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setSimulation_2025\"/>
    </mc:Choice>
  </mc:AlternateContent>
  <xr:revisionPtr revIDLastSave="0" documentId="13_ncr:1_{64780142-416A-4DE5-A1B5-CFF3DB54504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PR(SI)" sheetId="1" r:id="rId1"/>
  </sheets>
  <definedNames>
    <definedName name="Tbill_YTM">'APR(SI)'!$C$15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C13" i="1"/>
  <c r="K9" i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C8" i="1"/>
  <c r="K6" i="1"/>
  <c r="K7" i="1" s="1"/>
  <c r="K8" i="1" s="1"/>
  <c r="N4" i="1"/>
  <c r="K4" i="1"/>
  <c r="K5" i="1" s="1"/>
  <c r="O3" i="1" a="1"/>
  <c r="O3" i="1" s="1"/>
  <c r="O4" i="1" s="1" a="1"/>
  <c r="O4" i="1" s="1"/>
  <c r="O5" i="1" s="1" a="1"/>
  <c r="O5" i="1" s="1"/>
  <c r="O6" i="1" s="1" a="1"/>
  <c r="O6" i="1" s="1"/>
  <c r="O7" i="1" s="1" a="1"/>
  <c r="O7" i="1" s="1"/>
  <c r="O8" i="1" s="1" a="1"/>
  <c r="O8" i="1" s="1"/>
  <c r="O9" i="1" s="1" a="1"/>
  <c r="O9" i="1" s="1"/>
  <c r="O10" i="1" s="1" a="1"/>
  <c r="O10" i="1" s="1"/>
  <c r="O11" i="1" s="1" a="1"/>
  <c r="O11" i="1" s="1"/>
  <c r="O12" i="1" s="1" a="1"/>
  <c r="O12" i="1" s="1"/>
  <c r="O13" i="1" s="1" a="1"/>
  <c r="O13" i="1" s="1"/>
  <c r="O14" i="1" s="1" a="1"/>
  <c r="O14" i="1" s="1"/>
  <c r="O15" i="1" s="1" a="1"/>
  <c r="O15" i="1" s="1"/>
  <c r="O16" i="1" s="1" a="1"/>
  <c r="O16" i="1" s="1"/>
  <c r="O17" i="1" s="1" a="1"/>
  <c r="O17" i="1" s="1"/>
  <c r="O18" i="1" s="1" a="1"/>
  <c r="O18" i="1" s="1"/>
  <c r="O19" i="1" s="1" a="1"/>
  <c r="O19" i="1" s="1"/>
  <c r="O20" i="1" s="1" a="1"/>
  <c r="O20" i="1" s="1"/>
  <c r="O21" i="1" s="1" a="1"/>
  <c r="O21" i="1" s="1"/>
  <c r="O22" i="1" s="1" a="1"/>
  <c r="O22" i="1" s="1"/>
  <c r="O23" i="1" s="1" a="1"/>
  <c r="O23" i="1" s="1"/>
  <c r="O24" i="1" s="1" a="1"/>
  <c r="O24" i="1" s="1"/>
  <c r="O25" i="1" s="1" a="1"/>
  <c r="O25" i="1" s="1"/>
  <c r="O26" i="1" s="1" a="1"/>
  <c r="O26" i="1" s="1"/>
  <c r="O27" i="1" s="1" a="1"/>
  <c r="O27" i="1" s="1"/>
  <c r="O28" i="1" s="1" a="1"/>
  <c r="O28" i="1" s="1"/>
  <c r="O29" i="1" s="1" a="1"/>
  <c r="O29" i="1" s="1"/>
  <c r="O30" i="1" s="1" a="1"/>
  <c r="O30" i="1" s="1"/>
  <c r="O31" i="1" s="1" a="1"/>
  <c r="O31" i="1" s="1"/>
  <c r="O32" i="1" s="1" a="1"/>
  <c r="O32" i="1" s="1"/>
  <c r="O33" i="1" s="1" a="1"/>
  <c r="O33" i="1" s="1"/>
  <c r="O34" i="1" s="1" a="1"/>
  <c r="O34" i="1" s="1"/>
  <c r="O35" i="1" s="1" a="1"/>
  <c r="O35" i="1" s="1"/>
  <c r="O36" i="1" s="1" a="1"/>
  <c r="O36" i="1" s="1"/>
  <c r="O37" i="1" s="1" a="1"/>
  <c r="O37" i="1" s="1"/>
  <c r="O38" i="1" s="1" a="1"/>
  <c r="O38" i="1" s="1"/>
  <c r="O39" i="1" s="1" a="1"/>
  <c r="O39" i="1" s="1"/>
  <c r="O40" i="1" s="1" a="1"/>
  <c r="O40" i="1" s="1"/>
  <c r="O41" i="1" s="1" a="1"/>
  <c r="O41" i="1" s="1"/>
  <c r="O42" i="1" s="1" a="1"/>
  <c r="O42" i="1" s="1"/>
  <c r="K3" i="1"/>
  <c r="P2" i="1"/>
  <c r="P3" i="1" s="1" a="1"/>
  <c r="P3" i="1" s="1"/>
  <c r="O2" i="1"/>
  <c r="N2" i="1"/>
  <c r="N3" i="1" s="1"/>
  <c r="P4" i="1" l="1" a="1"/>
  <c r="P4" i="1" s="1"/>
  <c r="P5" i="1" s="1" a="1"/>
  <c r="P5" i="1" s="1"/>
  <c r="P6" i="1" s="1" a="1"/>
  <c r="P6" i="1" s="1"/>
  <c r="P7" i="1" s="1" a="1"/>
  <c r="P7" i="1" s="1"/>
  <c r="P8" i="1" s="1" a="1"/>
  <c r="P8" i="1" s="1"/>
  <c r="P9" i="1" s="1" a="1"/>
  <c r="P9" i="1" s="1"/>
  <c r="P10" i="1" s="1" a="1"/>
  <c r="P10" i="1" s="1"/>
  <c r="P11" i="1" s="1" a="1"/>
  <c r="P11" i="1" s="1"/>
  <c r="P12" i="1" s="1" a="1"/>
  <c r="P12" i="1" s="1"/>
  <c r="P13" i="1" s="1" a="1"/>
  <c r="P13" i="1" s="1"/>
  <c r="P14" i="1" s="1" a="1"/>
  <c r="P14" i="1" s="1"/>
  <c r="P15" i="1" s="1" a="1"/>
  <c r="P15" i="1" s="1"/>
  <c r="P16" i="1" s="1" a="1"/>
  <c r="P16" i="1" s="1"/>
  <c r="P17" i="1" s="1" a="1"/>
  <c r="P17" i="1" s="1"/>
  <c r="P18" i="1" s="1" a="1"/>
  <c r="P18" i="1" s="1"/>
  <c r="P19" i="1" s="1" a="1"/>
  <c r="P19" i="1" s="1"/>
  <c r="P20" i="1" s="1" a="1"/>
  <c r="P20" i="1" s="1"/>
  <c r="P21" i="1" s="1" a="1"/>
  <c r="P21" i="1" s="1"/>
  <c r="P22" i="1" s="1" a="1"/>
  <c r="P22" i="1" s="1"/>
  <c r="P23" i="1" s="1" a="1"/>
  <c r="P23" i="1" s="1"/>
  <c r="P24" i="1" s="1" a="1"/>
  <c r="P24" i="1" s="1"/>
  <c r="P25" i="1" s="1" a="1"/>
  <c r="P25" i="1" s="1"/>
  <c r="P26" i="1" s="1" a="1"/>
  <c r="P26" i="1" s="1"/>
  <c r="P27" i="1" s="1" a="1"/>
  <c r="P27" i="1" s="1"/>
  <c r="P28" i="1" s="1" a="1"/>
  <c r="P28" i="1" s="1"/>
  <c r="P29" i="1" s="1" a="1"/>
  <c r="P29" i="1" s="1"/>
  <c r="P30" i="1" s="1" a="1"/>
  <c r="P30" i="1" s="1"/>
  <c r="P31" i="1" s="1" a="1"/>
  <c r="P31" i="1" s="1"/>
  <c r="P32" i="1" s="1" a="1"/>
  <c r="P32" i="1" s="1"/>
  <c r="P33" i="1" s="1" a="1"/>
  <c r="P33" i="1" s="1"/>
  <c r="P34" i="1" s="1" a="1"/>
  <c r="P34" i="1" s="1"/>
  <c r="P35" i="1" s="1" a="1"/>
  <c r="P35" i="1" s="1"/>
  <c r="P36" i="1" s="1" a="1"/>
  <c r="P36" i="1" s="1"/>
  <c r="P37" i="1" s="1" a="1"/>
  <c r="P37" i="1" s="1"/>
  <c r="P38" i="1" s="1" a="1"/>
  <c r="P38" i="1" s="1"/>
  <c r="P39" i="1" s="1" a="1"/>
  <c r="P39" i="1" s="1"/>
  <c r="P40" i="1" s="1" a="1"/>
  <c r="P40" i="1" s="1"/>
  <c r="P41" i="1" s="1" a="1"/>
  <c r="P41" i="1" s="1"/>
  <c r="P42" i="1" s="1" a="1"/>
  <c r="P42" i="1" s="1"/>
  <c r="Q3" i="1"/>
  <c r="Q2" i="1"/>
  <c r="N5" i="1"/>
  <c r="Q4" i="1"/>
  <c r="S4" i="1" l="1"/>
  <c r="N6" i="1"/>
  <c r="Q5" i="1"/>
  <c r="R2" i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S5" i="1" l="1"/>
  <c r="S3" i="1"/>
  <c r="S2" i="1"/>
  <c r="Q6" i="1"/>
  <c r="N7" i="1"/>
  <c r="Q7" i="1" l="1"/>
  <c r="N8" i="1"/>
  <c r="S6" i="1"/>
  <c r="Q8" i="1" l="1"/>
  <c r="N9" i="1"/>
  <c r="S7" i="1"/>
  <c r="Q9" i="1" l="1"/>
  <c r="N10" i="1"/>
  <c r="S8" i="1"/>
  <c r="Q10" i="1" l="1"/>
  <c r="S10" i="1" s="1"/>
  <c r="N11" i="1"/>
  <c r="S9" i="1"/>
  <c r="Q11" i="1" l="1"/>
  <c r="N12" i="1"/>
  <c r="Q12" i="1" l="1"/>
  <c r="S12" i="1" s="1"/>
  <c r="N13" i="1"/>
  <c r="S11" i="1"/>
  <c r="Q13" i="1" l="1"/>
  <c r="S13" i="1" s="1"/>
  <c r="N14" i="1"/>
  <c r="Q14" i="1" l="1"/>
  <c r="S14" i="1" s="1"/>
  <c r="N15" i="1"/>
  <c r="Q15" i="1" l="1"/>
  <c r="S15" i="1" s="1"/>
  <c r="N16" i="1"/>
  <c r="N17" i="1" l="1"/>
  <c r="Q16" i="1"/>
  <c r="S16" i="1" s="1"/>
  <c r="N18" i="1" l="1"/>
  <c r="Q17" i="1"/>
  <c r="S17" i="1" s="1"/>
  <c r="Q18" i="1" l="1"/>
  <c r="S18" i="1" s="1"/>
  <c r="N19" i="1"/>
  <c r="N20" i="1" l="1"/>
  <c r="Q19" i="1"/>
  <c r="S19" i="1" s="1"/>
  <c r="N21" i="1" l="1"/>
  <c r="Q20" i="1"/>
  <c r="S20" i="1" s="1"/>
  <c r="Q21" i="1" l="1"/>
  <c r="S21" i="1" s="1"/>
  <c r="N22" i="1"/>
  <c r="N23" i="1" l="1"/>
  <c r="Q22" i="1"/>
  <c r="S22" i="1" s="1"/>
  <c r="N24" i="1" l="1"/>
  <c r="Q23" i="1"/>
  <c r="S23" i="1" s="1"/>
  <c r="Q24" i="1" l="1"/>
  <c r="S24" i="1" s="1"/>
  <c r="N25" i="1"/>
  <c r="Q25" i="1" l="1"/>
  <c r="S25" i="1" s="1"/>
  <c r="N26" i="1"/>
  <c r="N27" i="1" l="1"/>
  <c r="Q26" i="1"/>
  <c r="S26" i="1" s="1"/>
  <c r="N28" i="1" l="1"/>
  <c r="Q27" i="1"/>
  <c r="S27" i="1" s="1"/>
  <c r="N29" i="1" l="1"/>
  <c r="Q28" i="1"/>
  <c r="S28" i="1" s="1"/>
  <c r="N30" i="1" l="1"/>
  <c r="Q29" i="1"/>
  <c r="S29" i="1" s="1"/>
  <c r="N31" i="1" l="1"/>
  <c r="Q30" i="1"/>
  <c r="S30" i="1" s="1"/>
  <c r="N32" i="1" l="1"/>
  <c r="Q31" i="1"/>
  <c r="S31" i="1" s="1"/>
  <c r="N33" i="1" l="1"/>
  <c r="Q32" i="1"/>
  <c r="S32" i="1" s="1"/>
  <c r="N34" i="1" l="1"/>
  <c r="Q33" i="1"/>
  <c r="S33" i="1" s="1"/>
  <c r="N35" i="1" l="1"/>
  <c r="Q34" i="1"/>
  <c r="S34" i="1" s="1"/>
  <c r="Q35" i="1" l="1"/>
  <c r="S35" i="1" s="1"/>
  <c r="N36" i="1"/>
  <c r="Q36" i="1" l="1"/>
  <c r="S36" i="1" s="1"/>
  <c r="N37" i="1"/>
  <c r="N38" i="1" l="1"/>
  <c r="Q37" i="1"/>
  <c r="S37" i="1" s="1"/>
  <c r="Q38" i="1" l="1"/>
  <c r="S38" i="1" s="1"/>
  <c r="N39" i="1"/>
  <c r="N40" i="1" l="1"/>
  <c r="Q39" i="1"/>
  <c r="S39" i="1" s="1"/>
  <c r="N41" i="1" l="1"/>
  <c r="Q40" i="1"/>
  <c r="S40" i="1" s="1"/>
  <c r="Q41" i="1" l="1"/>
  <c r="S41" i="1" s="1"/>
  <c r="N42" i="1"/>
  <c r="N43" i="1" l="1"/>
  <c r="Q42" i="1"/>
  <c r="S42" i="1" l="1"/>
  <c r="R43" i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O43" i="1" a="1"/>
  <c r="O43" i="1" s="1"/>
  <c r="O44" i="1" s="1" a="1"/>
  <c r="O44" i="1" s="1"/>
  <c r="O45" i="1" s="1" a="1"/>
  <c r="O45" i="1" s="1"/>
  <c r="O46" i="1" s="1" a="1"/>
  <c r="O46" i="1" s="1"/>
  <c r="O47" i="1" s="1" a="1"/>
  <c r="O47" i="1" s="1"/>
  <c r="O48" i="1" s="1" a="1"/>
  <c r="O48" i="1" s="1"/>
  <c r="O49" i="1" s="1" a="1"/>
  <c r="O49" i="1" s="1"/>
  <c r="O50" i="1" s="1" a="1"/>
  <c r="O50" i="1" s="1"/>
  <c r="O51" i="1" s="1" a="1"/>
  <c r="O51" i="1" s="1"/>
  <c r="O52" i="1" s="1" a="1"/>
  <c r="O52" i="1" s="1"/>
  <c r="O53" i="1" s="1" a="1"/>
  <c r="O53" i="1" s="1"/>
  <c r="O54" i="1" s="1" a="1"/>
  <c r="O54" i="1" s="1"/>
  <c r="O55" i="1" s="1" a="1"/>
  <c r="O55" i="1" s="1"/>
  <c r="O56" i="1" s="1" a="1"/>
  <c r="O56" i="1" s="1"/>
  <c r="O57" i="1" s="1" a="1"/>
  <c r="O57" i="1" s="1"/>
  <c r="O58" i="1" s="1" a="1"/>
  <c r="O58" i="1" s="1"/>
  <c r="O59" i="1" s="1" a="1"/>
  <c r="O59" i="1" s="1"/>
  <c r="O60" i="1" s="1" a="1"/>
  <c r="O60" i="1" s="1"/>
  <c r="O61" i="1" s="1" a="1"/>
  <c r="O61" i="1" s="1"/>
  <c r="O62" i="1" s="1" a="1"/>
  <c r="O62" i="1" s="1"/>
  <c r="O63" i="1" s="1" a="1"/>
  <c r="O63" i="1" s="1"/>
  <c r="O64" i="1" s="1" a="1"/>
  <c r="O64" i="1" s="1"/>
  <c r="O65" i="1" s="1" a="1"/>
  <c r="O65" i="1" s="1"/>
  <c r="O66" i="1" s="1" a="1"/>
  <c r="O66" i="1" s="1"/>
  <c r="O67" i="1" s="1" a="1"/>
  <c r="O67" i="1" s="1"/>
  <c r="O68" i="1" s="1" a="1"/>
  <c r="O68" i="1" s="1"/>
  <c r="O69" i="1" s="1" a="1"/>
  <c r="O69" i="1" s="1"/>
  <c r="O70" i="1" s="1" a="1"/>
  <c r="O70" i="1" s="1"/>
  <c r="O71" i="1" s="1" a="1"/>
  <c r="O71" i="1" s="1"/>
  <c r="O72" i="1" s="1" a="1"/>
  <c r="O72" i="1" s="1"/>
  <c r="O73" i="1" s="1" a="1"/>
  <c r="O73" i="1" s="1"/>
  <c r="O74" i="1" s="1" a="1"/>
  <c r="O74" i="1" s="1"/>
  <c r="O75" i="1" s="1" a="1"/>
  <c r="O75" i="1" s="1"/>
  <c r="O76" i="1" s="1" a="1"/>
  <c r="O76" i="1" s="1"/>
  <c r="O77" i="1" s="1" a="1"/>
  <c r="O77" i="1" s="1"/>
  <c r="O78" i="1" s="1" a="1"/>
  <c r="O78" i="1" s="1"/>
  <c r="O79" i="1" s="1" a="1"/>
  <c r="O79" i="1" s="1"/>
  <c r="O80" i="1" s="1" a="1"/>
  <c r="O80" i="1" s="1"/>
  <c r="O81" i="1" s="1" a="1"/>
  <c r="O81" i="1" s="1"/>
  <c r="O82" i="1" s="1" a="1"/>
  <c r="O82" i="1" s="1"/>
  <c r="O83" i="1" s="1" a="1"/>
  <c r="O83" i="1" s="1"/>
  <c r="O84" i="1" s="1" a="1"/>
  <c r="O84" i="1" s="1"/>
  <c r="O85" i="1" s="1" a="1"/>
  <c r="O85" i="1" s="1"/>
  <c r="O86" i="1" s="1" a="1"/>
  <c r="O86" i="1" s="1"/>
  <c r="O87" i="1" s="1" a="1"/>
  <c r="O87" i="1" s="1"/>
  <c r="O88" i="1" s="1" a="1"/>
  <c r="O88" i="1" s="1"/>
  <c r="O89" i="1" s="1" a="1"/>
  <c r="O89" i="1" s="1"/>
  <c r="O90" i="1" s="1" a="1"/>
  <c r="O90" i="1" s="1"/>
  <c r="O91" i="1" s="1" a="1"/>
  <c r="O91" i="1" s="1"/>
  <c r="O92" i="1" s="1" a="1"/>
  <c r="O92" i="1" s="1"/>
  <c r="O93" i="1" s="1" a="1"/>
  <c r="O93" i="1" s="1"/>
  <c r="O94" i="1" s="1" a="1"/>
  <c r="O94" i="1" s="1"/>
  <c r="O95" i="1" s="1" a="1"/>
  <c r="O95" i="1" s="1"/>
  <c r="P43" i="1" a="1"/>
  <c r="P43" i="1" s="1"/>
  <c r="P44" i="1" s="1" a="1"/>
  <c r="P44" i="1" s="1"/>
  <c r="P45" i="1" s="1" a="1"/>
  <c r="P45" i="1" s="1"/>
  <c r="P46" i="1" s="1" a="1"/>
  <c r="P46" i="1" s="1"/>
  <c r="P47" i="1" s="1" a="1"/>
  <c r="P47" i="1" s="1"/>
  <c r="P48" i="1" s="1" a="1"/>
  <c r="P48" i="1" s="1"/>
  <c r="P49" i="1" s="1" a="1"/>
  <c r="P49" i="1" s="1"/>
  <c r="P50" i="1" s="1" a="1"/>
  <c r="P50" i="1" s="1"/>
  <c r="P51" i="1" s="1" a="1"/>
  <c r="P51" i="1" s="1"/>
  <c r="P52" i="1" s="1" a="1"/>
  <c r="P52" i="1" s="1"/>
  <c r="P53" i="1" s="1" a="1"/>
  <c r="P53" i="1" s="1"/>
  <c r="P54" i="1" s="1" a="1"/>
  <c r="P54" i="1" s="1"/>
  <c r="P55" i="1" s="1" a="1"/>
  <c r="P55" i="1" s="1"/>
  <c r="P56" i="1" s="1" a="1"/>
  <c r="P56" i="1" s="1"/>
  <c r="P57" i="1" s="1" a="1"/>
  <c r="P57" i="1" s="1"/>
  <c r="P58" i="1" s="1" a="1"/>
  <c r="P58" i="1" s="1"/>
  <c r="P59" i="1" s="1" a="1"/>
  <c r="P59" i="1" s="1"/>
  <c r="P60" i="1" s="1" a="1"/>
  <c r="P60" i="1" s="1"/>
  <c r="P61" i="1" s="1" a="1"/>
  <c r="P61" i="1" s="1"/>
  <c r="P62" i="1" s="1" a="1"/>
  <c r="P62" i="1" s="1"/>
  <c r="P63" i="1" s="1" a="1"/>
  <c r="P63" i="1" s="1"/>
  <c r="P64" i="1" s="1" a="1"/>
  <c r="P64" i="1" s="1"/>
  <c r="P65" i="1" s="1" a="1"/>
  <c r="P65" i="1" s="1"/>
  <c r="P66" i="1" s="1" a="1"/>
  <c r="P66" i="1" s="1"/>
  <c r="P67" i="1" s="1" a="1"/>
  <c r="P67" i="1" s="1"/>
  <c r="P68" i="1" s="1" a="1"/>
  <c r="P68" i="1" s="1"/>
  <c r="P69" i="1" s="1" a="1"/>
  <c r="P69" i="1" s="1"/>
  <c r="P70" i="1" s="1" a="1"/>
  <c r="P70" i="1" s="1"/>
  <c r="P71" i="1" s="1" a="1"/>
  <c r="P71" i="1" s="1"/>
  <c r="P72" i="1" s="1" a="1"/>
  <c r="P72" i="1" s="1"/>
  <c r="P73" i="1" s="1" a="1"/>
  <c r="P73" i="1" s="1"/>
  <c r="P74" i="1" s="1" a="1"/>
  <c r="P74" i="1" s="1"/>
  <c r="P75" i="1" s="1" a="1"/>
  <c r="P75" i="1" s="1"/>
  <c r="P76" i="1" s="1" a="1"/>
  <c r="P76" i="1" s="1"/>
  <c r="P77" i="1" s="1" a="1"/>
  <c r="P77" i="1" s="1"/>
  <c r="P78" i="1" s="1" a="1"/>
  <c r="P78" i="1" s="1"/>
  <c r="P79" i="1" s="1" a="1"/>
  <c r="P79" i="1" s="1"/>
  <c r="P80" i="1" s="1" a="1"/>
  <c r="P80" i="1" s="1"/>
  <c r="P81" i="1" s="1" a="1"/>
  <c r="P81" i="1" s="1"/>
  <c r="P82" i="1" s="1" a="1"/>
  <c r="P82" i="1" s="1"/>
  <c r="P83" i="1" s="1" a="1"/>
  <c r="P83" i="1" s="1"/>
  <c r="P84" i="1" s="1" a="1"/>
  <c r="P84" i="1" s="1"/>
  <c r="P85" i="1" s="1" a="1"/>
  <c r="P85" i="1" s="1"/>
  <c r="P86" i="1" s="1" a="1"/>
  <c r="P86" i="1" s="1"/>
  <c r="P87" i="1" s="1" a="1"/>
  <c r="P87" i="1" s="1"/>
  <c r="P88" i="1" s="1" a="1"/>
  <c r="P88" i="1" s="1"/>
  <c r="P89" i="1" s="1" a="1"/>
  <c r="P89" i="1" s="1"/>
  <c r="P90" i="1" s="1" a="1"/>
  <c r="P90" i="1" s="1"/>
  <c r="P91" i="1" s="1" a="1"/>
  <c r="P91" i="1" s="1"/>
  <c r="P92" i="1" s="1" a="1"/>
  <c r="P92" i="1" s="1"/>
  <c r="P93" i="1" s="1" a="1"/>
  <c r="P93" i="1" s="1"/>
  <c r="P94" i="1" s="1" a="1"/>
  <c r="P94" i="1" s="1"/>
  <c r="P95" i="1" s="1" a="1"/>
  <c r="P95" i="1" s="1"/>
  <c r="N44" i="1"/>
  <c r="N45" i="1" l="1"/>
  <c r="Q44" i="1"/>
  <c r="S44" i="1" s="1"/>
  <c r="Q43" i="1"/>
  <c r="S43" i="1" s="1"/>
  <c r="Q45" i="1" l="1"/>
  <c r="N46" i="1"/>
  <c r="N47" i="1" l="1"/>
  <c r="Q46" i="1"/>
  <c r="S46" i="1" s="1"/>
  <c r="S45" i="1"/>
  <c r="N48" i="1" l="1"/>
  <c r="Q47" i="1"/>
  <c r="S47" i="1" l="1"/>
  <c r="N49" i="1"/>
  <c r="Q48" i="1"/>
  <c r="S48" i="1" s="1"/>
  <c r="N50" i="1" l="1"/>
  <c r="Q49" i="1"/>
  <c r="S49" i="1" l="1"/>
  <c r="Q50" i="1"/>
  <c r="S50" i="1" s="1"/>
  <c r="N51" i="1"/>
  <c r="Q51" i="1" l="1"/>
  <c r="N52" i="1"/>
  <c r="Q52" i="1" l="1"/>
  <c r="S52" i="1" s="1"/>
  <c r="N53" i="1"/>
  <c r="S51" i="1"/>
  <c r="N54" i="1" l="1"/>
  <c r="Q53" i="1"/>
  <c r="S53" i="1" s="1"/>
  <c r="N55" i="1" l="1"/>
  <c r="Q54" i="1"/>
  <c r="S54" i="1" s="1"/>
  <c r="N56" i="1" l="1"/>
  <c r="Q55" i="1"/>
  <c r="S55" i="1" s="1"/>
  <c r="Q56" i="1" l="1"/>
  <c r="S56" i="1" s="1"/>
  <c r="N57" i="1"/>
  <c r="Q57" i="1" l="1"/>
  <c r="S57" i="1" s="1"/>
  <c r="N58" i="1"/>
  <c r="N59" i="1" l="1"/>
  <c r="Q58" i="1"/>
  <c r="S58" i="1" s="1"/>
  <c r="Q59" i="1" l="1"/>
  <c r="S59" i="1" s="1"/>
  <c r="N60" i="1"/>
  <c r="N61" i="1" l="1"/>
  <c r="Q60" i="1"/>
  <c r="S60" i="1" s="1"/>
  <c r="N62" i="1" l="1"/>
  <c r="Q61" i="1"/>
  <c r="S61" i="1" s="1"/>
  <c r="Q62" i="1" l="1"/>
  <c r="S62" i="1" s="1"/>
  <c r="N63" i="1"/>
  <c r="N64" i="1" l="1"/>
  <c r="Q63" i="1"/>
  <c r="S63" i="1" s="1"/>
  <c r="Q64" i="1" l="1"/>
  <c r="S64" i="1" s="1"/>
  <c r="N65" i="1"/>
  <c r="Q65" i="1" l="1"/>
  <c r="S65" i="1" s="1"/>
  <c r="N66" i="1"/>
  <c r="Q66" i="1" l="1"/>
  <c r="S66" i="1" s="1"/>
  <c r="N67" i="1"/>
  <c r="N68" i="1" l="1"/>
  <c r="Q67" i="1"/>
  <c r="S67" i="1" s="1"/>
  <c r="N69" i="1" l="1"/>
  <c r="Q68" i="1"/>
  <c r="S68" i="1" s="1"/>
  <c r="N70" i="1" l="1"/>
  <c r="Q69" i="1"/>
  <c r="S69" i="1" s="1"/>
  <c r="Q70" i="1" l="1"/>
  <c r="S70" i="1" s="1"/>
  <c r="N71" i="1"/>
  <c r="Q71" i="1" l="1"/>
  <c r="S71" i="1" s="1"/>
  <c r="N72" i="1"/>
  <c r="N73" i="1" l="1"/>
  <c r="Q72" i="1"/>
  <c r="S72" i="1" s="1"/>
  <c r="Q73" i="1" l="1"/>
  <c r="S73" i="1" s="1"/>
  <c r="N74" i="1"/>
  <c r="Q74" i="1" l="1"/>
  <c r="S74" i="1" s="1"/>
  <c r="N75" i="1"/>
  <c r="N76" i="1" l="1"/>
  <c r="Q75" i="1"/>
  <c r="S75" i="1" s="1"/>
  <c r="N77" i="1" l="1"/>
  <c r="Q76" i="1"/>
  <c r="S76" i="1" s="1"/>
  <c r="Q77" i="1" l="1"/>
  <c r="S77" i="1" s="1"/>
  <c r="N78" i="1"/>
  <c r="Q78" i="1" l="1"/>
  <c r="S78" i="1" s="1"/>
  <c r="N79" i="1"/>
  <c r="N80" i="1" l="1"/>
  <c r="Q79" i="1"/>
  <c r="S79" i="1" s="1"/>
  <c r="Q80" i="1" l="1"/>
  <c r="S80" i="1" s="1"/>
  <c r="N81" i="1"/>
  <c r="N82" i="1" l="1"/>
  <c r="Q81" i="1"/>
  <c r="S81" i="1" s="1"/>
  <c r="N83" i="1" l="1"/>
  <c r="Q82" i="1"/>
  <c r="S82" i="1" s="1"/>
  <c r="Q83" i="1" l="1"/>
  <c r="S83" i="1" s="1"/>
  <c r="N84" i="1"/>
  <c r="N85" i="1" l="1"/>
  <c r="Q84" i="1"/>
  <c r="S84" i="1" s="1"/>
  <c r="Q85" i="1" l="1"/>
  <c r="S85" i="1" s="1"/>
  <c r="N86" i="1"/>
  <c r="N87" i="1" l="1"/>
  <c r="Q86" i="1"/>
  <c r="S86" i="1" s="1"/>
  <c r="N88" i="1" l="1"/>
  <c r="Q87" i="1"/>
  <c r="S87" i="1" s="1"/>
  <c r="Q88" i="1" l="1"/>
  <c r="S88" i="1" s="1"/>
  <c r="N89" i="1"/>
  <c r="N90" i="1" l="1"/>
  <c r="Q89" i="1"/>
  <c r="S89" i="1" s="1"/>
  <c r="Q90" i="1" l="1"/>
  <c r="S90" i="1" s="1"/>
  <c r="N91" i="1"/>
  <c r="Q91" i="1" l="1"/>
  <c r="S91" i="1" s="1"/>
  <c r="N92" i="1"/>
  <c r="Q92" i="1" l="1"/>
  <c r="S92" i="1" s="1"/>
  <c r="N93" i="1"/>
  <c r="Q93" i="1" l="1"/>
  <c r="S93" i="1" s="1"/>
  <c r="N94" i="1"/>
  <c r="N95" i="1" l="1"/>
  <c r="Q94" i="1"/>
  <c r="S94" i="1" s="1"/>
  <c r="Q95" i="1" l="1"/>
  <c r="N96" i="1"/>
  <c r="N97" i="1" l="1"/>
  <c r="S95" i="1"/>
  <c r="R96" i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P96" i="1" a="1"/>
  <c r="P96" i="1" s="1"/>
  <c r="P97" i="1" s="1" a="1"/>
  <c r="P97" i="1" s="1"/>
  <c r="P98" i="1" s="1" a="1"/>
  <c r="P98" i="1" s="1"/>
  <c r="P99" i="1" s="1" a="1"/>
  <c r="P99" i="1" s="1"/>
  <c r="P100" i="1" s="1" a="1"/>
  <c r="P100" i="1" s="1"/>
  <c r="P101" i="1" s="1" a="1"/>
  <c r="P101" i="1" s="1"/>
  <c r="P102" i="1" s="1" a="1"/>
  <c r="P102" i="1" s="1"/>
  <c r="P103" i="1" s="1" a="1"/>
  <c r="P103" i="1" s="1"/>
  <c r="P104" i="1" s="1" a="1"/>
  <c r="P104" i="1" s="1"/>
  <c r="P105" i="1" s="1" a="1"/>
  <c r="P105" i="1" s="1"/>
  <c r="P106" i="1" s="1" a="1"/>
  <c r="P106" i="1" s="1"/>
  <c r="P107" i="1" s="1" a="1"/>
  <c r="P107" i="1" s="1"/>
  <c r="P108" i="1" s="1" a="1"/>
  <c r="P108" i="1" s="1"/>
  <c r="P109" i="1" s="1" a="1"/>
  <c r="P109" i="1" s="1"/>
  <c r="P110" i="1" s="1" a="1"/>
  <c r="P110" i="1" s="1"/>
  <c r="P111" i="1" s="1" a="1"/>
  <c r="P111" i="1" s="1"/>
  <c r="P112" i="1" s="1" a="1"/>
  <c r="P112" i="1" s="1"/>
  <c r="P113" i="1" s="1" a="1"/>
  <c r="P113" i="1" s="1"/>
  <c r="P114" i="1" s="1" a="1"/>
  <c r="P114" i="1" s="1"/>
  <c r="P115" i="1" s="1" a="1"/>
  <c r="P115" i="1" s="1"/>
  <c r="P116" i="1" s="1" a="1"/>
  <c r="P116" i="1" s="1"/>
  <c r="P117" i="1" s="1" a="1"/>
  <c r="P117" i="1" s="1"/>
  <c r="P118" i="1" s="1" a="1"/>
  <c r="P118" i="1" s="1"/>
  <c r="P119" i="1" s="1" a="1"/>
  <c r="P119" i="1" s="1"/>
  <c r="P120" i="1" s="1" a="1"/>
  <c r="P120" i="1" s="1"/>
  <c r="P121" i="1" s="1" a="1"/>
  <c r="P121" i="1" s="1"/>
  <c r="P122" i="1" s="1" a="1"/>
  <c r="P122" i="1" s="1"/>
  <c r="P123" i="1" s="1" a="1"/>
  <c r="P123" i="1" s="1"/>
  <c r="P124" i="1" s="1" a="1"/>
  <c r="P124" i="1" s="1"/>
  <c r="P125" i="1" s="1" a="1"/>
  <c r="P125" i="1" s="1"/>
  <c r="P126" i="1" s="1" a="1"/>
  <c r="P126" i="1" s="1"/>
  <c r="P127" i="1" s="1" a="1"/>
  <c r="P127" i="1" s="1"/>
  <c r="P128" i="1" s="1" a="1"/>
  <c r="P128" i="1" s="1"/>
  <c r="P129" i="1" s="1" a="1"/>
  <c r="P129" i="1" s="1"/>
  <c r="P130" i="1" s="1" a="1"/>
  <c r="P130" i="1" s="1"/>
  <c r="P131" i="1" s="1" a="1"/>
  <c r="P131" i="1" s="1"/>
  <c r="P132" i="1" s="1" a="1"/>
  <c r="P132" i="1" s="1"/>
  <c r="P133" i="1" s="1" a="1"/>
  <c r="P133" i="1" s="1"/>
  <c r="P134" i="1" s="1" a="1"/>
  <c r="P134" i="1" s="1"/>
  <c r="P135" i="1" s="1" a="1"/>
  <c r="P135" i="1" s="1"/>
  <c r="P136" i="1" s="1" a="1"/>
  <c r="P136" i="1" s="1"/>
  <c r="P137" i="1" s="1" a="1"/>
  <c r="P137" i="1" s="1"/>
  <c r="P138" i="1" s="1" a="1"/>
  <c r="P138" i="1" s="1"/>
  <c r="P139" i="1" s="1" a="1"/>
  <c r="P139" i="1" s="1"/>
  <c r="P140" i="1" s="1" a="1"/>
  <c r="P140" i="1" s="1"/>
  <c r="P141" i="1" s="1" a="1"/>
  <c r="P141" i="1" s="1"/>
  <c r="P142" i="1" s="1" a="1"/>
  <c r="P142" i="1" s="1"/>
  <c r="P143" i="1" s="1" a="1"/>
  <c r="P143" i="1" s="1"/>
  <c r="P144" i="1" s="1" a="1"/>
  <c r="P144" i="1" s="1"/>
  <c r="P145" i="1" s="1" a="1"/>
  <c r="P145" i="1" s="1"/>
  <c r="P146" i="1" s="1" a="1"/>
  <c r="P146" i="1" s="1"/>
  <c r="P147" i="1" s="1" a="1"/>
  <c r="P147" i="1" s="1"/>
  <c r="O96" i="1" a="1"/>
  <c r="O96" i="1" s="1"/>
  <c r="O97" i="1" s="1" a="1"/>
  <c r="O97" i="1" s="1"/>
  <c r="O98" i="1" s="1" a="1"/>
  <c r="O98" i="1" s="1"/>
  <c r="O99" i="1" s="1" a="1"/>
  <c r="O99" i="1" s="1"/>
  <c r="O100" i="1" s="1" a="1"/>
  <c r="O100" i="1" s="1"/>
  <c r="O101" i="1" s="1" a="1"/>
  <c r="O101" i="1" s="1"/>
  <c r="O102" i="1" s="1" a="1"/>
  <c r="O102" i="1" s="1"/>
  <c r="O103" i="1" s="1" a="1"/>
  <c r="O103" i="1" s="1"/>
  <c r="O104" i="1" s="1" a="1"/>
  <c r="O104" i="1" s="1"/>
  <c r="O105" i="1" s="1" a="1"/>
  <c r="O105" i="1" s="1"/>
  <c r="O106" i="1" s="1" a="1"/>
  <c r="O106" i="1" s="1"/>
  <c r="O107" i="1" s="1" a="1"/>
  <c r="O107" i="1" s="1"/>
  <c r="O108" i="1" s="1" a="1"/>
  <c r="O108" i="1" s="1"/>
  <c r="O109" i="1" s="1" a="1"/>
  <c r="O109" i="1" s="1"/>
  <c r="O110" i="1" s="1" a="1"/>
  <c r="O110" i="1" s="1"/>
  <c r="O111" i="1" s="1" a="1"/>
  <c r="O111" i="1" s="1"/>
  <c r="O112" i="1" s="1" a="1"/>
  <c r="O112" i="1" s="1"/>
  <c r="O113" i="1" s="1" a="1"/>
  <c r="O113" i="1" s="1"/>
  <c r="O114" i="1" s="1" a="1"/>
  <c r="O114" i="1" s="1"/>
  <c r="O115" i="1" s="1" a="1"/>
  <c r="O115" i="1" s="1"/>
  <c r="O116" i="1" s="1" a="1"/>
  <c r="O116" i="1" s="1"/>
  <c r="O117" i="1" s="1" a="1"/>
  <c r="O117" i="1" s="1"/>
  <c r="O118" i="1" s="1" a="1"/>
  <c r="O118" i="1" s="1"/>
  <c r="O119" i="1" s="1" a="1"/>
  <c r="O119" i="1" s="1"/>
  <c r="O120" i="1" s="1" a="1"/>
  <c r="O120" i="1" s="1"/>
  <c r="O121" i="1" s="1" a="1"/>
  <c r="O121" i="1" s="1"/>
  <c r="O122" i="1" s="1" a="1"/>
  <c r="O122" i="1" s="1"/>
  <c r="O123" i="1" s="1" a="1"/>
  <c r="O123" i="1" s="1"/>
  <c r="O124" i="1" s="1" a="1"/>
  <c r="O124" i="1" s="1"/>
  <c r="O125" i="1" s="1" a="1"/>
  <c r="O125" i="1" s="1"/>
  <c r="O126" i="1" s="1" a="1"/>
  <c r="O126" i="1" s="1"/>
  <c r="O127" i="1" s="1" a="1"/>
  <c r="O127" i="1" s="1"/>
  <c r="O128" i="1" s="1" a="1"/>
  <c r="O128" i="1" s="1"/>
  <c r="O129" i="1" s="1" a="1"/>
  <c r="O129" i="1" s="1"/>
  <c r="O130" i="1" s="1" a="1"/>
  <c r="O130" i="1" s="1"/>
  <c r="O131" i="1" s="1" a="1"/>
  <c r="O131" i="1" s="1"/>
  <c r="O132" i="1" s="1" a="1"/>
  <c r="O132" i="1" s="1"/>
  <c r="O133" i="1" s="1" a="1"/>
  <c r="O133" i="1" s="1"/>
  <c r="O134" i="1" s="1" a="1"/>
  <c r="O134" i="1" s="1"/>
  <c r="O135" i="1" s="1" a="1"/>
  <c r="O135" i="1" s="1"/>
  <c r="O136" i="1" s="1" a="1"/>
  <c r="O136" i="1" s="1"/>
  <c r="O137" i="1" s="1" a="1"/>
  <c r="O137" i="1" s="1"/>
  <c r="O138" i="1" s="1" a="1"/>
  <c r="O138" i="1" s="1"/>
  <c r="O139" i="1" s="1" a="1"/>
  <c r="O139" i="1" s="1"/>
  <c r="O140" i="1" s="1" a="1"/>
  <c r="O140" i="1" s="1"/>
  <c r="O141" i="1" s="1" a="1"/>
  <c r="O141" i="1" s="1"/>
  <c r="O142" i="1" s="1" a="1"/>
  <c r="O142" i="1" s="1"/>
  <c r="O143" i="1" s="1" a="1"/>
  <c r="O143" i="1" s="1"/>
  <c r="O144" i="1" s="1" a="1"/>
  <c r="O144" i="1" s="1"/>
  <c r="O145" i="1" s="1" a="1"/>
  <c r="O145" i="1" s="1"/>
  <c r="O146" i="1" s="1" a="1"/>
  <c r="O146" i="1" s="1"/>
  <c r="O147" i="1" s="1" a="1"/>
  <c r="O147" i="1" s="1"/>
  <c r="Q96" i="1" l="1"/>
  <c r="S96" i="1" s="1"/>
  <c r="N98" i="1"/>
  <c r="Q97" i="1"/>
  <c r="S97" i="1" s="1"/>
  <c r="N99" i="1" l="1"/>
  <c r="Q98" i="1"/>
  <c r="S98" i="1" l="1"/>
  <c r="Q99" i="1"/>
  <c r="N100" i="1"/>
  <c r="N101" i="1" l="1"/>
  <c r="Q100" i="1"/>
  <c r="S99" i="1"/>
  <c r="S100" i="1" l="1"/>
  <c r="N102" i="1"/>
  <c r="Q101" i="1"/>
  <c r="S101" i="1" l="1"/>
  <c r="Q102" i="1"/>
  <c r="N103" i="1"/>
  <c r="N104" i="1" l="1"/>
  <c r="Q103" i="1"/>
  <c r="S103" i="1" s="1"/>
  <c r="S102" i="1"/>
  <c r="N105" i="1" l="1"/>
  <c r="Q104" i="1"/>
  <c r="S104" i="1" l="1"/>
  <c r="Q105" i="1"/>
  <c r="S105" i="1" s="1"/>
  <c r="N106" i="1"/>
  <c r="Q106" i="1" l="1"/>
  <c r="S106" i="1" s="1"/>
  <c r="N107" i="1"/>
  <c r="Q107" i="1" l="1"/>
  <c r="S107" i="1" s="1"/>
  <c r="N108" i="1"/>
  <c r="N109" i="1" l="1"/>
  <c r="Q108" i="1"/>
  <c r="S108" i="1" s="1"/>
  <c r="N110" i="1" l="1"/>
  <c r="Q109" i="1"/>
  <c r="S109" i="1" s="1"/>
  <c r="N111" i="1" l="1"/>
  <c r="Q110" i="1"/>
  <c r="S110" i="1" s="1"/>
  <c r="Q111" i="1" l="1"/>
  <c r="S111" i="1" s="1"/>
  <c r="N112" i="1"/>
  <c r="Q112" i="1" l="1"/>
  <c r="S112" i="1" s="1"/>
  <c r="N113" i="1"/>
  <c r="Q113" i="1" l="1"/>
  <c r="S113" i="1" s="1"/>
  <c r="N114" i="1"/>
  <c r="N115" i="1" l="1"/>
  <c r="Q114" i="1"/>
  <c r="S114" i="1" s="1"/>
  <c r="N116" i="1" l="1"/>
  <c r="Q115" i="1"/>
  <c r="S115" i="1" s="1"/>
  <c r="Q116" i="1" l="1"/>
  <c r="S116" i="1" s="1"/>
  <c r="N117" i="1"/>
  <c r="N118" i="1" l="1"/>
  <c r="Q117" i="1"/>
  <c r="S117" i="1" s="1"/>
  <c r="N119" i="1" l="1"/>
  <c r="Q118" i="1"/>
  <c r="S118" i="1" s="1"/>
  <c r="Q119" i="1" l="1"/>
  <c r="S119" i="1" s="1"/>
  <c r="N120" i="1"/>
  <c r="Q120" i="1" l="1"/>
  <c r="S120" i="1" s="1"/>
  <c r="N121" i="1"/>
  <c r="Q121" i="1" l="1"/>
  <c r="S121" i="1" s="1"/>
  <c r="N122" i="1"/>
  <c r="N123" i="1" l="1"/>
  <c r="Q122" i="1"/>
  <c r="S122" i="1" s="1"/>
  <c r="Q123" i="1" l="1"/>
  <c r="S123" i="1" s="1"/>
  <c r="N124" i="1"/>
  <c r="N125" i="1" l="1"/>
  <c r="Q124" i="1"/>
  <c r="S124" i="1" s="1"/>
  <c r="Q125" i="1" l="1"/>
  <c r="S125" i="1" s="1"/>
  <c r="N126" i="1"/>
  <c r="Q126" i="1" l="1"/>
  <c r="S126" i="1" s="1"/>
  <c r="N127" i="1"/>
  <c r="Q127" i="1" l="1"/>
  <c r="S127" i="1" s="1"/>
  <c r="N128" i="1"/>
  <c r="N129" i="1" l="1"/>
  <c r="Q128" i="1"/>
  <c r="S128" i="1" s="1"/>
  <c r="N130" i="1" l="1"/>
  <c r="Q129" i="1"/>
  <c r="S129" i="1" s="1"/>
  <c r="N131" i="1" l="1"/>
  <c r="Q130" i="1"/>
  <c r="S130" i="1" s="1"/>
  <c r="N132" i="1" l="1"/>
  <c r="Q131" i="1"/>
  <c r="S131" i="1" s="1"/>
  <c r="Q132" i="1" l="1"/>
  <c r="S132" i="1" s="1"/>
  <c r="N133" i="1"/>
  <c r="Q133" i="1" l="1"/>
  <c r="S133" i="1" s="1"/>
  <c r="N134" i="1"/>
  <c r="Q134" i="1" l="1"/>
  <c r="S134" i="1" s="1"/>
  <c r="N135" i="1"/>
  <c r="N136" i="1" l="1"/>
  <c r="Q135" i="1"/>
  <c r="S135" i="1" s="1"/>
  <c r="N137" i="1" l="1"/>
  <c r="Q136" i="1"/>
  <c r="S136" i="1" s="1"/>
  <c r="N138" i="1" l="1"/>
  <c r="Q137" i="1"/>
  <c r="S137" i="1" s="1"/>
  <c r="N139" i="1" l="1"/>
  <c r="Q138" i="1"/>
  <c r="S138" i="1" s="1"/>
  <c r="N140" i="1" l="1"/>
  <c r="Q139" i="1"/>
  <c r="S139" i="1" s="1"/>
  <c r="Q140" i="1" l="1"/>
  <c r="S140" i="1" s="1"/>
  <c r="N141" i="1"/>
  <c r="Q141" i="1" l="1"/>
  <c r="S141" i="1" s="1"/>
  <c r="N142" i="1"/>
  <c r="N143" i="1" l="1"/>
  <c r="Q142" i="1"/>
  <c r="S142" i="1" s="1"/>
  <c r="N144" i="1" l="1"/>
  <c r="Q143" i="1"/>
  <c r="S143" i="1" s="1"/>
  <c r="N145" i="1" l="1"/>
  <c r="Q144" i="1"/>
  <c r="S144" i="1" s="1"/>
  <c r="Q145" i="1" l="1"/>
  <c r="S145" i="1" s="1"/>
  <c r="N146" i="1"/>
  <c r="N147" i="1" l="1"/>
  <c r="Q146" i="1"/>
  <c r="S146" i="1" s="1"/>
  <c r="Q147" i="1" l="1"/>
  <c r="N148" i="1"/>
  <c r="N149" i="1" l="1"/>
  <c r="S147" i="1"/>
  <c r="R148" i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O148" i="1" a="1"/>
  <c r="O148" i="1" s="1"/>
  <c r="O149" i="1" s="1" a="1"/>
  <c r="O149" i="1" s="1"/>
  <c r="O150" i="1" s="1" a="1"/>
  <c r="O150" i="1" s="1"/>
  <c r="O151" i="1" s="1" a="1"/>
  <c r="O151" i="1" s="1"/>
  <c r="O152" i="1" s="1" a="1"/>
  <c r="O152" i="1" s="1"/>
  <c r="O153" i="1" s="1" a="1"/>
  <c r="O153" i="1" s="1"/>
  <c r="O154" i="1" s="1" a="1"/>
  <c r="O154" i="1" s="1"/>
  <c r="O155" i="1" s="1" a="1"/>
  <c r="O155" i="1" s="1"/>
  <c r="O156" i="1" s="1" a="1"/>
  <c r="O156" i="1" s="1"/>
  <c r="O157" i="1" s="1" a="1"/>
  <c r="O157" i="1" s="1"/>
  <c r="O158" i="1" s="1" a="1"/>
  <c r="O158" i="1" s="1"/>
  <c r="O159" i="1" s="1" a="1"/>
  <c r="O159" i="1" s="1"/>
  <c r="O160" i="1" s="1" a="1"/>
  <c r="O160" i="1" s="1"/>
  <c r="O161" i="1" s="1" a="1"/>
  <c r="O161" i="1" s="1"/>
  <c r="O162" i="1" s="1" a="1"/>
  <c r="O162" i="1" s="1"/>
  <c r="O163" i="1" s="1" a="1"/>
  <c r="O163" i="1" s="1"/>
  <c r="O164" i="1" s="1" a="1"/>
  <c r="O164" i="1" s="1"/>
  <c r="O165" i="1" s="1" a="1"/>
  <c r="O165" i="1" s="1"/>
  <c r="O166" i="1" s="1" a="1"/>
  <c r="O166" i="1" s="1"/>
  <c r="O167" i="1" s="1" a="1"/>
  <c r="O167" i="1" s="1"/>
  <c r="O168" i="1" s="1" a="1"/>
  <c r="O168" i="1" s="1"/>
  <c r="O169" i="1" s="1" a="1"/>
  <c r="O169" i="1" s="1"/>
  <c r="O170" i="1" s="1" a="1"/>
  <c r="O170" i="1" s="1"/>
  <c r="O171" i="1" s="1" a="1"/>
  <c r="O171" i="1" s="1"/>
  <c r="O172" i="1" s="1" a="1"/>
  <c r="O172" i="1" s="1"/>
  <c r="O173" i="1" s="1" a="1"/>
  <c r="O173" i="1" s="1"/>
  <c r="O174" i="1" s="1" a="1"/>
  <c r="O174" i="1" s="1"/>
  <c r="O175" i="1" s="1" a="1"/>
  <c r="O175" i="1" s="1"/>
  <c r="O176" i="1" s="1" a="1"/>
  <c r="O176" i="1" s="1"/>
  <c r="O177" i="1" s="1" a="1"/>
  <c r="O177" i="1" s="1"/>
  <c r="O178" i="1" s="1" a="1"/>
  <c r="O178" i="1" s="1"/>
  <c r="O179" i="1" s="1" a="1"/>
  <c r="O179" i="1" s="1"/>
  <c r="O180" i="1" s="1" a="1"/>
  <c r="O180" i="1" s="1"/>
  <c r="O181" i="1" s="1" a="1"/>
  <c r="O181" i="1" s="1"/>
  <c r="O182" i="1" s="1" a="1"/>
  <c r="O182" i="1" s="1"/>
  <c r="O183" i="1" s="1" a="1"/>
  <c r="O183" i="1" s="1"/>
  <c r="O184" i="1" s="1" a="1"/>
  <c r="O184" i="1" s="1"/>
  <c r="O185" i="1" s="1" a="1"/>
  <c r="O185" i="1" s="1"/>
  <c r="O186" i="1" s="1" a="1"/>
  <c r="O186" i="1" s="1"/>
  <c r="O187" i="1" s="1" a="1"/>
  <c r="O187" i="1" s="1"/>
  <c r="O188" i="1" s="1" a="1"/>
  <c r="O188" i="1" s="1"/>
  <c r="O189" i="1" s="1" a="1"/>
  <c r="O189" i="1" s="1"/>
  <c r="O190" i="1" s="1" a="1"/>
  <c r="O190" i="1" s="1"/>
  <c r="O191" i="1" s="1" a="1"/>
  <c r="O191" i="1" s="1"/>
  <c r="O192" i="1" s="1" a="1"/>
  <c r="O192" i="1" s="1"/>
  <c r="O193" i="1" s="1" a="1"/>
  <c r="O193" i="1" s="1"/>
  <c r="O194" i="1" s="1" a="1"/>
  <c r="O194" i="1" s="1"/>
  <c r="O195" i="1" s="1" a="1"/>
  <c r="O195" i="1" s="1"/>
  <c r="O196" i="1" s="1" a="1"/>
  <c r="O196" i="1" s="1"/>
  <c r="O197" i="1" s="1" a="1"/>
  <c r="O197" i="1" s="1"/>
  <c r="O198" i="1" s="1" a="1"/>
  <c r="O198" i="1" s="1"/>
  <c r="O199" i="1" s="1" a="1"/>
  <c r="O199" i="1" s="1"/>
  <c r="P148" i="1" a="1"/>
  <c r="P148" i="1" s="1"/>
  <c r="P149" i="1" s="1" a="1"/>
  <c r="P149" i="1" s="1"/>
  <c r="P150" i="1" s="1" a="1"/>
  <c r="P150" i="1" s="1"/>
  <c r="P151" i="1" s="1" a="1"/>
  <c r="P151" i="1" s="1"/>
  <c r="P152" i="1" s="1" a="1"/>
  <c r="P152" i="1" s="1"/>
  <c r="P153" i="1" s="1" a="1"/>
  <c r="P153" i="1" s="1"/>
  <c r="P154" i="1" s="1" a="1"/>
  <c r="P154" i="1" s="1"/>
  <c r="P155" i="1" s="1" a="1"/>
  <c r="P155" i="1" s="1"/>
  <c r="P156" i="1" s="1" a="1"/>
  <c r="P156" i="1" s="1"/>
  <c r="P157" i="1" s="1" a="1"/>
  <c r="P157" i="1" s="1"/>
  <c r="P158" i="1" s="1" a="1"/>
  <c r="P158" i="1" s="1"/>
  <c r="P159" i="1" s="1" a="1"/>
  <c r="P159" i="1" s="1"/>
  <c r="P160" i="1" s="1" a="1"/>
  <c r="P160" i="1" s="1"/>
  <c r="P161" i="1" s="1" a="1"/>
  <c r="P161" i="1" s="1"/>
  <c r="P162" i="1" s="1" a="1"/>
  <c r="P162" i="1" s="1"/>
  <c r="P163" i="1" s="1" a="1"/>
  <c r="P163" i="1" s="1"/>
  <c r="P164" i="1" s="1" a="1"/>
  <c r="P164" i="1" s="1"/>
  <c r="P165" i="1" s="1" a="1"/>
  <c r="P165" i="1" s="1"/>
  <c r="P166" i="1" s="1" a="1"/>
  <c r="P166" i="1" s="1"/>
  <c r="P167" i="1" s="1" a="1"/>
  <c r="P167" i="1" s="1"/>
  <c r="P168" i="1" s="1" a="1"/>
  <c r="P168" i="1" s="1"/>
  <c r="P169" i="1" s="1" a="1"/>
  <c r="P169" i="1" s="1"/>
  <c r="P170" i="1" s="1" a="1"/>
  <c r="P170" i="1" s="1"/>
  <c r="P171" i="1" s="1" a="1"/>
  <c r="P171" i="1" s="1"/>
  <c r="P172" i="1" s="1" a="1"/>
  <c r="P172" i="1" s="1"/>
  <c r="P173" i="1" s="1" a="1"/>
  <c r="P173" i="1" s="1"/>
  <c r="P174" i="1" s="1" a="1"/>
  <c r="P174" i="1" s="1"/>
  <c r="P175" i="1" s="1" a="1"/>
  <c r="P175" i="1" s="1"/>
  <c r="P176" i="1" s="1" a="1"/>
  <c r="P176" i="1" s="1"/>
  <c r="P177" i="1" s="1" a="1"/>
  <c r="P177" i="1" s="1"/>
  <c r="P178" i="1" s="1" a="1"/>
  <c r="P178" i="1" s="1"/>
  <c r="P179" i="1" s="1" a="1"/>
  <c r="P179" i="1" s="1"/>
  <c r="P180" i="1" s="1" a="1"/>
  <c r="P180" i="1" s="1"/>
  <c r="P181" i="1" s="1" a="1"/>
  <c r="P181" i="1" s="1"/>
  <c r="P182" i="1" s="1" a="1"/>
  <c r="P182" i="1" s="1"/>
  <c r="P183" i="1" s="1" a="1"/>
  <c r="P183" i="1" s="1"/>
  <c r="P184" i="1" s="1" a="1"/>
  <c r="P184" i="1" s="1"/>
  <c r="P185" i="1" s="1" a="1"/>
  <c r="P185" i="1" s="1"/>
  <c r="P186" i="1" s="1" a="1"/>
  <c r="P186" i="1" s="1"/>
  <c r="P187" i="1" s="1" a="1"/>
  <c r="P187" i="1" s="1"/>
  <c r="P188" i="1" s="1" a="1"/>
  <c r="P188" i="1" s="1"/>
  <c r="P189" i="1" s="1" a="1"/>
  <c r="P189" i="1" s="1"/>
  <c r="P190" i="1" s="1" a="1"/>
  <c r="P190" i="1" s="1"/>
  <c r="P191" i="1" s="1" a="1"/>
  <c r="P191" i="1" s="1"/>
  <c r="P192" i="1" s="1" a="1"/>
  <c r="P192" i="1" s="1"/>
  <c r="P193" i="1" s="1" a="1"/>
  <c r="P193" i="1" s="1"/>
  <c r="P194" i="1" s="1" a="1"/>
  <c r="P194" i="1" s="1"/>
  <c r="P195" i="1" s="1" a="1"/>
  <c r="P195" i="1" s="1"/>
  <c r="P196" i="1" s="1" a="1"/>
  <c r="P196" i="1" s="1"/>
  <c r="P197" i="1" s="1" a="1"/>
  <c r="P197" i="1" s="1"/>
  <c r="P198" i="1" s="1" a="1"/>
  <c r="P198" i="1" s="1"/>
  <c r="P199" i="1" s="1" a="1"/>
  <c r="P199" i="1" s="1"/>
  <c r="O200" i="1" l="1" a="1"/>
  <c r="O200" i="1" s="1"/>
  <c r="O201" i="1" s="1" a="1"/>
  <c r="O201" i="1" s="1"/>
  <c r="O202" i="1" s="1" a="1"/>
  <c r="O202" i="1" s="1"/>
  <c r="O203" i="1" s="1" a="1"/>
  <c r="O203" i="1" s="1"/>
  <c r="O204" i="1" s="1" a="1"/>
  <c r="O204" i="1" s="1"/>
  <c r="O205" i="1" s="1" a="1"/>
  <c r="O205" i="1" s="1"/>
  <c r="O206" i="1" s="1" a="1"/>
  <c r="O206" i="1" s="1"/>
  <c r="O207" i="1" s="1" a="1"/>
  <c r="O207" i="1" s="1"/>
  <c r="O208" i="1" s="1" a="1"/>
  <c r="O208" i="1" s="1"/>
  <c r="O209" i="1" s="1" a="1"/>
  <c r="O209" i="1" s="1"/>
  <c r="O210" i="1" s="1" a="1"/>
  <c r="O210" i="1" s="1"/>
  <c r="O211" i="1" s="1" a="1"/>
  <c r="O211" i="1" s="1"/>
  <c r="O212" i="1" s="1" a="1"/>
  <c r="O212" i="1" s="1"/>
  <c r="O213" i="1" s="1" a="1"/>
  <c r="O213" i="1" s="1"/>
  <c r="O214" i="1" s="1" a="1"/>
  <c r="O214" i="1" s="1"/>
  <c r="O215" i="1" s="1" a="1"/>
  <c r="O215" i="1" s="1"/>
  <c r="O216" i="1" s="1" a="1"/>
  <c r="O216" i="1" s="1"/>
  <c r="O217" i="1" s="1" a="1"/>
  <c r="O217" i="1" s="1"/>
  <c r="O218" i="1" s="1" a="1"/>
  <c r="O218" i="1" s="1"/>
  <c r="O219" i="1" s="1" a="1"/>
  <c r="O219" i="1" s="1"/>
  <c r="O220" i="1" s="1" a="1"/>
  <c r="O220" i="1" s="1"/>
  <c r="O221" i="1" s="1" a="1"/>
  <c r="O221" i="1" s="1"/>
  <c r="O222" i="1" s="1" a="1"/>
  <c r="O222" i="1" s="1"/>
  <c r="O223" i="1" s="1" a="1"/>
  <c r="O223" i="1" s="1"/>
  <c r="O224" i="1" s="1" a="1"/>
  <c r="O224" i="1" s="1"/>
  <c r="O225" i="1" s="1" a="1"/>
  <c r="O225" i="1" s="1"/>
  <c r="O226" i="1" s="1" a="1"/>
  <c r="O226" i="1" s="1"/>
  <c r="O227" i="1" s="1" a="1"/>
  <c r="O227" i="1" s="1"/>
  <c r="O228" i="1" s="1" a="1"/>
  <c r="O228" i="1" s="1"/>
  <c r="O229" i="1" s="1" a="1"/>
  <c r="O229" i="1" s="1"/>
  <c r="O230" i="1" s="1" a="1"/>
  <c r="O230" i="1" s="1"/>
  <c r="O231" i="1" s="1" a="1"/>
  <c r="O231" i="1" s="1"/>
  <c r="O232" i="1" s="1" a="1"/>
  <c r="O232" i="1" s="1"/>
  <c r="O233" i="1" s="1" a="1"/>
  <c r="O233" i="1" s="1"/>
  <c r="O234" i="1" s="1" a="1"/>
  <c r="O234" i="1" s="1"/>
  <c r="O235" i="1" s="1" a="1"/>
  <c r="O235" i="1" s="1"/>
  <c r="O236" i="1" s="1" a="1"/>
  <c r="O236" i="1" s="1"/>
  <c r="O237" i="1" s="1" a="1"/>
  <c r="O237" i="1" s="1"/>
  <c r="O238" i="1" s="1" a="1"/>
  <c r="O238" i="1" s="1"/>
  <c r="O239" i="1" s="1" a="1"/>
  <c r="O239" i="1" s="1"/>
  <c r="O240" i="1" s="1" a="1"/>
  <c r="O240" i="1" s="1"/>
  <c r="O241" i="1" s="1" a="1"/>
  <c r="O241" i="1" s="1"/>
  <c r="O242" i="1" s="1" a="1"/>
  <c r="O242" i="1" s="1"/>
  <c r="O243" i="1" s="1" a="1"/>
  <c r="O243" i="1" s="1"/>
  <c r="O244" i="1" s="1" a="1"/>
  <c r="O244" i="1" s="1"/>
  <c r="O245" i="1" s="1" a="1"/>
  <c r="O245" i="1" s="1"/>
  <c r="O246" i="1" s="1" a="1"/>
  <c r="O246" i="1" s="1"/>
  <c r="O247" i="1" s="1" a="1"/>
  <c r="O247" i="1" s="1"/>
  <c r="O248" i="1" s="1" a="1"/>
  <c r="O248" i="1" s="1"/>
  <c r="O249" i="1" s="1" a="1"/>
  <c r="O249" i="1" s="1"/>
  <c r="O250" i="1" s="1" a="1"/>
  <c r="O250" i="1" s="1"/>
  <c r="O251" i="1" s="1" a="1"/>
  <c r="O251" i="1" s="1"/>
  <c r="P200" i="1" a="1"/>
  <c r="P200" i="1" s="1"/>
  <c r="P201" i="1" s="1" a="1"/>
  <c r="P201" i="1" s="1"/>
  <c r="P202" i="1" s="1" a="1"/>
  <c r="P202" i="1" s="1"/>
  <c r="P203" i="1" s="1" a="1"/>
  <c r="P203" i="1" s="1"/>
  <c r="P204" i="1" s="1" a="1"/>
  <c r="P204" i="1" s="1"/>
  <c r="P205" i="1" s="1" a="1"/>
  <c r="P205" i="1" s="1"/>
  <c r="P206" i="1" s="1" a="1"/>
  <c r="P206" i="1" s="1"/>
  <c r="P207" i="1" s="1" a="1"/>
  <c r="P207" i="1" s="1"/>
  <c r="P208" i="1" s="1" a="1"/>
  <c r="P208" i="1" s="1"/>
  <c r="P209" i="1" s="1" a="1"/>
  <c r="P209" i="1" s="1"/>
  <c r="P210" i="1" s="1" a="1"/>
  <c r="P210" i="1" s="1"/>
  <c r="P211" i="1" s="1" a="1"/>
  <c r="P211" i="1" s="1"/>
  <c r="P212" i="1" s="1" a="1"/>
  <c r="P212" i="1" s="1"/>
  <c r="P213" i="1" s="1" a="1"/>
  <c r="P213" i="1" s="1"/>
  <c r="P214" i="1" s="1" a="1"/>
  <c r="P214" i="1" s="1"/>
  <c r="P215" i="1" s="1" a="1"/>
  <c r="P215" i="1" s="1"/>
  <c r="P216" i="1" s="1" a="1"/>
  <c r="P216" i="1" s="1"/>
  <c r="P217" i="1" s="1" a="1"/>
  <c r="P217" i="1" s="1"/>
  <c r="P218" i="1" s="1" a="1"/>
  <c r="P218" i="1" s="1"/>
  <c r="P219" i="1" s="1" a="1"/>
  <c r="P219" i="1" s="1"/>
  <c r="P220" i="1" s="1" a="1"/>
  <c r="P220" i="1" s="1"/>
  <c r="P221" i="1" s="1" a="1"/>
  <c r="P221" i="1" s="1"/>
  <c r="P222" i="1" s="1" a="1"/>
  <c r="P222" i="1" s="1"/>
  <c r="P223" i="1" s="1" a="1"/>
  <c r="P223" i="1" s="1"/>
  <c r="P224" i="1" s="1" a="1"/>
  <c r="P224" i="1" s="1"/>
  <c r="P225" i="1" s="1" a="1"/>
  <c r="P225" i="1" s="1"/>
  <c r="P226" i="1" s="1" a="1"/>
  <c r="P226" i="1" s="1"/>
  <c r="P227" i="1" s="1" a="1"/>
  <c r="P227" i="1" s="1"/>
  <c r="P228" i="1" s="1" a="1"/>
  <c r="P228" i="1" s="1"/>
  <c r="P229" i="1" s="1" a="1"/>
  <c r="P229" i="1" s="1"/>
  <c r="P230" i="1" s="1" a="1"/>
  <c r="P230" i="1" s="1"/>
  <c r="P231" i="1" s="1" a="1"/>
  <c r="P231" i="1" s="1"/>
  <c r="P232" i="1" s="1" a="1"/>
  <c r="P232" i="1" s="1"/>
  <c r="P233" i="1" s="1" a="1"/>
  <c r="P233" i="1" s="1"/>
  <c r="P234" i="1" s="1" a="1"/>
  <c r="P234" i="1" s="1"/>
  <c r="P235" i="1" s="1" a="1"/>
  <c r="P235" i="1" s="1"/>
  <c r="P236" i="1" s="1" a="1"/>
  <c r="P236" i="1" s="1"/>
  <c r="P237" i="1" s="1" a="1"/>
  <c r="P237" i="1" s="1"/>
  <c r="P238" i="1" s="1" a="1"/>
  <c r="P238" i="1" s="1"/>
  <c r="P239" i="1" s="1" a="1"/>
  <c r="P239" i="1" s="1"/>
  <c r="P240" i="1" s="1" a="1"/>
  <c r="P240" i="1" s="1"/>
  <c r="P241" i="1" s="1" a="1"/>
  <c r="P241" i="1" s="1"/>
  <c r="P242" i="1" s="1" a="1"/>
  <c r="P242" i="1" s="1"/>
  <c r="P243" i="1" s="1" a="1"/>
  <c r="P243" i="1" s="1"/>
  <c r="P244" i="1" s="1" a="1"/>
  <c r="P244" i="1" s="1"/>
  <c r="P245" i="1" s="1" a="1"/>
  <c r="P245" i="1" s="1"/>
  <c r="P246" i="1" s="1" a="1"/>
  <c r="P246" i="1" s="1"/>
  <c r="P247" i="1" s="1" a="1"/>
  <c r="P247" i="1" s="1"/>
  <c r="P248" i="1" s="1" a="1"/>
  <c r="P248" i="1" s="1"/>
  <c r="P249" i="1" s="1" a="1"/>
  <c r="P249" i="1" s="1"/>
  <c r="P250" i="1" s="1" a="1"/>
  <c r="P250" i="1" s="1"/>
  <c r="P251" i="1" s="1" a="1"/>
  <c r="P251" i="1" s="1"/>
  <c r="N150" i="1"/>
  <c r="Q149" i="1"/>
  <c r="S149" i="1" s="1"/>
  <c r="Q148" i="1"/>
  <c r="S148" i="1" s="1"/>
  <c r="N151" i="1" l="1"/>
  <c r="Q150" i="1"/>
  <c r="O252" i="1" a="1"/>
  <c r="O252" i="1" s="1"/>
  <c r="O253" i="1" s="1" a="1"/>
  <c r="O253" i="1" s="1"/>
  <c r="O254" i="1" s="1" a="1"/>
  <c r="O254" i="1" s="1"/>
  <c r="O255" i="1" s="1" a="1"/>
  <c r="O255" i="1" s="1"/>
  <c r="O256" i="1" s="1" a="1"/>
  <c r="O256" i="1" s="1"/>
  <c r="O257" i="1" s="1" a="1"/>
  <c r="O257" i="1" s="1"/>
  <c r="O258" i="1" s="1" a="1"/>
  <c r="O258" i="1" s="1"/>
  <c r="O259" i="1" s="1" a="1"/>
  <c r="O259" i="1" s="1"/>
  <c r="O260" i="1" s="1" a="1"/>
  <c r="O260" i="1" s="1"/>
  <c r="O261" i="1" s="1" a="1"/>
  <c r="O261" i="1" s="1"/>
  <c r="O262" i="1" s="1" a="1"/>
  <c r="O262" i="1" s="1"/>
  <c r="O263" i="1" s="1" a="1"/>
  <c r="O263" i="1" s="1"/>
  <c r="O264" i="1" s="1" a="1"/>
  <c r="O264" i="1" s="1"/>
  <c r="O265" i="1" s="1" a="1"/>
  <c r="O265" i="1" s="1"/>
  <c r="O266" i="1" s="1" a="1"/>
  <c r="O266" i="1" s="1"/>
  <c r="O267" i="1" s="1" a="1"/>
  <c r="O267" i="1" s="1"/>
  <c r="O268" i="1" s="1" a="1"/>
  <c r="O268" i="1" s="1"/>
  <c r="O269" i="1" s="1" a="1"/>
  <c r="O269" i="1" s="1"/>
  <c r="O270" i="1" s="1" a="1"/>
  <c r="O270" i="1" s="1"/>
  <c r="O271" i="1" s="1" a="1"/>
  <c r="O271" i="1" s="1"/>
  <c r="O272" i="1" s="1" a="1"/>
  <c r="O272" i="1" s="1"/>
  <c r="O273" i="1" s="1" a="1"/>
  <c r="O273" i="1" s="1"/>
  <c r="O274" i="1" s="1" a="1"/>
  <c r="O274" i="1" s="1"/>
  <c r="O275" i="1" s="1" a="1"/>
  <c r="O275" i="1" s="1"/>
  <c r="O276" i="1" s="1" a="1"/>
  <c r="O276" i="1" s="1"/>
  <c r="O277" i="1" s="1" a="1"/>
  <c r="O277" i="1" s="1"/>
  <c r="O278" i="1" s="1" a="1"/>
  <c r="O278" i="1" s="1"/>
  <c r="O279" i="1" s="1" a="1"/>
  <c r="O279" i="1" s="1"/>
  <c r="O280" i="1" s="1" a="1"/>
  <c r="O280" i="1" s="1"/>
  <c r="O281" i="1" s="1" a="1"/>
  <c r="O281" i="1" s="1"/>
  <c r="O282" i="1" s="1" a="1"/>
  <c r="O282" i="1" s="1"/>
  <c r="O283" i="1" s="1" a="1"/>
  <c r="O283" i="1" s="1"/>
  <c r="O284" i="1" s="1" a="1"/>
  <c r="O284" i="1" s="1"/>
  <c r="O285" i="1" s="1" a="1"/>
  <c r="O285" i="1" s="1"/>
  <c r="O286" i="1" s="1" a="1"/>
  <c r="O286" i="1" s="1"/>
  <c r="O287" i="1" s="1" a="1"/>
  <c r="O287" i="1" s="1"/>
  <c r="O288" i="1" s="1" a="1"/>
  <c r="O288" i="1" s="1"/>
  <c r="O289" i="1" s="1" a="1"/>
  <c r="O289" i="1" s="1"/>
  <c r="O290" i="1" s="1" a="1"/>
  <c r="O290" i="1" s="1"/>
  <c r="O291" i="1" s="1" a="1"/>
  <c r="O291" i="1" s="1"/>
  <c r="O292" i="1" s="1" a="1"/>
  <c r="O292" i="1" s="1"/>
  <c r="O293" i="1" s="1" a="1"/>
  <c r="O293" i="1" s="1"/>
  <c r="O294" i="1" s="1" a="1"/>
  <c r="O294" i="1" s="1"/>
  <c r="O295" i="1" s="1" a="1"/>
  <c r="O295" i="1" s="1"/>
  <c r="O296" i="1" s="1" a="1"/>
  <c r="O296" i="1" s="1"/>
  <c r="O297" i="1" s="1" a="1"/>
  <c r="O297" i="1" s="1"/>
  <c r="O298" i="1" s="1" a="1"/>
  <c r="O298" i="1" s="1"/>
  <c r="O299" i="1" s="1" a="1"/>
  <c r="O299" i="1" s="1"/>
  <c r="O300" i="1" s="1" a="1"/>
  <c r="O300" i="1" s="1"/>
  <c r="O301" i="1" s="1" a="1"/>
  <c r="O301" i="1" s="1"/>
  <c r="O302" i="1" s="1" a="1"/>
  <c r="O302" i="1" s="1"/>
  <c r="O303" i="1" s="1" a="1"/>
  <c r="O303" i="1" s="1"/>
  <c r="P252" i="1" a="1"/>
  <c r="P252" i="1" s="1"/>
  <c r="P253" i="1" s="1" a="1"/>
  <c r="P253" i="1" s="1"/>
  <c r="P254" i="1" s="1" a="1"/>
  <c r="P254" i="1" s="1"/>
  <c r="P255" i="1" s="1" a="1"/>
  <c r="P255" i="1" s="1"/>
  <c r="P256" i="1" s="1" a="1"/>
  <c r="P256" i="1" s="1"/>
  <c r="P257" i="1" s="1" a="1"/>
  <c r="P257" i="1" s="1"/>
  <c r="P258" i="1" s="1" a="1"/>
  <c r="P258" i="1" s="1"/>
  <c r="P259" i="1" s="1" a="1"/>
  <c r="P259" i="1" s="1"/>
  <c r="P260" i="1" s="1" a="1"/>
  <c r="P260" i="1" s="1"/>
  <c r="P261" i="1" s="1" a="1"/>
  <c r="P261" i="1" s="1"/>
  <c r="P262" i="1" s="1" a="1"/>
  <c r="P262" i="1" s="1"/>
  <c r="P263" i="1" s="1" a="1"/>
  <c r="P263" i="1" s="1"/>
  <c r="P264" i="1" s="1" a="1"/>
  <c r="P264" i="1" s="1"/>
  <c r="P265" i="1" s="1" a="1"/>
  <c r="P265" i="1" s="1"/>
  <c r="P266" i="1" s="1" a="1"/>
  <c r="P266" i="1" s="1"/>
  <c r="P267" i="1" s="1" a="1"/>
  <c r="P267" i="1" s="1"/>
  <c r="P268" i="1" s="1" a="1"/>
  <c r="P268" i="1" s="1"/>
  <c r="P269" i="1" s="1" a="1"/>
  <c r="P269" i="1" s="1"/>
  <c r="P270" i="1" s="1" a="1"/>
  <c r="P270" i="1" s="1"/>
  <c r="P271" i="1" s="1" a="1"/>
  <c r="P271" i="1" s="1"/>
  <c r="P272" i="1" s="1" a="1"/>
  <c r="P272" i="1" s="1"/>
  <c r="P273" i="1" s="1" a="1"/>
  <c r="P273" i="1" s="1"/>
  <c r="P274" i="1" s="1" a="1"/>
  <c r="P274" i="1" s="1"/>
  <c r="P275" i="1" s="1" a="1"/>
  <c r="P275" i="1" s="1"/>
  <c r="P276" i="1" s="1" a="1"/>
  <c r="P276" i="1" s="1"/>
  <c r="P277" i="1" s="1" a="1"/>
  <c r="P277" i="1" s="1"/>
  <c r="P278" i="1" s="1" a="1"/>
  <c r="P278" i="1" s="1"/>
  <c r="P279" i="1" s="1" a="1"/>
  <c r="P279" i="1" s="1"/>
  <c r="P280" i="1" s="1" a="1"/>
  <c r="P280" i="1" s="1"/>
  <c r="P281" i="1" s="1" a="1"/>
  <c r="P281" i="1" s="1"/>
  <c r="P282" i="1" s="1" a="1"/>
  <c r="P282" i="1" s="1"/>
  <c r="P283" i="1" s="1" a="1"/>
  <c r="P283" i="1" s="1"/>
  <c r="P284" i="1" s="1" a="1"/>
  <c r="P284" i="1" s="1"/>
  <c r="P285" i="1" s="1" a="1"/>
  <c r="P285" i="1" s="1"/>
  <c r="P286" i="1" s="1" a="1"/>
  <c r="P286" i="1" s="1"/>
  <c r="P287" i="1" s="1" a="1"/>
  <c r="P287" i="1" s="1"/>
  <c r="P288" i="1" s="1" a="1"/>
  <c r="P288" i="1" s="1"/>
  <c r="P289" i="1" s="1" a="1"/>
  <c r="P289" i="1" s="1"/>
  <c r="P290" i="1" s="1" a="1"/>
  <c r="P290" i="1" s="1"/>
  <c r="P291" i="1" s="1" a="1"/>
  <c r="P291" i="1" s="1"/>
  <c r="P292" i="1" s="1" a="1"/>
  <c r="P292" i="1" s="1"/>
  <c r="P293" i="1" s="1" a="1"/>
  <c r="P293" i="1" s="1"/>
  <c r="P294" i="1" s="1" a="1"/>
  <c r="P294" i="1" s="1"/>
  <c r="P295" i="1" s="1" a="1"/>
  <c r="P295" i="1" s="1"/>
  <c r="P296" i="1" s="1" a="1"/>
  <c r="P296" i="1" s="1"/>
  <c r="P297" i="1" s="1" a="1"/>
  <c r="P297" i="1" s="1"/>
  <c r="P298" i="1" s="1" a="1"/>
  <c r="P298" i="1" s="1"/>
  <c r="P299" i="1" s="1" a="1"/>
  <c r="P299" i="1" s="1"/>
  <c r="P300" i="1" s="1" a="1"/>
  <c r="P300" i="1" s="1"/>
  <c r="P301" i="1" s="1" a="1"/>
  <c r="P301" i="1" s="1"/>
  <c r="P302" i="1" s="1" a="1"/>
  <c r="P302" i="1" s="1"/>
  <c r="P303" i="1" s="1" a="1"/>
  <c r="P303" i="1" s="1"/>
  <c r="P304" i="1" l="1" a="1"/>
  <c r="P304" i="1" s="1"/>
  <c r="P305" i="1" s="1" a="1"/>
  <c r="P305" i="1" s="1"/>
  <c r="P306" i="1" s="1" a="1"/>
  <c r="P306" i="1" s="1"/>
  <c r="P307" i="1" s="1" a="1"/>
  <c r="P307" i="1" s="1"/>
  <c r="P308" i="1" s="1" a="1"/>
  <c r="P308" i="1" s="1"/>
  <c r="P309" i="1" s="1" a="1"/>
  <c r="P309" i="1" s="1"/>
  <c r="P310" i="1" s="1" a="1"/>
  <c r="P310" i="1" s="1"/>
  <c r="P311" i="1" s="1" a="1"/>
  <c r="P311" i="1" s="1"/>
  <c r="P312" i="1" s="1" a="1"/>
  <c r="P312" i="1" s="1"/>
  <c r="P313" i="1" s="1" a="1"/>
  <c r="P313" i="1" s="1"/>
  <c r="P314" i="1" s="1" a="1"/>
  <c r="P314" i="1" s="1"/>
  <c r="P315" i="1" s="1" a="1"/>
  <c r="P315" i="1" s="1"/>
  <c r="P316" i="1" s="1" a="1"/>
  <c r="P316" i="1" s="1"/>
  <c r="P317" i="1" s="1" a="1"/>
  <c r="P317" i="1" s="1"/>
  <c r="P318" i="1" s="1" a="1"/>
  <c r="P318" i="1" s="1"/>
  <c r="P319" i="1" s="1" a="1"/>
  <c r="P319" i="1" s="1"/>
  <c r="P320" i="1" s="1" a="1"/>
  <c r="P320" i="1" s="1"/>
  <c r="P321" i="1" s="1" a="1"/>
  <c r="P321" i="1" s="1"/>
  <c r="P322" i="1" s="1" a="1"/>
  <c r="P322" i="1" s="1"/>
  <c r="P323" i="1" s="1" a="1"/>
  <c r="P323" i="1" s="1"/>
  <c r="P324" i="1" s="1" a="1"/>
  <c r="P324" i="1" s="1"/>
  <c r="P325" i="1" s="1" a="1"/>
  <c r="P325" i="1" s="1"/>
  <c r="P326" i="1" s="1" a="1"/>
  <c r="P326" i="1" s="1"/>
  <c r="P327" i="1" s="1" a="1"/>
  <c r="P327" i="1" s="1"/>
  <c r="P328" i="1" s="1" a="1"/>
  <c r="P328" i="1" s="1"/>
  <c r="P329" i="1" s="1" a="1"/>
  <c r="P329" i="1" s="1"/>
  <c r="P330" i="1" s="1" a="1"/>
  <c r="P330" i="1" s="1"/>
  <c r="P331" i="1" s="1" a="1"/>
  <c r="P331" i="1" s="1"/>
  <c r="P332" i="1" s="1" a="1"/>
  <c r="P332" i="1" s="1"/>
  <c r="P333" i="1" s="1" a="1"/>
  <c r="P333" i="1" s="1"/>
  <c r="P334" i="1" s="1" a="1"/>
  <c r="P334" i="1" s="1"/>
  <c r="P335" i="1" s="1" a="1"/>
  <c r="P335" i="1" s="1"/>
  <c r="P336" i="1" s="1" a="1"/>
  <c r="P336" i="1" s="1"/>
  <c r="P337" i="1" s="1" a="1"/>
  <c r="P337" i="1" s="1"/>
  <c r="P338" i="1" s="1" a="1"/>
  <c r="P338" i="1" s="1"/>
  <c r="P339" i="1" s="1" a="1"/>
  <c r="P339" i="1" s="1"/>
  <c r="P340" i="1" s="1" a="1"/>
  <c r="P340" i="1" s="1"/>
  <c r="P341" i="1" s="1" a="1"/>
  <c r="P341" i="1" s="1"/>
  <c r="P342" i="1" s="1" a="1"/>
  <c r="P342" i="1" s="1"/>
  <c r="P343" i="1" s="1" a="1"/>
  <c r="P343" i="1" s="1"/>
  <c r="P344" i="1" s="1" a="1"/>
  <c r="P344" i="1" s="1"/>
  <c r="P345" i="1" s="1" a="1"/>
  <c r="P345" i="1" s="1"/>
  <c r="P346" i="1" s="1" a="1"/>
  <c r="P346" i="1" s="1"/>
  <c r="P347" i="1" s="1" a="1"/>
  <c r="P347" i="1" s="1"/>
  <c r="P348" i="1" s="1" a="1"/>
  <c r="P348" i="1" s="1"/>
  <c r="P349" i="1" s="1" a="1"/>
  <c r="P349" i="1" s="1"/>
  <c r="P350" i="1" s="1" a="1"/>
  <c r="P350" i="1" s="1"/>
  <c r="P351" i="1" s="1" a="1"/>
  <c r="P351" i="1" s="1"/>
  <c r="P352" i="1" s="1" a="1"/>
  <c r="P352" i="1" s="1"/>
  <c r="P353" i="1" s="1" a="1"/>
  <c r="P353" i="1" s="1"/>
  <c r="P354" i="1" s="1" a="1"/>
  <c r="P354" i="1" s="1"/>
  <c r="P355" i="1" s="1" a="1"/>
  <c r="P355" i="1" s="1"/>
  <c r="O304" i="1" a="1"/>
  <c r="O304" i="1" s="1"/>
  <c r="O305" i="1" s="1" a="1"/>
  <c r="O305" i="1" s="1"/>
  <c r="O306" i="1" s="1" a="1"/>
  <c r="O306" i="1" s="1"/>
  <c r="O307" i="1" s="1" a="1"/>
  <c r="O307" i="1" s="1"/>
  <c r="O308" i="1" s="1" a="1"/>
  <c r="O308" i="1" s="1"/>
  <c r="O309" i="1" s="1" a="1"/>
  <c r="O309" i="1" s="1"/>
  <c r="O310" i="1" s="1" a="1"/>
  <c r="O310" i="1" s="1"/>
  <c r="O311" i="1" s="1" a="1"/>
  <c r="O311" i="1" s="1"/>
  <c r="O312" i="1" s="1" a="1"/>
  <c r="O312" i="1" s="1"/>
  <c r="O313" i="1" s="1" a="1"/>
  <c r="O313" i="1" s="1"/>
  <c r="O314" i="1" s="1" a="1"/>
  <c r="O314" i="1" s="1"/>
  <c r="O315" i="1" s="1" a="1"/>
  <c r="O315" i="1" s="1"/>
  <c r="O316" i="1" s="1" a="1"/>
  <c r="O316" i="1" s="1"/>
  <c r="O317" i="1" s="1" a="1"/>
  <c r="O317" i="1" s="1"/>
  <c r="O318" i="1" s="1" a="1"/>
  <c r="O318" i="1" s="1"/>
  <c r="O319" i="1" s="1" a="1"/>
  <c r="O319" i="1" s="1"/>
  <c r="O320" i="1" s="1" a="1"/>
  <c r="O320" i="1" s="1"/>
  <c r="O321" i="1" s="1" a="1"/>
  <c r="O321" i="1" s="1"/>
  <c r="O322" i="1" s="1" a="1"/>
  <c r="O322" i="1" s="1"/>
  <c r="O323" i="1" s="1" a="1"/>
  <c r="O323" i="1" s="1"/>
  <c r="O324" i="1" s="1" a="1"/>
  <c r="O324" i="1" s="1"/>
  <c r="O325" i="1" s="1" a="1"/>
  <c r="O325" i="1" s="1"/>
  <c r="O326" i="1" s="1" a="1"/>
  <c r="O326" i="1" s="1"/>
  <c r="O327" i="1" s="1" a="1"/>
  <c r="O327" i="1" s="1"/>
  <c r="O328" i="1" s="1" a="1"/>
  <c r="O328" i="1" s="1"/>
  <c r="O329" i="1" s="1" a="1"/>
  <c r="O329" i="1" s="1"/>
  <c r="O330" i="1" s="1" a="1"/>
  <c r="O330" i="1" s="1"/>
  <c r="O331" i="1" s="1" a="1"/>
  <c r="O331" i="1" s="1"/>
  <c r="O332" i="1" s="1" a="1"/>
  <c r="O332" i="1" s="1"/>
  <c r="O333" i="1" s="1" a="1"/>
  <c r="O333" i="1" s="1"/>
  <c r="O334" i="1" s="1" a="1"/>
  <c r="O334" i="1" s="1"/>
  <c r="O335" i="1" s="1" a="1"/>
  <c r="O335" i="1" s="1"/>
  <c r="O336" i="1" s="1" a="1"/>
  <c r="O336" i="1" s="1"/>
  <c r="O337" i="1" s="1" a="1"/>
  <c r="O337" i="1" s="1"/>
  <c r="O338" i="1" s="1" a="1"/>
  <c r="O338" i="1" s="1"/>
  <c r="O339" i="1" s="1" a="1"/>
  <c r="O339" i="1" s="1"/>
  <c r="O340" i="1" s="1" a="1"/>
  <c r="O340" i="1" s="1"/>
  <c r="O341" i="1" s="1" a="1"/>
  <c r="O341" i="1" s="1"/>
  <c r="O342" i="1" s="1" a="1"/>
  <c r="O342" i="1" s="1"/>
  <c r="O343" i="1" s="1" a="1"/>
  <c r="O343" i="1" s="1"/>
  <c r="O344" i="1" s="1" a="1"/>
  <c r="O344" i="1" s="1"/>
  <c r="O345" i="1" s="1" a="1"/>
  <c r="O345" i="1" s="1"/>
  <c r="O346" i="1" s="1" a="1"/>
  <c r="O346" i="1" s="1"/>
  <c r="O347" i="1" s="1" a="1"/>
  <c r="O347" i="1" s="1"/>
  <c r="O348" i="1" s="1" a="1"/>
  <c r="O348" i="1" s="1"/>
  <c r="O349" i="1" s="1" a="1"/>
  <c r="O349" i="1" s="1"/>
  <c r="O350" i="1" s="1" a="1"/>
  <c r="O350" i="1" s="1"/>
  <c r="O351" i="1" s="1" a="1"/>
  <c r="O351" i="1" s="1"/>
  <c r="O352" i="1" s="1" a="1"/>
  <c r="O352" i="1" s="1"/>
  <c r="O353" i="1" s="1" a="1"/>
  <c r="O353" i="1" s="1"/>
  <c r="O354" i="1" s="1" a="1"/>
  <c r="O354" i="1" s="1"/>
  <c r="O355" i="1" s="1" a="1"/>
  <c r="O355" i="1" s="1"/>
  <c r="S150" i="1"/>
  <c r="N152" i="1"/>
  <c r="Q151" i="1"/>
  <c r="S151" i="1" s="1"/>
  <c r="N153" i="1" l="1"/>
  <c r="Q152" i="1"/>
  <c r="S152" i="1" l="1"/>
  <c r="N154" i="1"/>
  <c r="Q153" i="1"/>
  <c r="S153" i="1" l="1"/>
  <c r="N155" i="1"/>
  <c r="Q154" i="1"/>
  <c r="S154" i="1" l="1"/>
  <c r="Q155" i="1"/>
  <c r="N156" i="1"/>
  <c r="Q156" i="1" l="1"/>
  <c r="S156" i="1" s="1"/>
  <c r="N157" i="1"/>
  <c r="S155" i="1"/>
  <c r="N158" i="1" l="1"/>
  <c r="Q157" i="1"/>
  <c r="S157" i="1" l="1"/>
  <c r="N159" i="1"/>
  <c r="Q158" i="1"/>
  <c r="S158" i="1" s="1"/>
  <c r="N160" i="1" l="1"/>
  <c r="Q159" i="1"/>
  <c r="S159" i="1" l="1"/>
  <c r="N161" i="1"/>
  <c r="Q160" i="1"/>
  <c r="S160" i="1" s="1"/>
  <c r="N162" i="1" l="1"/>
  <c r="Q161" i="1"/>
  <c r="S161" i="1" s="1"/>
  <c r="Q162" i="1" l="1"/>
  <c r="S162" i="1" s="1"/>
  <c r="N163" i="1"/>
  <c r="Q163" i="1" l="1"/>
  <c r="S163" i="1" s="1"/>
  <c r="N164" i="1"/>
  <c r="Q164" i="1" l="1"/>
  <c r="S164" i="1" s="1"/>
  <c r="N165" i="1"/>
  <c r="Q165" i="1" l="1"/>
  <c r="S165" i="1" s="1"/>
  <c r="N166" i="1"/>
  <c r="Q166" i="1" l="1"/>
  <c r="S166" i="1" s="1"/>
  <c r="N167" i="1"/>
  <c r="Q167" i="1" l="1"/>
  <c r="S167" i="1" s="1"/>
  <c r="N168" i="1"/>
  <c r="Q168" i="1" l="1"/>
  <c r="S168" i="1" s="1"/>
  <c r="N169" i="1"/>
  <c r="N170" i="1" l="1"/>
  <c r="Q169" i="1"/>
  <c r="S169" i="1" s="1"/>
  <c r="N171" i="1" l="1"/>
  <c r="Q170" i="1"/>
  <c r="S170" i="1" s="1"/>
  <c r="N172" i="1" l="1"/>
  <c r="Q171" i="1"/>
  <c r="S171" i="1" s="1"/>
  <c r="N173" i="1" l="1"/>
  <c r="Q172" i="1"/>
  <c r="S172" i="1" s="1"/>
  <c r="N174" i="1" l="1"/>
  <c r="Q173" i="1"/>
  <c r="S173" i="1" s="1"/>
  <c r="Q174" i="1" l="1"/>
  <c r="S174" i="1" s="1"/>
  <c r="N175" i="1"/>
  <c r="N176" i="1" l="1"/>
  <c r="Q175" i="1"/>
  <c r="S175" i="1" s="1"/>
  <c r="Q176" i="1" l="1"/>
  <c r="S176" i="1" s="1"/>
  <c r="N177" i="1"/>
  <c r="N178" i="1" l="1"/>
  <c r="Q177" i="1"/>
  <c r="S177" i="1" s="1"/>
  <c r="N179" i="1" l="1"/>
  <c r="Q178" i="1"/>
  <c r="S178" i="1" s="1"/>
  <c r="N180" i="1" l="1"/>
  <c r="Q179" i="1"/>
  <c r="S179" i="1" s="1"/>
  <c r="N181" i="1" l="1"/>
  <c r="Q180" i="1"/>
  <c r="S180" i="1" s="1"/>
  <c r="N182" i="1" l="1"/>
  <c r="Q181" i="1"/>
  <c r="S181" i="1" s="1"/>
  <c r="N183" i="1" l="1"/>
  <c r="Q182" i="1"/>
  <c r="S182" i="1" s="1"/>
  <c r="Q183" i="1" l="1"/>
  <c r="S183" i="1" s="1"/>
  <c r="N184" i="1"/>
  <c r="Q184" i="1" l="1"/>
  <c r="S184" i="1" s="1"/>
  <c r="N185" i="1"/>
  <c r="Q185" i="1" l="1"/>
  <c r="S185" i="1" s="1"/>
  <c r="N186" i="1"/>
  <c r="N187" i="1" l="1"/>
  <c r="Q186" i="1"/>
  <c r="S186" i="1" s="1"/>
  <c r="Q187" i="1" l="1"/>
  <c r="S187" i="1" s="1"/>
  <c r="N188" i="1"/>
  <c r="Q188" i="1" l="1"/>
  <c r="S188" i="1" s="1"/>
  <c r="N189" i="1"/>
  <c r="N190" i="1" l="1"/>
  <c r="Q189" i="1"/>
  <c r="S189" i="1" s="1"/>
  <c r="Q190" i="1" l="1"/>
  <c r="S190" i="1" s="1"/>
  <c r="N191" i="1"/>
  <c r="N192" i="1" l="1"/>
  <c r="Q191" i="1"/>
  <c r="S191" i="1" s="1"/>
  <c r="Q192" i="1" l="1"/>
  <c r="S192" i="1" s="1"/>
  <c r="N193" i="1"/>
  <c r="N194" i="1" l="1"/>
  <c r="Q193" i="1"/>
  <c r="S193" i="1" s="1"/>
  <c r="Q194" i="1" l="1"/>
  <c r="S194" i="1" s="1"/>
  <c r="N195" i="1"/>
  <c r="Q195" i="1" l="1"/>
  <c r="S195" i="1" s="1"/>
  <c r="N196" i="1"/>
  <c r="Q196" i="1" l="1"/>
  <c r="S196" i="1" s="1"/>
  <c r="N197" i="1"/>
  <c r="Q197" i="1" l="1"/>
  <c r="S197" i="1" s="1"/>
  <c r="N198" i="1"/>
  <c r="N199" i="1" l="1"/>
  <c r="Q198" i="1"/>
  <c r="S198" i="1" s="1"/>
  <c r="N200" i="1" l="1"/>
  <c r="Q199" i="1"/>
  <c r="S199" i="1" l="1"/>
  <c r="R200" i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N201" i="1"/>
  <c r="Q200" i="1"/>
  <c r="S200" i="1" l="1"/>
  <c r="Q201" i="1"/>
  <c r="S201" i="1" s="1"/>
  <c r="N202" i="1"/>
  <c r="Q202" i="1" l="1"/>
  <c r="N203" i="1"/>
  <c r="N204" i="1" l="1"/>
  <c r="Q203" i="1"/>
  <c r="S203" i="1" s="1"/>
  <c r="S202" i="1"/>
  <c r="N205" i="1" l="1"/>
  <c r="Q204" i="1"/>
  <c r="S204" i="1" l="1"/>
  <c r="Q205" i="1"/>
  <c r="S205" i="1" s="1"/>
  <c r="N206" i="1"/>
  <c r="N207" i="1" l="1"/>
  <c r="Q206" i="1"/>
  <c r="S206" i="1" l="1"/>
  <c r="N208" i="1"/>
  <c r="Q207" i="1"/>
  <c r="S207" i="1" s="1"/>
  <c r="N209" i="1" l="1"/>
  <c r="Q208" i="1"/>
  <c r="S208" i="1" s="1"/>
  <c r="N210" i="1" l="1"/>
  <c r="Q209" i="1"/>
  <c r="S209" i="1" s="1"/>
  <c r="Q210" i="1" l="1"/>
  <c r="S210" i="1" s="1"/>
  <c r="N211" i="1"/>
  <c r="Q211" i="1" l="1"/>
  <c r="S211" i="1" s="1"/>
  <c r="N212" i="1"/>
  <c r="N213" i="1" l="1"/>
  <c r="Q212" i="1"/>
  <c r="S212" i="1" s="1"/>
  <c r="Q213" i="1" l="1"/>
  <c r="S213" i="1" s="1"/>
  <c r="N214" i="1"/>
  <c r="Q214" i="1" l="1"/>
  <c r="S214" i="1" s="1"/>
  <c r="N215" i="1"/>
  <c r="Q215" i="1" l="1"/>
  <c r="S215" i="1" s="1"/>
  <c r="N216" i="1"/>
  <c r="Q216" i="1" l="1"/>
  <c r="S216" i="1" s="1"/>
  <c r="N217" i="1"/>
  <c r="N218" i="1" l="1"/>
  <c r="Q217" i="1"/>
  <c r="S217" i="1" s="1"/>
  <c r="N219" i="1" l="1"/>
  <c r="Q218" i="1"/>
  <c r="S218" i="1" s="1"/>
  <c r="N220" i="1" l="1"/>
  <c r="Q219" i="1"/>
  <c r="S219" i="1" s="1"/>
  <c r="N221" i="1" l="1"/>
  <c r="Q220" i="1"/>
  <c r="S220" i="1" s="1"/>
  <c r="Q221" i="1" l="1"/>
  <c r="S221" i="1" s="1"/>
  <c r="N222" i="1"/>
  <c r="N223" i="1" l="1"/>
  <c r="Q222" i="1"/>
  <c r="S222" i="1" s="1"/>
  <c r="Q223" i="1" l="1"/>
  <c r="S223" i="1" s="1"/>
  <c r="N224" i="1"/>
  <c r="N225" i="1" l="1"/>
  <c r="Q224" i="1"/>
  <c r="S224" i="1" s="1"/>
  <c r="Q225" i="1" l="1"/>
  <c r="S225" i="1" s="1"/>
  <c r="N226" i="1"/>
  <c r="N227" i="1" l="1"/>
  <c r="Q226" i="1"/>
  <c r="S226" i="1" s="1"/>
  <c r="Q227" i="1" l="1"/>
  <c r="S227" i="1" s="1"/>
  <c r="N228" i="1"/>
  <c r="N229" i="1" l="1"/>
  <c r="Q228" i="1"/>
  <c r="S228" i="1" s="1"/>
  <c r="N230" i="1" l="1"/>
  <c r="Q229" i="1"/>
  <c r="S229" i="1" s="1"/>
  <c r="Q230" i="1" l="1"/>
  <c r="S230" i="1" s="1"/>
  <c r="N231" i="1"/>
  <c r="Q231" i="1" l="1"/>
  <c r="S231" i="1" s="1"/>
  <c r="N232" i="1"/>
  <c r="N233" i="1" l="1"/>
  <c r="Q232" i="1"/>
  <c r="S232" i="1" s="1"/>
  <c r="N234" i="1" l="1"/>
  <c r="Q233" i="1"/>
  <c r="S233" i="1" s="1"/>
  <c r="Q234" i="1" l="1"/>
  <c r="S234" i="1" s="1"/>
  <c r="N235" i="1"/>
  <c r="Q235" i="1" l="1"/>
  <c r="S235" i="1" s="1"/>
  <c r="N236" i="1"/>
  <c r="Q236" i="1" l="1"/>
  <c r="S236" i="1" s="1"/>
  <c r="N237" i="1"/>
  <c r="Q237" i="1" l="1"/>
  <c r="S237" i="1" s="1"/>
  <c r="N238" i="1"/>
  <c r="N239" i="1" l="1"/>
  <c r="Q238" i="1"/>
  <c r="S238" i="1" s="1"/>
  <c r="Q239" i="1" l="1"/>
  <c r="S239" i="1" s="1"/>
  <c r="N240" i="1"/>
  <c r="N241" i="1" l="1"/>
  <c r="Q240" i="1"/>
  <c r="S240" i="1" s="1"/>
  <c r="N242" i="1" l="1"/>
  <c r="Q241" i="1"/>
  <c r="S241" i="1" s="1"/>
  <c r="N243" i="1" l="1"/>
  <c r="Q242" i="1"/>
  <c r="S242" i="1" s="1"/>
  <c r="Q243" i="1" l="1"/>
  <c r="S243" i="1" s="1"/>
  <c r="N244" i="1"/>
  <c r="Q244" i="1" l="1"/>
  <c r="S244" i="1" s="1"/>
  <c r="N245" i="1"/>
  <c r="Q245" i="1" l="1"/>
  <c r="S245" i="1" s="1"/>
  <c r="N246" i="1"/>
  <c r="N247" i="1" l="1"/>
  <c r="Q246" i="1"/>
  <c r="S246" i="1" s="1"/>
  <c r="N248" i="1" l="1"/>
  <c r="Q247" i="1"/>
  <c r="S247" i="1" s="1"/>
  <c r="N249" i="1" l="1"/>
  <c r="Q248" i="1"/>
  <c r="S248" i="1" s="1"/>
  <c r="N250" i="1" l="1"/>
  <c r="Q249" i="1"/>
  <c r="S249" i="1" s="1"/>
  <c r="N251" i="1" l="1"/>
  <c r="Q250" i="1"/>
  <c r="S250" i="1" s="1"/>
  <c r="N252" i="1" l="1"/>
  <c r="Q251" i="1"/>
  <c r="S251" i="1" l="1"/>
  <c r="R252" i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Q252" i="1"/>
  <c r="N253" i="1"/>
  <c r="N254" i="1" l="1"/>
  <c r="Q253" i="1"/>
  <c r="S253" i="1" s="1"/>
  <c r="S252" i="1"/>
  <c r="Q254" i="1" l="1"/>
  <c r="N255" i="1"/>
  <c r="N256" i="1" l="1"/>
  <c r="Q255" i="1"/>
  <c r="S255" i="1" s="1"/>
  <c r="S254" i="1"/>
  <c r="Q256" i="1" l="1"/>
  <c r="N257" i="1"/>
  <c r="Q257" i="1" l="1"/>
  <c r="S257" i="1" s="1"/>
  <c r="N258" i="1"/>
  <c r="S256" i="1"/>
  <c r="N259" i="1" l="1"/>
  <c r="Q258" i="1"/>
  <c r="S258" i="1" l="1"/>
  <c r="N260" i="1"/>
  <c r="Q259" i="1"/>
  <c r="S259" i="1" s="1"/>
  <c r="N261" i="1" l="1"/>
  <c r="Q260" i="1"/>
  <c r="S260" i="1" s="1"/>
  <c r="Q261" i="1" l="1"/>
  <c r="S261" i="1" s="1"/>
  <c r="N262" i="1"/>
  <c r="Q262" i="1" l="1"/>
  <c r="S262" i="1" s="1"/>
  <c r="N263" i="1"/>
  <c r="N264" i="1" l="1"/>
  <c r="Q263" i="1"/>
  <c r="S263" i="1" s="1"/>
  <c r="N265" i="1" l="1"/>
  <c r="Q264" i="1"/>
  <c r="S264" i="1" s="1"/>
  <c r="Q265" i="1" l="1"/>
  <c r="S265" i="1" s="1"/>
  <c r="N266" i="1"/>
  <c r="N267" i="1" l="1"/>
  <c r="Q266" i="1"/>
  <c r="S266" i="1" s="1"/>
  <c r="N268" i="1" l="1"/>
  <c r="Q267" i="1"/>
  <c r="S267" i="1" s="1"/>
  <c r="Q268" i="1" l="1"/>
  <c r="S268" i="1" s="1"/>
  <c r="N269" i="1"/>
  <c r="N270" i="1" l="1"/>
  <c r="Q269" i="1"/>
  <c r="S269" i="1" s="1"/>
  <c r="Q270" i="1" l="1"/>
  <c r="S270" i="1" s="1"/>
  <c r="N271" i="1"/>
  <c r="N272" i="1" l="1"/>
  <c r="Q271" i="1"/>
  <c r="S271" i="1" s="1"/>
  <c r="Q272" i="1" l="1"/>
  <c r="S272" i="1" s="1"/>
  <c r="N273" i="1"/>
  <c r="N274" i="1" l="1"/>
  <c r="Q273" i="1"/>
  <c r="S273" i="1" s="1"/>
  <c r="Q274" i="1" l="1"/>
  <c r="S274" i="1" s="1"/>
  <c r="N275" i="1"/>
  <c r="N276" i="1" l="1"/>
  <c r="Q275" i="1"/>
  <c r="S275" i="1" s="1"/>
  <c r="Q276" i="1" l="1"/>
  <c r="S276" i="1" s="1"/>
  <c r="N277" i="1"/>
  <c r="Q277" i="1" l="1"/>
  <c r="S277" i="1" s="1"/>
  <c r="N278" i="1"/>
  <c r="N279" i="1" l="1"/>
  <c r="Q278" i="1"/>
  <c r="S278" i="1" s="1"/>
  <c r="N280" i="1" l="1"/>
  <c r="Q279" i="1"/>
  <c r="S279" i="1" s="1"/>
  <c r="N281" i="1" l="1"/>
  <c r="Q280" i="1"/>
  <c r="S280" i="1" s="1"/>
  <c r="Q281" i="1" l="1"/>
  <c r="S281" i="1" s="1"/>
  <c r="N282" i="1"/>
  <c r="Q282" i="1" l="1"/>
  <c r="S282" i="1" s="1"/>
  <c r="N283" i="1"/>
  <c r="N284" i="1" l="1"/>
  <c r="Q283" i="1"/>
  <c r="S283" i="1" s="1"/>
  <c r="Q284" i="1" l="1"/>
  <c r="S284" i="1" s="1"/>
  <c r="N285" i="1"/>
  <c r="Q285" i="1" l="1"/>
  <c r="S285" i="1" s="1"/>
  <c r="N286" i="1"/>
  <c r="Q286" i="1" l="1"/>
  <c r="S286" i="1" s="1"/>
  <c r="N287" i="1"/>
  <c r="N288" i="1" l="1"/>
  <c r="Q287" i="1"/>
  <c r="S287" i="1" s="1"/>
  <c r="N289" i="1" l="1"/>
  <c r="Q288" i="1"/>
  <c r="S288" i="1" s="1"/>
  <c r="N290" i="1" l="1"/>
  <c r="Q289" i="1"/>
  <c r="S289" i="1" s="1"/>
  <c r="Q290" i="1" l="1"/>
  <c r="S290" i="1" s="1"/>
  <c r="N291" i="1"/>
  <c r="Q291" i="1" l="1"/>
  <c r="S291" i="1" s="1"/>
  <c r="N292" i="1"/>
  <c r="N293" i="1" l="1"/>
  <c r="Q292" i="1"/>
  <c r="S292" i="1" s="1"/>
  <c r="N294" i="1" l="1"/>
  <c r="Q293" i="1"/>
  <c r="S293" i="1" s="1"/>
  <c r="Q294" i="1" l="1"/>
  <c r="S294" i="1" s="1"/>
  <c r="N295" i="1"/>
  <c r="N296" i="1" l="1"/>
  <c r="Q295" i="1"/>
  <c r="S295" i="1" s="1"/>
  <c r="Q296" i="1" l="1"/>
  <c r="S296" i="1" s="1"/>
  <c r="N297" i="1"/>
  <c r="N298" i="1" l="1"/>
  <c r="Q297" i="1"/>
  <c r="S297" i="1" s="1"/>
  <c r="N299" i="1" l="1"/>
  <c r="Q298" i="1"/>
  <c r="S298" i="1" s="1"/>
  <c r="Q299" i="1" l="1"/>
  <c r="S299" i="1" s="1"/>
  <c r="N300" i="1"/>
  <c r="N301" i="1" l="1"/>
  <c r="Q300" i="1"/>
  <c r="S300" i="1" s="1"/>
  <c r="N302" i="1" l="1"/>
  <c r="Q301" i="1"/>
  <c r="S301" i="1" s="1"/>
  <c r="N303" i="1" l="1"/>
  <c r="Q302" i="1"/>
  <c r="S302" i="1" s="1"/>
  <c r="Q303" i="1" l="1"/>
  <c r="N304" i="1"/>
  <c r="Q304" i="1" l="1"/>
  <c r="N305" i="1"/>
  <c r="S303" i="1"/>
  <c r="R304" i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Q305" i="1" l="1"/>
  <c r="S305" i="1" s="1"/>
  <c r="N306" i="1"/>
  <c r="S304" i="1"/>
  <c r="N307" i="1" l="1"/>
  <c r="Q306" i="1"/>
  <c r="S306" i="1" l="1"/>
  <c r="Q307" i="1"/>
  <c r="S307" i="1" s="1"/>
  <c r="N308" i="1"/>
  <c r="N309" i="1" l="1"/>
  <c r="Q308" i="1"/>
  <c r="S308" i="1" l="1"/>
  <c r="N310" i="1"/>
  <c r="Q309" i="1"/>
  <c r="S309" i="1" s="1"/>
  <c r="N311" i="1" l="1"/>
  <c r="Q310" i="1"/>
  <c r="S310" i="1" l="1"/>
  <c r="N312" i="1"/>
  <c r="Q311" i="1"/>
  <c r="S311" i="1" s="1"/>
  <c r="Q312" i="1" l="1"/>
  <c r="S312" i="1" s="1"/>
  <c r="N313" i="1"/>
  <c r="N314" i="1" l="1"/>
  <c r="Q313" i="1"/>
  <c r="S313" i="1" s="1"/>
  <c r="Q314" i="1" l="1"/>
  <c r="S314" i="1" s="1"/>
  <c r="N315" i="1"/>
  <c r="Q315" i="1" l="1"/>
  <c r="S315" i="1" s="1"/>
  <c r="N316" i="1"/>
  <c r="Q316" i="1" l="1"/>
  <c r="S316" i="1" s="1"/>
  <c r="N317" i="1"/>
  <c r="Q317" i="1" l="1"/>
  <c r="S317" i="1" s="1"/>
  <c r="N318" i="1"/>
  <c r="N319" i="1" l="1"/>
  <c r="Q318" i="1"/>
  <c r="S318" i="1" s="1"/>
  <c r="Q319" i="1" l="1"/>
  <c r="S319" i="1" s="1"/>
  <c r="N320" i="1"/>
  <c r="Q320" i="1" l="1"/>
  <c r="S320" i="1" s="1"/>
  <c r="N321" i="1"/>
  <c r="Q321" i="1" l="1"/>
  <c r="S321" i="1" s="1"/>
  <c r="N322" i="1"/>
  <c r="N323" i="1" l="1"/>
  <c r="Q322" i="1"/>
  <c r="S322" i="1" s="1"/>
  <c r="Q323" i="1" l="1"/>
  <c r="S323" i="1" s="1"/>
  <c r="N324" i="1"/>
  <c r="N325" i="1" l="1"/>
  <c r="Q324" i="1"/>
  <c r="S324" i="1" s="1"/>
  <c r="N326" i="1" l="1"/>
  <c r="Q325" i="1"/>
  <c r="S325" i="1" s="1"/>
  <c r="Q326" i="1" l="1"/>
  <c r="S326" i="1" s="1"/>
  <c r="N327" i="1"/>
  <c r="N328" i="1" l="1"/>
  <c r="Q327" i="1"/>
  <c r="S327" i="1" s="1"/>
  <c r="N329" i="1" l="1"/>
  <c r="Q328" i="1"/>
  <c r="S328" i="1" s="1"/>
  <c r="Q329" i="1" l="1"/>
  <c r="S329" i="1" s="1"/>
  <c r="N330" i="1"/>
  <c r="Q330" i="1" l="1"/>
  <c r="S330" i="1" s="1"/>
  <c r="N331" i="1"/>
  <c r="Q331" i="1" l="1"/>
  <c r="S331" i="1" s="1"/>
  <c r="N332" i="1"/>
  <c r="N333" i="1" l="1"/>
  <c r="Q332" i="1"/>
  <c r="S332" i="1" s="1"/>
  <c r="N334" i="1" l="1"/>
  <c r="Q333" i="1"/>
  <c r="S333" i="1" s="1"/>
  <c r="Q334" i="1" l="1"/>
  <c r="S334" i="1" s="1"/>
  <c r="N335" i="1"/>
  <c r="N336" i="1" l="1"/>
  <c r="Q335" i="1"/>
  <c r="S335" i="1" s="1"/>
  <c r="N337" i="1" l="1"/>
  <c r="Q336" i="1"/>
  <c r="S336" i="1" s="1"/>
  <c r="Q337" i="1" l="1"/>
  <c r="S337" i="1" s="1"/>
  <c r="N338" i="1"/>
  <c r="Q338" i="1" l="1"/>
  <c r="S338" i="1" s="1"/>
  <c r="N339" i="1"/>
  <c r="N340" i="1" l="1"/>
  <c r="Q339" i="1"/>
  <c r="S339" i="1" s="1"/>
  <c r="N341" i="1" l="1"/>
  <c r="Q340" i="1"/>
  <c r="S340" i="1" s="1"/>
  <c r="Q341" i="1" l="1"/>
  <c r="S341" i="1" s="1"/>
  <c r="N342" i="1"/>
  <c r="Q342" i="1" l="1"/>
  <c r="S342" i="1" s="1"/>
  <c r="N343" i="1"/>
  <c r="Q343" i="1" l="1"/>
  <c r="S343" i="1" s="1"/>
  <c r="N344" i="1"/>
  <c r="Q344" i="1" l="1"/>
  <c r="S344" i="1" s="1"/>
  <c r="N345" i="1"/>
  <c r="N346" i="1" l="1"/>
  <c r="Q345" i="1"/>
  <c r="S345" i="1" s="1"/>
  <c r="N347" i="1" l="1"/>
  <c r="Q346" i="1"/>
  <c r="S346" i="1" s="1"/>
  <c r="N348" i="1" l="1"/>
  <c r="Q347" i="1"/>
  <c r="S347" i="1" s="1"/>
  <c r="Q348" i="1" l="1"/>
  <c r="S348" i="1" s="1"/>
  <c r="N349" i="1"/>
  <c r="N350" i="1" l="1"/>
  <c r="Q349" i="1"/>
  <c r="S349" i="1" s="1"/>
  <c r="Q350" i="1" l="1"/>
  <c r="S350" i="1" s="1"/>
  <c r="N351" i="1"/>
  <c r="Q351" i="1" l="1"/>
  <c r="S351" i="1" s="1"/>
  <c r="N352" i="1"/>
  <c r="Q352" i="1" l="1"/>
  <c r="S352" i="1" s="1"/>
  <c r="N353" i="1"/>
  <c r="N354" i="1" l="1"/>
  <c r="Q353" i="1"/>
  <c r="S353" i="1" s="1"/>
  <c r="N355" i="1" l="1"/>
  <c r="Q354" i="1"/>
  <c r="S354" i="1" s="1"/>
  <c r="N356" i="1" l="1"/>
  <c r="Q355" i="1"/>
  <c r="S355" i="1" l="1"/>
  <c r="P356" i="1" a="1"/>
  <c r="P356" i="1" s="1"/>
  <c r="P357" i="1" s="1" a="1"/>
  <c r="P357" i="1" s="1"/>
  <c r="P358" i="1" s="1" a="1"/>
  <c r="P358" i="1" s="1"/>
  <c r="P359" i="1" s="1" a="1"/>
  <c r="P359" i="1" s="1"/>
  <c r="P360" i="1" s="1" a="1"/>
  <c r="P360" i="1" s="1"/>
  <c r="P361" i="1" s="1" a="1"/>
  <c r="P361" i="1" s="1"/>
  <c r="P362" i="1" s="1" a="1"/>
  <c r="P362" i="1" s="1"/>
  <c r="P363" i="1" s="1" a="1"/>
  <c r="P363" i="1" s="1"/>
  <c r="P364" i="1" s="1" a="1"/>
  <c r="P364" i="1" s="1"/>
  <c r="P365" i="1" s="1" a="1"/>
  <c r="P365" i="1" s="1"/>
  <c r="P366" i="1" s="1" a="1"/>
  <c r="P366" i="1" s="1"/>
  <c r="P367" i="1" s="1" a="1"/>
  <c r="P367" i="1" s="1"/>
  <c r="P368" i="1" s="1" a="1"/>
  <c r="P368" i="1" s="1"/>
  <c r="P369" i="1" s="1" a="1"/>
  <c r="P369" i="1" s="1"/>
  <c r="P370" i="1" s="1" a="1"/>
  <c r="P370" i="1" s="1"/>
  <c r="P371" i="1" s="1" a="1"/>
  <c r="P371" i="1" s="1"/>
  <c r="P372" i="1" s="1" a="1"/>
  <c r="P372" i="1" s="1"/>
  <c r="P373" i="1" s="1" a="1"/>
  <c r="P373" i="1" s="1"/>
  <c r="P374" i="1" s="1" a="1"/>
  <c r="P374" i="1" s="1"/>
  <c r="P375" i="1" s="1" a="1"/>
  <c r="P375" i="1" s="1"/>
  <c r="P376" i="1" s="1" a="1"/>
  <c r="P376" i="1" s="1"/>
  <c r="P377" i="1" s="1" a="1"/>
  <c r="P377" i="1" s="1"/>
  <c r="P378" i="1" s="1" a="1"/>
  <c r="P378" i="1" s="1"/>
  <c r="P379" i="1" s="1" a="1"/>
  <c r="P379" i="1" s="1"/>
  <c r="P380" i="1" s="1" a="1"/>
  <c r="P380" i="1" s="1"/>
  <c r="P381" i="1" s="1" a="1"/>
  <c r="P381" i="1" s="1"/>
  <c r="P382" i="1" s="1" a="1"/>
  <c r="P382" i="1" s="1"/>
  <c r="P383" i="1" s="1" a="1"/>
  <c r="P383" i="1" s="1"/>
  <c r="P384" i="1" s="1" a="1"/>
  <c r="P384" i="1" s="1"/>
  <c r="P385" i="1" s="1" a="1"/>
  <c r="P385" i="1" s="1"/>
  <c r="P386" i="1" s="1" a="1"/>
  <c r="P386" i="1" s="1"/>
  <c r="P387" i="1" s="1" a="1"/>
  <c r="P387" i="1" s="1"/>
  <c r="P388" i="1" s="1" a="1"/>
  <c r="P388" i="1" s="1"/>
  <c r="P389" i="1" s="1" a="1"/>
  <c r="P389" i="1" s="1"/>
  <c r="P390" i="1" s="1" a="1"/>
  <c r="P390" i="1" s="1"/>
  <c r="P391" i="1" s="1" a="1"/>
  <c r="P391" i="1" s="1"/>
  <c r="P392" i="1" s="1" a="1"/>
  <c r="P392" i="1" s="1"/>
  <c r="P393" i="1" s="1" a="1"/>
  <c r="P393" i="1" s="1"/>
  <c r="P394" i="1" s="1" a="1"/>
  <c r="P394" i="1" s="1"/>
  <c r="P395" i="1" s="1" a="1"/>
  <c r="P395" i="1" s="1"/>
  <c r="P396" i="1" s="1" a="1"/>
  <c r="P396" i="1" s="1"/>
  <c r="P397" i="1" s="1" a="1"/>
  <c r="P397" i="1" s="1"/>
  <c r="P398" i="1" s="1" a="1"/>
  <c r="P398" i="1" s="1"/>
  <c r="P399" i="1" s="1" a="1"/>
  <c r="P399" i="1" s="1"/>
  <c r="P400" i="1" s="1" a="1"/>
  <c r="P400" i="1" s="1"/>
  <c r="P401" i="1" s="1" a="1"/>
  <c r="P401" i="1" s="1"/>
  <c r="P402" i="1" s="1" a="1"/>
  <c r="P402" i="1" s="1"/>
  <c r="P403" i="1" s="1" a="1"/>
  <c r="P403" i="1" s="1"/>
  <c r="P404" i="1" s="1" a="1"/>
  <c r="P404" i="1" s="1"/>
  <c r="P405" i="1" s="1" a="1"/>
  <c r="P405" i="1" s="1"/>
  <c r="P406" i="1" s="1" a="1"/>
  <c r="P406" i="1" s="1"/>
  <c r="P407" i="1" s="1" a="1"/>
  <c r="P407" i="1" s="1"/>
  <c r="P408" i="1" s="1" a="1"/>
  <c r="P408" i="1" s="1"/>
  <c r="O356" i="1" a="1"/>
  <c r="O356" i="1" s="1"/>
  <c r="O357" i="1" s="1" a="1"/>
  <c r="O357" i="1" s="1"/>
  <c r="O358" i="1" s="1" a="1"/>
  <c r="O358" i="1" s="1"/>
  <c r="O359" i="1" s="1" a="1"/>
  <c r="O359" i="1" s="1"/>
  <c r="O360" i="1" s="1" a="1"/>
  <c r="O360" i="1" s="1"/>
  <c r="O361" i="1" s="1" a="1"/>
  <c r="O361" i="1" s="1"/>
  <c r="O362" i="1" s="1" a="1"/>
  <c r="O362" i="1" s="1"/>
  <c r="O363" i="1" s="1" a="1"/>
  <c r="O363" i="1" s="1"/>
  <c r="O364" i="1" s="1" a="1"/>
  <c r="O364" i="1" s="1"/>
  <c r="O365" i="1" s="1" a="1"/>
  <c r="O365" i="1" s="1"/>
  <c r="O366" i="1" s="1" a="1"/>
  <c r="O366" i="1" s="1"/>
  <c r="O367" i="1" s="1" a="1"/>
  <c r="O367" i="1" s="1"/>
  <c r="O368" i="1" s="1" a="1"/>
  <c r="O368" i="1" s="1"/>
  <c r="O369" i="1" s="1" a="1"/>
  <c r="O369" i="1" s="1"/>
  <c r="O370" i="1" s="1" a="1"/>
  <c r="O370" i="1" s="1"/>
  <c r="O371" i="1" s="1" a="1"/>
  <c r="O371" i="1" s="1"/>
  <c r="O372" i="1" s="1" a="1"/>
  <c r="O372" i="1" s="1"/>
  <c r="O373" i="1" s="1" a="1"/>
  <c r="O373" i="1" s="1"/>
  <c r="O374" i="1" s="1" a="1"/>
  <c r="O374" i="1" s="1"/>
  <c r="O375" i="1" s="1" a="1"/>
  <c r="O375" i="1" s="1"/>
  <c r="O376" i="1" s="1" a="1"/>
  <c r="O376" i="1" s="1"/>
  <c r="O377" i="1" s="1" a="1"/>
  <c r="O377" i="1" s="1"/>
  <c r="O378" i="1" s="1" a="1"/>
  <c r="O378" i="1" s="1"/>
  <c r="O379" i="1" s="1" a="1"/>
  <c r="O379" i="1" s="1"/>
  <c r="O380" i="1" s="1" a="1"/>
  <c r="O380" i="1" s="1"/>
  <c r="O381" i="1" s="1" a="1"/>
  <c r="O381" i="1" s="1"/>
  <c r="O382" i="1" s="1" a="1"/>
  <c r="O382" i="1" s="1"/>
  <c r="O383" i="1" s="1" a="1"/>
  <c r="O383" i="1" s="1"/>
  <c r="O384" i="1" s="1" a="1"/>
  <c r="O384" i="1" s="1"/>
  <c r="O385" i="1" s="1" a="1"/>
  <c r="O385" i="1" s="1"/>
  <c r="O386" i="1" s="1" a="1"/>
  <c r="O386" i="1" s="1"/>
  <c r="O387" i="1" s="1" a="1"/>
  <c r="O387" i="1" s="1"/>
  <c r="O388" i="1" s="1" a="1"/>
  <c r="O388" i="1" s="1"/>
  <c r="O389" i="1" s="1" a="1"/>
  <c r="O389" i="1" s="1"/>
  <c r="O390" i="1" s="1" a="1"/>
  <c r="O390" i="1" s="1"/>
  <c r="O391" i="1" s="1" a="1"/>
  <c r="O391" i="1" s="1"/>
  <c r="O392" i="1" s="1" a="1"/>
  <c r="O392" i="1" s="1"/>
  <c r="O393" i="1" s="1" a="1"/>
  <c r="O393" i="1" s="1"/>
  <c r="O394" i="1" s="1" a="1"/>
  <c r="O394" i="1" s="1"/>
  <c r="O395" i="1" s="1" a="1"/>
  <c r="O395" i="1" s="1"/>
  <c r="O396" i="1" s="1" a="1"/>
  <c r="O396" i="1" s="1"/>
  <c r="O397" i="1" s="1" a="1"/>
  <c r="O397" i="1" s="1"/>
  <c r="O398" i="1" s="1" a="1"/>
  <c r="O398" i="1" s="1"/>
  <c r="O399" i="1" s="1" a="1"/>
  <c r="O399" i="1" s="1"/>
  <c r="O400" i="1" s="1" a="1"/>
  <c r="O400" i="1" s="1"/>
  <c r="O401" i="1" s="1" a="1"/>
  <c r="O401" i="1" s="1"/>
  <c r="O402" i="1" s="1" a="1"/>
  <c r="O402" i="1" s="1"/>
  <c r="O403" i="1" s="1" a="1"/>
  <c r="O403" i="1" s="1"/>
  <c r="O404" i="1" s="1" a="1"/>
  <c r="O404" i="1" s="1"/>
  <c r="O405" i="1" s="1" a="1"/>
  <c r="O405" i="1" s="1"/>
  <c r="O406" i="1" s="1" a="1"/>
  <c r="O406" i="1" s="1"/>
  <c r="O407" i="1" s="1" a="1"/>
  <c r="O407" i="1" s="1"/>
  <c r="O408" i="1" s="1" a="1"/>
  <c r="O408" i="1" s="1"/>
  <c r="R356" i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N357" i="1"/>
  <c r="N358" i="1" l="1"/>
  <c r="Q357" i="1"/>
  <c r="S357" i="1" s="1"/>
  <c r="Q356" i="1"/>
  <c r="S356" i="1" s="1"/>
  <c r="P409" i="1" a="1"/>
  <c r="P409" i="1" s="1"/>
  <c r="P410" i="1" s="1" a="1"/>
  <c r="P410" i="1" s="1"/>
  <c r="P411" i="1" s="1" a="1"/>
  <c r="P411" i="1" s="1"/>
  <c r="P412" i="1" s="1" a="1"/>
  <c r="P412" i="1" s="1"/>
  <c r="P413" i="1" s="1" a="1"/>
  <c r="P413" i="1" s="1"/>
  <c r="P414" i="1" s="1" a="1"/>
  <c r="P414" i="1" s="1"/>
  <c r="P415" i="1" s="1" a="1"/>
  <c r="P415" i="1" s="1"/>
  <c r="P416" i="1" s="1" a="1"/>
  <c r="P416" i="1" s="1"/>
  <c r="P417" i="1" s="1" a="1"/>
  <c r="P417" i="1" s="1"/>
  <c r="P418" i="1" s="1" a="1"/>
  <c r="P418" i="1" s="1"/>
  <c r="P419" i="1" s="1" a="1"/>
  <c r="P419" i="1" s="1"/>
  <c r="P420" i="1" s="1" a="1"/>
  <c r="P420" i="1" s="1"/>
  <c r="P421" i="1" s="1" a="1"/>
  <c r="P421" i="1" s="1"/>
  <c r="P422" i="1" s="1" a="1"/>
  <c r="P422" i="1" s="1"/>
  <c r="P423" i="1" s="1" a="1"/>
  <c r="P423" i="1" s="1"/>
  <c r="P424" i="1" s="1" a="1"/>
  <c r="P424" i="1" s="1"/>
  <c r="P425" i="1" s="1" a="1"/>
  <c r="P425" i="1" s="1"/>
  <c r="P426" i="1" s="1" a="1"/>
  <c r="P426" i="1" s="1"/>
  <c r="P427" i="1" s="1" a="1"/>
  <c r="P427" i="1" s="1"/>
  <c r="P428" i="1" s="1" a="1"/>
  <c r="P428" i="1" s="1"/>
  <c r="P429" i="1" s="1" a="1"/>
  <c r="P429" i="1" s="1"/>
  <c r="P430" i="1" s="1" a="1"/>
  <c r="P430" i="1" s="1"/>
  <c r="P431" i="1" s="1" a="1"/>
  <c r="P431" i="1" s="1"/>
  <c r="P432" i="1" s="1" a="1"/>
  <c r="P432" i="1" s="1"/>
  <c r="P433" i="1" s="1" a="1"/>
  <c r="P433" i="1" s="1"/>
  <c r="P434" i="1" s="1" a="1"/>
  <c r="P434" i="1" s="1"/>
  <c r="P435" i="1" s="1" a="1"/>
  <c r="P435" i="1" s="1"/>
  <c r="P436" i="1" s="1" a="1"/>
  <c r="P436" i="1" s="1"/>
  <c r="P437" i="1" s="1" a="1"/>
  <c r="P437" i="1" s="1"/>
  <c r="P438" i="1" s="1" a="1"/>
  <c r="P438" i="1" s="1"/>
  <c r="P439" i="1" s="1" a="1"/>
  <c r="P439" i="1" s="1"/>
  <c r="P440" i="1" s="1" a="1"/>
  <c r="P440" i="1" s="1"/>
  <c r="P441" i="1" s="1" a="1"/>
  <c r="P441" i="1" s="1"/>
  <c r="P442" i="1" s="1" a="1"/>
  <c r="P442" i="1" s="1"/>
  <c r="P443" i="1" s="1" a="1"/>
  <c r="P443" i="1" s="1"/>
  <c r="P444" i="1" s="1" a="1"/>
  <c r="P444" i="1" s="1"/>
  <c r="P445" i="1" s="1" a="1"/>
  <c r="P445" i="1" s="1"/>
  <c r="P446" i="1" s="1" a="1"/>
  <c r="P446" i="1" s="1"/>
  <c r="P447" i="1" s="1" a="1"/>
  <c r="P447" i="1" s="1"/>
  <c r="P448" i="1" s="1" a="1"/>
  <c r="P448" i="1" s="1"/>
  <c r="P449" i="1" s="1" a="1"/>
  <c r="P449" i="1" s="1"/>
  <c r="P450" i="1" s="1" a="1"/>
  <c r="P450" i="1" s="1"/>
  <c r="P451" i="1" s="1" a="1"/>
  <c r="P451" i="1" s="1"/>
  <c r="P452" i="1" s="1" a="1"/>
  <c r="P452" i="1" s="1"/>
  <c r="P453" i="1" s="1" a="1"/>
  <c r="P453" i="1" s="1"/>
  <c r="P454" i="1" s="1" a="1"/>
  <c r="P454" i="1" s="1"/>
  <c r="P455" i="1" s="1" a="1"/>
  <c r="P455" i="1" s="1"/>
  <c r="P456" i="1" s="1" a="1"/>
  <c r="P456" i="1" s="1"/>
  <c r="P457" i="1" s="1" a="1"/>
  <c r="P457" i="1" s="1"/>
  <c r="P458" i="1" s="1" a="1"/>
  <c r="P458" i="1" s="1"/>
  <c r="P459" i="1" s="1" a="1"/>
  <c r="P459" i="1" s="1"/>
  <c r="P460" i="1" s="1" a="1"/>
  <c r="P460" i="1" s="1"/>
  <c r="O409" i="1" a="1"/>
  <c r="O409" i="1" s="1"/>
  <c r="O410" i="1" s="1" a="1"/>
  <c r="O410" i="1" s="1"/>
  <c r="O411" i="1" s="1" a="1"/>
  <c r="O411" i="1" s="1"/>
  <c r="O412" i="1" s="1" a="1"/>
  <c r="O412" i="1" s="1"/>
  <c r="O413" i="1" s="1" a="1"/>
  <c r="O413" i="1" s="1"/>
  <c r="O414" i="1" s="1" a="1"/>
  <c r="O414" i="1" s="1"/>
  <c r="O415" i="1" s="1" a="1"/>
  <c r="O415" i="1" s="1"/>
  <c r="O416" i="1" s="1" a="1"/>
  <c r="O416" i="1" s="1"/>
  <c r="O417" i="1" s="1" a="1"/>
  <c r="O417" i="1" s="1"/>
  <c r="O418" i="1" s="1" a="1"/>
  <c r="O418" i="1" s="1"/>
  <c r="O419" i="1" s="1" a="1"/>
  <c r="O419" i="1" s="1"/>
  <c r="O420" i="1" s="1" a="1"/>
  <c r="O420" i="1" s="1"/>
  <c r="O421" i="1" s="1" a="1"/>
  <c r="O421" i="1" s="1"/>
  <c r="O422" i="1" s="1" a="1"/>
  <c r="O422" i="1" s="1"/>
  <c r="O423" i="1" s="1" a="1"/>
  <c r="O423" i="1" s="1"/>
  <c r="O424" i="1" s="1" a="1"/>
  <c r="O424" i="1" s="1"/>
  <c r="O425" i="1" s="1" a="1"/>
  <c r="O425" i="1" s="1"/>
  <c r="O426" i="1" s="1" a="1"/>
  <c r="O426" i="1" s="1"/>
  <c r="O427" i="1" s="1" a="1"/>
  <c r="O427" i="1" s="1"/>
  <c r="O428" i="1" s="1" a="1"/>
  <c r="O428" i="1" s="1"/>
  <c r="O429" i="1" s="1" a="1"/>
  <c r="O429" i="1" s="1"/>
  <c r="O430" i="1" s="1" a="1"/>
  <c r="O430" i="1" s="1"/>
  <c r="O431" i="1" s="1" a="1"/>
  <c r="O431" i="1" s="1"/>
  <c r="O432" i="1" s="1" a="1"/>
  <c r="O432" i="1" s="1"/>
  <c r="O433" i="1" s="1" a="1"/>
  <c r="O433" i="1" s="1"/>
  <c r="O434" i="1" s="1" a="1"/>
  <c r="O434" i="1" s="1"/>
  <c r="O435" i="1" s="1" a="1"/>
  <c r="O435" i="1" s="1"/>
  <c r="O436" i="1" s="1" a="1"/>
  <c r="O436" i="1" s="1"/>
  <c r="O437" i="1" s="1" a="1"/>
  <c r="O437" i="1" s="1"/>
  <c r="O438" i="1" s="1" a="1"/>
  <c r="O438" i="1" s="1"/>
  <c r="O439" i="1" s="1" a="1"/>
  <c r="O439" i="1" s="1"/>
  <c r="O440" i="1" s="1" a="1"/>
  <c r="O440" i="1" s="1"/>
  <c r="O441" i="1" s="1" a="1"/>
  <c r="O441" i="1" s="1"/>
  <c r="O442" i="1" s="1" a="1"/>
  <c r="O442" i="1" s="1"/>
  <c r="O443" i="1" s="1" a="1"/>
  <c r="O443" i="1" s="1"/>
  <c r="O444" i="1" s="1" a="1"/>
  <c r="O444" i="1" s="1"/>
  <c r="O445" i="1" s="1" a="1"/>
  <c r="O445" i="1" s="1"/>
  <c r="O446" i="1" s="1" a="1"/>
  <c r="O446" i="1" s="1"/>
  <c r="O447" i="1" s="1" a="1"/>
  <c r="O447" i="1" s="1"/>
  <c r="O448" i="1" s="1" a="1"/>
  <c r="O448" i="1" s="1"/>
  <c r="O449" i="1" s="1" a="1"/>
  <c r="O449" i="1" s="1"/>
  <c r="O450" i="1" s="1" a="1"/>
  <c r="O450" i="1" s="1"/>
  <c r="O451" i="1" s="1" a="1"/>
  <c r="O451" i="1" s="1"/>
  <c r="O452" i="1" s="1" a="1"/>
  <c r="O452" i="1" s="1"/>
  <c r="O453" i="1" s="1" a="1"/>
  <c r="O453" i="1" s="1"/>
  <c r="O454" i="1" s="1" a="1"/>
  <c r="O454" i="1" s="1"/>
  <c r="O455" i="1" s="1" a="1"/>
  <c r="O455" i="1" s="1"/>
  <c r="O456" i="1" s="1" a="1"/>
  <c r="O456" i="1" s="1"/>
  <c r="O457" i="1" s="1" a="1"/>
  <c r="O457" i="1" s="1"/>
  <c r="O458" i="1" s="1" a="1"/>
  <c r="O458" i="1" s="1"/>
  <c r="O459" i="1" s="1" a="1"/>
  <c r="O459" i="1" s="1"/>
  <c r="O460" i="1" s="1" a="1"/>
  <c r="O460" i="1" s="1"/>
  <c r="Q358" i="1" l="1"/>
  <c r="N359" i="1"/>
  <c r="Q359" i="1" l="1"/>
  <c r="N360" i="1"/>
  <c r="S358" i="1"/>
  <c r="N361" i="1" l="1"/>
  <c r="Q360" i="1"/>
  <c r="S359" i="1"/>
  <c r="S360" i="1" l="1"/>
  <c r="N362" i="1"/>
  <c r="Q361" i="1"/>
  <c r="S361" i="1" l="1"/>
  <c r="Q362" i="1"/>
  <c r="N363" i="1"/>
  <c r="Q363" i="1" l="1"/>
  <c r="N364" i="1"/>
  <c r="S362" i="1"/>
  <c r="Q364" i="1" l="1"/>
  <c r="S364" i="1" s="1"/>
  <c r="N365" i="1"/>
  <c r="S363" i="1"/>
  <c r="Q365" i="1" l="1"/>
  <c r="N366" i="1"/>
  <c r="N367" i="1" l="1"/>
  <c r="Q366" i="1"/>
  <c r="S366" i="1" s="1"/>
  <c r="S365" i="1"/>
  <c r="N368" i="1" l="1"/>
  <c r="Q367" i="1"/>
  <c r="S367" i="1" s="1"/>
  <c r="N369" i="1" l="1"/>
  <c r="Q368" i="1"/>
  <c r="S368" i="1" s="1"/>
  <c r="N370" i="1" l="1"/>
  <c r="Q369" i="1"/>
  <c r="S369" i="1" s="1"/>
  <c r="Q370" i="1" l="1"/>
  <c r="S370" i="1" s="1"/>
  <c r="N371" i="1"/>
  <c r="N372" i="1" l="1"/>
  <c r="Q371" i="1"/>
  <c r="S371" i="1" s="1"/>
  <c r="N373" i="1" l="1"/>
  <c r="Q372" i="1"/>
  <c r="S372" i="1" s="1"/>
  <c r="N374" i="1" l="1"/>
  <c r="Q373" i="1"/>
  <c r="S373" i="1" s="1"/>
  <c r="N375" i="1" l="1"/>
  <c r="Q374" i="1"/>
  <c r="S374" i="1" s="1"/>
  <c r="N376" i="1" l="1"/>
  <c r="Q375" i="1"/>
  <c r="S375" i="1" s="1"/>
  <c r="N377" i="1" l="1"/>
  <c r="Q376" i="1"/>
  <c r="S376" i="1" s="1"/>
  <c r="Q377" i="1" l="1"/>
  <c r="S377" i="1" s="1"/>
  <c r="N378" i="1"/>
  <c r="N379" i="1" l="1"/>
  <c r="Q378" i="1"/>
  <c r="S378" i="1" s="1"/>
  <c r="Q379" i="1" l="1"/>
  <c r="S379" i="1" s="1"/>
  <c r="N380" i="1"/>
  <c r="N381" i="1" l="1"/>
  <c r="Q380" i="1"/>
  <c r="S380" i="1" s="1"/>
  <c r="N382" i="1" l="1"/>
  <c r="Q381" i="1"/>
  <c r="S381" i="1" s="1"/>
  <c r="Q382" i="1" l="1"/>
  <c r="S382" i="1" s="1"/>
  <c r="N383" i="1"/>
  <c r="Q383" i="1" l="1"/>
  <c r="S383" i="1" s="1"/>
  <c r="N384" i="1"/>
  <c r="Q384" i="1" l="1"/>
  <c r="S384" i="1" s="1"/>
  <c r="N385" i="1"/>
  <c r="Q385" i="1" l="1"/>
  <c r="S385" i="1" s="1"/>
  <c r="N386" i="1"/>
  <c r="N387" i="1" l="1"/>
  <c r="Q386" i="1"/>
  <c r="S386" i="1" s="1"/>
  <c r="N388" i="1" l="1"/>
  <c r="Q387" i="1"/>
  <c r="S387" i="1" s="1"/>
  <c r="N389" i="1" l="1"/>
  <c r="Q388" i="1"/>
  <c r="S388" i="1" s="1"/>
  <c r="N390" i="1" l="1"/>
  <c r="Q389" i="1"/>
  <c r="S389" i="1" s="1"/>
  <c r="Q390" i="1" l="1"/>
  <c r="S390" i="1" s="1"/>
  <c r="N391" i="1"/>
  <c r="Q391" i="1" l="1"/>
  <c r="S391" i="1" s="1"/>
  <c r="N392" i="1"/>
  <c r="N393" i="1" l="1"/>
  <c r="Q392" i="1"/>
  <c r="S392" i="1" s="1"/>
  <c r="Q393" i="1" l="1"/>
  <c r="S393" i="1" s="1"/>
  <c r="N394" i="1"/>
  <c r="Q394" i="1" l="1"/>
  <c r="S394" i="1" s="1"/>
  <c r="N395" i="1"/>
  <c r="N396" i="1" l="1"/>
  <c r="Q395" i="1"/>
  <c r="S395" i="1" s="1"/>
  <c r="Q396" i="1" l="1"/>
  <c r="S396" i="1" s="1"/>
  <c r="N397" i="1"/>
  <c r="Q397" i="1" l="1"/>
  <c r="S397" i="1" s="1"/>
  <c r="N398" i="1"/>
  <c r="Q398" i="1" l="1"/>
  <c r="S398" i="1" s="1"/>
  <c r="N399" i="1"/>
  <c r="Q399" i="1" l="1"/>
  <c r="S399" i="1" s="1"/>
  <c r="N400" i="1"/>
  <c r="Q400" i="1" l="1"/>
  <c r="S400" i="1" s="1"/>
  <c r="N401" i="1"/>
  <c r="Q401" i="1" l="1"/>
  <c r="S401" i="1" s="1"/>
  <c r="N402" i="1"/>
  <c r="N403" i="1" l="1"/>
  <c r="Q402" i="1"/>
  <c r="S402" i="1" s="1"/>
  <c r="Q403" i="1" l="1"/>
  <c r="S403" i="1" s="1"/>
  <c r="N404" i="1"/>
  <c r="Q404" i="1" l="1"/>
  <c r="S404" i="1" s="1"/>
  <c r="N405" i="1"/>
  <c r="Q405" i="1" l="1"/>
  <c r="S405" i="1" s="1"/>
  <c r="N406" i="1"/>
  <c r="N407" i="1" l="1"/>
  <c r="Q406" i="1"/>
  <c r="S406" i="1" s="1"/>
  <c r="N408" i="1" l="1"/>
  <c r="Q407" i="1"/>
  <c r="S407" i="1" s="1"/>
  <c r="Q408" i="1" l="1"/>
  <c r="N409" i="1"/>
  <c r="N410" i="1" l="1"/>
  <c r="Q409" i="1"/>
  <c r="S408" i="1"/>
  <c r="R409" i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R459" i="1" s="1"/>
  <c r="R460" i="1" s="1"/>
  <c r="S409" i="1" l="1"/>
  <c r="Q410" i="1"/>
  <c r="S410" i="1" s="1"/>
  <c r="N411" i="1"/>
  <c r="Q411" i="1" l="1"/>
  <c r="N412" i="1"/>
  <c r="Q412" i="1" l="1"/>
  <c r="S412" i="1" s="1"/>
  <c r="N413" i="1"/>
  <c r="S411" i="1"/>
  <c r="N414" i="1" l="1"/>
  <c r="Q413" i="1"/>
  <c r="S413" i="1" l="1"/>
  <c r="N415" i="1"/>
  <c r="Q414" i="1"/>
  <c r="S414" i="1" s="1"/>
  <c r="Q415" i="1" l="1"/>
  <c r="N416" i="1"/>
  <c r="N417" i="1" l="1"/>
  <c r="Q416" i="1"/>
  <c r="S416" i="1" s="1"/>
  <c r="S415" i="1"/>
  <c r="Q417" i="1" l="1"/>
  <c r="S417" i="1" s="1"/>
  <c r="N418" i="1"/>
  <c r="N419" i="1" l="1"/>
  <c r="Q418" i="1"/>
  <c r="S418" i="1" s="1"/>
  <c r="Q419" i="1" l="1"/>
  <c r="S419" i="1" s="1"/>
  <c r="N420" i="1"/>
  <c r="Q420" i="1" l="1"/>
  <c r="S420" i="1" s="1"/>
  <c r="N421" i="1"/>
  <c r="N422" i="1" l="1"/>
  <c r="Q421" i="1"/>
  <c r="S421" i="1" s="1"/>
  <c r="N423" i="1" l="1"/>
  <c r="Q422" i="1"/>
  <c r="S422" i="1" s="1"/>
  <c r="Q423" i="1" l="1"/>
  <c r="S423" i="1" s="1"/>
  <c r="N424" i="1"/>
  <c r="N425" i="1" l="1"/>
  <c r="Q424" i="1"/>
  <c r="S424" i="1" s="1"/>
  <c r="N426" i="1" l="1"/>
  <c r="Q425" i="1"/>
  <c r="S425" i="1" s="1"/>
  <c r="Q426" i="1" l="1"/>
  <c r="S426" i="1" s="1"/>
  <c r="N427" i="1"/>
  <c r="N428" i="1" l="1"/>
  <c r="Q427" i="1"/>
  <c r="S427" i="1" s="1"/>
  <c r="N429" i="1" l="1"/>
  <c r="Q428" i="1"/>
  <c r="S428" i="1" s="1"/>
  <c r="N430" i="1" l="1"/>
  <c r="Q429" i="1"/>
  <c r="S429" i="1" s="1"/>
  <c r="N431" i="1" l="1"/>
  <c r="Q430" i="1"/>
  <c r="S430" i="1" s="1"/>
  <c r="N432" i="1" l="1"/>
  <c r="Q431" i="1"/>
  <c r="S431" i="1" s="1"/>
  <c r="N433" i="1" l="1"/>
  <c r="Q432" i="1"/>
  <c r="S432" i="1" s="1"/>
  <c r="Q433" i="1" l="1"/>
  <c r="S433" i="1" s="1"/>
  <c r="N434" i="1"/>
  <c r="Q434" i="1" l="1"/>
  <c r="S434" i="1" s="1"/>
  <c r="N435" i="1"/>
  <c r="N436" i="1" l="1"/>
  <c r="Q435" i="1"/>
  <c r="S435" i="1" s="1"/>
  <c r="N437" i="1" l="1"/>
  <c r="Q436" i="1"/>
  <c r="S436" i="1" s="1"/>
  <c r="Q437" i="1" l="1"/>
  <c r="S437" i="1" s="1"/>
  <c r="N438" i="1"/>
  <c r="Q438" i="1" l="1"/>
  <c r="S438" i="1" s="1"/>
  <c r="N439" i="1"/>
  <c r="N440" i="1" l="1"/>
  <c r="Q439" i="1"/>
  <c r="S439" i="1" s="1"/>
  <c r="Q440" i="1" l="1"/>
  <c r="S440" i="1" s="1"/>
  <c r="N441" i="1"/>
  <c r="N442" i="1" l="1"/>
  <c r="Q441" i="1"/>
  <c r="S441" i="1" s="1"/>
  <c r="N443" i="1" l="1"/>
  <c r="Q442" i="1"/>
  <c r="S442" i="1" s="1"/>
  <c r="Q443" i="1" l="1"/>
  <c r="S443" i="1" s="1"/>
  <c r="N444" i="1"/>
  <c r="Q444" i="1" l="1"/>
  <c r="S444" i="1" s="1"/>
  <c r="N445" i="1"/>
  <c r="N446" i="1" l="1"/>
  <c r="Q445" i="1"/>
  <c r="S445" i="1" s="1"/>
  <c r="N447" i="1" l="1"/>
  <c r="Q446" i="1"/>
  <c r="S446" i="1" s="1"/>
  <c r="N448" i="1" l="1"/>
  <c r="Q447" i="1"/>
  <c r="S447" i="1" s="1"/>
  <c r="Q448" i="1" l="1"/>
  <c r="S448" i="1" s="1"/>
  <c r="N449" i="1"/>
  <c r="N450" i="1" l="1"/>
  <c r="Q449" i="1"/>
  <c r="S449" i="1" s="1"/>
  <c r="Q450" i="1" l="1"/>
  <c r="S450" i="1" s="1"/>
  <c r="N451" i="1"/>
  <c r="N452" i="1" l="1"/>
  <c r="Q451" i="1"/>
  <c r="S451" i="1" s="1"/>
  <c r="N453" i="1" l="1"/>
  <c r="Q452" i="1"/>
  <c r="S452" i="1" s="1"/>
  <c r="Q453" i="1" l="1"/>
  <c r="S453" i="1" s="1"/>
  <c r="N454" i="1"/>
  <c r="Q454" i="1" l="1"/>
  <c r="S454" i="1" s="1"/>
  <c r="N455" i="1"/>
  <c r="Q455" i="1" l="1"/>
  <c r="S455" i="1" s="1"/>
  <c r="N456" i="1"/>
  <c r="N457" i="1" l="1"/>
  <c r="Q456" i="1"/>
  <c r="S456" i="1" s="1"/>
  <c r="Q457" i="1" l="1"/>
  <c r="S457" i="1" s="1"/>
  <c r="N458" i="1"/>
  <c r="N459" i="1" l="1"/>
  <c r="Q458" i="1"/>
  <c r="S458" i="1" s="1"/>
  <c r="Q459" i="1" l="1"/>
  <c r="S459" i="1" s="1"/>
  <c r="N460" i="1"/>
  <c r="Q460" i="1" l="1"/>
  <c r="N461" i="1"/>
  <c r="N462" i="1" l="1"/>
  <c r="S460" i="1"/>
  <c r="O461" i="1" a="1"/>
  <c r="O461" i="1" s="1"/>
  <c r="O462" i="1" s="1" a="1"/>
  <c r="O462" i="1" s="1"/>
  <c r="O463" i="1" s="1" a="1"/>
  <c r="O463" i="1" s="1"/>
  <c r="O464" i="1" s="1" a="1"/>
  <c r="O464" i="1" s="1"/>
  <c r="O465" i="1" s="1" a="1"/>
  <c r="O465" i="1" s="1"/>
  <c r="O466" i="1" s="1" a="1"/>
  <c r="O466" i="1" s="1"/>
  <c r="O467" i="1" s="1" a="1"/>
  <c r="O467" i="1" s="1"/>
  <c r="O468" i="1" s="1" a="1"/>
  <c r="O468" i="1" s="1"/>
  <c r="O469" i="1" s="1" a="1"/>
  <c r="O469" i="1" s="1"/>
  <c r="O470" i="1" s="1" a="1"/>
  <c r="O470" i="1" s="1"/>
  <c r="O471" i="1" s="1" a="1"/>
  <c r="O471" i="1" s="1"/>
  <c r="O472" i="1" s="1" a="1"/>
  <c r="O472" i="1" s="1"/>
  <c r="O473" i="1" s="1" a="1"/>
  <c r="O473" i="1" s="1"/>
  <c r="O474" i="1" s="1" a="1"/>
  <c r="O474" i="1" s="1"/>
  <c r="O475" i="1" s="1" a="1"/>
  <c r="O475" i="1" s="1"/>
  <c r="O476" i="1" s="1" a="1"/>
  <c r="O476" i="1" s="1"/>
  <c r="O477" i="1" s="1" a="1"/>
  <c r="O477" i="1" s="1"/>
  <c r="O478" i="1" s="1" a="1"/>
  <c r="O478" i="1" s="1"/>
  <c r="O479" i="1" s="1" a="1"/>
  <c r="O479" i="1" s="1"/>
  <c r="O480" i="1" s="1" a="1"/>
  <c r="O480" i="1" s="1"/>
  <c r="O481" i="1" s="1" a="1"/>
  <c r="O481" i="1" s="1"/>
  <c r="O482" i="1" s="1" a="1"/>
  <c r="O482" i="1" s="1"/>
  <c r="O483" i="1" s="1" a="1"/>
  <c r="O483" i="1" s="1"/>
  <c r="O484" i="1" s="1" a="1"/>
  <c r="O484" i="1" s="1"/>
  <c r="O485" i="1" s="1" a="1"/>
  <c r="O485" i="1" s="1"/>
  <c r="O486" i="1" s="1" a="1"/>
  <c r="O486" i="1" s="1"/>
  <c r="O487" i="1" s="1" a="1"/>
  <c r="O487" i="1" s="1"/>
  <c r="O488" i="1" s="1" a="1"/>
  <c r="O488" i="1" s="1"/>
  <c r="O489" i="1" s="1" a="1"/>
  <c r="O489" i="1" s="1"/>
  <c r="O490" i="1" s="1" a="1"/>
  <c r="O490" i="1" s="1"/>
  <c r="O491" i="1" s="1" a="1"/>
  <c r="O491" i="1" s="1"/>
  <c r="O492" i="1" s="1" a="1"/>
  <c r="O492" i="1" s="1"/>
  <c r="O493" i="1" s="1" a="1"/>
  <c r="O493" i="1" s="1"/>
  <c r="O494" i="1" s="1" a="1"/>
  <c r="O494" i="1" s="1"/>
  <c r="O495" i="1" s="1" a="1"/>
  <c r="O495" i="1" s="1"/>
  <c r="O496" i="1" s="1" a="1"/>
  <c r="O496" i="1" s="1"/>
  <c r="O497" i="1" s="1" a="1"/>
  <c r="O497" i="1" s="1"/>
  <c r="O498" i="1" s="1" a="1"/>
  <c r="O498" i="1" s="1"/>
  <c r="O499" i="1" s="1" a="1"/>
  <c r="O499" i="1" s="1"/>
  <c r="O500" i="1" s="1" a="1"/>
  <c r="O500" i="1" s="1"/>
  <c r="O501" i="1" s="1" a="1"/>
  <c r="O501" i="1" s="1"/>
  <c r="O502" i="1" s="1" a="1"/>
  <c r="O502" i="1" s="1"/>
  <c r="O503" i="1" s="1" a="1"/>
  <c r="O503" i="1" s="1"/>
  <c r="O504" i="1" s="1" a="1"/>
  <c r="O504" i="1" s="1"/>
  <c r="O505" i="1" s="1" a="1"/>
  <c r="O505" i="1" s="1"/>
  <c r="O506" i="1" s="1" a="1"/>
  <c r="O506" i="1" s="1"/>
  <c r="O507" i="1" s="1" a="1"/>
  <c r="O507" i="1" s="1"/>
  <c r="O508" i="1" s="1" a="1"/>
  <c r="O508" i="1" s="1"/>
  <c r="O509" i="1" s="1" a="1"/>
  <c r="O509" i="1" s="1"/>
  <c r="O510" i="1" s="1" a="1"/>
  <c r="O510" i="1" s="1"/>
  <c r="O511" i="1" s="1" a="1"/>
  <c r="O511" i="1" s="1"/>
  <c r="O512" i="1" s="1" a="1"/>
  <c r="O512" i="1" s="1"/>
  <c r="P461" i="1" a="1"/>
  <c r="P461" i="1" s="1"/>
  <c r="P462" i="1" s="1" a="1"/>
  <c r="P462" i="1" s="1"/>
  <c r="P463" i="1" s="1" a="1"/>
  <c r="P463" i="1" s="1"/>
  <c r="P464" i="1" s="1" a="1"/>
  <c r="P464" i="1" s="1"/>
  <c r="P465" i="1" s="1" a="1"/>
  <c r="P465" i="1" s="1"/>
  <c r="P466" i="1" s="1" a="1"/>
  <c r="P466" i="1" s="1"/>
  <c r="P467" i="1" s="1" a="1"/>
  <c r="P467" i="1" s="1"/>
  <c r="P468" i="1" s="1" a="1"/>
  <c r="P468" i="1" s="1"/>
  <c r="P469" i="1" s="1" a="1"/>
  <c r="P469" i="1" s="1"/>
  <c r="P470" i="1" s="1" a="1"/>
  <c r="P470" i="1" s="1"/>
  <c r="P471" i="1" s="1" a="1"/>
  <c r="P471" i="1" s="1"/>
  <c r="P472" i="1" s="1" a="1"/>
  <c r="P472" i="1" s="1"/>
  <c r="P473" i="1" s="1" a="1"/>
  <c r="P473" i="1" s="1"/>
  <c r="P474" i="1" s="1" a="1"/>
  <c r="P474" i="1" s="1"/>
  <c r="P475" i="1" s="1" a="1"/>
  <c r="P475" i="1" s="1"/>
  <c r="P476" i="1" s="1" a="1"/>
  <c r="P476" i="1" s="1"/>
  <c r="P477" i="1" s="1" a="1"/>
  <c r="P477" i="1" s="1"/>
  <c r="P478" i="1" s="1" a="1"/>
  <c r="P478" i="1" s="1"/>
  <c r="P479" i="1" s="1" a="1"/>
  <c r="P479" i="1" s="1"/>
  <c r="P480" i="1" s="1" a="1"/>
  <c r="P480" i="1" s="1"/>
  <c r="P481" i="1" s="1" a="1"/>
  <c r="P481" i="1" s="1"/>
  <c r="P482" i="1" s="1" a="1"/>
  <c r="P482" i="1" s="1"/>
  <c r="P483" i="1" s="1" a="1"/>
  <c r="P483" i="1" s="1"/>
  <c r="P484" i="1" s="1" a="1"/>
  <c r="P484" i="1" s="1"/>
  <c r="P485" i="1" s="1" a="1"/>
  <c r="P485" i="1" s="1"/>
  <c r="P486" i="1" s="1" a="1"/>
  <c r="P486" i="1" s="1"/>
  <c r="P487" i="1" s="1" a="1"/>
  <c r="P487" i="1" s="1"/>
  <c r="P488" i="1" s="1" a="1"/>
  <c r="P488" i="1" s="1"/>
  <c r="P489" i="1" s="1" a="1"/>
  <c r="P489" i="1" s="1"/>
  <c r="P490" i="1" s="1" a="1"/>
  <c r="P490" i="1" s="1"/>
  <c r="P491" i="1" s="1" a="1"/>
  <c r="P491" i="1" s="1"/>
  <c r="P492" i="1" s="1" a="1"/>
  <c r="P492" i="1" s="1"/>
  <c r="P493" i="1" s="1" a="1"/>
  <c r="P493" i="1" s="1"/>
  <c r="P494" i="1" s="1" a="1"/>
  <c r="P494" i="1" s="1"/>
  <c r="P495" i="1" s="1" a="1"/>
  <c r="P495" i="1" s="1"/>
  <c r="P496" i="1" s="1" a="1"/>
  <c r="P496" i="1" s="1"/>
  <c r="P497" i="1" s="1" a="1"/>
  <c r="P497" i="1" s="1"/>
  <c r="P498" i="1" s="1" a="1"/>
  <c r="P498" i="1" s="1"/>
  <c r="P499" i="1" s="1" a="1"/>
  <c r="P499" i="1" s="1"/>
  <c r="P500" i="1" s="1" a="1"/>
  <c r="P500" i="1" s="1"/>
  <c r="P501" i="1" s="1" a="1"/>
  <c r="P501" i="1" s="1"/>
  <c r="P502" i="1" s="1" a="1"/>
  <c r="P502" i="1" s="1"/>
  <c r="P503" i="1" s="1" a="1"/>
  <c r="P503" i="1" s="1"/>
  <c r="P504" i="1" s="1" a="1"/>
  <c r="P504" i="1" s="1"/>
  <c r="P505" i="1" s="1" a="1"/>
  <c r="P505" i="1" s="1"/>
  <c r="P506" i="1" s="1" a="1"/>
  <c r="P506" i="1" s="1"/>
  <c r="P507" i="1" s="1" a="1"/>
  <c r="P507" i="1" s="1"/>
  <c r="P508" i="1" s="1" a="1"/>
  <c r="P508" i="1" s="1"/>
  <c r="P509" i="1" s="1" a="1"/>
  <c r="P509" i="1" s="1"/>
  <c r="P510" i="1" s="1" a="1"/>
  <c r="P510" i="1" s="1"/>
  <c r="P511" i="1" s="1" a="1"/>
  <c r="P511" i="1" s="1"/>
  <c r="P512" i="1" s="1" a="1"/>
  <c r="P512" i="1" s="1"/>
  <c r="R461" i="1"/>
  <c r="R462" i="1" s="1"/>
  <c r="R463" i="1" s="1"/>
  <c r="R464" i="1" s="1"/>
  <c r="R465" i="1" s="1"/>
  <c r="R466" i="1" s="1"/>
  <c r="R467" i="1" s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R501" i="1" s="1"/>
  <c r="R502" i="1" s="1"/>
  <c r="R503" i="1" s="1"/>
  <c r="R504" i="1" s="1"/>
  <c r="R505" i="1" s="1"/>
  <c r="R506" i="1" s="1"/>
  <c r="R507" i="1" s="1"/>
  <c r="R508" i="1" s="1"/>
  <c r="R509" i="1" s="1"/>
  <c r="R510" i="1" s="1"/>
  <c r="R511" i="1" s="1"/>
  <c r="R512" i="1" s="1"/>
  <c r="P513" i="1" l="1" a="1"/>
  <c r="P513" i="1" s="1"/>
  <c r="P514" i="1" s="1" a="1"/>
  <c r="P514" i="1" s="1"/>
  <c r="P515" i="1" s="1" a="1"/>
  <c r="P515" i="1" s="1"/>
  <c r="P516" i="1" s="1" a="1"/>
  <c r="P516" i="1" s="1"/>
  <c r="P517" i="1" s="1" a="1"/>
  <c r="P517" i="1" s="1"/>
  <c r="P518" i="1" s="1" a="1"/>
  <c r="P518" i="1" s="1"/>
  <c r="P519" i="1" s="1" a="1"/>
  <c r="P519" i="1" s="1"/>
  <c r="P520" i="1" s="1" a="1"/>
  <c r="P520" i="1" s="1"/>
  <c r="P521" i="1" s="1" a="1"/>
  <c r="P521" i="1" s="1"/>
  <c r="P522" i="1" s="1" a="1"/>
  <c r="P522" i="1" s="1"/>
  <c r="P523" i="1" s="1" a="1"/>
  <c r="P523" i="1" s="1"/>
  <c r="P524" i="1" s="1" a="1"/>
  <c r="P524" i="1" s="1"/>
  <c r="P525" i="1" s="1" a="1"/>
  <c r="P525" i="1" s="1"/>
  <c r="P526" i="1" s="1" a="1"/>
  <c r="P526" i="1" s="1"/>
  <c r="P527" i="1" s="1" a="1"/>
  <c r="P527" i="1" s="1"/>
  <c r="P528" i="1" s="1" a="1"/>
  <c r="P528" i="1" s="1"/>
  <c r="P529" i="1" s="1" a="1"/>
  <c r="P529" i="1" s="1"/>
  <c r="P530" i="1" s="1" a="1"/>
  <c r="P530" i="1" s="1"/>
  <c r="P531" i="1" s="1" a="1"/>
  <c r="P531" i="1" s="1"/>
  <c r="P532" i="1" s="1" a="1"/>
  <c r="P532" i="1" s="1"/>
  <c r="P533" i="1" s="1" a="1"/>
  <c r="P533" i="1" s="1"/>
  <c r="P534" i="1" s="1" a="1"/>
  <c r="P534" i="1" s="1"/>
  <c r="P535" i="1" s="1" a="1"/>
  <c r="P535" i="1" s="1"/>
  <c r="P536" i="1" s="1" a="1"/>
  <c r="P536" i="1" s="1"/>
  <c r="P537" i="1" s="1" a="1"/>
  <c r="P537" i="1" s="1"/>
  <c r="P538" i="1" s="1" a="1"/>
  <c r="P538" i="1" s="1"/>
  <c r="P539" i="1" s="1" a="1"/>
  <c r="P539" i="1" s="1"/>
  <c r="P540" i="1" s="1" a="1"/>
  <c r="P540" i="1" s="1"/>
  <c r="P541" i="1" s="1" a="1"/>
  <c r="P541" i="1" s="1"/>
  <c r="P542" i="1" s="1" a="1"/>
  <c r="P542" i="1" s="1"/>
  <c r="P543" i="1" s="1" a="1"/>
  <c r="P543" i="1" s="1"/>
  <c r="P544" i="1" s="1" a="1"/>
  <c r="P544" i="1" s="1"/>
  <c r="P545" i="1" s="1" a="1"/>
  <c r="P545" i="1" s="1"/>
  <c r="P546" i="1" s="1" a="1"/>
  <c r="P546" i="1" s="1"/>
  <c r="P547" i="1" s="1" a="1"/>
  <c r="P547" i="1" s="1"/>
  <c r="P548" i="1" s="1" a="1"/>
  <c r="P548" i="1" s="1"/>
  <c r="P549" i="1" s="1" a="1"/>
  <c r="P549" i="1" s="1"/>
  <c r="P550" i="1" s="1" a="1"/>
  <c r="P550" i="1" s="1"/>
  <c r="P551" i="1" s="1" a="1"/>
  <c r="P551" i="1" s="1"/>
  <c r="P552" i="1" s="1" a="1"/>
  <c r="P552" i="1" s="1"/>
  <c r="P553" i="1" s="1" a="1"/>
  <c r="P553" i="1" s="1"/>
  <c r="P554" i="1" s="1" a="1"/>
  <c r="P554" i="1" s="1"/>
  <c r="P555" i="1" s="1" a="1"/>
  <c r="P555" i="1" s="1"/>
  <c r="P556" i="1" s="1" a="1"/>
  <c r="P556" i="1" s="1"/>
  <c r="P557" i="1" s="1" a="1"/>
  <c r="P557" i="1" s="1"/>
  <c r="P558" i="1" s="1" a="1"/>
  <c r="P558" i="1" s="1"/>
  <c r="P559" i="1" s="1" a="1"/>
  <c r="P559" i="1" s="1"/>
  <c r="P560" i="1" s="1" a="1"/>
  <c r="P560" i="1" s="1"/>
  <c r="P561" i="1" s="1" a="1"/>
  <c r="P561" i="1" s="1"/>
  <c r="P562" i="1" s="1" a="1"/>
  <c r="P562" i="1" s="1"/>
  <c r="P563" i="1" s="1" a="1"/>
  <c r="P563" i="1" s="1"/>
  <c r="P564" i="1" s="1" a="1"/>
  <c r="P564" i="1" s="1"/>
  <c r="O513" i="1" a="1"/>
  <c r="O513" i="1" s="1"/>
  <c r="O514" i="1" s="1" a="1"/>
  <c r="O514" i="1" s="1"/>
  <c r="O515" i="1" s="1" a="1"/>
  <c r="O515" i="1" s="1"/>
  <c r="O516" i="1" s="1" a="1"/>
  <c r="O516" i="1" s="1"/>
  <c r="O517" i="1" s="1" a="1"/>
  <c r="O517" i="1" s="1"/>
  <c r="O518" i="1" s="1" a="1"/>
  <c r="O518" i="1" s="1"/>
  <c r="O519" i="1" s="1" a="1"/>
  <c r="O519" i="1" s="1"/>
  <c r="O520" i="1" s="1" a="1"/>
  <c r="O520" i="1" s="1"/>
  <c r="O521" i="1" s="1" a="1"/>
  <c r="O521" i="1" s="1"/>
  <c r="O522" i="1" s="1" a="1"/>
  <c r="O522" i="1" s="1"/>
  <c r="O523" i="1" s="1" a="1"/>
  <c r="O523" i="1" s="1"/>
  <c r="O524" i="1" s="1" a="1"/>
  <c r="O524" i="1" s="1"/>
  <c r="O525" i="1" s="1" a="1"/>
  <c r="O525" i="1" s="1"/>
  <c r="O526" i="1" s="1" a="1"/>
  <c r="O526" i="1" s="1"/>
  <c r="O527" i="1" s="1" a="1"/>
  <c r="O527" i="1" s="1"/>
  <c r="O528" i="1" s="1" a="1"/>
  <c r="O528" i="1" s="1"/>
  <c r="O529" i="1" s="1" a="1"/>
  <c r="O529" i="1" s="1"/>
  <c r="O530" i="1" s="1" a="1"/>
  <c r="O530" i="1" s="1"/>
  <c r="O531" i="1" s="1" a="1"/>
  <c r="O531" i="1" s="1"/>
  <c r="O532" i="1" s="1" a="1"/>
  <c r="O532" i="1" s="1"/>
  <c r="O533" i="1" s="1" a="1"/>
  <c r="O533" i="1" s="1"/>
  <c r="O534" i="1" s="1" a="1"/>
  <c r="O534" i="1" s="1"/>
  <c r="O535" i="1" s="1" a="1"/>
  <c r="O535" i="1" s="1"/>
  <c r="O536" i="1" s="1" a="1"/>
  <c r="O536" i="1" s="1"/>
  <c r="O537" i="1" s="1" a="1"/>
  <c r="O537" i="1" s="1"/>
  <c r="O538" i="1" s="1" a="1"/>
  <c r="O538" i="1" s="1"/>
  <c r="O539" i="1" s="1" a="1"/>
  <c r="O539" i="1" s="1"/>
  <c r="O540" i="1" s="1" a="1"/>
  <c r="O540" i="1" s="1"/>
  <c r="O541" i="1" s="1" a="1"/>
  <c r="O541" i="1" s="1"/>
  <c r="O542" i="1" s="1" a="1"/>
  <c r="O542" i="1" s="1"/>
  <c r="O543" i="1" s="1" a="1"/>
  <c r="O543" i="1" s="1"/>
  <c r="O544" i="1" s="1" a="1"/>
  <c r="O544" i="1" s="1"/>
  <c r="O545" i="1" s="1" a="1"/>
  <c r="O545" i="1" s="1"/>
  <c r="O546" i="1" s="1" a="1"/>
  <c r="O546" i="1" s="1"/>
  <c r="O547" i="1" s="1" a="1"/>
  <c r="O547" i="1" s="1"/>
  <c r="O548" i="1" s="1" a="1"/>
  <c r="O548" i="1" s="1"/>
  <c r="O549" i="1" s="1" a="1"/>
  <c r="O549" i="1" s="1"/>
  <c r="O550" i="1" s="1" a="1"/>
  <c r="O550" i="1" s="1"/>
  <c r="O551" i="1" s="1" a="1"/>
  <c r="O551" i="1" s="1"/>
  <c r="O552" i="1" s="1" a="1"/>
  <c r="O552" i="1" s="1"/>
  <c r="O553" i="1" s="1" a="1"/>
  <c r="O553" i="1" s="1"/>
  <c r="O554" i="1" s="1" a="1"/>
  <c r="O554" i="1" s="1"/>
  <c r="O555" i="1" s="1" a="1"/>
  <c r="O555" i="1" s="1"/>
  <c r="O556" i="1" s="1" a="1"/>
  <c r="O556" i="1" s="1"/>
  <c r="O557" i="1" s="1" a="1"/>
  <c r="O557" i="1" s="1"/>
  <c r="O558" i="1" s="1" a="1"/>
  <c r="O558" i="1" s="1"/>
  <c r="O559" i="1" s="1" a="1"/>
  <c r="O559" i="1" s="1"/>
  <c r="O560" i="1" s="1" a="1"/>
  <c r="O560" i="1" s="1"/>
  <c r="O561" i="1" s="1" a="1"/>
  <c r="O561" i="1" s="1"/>
  <c r="O562" i="1" s="1" a="1"/>
  <c r="O562" i="1" s="1"/>
  <c r="O563" i="1" s="1" a="1"/>
  <c r="O563" i="1" s="1"/>
  <c r="O564" i="1" s="1" a="1"/>
  <c r="O564" i="1" s="1"/>
  <c r="Q461" i="1"/>
  <c r="S461" i="1" s="1"/>
  <c r="Q462" i="1"/>
  <c r="S462" i="1" s="1"/>
  <c r="N463" i="1"/>
  <c r="P565" i="1" l="1" a="1"/>
  <c r="P565" i="1" s="1"/>
  <c r="P566" i="1" s="1" a="1"/>
  <c r="P566" i="1" s="1"/>
  <c r="P567" i="1" s="1" a="1"/>
  <c r="P567" i="1" s="1"/>
  <c r="P568" i="1" s="1" a="1"/>
  <c r="P568" i="1" s="1"/>
  <c r="P569" i="1" s="1" a="1"/>
  <c r="P569" i="1" s="1"/>
  <c r="P570" i="1" s="1" a="1"/>
  <c r="P570" i="1" s="1"/>
  <c r="P571" i="1" s="1" a="1"/>
  <c r="P571" i="1" s="1"/>
  <c r="P572" i="1" s="1" a="1"/>
  <c r="P572" i="1" s="1"/>
  <c r="P573" i="1" s="1" a="1"/>
  <c r="P573" i="1" s="1"/>
  <c r="P574" i="1" s="1" a="1"/>
  <c r="P574" i="1" s="1"/>
  <c r="P575" i="1" s="1" a="1"/>
  <c r="P575" i="1" s="1"/>
  <c r="P576" i="1" s="1" a="1"/>
  <c r="P576" i="1" s="1"/>
  <c r="P577" i="1" s="1" a="1"/>
  <c r="P577" i="1" s="1"/>
  <c r="P578" i="1" s="1" a="1"/>
  <c r="P578" i="1" s="1"/>
  <c r="P579" i="1" s="1" a="1"/>
  <c r="P579" i="1" s="1"/>
  <c r="P580" i="1" s="1" a="1"/>
  <c r="P580" i="1" s="1"/>
  <c r="P581" i="1" s="1" a="1"/>
  <c r="P581" i="1" s="1"/>
  <c r="P582" i="1" s="1" a="1"/>
  <c r="P582" i="1" s="1"/>
  <c r="P583" i="1" s="1" a="1"/>
  <c r="P583" i="1" s="1"/>
  <c r="P584" i="1" s="1" a="1"/>
  <c r="P584" i="1" s="1"/>
  <c r="P585" i="1" s="1" a="1"/>
  <c r="P585" i="1" s="1"/>
  <c r="P586" i="1" s="1" a="1"/>
  <c r="P586" i="1" s="1"/>
  <c r="P587" i="1" s="1" a="1"/>
  <c r="P587" i="1" s="1"/>
  <c r="P588" i="1" s="1" a="1"/>
  <c r="P588" i="1" s="1"/>
  <c r="P589" i="1" s="1" a="1"/>
  <c r="P589" i="1" s="1"/>
  <c r="P590" i="1" s="1" a="1"/>
  <c r="P590" i="1" s="1"/>
  <c r="P591" i="1" s="1" a="1"/>
  <c r="P591" i="1" s="1"/>
  <c r="P592" i="1" s="1" a="1"/>
  <c r="P592" i="1" s="1"/>
  <c r="P593" i="1" s="1" a="1"/>
  <c r="P593" i="1" s="1"/>
  <c r="P594" i="1" s="1" a="1"/>
  <c r="P594" i="1" s="1"/>
  <c r="P595" i="1" s="1" a="1"/>
  <c r="P595" i="1" s="1"/>
  <c r="P596" i="1" s="1" a="1"/>
  <c r="P596" i="1" s="1"/>
  <c r="P597" i="1" s="1" a="1"/>
  <c r="P597" i="1" s="1"/>
  <c r="P598" i="1" s="1" a="1"/>
  <c r="P598" i="1" s="1"/>
  <c r="P599" i="1" s="1" a="1"/>
  <c r="P599" i="1" s="1"/>
  <c r="P600" i="1" s="1" a="1"/>
  <c r="P600" i="1" s="1"/>
  <c r="P601" i="1" s="1" a="1"/>
  <c r="P601" i="1" s="1"/>
  <c r="P602" i="1" s="1" a="1"/>
  <c r="P602" i="1" s="1"/>
  <c r="P603" i="1" s="1" a="1"/>
  <c r="P603" i="1" s="1"/>
  <c r="P604" i="1" s="1" a="1"/>
  <c r="P604" i="1" s="1"/>
  <c r="P605" i="1" s="1" a="1"/>
  <c r="P605" i="1" s="1"/>
  <c r="P606" i="1" s="1" a="1"/>
  <c r="P606" i="1" s="1"/>
  <c r="P607" i="1" s="1" a="1"/>
  <c r="P607" i="1" s="1"/>
  <c r="P608" i="1" s="1" a="1"/>
  <c r="P608" i="1" s="1"/>
  <c r="P609" i="1" s="1" a="1"/>
  <c r="P609" i="1" s="1"/>
  <c r="P610" i="1" s="1" a="1"/>
  <c r="P610" i="1" s="1"/>
  <c r="P611" i="1" s="1" a="1"/>
  <c r="P611" i="1" s="1"/>
  <c r="P612" i="1" s="1" a="1"/>
  <c r="P612" i="1" s="1"/>
  <c r="P613" i="1" s="1" a="1"/>
  <c r="P613" i="1" s="1"/>
  <c r="P614" i="1" s="1" a="1"/>
  <c r="P614" i="1" s="1"/>
  <c r="P615" i="1" s="1" a="1"/>
  <c r="P615" i="1" s="1"/>
  <c r="P616" i="1" s="1" a="1"/>
  <c r="P616" i="1" s="1"/>
  <c r="O565" i="1" a="1"/>
  <c r="O565" i="1" s="1"/>
  <c r="O566" i="1" s="1" a="1"/>
  <c r="O566" i="1" s="1"/>
  <c r="O567" i="1" s="1" a="1"/>
  <c r="O567" i="1" s="1"/>
  <c r="O568" i="1" s="1" a="1"/>
  <c r="O568" i="1" s="1"/>
  <c r="O569" i="1" s="1" a="1"/>
  <c r="O569" i="1" s="1"/>
  <c r="O570" i="1" s="1" a="1"/>
  <c r="O570" i="1" s="1"/>
  <c r="O571" i="1" s="1" a="1"/>
  <c r="O571" i="1" s="1"/>
  <c r="O572" i="1" s="1" a="1"/>
  <c r="O572" i="1" s="1"/>
  <c r="O573" i="1" s="1" a="1"/>
  <c r="O573" i="1" s="1"/>
  <c r="O574" i="1" s="1" a="1"/>
  <c r="O574" i="1" s="1"/>
  <c r="O575" i="1" s="1" a="1"/>
  <c r="O575" i="1" s="1"/>
  <c r="O576" i="1" s="1" a="1"/>
  <c r="O576" i="1" s="1"/>
  <c r="O577" i="1" s="1" a="1"/>
  <c r="O577" i="1" s="1"/>
  <c r="O578" i="1" s="1" a="1"/>
  <c r="O578" i="1" s="1"/>
  <c r="O579" i="1" s="1" a="1"/>
  <c r="O579" i="1" s="1"/>
  <c r="O580" i="1" s="1" a="1"/>
  <c r="O580" i="1" s="1"/>
  <c r="O581" i="1" s="1" a="1"/>
  <c r="O581" i="1" s="1"/>
  <c r="O582" i="1" s="1" a="1"/>
  <c r="O582" i="1" s="1"/>
  <c r="O583" i="1" s="1" a="1"/>
  <c r="O583" i="1" s="1"/>
  <c r="O584" i="1" s="1" a="1"/>
  <c r="O584" i="1" s="1"/>
  <c r="O585" i="1" s="1" a="1"/>
  <c r="O585" i="1" s="1"/>
  <c r="O586" i="1" s="1" a="1"/>
  <c r="O586" i="1" s="1"/>
  <c r="O587" i="1" s="1" a="1"/>
  <c r="O587" i="1" s="1"/>
  <c r="O588" i="1" s="1" a="1"/>
  <c r="O588" i="1" s="1"/>
  <c r="O589" i="1" s="1" a="1"/>
  <c r="O589" i="1" s="1"/>
  <c r="O590" i="1" s="1" a="1"/>
  <c r="O590" i="1" s="1"/>
  <c r="O591" i="1" s="1" a="1"/>
  <c r="O591" i="1" s="1"/>
  <c r="O592" i="1" s="1" a="1"/>
  <c r="O592" i="1" s="1"/>
  <c r="O593" i="1" s="1" a="1"/>
  <c r="O593" i="1" s="1"/>
  <c r="O594" i="1" s="1" a="1"/>
  <c r="O594" i="1" s="1"/>
  <c r="O595" i="1" s="1" a="1"/>
  <c r="O595" i="1" s="1"/>
  <c r="O596" i="1" s="1" a="1"/>
  <c r="O596" i="1" s="1"/>
  <c r="O597" i="1" s="1" a="1"/>
  <c r="O597" i="1" s="1"/>
  <c r="O598" i="1" s="1" a="1"/>
  <c r="O598" i="1" s="1"/>
  <c r="O599" i="1" s="1" a="1"/>
  <c r="O599" i="1" s="1"/>
  <c r="O600" i="1" s="1" a="1"/>
  <c r="O600" i="1" s="1"/>
  <c r="O601" i="1" s="1" a="1"/>
  <c r="O601" i="1" s="1"/>
  <c r="O602" i="1" s="1" a="1"/>
  <c r="O602" i="1" s="1"/>
  <c r="O603" i="1" s="1" a="1"/>
  <c r="O603" i="1" s="1"/>
  <c r="O604" i="1" s="1" a="1"/>
  <c r="O604" i="1" s="1"/>
  <c r="O605" i="1" s="1" a="1"/>
  <c r="O605" i="1" s="1"/>
  <c r="O606" i="1" s="1" a="1"/>
  <c r="O606" i="1" s="1"/>
  <c r="O607" i="1" s="1" a="1"/>
  <c r="O607" i="1" s="1"/>
  <c r="O608" i="1" s="1" a="1"/>
  <c r="O608" i="1" s="1"/>
  <c r="O609" i="1" s="1" a="1"/>
  <c r="O609" i="1" s="1"/>
  <c r="O610" i="1" s="1" a="1"/>
  <c r="O610" i="1" s="1"/>
  <c r="O611" i="1" s="1" a="1"/>
  <c r="O611" i="1" s="1"/>
  <c r="O612" i="1" s="1" a="1"/>
  <c r="O612" i="1" s="1"/>
  <c r="O613" i="1" s="1" a="1"/>
  <c r="O613" i="1" s="1"/>
  <c r="O614" i="1" s="1" a="1"/>
  <c r="O614" i="1" s="1"/>
  <c r="O615" i="1" s="1" a="1"/>
  <c r="O615" i="1" s="1"/>
  <c r="O616" i="1" s="1" a="1"/>
  <c r="O616" i="1" s="1"/>
  <c r="Q463" i="1"/>
  <c r="S463" i="1" s="1"/>
  <c r="N464" i="1"/>
  <c r="Q464" i="1" l="1"/>
  <c r="N465" i="1"/>
  <c r="N466" i="1" l="1"/>
  <c r="Q465" i="1"/>
  <c r="S464" i="1"/>
  <c r="S465" i="1" l="1"/>
  <c r="N467" i="1"/>
  <c r="Q466" i="1"/>
  <c r="S466" i="1" l="1"/>
  <c r="N468" i="1"/>
  <c r="Q467" i="1"/>
  <c r="S467" i="1" l="1"/>
  <c r="Q468" i="1"/>
  <c r="S468" i="1" s="1"/>
  <c r="N469" i="1"/>
  <c r="Q469" i="1" l="1"/>
  <c r="N470" i="1"/>
  <c r="Q470" i="1" l="1"/>
  <c r="S470" i="1" s="1"/>
  <c r="N471" i="1"/>
  <c r="S469" i="1"/>
  <c r="N472" i="1" l="1"/>
  <c r="Q471" i="1"/>
  <c r="S471" i="1" l="1"/>
  <c r="N473" i="1"/>
  <c r="Q472" i="1"/>
  <c r="S472" i="1" s="1"/>
  <c r="N474" i="1" l="1"/>
  <c r="Q473" i="1"/>
  <c r="S473" i="1" s="1"/>
  <c r="Q474" i="1" l="1"/>
  <c r="S474" i="1" s="1"/>
  <c r="N475" i="1"/>
  <c r="N476" i="1" l="1"/>
  <c r="Q475" i="1"/>
  <c r="S475" i="1" s="1"/>
  <c r="N477" i="1" l="1"/>
  <c r="Q476" i="1"/>
  <c r="S476" i="1" s="1"/>
  <c r="Q477" i="1" l="1"/>
  <c r="S477" i="1" s="1"/>
  <c r="N478" i="1"/>
  <c r="N479" i="1" l="1"/>
  <c r="Q478" i="1"/>
  <c r="S478" i="1" s="1"/>
  <c r="N480" i="1" l="1"/>
  <c r="Q479" i="1"/>
  <c r="S479" i="1" s="1"/>
  <c r="Q480" i="1" l="1"/>
  <c r="S480" i="1" s="1"/>
  <c r="N481" i="1"/>
  <c r="Q481" i="1" l="1"/>
  <c r="S481" i="1" s="1"/>
  <c r="N482" i="1"/>
  <c r="Q482" i="1" l="1"/>
  <c r="S482" i="1" s="1"/>
  <c r="N483" i="1"/>
  <c r="Q483" i="1" l="1"/>
  <c r="S483" i="1" s="1"/>
  <c r="N484" i="1"/>
  <c r="N485" i="1" l="1"/>
  <c r="Q484" i="1"/>
  <c r="S484" i="1" s="1"/>
  <c r="Q485" i="1" l="1"/>
  <c r="S485" i="1" s="1"/>
  <c r="N486" i="1"/>
  <c r="N487" i="1" l="1"/>
  <c r="Q486" i="1"/>
  <c r="S486" i="1" s="1"/>
  <c r="N488" i="1" l="1"/>
  <c r="Q487" i="1"/>
  <c r="S487" i="1" s="1"/>
  <c r="N489" i="1" l="1"/>
  <c r="Q488" i="1"/>
  <c r="S488" i="1" s="1"/>
  <c r="Q489" i="1" l="1"/>
  <c r="S489" i="1" s="1"/>
  <c r="N490" i="1"/>
  <c r="Q490" i="1" l="1"/>
  <c r="S490" i="1" s="1"/>
  <c r="N491" i="1"/>
  <c r="N492" i="1" l="1"/>
  <c r="Q491" i="1"/>
  <c r="S491" i="1" s="1"/>
  <c r="N493" i="1" l="1"/>
  <c r="Q492" i="1"/>
  <c r="S492" i="1" s="1"/>
  <c r="Q493" i="1" l="1"/>
  <c r="S493" i="1" s="1"/>
  <c r="N494" i="1"/>
  <c r="Q494" i="1" l="1"/>
  <c r="S494" i="1" s="1"/>
  <c r="N495" i="1"/>
  <c r="Q495" i="1" l="1"/>
  <c r="S495" i="1" s="1"/>
  <c r="N496" i="1"/>
  <c r="Q496" i="1" l="1"/>
  <c r="S496" i="1" s="1"/>
  <c r="N497" i="1"/>
  <c r="N498" i="1" l="1"/>
  <c r="Q497" i="1"/>
  <c r="S497" i="1" s="1"/>
  <c r="N499" i="1" l="1"/>
  <c r="Q498" i="1"/>
  <c r="S498" i="1" s="1"/>
  <c r="N500" i="1" l="1"/>
  <c r="Q499" i="1"/>
  <c r="S499" i="1" s="1"/>
  <c r="N501" i="1" l="1"/>
  <c r="Q500" i="1"/>
  <c r="S500" i="1" s="1"/>
  <c r="N502" i="1" l="1"/>
  <c r="Q501" i="1"/>
  <c r="S501" i="1" s="1"/>
  <c r="Q502" i="1" l="1"/>
  <c r="S502" i="1" s="1"/>
  <c r="N503" i="1"/>
  <c r="Q503" i="1" l="1"/>
  <c r="S503" i="1" s="1"/>
  <c r="N504" i="1"/>
  <c r="N505" i="1" l="1"/>
  <c r="Q504" i="1"/>
  <c r="S504" i="1" s="1"/>
  <c r="Q505" i="1" l="1"/>
  <c r="S505" i="1" s="1"/>
  <c r="N506" i="1"/>
  <c r="N507" i="1" l="1"/>
  <c r="Q506" i="1"/>
  <c r="S506" i="1" s="1"/>
  <c r="N508" i="1" l="1"/>
  <c r="Q507" i="1"/>
  <c r="S507" i="1" s="1"/>
  <c r="Q508" i="1" l="1"/>
  <c r="S508" i="1" s="1"/>
  <c r="N509" i="1"/>
  <c r="N510" i="1" l="1"/>
  <c r="Q509" i="1"/>
  <c r="S509" i="1" s="1"/>
  <c r="N511" i="1" l="1"/>
  <c r="Q510" i="1"/>
  <c r="S510" i="1" s="1"/>
  <c r="Q511" i="1" l="1"/>
  <c r="S511" i="1" s="1"/>
  <c r="N512" i="1"/>
  <c r="N513" i="1" l="1"/>
  <c r="Q512" i="1"/>
  <c r="S512" i="1" l="1"/>
  <c r="R513" i="1"/>
  <c r="R514" i="1" s="1"/>
  <c r="R515" i="1" s="1"/>
  <c r="R516" i="1" s="1"/>
  <c r="R517" i="1" s="1"/>
  <c r="R518" i="1" s="1"/>
  <c r="R519" i="1" s="1"/>
  <c r="R520" i="1" s="1"/>
  <c r="R521" i="1" s="1"/>
  <c r="R522" i="1" s="1"/>
  <c r="R523" i="1" s="1"/>
  <c r="R524" i="1" s="1"/>
  <c r="R525" i="1" s="1"/>
  <c r="R526" i="1" s="1"/>
  <c r="R527" i="1" s="1"/>
  <c r="R528" i="1" s="1"/>
  <c r="R529" i="1" s="1"/>
  <c r="R530" i="1" s="1"/>
  <c r="R531" i="1" s="1"/>
  <c r="R532" i="1" s="1"/>
  <c r="R533" i="1" s="1"/>
  <c r="R534" i="1" s="1"/>
  <c r="R535" i="1" s="1"/>
  <c r="R536" i="1" s="1"/>
  <c r="R537" i="1" s="1"/>
  <c r="R538" i="1" s="1"/>
  <c r="R539" i="1" s="1"/>
  <c r="R540" i="1" s="1"/>
  <c r="R541" i="1" s="1"/>
  <c r="R542" i="1" s="1"/>
  <c r="R543" i="1" s="1"/>
  <c r="R544" i="1" s="1"/>
  <c r="R545" i="1" s="1"/>
  <c r="R546" i="1" s="1"/>
  <c r="R547" i="1" s="1"/>
  <c r="R548" i="1" s="1"/>
  <c r="R549" i="1" s="1"/>
  <c r="R550" i="1" s="1"/>
  <c r="R551" i="1" s="1"/>
  <c r="R552" i="1" s="1"/>
  <c r="R553" i="1" s="1"/>
  <c r="R554" i="1" s="1"/>
  <c r="R555" i="1" s="1"/>
  <c r="R556" i="1" s="1"/>
  <c r="R557" i="1" s="1"/>
  <c r="R558" i="1" s="1"/>
  <c r="R559" i="1" s="1"/>
  <c r="R560" i="1" s="1"/>
  <c r="R561" i="1" s="1"/>
  <c r="R562" i="1" s="1"/>
  <c r="R563" i="1" s="1"/>
  <c r="R564" i="1" s="1"/>
  <c r="N514" i="1"/>
  <c r="Q513" i="1"/>
  <c r="S513" i="1" l="1"/>
  <c r="Q514" i="1"/>
  <c r="S514" i="1" s="1"/>
  <c r="N515" i="1"/>
  <c r="N516" i="1" l="1"/>
  <c r="Q515" i="1"/>
  <c r="S515" i="1" l="1"/>
  <c r="Q516" i="1"/>
  <c r="S516" i="1" s="1"/>
  <c r="N517" i="1"/>
  <c r="N518" i="1" l="1"/>
  <c r="Q517" i="1"/>
  <c r="S517" i="1" l="1"/>
  <c r="N519" i="1"/>
  <c r="Q518" i="1"/>
  <c r="S518" i="1" s="1"/>
  <c r="N520" i="1" l="1"/>
  <c r="Q519" i="1"/>
  <c r="S519" i="1" l="1"/>
  <c r="N521" i="1"/>
  <c r="Q520" i="1"/>
  <c r="S520" i="1" s="1"/>
  <c r="N522" i="1" l="1"/>
  <c r="Q521" i="1"/>
  <c r="S521" i="1" s="1"/>
  <c r="Q522" i="1" l="1"/>
  <c r="S522" i="1" s="1"/>
  <c r="N523" i="1"/>
  <c r="Q523" i="1" l="1"/>
  <c r="S523" i="1" s="1"/>
  <c r="N524" i="1"/>
  <c r="Q524" i="1" l="1"/>
  <c r="S524" i="1" s="1"/>
  <c r="N525" i="1"/>
  <c r="N526" i="1" l="1"/>
  <c r="Q525" i="1"/>
  <c r="S525" i="1" s="1"/>
  <c r="N527" i="1" l="1"/>
  <c r="Q526" i="1"/>
  <c r="S526" i="1" s="1"/>
  <c r="N528" i="1" l="1"/>
  <c r="Q527" i="1"/>
  <c r="S527" i="1" s="1"/>
  <c r="Q528" i="1" l="1"/>
  <c r="S528" i="1" s="1"/>
  <c r="N529" i="1"/>
  <c r="Q529" i="1" l="1"/>
  <c r="S529" i="1" s="1"/>
  <c r="N530" i="1"/>
  <c r="N531" i="1" l="1"/>
  <c r="Q530" i="1"/>
  <c r="S530" i="1" s="1"/>
  <c r="N532" i="1" l="1"/>
  <c r="Q531" i="1"/>
  <c r="S531" i="1" s="1"/>
  <c r="Q532" i="1" l="1"/>
  <c r="S532" i="1" s="1"/>
  <c r="N533" i="1"/>
  <c r="N534" i="1" l="1"/>
  <c r="Q533" i="1"/>
  <c r="S533" i="1" s="1"/>
  <c r="Q534" i="1" l="1"/>
  <c r="S534" i="1" s="1"/>
  <c r="N535" i="1"/>
  <c r="N536" i="1" l="1"/>
  <c r="Q535" i="1"/>
  <c r="S535" i="1" s="1"/>
  <c r="N537" i="1" l="1"/>
  <c r="Q536" i="1"/>
  <c r="S536" i="1" s="1"/>
  <c r="Q537" i="1" l="1"/>
  <c r="S537" i="1" s="1"/>
  <c r="N538" i="1"/>
  <c r="N539" i="1" l="1"/>
  <c r="Q538" i="1"/>
  <c r="S538" i="1" s="1"/>
  <c r="N540" i="1" l="1"/>
  <c r="Q539" i="1"/>
  <c r="S539" i="1" s="1"/>
  <c r="Q540" i="1" l="1"/>
  <c r="S540" i="1" s="1"/>
  <c r="N541" i="1"/>
  <c r="Q541" i="1" l="1"/>
  <c r="S541" i="1" s="1"/>
  <c r="N542" i="1"/>
  <c r="Q542" i="1" l="1"/>
  <c r="S542" i="1" s="1"/>
  <c r="N543" i="1"/>
  <c r="Q543" i="1" l="1"/>
  <c r="S543" i="1" s="1"/>
  <c r="N544" i="1"/>
  <c r="N545" i="1" l="1"/>
  <c r="Q544" i="1"/>
  <c r="S544" i="1" s="1"/>
  <c r="Q545" i="1" l="1"/>
  <c r="S545" i="1" s="1"/>
  <c r="N546" i="1"/>
  <c r="N547" i="1" l="1"/>
  <c r="Q546" i="1"/>
  <c r="S546" i="1" s="1"/>
  <c r="N548" i="1" l="1"/>
  <c r="Q547" i="1"/>
  <c r="S547" i="1" s="1"/>
  <c r="Q548" i="1" l="1"/>
  <c r="S548" i="1" s="1"/>
  <c r="N549" i="1"/>
  <c r="N550" i="1" l="1"/>
  <c r="Q549" i="1"/>
  <c r="S549" i="1" s="1"/>
  <c r="Q550" i="1" l="1"/>
  <c r="S550" i="1" s="1"/>
  <c r="N551" i="1"/>
  <c r="Q551" i="1" l="1"/>
  <c r="S551" i="1" s="1"/>
  <c r="N552" i="1"/>
  <c r="Q552" i="1" l="1"/>
  <c r="S552" i="1" s="1"/>
  <c r="N553" i="1"/>
  <c r="N554" i="1" l="1"/>
  <c r="Q553" i="1"/>
  <c r="S553" i="1" s="1"/>
  <c r="Q554" i="1" l="1"/>
  <c r="S554" i="1" s="1"/>
  <c r="N555" i="1"/>
  <c r="N556" i="1" l="1"/>
  <c r="Q555" i="1"/>
  <c r="S555" i="1" s="1"/>
  <c r="Q556" i="1" l="1"/>
  <c r="S556" i="1" s="1"/>
  <c r="N557" i="1"/>
  <c r="Q557" i="1" l="1"/>
  <c r="S557" i="1" s="1"/>
  <c r="N558" i="1"/>
  <c r="N559" i="1" l="1"/>
  <c r="Q558" i="1"/>
  <c r="S558" i="1" s="1"/>
  <c r="Q559" i="1" l="1"/>
  <c r="S559" i="1" s="1"/>
  <c r="N560" i="1"/>
  <c r="N561" i="1" l="1"/>
  <c r="Q560" i="1"/>
  <c r="S560" i="1" s="1"/>
  <c r="Q561" i="1" l="1"/>
  <c r="S561" i="1" s="1"/>
  <c r="N562" i="1"/>
  <c r="Q562" i="1" l="1"/>
  <c r="S562" i="1" s="1"/>
  <c r="N563" i="1"/>
  <c r="Q563" i="1" l="1"/>
  <c r="S563" i="1" s="1"/>
  <c r="N564" i="1"/>
  <c r="N565" i="1" l="1"/>
  <c r="Q564" i="1"/>
  <c r="S564" i="1" l="1"/>
  <c r="R565" i="1"/>
  <c r="R566" i="1" s="1"/>
  <c r="R567" i="1" s="1"/>
  <c r="R568" i="1" s="1"/>
  <c r="R569" i="1" s="1"/>
  <c r="R570" i="1" s="1"/>
  <c r="R571" i="1" s="1"/>
  <c r="R572" i="1" s="1"/>
  <c r="R573" i="1" s="1"/>
  <c r="R574" i="1" s="1"/>
  <c r="R575" i="1" s="1"/>
  <c r="R576" i="1" s="1"/>
  <c r="R577" i="1" s="1"/>
  <c r="R578" i="1" s="1"/>
  <c r="R579" i="1" s="1"/>
  <c r="R580" i="1" s="1"/>
  <c r="R581" i="1" s="1"/>
  <c r="R582" i="1" s="1"/>
  <c r="R583" i="1" s="1"/>
  <c r="R584" i="1" s="1"/>
  <c r="R585" i="1" s="1"/>
  <c r="R586" i="1" s="1"/>
  <c r="R587" i="1" s="1"/>
  <c r="R588" i="1" s="1"/>
  <c r="R589" i="1" s="1"/>
  <c r="R590" i="1" s="1"/>
  <c r="R591" i="1" s="1"/>
  <c r="R592" i="1" s="1"/>
  <c r="R593" i="1" s="1"/>
  <c r="R594" i="1" s="1"/>
  <c r="R595" i="1" s="1"/>
  <c r="R596" i="1" s="1"/>
  <c r="R597" i="1" s="1"/>
  <c r="R598" i="1" s="1"/>
  <c r="R599" i="1" s="1"/>
  <c r="R600" i="1" s="1"/>
  <c r="R601" i="1" s="1"/>
  <c r="R602" i="1" s="1"/>
  <c r="R603" i="1" s="1"/>
  <c r="R604" i="1" s="1"/>
  <c r="R605" i="1" s="1"/>
  <c r="R606" i="1" s="1"/>
  <c r="R607" i="1" s="1"/>
  <c r="R608" i="1" s="1"/>
  <c r="R609" i="1" s="1"/>
  <c r="R610" i="1" s="1"/>
  <c r="R611" i="1" s="1"/>
  <c r="R612" i="1" s="1"/>
  <c r="R613" i="1" s="1"/>
  <c r="R614" i="1" s="1"/>
  <c r="R615" i="1" s="1"/>
  <c r="R616" i="1" s="1"/>
  <c r="Q565" i="1"/>
  <c r="N566" i="1"/>
  <c r="N567" i="1" l="1"/>
  <c r="Q566" i="1"/>
  <c r="S566" i="1" s="1"/>
  <c r="S565" i="1"/>
  <c r="N568" i="1" l="1"/>
  <c r="Q567" i="1"/>
  <c r="S567" i="1" l="1"/>
  <c r="N569" i="1"/>
  <c r="Q568" i="1"/>
  <c r="S568" i="1" s="1"/>
  <c r="N570" i="1" l="1"/>
  <c r="Q569" i="1"/>
  <c r="S569" i="1" l="1"/>
  <c r="Q570" i="1"/>
  <c r="S570" i="1" s="1"/>
  <c r="N571" i="1"/>
  <c r="Q571" i="1" l="1"/>
  <c r="N572" i="1"/>
  <c r="N573" i="1" l="1"/>
  <c r="Q572" i="1"/>
  <c r="S572" i="1" s="1"/>
  <c r="S571" i="1"/>
  <c r="N574" i="1" l="1"/>
  <c r="Q573" i="1"/>
  <c r="S573" i="1" s="1"/>
  <c r="Q574" i="1" l="1"/>
  <c r="S574" i="1" s="1"/>
  <c r="N575" i="1"/>
  <c r="N576" i="1" l="1"/>
  <c r="Q575" i="1"/>
  <c r="S575" i="1" s="1"/>
  <c r="N577" i="1" l="1"/>
  <c r="Q576" i="1"/>
  <c r="S576" i="1" s="1"/>
  <c r="N578" i="1" l="1"/>
  <c r="Q577" i="1"/>
  <c r="S577" i="1" s="1"/>
  <c r="N579" i="1" l="1"/>
  <c r="Q578" i="1"/>
  <c r="S578" i="1" s="1"/>
  <c r="Q579" i="1" l="1"/>
  <c r="S579" i="1" s="1"/>
  <c r="N580" i="1"/>
  <c r="Q580" i="1" l="1"/>
  <c r="S580" i="1" s="1"/>
  <c r="N581" i="1"/>
  <c r="N582" i="1" l="1"/>
  <c r="Q581" i="1"/>
  <c r="S581" i="1" s="1"/>
  <c r="Q582" i="1" l="1"/>
  <c r="S582" i="1" s="1"/>
  <c r="N583" i="1"/>
  <c r="Q583" i="1" l="1"/>
  <c r="S583" i="1" s="1"/>
  <c r="N584" i="1"/>
  <c r="Q584" i="1" l="1"/>
  <c r="S584" i="1" s="1"/>
  <c r="N585" i="1"/>
  <c r="Q585" i="1" l="1"/>
  <c r="S585" i="1" s="1"/>
  <c r="N586" i="1"/>
  <c r="N587" i="1" l="1"/>
  <c r="Q586" i="1"/>
  <c r="S586" i="1" s="1"/>
  <c r="N588" i="1" l="1"/>
  <c r="Q587" i="1"/>
  <c r="S587" i="1" s="1"/>
  <c r="Q588" i="1" l="1"/>
  <c r="S588" i="1" s="1"/>
  <c r="N589" i="1"/>
  <c r="N590" i="1" l="1"/>
  <c r="Q589" i="1"/>
  <c r="S589" i="1" s="1"/>
  <c r="Q590" i="1" l="1"/>
  <c r="S590" i="1" s="1"/>
  <c r="N591" i="1"/>
  <c r="Q591" i="1" l="1"/>
  <c r="S591" i="1" s="1"/>
  <c r="N592" i="1"/>
  <c r="Q592" i="1" l="1"/>
  <c r="S592" i="1" s="1"/>
  <c r="N593" i="1"/>
  <c r="Q593" i="1" l="1"/>
  <c r="S593" i="1" s="1"/>
  <c r="N594" i="1"/>
  <c r="Q594" i="1" l="1"/>
  <c r="S594" i="1" s="1"/>
  <c r="N595" i="1"/>
  <c r="N596" i="1" l="1"/>
  <c r="Q595" i="1"/>
  <c r="S595" i="1" s="1"/>
  <c r="N597" i="1" l="1"/>
  <c r="Q596" i="1"/>
  <c r="S596" i="1" s="1"/>
  <c r="Q597" i="1" l="1"/>
  <c r="S597" i="1" s="1"/>
  <c r="N598" i="1"/>
  <c r="N599" i="1" l="1"/>
  <c r="Q598" i="1"/>
  <c r="S598" i="1" s="1"/>
  <c r="Q599" i="1" l="1"/>
  <c r="S599" i="1" s="1"/>
  <c r="N600" i="1"/>
  <c r="Q600" i="1" l="1"/>
  <c r="S600" i="1" s="1"/>
  <c r="N601" i="1"/>
  <c r="Q601" i="1" l="1"/>
  <c r="S601" i="1" s="1"/>
  <c r="N602" i="1"/>
  <c r="Q602" i="1" l="1"/>
  <c r="S602" i="1" s="1"/>
  <c r="N603" i="1"/>
  <c r="Q603" i="1" l="1"/>
  <c r="S603" i="1" s="1"/>
  <c r="N604" i="1"/>
  <c r="Q604" i="1" l="1"/>
  <c r="S604" i="1" s="1"/>
  <c r="N605" i="1"/>
  <c r="Q605" i="1" l="1"/>
  <c r="S605" i="1" s="1"/>
  <c r="N606" i="1"/>
  <c r="N607" i="1" l="1"/>
  <c r="Q606" i="1"/>
  <c r="S606" i="1" s="1"/>
  <c r="N608" i="1" l="1"/>
  <c r="Q607" i="1"/>
  <c r="S607" i="1" s="1"/>
  <c r="Q608" i="1" l="1"/>
  <c r="S608" i="1" s="1"/>
  <c r="N609" i="1"/>
  <c r="N610" i="1" l="1"/>
  <c r="Q609" i="1"/>
  <c r="S609" i="1" s="1"/>
  <c r="N611" i="1" l="1"/>
  <c r="Q610" i="1"/>
  <c r="S610" i="1" s="1"/>
  <c r="Q611" i="1" l="1"/>
  <c r="S611" i="1" s="1"/>
  <c r="N612" i="1"/>
  <c r="N613" i="1" l="1"/>
  <c r="Q612" i="1"/>
  <c r="S612" i="1" s="1"/>
  <c r="Q613" i="1" l="1"/>
  <c r="S613" i="1" s="1"/>
  <c r="N614" i="1"/>
  <c r="Q614" i="1" l="1"/>
  <c r="S614" i="1" s="1"/>
  <c r="N615" i="1"/>
  <c r="N616" i="1" l="1"/>
  <c r="Q615" i="1"/>
  <c r="S615" i="1" s="1"/>
  <c r="Q616" i="1" l="1"/>
  <c r="N617" i="1"/>
  <c r="N618" i="1" l="1"/>
  <c r="S616" i="1"/>
  <c r="P617" i="1" a="1"/>
  <c r="P617" i="1" s="1"/>
  <c r="P618" i="1" s="1" a="1"/>
  <c r="P618" i="1" s="1"/>
  <c r="P619" i="1" s="1" a="1"/>
  <c r="P619" i="1" s="1"/>
  <c r="P620" i="1" s="1" a="1"/>
  <c r="P620" i="1" s="1"/>
  <c r="P621" i="1" s="1" a="1"/>
  <c r="P621" i="1" s="1"/>
  <c r="P622" i="1" s="1" a="1"/>
  <c r="P622" i="1" s="1"/>
  <c r="P623" i="1" s="1" a="1"/>
  <c r="P623" i="1" s="1"/>
  <c r="P624" i="1" s="1" a="1"/>
  <c r="P624" i="1" s="1"/>
  <c r="P625" i="1" s="1" a="1"/>
  <c r="P625" i="1" s="1"/>
  <c r="P626" i="1" s="1" a="1"/>
  <c r="P626" i="1" s="1"/>
  <c r="P627" i="1" s="1" a="1"/>
  <c r="P627" i="1" s="1"/>
  <c r="P628" i="1" s="1" a="1"/>
  <c r="P628" i="1" s="1"/>
  <c r="P629" i="1" s="1" a="1"/>
  <c r="P629" i="1" s="1"/>
  <c r="P630" i="1" s="1" a="1"/>
  <c r="P630" i="1" s="1"/>
  <c r="P631" i="1" s="1" a="1"/>
  <c r="P631" i="1" s="1"/>
  <c r="P632" i="1" s="1" a="1"/>
  <c r="P632" i="1" s="1"/>
  <c r="P633" i="1" s="1" a="1"/>
  <c r="P633" i="1" s="1"/>
  <c r="P634" i="1" s="1" a="1"/>
  <c r="P634" i="1" s="1"/>
  <c r="P635" i="1" s="1" a="1"/>
  <c r="P635" i="1" s="1"/>
  <c r="P636" i="1" s="1" a="1"/>
  <c r="P636" i="1" s="1"/>
  <c r="P637" i="1" s="1" a="1"/>
  <c r="P637" i="1" s="1"/>
  <c r="P638" i="1" s="1" a="1"/>
  <c r="P638" i="1" s="1"/>
  <c r="P639" i="1" s="1" a="1"/>
  <c r="P639" i="1" s="1"/>
  <c r="P640" i="1" s="1" a="1"/>
  <c r="P640" i="1" s="1"/>
  <c r="P641" i="1" s="1" a="1"/>
  <c r="P641" i="1" s="1"/>
  <c r="P642" i="1" s="1" a="1"/>
  <c r="P642" i="1" s="1"/>
  <c r="P643" i="1" s="1" a="1"/>
  <c r="P643" i="1" s="1"/>
  <c r="P644" i="1" s="1" a="1"/>
  <c r="P644" i="1" s="1"/>
  <c r="P645" i="1" s="1" a="1"/>
  <c r="P645" i="1" s="1"/>
  <c r="P646" i="1" s="1" a="1"/>
  <c r="P646" i="1" s="1"/>
  <c r="P647" i="1" s="1" a="1"/>
  <c r="P647" i="1" s="1"/>
  <c r="P648" i="1" s="1" a="1"/>
  <c r="P648" i="1" s="1"/>
  <c r="P649" i="1" s="1" a="1"/>
  <c r="P649" i="1" s="1"/>
  <c r="P650" i="1" s="1" a="1"/>
  <c r="P650" i="1" s="1"/>
  <c r="P651" i="1" s="1" a="1"/>
  <c r="P651" i="1" s="1"/>
  <c r="P652" i="1" s="1" a="1"/>
  <c r="P652" i="1" s="1"/>
  <c r="P653" i="1" s="1" a="1"/>
  <c r="P653" i="1" s="1"/>
  <c r="P654" i="1" s="1" a="1"/>
  <c r="P654" i="1" s="1"/>
  <c r="P655" i="1" s="1" a="1"/>
  <c r="P655" i="1" s="1"/>
  <c r="P656" i="1" s="1" a="1"/>
  <c r="P656" i="1" s="1"/>
  <c r="P657" i="1" s="1" a="1"/>
  <c r="P657" i="1" s="1"/>
  <c r="P658" i="1" s="1" a="1"/>
  <c r="P658" i="1" s="1"/>
  <c r="P659" i="1" s="1" a="1"/>
  <c r="P659" i="1" s="1"/>
  <c r="P660" i="1" s="1" a="1"/>
  <c r="P660" i="1" s="1"/>
  <c r="P661" i="1" s="1" a="1"/>
  <c r="P661" i="1" s="1"/>
  <c r="P662" i="1" s="1" a="1"/>
  <c r="P662" i="1" s="1"/>
  <c r="P663" i="1" s="1" a="1"/>
  <c r="P663" i="1" s="1"/>
  <c r="P664" i="1" s="1" a="1"/>
  <c r="P664" i="1" s="1"/>
  <c r="P665" i="1" s="1" a="1"/>
  <c r="P665" i="1" s="1"/>
  <c r="P666" i="1" s="1" a="1"/>
  <c r="P666" i="1" s="1"/>
  <c r="P667" i="1" s="1" a="1"/>
  <c r="P667" i="1" s="1"/>
  <c r="P668" i="1" s="1" a="1"/>
  <c r="P668" i="1" s="1"/>
  <c r="P669" i="1" s="1" a="1"/>
  <c r="P669" i="1" s="1"/>
  <c r="O617" i="1" a="1"/>
  <c r="O617" i="1" s="1"/>
  <c r="O618" i="1" s="1" a="1"/>
  <c r="O618" i="1" s="1"/>
  <c r="O619" i="1" s="1" a="1"/>
  <c r="O619" i="1" s="1"/>
  <c r="O620" i="1" s="1" a="1"/>
  <c r="O620" i="1" s="1"/>
  <c r="O621" i="1" s="1" a="1"/>
  <c r="O621" i="1" s="1"/>
  <c r="O622" i="1" s="1" a="1"/>
  <c r="O622" i="1" s="1"/>
  <c r="O623" i="1" s="1" a="1"/>
  <c r="O623" i="1" s="1"/>
  <c r="O624" i="1" s="1" a="1"/>
  <c r="O624" i="1" s="1"/>
  <c r="O625" i="1" s="1" a="1"/>
  <c r="O625" i="1" s="1"/>
  <c r="O626" i="1" s="1" a="1"/>
  <c r="O626" i="1" s="1"/>
  <c r="O627" i="1" s="1" a="1"/>
  <c r="O627" i="1" s="1"/>
  <c r="O628" i="1" s="1" a="1"/>
  <c r="O628" i="1" s="1"/>
  <c r="O629" i="1" s="1" a="1"/>
  <c r="O629" i="1" s="1"/>
  <c r="O630" i="1" s="1" a="1"/>
  <c r="O630" i="1" s="1"/>
  <c r="O631" i="1" s="1" a="1"/>
  <c r="O631" i="1" s="1"/>
  <c r="O632" i="1" s="1" a="1"/>
  <c r="O632" i="1" s="1"/>
  <c r="O633" i="1" s="1" a="1"/>
  <c r="O633" i="1" s="1"/>
  <c r="O634" i="1" s="1" a="1"/>
  <c r="O634" i="1" s="1"/>
  <c r="O635" i="1" s="1" a="1"/>
  <c r="O635" i="1" s="1"/>
  <c r="O636" i="1" s="1" a="1"/>
  <c r="O636" i="1" s="1"/>
  <c r="O637" i="1" s="1" a="1"/>
  <c r="O637" i="1" s="1"/>
  <c r="O638" i="1" s="1" a="1"/>
  <c r="O638" i="1" s="1"/>
  <c r="O639" i="1" s="1" a="1"/>
  <c r="O639" i="1" s="1"/>
  <c r="O640" i="1" s="1" a="1"/>
  <c r="O640" i="1" s="1"/>
  <c r="O641" i="1" s="1" a="1"/>
  <c r="O641" i="1" s="1"/>
  <c r="O642" i="1" s="1" a="1"/>
  <c r="O642" i="1" s="1"/>
  <c r="O643" i="1" s="1" a="1"/>
  <c r="O643" i="1" s="1"/>
  <c r="O644" i="1" s="1" a="1"/>
  <c r="O644" i="1" s="1"/>
  <c r="O645" i="1" s="1" a="1"/>
  <c r="O645" i="1" s="1"/>
  <c r="O646" i="1" s="1" a="1"/>
  <c r="O646" i="1" s="1"/>
  <c r="O647" i="1" s="1" a="1"/>
  <c r="O647" i="1" s="1"/>
  <c r="O648" i="1" s="1" a="1"/>
  <c r="O648" i="1" s="1"/>
  <c r="O649" i="1" s="1" a="1"/>
  <c r="O649" i="1" s="1"/>
  <c r="O650" i="1" s="1" a="1"/>
  <c r="O650" i="1" s="1"/>
  <c r="O651" i="1" s="1" a="1"/>
  <c r="O651" i="1" s="1"/>
  <c r="O652" i="1" s="1" a="1"/>
  <c r="O652" i="1" s="1"/>
  <c r="O653" i="1" s="1" a="1"/>
  <c r="O653" i="1" s="1"/>
  <c r="O654" i="1" s="1" a="1"/>
  <c r="O654" i="1" s="1"/>
  <c r="O655" i="1" s="1" a="1"/>
  <c r="O655" i="1" s="1"/>
  <c r="O656" i="1" s="1" a="1"/>
  <c r="O656" i="1" s="1"/>
  <c r="O657" i="1" s="1" a="1"/>
  <c r="O657" i="1" s="1"/>
  <c r="O658" i="1" s="1" a="1"/>
  <c r="O658" i="1" s="1"/>
  <c r="O659" i="1" s="1" a="1"/>
  <c r="O659" i="1" s="1"/>
  <c r="O660" i="1" s="1" a="1"/>
  <c r="O660" i="1" s="1"/>
  <c r="O661" i="1" s="1" a="1"/>
  <c r="O661" i="1" s="1"/>
  <c r="O662" i="1" s="1" a="1"/>
  <c r="O662" i="1" s="1"/>
  <c r="O663" i="1" s="1" a="1"/>
  <c r="O663" i="1" s="1"/>
  <c r="O664" i="1" s="1" a="1"/>
  <c r="O664" i="1" s="1"/>
  <c r="O665" i="1" s="1" a="1"/>
  <c r="O665" i="1" s="1"/>
  <c r="O666" i="1" s="1" a="1"/>
  <c r="O666" i="1" s="1"/>
  <c r="O667" i="1" s="1" a="1"/>
  <c r="O667" i="1" s="1"/>
  <c r="O668" i="1" s="1" a="1"/>
  <c r="O668" i="1" s="1"/>
  <c r="O669" i="1" s="1" a="1"/>
  <c r="O669" i="1" s="1"/>
  <c r="R617" i="1"/>
  <c r="R618" i="1" s="1"/>
  <c r="R619" i="1" s="1"/>
  <c r="R620" i="1" s="1"/>
  <c r="R621" i="1" s="1"/>
  <c r="R622" i="1" s="1"/>
  <c r="R623" i="1" s="1"/>
  <c r="R624" i="1" s="1"/>
  <c r="R625" i="1" s="1"/>
  <c r="R626" i="1" s="1"/>
  <c r="R627" i="1" s="1"/>
  <c r="R628" i="1" s="1"/>
  <c r="R629" i="1" s="1"/>
  <c r="R630" i="1" s="1"/>
  <c r="R631" i="1" s="1"/>
  <c r="R632" i="1" s="1"/>
  <c r="R633" i="1" s="1"/>
  <c r="R634" i="1" s="1"/>
  <c r="R635" i="1" s="1"/>
  <c r="R636" i="1" s="1"/>
  <c r="R637" i="1" s="1"/>
  <c r="R638" i="1" s="1"/>
  <c r="R639" i="1" s="1"/>
  <c r="R640" i="1" s="1"/>
  <c r="R641" i="1" s="1"/>
  <c r="R642" i="1" s="1"/>
  <c r="R643" i="1" s="1"/>
  <c r="R644" i="1" s="1"/>
  <c r="R645" i="1" s="1"/>
  <c r="R646" i="1" s="1"/>
  <c r="R647" i="1" s="1"/>
  <c r="R648" i="1" s="1"/>
  <c r="R649" i="1" s="1"/>
  <c r="R650" i="1" s="1"/>
  <c r="R651" i="1" s="1"/>
  <c r="R652" i="1" s="1"/>
  <c r="R653" i="1" s="1"/>
  <c r="R654" i="1" s="1"/>
  <c r="R655" i="1" s="1"/>
  <c r="R656" i="1" s="1"/>
  <c r="R657" i="1" s="1"/>
  <c r="R658" i="1" s="1"/>
  <c r="R659" i="1" s="1"/>
  <c r="R660" i="1" s="1"/>
  <c r="R661" i="1" s="1"/>
  <c r="R662" i="1" s="1"/>
  <c r="R663" i="1" s="1"/>
  <c r="R664" i="1" s="1"/>
  <c r="R665" i="1" s="1"/>
  <c r="R666" i="1" s="1"/>
  <c r="R667" i="1" s="1"/>
  <c r="R668" i="1" s="1"/>
  <c r="R669" i="1" s="1"/>
  <c r="O670" i="1" l="1" a="1"/>
  <c r="O670" i="1" s="1"/>
  <c r="O671" i="1" s="1" a="1"/>
  <c r="O671" i="1" s="1"/>
  <c r="O672" i="1" s="1" a="1"/>
  <c r="O672" i="1" s="1"/>
  <c r="O673" i="1" s="1" a="1"/>
  <c r="O673" i="1" s="1"/>
  <c r="O674" i="1" s="1" a="1"/>
  <c r="O674" i="1" s="1"/>
  <c r="O675" i="1" s="1" a="1"/>
  <c r="O675" i="1" s="1"/>
  <c r="O676" i="1" s="1" a="1"/>
  <c r="O676" i="1" s="1"/>
  <c r="O677" i="1" s="1" a="1"/>
  <c r="O677" i="1" s="1"/>
  <c r="O678" i="1" s="1" a="1"/>
  <c r="O678" i="1" s="1"/>
  <c r="O679" i="1" s="1" a="1"/>
  <c r="O679" i="1" s="1"/>
  <c r="O680" i="1" s="1" a="1"/>
  <c r="O680" i="1" s="1"/>
  <c r="O681" i="1" s="1" a="1"/>
  <c r="O681" i="1" s="1"/>
  <c r="O682" i="1" s="1" a="1"/>
  <c r="O682" i="1" s="1"/>
  <c r="O683" i="1" s="1" a="1"/>
  <c r="O683" i="1" s="1"/>
  <c r="O684" i="1" s="1" a="1"/>
  <c r="O684" i="1" s="1"/>
  <c r="O685" i="1" s="1" a="1"/>
  <c r="O685" i="1" s="1"/>
  <c r="O686" i="1" s="1" a="1"/>
  <c r="O686" i="1" s="1"/>
  <c r="O687" i="1" s="1" a="1"/>
  <c r="O687" i="1" s="1"/>
  <c r="O688" i="1" s="1" a="1"/>
  <c r="O688" i="1" s="1"/>
  <c r="O689" i="1" s="1" a="1"/>
  <c r="O689" i="1" s="1"/>
  <c r="O690" i="1" s="1" a="1"/>
  <c r="O690" i="1" s="1"/>
  <c r="O691" i="1" s="1" a="1"/>
  <c r="O691" i="1" s="1"/>
  <c r="O692" i="1" s="1" a="1"/>
  <c r="O692" i="1" s="1"/>
  <c r="O693" i="1" s="1" a="1"/>
  <c r="O693" i="1" s="1"/>
  <c r="O694" i="1" s="1" a="1"/>
  <c r="O694" i="1" s="1"/>
  <c r="O695" i="1" s="1" a="1"/>
  <c r="O695" i="1" s="1"/>
  <c r="O696" i="1" s="1" a="1"/>
  <c r="O696" i="1" s="1"/>
  <c r="O697" i="1" s="1" a="1"/>
  <c r="O697" i="1" s="1"/>
  <c r="O698" i="1" s="1" a="1"/>
  <c r="O698" i="1" s="1"/>
  <c r="O699" i="1" s="1" a="1"/>
  <c r="O699" i="1" s="1"/>
  <c r="O700" i="1" s="1" a="1"/>
  <c r="O700" i="1" s="1"/>
  <c r="O701" i="1" s="1" a="1"/>
  <c r="O701" i="1" s="1"/>
  <c r="O702" i="1" s="1" a="1"/>
  <c r="O702" i="1" s="1"/>
  <c r="O703" i="1" s="1" a="1"/>
  <c r="O703" i="1" s="1"/>
  <c r="O704" i="1" s="1" a="1"/>
  <c r="O704" i="1" s="1"/>
  <c r="O705" i="1" s="1" a="1"/>
  <c r="O705" i="1" s="1"/>
  <c r="O706" i="1" s="1" a="1"/>
  <c r="O706" i="1" s="1"/>
  <c r="O707" i="1" s="1" a="1"/>
  <c r="O707" i="1" s="1"/>
  <c r="O708" i="1" s="1" a="1"/>
  <c r="O708" i="1" s="1"/>
  <c r="O709" i="1" s="1" a="1"/>
  <c r="O709" i="1" s="1"/>
  <c r="O710" i="1" s="1" a="1"/>
  <c r="O710" i="1" s="1"/>
  <c r="O711" i="1" s="1" a="1"/>
  <c r="O711" i="1" s="1"/>
  <c r="O712" i="1" s="1" a="1"/>
  <c r="O712" i="1" s="1"/>
  <c r="O713" i="1" s="1" a="1"/>
  <c r="O713" i="1" s="1"/>
  <c r="O714" i="1" s="1" a="1"/>
  <c r="O714" i="1" s="1"/>
  <c r="O715" i="1" s="1" a="1"/>
  <c r="O715" i="1" s="1"/>
  <c r="O716" i="1" s="1" a="1"/>
  <c r="O716" i="1" s="1"/>
  <c r="O717" i="1" s="1" a="1"/>
  <c r="O717" i="1" s="1"/>
  <c r="O718" i="1" s="1" a="1"/>
  <c r="O718" i="1" s="1"/>
  <c r="O719" i="1" s="1" a="1"/>
  <c r="O719" i="1" s="1"/>
  <c r="O720" i="1" s="1" a="1"/>
  <c r="O720" i="1" s="1"/>
  <c r="O721" i="1" s="1" a="1"/>
  <c r="O721" i="1" s="1"/>
  <c r="P670" i="1" a="1"/>
  <c r="P670" i="1" s="1"/>
  <c r="P671" i="1" s="1" a="1"/>
  <c r="P671" i="1" s="1"/>
  <c r="P672" i="1" s="1" a="1"/>
  <c r="P672" i="1" s="1"/>
  <c r="P673" i="1" s="1" a="1"/>
  <c r="P673" i="1" s="1"/>
  <c r="P674" i="1" s="1" a="1"/>
  <c r="P674" i="1" s="1"/>
  <c r="P675" i="1" s="1" a="1"/>
  <c r="P675" i="1" s="1"/>
  <c r="P676" i="1" s="1" a="1"/>
  <c r="P676" i="1" s="1"/>
  <c r="P677" i="1" s="1" a="1"/>
  <c r="P677" i="1" s="1"/>
  <c r="P678" i="1" s="1" a="1"/>
  <c r="P678" i="1" s="1"/>
  <c r="P679" i="1" s="1" a="1"/>
  <c r="P679" i="1" s="1"/>
  <c r="P680" i="1" s="1" a="1"/>
  <c r="P680" i="1" s="1"/>
  <c r="P681" i="1" s="1" a="1"/>
  <c r="P681" i="1" s="1"/>
  <c r="P682" i="1" s="1" a="1"/>
  <c r="P682" i="1" s="1"/>
  <c r="P683" i="1" s="1" a="1"/>
  <c r="P683" i="1" s="1"/>
  <c r="P684" i="1" s="1" a="1"/>
  <c r="P684" i="1" s="1"/>
  <c r="P685" i="1" s="1" a="1"/>
  <c r="P685" i="1" s="1"/>
  <c r="P686" i="1" s="1" a="1"/>
  <c r="P686" i="1" s="1"/>
  <c r="P687" i="1" s="1" a="1"/>
  <c r="P687" i="1" s="1"/>
  <c r="P688" i="1" s="1" a="1"/>
  <c r="P688" i="1" s="1"/>
  <c r="P689" i="1" s="1" a="1"/>
  <c r="P689" i="1" s="1"/>
  <c r="P690" i="1" s="1" a="1"/>
  <c r="P690" i="1" s="1"/>
  <c r="P691" i="1" s="1" a="1"/>
  <c r="P691" i="1" s="1"/>
  <c r="P692" i="1" s="1" a="1"/>
  <c r="P692" i="1" s="1"/>
  <c r="P693" i="1" s="1" a="1"/>
  <c r="P693" i="1" s="1"/>
  <c r="P694" i="1" s="1" a="1"/>
  <c r="P694" i="1" s="1"/>
  <c r="P695" i="1" s="1" a="1"/>
  <c r="P695" i="1" s="1"/>
  <c r="P696" i="1" s="1" a="1"/>
  <c r="P696" i="1" s="1"/>
  <c r="P697" i="1" s="1" a="1"/>
  <c r="P697" i="1" s="1"/>
  <c r="P698" i="1" s="1" a="1"/>
  <c r="P698" i="1" s="1"/>
  <c r="P699" i="1" s="1" a="1"/>
  <c r="P699" i="1" s="1"/>
  <c r="P700" i="1" s="1" a="1"/>
  <c r="P700" i="1" s="1"/>
  <c r="P701" i="1" s="1" a="1"/>
  <c r="P701" i="1" s="1"/>
  <c r="P702" i="1" s="1" a="1"/>
  <c r="P702" i="1" s="1"/>
  <c r="P703" i="1" s="1" a="1"/>
  <c r="P703" i="1" s="1"/>
  <c r="P704" i="1" s="1" a="1"/>
  <c r="P704" i="1" s="1"/>
  <c r="P705" i="1" s="1" a="1"/>
  <c r="P705" i="1" s="1"/>
  <c r="P706" i="1" s="1" a="1"/>
  <c r="P706" i="1" s="1"/>
  <c r="P707" i="1" s="1" a="1"/>
  <c r="P707" i="1" s="1"/>
  <c r="P708" i="1" s="1" a="1"/>
  <c r="P708" i="1" s="1"/>
  <c r="P709" i="1" s="1" a="1"/>
  <c r="P709" i="1" s="1"/>
  <c r="P710" i="1" s="1" a="1"/>
  <c r="P710" i="1" s="1"/>
  <c r="P711" i="1" s="1" a="1"/>
  <c r="P711" i="1" s="1"/>
  <c r="P712" i="1" s="1" a="1"/>
  <c r="P712" i="1" s="1"/>
  <c r="P713" i="1" s="1" a="1"/>
  <c r="P713" i="1" s="1"/>
  <c r="P714" i="1" s="1" a="1"/>
  <c r="P714" i="1" s="1"/>
  <c r="P715" i="1" s="1" a="1"/>
  <c r="P715" i="1" s="1"/>
  <c r="P716" i="1" s="1" a="1"/>
  <c r="P716" i="1" s="1"/>
  <c r="P717" i="1" s="1" a="1"/>
  <c r="P717" i="1" s="1"/>
  <c r="P718" i="1" s="1" a="1"/>
  <c r="P718" i="1" s="1"/>
  <c r="P719" i="1" s="1" a="1"/>
  <c r="P719" i="1" s="1"/>
  <c r="P720" i="1" s="1" a="1"/>
  <c r="P720" i="1" s="1"/>
  <c r="P721" i="1" s="1" a="1"/>
  <c r="P721" i="1" s="1"/>
  <c r="N619" i="1"/>
  <c r="Q618" i="1"/>
  <c r="S618" i="1" s="1"/>
  <c r="Q617" i="1"/>
  <c r="S617" i="1" s="1"/>
  <c r="Q619" i="1" l="1"/>
  <c r="N620" i="1"/>
  <c r="P722" i="1" a="1"/>
  <c r="P722" i="1" s="1"/>
  <c r="P723" i="1" s="1" a="1"/>
  <c r="P723" i="1" s="1"/>
  <c r="P724" i="1" s="1" a="1"/>
  <c r="P724" i="1" s="1"/>
  <c r="P725" i="1" s="1" a="1"/>
  <c r="P725" i="1" s="1"/>
  <c r="P726" i="1" s="1" a="1"/>
  <c r="P726" i="1" s="1"/>
  <c r="P727" i="1" s="1" a="1"/>
  <c r="P727" i="1" s="1"/>
  <c r="P728" i="1" s="1" a="1"/>
  <c r="P728" i="1" s="1"/>
  <c r="P729" i="1" s="1" a="1"/>
  <c r="P729" i="1" s="1"/>
  <c r="P730" i="1" s="1" a="1"/>
  <c r="P730" i="1" s="1"/>
  <c r="P731" i="1" s="1" a="1"/>
  <c r="P731" i="1" s="1"/>
  <c r="P732" i="1" s="1" a="1"/>
  <c r="P732" i="1" s="1"/>
  <c r="P733" i="1" s="1" a="1"/>
  <c r="P733" i="1" s="1"/>
  <c r="P734" i="1" s="1" a="1"/>
  <c r="P734" i="1" s="1"/>
  <c r="P735" i="1" s="1" a="1"/>
  <c r="P735" i="1" s="1"/>
  <c r="P736" i="1" s="1" a="1"/>
  <c r="P736" i="1" s="1"/>
  <c r="P737" i="1" s="1" a="1"/>
  <c r="P737" i="1" s="1"/>
  <c r="P738" i="1" s="1" a="1"/>
  <c r="P738" i="1" s="1"/>
  <c r="P739" i="1" s="1" a="1"/>
  <c r="P739" i="1" s="1"/>
  <c r="P740" i="1" s="1" a="1"/>
  <c r="P740" i="1" s="1"/>
  <c r="P741" i="1" s="1" a="1"/>
  <c r="P741" i="1" s="1"/>
  <c r="P742" i="1" s="1" a="1"/>
  <c r="P742" i="1" s="1"/>
  <c r="P743" i="1" s="1" a="1"/>
  <c r="P743" i="1" s="1"/>
  <c r="P744" i="1" s="1" a="1"/>
  <c r="P744" i="1" s="1"/>
  <c r="P745" i="1" s="1" a="1"/>
  <c r="P745" i="1" s="1"/>
  <c r="P746" i="1" s="1" a="1"/>
  <c r="P746" i="1" s="1"/>
  <c r="P747" i="1" s="1" a="1"/>
  <c r="P747" i="1" s="1"/>
  <c r="P748" i="1" s="1" a="1"/>
  <c r="P748" i="1" s="1"/>
  <c r="P749" i="1" s="1" a="1"/>
  <c r="P749" i="1" s="1"/>
  <c r="P750" i="1" s="1" a="1"/>
  <c r="P750" i="1" s="1"/>
  <c r="P751" i="1" s="1" a="1"/>
  <c r="P751" i="1" s="1"/>
  <c r="P752" i="1" s="1" a="1"/>
  <c r="P752" i="1" s="1"/>
  <c r="P753" i="1" s="1" a="1"/>
  <c r="P753" i="1" s="1"/>
  <c r="P754" i="1" s="1" a="1"/>
  <c r="P754" i="1" s="1"/>
  <c r="P755" i="1" s="1" a="1"/>
  <c r="P755" i="1" s="1"/>
  <c r="P756" i="1" s="1" a="1"/>
  <c r="P756" i="1" s="1"/>
  <c r="P757" i="1" s="1" a="1"/>
  <c r="P757" i="1" s="1"/>
  <c r="P758" i="1" s="1" a="1"/>
  <c r="P758" i="1" s="1"/>
  <c r="P759" i="1" s="1" a="1"/>
  <c r="P759" i="1" s="1"/>
  <c r="P760" i="1" s="1" a="1"/>
  <c r="P760" i="1" s="1"/>
  <c r="P761" i="1" s="1" a="1"/>
  <c r="P761" i="1" s="1"/>
  <c r="P762" i="1" s="1" a="1"/>
  <c r="P762" i="1" s="1"/>
  <c r="P763" i="1" s="1" a="1"/>
  <c r="P763" i="1" s="1"/>
  <c r="P764" i="1" s="1" a="1"/>
  <c r="P764" i="1" s="1"/>
  <c r="P765" i="1" s="1" a="1"/>
  <c r="P765" i="1" s="1"/>
  <c r="P766" i="1" s="1" a="1"/>
  <c r="P766" i="1" s="1"/>
  <c r="P767" i="1" s="1" a="1"/>
  <c r="P767" i="1" s="1"/>
  <c r="P768" i="1" s="1" a="1"/>
  <c r="P768" i="1" s="1"/>
  <c r="P769" i="1" s="1" a="1"/>
  <c r="P769" i="1" s="1"/>
  <c r="P770" i="1" s="1" a="1"/>
  <c r="P770" i="1" s="1"/>
  <c r="P771" i="1" s="1" a="1"/>
  <c r="P771" i="1" s="1"/>
  <c r="P772" i="1" s="1" a="1"/>
  <c r="P772" i="1" s="1"/>
  <c r="P773" i="1" s="1" a="1"/>
  <c r="P773" i="1" s="1"/>
  <c r="O722" i="1" a="1"/>
  <c r="O722" i="1" s="1"/>
  <c r="O723" i="1" s="1" a="1"/>
  <c r="O723" i="1" s="1"/>
  <c r="O724" i="1" s="1" a="1"/>
  <c r="O724" i="1" s="1"/>
  <c r="O725" i="1" s="1" a="1"/>
  <c r="O725" i="1" s="1"/>
  <c r="O726" i="1" s="1" a="1"/>
  <c r="O726" i="1" s="1"/>
  <c r="O727" i="1" s="1" a="1"/>
  <c r="O727" i="1" s="1"/>
  <c r="O728" i="1" s="1" a="1"/>
  <c r="O728" i="1" s="1"/>
  <c r="O729" i="1" s="1" a="1"/>
  <c r="O729" i="1" s="1"/>
  <c r="O730" i="1" s="1" a="1"/>
  <c r="O730" i="1" s="1"/>
  <c r="O731" i="1" s="1" a="1"/>
  <c r="O731" i="1" s="1"/>
  <c r="O732" i="1" s="1" a="1"/>
  <c r="O732" i="1" s="1"/>
  <c r="O733" i="1" s="1" a="1"/>
  <c r="O733" i="1" s="1"/>
  <c r="O734" i="1" s="1" a="1"/>
  <c r="O734" i="1" s="1"/>
  <c r="O735" i="1" s="1" a="1"/>
  <c r="O735" i="1" s="1"/>
  <c r="O736" i="1" s="1" a="1"/>
  <c r="O736" i="1" s="1"/>
  <c r="O737" i="1" s="1" a="1"/>
  <c r="O737" i="1" s="1"/>
  <c r="O738" i="1" s="1" a="1"/>
  <c r="O738" i="1" s="1"/>
  <c r="O739" i="1" s="1" a="1"/>
  <c r="O739" i="1" s="1"/>
  <c r="O740" i="1" s="1" a="1"/>
  <c r="O740" i="1" s="1"/>
  <c r="O741" i="1" s="1" a="1"/>
  <c r="O741" i="1" s="1"/>
  <c r="O742" i="1" s="1" a="1"/>
  <c r="O742" i="1" s="1"/>
  <c r="O743" i="1" s="1" a="1"/>
  <c r="O743" i="1" s="1"/>
  <c r="O744" i="1" s="1" a="1"/>
  <c r="O744" i="1" s="1"/>
  <c r="O745" i="1" s="1" a="1"/>
  <c r="O745" i="1" s="1"/>
  <c r="O746" i="1" s="1" a="1"/>
  <c r="O746" i="1" s="1"/>
  <c r="O747" i="1" s="1" a="1"/>
  <c r="O747" i="1" s="1"/>
  <c r="O748" i="1" s="1" a="1"/>
  <c r="O748" i="1" s="1"/>
  <c r="O749" i="1" s="1" a="1"/>
  <c r="O749" i="1" s="1"/>
  <c r="O750" i="1" s="1" a="1"/>
  <c r="O750" i="1" s="1"/>
  <c r="O751" i="1" s="1" a="1"/>
  <c r="O751" i="1" s="1"/>
  <c r="O752" i="1" s="1" a="1"/>
  <c r="O752" i="1" s="1"/>
  <c r="O753" i="1" s="1" a="1"/>
  <c r="O753" i="1" s="1"/>
  <c r="O754" i="1" s="1" a="1"/>
  <c r="O754" i="1" s="1"/>
  <c r="O755" i="1" s="1" a="1"/>
  <c r="O755" i="1" s="1"/>
  <c r="O756" i="1" s="1" a="1"/>
  <c r="O756" i="1" s="1"/>
  <c r="O757" i="1" s="1" a="1"/>
  <c r="O757" i="1" s="1"/>
  <c r="O758" i="1" s="1" a="1"/>
  <c r="O758" i="1" s="1"/>
  <c r="O759" i="1" s="1" a="1"/>
  <c r="O759" i="1" s="1"/>
  <c r="O760" i="1" s="1" a="1"/>
  <c r="O760" i="1" s="1"/>
  <c r="O761" i="1" s="1" a="1"/>
  <c r="O761" i="1" s="1"/>
  <c r="O762" i="1" s="1" a="1"/>
  <c r="O762" i="1" s="1"/>
  <c r="O763" i="1" s="1" a="1"/>
  <c r="O763" i="1" s="1"/>
  <c r="O764" i="1" s="1" a="1"/>
  <c r="O764" i="1" s="1"/>
  <c r="O765" i="1" s="1" a="1"/>
  <c r="O765" i="1" s="1"/>
  <c r="O766" i="1" s="1" a="1"/>
  <c r="O766" i="1" s="1"/>
  <c r="O767" i="1" s="1" a="1"/>
  <c r="O767" i="1" s="1"/>
  <c r="O768" i="1" s="1" a="1"/>
  <c r="O768" i="1" s="1"/>
  <c r="O769" i="1" s="1" a="1"/>
  <c r="O769" i="1" s="1"/>
  <c r="O770" i="1" s="1" a="1"/>
  <c r="O770" i="1" s="1"/>
  <c r="O771" i="1" s="1" a="1"/>
  <c r="O771" i="1" s="1"/>
  <c r="O772" i="1" s="1" a="1"/>
  <c r="O772" i="1" s="1"/>
  <c r="O773" i="1" s="1" a="1"/>
  <c r="O773" i="1" s="1"/>
  <c r="O774" i="1" l="1" a="1"/>
  <c r="O774" i="1" s="1"/>
  <c r="O775" i="1" s="1" a="1"/>
  <c r="O775" i="1" s="1"/>
  <c r="O776" i="1" s="1" a="1"/>
  <c r="O776" i="1" s="1"/>
  <c r="O777" i="1" s="1" a="1"/>
  <c r="O777" i="1" s="1"/>
  <c r="O778" i="1" s="1" a="1"/>
  <c r="O778" i="1" s="1"/>
  <c r="O779" i="1" s="1" a="1"/>
  <c r="O779" i="1" s="1"/>
  <c r="O780" i="1" s="1" a="1"/>
  <c r="O780" i="1" s="1"/>
  <c r="O781" i="1" s="1" a="1"/>
  <c r="O781" i="1" s="1"/>
  <c r="O782" i="1" s="1" a="1"/>
  <c r="O782" i="1" s="1"/>
  <c r="O783" i="1" s="1" a="1"/>
  <c r="O783" i="1" s="1"/>
  <c r="O784" i="1" s="1" a="1"/>
  <c r="O784" i="1" s="1"/>
  <c r="O785" i="1" s="1" a="1"/>
  <c r="O785" i="1" s="1"/>
  <c r="O786" i="1" s="1" a="1"/>
  <c r="O786" i="1" s="1"/>
  <c r="O787" i="1" s="1" a="1"/>
  <c r="O787" i="1" s="1"/>
  <c r="O788" i="1" s="1" a="1"/>
  <c r="O788" i="1" s="1"/>
  <c r="O789" i="1" s="1" a="1"/>
  <c r="O789" i="1" s="1"/>
  <c r="O790" i="1" s="1" a="1"/>
  <c r="O790" i="1" s="1"/>
  <c r="O791" i="1" s="1" a="1"/>
  <c r="O791" i="1" s="1"/>
  <c r="O792" i="1" s="1" a="1"/>
  <c r="O792" i="1" s="1"/>
  <c r="O793" i="1" s="1" a="1"/>
  <c r="O793" i="1" s="1"/>
  <c r="O794" i="1" s="1" a="1"/>
  <c r="O794" i="1" s="1"/>
  <c r="O795" i="1" s="1" a="1"/>
  <c r="O795" i="1" s="1"/>
  <c r="O796" i="1" s="1" a="1"/>
  <c r="O796" i="1" s="1"/>
  <c r="O797" i="1" s="1" a="1"/>
  <c r="O797" i="1" s="1"/>
  <c r="O798" i="1" s="1" a="1"/>
  <c r="O798" i="1" s="1"/>
  <c r="O799" i="1" s="1" a="1"/>
  <c r="O799" i="1" s="1"/>
  <c r="O800" i="1" s="1" a="1"/>
  <c r="O800" i="1" s="1"/>
  <c r="O801" i="1" s="1" a="1"/>
  <c r="O801" i="1" s="1"/>
  <c r="O802" i="1" s="1" a="1"/>
  <c r="O802" i="1" s="1"/>
  <c r="O803" i="1" s="1" a="1"/>
  <c r="O803" i="1" s="1"/>
  <c r="O804" i="1" s="1" a="1"/>
  <c r="O804" i="1" s="1"/>
  <c r="O805" i="1" s="1" a="1"/>
  <c r="O805" i="1" s="1"/>
  <c r="O806" i="1" s="1" a="1"/>
  <c r="O806" i="1" s="1"/>
  <c r="O807" i="1" s="1" a="1"/>
  <c r="O807" i="1" s="1"/>
  <c r="O808" i="1" s="1" a="1"/>
  <c r="O808" i="1" s="1"/>
  <c r="O809" i="1" s="1" a="1"/>
  <c r="O809" i="1" s="1"/>
  <c r="O810" i="1" s="1" a="1"/>
  <c r="O810" i="1" s="1"/>
  <c r="O811" i="1" s="1" a="1"/>
  <c r="O811" i="1" s="1"/>
  <c r="O812" i="1" s="1" a="1"/>
  <c r="O812" i="1" s="1"/>
  <c r="O813" i="1" s="1" a="1"/>
  <c r="O813" i="1" s="1"/>
  <c r="O814" i="1" s="1" a="1"/>
  <c r="O814" i="1" s="1"/>
  <c r="O815" i="1" s="1" a="1"/>
  <c r="O815" i="1" s="1"/>
  <c r="O816" i="1" s="1" a="1"/>
  <c r="O816" i="1" s="1"/>
  <c r="O817" i="1" s="1" a="1"/>
  <c r="O817" i="1" s="1"/>
  <c r="O818" i="1" s="1" a="1"/>
  <c r="O818" i="1" s="1"/>
  <c r="O819" i="1" s="1" a="1"/>
  <c r="O819" i="1" s="1"/>
  <c r="O820" i="1" s="1" a="1"/>
  <c r="O820" i="1" s="1"/>
  <c r="O821" i="1" s="1" a="1"/>
  <c r="O821" i="1" s="1"/>
  <c r="O822" i="1" s="1" a="1"/>
  <c r="O822" i="1" s="1"/>
  <c r="O823" i="1" s="1" a="1"/>
  <c r="O823" i="1" s="1"/>
  <c r="O824" i="1" s="1" a="1"/>
  <c r="O824" i="1" s="1"/>
  <c r="O825" i="1" s="1" a="1"/>
  <c r="O825" i="1" s="1"/>
  <c r="P774" i="1" a="1"/>
  <c r="P774" i="1" s="1"/>
  <c r="P775" i="1" s="1" a="1"/>
  <c r="P775" i="1" s="1"/>
  <c r="P776" i="1" s="1" a="1"/>
  <c r="P776" i="1" s="1"/>
  <c r="P777" i="1" s="1" a="1"/>
  <c r="P777" i="1" s="1"/>
  <c r="P778" i="1" s="1" a="1"/>
  <c r="P778" i="1" s="1"/>
  <c r="P779" i="1" s="1" a="1"/>
  <c r="P779" i="1" s="1"/>
  <c r="P780" i="1" s="1" a="1"/>
  <c r="P780" i="1" s="1"/>
  <c r="P781" i="1" s="1" a="1"/>
  <c r="P781" i="1" s="1"/>
  <c r="P782" i="1" s="1" a="1"/>
  <c r="P782" i="1" s="1"/>
  <c r="P783" i="1" s="1" a="1"/>
  <c r="P783" i="1" s="1"/>
  <c r="P784" i="1" s="1" a="1"/>
  <c r="P784" i="1" s="1"/>
  <c r="P785" i="1" s="1" a="1"/>
  <c r="P785" i="1" s="1"/>
  <c r="P786" i="1" s="1" a="1"/>
  <c r="P786" i="1" s="1"/>
  <c r="P787" i="1" s="1" a="1"/>
  <c r="P787" i="1" s="1"/>
  <c r="P788" i="1" s="1" a="1"/>
  <c r="P788" i="1" s="1"/>
  <c r="P789" i="1" s="1" a="1"/>
  <c r="P789" i="1" s="1"/>
  <c r="P790" i="1" s="1" a="1"/>
  <c r="P790" i="1" s="1"/>
  <c r="P791" i="1" s="1" a="1"/>
  <c r="P791" i="1" s="1"/>
  <c r="P792" i="1" s="1" a="1"/>
  <c r="P792" i="1" s="1"/>
  <c r="P793" i="1" s="1" a="1"/>
  <c r="P793" i="1" s="1"/>
  <c r="P794" i="1" s="1" a="1"/>
  <c r="P794" i="1" s="1"/>
  <c r="P795" i="1" s="1" a="1"/>
  <c r="P795" i="1" s="1"/>
  <c r="P796" i="1" s="1" a="1"/>
  <c r="P796" i="1" s="1"/>
  <c r="P797" i="1" s="1" a="1"/>
  <c r="P797" i="1" s="1"/>
  <c r="P798" i="1" s="1" a="1"/>
  <c r="P798" i="1" s="1"/>
  <c r="P799" i="1" s="1" a="1"/>
  <c r="P799" i="1" s="1"/>
  <c r="P800" i="1" s="1" a="1"/>
  <c r="P800" i="1" s="1"/>
  <c r="P801" i="1" s="1" a="1"/>
  <c r="P801" i="1" s="1"/>
  <c r="P802" i="1" s="1" a="1"/>
  <c r="P802" i="1" s="1"/>
  <c r="P803" i="1" s="1" a="1"/>
  <c r="P803" i="1" s="1"/>
  <c r="P804" i="1" s="1" a="1"/>
  <c r="P804" i="1" s="1"/>
  <c r="P805" i="1" s="1" a="1"/>
  <c r="P805" i="1" s="1"/>
  <c r="P806" i="1" s="1" a="1"/>
  <c r="P806" i="1" s="1"/>
  <c r="P807" i="1" s="1" a="1"/>
  <c r="P807" i="1" s="1"/>
  <c r="P808" i="1" s="1" a="1"/>
  <c r="P808" i="1" s="1"/>
  <c r="P809" i="1" s="1" a="1"/>
  <c r="P809" i="1" s="1"/>
  <c r="P810" i="1" s="1" a="1"/>
  <c r="P810" i="1" s="1"/>
  <c r="P811" i="1" s="1" a="1"/>
  <c r="P811" i="1" s="1"/>
  <c r="P812" i="1" s="1" a="1"/>
  <c r="P812" i="1" s="1"/>
  <c r="P813" i="1" s="1" a="1"/>
  <c r="P813" i="1" s="1"/>
  <c r="P814" i="1" s="1" a="1"/>
  <c r="P814" i="1" s="1"/>
  <c r="P815" i="1" s="1" a="1"/>
  <c r="P815" i="1" s="1"/>
  <c r="P816" i="1" s="1" a="1"/>
  <c r="P816" i="1" s="1"/>
  <c r="P817" i="1" s="1" a="1"/>
  <c r="P817" i="1" s="1"/>
  <c r="P818" i="1" s="1" a="1"/>
  <c r="P818" i="1" s="1"/>
  <c r="P819" i="1" s="1" a="1"/>
  <c r="P819" i="1" s="1"/>
  <c r="P820" i="1" s="1" a="1"/>
  <c r="P820" i="1" s="1"/>
  <c r="P821" i="1" s="1" a="1"/>
  <c r="P821" i="1" s="1"/>
  <c r="P822" i="1" s="1" a="1"/>
  <c r="P822" i="1" s="1"/>
  <c r="P823" i="1" s="1" a="1"/>
  <c r="P823" i="1" s="1"/>
  <c r="P824" i="1" s="1" a="1"/>
  <c r="P824" i="1" s="1"/>
  <c r="P825" i="1" s="1" a="1"/>
  <c r="P825" i="1" s="1"/>
  <c r="Q620" i="1"/>
  <c r="S620" i="1" s="1"/>
  <c r="N621" i="1"/>
  <c r="S619" i="1"/>
  <c r="N622" i="1" l="1"/>
  <c r="Q621" i="1"/>
  <c r="O826" i="1" a="1"/>
  <c r="O826" i="1" s="1"/>
  <c r="O827" i="1" s="1" a="1"/>
  <c r="O827" i="1" s="1"/>
  <c r="O828" i="1" s="1" a="1"/>
  <c r="O828" i="1" s="1"/>
  <c r="O829" i="1" s="1" a="1"/>
  <c r="O829" i="1" s="1"/>
  <c r="O830" i="1" s="1" a="1"/>
  <c r="O830" i="1" s="1"/>
  <c r="O831" i="1" s="1" a="1"/>
  <c r="O831" i="1" s="1"/>
  <c r="O832" i="1" s="1" a="1"/>
  <c r="O832" i="1" s="1"/>
  <c r="O833" i="1" s="1" a="1"/>
  <c r="O833" i="1" s="1"/>
  <c r="O834" i="1" s="1" a="1"/>
  <c r="O834" i="1" s="1"/>
  <c r="O835" i="1" s="1" a="1"/>
  <c r="O835" i="1" s="1"/>
  <c r="O836" i="1" s="1" a="1"/>
  <c r="O836" i="1" s="1"/>
  <c r="O837" i="1" s="1" a="1"/>
  <c r="O837" i="1" s="1"/>
  <c r="O838" i="1" s="1" a="1"/>
  <c r="O838" i="1" s="1"/>
  <c r="O839" i="1" s="1" a="1"/>
  <c r="O839" i="1" s="1"/>
  <c r="O840" i="1" s="1" a="1"/>
  <c r="O840" i="1" s="1"/>
  <c r="O841" i="1" s="1" a="1"/>
  <c r="O841" i="1" s="1"/>
  <c r="O842" i="1" s="1" a="1"/>
  <c r="O842" i="1" s="1"/>
  <c r="O843" i="1" s="1" a="1"/>
  <c r="O843" i="1" s="1"/>
  <c r="O844" i="1" s="1" a="1"/>
  <c r="O844" i="1" s="1"/>
  <c r="O845" i="1" s="1" a="1"/>
  <c r="O845" i="1" s="1"/>
  <c r="O846" i="1" s="1" a="1"/>
  <c r="O846" i="1" s="1"/>
  <c r="O847" i="1" s="1" a="1"/>
  <c r="O847" i="1" s="1"/>
  <c r="O848" i="1" s="1" a="1"/>
  <c r="O848" i="1" s="1"/>
  <c r="O849" i="1" s="1" a="1"/>
  <c r="O849" i="1" s="1"/>
  <c r="O850" i="1" s="1" a="1"/>
  <c r="O850" i="1" s="1"/>
  <c r="O851" i="1" s="1" a="1"/>
  <c r="O851" i="1" s="1"/>
  <c r="O852" i="1" s="1" a="1"/>
  <c r="O852" i="1" s="1"/>
  <c r="O853" i="1" s="1" a="1"/>
  <c r="O853" i="1" s="1"/>
  <c r="O854" i="1" s="1" a="1"/>
  <c r="O854" i="1" s="1"/>
  <c r="O855" i="1" s="1" a="1"/>
  <c r="O855" i="1" s="1"/>
  <c r="O856" i="1" s="1" a="1"/>
  <c r="O856" i="1" s="1"/>
  <c r="O857" i="1" s="1" a="1"/>
  <c r="O857" i="1" s="1"/>
  <c r="O858" i="1" s="1" a="1"/>
  <c r="O858" i="1" s="1"/>
  <c r="O859" i="1" s="1" a="1"/>
  <c r="O859" i="1" s="1"/>
  <c r="O860" i="1" s="1" a="1"/>
  <c r="O860" i="1" s="1"/>
  <c r="O861" i="1" s="1" a="1"/>
  <c r="O861" i="1" s="1"/>
  <c r="O862" i="1" s="1" a="1"/>
  <c r="O862" i="1" s="1"/>
  <c r="O863" i="1" s="1" a="1"/>
  <c r="O863" i="1" s="1"/>
  <c r="O864" i="1" s="1" a="1"/>
  <c r="O864" i="1" s="1"/>
  <c r="O865" i="1" s="1" a="1"/>
  <c r="O865" i="1" s="1"/>
  <c r="O866" i="1" s="1" a="1"/>
  <c r="O866" i="1" s="1"/>
  <c r="O867" i="1" s="1" a="1"/>
  <c r="O867" i="1" s="1"/>
  <c r="O868" i="1" s="1" a="1"/>
  <c r="O868" i="1" s="1"/>
  <c r="O869" i="1" s="1" a="1"/>
  <c r="O869" i="1" s="1"/>
  <c r="O870" i="1" s="1" a="1"/>
  <c r="O870" i="1" s="1"/>
  <c r="O871" i="1" s="1" a="1"/>
  <c r="O871" i="1" s="1"/>
  <c r="O872" i="1" s="1" a="1"/>
  <c r="O872" i="1" s="1"/>
  <c r="O873" i="1" s="1" a="1"/>
  <c r="O873" i="1" s="1"/>
  <c r="O874" i="1" s="1" a="1"/>
  <c r="O874" i="1" s="1"/>
  <c r="O875" i="1" s="1" a="1"/>
  <c r="O875" i="1" s="1"/>
  <c r="O876" i="1" s="1" a="1"/>
  <c r="O876" i="1" s="1"/>
  <c r="O877" i="1" s="1" a="1"/>
  <c r="O877" i="1" s="1"/>
  <c r="P826" i="1" a="1"/>
  <c r="P826" i="1" s="1"/>
  <c r="P827" i="1" s="1" a="1"/>
  <c r="P827" i="1" s="1"/>
  <c r="P828" i="1" s="1" a="1"/>
  <c r="P828" i="1" s="1"/>
  <c r="P829" i="1" s="1" a="1"/>
  <c r="P829" i="1" s="1"/>
  <c r="P830" i="1" s="1" a="1"/>
  <c r="P830" i="1" s="1"/>
  <c r="P831" i="1" s="1" a="1"/>
  <c r="P831" i="1" s="1"/>
  <c r="P832" i="1" s="1" a="1"/>
  <c r="P832" i="1" s="1"/>
  <c r="P833" i="1" s="1" a="1"/>
  <c r="P833" i="1" s="1"/>
  <c r="P834" i="1" s="1" a="1"/>
  <c r="P834" i="1" s="1"/>
  <c r="P835" i="1" s="1" a="1"/>
  <c r="P835" i="1" s="1"/>
  <c r="P836" i="1" s="1" a="1"/>
  <c r="P836" i="1" s="1"/>
  <c r="P837" i="1" s="1" a="1"/>
  <c r="P837" i="1" s="1"/>
  <c r="P838" i="1" s="1" a="1"/>
  <c r="P838" i="1" s="1"/>
  <c r="P839" i="1" s="1" a="1"/>
  <c r="P839" i="1" s="1"/>
  <c r="P840" i="1" s="1" a="1"/>
  <c r="P840" i="1" s="1"/>
  <c r="P841" i="1" s="1" a="1"/>
  <c r="P841" i="1" s="1"/>
  <c r="P842" i="1" s="1" a="1"/>
  <c r="P842" i="1" s="1"/>
  <c r="P843" i="1" s="1" a="1"/>
  <c r="P843" i="1" s="1"/>
  <c r="P844" i="1" s="1" a="1"/>
  <c r="P844" i="1" s="1"/>
  <c r="P845" i="1" s="1" a="1"/>
  <c r="P845" i="1" s="1"/>
  <c r="P846" i="1" s="1" a="1"/>
  <c r="P846" i="1" s="1"/>
  <c r="P847" i="1" s="1" a="1"/>
  <c r="P847" i="1" s="1"/>
  <c r="P848" i="1" s="1" a="1"/>
  <c r="P848" i="1" s="1"/>
  <c r="P849" i="1" s="1" a="1"/>
  <c r="P849" i="1" s="1"/>
  <c r="P850" i="1" s="1" a="1"/>
  <c r="P850" i="1" s="1"/>
  <c r="P851" i="1" s="1" a="1"/>
  <c r="P851" i="1" s="1"/>
  <c r="P852" i="1" s="1" a="1"/>
  <c r="P852" i="1" s="1"/>
  <c r="P853" i="1" s="1" a="1"/>
  <c r="P853" i="1" s="1"/>
  <c r="P854" i="1" s="1" a="1"/>
  <c r="P854" i="1" s="1"/>
  <c r="P855" i="1" s="1" a="1"/>
  <c r="P855" i="1" s="1"/>
  <c r="P856" i="1" s="1" a="1"/>
  <c r="P856" i="1" s="1"/>
  <c r="P857" i="1" s="1" a="1"/>
  <c r="P857" i="1" s="1"/>
  <c r="P858" i="1" s="1" a="1"/>
  <c r="P858" i="1" s="1"/>
  <c r="P859" i="1" s="1" a="1"/>
  <c r="P859" i="1" s="1"/>
  <c r="P860" i="1" s="1" a="1"/>
  <c r="P860" i="1" s="1"/>
  <c r="P861" i="1" s="1" a="1"/>
  <c r="P861" i="1" s="1"/>
  <c r="P862" i="1" s="1" a="1"/>
  <c r="P862" i="1" s="1"/>
  <c r="P863" i="1" s="1" a="1"/>
  <c r="P863" i="1" s="1"/>
  <c r="P864" i="1" s="1" a="1"/>
  <c r="P864" i="1" s="1"/>
  <c r="P865" i="1" s="1" a="1"/>
  <c r="P865" i="1" s="1"/>
  <c r="P866" i="1" s="1" a="1"/>
  <c r="P866" i="1" s="1"/>
  <c r="P867" i="1" s="1" a="1"/>
  <c r="P867" i="1" s="1"/>
  <c r="P868" i="1" s="1" a="1"/>
  <c r="P868" i="1" s="1"/>
  <c r="P869" i="1" s="1" a="1"/>
  <c r="P869" i="1" s="1"/>
  <c r="P870" i="1" s="1" a="1"/>
  <c r="P870" i="1" s="1"/>
  <c r="P871" i="1" s="1" a="1"/>
  <c r="P871" i="1" s="1"/>
  <c r="P872" i="1" s="1" a="1"/>
  <c r="P872" i="1" s="1"/>
  <c r="P873" i="1" s="1" a="1"/>
  <c r="P873" i="1" s="1"/>
  <c r="P874" i="1" s="1" a="1"/>
  <c r="P874" i="1" s="1"/>
  <c r="P875" i="1" s="1" a="1"/>
  <c r="P875" i="1" s="1"/>
  <c r="P876" i="1" s="1" a="1"/>
  <c r="P876" i="1" s="1"/>
  <c r="P877" i="1" s="1" a="1"/>
  <c r="P877" i="1" s="1"/>
  <c r="S621" i="1" l="1"/>
  <c r="Q622" i="1"/>
  <c r="S622" i="1" s="1"/>
  <c r="N623" i="1"/>
  <c r="P878" i="1" a="1"/>
  <c r="P878" i="1" s="1"/>
  <c r="P879" i="1" s="1" a="1"/>
  <c r="P879" i="1" s="1"/>
  <c r="P880" i="1" s="1" a="1"/>
  <c r="P880" i="1" s="1"/>
  <c r="P881" i="1" s="1" a="1"/>
  <c r="P881" i="1" s="1"/>
  <c r="P882" i="1" s="1" a="1"/>
  <c r="P882" i="1" s="1"/>
  <c r="P883" i="1" s="1" a="1"/>
  <c r="P883" i="1" s="1"/>
  <c r="P884" i="1" s="1" a="1"/>
  <c r="P884" i="1" s="1"/>
  <c r="P885" i="1" s="1" a="1"/>
  <c r="P885" i="1" s="1"/>
  <c r="P886" i="1" s="1" a="1"/>
  <c r="P886" i="1" s="1"/>
  <c r="P887" i="1" s="1" a="1"/>
  <c r="P887" i="1" s="1"/>
  <c r="P888" i="1" s="1" a="1"/>
  <c r="P888" i="1" s="1"/>
  <c r="P889" i="1" s="1" a="1"/>
  <c r="P889" i="1" s="1"/>
  <c r="P890" i="1" s="1" a="1"/>
  <c r="P890" i="1" s="1"/>
  <c r="P891" i="1" s="1" a="1"/>
  <c r="P891" i="1" s="1"/>
  <c r="P892" i="1" s="1" a="1"/>
  <c r="P892" i="1" s="1"/>
  <c r="P893" i="1" s="1" a="1"/>
  <c r="P893" i="1" s="1"/>
  <c r="P894" i="1" s="1" a="1"/>
  <c r="P894" i="1" s="1"/>
  <c r="P895" i="1" s="1" a="1"/>
  <c r="P895" i="1" s="1"/>
  <c r="P896" i="1" s="1" a="1"/>
  <c r="P896" i="1" s="1"/>
  <c r="P897" i="1" s="1" a="1"/>
  <c r="P897" i="1" s="1"/>
  <c r="P898" i="1" s="1" a="1"/>
  <c r="P898" i="1" s="1"/>
  <c r="P899" i="1" s="1" a="1"/>
  <c r="P899" i="1" s="1"/>
  <c r="P900" i="1" s="1" a="1"/>
  <c r="P900" i="1" s="1"/>
  <c r="P901" i="1" s="1" a="1"/>
  <c r="P901" i="1" s="1"/>
  <c r="P902" i="1" s="1" a="1"/>
  <c r="P902" i="1" s="1"/>
  <c r="P903" i="1" s="1" a="1"/>
  <c r="P903" i="1" s="1"/>
  <c r="P904" i="1" s="1" a="1"/>
  <c r="P904" i="1" s="1"/>
  <c r="P905" i="1" s="1" a="1"/>
  <c r="P905" i="1" s="1"/>
  <c r="P906" i="1" s="1" a="1"/>
  <c r="P906" i="1" s="1"/>
  <c r="P907" i="1" s="1" a="1"/>
  <c r="P907" i="1" s="1"/>
  <c r="P908" i="1" s="1" a="1"/>
  <c r="P908" i="1" s="1"/>
  <c r="P909" i="1" s="1" a="1"/>
  <c r="P909" i="1" s="1"/>
  <c r="P910" i="1" s="1" a="1"/>
  <c r="P910" i="1" s="1"/>
  <c r="P911" i="1" s="1" a="1"/>
  <c r="P911" i="1" s="1"/>
  <c r="P912" i="1" s="1" a="1"/>
  <c r="P912" i="1" s="1"/>
  <c r="P913" i="1" s="1" a="1"/>
  <c r="P913" i="1" s="1"/>
  <c r="P914" i="1" s="1" a="1"/>
  <c r="P914" i="1" s="1"/>
  <c r="P915" i="1" s="1" a="1"/>
  <c r="P915" i="1" s="1"/>
  <c r="P916" i="1" s="1" a="1"/>
  <c r="P916" i="1" s="1"/>
  <c r="P917" i="1" s="1" a="1"/>
  <c r="P917" i="1" s="1"/>
  <c r="P918" i="1" s="1" a="1"/>
  <c r="P918" i="1" s="1"/>
  <c r="P919" i="1" s="1" a="1"/>
  <c r="P919" i="1" s="1"/>
  <c r="P920" i="1" s="1" a="1"/>
  <c r="P920" i="1" s="1"/>
  <c r="P921" i="1" s="1" a="1"/>
  <c r="P921" i="1" s="1"/>
  <c r="P922" i="1" s="1" a="1"/>
  <c r="P922" i="1" s="1"/>
  <c r="P923" i="1" s="1" a="1"/>
  <c r="P923" i="1" s="1"/>
  <c r="P924" i="1" s="1" a="1"/>
  <c r="P924" i="1" s="1"/>
  <c r="P925" i="1" s="1" a="1"/>
  <c r="P925" i="1" s="1"/>
  <c r="P926" i="1" s="1" a="1"/>
  <c r="P926" i="1" s="1"/>
  <c r="P927" i="1" s="1" a="1"/>
  <c r="P927" i="1" s="1"/>
  <c r="P928" i="1" s="1" a="1"/>
  <c r="P928" i="1" s="1"/>
  <c r="P929" i="1" s="1" a="1"/>
  <c r="P929" i="1" s="1"/>
  <c r="O878" i="1" a="1"/>
  <c r="O878" i="1" s="1"/>
  <c r="O879" i="1" s="1" a="1"/>
  <c r="O879" i="1" s="1"/>
  <c r="O880" i="1" s="1" a="1"/>
  <c r="O880" i="1" s="1"/>
  <c r="O881" i="1" s="1" a="1"/>
  <c r="O881" i="1" s="1"/>
  <c r="O882" i="1" s="1" a="1"/>
  <c r="O882" i="1" s="1"/>
  <c r="O883" i="1" s="1" a="1"/>
  <c r="O883" i="1" s="1"/>
  <c r="O884" i="1" s="1" a="1"/>
  <c r="O884" i="1" s="1"/>
  <c r="O885" i="1" s="1" a="1"/>
  <c r="O885" i="1" s="1"/>
  <c r="O886" i="1" s="1" a="1"/>
  <c r="O886" i="1" s="1"/>
  <c r="O887" i="1" s="1" a="1"/>
  <c r="O887" i="1" s="1"/>
  <c r="O888" i="1" s="1" a="1"/>
  <c r="O888" i="1" s="1"/>
  <c r="O889" i="1" s="1" a="1"/>
  <c r="O889" i="1" s="1"/>
  <c r="O890" i="1" s="1" a="1"/>
  <c r="O890" i="1" s="1"/>
  <c r="O891" i="1" s="1" a="1"/>
  <c r="O891" i="1" s="1"/>
  <c r="O892" i="1" s="1" a="1"/>
  <c r="O892" i="1" s="1"/>
  <c r="O893" i="1" s="1" a="1"/>
  <c r="O893" i="1" s="1"/>
  <c r="O894" i="1" s="1" a="1"/>
  <c r="O894" i="1" s="1"/>
  <c r="O895" i="1" s="1" a="1"/>
  <c r="O895" i="1" s="1"/>
  <c r="O896" i="1" s="1" a="1"/>
  <c r="O896" i="1" s="1"/>
  <c r="O897" i="1" s="1" a="1"/>
  <c r="O897" i="1" s="1"/>
  <c r="O898" i="1" s="1" a="1"/>
  <c r="O898" i="1" s="1"/>
  <c r="O899" i="1" s="1" a="1"/>
  <c r="O899" i="1" s="1"/>
  <c r="O900" i="1" s="1" a="1"/>
  <c r="O900" i="1" s="1"/>
  <c r="O901" i="1" s="1" a="1"/>
  <c r="O901" i="1" s="1"/>
  <c r="O902" i="1" s="1" a="1"/>
  <c r="O902" i="1" s="1"/>
  <c r="O903" i="1" s="1" a="1"/>
  <c r="O903" i="1" s="1"/>
  <c r="O904" i="1" s="1" a="1"/>
  <c r="O904" i="1" s="1"/>
  <c r="O905" i="1" s="1" a="1"/>
  <c r="O905" i="1" s="1"/>
  <c r="O906" i="1" s="1" a="1"/>
  <c r="O906" i="1" s="1"/>
  <c r="O907" i="1" s="1" a="1"/>
  <c r="O907" i="1" s="1"/>
  <c r="O908" i="1" s="1" a="1"/>
  <c r="O908" i="1" s="1"/>
  <c r="O909" i="1" s="1" a="1"/>
  <c r="O909" i="1" s="1"/>
  <c r="O910" i="1" s="1" a="1"/>
  <c r="O910" i="1" s="1"/>
  <c r="O911" i="1" s="1" a="1"/>
  <c r="O911" i="1" s="1"/>
  <c r="O912" i="1" s="1" a="1"/>
  <c r="O912" i="1" s="1"/>
  <c r="O913" i="1" s="1" a="1"/>
  <c r="O913" i="1" s="1"/>
  <c r="O914" i="1" s="1" a="1"/>
  <c r="O914" i="1" s="1"/>
  <c r="O915" i="1" s="1" a="1"/>
  <c r="O915" i="1" s="1"/>
  <c r="O916" i="1" s="1" a="1"/>
  <c r="O916" i="1" s="1"/>
  <c r="O917" i="1" s="1" a="1"/>
  <c r="O917" i="1" s="1"/>
  <c r="O918" i="1" s="1" a="1"/>
  <c r="O918" i="1" s="1"/>
  <c r="O919" i="1" s="1" a="1"/>
  <c r="O919" i="1" s="1"/>
  <c r="O920" i="1" s="1" a="1"/>
  <c r="O920" i="1" s="1"/>
  <c r="O921" i="1" s="1" a="1"/>
  <c r="O921" i="1" s="1"/>
  <c r="O922" i="1" s="1" a="1"/>
  <c r="O922" i="1" s="1"/>
  <c r="O923" i="1" s="1" a="1"/>
  <c r="O923" i="1" s="1"/>
  <c r="O924" i="1" s="1" a="1"/>
  <c r="O924" i="1" s="1"/>
  <c r="O925" i="1" s="1" a="1"/>
  <c r="O925" i="1" s="1"/>
  <c r="O926" i="1" s="1" a="1"/>
  <c r="O926" i="1" s="1"/>
  <c r="O927" i="1" s="1" a="1"/>
  <c r="O927" i="1" s="1"/>
  <c r="O928" i="1" s="1" a="1"/>
  <c r="O928" i="1" s="1"/>
  <c r="O929" i="1" s="1" a="1"/>
  <c r="O929" i="1" s="1"/>
  <c r="Q623" i="1" l="1"/>
  <c r="N624" i="1"/>
  <c r="P930" i="1" a="1"/>
  <c r="P930" i="1" s="1"/>
  <c r="P931" i="1" s="1" a="1"/>
  <c r="P931" i="1" s="1"/>
  <c r="P932" i="1" s="1" a="1"/>
  <c r="P932" i="1" s="1"/>
  <c r="P933" i="1" s="1" a="1"/>
  <c r="P933" i="1" s="1"/>
  <c r="P934" i="1" s="1" a="1"/>
  <c r="P934" i="1" s="1"/>
  <c r="P935" i="1" s="1" a="1"/>
  <c r="P935" i="1" s="1"/>
  <c r="P936" i="1" s="1" a="1"/>
  <c r="P936" i="1" s="1"/>
  <c r="P937" i="1" s="1" a="1"/>
  <c r="P937" i="1" s="1"/>
  <c r="P938" i="1" s="1" a="1"/>
  <c r="P938" i="1" s="1"/>
  <c r="P939" i="1" s="1" a="1"/>
  <c r="P939" i="1" s="1"/>
  <c r="P940" i="1" s="1" a="1"/>
  <c r="P940" i="1" s="1"/>
  <c r="P941" i="1" s="1" a="1"/>
  <c r="P941" i="1" s="1"/>
  <c r="P942" i="1" s="1" a="1"/>
  <c r="P942" i="1" s="1"/>
  <c r="P943" i="1" s="1" a="1"/>
  <c r="P943" i="1" s="1"/>
  <c r="P944" i="1" s="1" a="1"/>
  <c r="P944" i="1" s="1"/>
  <c r="P945" i="1" s="1" a="1"/>
  <c r="P945" i="1" s="1"/>
  <c r="P946" i="1" s="1" a="1"/>
  <c r="P946" i="1" s="1"/>
  <c r="P947" i="1" s="1" a="1"/>
  <c r="P947" i="1" s="1"/>
  <c r="P948" i="1" s="1" a="1"/>
  <c r="P948" i="1" s="1"/>
  <c r="P949" i="1" s="1" a="1"/>
  <c r="P949" i="1" s="1"/>
  <c r="P950" i="1" s="1" a="1"/>
  <c r="P950" i="1" s="1"/>
  <c r="P951" i="1" s="1" a="1"/>
  <c r="P951" i="1" s="1"/>
  <c r="P952" i="1" s="1" a="1"/>
  <c r="P952" i="1" s="1"/>
  <c r="P953" i="1" s="1" a="1"/>
  <c r="P953" i="1" s="1"/>
  <c r="P954" i="1" s="1" a="1"/>
  <c r="P954" i="1" s="1"/>
  <c r="P955" i="1" s="1" a="1"/>
  <c r="P955" i="1" s="1"/>
  <c r="P956" i="1" s="1" a="1"/>
  <c r="P956" i="1" s="1"/>
  <c r="P957" i="1" s="1" a="1"/>
  <c r="P957" i="1" s="1"/>
  <c r="P958" i="1" s="1" a="1"/>
  <c r="P958" i="1" s="1"/>
  <c r="P959" i="1" s="1" a="1"/>
  <c r="P959" i="1" s="1"/>
  <c r="P960" i="1" s="1" a="1"/>
  <c r="P960" i="1" s="1"/>
  <c r="P961" i="1" s="1" a="1"/>
  <c r="P961" i="1" s="1"/>
  <c r="P962" i="1" s="1" a="1"/>
  <c r="P962" i="1" s="1"/>
  <c r="P963" i="1" s="1" a="1"/>
  <c r="P963" i="1" s="1"/>
  <c r="P964" i="1" s="1" a="1"/>
  <c r="P964" i="1" s="1"/>
  <c r="P965" i="1" s="1" a="1"/>
  <c r="P965" i="1" s="1"/>
  <c r="P966" i="1" s="1" a="1"/>
  <c r="P966" i="1" s="1"/>
  <c r="P967" i="1" s="1" a="1"/>
  <c r="P967" i="1" s="1"/>
  <c r="P968" i="1" s="1" a="1"/>
  <c r="P968" i="1" s="1"/>
  <c r="P969" i="1" s="1" a="1"/>
  <c r="P969" i="1" s="1"/>
  <c r="P970" i="1" s="1" a="1"/>
  <c r="P970" i="1" s="1"/>
  <c r="P971" i="1" s="1" a="1"/>
  <c r="P971" i="1" s="1"/>
  <c r="P972" i="1" s="1" a="1"/>
  <c r="P972" i="1" s="1"/>
  <c r="P973" i="1" s="1" a="1"/>
  <c r="P973" i="1" s="1"/>
  <c r="P974" i="1" s="1" a="1"/>
  <c r="P974" i="1" s="1"/>
  <c r="P975" i="1" s="1" a="1"/>
  <c r="P975" i="1" s="1"/>
  <c r="P976" i="1" s="1" a="1"/>
  <c r="P976" i="1" s="1"/>
  <c r="P977" i="1" s="1" a="1"/>
  <c r="P977" i="1" s="1"/>
  <c r="P978" i="1" s="1" a="1"/>
  <c r="P978" i="1" s="1"/>
  <c r="P979" i="1" s="1" a="1"/>
  <c r="P979" i="1" s="1"/>
  <c r="P980" i="1" s="1" a="1"/>
  <c r="P980" i="1" s="1"/>
  <c r="P981" i="1" s="1" a="1"/>
  <c r="P981" i="1" s="1"/>
  <c r="P982" i="1" s="1" a="1"/>
  <c r="P982" i="1" s="1"/>
  <c r="O930" i="1" a="1"/>
  <c r="O930" i="1" s="1"/>
  <c r="O931" i="1" s="1" a="1"/>
  <c r="O931" i="1" s="1"/>
  <c r="O932" i="1" s="1" a="1"/>
  <c r="O932" i="1" s="1"/>
  <c r="O933" i="1" s="1" a="1"/>
  <c r="O933" i="1" s="1"/>
  <c r="O934" i="1" s="1" a="1"/>
  <c r="O934" i="1" s="1"/>
  <c r="O935" i="1" s="1" a="1"/>
  <c r="O935" i="1" s="1"/>
  <c r="O936" i="1" s="1" a="1"/>
  <c r="O936" i="1" s="1"/>
  <c r="O937" i="1" s="1" a="1"/>
  <c r="O937" i="1" s="1"/>
  <c r="O938" i="1" s="1" a="1"/>
  <c r="O938" i="1" s="1"/>
  <c r="O939" i="1" s="1" a="1"/>
  <c r="O939" i="1" s="1"/>
  <c r="O940" i="1" s="1" a="1"/>
  <c r="O940" i="1" s="1"/>
  <c r="O941" i="1" s="1" a="1"/>
  <c r="O941" i="1" s="1"/>
  <c r="O942" i="1" s="1" a="1"/>
  <c r="O942" i="1" s="1"/>
  <c r="O943" i="1" s="1" a="1"/>
  <c r="O943" i="1" s="1"/>
  <c r="O944" i="1" s="1" a="1"/>
  <c r="O944" i="1" s="1"/>
  <c r="O945" i="1" s="1" a="1"/>
  <c r="O945" i="1" s="1"/>
  <c r="O946" i="1" s="1" a="1"/>
  <c r="O946" i="1" s="1"/>
  <c r="O947" i="1" s="1" a="1"/>
  <c r="O947" i="1" s="1"/>
  <c r="O948" i="1" s="1" a="1"/>
  <c r="O948" i="1" s="1"/>
  <c r="O949" i="1" s="1" a="1"/>
  <c r="O949" i="1" s="1"/>
  <c r="O950" i="1" s="1" a="1"/>
  <c r="O950" i="1" s="1"/>
  <c r="O951" i="1" s="1" a="1"/>
  <c r="O951" i="1" s="1"/>
  <c r="O952" i="1" s="1" a="1"/>
  <c r="O952" i="1" s="1"/>
  <c r="O953" i="1" s="1" a="1"/>
  <c r="O953" i="1" s="1"/>
  <c r="O954" i="1" s="1" a="1"/>
  <c r="O954" i="1" s="1"/>
  <c r="O955" i="1" s="1" a="1"/>
  <c r="O955" i="1" s="1"/>
  <c r="O956" i="1" s="1" a="1"/>
  <c r="O956" i="1" s="1"/>
  <c r="O957" i="1" s="1" a="1"/>
  <c r="O957" i="1" s="1"/>
  <c r="O958" i="1" s="1" a="1"/>
  <c r="O958" i="1" s="1"/>
  <c r="O959" i="1" s="1" a="1"/>
  <c r="O959" i="1" s="1"/>
  <c r="O960" i="1" s="1" a="1"/>
  <c r="O960" i="1" s="1"/>
  <c r="O961" i="1" s="1" a="1"/>
  <c r="O961" i="1" s="1"/>
  <c r="O962" i="1" s="1" a="1"/>
  <c r="O962" i="1" s="1"/>
  <c r="O963" i="1" s="1" a="1"/>
  <c r="O963" i="1" s="1"/>
  <c r="O964" i="1" s="1" a="1"/>
  <c r="O964" i="1" s="1"/>
  <c r="O965" i="1" s="1" a="1"/>
  <c r="O965" i="1" s="1"/>
  <c r="O966" i="1" s="1" a="1"/>
  <c r="O966" i="1" s="1"/>
  <c r="O967" i="1" s="1" a="1"/>
  <c r="O967" i="1" s="1"/>
  <c r="O968" i="1" s="1" a="1"/>
  <c r="O968" i="1" s="1"/>
  <c r="O969" i="1" s="1" a="1"/>
  <c r="O969" i="1" s="1"/>
  <c r="O970" i="1" s="1" a="1"/>
  <c r="O970" i="1" s="1"/>
  <c r="O971" i="1" s="1" a="1"/>
  <c r="O971" i="1" s="1"/>
  <c r="O972" i="1" s="1" a="1"/>
  <c r="O972" i="1" s="1"/>
  <c r="O973" i="1" s="1" a="1"/>
  <c r="O973" i="1" s="1"/>
  <c r="O974" i="1" s="1" a="1"/>
  <c r="O974" i="1" s="1"/>
  <c r="O975" i="1" s="1" a="1"/>
  <c r="O975" i="1" s="1"/>
  <c r="O976" i="1" s="1" a="1"/>
  <c r="O976" i="1" s="1"/>
  <c r="O977" i="1" s="1" a="1"/>
  <c r="O977" i="1" s="1"/>
  <c r="O978" i="1" s="1" a="1"/>
  <c r="O978" i="1" s="1"/>
  <c r="O979" i="1" s="1" a="1"/>
  <c r="O979" i="1" s="1"/>
  <c r="O980" i="1" s="1" a="1"/>
  <c r="O980" i="1" s="1"/>
  <c r="O981" i="1" s="1" a="1"/>
  <c r="O981" i="1" s="1"/>
  <c r="O982" i="1" s="1" a="1"/>
  <c r="O982" i="1" s="1"/>
  <c r="Q624" i="1" l="1"/>
  <c r="S624" i="1" s="1"/>
  <c r="N625" i="1"/>
  <c r="S623" i="1"/>
  <c r="N626" i="1" l="1"/>
  <c r="Q625" i="1"/>
  <c r="S625" i="1" l="1"/>
  <c r="N627" i="1"/>
  <c r="Q626" i="1"/>
  <c r="S626" i="1" s="1"/>
  <c r="N628" i="1" l="1"/>
  <c r="Q627" i="1"/>
  <c r="S627" i="1" l="1"/>
  <c r="N629" i="1"/>
  <c r="Q628" i="1"/>
  <c r="S628" i="1" s="1"/>
  <c r="N630" i="1" l="1"/>
  <c r="Q629" i="1"/>
  <c r="S629" i="1" l="1"/>
  <c r="Q630" i="1"/>
  <c r="S630" i="1" s="1"/>
  <c r="N631" i="1"/>
  <c r="Q631" i="1" l="1"/>
  <c r="N632" i="1"/>
  <c r="Q632" i="1" l="1"/>
  <c r="S632" i="1" s="1"/>
  <c r="N633" i="1"/>
  <c r="S631" i="1"/>
  <c r="Q633" i="1" l="1"/>
  <c r="S633" i="1" s="1"/>
  <c r="N634" i="1"/>
  <c r="Q634" i="1" l="1"/>
  <c r="S634" i="1" s="1"/>
  <c r="N635" i="1"/>
  <c r="Q635" i="1" l="1"/>
  <c r="S635" i="1" s="1"/>
  <c r="N636" i="1"/>
  <c r="Q636" i="1" l="1"/>
  <c r="S636" i="1" s="1"/>
  <c r="N637" i="1"/>
  <c r="N638" i="1" l="1"/>
  <c r="Q637" i="1"/>
  <c r="S637" i="1" s="1"/>
  <c r="N639" i="1" l="1"/>
  <c r="Q638" i="1"/>
  <c r="S638" i="1" s="1"/>
  <c r="Q639" i="1" l="1"/>
  <c r="S639" i="1" s="1"/>
  <c r="N640" i="1"/>
  <c r="Q640" i="1" l="1"/>
  <c r="S640" i="1" s="1"/>
  <c r="N641" i="1"/>
  <c r="Q641" i="1" l="1"/>
  <c r="S641" i="1" s="1"/>
  <c r="N642" i="1"/>
  <c r="Q642" i="1" l="1"/>
  <c r="S642" i="1" s="1"/>
  <c r="N643" i="1"/>
  <c r="Q643" i="1" l="1"/>
  <c r="S643" i="1" s="1"/>
  <c r="N644" i="1"/>
  <c r="N645" i="1" l="1"/>
  <c r="Q644" i="1"/>
  <c r="S644" i="1" s="1"/>
  <c r="Q645" i="1" l="1"/>
  <c r="S645" i="1" s="1"/>
  <c r="N646" i="1"/>
  <c r="N647" i="1" l="1"/>
  <c r="Q646" i="1"/>
  <c r="S646" i="1" s="1"/>
  <c r="N648" i="1" l="1"/>
  <c r="Q647" i="1"/>
  <c r="S647" i="1" s="1"/>
  <c r="Q648" i="1" l="1"/>
  <c r="S648" i="1" s="1"/>
  <c r="N649" i="1"/>
  <c r="N650" i="1" l="1"/>
  <c r="Q649" i="1"/>
  <c r="S649" i="1" s="1"/>
  <c r="N651" i="1" l="1"/>
  <c r="Q650" i="1"/>
  <c r="S650" i="1" s="1"/>
  <c r="Q651" i="1" l="1"/>
  <c r="S651" i="1" s="1"/>
  <c r="N652" i="1"/>
  <c r="Q652" i="1" l="1"/>
  <c r="S652" i="1" s="1"/>
  <c r="N653" i="1"/>
  <c r="Q653" i="1" l="1"/>
  <c r="S653" i="1" s="1"/>
  <c r="N654" i="1"/>
  <c r="N655" i="1" l="1"/>
  <c r="Q654" i="1"/>
  <c r="S654" i="1" s="1"/>
  <c r="N656" i="1" l="1"/>
  <c r="Q655" i="1"/>
  <c r="S655" i="1" s="1"/>
  <c r="Q656" i="1" l="1"/>
  <c r="S656" i="1" s="1"/>
  <c r="N657" i="1"/>
  <c r="Q657" i="1" l="1"/>
  <c r="S657" i="1" s="1"/>
  <c r="N658" i="1"/>
  <c r="Q658" i="1" l="1"/>
  <c r="S658" i="1" s="1"/>
  <c r="N659" i="1"/>
  <c r="Q659" i="1" l="1"/>
  <c r="S659" i="1" s="1"/>
  <c r="N660" i="1"/>
  <c r="N661" i="1" l="1"/>
  <c r="Q660" i="1"/>
  <c r="S660" i="1" s="1"/>
  <c r="N662" i="1" l="1"/>
  <c r="Q661" i="1"/>
  <c r="S661" i="1" s="1"/>
  <c r="Q662" i="1" l="1"/>
  <c r="S662" i="1" s="1"/>
  <c r="N663" i="1"/>
  <c r="N664" i="1" l="1"/>
  <c r="Q663" i="1"/>
  <c r="S663" i="1" s="1"/>
  <c r="Q664" i="1" l="1"/>
  <c r="S664" i="1" s="1"/>
  <c r="N665" i="1"/>
  <c r="N666" i="1" l="1"/>
  <c r="Q665" i="1"/>
  <c r="S665" i="1" s="1"/>
  <c r="Q666" i="1" l="1"/>
  <c r="S666" i="1" s="1"/>
  <c r="N667" i="1"/>
  <c r="N668" i="1" l="1"/>
  <c r="Q667" i="1"/>
  <c r="S667" i="1" s="1"/>
  <c r="N669" i="1" l="1"/>
  <c r="Q668" i="1"/>
  <c r="S668" i="1" s="1"/>
  <c r="N670" i="1" l="1"/>
  <c r="Q669" i="1"/>
  <c r="S669" i="1" l="1"/>
  <c r="R670" i="1"/>
  <c r="R671" i="1" s="1"/>
  <c r="R672" i="1" s="1"/>
  <c r="R673" i="1" s="1"/>
  <c r="R674" i="1" s="1"/>
  <c r="R675" i="1" s="1"/>
  <c r="R676" i="1" s="1"/>
  <c r="R677" i="1" s="1"/>
  <c r="R678" i="1" s="1"/>
  <c r="R679" i="1" s="1"/>
  <c r="R680" i="1" s="1"/>
  <c r="R681" i="1" s="1"/>
  <c r="R682" i="1" s="1"/>
  <c r="R683" i="1" s="1"/>
  <c r="R684" i="1" s="1"/>
  <c r="R685" i="1" s="1"/>
  <c r="R686" i="1" s="1"/>
  <c r="R687" i="1" s="1"/>
  <c r="R688" i="1" s="1"/>
  <c r="R689" i="1" s="1"/>
  <c r="R690" i="1" s="1"/>
  <c r="R691" i="1" s="1"/>
  <c r="R692" i="1" s="1"/>
  <c r="R693" i="1" s="1"/>
  <c r="R694" i="1" s="1"/>
  <c r="R695" i="1" s="1"/>
  <c r="R696" i="1" s="1"/>
  <c r="R697" i="1" s="1"/>
  <c r="R698" i="1" s="1"/>
  <c r="R699" i="1" s="1"/>
  <c r="R700" i="1" s="1"/>
  <c r="R701" i="1" s="1"/>
  <c r="R702" i="1" s="1"/>
  <c r="R703" i="1" s="1"/>
  <c r="R704" i="1" s="1"/>
  <c r="R705" i="1" s="1"/>
  <c r="R706" i="1" s="1"/>
  <c r="R707" i="1" s="1"/>
  <c r="R708" i="1" s="1"/>
  <c r="R709" i="1" s="1"/>
  <c r="R710" i="1" s="1"/>
  <c r="R711" i="1" s="1"/>
  <c r="R712" i="1" s="1"/>
  <c r="R713" i="1" s="1"/>
  <c r="R714" i="1" s="1"/>
  <c r="R715" i="1" s="1"/>
  <c r="R716" i="1" s="1"/>
  <c r="R717" i="1" s="1"/>
  <c r="R718" i="1" s="1"/>
  <c r="R719" i="1" s="1"/>
  <c r="R720" i="1" s="1"/>
  <c r="R721" i="1" s="1"/>
  <c r="Q670" i="1"/>
  <c r="N671" i="1"/>
  <c r="N672" i="1" l="1"/>
  <c r="Q671" i="1"/>
  <c r="S671" i="1" s="1"/>
  <c r="S670" i="1"/>
  <c r="N673" i="1" l="1"/>
  <c r="Q672" i="1"/>
  <c r="S672" i="1" l="1"/>
  <c r="Q673" i="1"/>
  <c r="S673" i="1" s="1"/>
  <c r="N674" i="1"/>
  <c r="N675" i="1" l="1"/>
  <c r="Q674" i="1"/>
  <c r="S674" i="1" l="1"/>
  <c r="N676" i="1"/>
  <c r="Q675" i="1"/>
  <c r="S675" i="1" s="1"/>
  <c r="Q676" i="1" l="1"/>
  <c r="N677" i="1"/>
  <c r="Q677" i="1" l="1"/>
  <c r="S677" i="1" s="1"/>
  <c r="N678" i="1"/>
  <c r="S676" i="1"/>
  <c r="Q678" i="1" l="1"/>
  <c r="S678" i="1" s="1"/>
  <c r="N679" i="1"/>
  <c r="N680" i="1" l="1"/>
  <c r="Q679" i="1"/>
  <c r="S679" i="1" s="1"/>
  <c r="N681" i="1" l="1"/>
  <c r="Q680" i="1"/>
  <c r="S680" i="1" s="1"/>
  <c r="N682" i="1" l="1"/>
  <c r="Q681" i="1"/>
  <c r="S681" i="1" s="1"/>
  <c r="N683" i="1" l="1"/>
  <c r="Q682" i="1"/>
  <c r="S682" i="1" s="1"/>
  <c r="N684" i="1" l="1"/>
  <c r="Q683" i="1"/>
  <c r="S683" i="1" s="1"/>
  <c r="Q684" i="1" l="1"/>
  <c r="S684" i="1" s="1"/>
  <c r="N685" i="1"/>
  <c r="Q685" i="1" l="1"/>
  <c r="S685" i="1" s="1"/>
  <c r="N686" i="1"/>
  <c r="Q686" i="1" l="1"/>
  <c r="S686" i="1" s="1"/>
  <c r="N687" i="1"/>
  <c r="Q687" i="1" l="1"/>
  <c r="S687" i="1" s="1"/>
  <c r="N688" i="1"/>
  <c r="N689" i="1" l="1"/>
  <c r="Q688" i="1"/>
  <c r="S688" i="1" s="1"/>
  <c r="N690" i="1" l="1"/>
  <c r="Q689" i="1"/>
  <c r="S689" i="1" s="1"/>
  <c r="Q690" i="1" l="1"/>
  <c r="S690" i="1" s="1"/>
  <c r="N691" i="1"/>
  <c r="N692" i="1" l="1"/>
  <c r="Q691" i="1"/>
  <c r="S691" i="1" s="1"/>
  <c r="Q692" i="1" l="1"/>
  <c r="S692" i="1" s="1"/>
  <c r="N693" i="1"/>
  <c r="N694" i="1" l="1"/>
  <c r="Q693" i="1"/>
  <c r="S693" i="1" s="1"/>
  <c r="N695" i="1" l="1"/>
  <c r="Q694" i="1"/>
  <c r="S694" i="1" s="1"/>
  <c r="N696" i="1" l="1"/>
  <c r="Q695" i="1"/>
  <c r="S695" i="1" s="1"/>
  <c r="Q696" i="1" l="1"/>
  <c r="S696" i="1" s="1"/>
  <c r="N697" i="1"/>
  <c r="Q697" i="1" l="1"/>
  <c r="S697" i="1" s="1"/>
  <c r="N698" i="1"/>
  <c r="N699" i="1" l="1"/>
  <c r="Q698" i="1"/>
  <c r="S698" i="1" s="1"/>
  <c r="Q699" i="1" l="1"/>
  <c r="S699" i="1" s="1"/>
  <c r="N700" i="1"/>
  <c r="N701" i="1" l="1"/>
  <c r="Q700" i="1"/>
  <c r="S700" i="1" s="1"/>
  <c r="Q701" i="1" l="1"/>
  <c r="S701" i="1" s="1"/>
  <c r="N702" i="1"/>
  <c r="N703" i="1" l="1"/>
  <c r="Q702" i="1"/>
  <c r="S702" i="1" s="1"/>
  <c r="N704" i="1" l="1"/>
  <c r="Q703" i="1"/>
  <c r="S703" i="1" s="1"/>
  <c r="Q704" i="1" l="1"/>
  <c r="S704" i="1" s="1"/>
  <c r="N705" i="1"/>
  <c r="N706" i="1" l="1"/>
  <c r="Q705" i="1"/>
  <c r="S705" i="1" s="1"/>
  <c r="Q706" i="1" l="1"/>
  <c r="S706" i="1" s="1"/>
  <c r="N707" i="1"/>
  <c r="N708" i="1" l="1"/>
  <c r="Q707" i="1"/>
  <c r="S707" i="1" s="1"/>
  <c r="Q708" i="1" l="1"/>
  <c r="S708" i="1" s="1"/>
  <c r="N709" i="1"/>
  <c r="Q709" i="1" l="1"/>
  <c r="S709" i="1" s="1"/>
  <c r="N710" i="1"/>
  <c r="N711" i="1" l="1"/>
  <c r="Q710" i="1"/>
  <c r="S710" i="1" s="1"/>
  <c r="Q711" i="1" l="1"/>
  <c r="S711" i="1" s="1"/>
  <c r="N712" i="1"/>
  <c r="Q712" i="1" l="1"/>
  <c r="S712" i="1" s="1"/>
  <c r="N713" i="1"/>
  <c r="N714" i="1" l="1"/>
  <c r="Q713" i="1"/>
  <c r="S713" i="1" s="1"/>
  <c r="N715" i="1" l="1"/>
  <c r="Q714" i="1"/>
  <c r="S714" i="1" s="1"/>
  <c r="N716" i="1" l="1"/>
  <c r="Q715" i="1"/>
  <c r="S715" i="1" s="1"/>
  <c r="Q716" i="1" l="1"/>
  <c r="S716" i="1" s="1"/>
  <c r="N717" i="1"/>
  <c r="N718" i="1" l="1"/>
  <c r="Q717" i="1"/>
  <c r="S717" i="1" s="1"/>
  <c r="N719" i="1" l="1"/>
  <c r="Q718" i="1"/>
  <c r="S718" i="1" s="1"/>
  <c r="Q719" i="1" l="1"/>
  <c r="S719" i="1" s="1"/>
  <c r="N720" i="1"/>
  <c r="N721" i="1" l="1"/>
  <c r="Q720" i="1"/>
  <c r="S720" i="1" s="1"/>
  <c r="N722" i="1" l="1"/>
  <c r="Q721" i="1"/>
  <c r="S721" i="1" l="1"/>
  <c r="R722" i="1"/>
  <c r="R723" i="1" s="1"/>
  <c r="R724" i="1" s="1"/>
  <c r="R725" i="1" s="1"/>
  <c r="R726" i="1" s="1"/>
  <c r="R727" i="1" s="1"/>
  <c r="R728" i="1" s="1"/>
  <c r="R729" i="1" s="1"/>
  <c r="R730" i="1" s="1"/>
  <c r="R731" i="1" s="1"/>
  <c r="R732" i="1" s="1"/>
  <c r="R733" i="1" s="1"/>
  <c r="R734" i="1" s="1"/>
  <c r="R735" i="1" s="1"/>
  <c r="R736" i="1" s="1"/>
  <c r="R737" i="1" s="1"/>
  <c r="R738" i="1" s="1"/>
  <c r="R739" i="1" s="1"/>
  <c r="R740" i="1" s="1"/>
  <c r="R741" i="1" s="1"/>
  <c r="R742" i="1" s="1"/>
  <c r="R743" i="1" s="1"/>
  <c r="R744" i="1" s="1"/>
  <c r="R745" i="1" s="1"/>
  <c r="R746" i="1" s="1"/>
  <c r="R747" i="1" s="1"/>
  <c r="R748" i="1" s="1"/>
  <c r="R749" i="1" s="1"/>
  <c r="R750" i="1" s="1"/>
  <c r="R751" i="1" s="1"/>
  <c r="R752" i="1" s="1"/>
  <c r="R753" i="1" s="1"/>
  <c r="R754" i="1" s="1"/>
  <c r="R755" i="1" s="1"/>
  <c r="R756" i="1" s="1"/>
  <c r="R757" i="1" s="1"/>
  <c r="R758" i="1" s="1"/>
  <c r="R759" i="1" s="1"/>
  <c r="R760" i="1" s="1"/>
  <c r="R761" i="1" s="1"/>
  <c r="R762" i="1" s="1"/>
  <c r="R763" i="1" s="1"/>
  <c r="R764" i="1" s="1"/>
  <c r="R765" i="1" s="1"/>
  <c r="R766" i="1" s="1"/>
  <c r="R767" i="1" s="1"/>
  <c r="R768" i="1" s="1"/>
  <c r="R769" i="1" s="1"/>
  <c r="R770" i="1" s="1"/>
  <c r="R771" i="1" s="1"/>
  <c r="R772" i="1" s="1"/>
  <c r="R773" i="1" s="1"/>
  <c r="Q722" i="1"/>
  <c r="N723" i="1"/>
  <c r="N724" i="1" l="1"/>
  <c r="Q723" i="1"/>
  <c r="S723" i="1" s="1"/>
  <c r="S722" i="1"/>
  <c r="N725" i="1" l="1"/>
  <c r="Q724" i="1"/>
  <c r="S724" i="1" l="1"/>
  <c r="Q725" i="1"/>
  <c r="S725" i="1" s="1"/>
  <c r="N726" i="1"/>
  <c r="Q726" i="1" l="1"/>
  <c r="N727" i="1"/>
  <c r="N728" i="1" l="1"/>
  <c r="Q727" i="1"/>
  <c r="S727" i="1" s="1"/>
  <c r="S726" i="1"/>
  <c r="N729" i="1" l="1"/>
  <c r="Q728" i="1"/>
  <c r="S728" i="1" l="1"/>
  <c r="N730" i="1"/>
  <c r="Q729" i="1"/>
  <c r="S729" i="1" s="1"/>
  <c r="Q730" i="1" l="1"/>
  <c r="S730" i="1" s="1"/>
  <c r="N731" i="1"/>
  <c r="N732" i="1" l="1"/>
  <c r="Q731" i="1"/>
  <c r="S731" i="1" s="1"/>
  <c r="N733" i="1" l="1"/>
  <c r="Q732" i="1"/>
  <c r="S732" i="1" s="1"/>
  <c r="Q733" i="1" l="1"/>
  <c r="S733" i="1" s="1"/>
  <c r="N734" i="1"/>
  <c r="Q734" i="1" l="1"/>
  <c r="S734" i="1" s="1"/>
  <c r="N735" i="1"/>
  <c r="N736" i="1" l="1"/>
  <c r="Q735" i="1"/>
  <c r="S735" i="1" s="1"/>
  <c r="Q736" i="1" l="1"/>
  <c r="S736" i="1" s="1"/>
  <c r="N737" i="1"/>
  <c r="Q737" i="1" l="1"/>
  <c r="S737" i="1" s="1"/>
  <c r="N738" i="1"/>
  <c r="N739" i="1" l="1"/>
  <c r="Q738" i="1"/>
  <c r="S738" i="1" s="1"/>
  <c r="Q739" i="1" l="1"/>
  <c r="S739" i="1" s="1"/>
  <c r="N740" i="1"/>
  <c r="N741" i="1" l="1"/>
  <c r="Q740" i="1"/>
  <c r="S740" i="1" s="1"/>
  <c r="Q741" i="1" l="1"/>
  <c r="S741" i="1" s="1"/>
  <c r="N742" i="1"/>
  <c r="Q742" i="1" l="1"/>
  <c r="S742" i="1" s="1"/>
  <c r="N743" i="1"/>
  <c r="N744" i="1" l="1"/>
  <c r="Q743" i="1"/>
  <c r="S743" i="1" s="1"/>
  <c r="Q744" i="1" l="1"/>
  <c r="S744" i="1" s="1"/>
  <c r="N745" i="1"/>
  <c r="Q745" i="1" l="1"/>
  <c r="S745" i="1" s="1"/>
  <c r="N746" i="1"/>
  <c r="N747" i="1" l="1"/>
  <c r="Q746" i="1"/>
  <c r="S746" i="1" s="1"/>
  <c r="Q747" i="1" l="1"/>
  <c r="S747" i="1" s="1"/>
  <c r="N748" i="1"/>
  <c r="Q748" i="1" l="1"/>
  <c r="S748" i="1" s="1"/>
  <c r="N749" i="1"/>
  <c r="N750" i="1" l="1"/>
  <c r="Q749" i="1"/>
  <c r="S749" i="1" s="1"/>
  <c r="N751" i="1" l="1"/>
  <c r="Q750" i="1"/>
  <c r="S750" i="1" s="1"/>
  <c r="N752" i="1" l="1"/>
  <c r="Q751" i="1"/>
  <c r="S751" i="1" s="1"/>
  <c r="Q752" i="1" l="1"/>
  <c r="S752" i="1" s="1"/>
  <c r="N753" i="1"/>
  <c r="Q753" i="1" l="1"/>
  <c r="S753" i="1" s="1"/>
  <c r="N754" i="1"/>
  <c r="N755" i="1" l="1"/>
  <c r="Q754" i="1"/>
  <c r="S754" i="1" s="1"/>
  <c r="N756" i="1" l="1"/>
  <c r="Q755" i="1"/>
  <c r="S755" i="1" s="1"/>
  <c r="Q756" i="1" l="1"/>
  <c r="S756" i="1" s="1"/>
  <c r="N757" i="1"/>
  <c r="Q757" i="1" l="1"/>
  <c r="S757" i="1" s="1"/>
  <c r="N758" i="1"/>
  <c r="N759" i="1" l="1"/>
  <c r="Q758" i="1"/>
  <c r="S758" i="1" s="1"/>
  <c r="N760" i="1" l="1"/>
  <c r="Q759" i="1"/>
  <c r="S759" i="1" s="1"/>
  <c r="N761" i="1" l="1"/>
  <c r="Q760" i="1"/>
  <c r="S760" i="1" s="1"/>
  <c r="N762" i="1" l="1"/>
  <c r="Q761" i="1"/>
  <c r="S761" i="1" s="1"/>
  <c r="Q762" i="1" l="1"/>
  <c r="S762" i="1" s="1"/>
  <c r="N763" i="1"/>
  <c r="Q763" i="1" l="1"/>
  <c r="S763" i="1" s="1"/>
  <c r="N764" i="1"/>
  <c r="Q764" i="1" l="1"/>
  <c r="S764" i="1" s="1"/>
  <c r="N765" i="1"/>
  <c r="N766" i="1" l="1"/>
  <c r="Q765" i="1"/>
  <c r="S765" i="1" s="1"/>
  <c r="N767" i="1" l="1"/>
  <c r="Q766" i="1"/>
  <c r="S766" i="1" s="1"/>
  <c r="Q767" i="1" l="1"/>
  <c r="S767" i="1" s="1"/>
  <c r="N768" i="1"/>
  <c r="N769" i="1" l="1"/>
  <c r="Q768" i="1"/>
  <c r="S768" i="1" s="1"/>
  <c r="Q769" i="1" l="1"/>
  <c r="S769" i="1" s="1"/>
  <c r="N770" i="1"/>
  <c r="Q770" i="1" l="1"/>
  <c r="S770" i="1" s="1"/>
  <c r="N771" i="1"/>
  <c r="N772" i="1" l="1"/>
  <c r="Q771" i="1"/>
  <c r="S771" i="1" s="1"/>
  <c r="N773" i="1" l="1"/>
  <c r="Q772" i="1"/>
  <c r="S772" i="1" s="1"/>
  <c r="Q773" i="1" l="1"/>
  <c r="N774" i="1"/>
  <c r="N775" i="1" l="1"/>
  <c r="Q774" i="1"/>
  <c r="S773" i="1"/>
  <c r="R774" i="1"/>
  <c r="R775" i="1" s="1"/>
  <c r="R776" i="1" s="1"/>
  <c r="R777" i="1" s="1"/>
  <c r="R778" i="1" s="1"/>
  <c r="R779" i="1" s="1"/>
  <c r="R780" i="1" s="1"/>
  <c r="R781" i="1" s="1"/>
  <c r="R782" i="1" s="1"/>
  <c r="R783" i="1" s="1"/>
  <c r="R784" i="1" s="1"/>
  <c r="R785" i="1" s="1"/>
  <c r="R786" i="1" s="1"/>
  <c r="R787" i="1" s="1"/>
  <c r="R788" i="1" s="1"/>
  <c r="R789" i="1" s="1"/>
  <c r="R790" i="1" s="1"/>
  <c r="R791" i="1" s="1"/>
  <c r="R792" i="1" s="1"/>
  <c r="R793" i="1" s="1"/>
  <c r="R794" i="1" s="1"/>
  <c r="R795" i="1" s="1"/>
  <c r="R796" i="1" s="1"/>
  <c r="R797" i="1" s="1"/>
  <c r="R798" i="1" s="1"/>
  <c r="R799" i="1" s="1"/>
  <c r="R800" i="1" s="1"/>
  <c r="R801" i="1" s="1"/>
  <c r="R802" i="1" s="1"/>
  <c r="R803" i="1" s="1"/>
  <c r="R804" i="1" s="1"/>
  <c r="R805" i="1" s="1"/>
  <c r="R806" i="1" s="1"/>
  <c r="R807" i="1" s="1"/>
  <c r="R808" i="1" s="1"/>
  <c r="R809" i="1" s="1"/>
  <c r="R810" i="1" s="1"/>
  <c r="R811" i="1" s="1"/>
  <c r="R812" i="1" s="1"/>
  <c r="R813" i="1" s="1"/>
  <c r="R814" i="1" s="1"/>
  <c r="R815" i="1" s="1"/>
  <c r="R816" i="1" s="1"/>
  <c r="R817" i="1" s="1"/>
  <c r="R818" i="1" s="1"/>
  <c r="R819" i="1" s="1"/>
  <c r="R820" i="1" s="1"/>
  <c r="R821" i="1" s="1"/>
  <c r="R822" i="1" s="1"/>
  <c r="R823" i="1" s="1"/>
  <c r="R824" i="1" s="1"/>
  <c r="R825" i="1" s="1"/>
  <c r="S774" i="1" l="1"/>
  <c r="Q775" i="1"/>
  <c r="S775" i="1" s="1"/>
  <c r="N776" i="1"/>
  <c r="Q776" i="1" l="1"/>
  <c r="N777" i="1"/>
  <c r="N778" i="1" l="1"/>
  <c r="Q777" i="1"/>
  <c r="S777" i="1" s="1"/>
  <c r="S776" i="1"/>
  <c r="N779" i="1" l="1"/>
  <c r="Q778" i="1"/>
  <c r="S778" i="1" l="1"/>
  <c r="N780" i="1"/>
  <c r="Q779" i="1"/>
  <c r="S779" i="1" s="1"/>
  <c r="N781" i="1" l="1"/>
  <c r="Q780" i="1"/>
  <c r="S780" i="1" l="1"/>
  <c r="N782" i="1"/>
  <c r="Q781" i="1"/>
  <c r="S781" i="1" s="1"/>
  <c r="N783" i="1" l="1"/>
  <c r="Q782" i="1"/>
  <c r="S782" i="1" s="1"/>
  <c r="Q783" i="1" l="1"/>
  <c r="S783" i="1" s="1"/>
  <c r="N784" i="1"/>
  <c r="N785" i="1" l="1"/>
  <c r="Q784" i="1"/>
  <c r="S784" i="1" s="1"/>
  <c r="N786" i="1" l="1"/>
  <c r="Q785" i="1"/>
  <c r="S785" i="1" s="1"/>
  <c r="Q786" i="1" l="1"/>
  <c r="S786" i="1" s="1"/>
  <c r="N787" i="1"/>
  <c r="N788" i="1" l="1"/>
  <c r="Q787" i="1"/>
  <c r="S787" i="1" s="1"/>
  <c r="Q788" i="1" l="1"/>
  <c r="S788" i="1" s="1"/>
  <c r="N789" i="1"/>
  <c r="N790" i="1" l="1"/>
  <c r="Q789" i="1"/>
  <c r="S789" i="1" s="1"/>
  <c r="N791" i="1" l="1"/>
  <c r="Q790" i="1"/>
  <c r="S790" i="1" s="1"/>
  <c r="Q791" i="1" l="1"/>
  <c r="S791" i="1" s="1"/>
  <c r="N792" i="1"/>
  <c r="N793" i="1" l="1"/>
  <c r="Q792" i="1"/>
  <c r="S792" i="1" s="1"/>
  <c r="Q793" i="1" l="1"/>
  <c r="S793" i="1" s="1"/>
  <c r="N794" i="1"/>
  <c r="N795" i="1" l="1"/>
  <c r="Q794" i="1"/>
  <c r="S794" i="1" s="1"/>
  <c r="Q795" i="1" l="1"/>
  <c r="S795" i="1" s="1"/>
  <c r="N796" i="1"/>
  <c r="N797" i="1" l="1"/>
  <c r="Q796" i="1"/>
  <c r="S796" i="1" s="1"/>
  <c r="Q797" i="1" l="1"/>
  <c r="S797" i="1" s="1"/>
  <c r="N798" i="1"/>
  <c r="N799" i="1" l="1"/>
  <c r="Q798" i="1"/>
  <c r="S798" i="1" s="1"/>
  <c r="N800" i="1" l="1"/>
  <c r="Q799" i="1"/>
  <c r="S799" i="1" s="1"/>
  <c r="Q800" i="1" l="1"/>
  <c r="S800" i="1" s="1"/>
  <c r="N801" i="1"/>
  <c r="Q801" i="1" l="1"/>
  <c r="S801" i="1" s="1"/>
  <c r="N802" i="1"/>
  <c r="Q802" i="1" l="1"/>
  <c r="S802" i="1" s="1"/>
  <c r="N803" i="1"/>
  <c r="N804" i="1" l="1"/>
  <c r="Q803" i="1"/>
  <c r="S803" i="1" s="1"/>
  <c r="Q804" i="1" l="1"/>
  <c r="S804" i="1" s="1"/>
  <c r="N805" i="1"/>
  <c r="N806" i="1" l="1"/>
  <c r="Q805" i="1"/>
  <c r="S805" i="1" s="1"/>
  <c r="N807" i="1" l="1"/>
  <c r="Q806" i="1"/>
  <c r="S806" i="1" s="1"/>
  <c r="N808" i="1" l="1"/>
  <c r="Q807" i="1"/>
  <c r="S807" i="1" s="1"/>
  <c r="Q808" i="1" l="1"/>
  <c r="S808" i="1" s="1"/>
  <c r="N809" i="1"/>
  <c r="Q809" i="1" l="1"/>
  <c r="S809" i="1" s="1"/>
  <c r="N810" i="1"/>
  <c r="N811" i="1" l="1"/>
  <c r="Q810" i="1"/>
  <c r="S810" i="1" s="1"/>
  <c r="Q811" i="1" l="1"/>
  <c r="S811" i="1" s="1"/>
  <c r="N812" i="1"/>
  <c r="N813" i="1" l="1"/>
  <c r="Q812" i="1"/>
  <c r="S812" i="1" s="1"/>
  <c r="Q813" i="1" l="1"/>
  <c r="S813" i="1" s="1"/>
  <c r="N814" i="1"/>
  <c r="Q814" i="1" l="1"/>
  <c r="S814" i="1" s="1"/>
  <c r="N815" i="1"/>
  <c r="N816" i="1" l="1"/>
  <c r="Q815" i="1"/>
  <c r="S815" i="1" s="1"/>
  <c r="Q816" i="1" l="1"/>
  <c r="S816" i="1" s="1"/>
  <c r="N817" i="1"/>
  <c r="N818" i="1" l="1"/>
  <c r="Q817" i="1"/>
  <c r="S817" i="1" s="1"/>
  <c r="Q818" i="1" l="1"/>
  <c r="S818" i="1" s="1"/>
  <c r="N819" i="1"/>
  <c r="N820" i="1" l="1"/>
  <c r="Q819" i="1"/>
  <c r="S819" i="1" s="1"/>
  <c r="N821" i="1" l="1"/>
  <c r="Q820" i="1"/>
  <c r="S820" i="1" s="1"/>
  <c r="N822" i="1" l="1"/>
  <c r="Q821" i="1"/>
  <c r="S821" i="1" s="1"/>
  <c r="Q822" i="1" l="1"/>
  <c r="S822" i="1" s="1"/>
  <c r="N823" i="1"/>
  <c r="N824" i="1" l="1"/>
  <c r="Q823" i="1"/>
  <c r="S823" i="1" s="1"/>
  <c r="N825" i="1" l="1"/>
  <c r="Q824" i="1"/>
  <c r="S824" i="1" s="1"/>
  <c r="Q825" i="1" l="1"/>
  <c r="N826" i="1"/>
  <c r="Q826" i="1" l="1"/>
  <c r="N827" i="1"/>
  <c r="S825" i="1"/>
  <c r="R826" i="1"/>
  <c r="R827" i="1" s="1"/>
  <c r="R828" i="1" s="1"/>
  <c r="R829" i="1" s="1"/>
  <c r="R830" i="1" s="1"/>
  <c r="R831" i="1" s="1"/>
  <c r="R832" i="1" s="1"/>
  <c r="R833" i="1" s="1"/>
  <c r="R834" i="1" s="1"/>
  <c r="R835" i="1" s="1"/>
  <c r="R836" i="1" s="1"/>
  <c r="R837" i="1" s="1"/>
  <c r="R838" i="1" s="1"/>
  <c r="R839" i="1" s="1"/>
  <c r="R840" i="1" s="1"/>
  <c r="R841" i="1" s="1"/>
  <c r="R842" i="1" s="1"/>
  <c r="R843" i="1" s="1"/>
  <c r="R844" i="1" s="1"/>
  <c r="R845" i="1" s="1"/>
  <c r="R846" i="1" s="1"/>
  <c r="R847" i="1" s="1"/>
  <c r="R848" i="1" s="1"/>
  <c r="R849" i="1" s="1"/>
  <c r="R850" i="1" s="1"/>
  <c r="R851" i="1" s="1"/>
  <c r="R852" i="1" s="1"/>
  <c r="R853" i="1" s="1"/>
  <c r="R854" i="1" s="1"/>
  <c r="R855" i="1" s="1"/>
  <c r="R856" i="1" s="1"/>
  <c r="R857" i="1" s="1"/>
  <c r="R858" i="1" s="1"/>
  <c r="R859" i="1" s="1"/>
  <c r="R860" i="1" s="1"/>
  <c r="R861" i="1" s="1"/>
  <c r="R862" i="1" s="1"/>
  <c r="R863" i="1" s="1"/>
  <c r="R864" i="1" s="1"/>
  <c r="R865" i="1" s="1"/>
  <c r="R866" i="1" s="1"/>
  <c r="R867" i="1" s="1"/>
  <c r="R868" i="1" s="1"/>
  <c r="R869" i="1" s="1"/>
  <c r="R870" i="1" s="1"/>
  <c r="R871" i="1" s="1"/>
  <c r="R872" i="1" s="1"/>
  <c r="R873" i="1" s="1"/>
  <c r="R874" i="1" s="1"/>
  <c r="R875" i="1" s="1"/>
  <c r="R876" i="1" s="1"/>
  <c r="R877" i="1" s="1"/>
  <c r="N828" i="1" l="1"/>
  <c r="Q827" i="1"/>
  <c r="S827" i="1" s="1"/>
  <c r="S826" i="1"/>
  <c r="Q828" i="1" l="1"/>
  <c r="N829" i="1"/>
  <c r="N830" i="1" l="1"/>
  <c r="Q829" i="1"/>
  <c r="S829" i="1" s="1"/>
  <c r="S828" i="1"/>
  <c r="Q830" i="1" l="1"/>
  <c r="N831" i="1"/>
  <c r="Q831" i="1" l="1"/>
  <c r="S831" i="1" s="1"/>
  <c r="N832" i="1"/>
  <c r="S830" i="1"/>
  <c r="N833" i="1" l="1"/>
  <c r="Q832" i="1"/>
  <c r="S832" i="1" l="1"/>
  <c r="Q833" i="1"/>
  <c r="S833" i="1" s="1"/>
  <c r="N834" i="1"/>
  <c r="N835" i="1" l="1"/>
  <c r="Q834" i="1"/>
  <c r="S834" i="1" s="1"/>
  <c r="Q835" i="1" l="1"/>
  <c r="S835" i="1" s="1"/>
  <c r="N836" i="1"/>
  <c r="N837" i="1" l="1"/>
  <c r="Q836" i="1"/>
  <c r="S836" i="1" s="1"/>
  <c r="N838" i="1" l="1"/>
  <c r="Q837" i="1"/>
  <c r="S837" i="1" s="1"/>
  <c r="N839" i="1" l="1"/>
  <c r="Q838" i="1"/>
  <c r="S838" i="1" s="1"/>
  <c r="Q839" i="1" l="1"/>
  <c r="S839" i="1" s="1"/>
  <c r="N840" i="1"/>
  <c r="Q840" i="1" l="1"/>
  <c r="S840" i="1" s="1"/>
  <c r="N841" i="1"/>
  <c r="Q841" i="1" l="1"/>
  <c r="S841" i="1" s="1"/>
  <c r="N842" i="1"/>
  <c r="N843" i="1" l="1"/>
  <c r="Q842" i="1"/>
  <c r="S842" i="1" s="1"/>
  <c r="N844" i="1" l="1"/>
  <c r="Q843" i="1"/>
  <c r="S843" i="1" s="1"/>
  <c r="Q844" i="1" l="1"/>
  <c r="S844" i="1" s="1"/>
  <c r="N845" i="1"/>
  <c r="Q845" i="1" l="1"/>
  <c r="S845" i="1" s="1"/>
  <c r="N846" i="1"/>
  <c r="N847" i="1" l="1"/>
  <c r="Q846" i="1"/>
  <c r="S846" i="1" s="1"/>
  <c r="Q847" i="1" l="1"/>
  <c r="S847" i="1" s="1"/>
  <c r="N848" i="1"/>
  <c r="N849" i="1" l="1"/>
  <c r="Q848" i="1"/>
  <c r="S848" i="1" s="1"/>
  <c r="N850" i="1" l="1"/>
  <c r="Q849" i="1"/>
  <c r="S849" i="1" s="1"/>
  <c r="N851" i="1" l="1"/>
  <c r="Q850" i="1"/>
  <c r="S850" i="1" s="1"/>
  <c r="N852" i="1" l="1"/>
  <c r="Q851" i="1"/>
  <c r="S851" i="1" s="1"/>
  <c r="Q852" i="1" l="1"/>
  <c r="S852" i="1" s="1"/>
  <c r="N853" i="1"/>
  <c r="N854" i="1" l="1"/>
  <c r="Q853" i="1"/>
  <c r="S853" i="1" s="1"/>
  <c r="N855" i="1" l="1"/>
  <c r="Q854" i="1"/>
  <c r="S854" i="1" s="1"/>
  <c r="Q855" i="1" l="1"/>
  <c r="S855" i="1" s="1"/>
  <c r="N856" i="1"/>
  <c r="N857" i="1" l="1"/>
  <c r="Q856" i="1"/>
  <c r="S856" i="1" s="1"/>
  <c r="N858" i="1" l="1"/>
  <c r="Q857" i="1"/>
  <c r="S857" i="1" s="1"/>
  <c r="Q858" i="1" l="1"/>
  <c r="S858" i="1" s="1"/>
  <c r="N859" i="1"/>
  <c r="Q859" i="1" l="1"/>
  <c r="S859" i="1" s="1"/>
  <c r="N860" i="1"/>
  <c r="Q860" i="1" l="1"/>
  <c r="S860" i="1" s="1"/>
  <c r="N861" i="1"/>
  <c r="N862" i="1" l="1"/>
  <c r="Q861" i="1"/>
  <c r="S861" i="1" s="1"/>
  <c r="Q862" i="1" l="1"/>
  <c r="S862" i="1" s="1"/>
  <c r="N863" i="1"/>
  <c r="N864" i="1" l="1"/>
  <c r="Q863" i="1"/>
  <c r="S863" i="1" s="1"/>
  <c r="N865" i="1" l="1"/>
  <c r="Q864" i="1"/>
  <c r="S864" i="1" s="1"/>
  <c r="Q865" i="1" l="1"/>
  <c r="S865" i="1" s="1"/>
  <c r="N866" i="1"/>
  <c r="N867" i="1" l="1"/>
  <c r="Q866" i="1"/>
  <c r="S866" i="1" s="1"/>
  <c r="Q867" i="1" l="1"/>
  <c r="S867" i="1" s="1"/>
  <c r="N868" i="1"/>
  <c r="N869" i="1" l="1"/>
  <c r="Q868" i="1"/>
  <c r="S868" i="1" s="1"/>
  <c r="N870" i="1" l="1"/>
  <c r="Q869" i="1"/>
  <c r="S869" i="1" s="1"/>
  <c r="N871" i="1" l="1"/>
  <c r="Q870" i="1"/>
  <c r="S870" i="1" s="1"/>
  <c r="Q871" i="1" l="1"/>
  <c r="S871" i="1" s="1"/>
  <c r="N872" i="1"/>
  <c r="Q872" i="1" l="1"/>
  <c r="S872" i="1" s="1"/>
  <c r="N873" i="1"/>
  <c r="Q873" i="1" l="1"/>
  <c r="S873" i="1" s="1"/>
  <c r="N874" i="1"/>
  <c r="N875" i="1" l="1"/>
  <c r="Q874" i="1"/>
  <c r="S874" i="1" s="1"/>
  <c r="N876" i="1" l="1"/>
  <c r="Q875" i="1"/>
  <c r="S875" i="1" s="1"/>
  <c r="N877" i="1" l="1"/>
  <c r="Q876" i="1"/>
  <c r="S876" i="1" s="1"/>
  <c r="N878" i="1" l="1"/>
  <c r="Q877" i="1"/>
  <c r="S877" i="1" l="1"/>
  <c r="R878" i="1"/>
  <c r="R879" i="1" s="1"/>
  <c r="R880" i="1" s="1"/>
  <c r="R881" i="1" s="1"/>
  <c r="R882" i="1" s="1"/>
  <c r="R883" i="1" s="1"/>
  <c r="R884" i="1" s="1"/>
  <c r="R885" i="1" s="1"/>
  <c r="R886" i="1" s="1"/>
  <c r="R887" i="1" s="1"/>
  <c r="R888" i="1" s="1"/>
  <c r="R889" i="1" s="1"/>
  <c r="R890" i="1" s="1"/>
  <c r="R891" i="1" s="1"/>
  <c r="R892" i="1" s="1"/>
  <c r="R893" i="1" s="1"/>
  <c r="R894" i="1" s="1"/>
  <c r="R895" i="1" s="1"/>
  <c r="R896" i="1" s="1"/>
  <c r="R897" i="1" s="1"/>
  <c r="R898" i="1" s="1"/>
  <c r="R899" i="1" s="1"/>
  <c r="R900" i="1" s="1"/>
  <c r="R901" i="1" s="1"/>
  <c r="R902" i="1" s="1"/>
  <c r="R903" i="1" s="1"/>
  <c r="R904" i="1" s="1"/>
  <c r="R905" i="1" s="1"/>
  <c r="R906" i="1" s="1"/>
  <c r="R907" i="1" s="1"/>
  <c r="R908" i="1" s="1"/>
  <c r="R909" i="1" s="1"/>
  <c r="R910" i="1" s="1"/>
  <c r="R911" i="1" s="1"/>
  <c r="R912" i="1" s="1"/>
  <c r="R913" i="1" s="1"/>
  <c r="R914" i="1" s="1"/>
  <c r="R915" i="1" s="1"/>
  <c r="R916" i="1" s="1"/>
  <c r="R917" i="1" s="1"/>
  <c r="R918" i="1" s="1"/>
  <c r="R919" i="1" s="1"/>
  <c r="R920" i="1" s="1"/>
  <c r="R921" i="1" s="1"/>
  <c r="R922" i="1" s="1"/>
  <c r="R923" i="1" s="1"/>
  <c r="R924" i="1" s="1"/>
  <c r="R925" i="1" s="1"/>
  <c r="R926" i="1" s="1"/>
  <c r="R927" i="1" s="1"/>
  <c r="R928" i="1" s="1"/>
  <c r="R929" i="1" s="1"/>
  <c r="N879" i="1"/>
  <c r="Q878" i="1"/>
  <c r="S878" i="1" l="1"/>
  <c r="N880" i="1"/>
  <c r="Q879" i="1"/>
  <c r="S879" i="1" s="1"/>
  <c r="N881" i="1" l="1"/>
  <c r="Q880" i="1"/>
  <c r="S880" i="1" l="1"/>
  <c r="Q881" i="1"/>
  <c r="S881" i="1" s="1"/>
  <c r="N882" i="1"/>
  <c r="Q882" i="1" l="1"/>
  <c r="N883" i="1"/>
  <c r="N884" i="1" l="1"/>
  <c r="Q883" i="1"/>
  <c r="S883" i="1" s="1"/>
  <c r="S882" i="1"/>
  <c r="N885" i="1" l="1"/>
  <c r="Q884" i="1"/>
  <c r="S884" i="1" l="1"/>
  <c r="Q885" i="1"/>
  <c r="S885" i="1" s="1"/>
  <c r="N886" i="1"/>
  <c r="Q886" i="1" l="1"/>
  <c r="S886" i="1" s="1"/>
  <c r="N887" i="1"/>
  <c r="N888" i="1" l="1"/>
  <c r="Q887" i="1"/>
  <c r="S887" i="1" s="1"/>
  <c r="Q888" i="1" l="1"/>
  <c r="S888" i="1" s="1"/>
  <c r="N889" i="1"/>
  <c r="N890" i="1" l="1"/>
  <c r="Q889" i="1"/>
  <c r="S889" i="1" s="1"/>
  <c r="Q890" i="1" l="1"/>
  <c r="S890" i="1" s="1"/>
  <c r="N891" i="1"/>
  <c r="N892" i="1" l="1"/>
  <c r="Q891" i="1"/>
  <c r="S891" i="1" s="1"/>
  <c r="Q892" i="1" l="1"/>
  <c r="S892" i="1" s="1"/>
  <c r="N893" i="1"/>
  <c r="Q893" i="1" l="1"/>
  <c r="S893" i="1" s="1"/>
  <c r="N894" i="1"/>
  <c r="N895" i="1" l="1"/>
  <c r="Q894" i="1"/>
  <c r="S894" i="1" s="1"/>
  <c r="N896" i="1" l="1"/>
  <c r="Q895" i="1"/>
  <c r="S895" i="1" s="1"/>
  <c r="N897" i="1" l="1"/>
  <c r="Q896" i="1"/>
  <c r="S896" i="1" s="1"/>
  <c r="N898" i="1" l="1"/>
  <c r="Q897" i="1"/>
  <c r="S897" i="1" s="1"/>
  <c r="N899" i="1" l="1"/>
  <c r="Q898" i="1"/>
  <c r="S898" i="1" s="1"/>
  <c r="Q899" i="1" l="1"/>
  <c r="S899" i="1" s="1"/>
  <c r="N900" i="1"/>
  <c r="Q900" i="1" l="1"/>
  <c r="S900" i="1" s="1"/>
  <c r="N901" i="1"/>
  <c r="N902" i="1" l="1"/>
  <c r="Q901" i="1"/>
  <c r="S901" i="1" s="1"/>
  <c r="Q902" i="1" l="1"/>
  <c r="S902" i="1" s="1"/>
  <c r="N903" i="1"/>
  <c r="N904" i="1" l="1"/>
  <c r="Q903" i="1"/>
  <c r="S903" i="1" s="1"/>
  <c r="Q904" i="1" l="1"/>
  <c r="S904" i="1" s="1"/>
  <c r="N905" i="1"/>
  <c r="Q905" i="1" l="1"/>
  <c r="S905" i="1" s="1"/>
  <c r="N906" i="1"/>
  <c r="N907" i="1" l="1"/>
  <c r="Q906" i="1"/>
  <c r="S906" i="1" s="1"/>
  <c r="N908" i="1" l="1"/>
  <c r="Q907" i="1"/>
  <c r="S907" i="1" s="1"/>
  <c r="N909" i="1" l="1"/>
  <c r="Q908" i="1"/>
  <c r="S908" i="1" s="1"/>
  <c r="N910" i="1" l="1"/>
  <c r="Q909" i="1"/>
  <c r="S909" i="1" s="1"/>
  <c r="N911" i="1" l="1"/>
  <c r="Q910" i="1"/>
  <c r="S910" i="1" s="1"/>
  <c r="N912" i="1" l="1"/>
  <c r="Q911" i="1"/>
  <c r="S911" i="1" s="1"/>
  <c r="N913" i="1" l="1"/>
  <c r="Q912" i="1"/>
  <c r="S912" i="1" s="1"/>
  <c r="N914" i="1" l="1"/>
  <c r="Q913" i="1"/>
  <c r="S913" i="1" s="1"/>
  <c r="Q914" i="1" l="1"/>
  <c r="S914" i="1" s="1"/>
  <c r="N915" i="1"/>
  <c r="Q915" i="1" l="1"/>
  <c r="S915" i="1" s="1"/>
  <c r="N916" i="1"/>
  <c r="N917" i="1" l="1"/>
  <c r="Q916" i="1"/>
  <c r="S916" i="1" s="1"/>
  <c r="Q917" i="1" l="1"/>
  <c r="S917" i="1" s="1"/>
  <c r="N918" i="1"/>
  <c r="Q918" i="1" l="1"/>
  <c r="S918" i="1" s="1"/>
  <c r="N919" i="1"/>
  <c r="N920" i="1" l="1"/>
  <c r="Q919" i="1"/>
  <c r="S919" i="1" s="1"/>
  <c r="Q920" i="1" l="1"/>
  <c r="S920" i="1" s="1"/>
  <c r="N921" i="1"/>
  <c r="N922" i="1" l="1"/>
  <c r="Q921" i="1"/>
  <c r="S921" i="1" s="1"/>
  <c r="Q922" i="1" l="1"/>
  <c r="S922" i="1" s="1"/>
  <c r="N923" i="1"/>
  <c r="Q923" i="1" l="1"/>
  <c r="S923" i="1" s="1"/>
  <c r="N924" i="1"/>
  <c r="N925" i="1" l="1"/>
  <c r="Q924" i="1"/>
  <c r="S924" i="1" s="1"/>
  <c r="Q925" i="1" l="1"/>
  <c r="S925" i="1" s="1"/>
  <c r="N926" i="1"/>
  <c r="Q926" i="1" l="1"/>
  <c r="S926" i="1" s="1"/>
  <c r="N927" i="1"/>
  <c r="N928" i="1" l="1"/>
  <c r="Q927" i="1"/>
  <c r="S927" i="1" s="1"/>
  <c r="N929" i="1" l="1"/>
  <c r="Q928" i="1"/>
  <c r="S928" i="1" s="1"/>
  <c r="N930" i="1" l="1"/>
  <c r="Q929" i="1"/>
  <c r="S929" i="1" l="1"/>
  <c r="R930" i="1"/>
  <c r="R931" i="1" s="1"/>
  <c r="R932" i="1" s="1"/>
  <c r="R933" i="1" s="1"/>
  <c r="R934" i="1" s="1"/>
  <c r="R935" i="1" s="1"/>
  <c r="R936" i="1" s="1"/>
  <c r="R937" i="1" s="1"/>
  <c r="R938" i="1" s="1"/>
  <c r="R939" i="1" s="1"/>
  <c r="R940" i="1" s="1"/>
  <c r="R941" i="1" s="1"/>
  <c r="R942" i="1" s="1"/>
  <c r="R943" i="1" s="1"/>
  <c r="R944" i="1" s="1"/>
  <c r="R945" i="1" s="1"/>
  <c r="R946" i="1" s="1"/>
  <c r="R947" i="1" s="1"/>
  <c r="R948" i="1" s="1"/>
  <c r="R949" i="1" s="1"/>
  <c r="R950" i="1" s="1"/>
  <c r="R951" i="1" s="1"/>
  <c r="R952" i="1" s="1"/>
  <c r="R953" i="1" s="1"/>
  <c r="R954" i="1" s="1"/>
  <c r="R955" i="1" s="1"/>
  <c r="R956" i="1" s="1"/>
  <c r="R957" i="1" s="1"/>
  <c r="R958" i="1" s="1"/>
  <c r="R959" i="1" s="1"/>
  <c r="R960" i="1" s="1"/>
  <c r="R961" i="1" s="1"/>
  <c r="R962" i="1" s="1"/>
  <c r="R963" i="1" s="1"/>
  <c r="R964" i="1" s="1"/>
  <c r="R965" i="1" s="1"/>
  <c r="R966" i="1" s="1"/>
  <c r="R967" i="1" s="1"/>
  <c r="R968" i="1" s="1"/>
  <c r="R969" i="1" s="1"/>
  <c r="R970" i="1" s="1"/>
  <c r="R971" i="1" s="1"/>
  <c r="R972" i="1" s="1"/>
  <c r="R973" i="1" s="1"/>
  <c r="R974" i="1" s="1"/>
  <c r="R975" i="1" s="1"/>
  <c r="R976" i="1" s="1"/>
  <c r="R977" i="1" s="1"/>
  <c r="R978" i="1" s="1"/>
  <c r="R979" i="1" s="1"/>
  <c r="R980" i="1" s="1"/>
  <c r="R981" i="1" s="1"/>
  <c r="R982" i="1" s="1"/>
  <c r="Q930" i="1"/>
  <c r="N931" i="1"/>
  <c r="Q931" i="1" l="1"/>
  <c r="S931" i="1" s="1"/>
  <c r="N932" i="1"/>
  <c r="S930" i="1"/>
  <c r="Q932" i="1" l="1"/>
  <c r="N933" i="1"/>
  <c r="N934" i="1" l="1"/>
  <c r="Q933" i="1"/>
  <c r="S933" i="1" s="1"/>
  <c r="S932" i="1"/>
  <c r="N935" i="1" l="1"/>
  <c r="Q934" i="1"/>
  <c r="S934" i="1" l="1"/>
  <c r="N936" i="1"/>
  <c r="Q935" i="1"/>
  <c r="S935" i="1" s="1"/>
  <c r="Q936" i="1" l="1"/>
  <c r="N937" i="1"/>
  <c r="N938" i="1" l="1"/>
  <c r="Q937" i="1"/>
  <c r="S937" i="1" s="1"/>
  <c r="S936" i="1"/>
  <c r="N939" i="1" l="1"/>
  <c r="Q938" i="1"/>
  <c r="S938" i="1" s="1"/>
  <c r="Q939" i="1" l="1"/>
  <c r="S939" i="1" s="1"/>
  <c r="N940" i="1"/>
  <c r="N941" i="1" l="1"/>
  <c r="Q940" i="1"/>
  <c r="S940" i="1" s="1"/>
  <c r="Q941" i="1" l="1"/>
  <c r="S941" i="1" s="1"/>
  <c r="N942" i="1"/>
  <c r="N943" i="1" l="1"/>
  <c r="Q942" i="1"/>
  <c r="S942" i="1" s="1"/>
  <c r="Q943" i="1" l="1"/>
  <c r="S943" i="1" s="1"/>
  <c r="N944" i="1"/>
  <c r="Q944" i="1" l="1"/>
  <c r="S944" i="1" s="1"/>
  <c r="N945" i="1"/>
  <c r="Q945" i="1" l="1"/>
  <c r="S945" i="1" s="1"/>
  <c r="N946" i="1"/>
  <c r="Q946" i="1" l="1"/>
  <c r="S946" i="1" s="1"/>
  <c r="N947" i="1"/>
  <c r="Q947" i="1" l="1"/>
  <c r="S947" i="1" s="1"/>
  <c r="N948" i="1"/>
  <c r="Q948" i="1" l="1"/>
  <c r="S948" i="1" s="1"/>
  <c r="N949" i="1"/>
  <c r="N950" i="1" l="1"/>
  <c r="Q949" i="1"/>
  <c r="S949" i="1" s="1"/>
  <c r="N951" i="1" l="1"/>
  <c r="Q950" i="1"/>
  <c r="S950" i="1" s="1"/>
  <c r="N952" i="1" l="1"/>
  <c r="Q951" i="1"/>
  <c r="S951" i="1" s="1"/>
  <c r="N953" i="1" l="1"/>
  <c r="Q952" i="1"/>
  <c r="S952" i="1" s="1"/>
  <c r="Q953" i="1" l="1"/>
  <c r="S953" i="1" s="1"/>
  <c r="N954" i="1"/>
  <c r="N955" i="1" l="1"/>
  <c r="Q954" i="1"/>
  <c r="S954" i="1" s="1"/>
  <c r="N956" i="1" l="1"/>
  <c r="Q955" i="1"/>
  <c r="S955" i="1" s="1"/>
  <c r="Q956" i="1" l="1"/>
  <c r="S956" i="1" s="1"/>
  <c r="N957" i="1"/>
  <c r="Q957" i="1" l="1"/>
  <c r="S957" i="1" s="1"/>
  <c r="N958" i="1"/>
  <c r="Q958" i="1" l="1"/>
  <c r="S958" i="1" s="1"/>
  <c r="N959" i="1"/>
  <c r="N960" i="1" l="1"/>
  <c r="Q959" i="1"/>
  <c r="S959" i="1" s="1"/>
  <c r="Q960" i="1" l="1"/>
  <c r="S960" i="1" s="1"/>
  <c r="N961" i="1"/>
  <c r="N962" i="1" l="1"/>
  <c r="Q961" i="1"/>
  <c r="S961" i="1" s="1"/>
  <c r="N963" i="1" l="1"/>
  <c r="Q962" i="1"/>
  <c r="S962" i="1" s="1"/>
  <c r="Q963" i="1" l="1"/>
  <c r="S963" i="1" s="1"/>
  <c r="N964" i="1"/>
  <c r="Q964" i="1" l="1"/>
  <c r="S964" i="1" s="1"/>
  <c r="N965" i="1"/>
  <c r="Q965" i="1" l="1"/>
  <c r="S965" i="1" s="1"/>
  <c r="N966" i="1"/>
  <c r="N967" i="1" l="1"/>
  <c r="Q966" i="1"/>
  <c r="S966" i="1" s="1"/>
  <c r="Q967" i="1" l="1"/>
  <c r="S967" i="1" s="1"/>
  <c r="N968" i="1"/>
  <c r="Q968" i="1" l="1"/>
  <c r="S968" i="1" s="1"/>
  <c r="N969" i="1"/>
  <c r="N970" i="1" l="1"/>
  <c r="Q969" i="1"/>
  <c r="S969" i="1" s="1"/>
  <c r="Q970" i="1" l="1"/>
  <c r="S970" i="1" s="1"/>
  <c r="N971" i="1"/>
  <c r="N972" i="1" l="1"/>
  <c r="Q971" i="1"/>
  <c r="S971" i="1" s="1"/>
  <c r="N973" i="1" l="1"/>
  <c r="Q972" i="1"/>
  <c r="S972" i="1" s="1"/>
  <c r="N974" i="1" l="1"/>
  <c r="Q973" i="1"/>
  <c r="S973" i="1" s="1"/>
  <c r="N975" i="1" l="1"/>
  <c r="Q974" i="1"/>
  <c r="S974" i="1" s="1"/>
  <c r="N976" i="1" l="1"/>
  <c r="Q975" i="1"/>
  <c r="S975" i="1" s="1"/>
  <c r="N977" i="1" l="1"/>
  <c r="Q976" i="1"/>
  <c r="S976" i="1" s="1"/>
  <c r="N978" i="1" l="1"/>
  <c r="Q977" i="1"/>
  <c r="S977" i="1" s="1"/>
  <c r="N979" i="1" l="1"/>
  <c r="Q978" i="1"/>
  <c r="S978" i="1" s="1"/>
  <c r="Q979" i="1" l="1"/>
  <c r="S979" i="1" s="1"/>
  <c r="N980" i="1"/>
  <c r="N981" i="1" l="1"/>
  <c r="Q980" i="1"/>
  <c r="S980" i="1" s="1"/>
  <c r="N982" i="1" l="1"/>
  <c r="Q981" i="1"/>
  <c r="S981" i="1" s="1"/>
  <c r="N983" i="1" l="1"/>
  <c r="Q982" i="1"/>
  <c r="S982" i="1" l="1"/>
  <c r="P983" i="1" a="1"/>
  <c r="P983" i="1" s="1"/>
  <c r="P984" i="1" s="1" a="1"/>
  <c r="P984" i="1" s="1"/>
  <c r="P985" i="1" s="1" a="1"/>
  <c r="P985" i="1" s="1"/>
  <c r="P986" i="1" s="1" a="1"/>
  <c r="P986" i="1" s="1"/>
  <c r="P987" i="1" s="1" a="1"/>
  <c r="P987" i="1" s="1"/>
  <c r="P988" i="1" s="1" a="1"/>
  <c r="P988" i="1" s="1"/>
  <c r="P989" i="1" s="1" a="1"/>
  <c r="P989" i="1" s="1"/>
  <c r="P990" i="1" s="1" a="1"/>
  <c r="P990" i="1" s="1"/>
  <c r="P991" i="1" s="1" a="1"/>
  <c r="P991" i="1" s="1"/>
  <c r="P992" i="1" s="1" a="1"/>
  <c r="P992" i="1" s="1"/>
  <c r="P993" i="1" s="1" a="1"/>
  <c r="P993" i="1" s="1"/>
  <c r="P994" i="1" s="1" a="1"/>
  <c r="P994" i="1" s="1"/>
  <c r="P995" i="1" s="1" a="1"/>
  <c r="P995" i="1" s="1"/>
  <c r="P996" i="1" s="1" a="1"/>
  <c r="P996" i="1" s="1"/>
  <c r="P997" i="1" s="1" a="1"/>
  <c r="P997" i="1" s="1"/>
  <c r="P998" i="1" s="1" a="1"/>
  <c r="P998" i="1" s="1"/>
  <c r="P999" i="1" s="1" a="1"/>
  <c r="P999" i="1" s="1"/>
  <c r="P1000" i="1" s="1" a="1"/>
  <c r="P1000" i="1" s="1"/>
  <c r="P1001" i="1" s="1" a="1"/>
  <c r="P1001" i="1" s="1"/>
  <c r="P1002" i="1" s="1" a="1"/>
  <c r="P1002" i="1" s="1"/>
  <c r="P1003" i="1" s="1" a="1"/>
  <c r="P1003" i="1" s="1"/>
  <c r="P1004" i="1" s="1" a="1"/>
  <c r="P1004" i="1" s="1"/>
  <c r="P1005" i="1" s="1" a="1"/>
  <c r="P1005" i="1" s="1"/>
  <c r="P1006" i="1" s="1" a="1"/>
  <c r="P1006" i="1" s="1"/>
  <c r="P1007" i="1" s="1" a="1"/>
  <c r="P1007" i="1" s="1"/>
  <c r="P1008" i="1" s="1" a="1"/>
  <c r="P1008" i="1" s="1"/>
  <c r="P1009" i="1" s="1" a="1"/>
  <c r="P1009" i="1" s="1"/>
  <c r="P1010" i="1" s="1" a="1"/>
  <c r="P1010" i="1" s="1"/>
  <c r="P1011" i="1" s="1" a="1"/>
  <c r="P1011" i="1" s="1"/>
  <c r="P1012" i="1" s="1" a="1"/>
  <c r="P1012" i="1" s="1"/>
  <c r="P1013" i="1" s="1" a="1"/>
  <c r="P1013" i="1" s="1"/>
  <c r="P1014" i="1" s="1" a="1"/>
  <c r="P1014" i="1" s="1"/>
  <c r="P1015" i="1" s="1" a="1"/>
  <c r="P1015" i="1" s="1"/>
  <c r="P1016" i="1" s="1" a="1"/>
  <c r="P1016" i="1" s="1"/>
  <c r="P1017" i="1" s="1" a="1"/>
  <c r="P1017" i="1" s="1"/>
  <c r="P1018" i="1" s="1" a="1"/>
  <c r="P1018" i="1" s="1"/>
  <c r="P1019" i="1" s="1" a="1"/>
  <c r="P1019" i="1" s="1"/>
  <c r="P1020" i="1" s="1" a="1"/>
  <c r="P1020" i="1" s="1"/>
  <c r="P1021" i="1" s="1" a="1"/>
  <c r="P1021" i="1" s="1"/>
  <c r="P1022" i="1" s="1" a="1"/>
  <c r="P1022" i="1" s="1"/>
  <c r="P1023" i="1" s="1" a="1"/>
  <c r="P1023" i="1" s="1"/>
  <c r="P1024" i="1" s="1" a="1"/>
  <c r="P1024" i="1" s="1"/>
  <c r="P1025" i="1" s="1" a="1"/>
  <c r="P1025" i="1" s="1"/>
  <c r="P1026" i="1" s="1" a="1"/>
  <c r="P1026" i="1" s="1"/>
  <c r="P1027" i="1" s="1" a="1"/>
  <c r="P1027" i="1" s="1"/>
  <c r="P1028" i="1" s="1" a="1"/>
  <c r="P1028" i="1" s="1"/>
  <c r="P1029" i="1" s="1" a="1"/>
  <c r="P1029" i="1" s="1"/>
  <c r="P1030" i="1" s="1" a="1"/>
  <c r="P1030" i="1" s="1"/>
  <c r="P1031" i="1" s="1" a="1"/>
  <c r="P1031" i="1" s="1"/>
  <c r="P1032" i="1" s="1" a="1"/>
  <c r="P1032" i="1" s="1"/>
  <c r="P1033" i="1" s="1" a="1"/>
  <c r="P1033" i="1" s="1"/>
  <c r="P1034" i="1" s="1" a="1"/>
  <c r="P1034" i="1" s="1"/>
  <c r="O983" i="1" a="1"/>
  <c r="O983" i="1" s="1"/>
  <c r="O984" i="1" s="1" a="1"/>
  <c r="O984" i="1" s="1"/>
  <c r="O985" i="1" s="1" a="1"/>
  <c r="O985" i="1" s="1"/>
  <c r="O986" i="1" s="1" a="1"/>
  <c r="O986" i="1" s="1"/>
  <c r="O987" i="1" s="1" a="1"/>
  <c r="O987" i="1" s="1"/>
  <c r="O988" i="1" s="1" a="1"/>
  <c r="O988" i="1" s="1"/>
  <c r="O989" i="1" s="1" a="1"/>
  <c r="O989" i="1" s="1"/>
  <c r="O990" i="1" s="1" a="1"/>
  <c r="O990" i="1" s="1"/>
  <c r="O991" i="1" s="1" a="1"/>
  <c r="O991" i="1" s="1"/>
  <c r="O992" i="1" s="1" a="1"/>
  <c r="O992" i="1" s="1"/>
  <c r="O993" i="1" s="1" a="1"/>
  <c r="O993" i="1" s="1"/>
  <c r="O994" i="1" s="1" a="1"/>
  <c r="O994" i="1" s="1"/>
  <c r="O995" i="1" s="1" a="1"/>
  <c r="O995" i="1" s="1"/>
  <c r="O996" i="1" s="1" a="1"/>
  <c r="O996" i="1" s="1"/>
  <c r="O997" i="1" s="1" a="1"/>
  <c r="O997" i="1" s="1"/>
  <c r="O998" i="1" s="1" a="1"/>
  <c r="O998" i="1" s="1"/>
  <c r="O999" i="1" s="1" a="1"/>
  <c r="O999" i="1" s="1"/>
  <c r="O1000" i="1" s="1" a="1"/>
  <c r="O1000" i="1" s="1"/>
  <c r="O1001" i="1" s="1" a="1"/>
  <c r="O1001" i="1" s="1"/>
  <c r="O1002" i="1" s="1" a="1"/>
  <c r="O1002" i="1" s="1"/>
  <c r="O1003" i="1" s="1" a="1"/>
  <c r="O1003" i="1" s="1"/>
  <c r="O1004" i="1" s="1" a="1"/>
  <c r="O1004" i="1" s="1"/>
  <c r="O1005" i="1" s="1" a="1"/>
  <c r="O1005" i="1" s="1"/>
  <c r="O1006" i="1" s="1" a="1"/>
  <c r="O1006" i="1" s="1"/>
  <c r="O1007" i="1" s="1" a="1"/>
  <c r="O1007" i="1" s="1"/>
  <c r="O1008" i="1" s="1" a="1"/>
  <c r="O1008" i="1" s="1"/>
  <c r="O1009" i="1" s="1" a="1"/>
  <c r="O1009" i="1" s="1"/>
  <c r="O1010" i="1" s="1" a="1"/>
  <c r="O1010" i="1" s="1"/>
  <c r="O1011" i="1" s="1" a="1"/>
  <c r="O1011" i="1" s="1"/>
  <c r="O1012" i="1" s="1" a="1"/>
  <c r="O1012" i="1" s="1"/>
  <c r="O1013" i="1" s="1" a="1"/>
  <c r="O1013" i="1" s="1"/>
  <c r="O1014" i="1" s="1" a="1"/>
  <c r="O1014" i="1" s="1"/>
  <c r="O1015" i="1" s="1" a="1"/>
  <c r="O1015" i="1" s="1"/>
  <c r="O1016" i="1" s="1" a="1"/>
  <c r="O1016" i="1" s="1"/>
  <c r="O1017" i="1" s="1" a="1"/>
  <c r="O1017" i="1" s="1"/>
  <c r="O1018" i="1" s="1" a="1"/>
  <c r="O1018" i="1" s="1"/>
  <c r="O1019" i="1" s="1" a="1"/>
  <c r="O1019" i="1" s="1"/>
  <c r="O1020" i="1" s="1" a="1"/>
  <c r="O1020" i="1" s="1"/>
  <c r="O1021" i="1" s="1" a="1"/>
  <c r="O1021" i="1" s="1"/>
  <c r="O1022" i="1" s="1" a="1"/>
  <c r="O1022" i="1" s="1"/>
  <c r="O1023" i="1" s="1" a="1"/>
  <c r="O1023" i="1" s="1"/>
  <c r="O1024" i="1" s="1" a="1"/>
  <c r="O1024" i="1" s="1"/>
  <c r="O1025" i="1" s="1" a="1"/>
  <c r="O1025" i="1" s="1"/>
  <c r="O1026" i="1" s="1" a="1"/>
  <c r="O1026" i="1" s="1"/>
  <c r="O1027" i="1" s="1" a="1"/>
  <c r="O1027" i="1" s="1"/>
  <c r="O1028" i="1" s="1" a="1"/>
  <c r="O1028" i="1" s="1"/>
  <c r="O1029" i="1" s="1" a="1"/>
  <c r="O1029" i="1" s="1"/>
  <c r="O1030" i="1" s="1" a="1"/>
  <c r="O1030" i="1" s="1"/>
  <c r="O1031" i="1" s="1" a="1"/>
  <c r="O1031" i="1" s="1"/>
  <c r="O1032" i="1" s="1" a="1"/>
  <c r="O1032" i="1" s="1"/>
  <c r="O1033" i="1" s="1" a="1"/>
  <c r="O1033" i="1" s="1"/>
  <c r="O1034" i="1" s="1" a="1"/>
  <c r="O1034" i="1" s="1"/>
  <c r="R983" i="1"/>
  <c r="R984" i="1" s="1"/>
  <c r="R985" i="1" s="1"/>
  <c r="R986" i="1" s="1"/>
  <c r="R987" i="1" s="1"/>
  <c r="R988" i="1" s="1"/>
  <c r="R989" i="1" s="1"/>
  <c r="R990" i="1" s="1"/>
  <c r="R991" i="1" s="1"/>
  <c r="R992" i="1" s="1"/>
  <c r="R993" i="1" s="1"/>
  <c r="R994" i="1" s="1"/>
  <c r="R995" i="1" s="1"/>
  <c r="R996" i="1" s="1"/>
  <c r="R997" i="1" s="1"/>
  <c r="R998" i="1" s="1"/>
  <c r="R999" i="1" s="1"/>
  <c r="R1000" i="1" s="1"/>
  <c r="R1001" i="1" s="1"/>
  <c r="R1002" i="1" s="1"/>
  <c r="R1003" i="1" s="1"/>
  <c r="R1004" i="1" s="1"/>
  <c r="R1005" i="1" s="1"/>
  <c r="R1006" i="1" s="1"/>
  <c r="R1007" i="1" s="1"/>
  <c r="R1008" i="1" s="1"/>
  <c r="R1009" i="1" s="1"/>
  <c r="R1010" i="1" s="1"/>
  <c r="R1011" i="1" s="1"/>
  <c r="R1012" i="1" s="1"/>
  <c r="R1013" i="1" s="1"/>
  <c r="R1014" i="1" s="1"/>
  <c r="R1015" i="1" s="1"/>
  <c r="R1016" i="1" s="1"/>
  <c r="R1017" i="1" s="1"/>
  <c r="R1018" i="1" s="1"/>
  <c r="R1019" i="1" s="1"/>
  <c r="R1020" i="1" s="1"/>
  <c r="R1021" i="1" s="1"/>
  <c r="R1022" i="1" s="1"/>
  <c r="R1023" i="1" s="1"/>
  <c r="R1024" i="1" s="1"/>
  <c r="R1025" i="1" s="1"/>
  <c r="R1026" i="1" s="1"/>
  <c r="R1027" i="1" s="1"/>
  <c r="R1028" i="1" s="1"/>
  <c r="R1029" i="1" s="1"/>
  <c r="R1030" i="1" s="1"/>
  <c r="R1031" i="1" s="1"/>
  <c r="R1032" i="1" s="1"/>
  <c r="R1033" i="1" s="1"/>
  <c r="R1034" i="1" s="1"/>
  <c r="N984" i="1"/>
  <c r="Q983" i="1" l="1"/>
  <c r="S983" i="1" s="1"/>
  <c r="Q984" i="1"/>
  <c r="S984" i="1" s="1"/>
  <c r="N985" i="1"/>
  <c r="P1035" i="1" a="1"/>
  <c r="P1035" i="1" s="1"/>
  <c r="P1036" i="1" s="1" a="1"/>
  <c r="P1036" i="1" s="1"/>
  <c r="P1037" i="1" s="1" a="1"/>
  <c r="P1037" i="1" s="1"/>
  <c r="P1038" i="1" s="1" a="1"/>
  <c r="P1038" i="1" s="1"/>
  <c r="P1039" i="1" s="1" a="1"/>
  <c r="P1039" i="1" s="1"/>
  <c r="P1040" i="1" s="1" a="1"/>
  <c r="P1040" i="1" s="1"/>
  <c r="P1041" i="1" s="1" a="1"/>
  <c r="P1041" i="1" s="1"/>
  <c r="P1042" i="1" s="1" a="1"/>
  <c r="P1042" i="1" s="1"/>
  <c r="P1043" i="1" s="1" a="1"/>
  <c r="P1043" i="1" s="1"/>
  <c r="P1044" i="1" s="1" a="1"/>
  <c r="P1044" i="1" s="1"/>
  <c r="P1045" i="1" s="1" a="1"/>
  <c r="P1045" i="1" s="1"/>
  <c r="P1046" i="1" s="1" a="1"/>
  <c r="P1046" i="1" s="1"/>
  <c r="P1047" i="1" s="1" a="1"/>
  <c r="P1047" i="1" s="1"/>
  <c r="P1048" i="1" s="1" a="1"/>
  <c r="P1048" i="1" s="1"/>
  <c r="P1049" i="1" s="1" a="1"/>
  <c r="P1049" i="1" s="1"/>
  <c r="P1050" i="1" s="1" a="1"/>
  <c r="P1050" i="1" s="1"/>
  <c r="P1051" i="1" s="1" a="1"/>
  <c r="P1051" i="1" s="1"/>
  <c r="P1052" i="1" s="1" a="1"/>
  <c r="P1052" i="1" s="1"/>
  <c r="P1053" i="1" s="1" a="1"/>
  <c r="P1053" i="1" s="1"/>
  <c r="P1054" i="1" s="1" a="1"/>
  <c r="P1054" i="1" s="1"/>
  <c r="P1055" i="1" s="1" a="1"/>
  <c r="P1055" i="1" s="1"/>
  <c r="P1056" i="1" s="1" a="1"/>
  <c r="P1056" i="1" s="1"/>
  <c r="P1057" i="1" s="1" a="1"/>
  <c r="P1057" i="1" s="1"/>
  <c r="P1058" i="1" s="1" a="1"/>
  <c r="P1058" i="1" s="1"/>
  <c r="P1059" i="1" s="1" a="1"/>
  <c r="P1059" i="1" s="1"/>
  <c r="P1060" i="1" s="1" a="1"/>
  <c r="P1060" i="1" s="1"/>
  <c r="P1061" i="1" s="1" a="1"/>
  <c r="P1061" i="1" s="1"/>
  <c r="P1062" i="1" s="1" a="1"/>
  <c r="P1062" i="1" s="1"/>
  <c r="P1063" i="1" s="1" a="1"/>
  <c r="P1063" i="1" s="1"/>
  <c r="P1064" i="1" s="1" a="1"/>
  <c r="P1064" i="1" s="1"/>
  <c r="P1065" i="1" s="1" a="1"/>
  <c r="P1065" i="1" s="1"/>
  <c r="P1066" i="1" s="1" a="1"/>
  <c r="P1066" i="1" s="1"/>
  <c r="P1067" i="1" s="1" a="1"/>
  <c r="P1067" i="1" s="1"/>
  <c r="P1068" i="1" s="1" a="1"/>
  <c r="P1068" i="1" s="1"/>
  <c r="P1069" i="1" s="1" a="1"/>
  <c r="P1069" i="1" s="1"/>
  <c r="P1070" i="1" s="1" a="1"/>
  <c r="P1070" i="1" s="1"/>
  <c r="P1071" i="1" s="1" a="1"/>
  <c r="P1071" i="1" s="1"/>
  <c r="P1072" i="1" s="1" a="1"/>
  <c r="P1072" i="1" s="1"/>
  <c r="P1073" i="1" s="1" a="1"/>
  <c r="P1073" i="1" s="1"/>
  <c r="P1074" i="1" s="1" a="1"/>
  <c r="P1074" i="1" s="1"/>
  <c r="P1075" i="1" s="1" a="1"/>
  <c r="P1075" i="1" s="1"/>
  <c r="P1076" i="1" s="1" a="1"/>
  <c r="P1076" i="1" s="1"/>
  <c r="P1077" i="1" s="1" a="1"/>
  <c r="P1077" i="1" s="1"/>
  <c r="P1078" i="1" s="1" a="1"/>
  <c r="P1078" i="1" s="1"/>
  <c r="P1079" i="1" s="1" a="1"/>
  <c r="P1079" i="1" s="1"/>
  <c r="P1080" i="1" s="1" a="1"/>
  <c r="P1080" i="1" s="1"/>
  <c r="P1081" i="1" s="1" a="1"/>
  <c r="P1081" i="1" s="1"/>
  <c r="P1082" i="1" s="1" a="1"/>
  <c r="P1082" i="1" s="1"/>
  <c r="P1083" i="1" s="1" a="1"/>
  <c r="P1083" i="1" s="1"/>
  <c r="P1084" i="1" s="1" a="1"/>
  <c r="P1084" i="1" s="1"/>
  <c r="P1085" i="1" s="1" a="1"/>
  <c r="P1085" i="1" s="1"/>
  <c r="P1086" i="1" s="1" a="1"/>
  <c r="P1086" i="1" s="1"/>
  <c r="O1035" i="1" a="1"/>
  <c r="O1035" i="1" s="1"/>
  <c r="O1036" i="1" s="1" a="1"/>
  <c r="O1036" i="1" s="1"/>
  <c r="O1037" i="1" s="1" a="1"/>
  <c r="O1037" i="1" s="1"/>
  <c r="O1038" i="1" s="1" a="1"/>
  <c r="O1038" i="1" s="1"/>
  <c r="O1039" i="1" s="1" a="1"/>
  <c r="O1039" i="1" s="1"/>
  <c r="O1040" i="1" s="1" a="1"/>
  <c r="O1040" i="1" s="1"/>
  <c r="O1041" i="1" s="1" a="1"/>
  <c r="O1041" i="1" s="1"/>
  <c r="O1042" i="1" s="1" a="1"/>
  <c r="O1042" i="1" s="1"/>
  <c r="O1043" i="1" s="1" a="1"/>
  <c r="O1043" i="1" s="1"/>
  <c r="O1044" i="1" s="1" a="1"/>
  <c r="O1044" i="1" s="1"/>
  <c r="O1045" i="1" s="1" a="1"/>
  <c r="O1045" i="1" s="1"/>
  <c r="O1046" i="1" s="1" a="1"/>
  <c r="O1046" i="1" s="1"/>
  <c r="O1047" i="1" s="1" a="1"/>
  <c r="O1047" i="1" s="1"/>
  <c r="O1048" i="1" s="1" a="1"/>
  <c r="O1048" i="1" s="1"/>
  <c r="O1049" i="1" s="1" a="1"/>
  <c r="O1049" i="1" s="1"/>
  <c r="O1050" i="1" s="1" a="1"/>
  <c r="O1050" i="1" s="1"/>
  <c r="O1051" i="1" s="1" a="1"/>
  <c r="O1051" i="1" s="1"/>
  <c r="O1052" i="1" s="1" a="1"/>
  <c r="O1052" i="1" s="1"/>
  <c r="O1053" i="1" s="1" a="1"/>
  <c r="O1053" i="1" s="1"/>
  <c r="O1054" i="1" s="1" a="1"/>
  <c r="O1054" i="1" s="1"/>
  <c r="O1055" i="1" s="1" a="1"/>
  <c r="O1055" i="1" s="1"/>
  <c r="O1056" i="1" s="1" a="1"/>
  <c r="O1056" i="1" s="1"/>
  <c r="O1057" i="1" s="1" a="1"/>
  <c r="O1057" i="1" s="1"/>
  <c r="O1058" i="1" s="1" a="1"/>
  <c r="O1058" i="1" s="1"/>
  <c r="O1059" i="1" s="1" a="1"/>
  <c r="O1059" i="1" s="1"/>
  <c r="O1060" i="1" s="1" a="1"/>
  <c r="O1060" i="1" s="1"/>
  <c r="O1061" i="1" s="1" a="1"/>
  <c r="O1061" i="1" s="1"/>
  <c r="O1062" i="1" s="1" a="1"/>
  <c r="O1062" i="1" s="1"/>
  <c r="O1063" i="1" s="1" a="1"/>
  <c r="O1063" i="1" s="1"/>
  <c r="O1064" i="1" s="1" a="1"/>
  <c r="O1064" i="1" s="1"/>
  <c r="O1065" i="1" s="1" a="1"/>
  <c r="O1065" i="1" s="1"/>
  <c r="O1066" i="1" s="1" a="1"/>
  <c r="O1066" i="1" s="1"/>
  <c r="O1067" i="1" s="1" a="1"/>
  <c r="O1067" i="1" s="1"/>
  <c r="O1068" i="1" s="1" a="1"/>
  <c r="O1068" i="1" s="1"/>
  <c r="O1069" i="1" s="1" a="1"/>
  <c r="O1069" i="1" s="1"/>
  <c r="O1070" i="1" s="1" a="1"/>
  <c r="O1070" i="1" s="1"/>
  <c r="O1071" i="1" s="1" a="1"/>
  <c r="O1071" i="1" s="1"/>
  <c r="O1072" i="1" s="1" a="1"/>
  <c r="O1072" i="1" s="1"/>
  <c r="O1073" i="1" s="1" a="1"/>
  <c r="O1073" i="1" s="1"/>
  <c r="O1074" i="1" s="1" a="1"/>
  <c r="O1074" i="1" s="1"/>
  <c r="O1075" i="1" s="1" a="1"/>
  <c r="O1075" i="1" s="1"/>
  <c r="O1076" i="1" s="1" a="1"/>
  <c r="O1076" i="1" s="1"/>
  <c r="O1077" i="1" s="1" a="1"/>
  <c r="O1077" i="1" s="1"/>
  <c r="O1078" i="1" s="1" a="1"/>
  <c r="O1078" i="1" s="1"/>
  <c r="O1079" i="1" s="1" a="1"/>
  <c r="O1079" i="1" s="1"/>
  <c r="O1080" i="1" s="1" a="1"/>
  <c r="O1080" i="1" s="1"/>
  <c r="O1081" i="1" s="1" a="1"/>
  <c r="O1081" i="1" s="1"/>
  <c r="O1082" i="1" s="1" a="1"/>
  <c r="O1082" i="1" s="1"/>
  <c r="O1083" i="1" s="1" a="1"/>
  <c r="O1083" i="1" s="1"/>
  <c r="O1084" i="1" s="1" a="1"/>
  <c r="O1084" i="1" s="1"/>
  <c r="O1085" i="1" s="1" a="1"/>
  <c r="O1085" i="1" s="1"/>
  <c r="O1086" i="1" s="1" a="1"/>
  <c r="O1086" i="1" s="1"/>
  <c r="P1087" i="1" l="1" a="1"/>
  <c r="P1087" i="1" s="1"/>
  <c r="P1088" i="1" s="1" a="1"/>
  <c r="P1088" i="1" s="1"/>
  <c r="P1089" i="1" s="1" a="1"/>
  <c r="P1089" i="1" s="1"/>
  <c r="P1090" i="1" s="1" a="1"/>
  <c r="P1090" i="1" s="1"/>
  <c r="P1091" i="1" s="1" a="1"/>
  <c r="P1091" i="1" s="1"/>
  <c r="P1092" i="1" s="1" a="1"/>
  <c r="P1092" i="1" s="1"/>
  <c r="P1093" i="1" s="1" a="1"/>
  <c r="P1093" i="1" s="1"/>
  <c r="P1094" i="1" s="1" a="1"/>
  <c r="P1094" i="1" s="1"/>
  <c r="P1095" i="1" s="1" a="1"/>
  <c r="P1095" i="1" s="1"/>
  <c r="P1096" i="1" s="1" a="1"/>
  <c r="P1096" i="1" s="1"/>
  <c r="P1097" i="1" s="1" a="1"/>
  <c r="P1097" i="1" s="1"/>
  <c r="P1098" i="1" s="1" a="1"/>
  <c r="P1098" i="1" s="1"/>
  <c r="P1099" i="1" s="1" a="1"/>
  <c r="P1099" i="1" s="1"/>
  <c r="P1100" i="1" s="1" a="1"/>
  <c r="P1100" i="1" s="1"/>
  <c r="P1101" i="1" s="1" a="1"/>
  <c r="P1101" i="1" s="1"/>
  <c r="P1102" i="1" s="1" a="1"/>
  <c r="P1102" i="1" s="1"/>
  <c r="P1103" i="1" s="1" a="1"/>
  <c r="P1103" i="1" s="1"/>
  <c r="P1104" i="1" s="1" a="1"/>
  <c r="P1104" i="1" s="1"/>
  <c r="P1105" i="1" s="1" a="1"/>
  <c r="P1105" i="1" s="1"/>
  <c r="P1106" i="1" s="1" a="1"/>
  <c r="P1106" i="1" s="1"/>
  <c r="P1107" i="1" s="1" a="1"/>
  <c r="P1107" i="1" s="1"/>
  <c r="P1108" i="1" s="1" a="1"/>
  <c r="P1108" i="1" s="1"/>
  <c r="P1109" i="1" s="1" a="1"/>
  <c r="P1109" i="1" s="1"/>
  <c r="P1110" i="1" s="1" a="1"/>
  <c r="P1110" i="1" s="1"/>
  <c r="P1111" i="1" s="1" a="1"/>
  <c r="P1111" i="1" s="1"/>
  <c r="P1112" i="1" s="1" a="1"/>
  <c r="P1112" i="1" s="1"/>
  <c r="P1113" i="1" s="1" a="1"/>
  <c r="P1113" i="1" s="1"/>
  <c r="P1114" i="1" s="1" a="1"/>
  <c r="P1114" i="1" s="1"/>
  <c r="P1115" i="1" s="1" a="1"/>
  <c r="P1115" i="1" s="1"/>
  <c r="P1116" i="1" s="1" a="1"/>
  <c r="P1116" i="1" s="1"/>
  <c r="P1117" i="1" s="1" a="1"/>
  <c r="P1117" i="1" s="1"/>
  <c r="P1118" i="1" s="1" a="1"/>
  <c r="P1118" i="1" s="1"/>
  <c r="P1119" i="1" s="1" a="1"/>
  <c r="P1119" i="1" s="1"/>
  <c r="P1120" i="1" s="1" a="1"/>
  <c r="P1120" i="1" s="1"/>
  <c r="P1121" i="1" s="1" a="1"/>
  <c r="P1121" i="1" s="1"/>
  <c r="P1122" i="1" s="1" a="1"/>
  <c r="P1122" i="1" s="1"/>
  <c r="P1123" i="1" s="1" a="1"/>
  <c r="P1123" i="1" s="1"/>
  <c r="P1124" i="1" s="1" a="1"/>
  <c r="P1124" i="1" s="1"/>
  <c r="P1125" i="1" s="1" a="1"/>
  <c r="P1125" i="1" s="1"/>
  <c r="P1126" i="1" s="1" a="1"/>
  <c r="P1126" i="1" s="1"/>
  <c r="P1127" i="1" s="1" a="1"/>
  <c r="P1127" i="1" s="1"/>
  <c r="P1128" i="1" s="1" a="1"/>
  <c r="P1128" i="1" s="1"/>
  <c r="P1129" i="1" s="1" a="1"/>
  <c r="P1129" i="1" s="1"/>
  <c r="P1130" i="1" s="1" a="1"/>
  <c r="P1130" i="1" s="1"/>
  <c r="P1131" i="1" s="1" a="1"/>
  <c r="P1131" i="1" s="1"/>
  <c r="P1132" i="1" s="1" a="1"/>
  <c r="P1132" i="1" s="1"/>
  <c r="P1133" i="1" s="1" a="1"/>
  <c r="P1133" i="1" s="1"/>
  <c r="P1134" i="1" s="1" a="1"/>
  <c r="P1134" i="1" s="1"/>
  <c r="P1135" i="1" s="1" a="1"/>
  <c r="P1135" i="1" s="1"/>
  <c r="P1136" i="1" s="1" a="1"/>
  <c r="P1136" i="1" s="1"/>
  <c r="P1137" i="1" s="1" a="1"/>
  <c r="P1137" i="1" s="1"/>
  <c r="P1138" i="1" s="1" a="1"/>
  <c r="P1138" i="1" s="1"/>
  <c r="O1087" i="1" a="1"/>
  <c r="O1087" i="1" s="1"/>
  <c r="O1088" i="1" s="1" a="1"/>
  <c r="O1088" i="1" s="1"/>
  <c r="O1089" i="1" s="1" a="1"/>
  <c r="O1089" i="1" s="1"/>
  <c r="O1090" i="1" s="1" a="1"/>
  <c r="O1090" i="1" s="1"/>
  <c r="O1091" i="1" s="1" a="1"/>
  <c r="O1091" i="1" s="1"/>
  <c r="O1092" i="1" s="1" a="1"/>
  <c r="O1092" i="1" s="1"/>
  <c r="O1093" i="1" s="1" a="1"/>
  <c r="O1093" i="1" s="1"/>
  <c r="O1094" i="1" s="1" a="1"/>
  <c r="O1094" i="1" s="1"/>
  <c r="O1095" i="1" s="1" a="1"/>
  <c r="O1095" i="1" s="1"/>
  <c r="O1096" i="1" s="1" a="1"/>
  <c r="O1096" i="1" s="1"/>
  <c r="O1097" i="1" s="1" a="1"/>
  <c r="O1097" i="1" s="1"/>
  <c r="O1098" i="1" s="1" a="1"/>
  <c r="O1098" i="1" s="1"/>
  <c r="O1099" i="1" s="1" a="1"/>
  <c r="O1099" i="1" s="1"/>
  <c r="O1100" i="1" s="1" a="1"/>
  <c r="O1100" i="1" s="1"/>
  <c r="O1101" i="1" s="1" a="1"/>
  <c r="O1101" i="1" s="1"/>
  <c r="O1102" i="1" s="1" a="1"/>
  <c r="O1102" i="1" s="1"/>
  <c r="O1103" i="1" s="1" a="1"/>
  <c r="O1103" i="1" s="1"/>
  <c r="O1104" i="1" s="1" a="1"/>
  <c r="O1104" i="1" s="1"/>
  <c r="O1105" i="1" s="1" a="1"/>
  <c r="O1105" i="1" s="1"/>
  <c r="O1106" i="1" s="1" a="1"/>
  <c r="O1106" i="1" s="1"/>
  <c r="O1107" i="1" s="1" a="1"/>
  <c r="O1107" i="1" s="1"/>
  <c r="O1108" i="1" s="1" a="1"/>
  <c r="O1108" i="1" s="1"/>
  <c r="O1109" i="1" s="1" a="1"/>
  <c r="O1109" i="1" s="1"/>
  <c r="O1110" i="1" s="1" a="1"/>
  <c r="O1110" i="1" s="1"/>
  <c r="O1111" i="1" s="1" a="1"/>
  <c r="O1111" i="1" s="1"/>
  <c r="O1112" i="1" s="1" a="1"/>
  <c r="O1112" i="1" s="1"/>
  <c r="O1113" i="1" s="1" a="1"/>
  <c r="O1113" i="1" s="1"/>
  <c r="O1114" i="1" s="1" a="1"/>
  <c r="O1114" i="1" s="1"/>
  <c r="O1115" i="1" s="1" a="1"/>
  <c r="O1115" i="1" s="1"/>
  <c r="O1116" i="1" s="1" a="1"/>
  <c r="O1116" i="1" s="1"/>
  <c r="O1117" i="1" s="1" a="1"/>
  <c r="O1117" i="1" s="1"/>
  <c r="O1118" i="1" s="1" a="1"/>
  <c r="O1118" i="1" s="1"/>
  <c r="O1119" i="1" s="1" a="1"/>
  <c r="O1119" i="1" s="1"/>
  <c r="O1120" i="1" s="1" a="1"/>
  <c r="O1120" i="1" s="1"/>
  <c r="O1121" i="1" s="1" a="1"/>
  <c r="O1121" i="1" s="1"/>
  <c r="O1122" i="1" s="1" a="1"/>
  <c r="O1122" i="1" s="1"/>
  <c r="O1123" i="1" s="1" a="1"/>
  <c r="O1123" i="1" s="1"/>
  <c r="O1124" i="1" s="1" a="1"/>
  <c r="O1124" i="1" s="1"/>
  <c r="O1125" i="1" s="1" a="1"/>
  <c r="O1125" i="1" s="1"/>
  <c r="O1126" i="1" s="1" a="1"/>
  <c r="O1126" i="1" s="1"/>
  <c r="O1127" i="1" s="1" a="1"/>
  <c r="O1127" i="1" s="1"/>
  <c r="O1128" i="1" s="1" a="1"/>
  <c r="O1128" i="1" s="1"/>
  <c r="O1129" i="1" s="1" a="1"/>
  <c r="O1129" i="1" s="1"/>
  <c r="O1130" i="1" s="1" a="1"/>
  <c r="O1130" i="1" s="1"/>
  <c r="O1131" i="1" s="1" a="1"/>
  <c r="O1131" i="1" s="1"/>
  <c r="O1132" i="1" s="1" a="1"/>
  <c r="O1132" i="1" s="1"/>
  <c r="O1133" i="1" s="1" a="1"/>
  <c r="O1133" i="1" s="1"/>
  <c r="O1134" i="1" s="1" a="1"/>
  <c r="O1134" i="1" s="1"/>
  <c r="O1135" i="1" s="1" a="1"/>
  <c r="O1135" i="1" s="1"/>
  <c r="O1136" i="1" s="1" a="1"/>
  <c r="O1136" i="1" s="1"/>
  <c r="O1137" i="1" s="1" a="1"/>
  <c r="O1137" i="1" s="1"/>
  <c r="O1138" i="1" s="1" a="1"/>
  <c r="O1138" i="1" s="1"/>
  <c r="Q985" i="1"/>
  <c r="N986" i="1"/>
  <c r="N987" i="1" l="1"/>
  <c r="Q986" i="1"/>
  <c r="S986" i="1" s="1"/>
  <c r="S985" i="1"/>
  <c r="O1139" i="1" a="1"/>
  <c r="O1139" i="1" s="1"/>
  <c r="O1140" i="1" s="1" a="1"/>
  <c r="O1140" i="1" s="1"/>
  <c r="O1141" i="1" s="1" a="1"/>
  <c r="O1141" i="1" s="1"/>
  <c r="O1142" i="1" s="1" a="1"/>
  <c r="O1142" i="1" s="1"/>
  <c r="O1143" i="1" s="1" a="1"/>
  <c r="O1143" i="1" s="1"/>
  <c r="O1144" i="1" s="1" a="1"/>
  <c r="O1144" i="1" s="1"/>
  <c r="O1145" i="1" s="1" a="1"/>
  <c r="O1145" i="1" s="1"/>
  <c r="O1146" i="1" s="1" a="1"/>
  <c r="O1146" i="1" s="1"/>
  <c r="O1147" i="1" s="1" a="1"/>
  <c r="O1147" i="1" s="1"/>
  <c r="O1148" i="1" s="1" a="1"/>
  <c r="O1148" i="1" s="1"/>
  <c r="O1149" i="1" s="1" a="1"/>
  <c r="O1149" i="1" s="1"/>
  <c r="O1150" i="1" s="1" a="1"/>
  <c r="O1150" i="1" s="1"/>
  <c r="O1151" i="1" s="1" a="1"/>
  <c r="O1151" i="1" s="1"/>
  <c r="O1152" i="1" s="1" a="1"/>
  <c r="O1152" i="1" s="1"/>
  <c r="O1153" i="1" s="1" a="1"/>
  <c r="O1153" i="1" s="1"/>
  <c r="O1154" i="1" s="1" a="1"/>
  <c r="O1154" i="1" s="1"/>
  <c r="O1155" i="1" s="1" a="1"/>
  <c r="O1155" i="1" s="1"/>
  <c r="O1156" i="1" s="1" a="1"/>
  <c r="O1156" i="1" s="1"/>
  <c r="O1157" i="1" s="1" a="1"/>
  <c r="O1157" i="1" s="1"/>
  <c r="O1158" i="1" s="1" a="1"/>
  <c r="O1158" i="1" s="1"/>
  <c r="O1159" i="1" s="1" a="1"/>
  <c r="O1159" i="1" s="1"/>
  <c r="O1160" i="1" s="1" a="1"/>
  <c r="O1160" i="1" s="1"/>
  <c r="O1161" i="1" s="1" a="1"/>
  <c r="O1161" i="1" s="1"/>
  <c r="O1162" i="1" s="1" a="1"/>
  <c r="O1162" i="1" s="1"/>
  <c r="O1163" i="1" s="1" a="1"/>
  <c r="O1163" i="1" s="1"/>
  <c r="O1164" i="1" s="1" a="1"/>
  <c r="O1164" i="1" s="1"/>
  <c r="O1165" i="1" s="1" a="1"/>
  <c r="O1165" i="1" s="1"/>
  <c r="O1166" i="1" s="1" a="1"/>
  <c r="O1166" i="1" s="1"/>
  <c r="O1167" i="1" s="1" a="1"/>
  <c r="O1167" i="1" s="1"/>
  <c r="O1168" i="1" s="1" a="1"/>
  <c r="O1168" i="1" s="1"/>
  <c r="O1169" i="1" s="1" a="1"/>
  <c r="O1169" i="1" s="1"/>
  <c r="O1170" i="1" s="1" a="1"/>
  <c r="O1170" i="1" s="1"/>
  <c r="O1171" i="1" s="1" a="1"/>
  <c r="O1171" i="1" s="1"/>
  <c r="O1172" i="1" s="1" a="1"/>
  <c r="O1172" i="1" s="1"/>
  <c r="O1173" i="1" s="1" a="1"/>
  <c r="O1173" i="1" s="1"/>
  <c r="O1174" i="1" s="1" a="1"/>
  <c r="O1174" i="1" s="1"/>
  <c r="O1175" i="1" s="1" a="1"/>
  <c r="O1175" i="1" s="1"/>
  <c r="O1176" i="1" s="1" a="1"/>
  <c r="O1176" i="1" s="1"/>
  <c r="O1177" i="1" s="1" a="1"/>
  <c r="O1177" i="1" s="1"/>
  <c r="O1178" i="1" s="1" a="1"/>
  <c r="O1178" i="1" s="1"/>
  <c r="O1179" i="1" s="1" a="1"/>
  <c r="O1179" i="1" s="1"/>
  <c r="O1180" i="1" s="1" a="1"/>
  <c r="O1180" i="1" s="1"/>
  <c r="O1181" i="1" s="1" a="1"/>
  <c r="O1181" i="1" s="1"/>
  <c r="O1182" i="1" s="1" a="1"/>
  <c r="O1182" i="1" s="1"/>
  <c r="O1183" i="1" s="1" a="1"/>
  <c r="O1183" i="1" s="1"/>
  <c r="O1184" i="1" s="1" a="1"/>
  <c r="O1184" i="1" s="1"/>
  <c r="O1185" i="1" s="1" a="1"/>
  <c r="O1185" i="1" s="1"/>
  <c r="O1186" i="1" s="1" a="1"/>
  <c r="O1186" i="1" s="1"/>
  <c r="O1187" i="1" s="1" a="1"/>
  <c r="O1187" i="1" s="1"/>
  <c r="O1188" i="1" s="1" a="1"/>
  <c r="O1188" i="1" s="1"/>
  <c r="O1189" i="1" s="1" a="1"/>
  <c r="O1189" i="1" s="1"/>
  <c r="O1190" i="1" s="1" a="1"/>
  <c r="O1190" i="1" s="1"/>
  <c r="P1139" i="1" a="1"/>
  <c r="P1139" i="1" s="1"/>
  <c r="P1140" i="1" s="1" a="1"/>
  <c r="P1140" i="1" s="1"/>
  <c r="P1141" i="1" s="1" a="1"/>
  <c r="P1141" i="1" s="1"/>
  <c r="P1142" i="1" s="1" a="1"/>
  <c r="P1142" i="1" s="1"/>
  <c r="P1143" i="1" s="1" a="1"/>
  <c r="P1143" i="1" s="1"/>
  <c r="P1144" i="1" s="1" a="1"/>
  <c r="P1144" i="1" s="1"/>
  <c r="P1145" i="1" s="1" a="1"/>
  <c r="P1145" i="1" s="1"/>
  <c r="P1146" i="1" s="1" a="1"/>
  <c r="P1146" i="1" s="1"/>
  <c r="P1147" i="1" s="1" a="1"/>
  <c r="P1147" i="1" s="1"/>
  <c r="P1148" i="1" s="1" a="1"/>
  <c r="P1148" i="1" s="1"/>
  <c r="P1149" i="1" s="1" a="1"/>
  <c r="P1149" i="1" s="1"/>
  <c r="P1150" i="1" s="1" a="1"/>
  <c r="P1150" i="1" s="1"/>
  <c r="P1151" i="1" s="1" a="1"/>
  <c r="P1151" i="1" s="1"/>
  <c r="P1152" i="1" s="1" a="1"/>
  <c r="P1152" i="1" s="1"/>
  <c r="P1153" i="1" s="1" a="1"/>
  <c r="P1153" i="1" s="1"/>
  <c r="P1154" i="1" s="1" a="1"/>
  <c r="P1154" i="1" s="1"/>
  <c r="P1155" i="1" s="1" a="1"/>
  <c r="P1155" i="1" s="1"/>
  <c r="P1156" i="1" s="1" a="1"/>
  <c r="P1156" i="1" s="1"/>
  <c r="P1157" i="1" s="1" a="1"/>
  <c r="P1157" i="1" s="1"/>
  <c r="P1158" i="1" s="1" a="1"/>
  <c r="P1158" i="1" s="1"/>
  <c r="P1159" i="1" s="1" a="1"/>
  <c r="P1159" i="1" s="1"/>
  <c r="P1160" i="1" s="1" a="1"/>
  <c r="P1160" i="1" s="1"/>
  <c r="P1161" i="1" s="1" a="1"/>
  <c r="P1161" i="1" s="1"/>
  <c r="P1162" i="1" s="1" a="1"/>
  <c r="P1162" i="1" s="1"/>
  <c r="P1163" i="1" s="1" a="1"/>
  <c r="P1163" i="1" s="1"/>
  <c r="P1164" i="1" s="1" a="1"/>
  <c r="P1164" i="1" s="1"/>
  <c r="P1165" i="1" s="1" a="1"/>
  <c r="P1165" i="1" s="1"/>
  <c r="P1166" i="1" s="1" a="1"/>
  <c r="P1166" i="1" s="1"/>
  <c r="P1167" i="1" s="1" a="1"/>
  <c r="P1167" i="1" s="1"/>
  <c r="P1168" i="1" s="1" a="1"/>
  <c r="P1168" i="1" s="1"/>
  <c r="P1169" i="1" s="1" a="1"/>
  <c r="P1169" i="1" s="1"/>
  <c r="P1170" i="1" s="1" a="1"/>
  <c r="P1170" i="1" s="1"/>
  <c r="P1171" i="1" s="1" a="1"/>
  <c r="P1171" i="1" s="1"/>
  <c r="P1172" i="1" s="1" a="1"/>
  <c r="P1172" i="1" s="1"/>
  <c r="P1173" i="1" s="1" a="1"/>
  <c r="P1173" i="1" s="1"/>
  <c r="P1174" i="1" s="1" a="1"/>
  <c r="P1174" i="1" s="1"/>
  <c r="P1175" i="1" s="1" a="1"/>
  <c r="P1175" i="1" s="1"/>
  <c r="P1176" i="1" s="1" a="1"/>
  <c r="P1176" i="1" s="1"/>
  <c r="P1177" i="1" s="1" a="1"/>
  <c r="P1177" i="1" s="1"/>
  <c r="P1178" i="1" s="1" a="1"/>
  <c r="P1178" i="1" s="1"/>
  <c r="P1179" i="1" s="1" a="1"/>
  <c r="P1179" i="1" s="1"/>
  <c r="P1180" i="1" s="1" a="1"/>
  <c r="P1180" i="1" s="1"/>
  <c r="P1181" i="1" s="1" a="1"/>
  <c r="P1181" i="1" s="1"/>
  <c r="P1182" i="1" s="1" a="1"/>
  <c r="P1182" i="1" s="1"/>
  <c r="P1183" i="1" s="1" a="1"/>
  <c r="P1183" i="1" s="1"/>
  <c r="P1184" i="1" s="1" a="1"/>
  <c r="P1184" i="1" s="1"/>
  <c r="P1185" i="1" s="1" a="1"/>
  <c r="P1185" i="1" s="1"/>
  <c r="P1186" i="1" s="1" a="1"/>
  <c r="P1186" i="1" s="1"/>
  <c r="P1187" i="1" s="1" a="1"/>
  <c r="P1187" i="1" s="1"/>
  <c r="P1188" i="1" s="1" a="1"/>
  <c r="P1188" i="1" s="1"/>
  <c r="P1189" i="1" s="1" a="1"/>
  <c r="P1189" i="1" s="1"/>
  <c r="P1190" i="1" s="1" a="1"/>
  <c r="P1190" i="1" s="1"/>
  <c r="Q987" i="1" l="1"/>
  <c r="N988" i="1"/>
  <c r="N989" i="1" l="1"/>
  <c r="Q988" i="1"/>
  <c r="S987" i="1"/>
  <c r="S988" i="1" l="1"/>
  <c r="N990" i="1"/>
  <c r="Q989" i="1"/>
  <c r="S989" i="1" l="1"/>
  <c r="N991" i="1"/>
  <c r="Q990" i="1"/>
  <c r="S990" i="1" l="1"/>
  <c r="Q991" i="1"/>
  <c r="S991" i="1" s="1"/>
  <c r="N992" i="1"/>
  <c r="N993" i="1" l="1"/>
  <c r="Q992" i="1"/>
  <c r="S992" i="1" l="1"/>
  <c r="N994" i="1"/>
  <c r="Q993" i="1"/>
  <c r="S993" i="1" s="1"/>
  <c r="Q994" i="1" l="1"/>
  <c r="N995" i="1"/>
  <c r="Q995" i="1" l="1"/>
  <c r="S995" i="1" s="1"/>
  <c r="N996" i="1"/>
  <c r="S994" i="1"/>
  <c r="Q996" i="1" l="1"/>
  <c r="S996" i="1" s="1"/>
  <c r="N997" i="1"/>
  <c r="N998" i="1" l="1"/>
  <c r="Q997" i="1"/>
  <c r="S997" i="1" s="1"/>
  <c r="Q998" i="1" l="1"/>
  <c r="S998" i="1" s="1"/>
  <c r="N999" i="1"/>
  <c r="N1000" i="1" l="1"/>
  <c r="Q999" i="1"/>
  <c r="S999" i="1" s="1"/>
  <c r="Q1000" i="1" l="1"/>
  <c r="S1000" i="1" s="1"/>
  <c r="N1001" i="1"/>
  <c r="Q1001" i="1" l="1"/>
  <c r="S1001" i="1" s="1"/>
  <c r="N1002" i="1"/>
  <c r="Q1002" i="1" l="1"/>
  <c r="S1002" i="1" s="1"/>
  <c r="N1003" i="1"/>
  <c r="Q1003" i="1" l="1"/>
  <c r="S1003" i="1" s="1"/>
  <c r="N1004" i="1"/>
  <c r="N1005" i="1" l="1"/>
  <c r="Q1004" i="1"/>
  <c r="S1004" i="1" s="1"/>
  <c r="Q1005" i="1" l="1"/>
  <c r="S1005" i="1" s="1"/>
  <c r="N1006" i="1"/>
  <c r="N1007" i="1" l="1"/>
  <c r="Q1006" i="1"/>
  <c r="S1006" i="1" s="1"/>
  <c r="Q1007" i="1" l="1"/>
  <c r="S1007" i="1" s="1"/>
  <c r="N1008" i="1"/>
  <c r="Q1008" i="1" l="1"/>
  <c r="S1008" i="1" s="1"/>
  <c r="N1009" i="1"/>
  <c r="N1010" i="1" l="1"/>
  <c r="Q1009" i="1"/>
  <c r="S1009" i="1" s="1"/>
  <c r="N1011" i="1" l="1"/>
  <c r="Q1010" i="1"/>
  <c r="S1010" i="1" s="1"/>
  <c r="N1012" i="1" l="1"/>
  <c r="Q1011" i="1"/>
  <c r="S1011" i="1" s="1"/>
  <c r="N1013" i="1" l="1"/>
  <c r="Q1012" i="1"/>
  <c r="S1012" i="1" s="1"/>
  <c r="Q1013" i="1" l="1"/>
  <c r="S1013" i="1" s="1"/>
  <c r="N1014" i="1"/>
  <c r="Q1014" i="1" l="1"/>
  <c r="S1014" i="1" s="1"/>
  <c r="N1015" i="1"/>
  <c r="Q1015" i="1" l="1"/>
  <c r="S1015" i="1" s="1"/>
  <c r="N1016" i="1"/>
  <c r="Q1016" i="1" l="1"/>
  <c r="S1016" i="1" s="1"/>
  <c r="N1017" i="1"/>
  <c r="Q1017" i="1" l="1"/>
  <c r="S1017" i="1" s="1"/>
  <c r="N1018" i="1"/>
  <c r="Q1018" i="1" l="1"/>
  <c r="S1018" i="1" s="1"/>
  <c r="N1019" i="1"/>
  <c r="N1020" i="1" l="1"/>
  <c r="Q1019" i="1"/>
  <c r="S1019" i="1" s="1"/>
  <c r="N1021" i="1" l="1"/>
  <c r="Q1020" i="1"/>
  <c r="S1020" i="1" s="1"/>
  <c r="Q1021" i="1" l="1"/>
  <c r="S1021" i="1" s="1"/>
  <c r="N1022" i="1"/>
  <c r="Q1022" i="1" l="1"/>
  <c r="S1022" i="1" s="1"/>
  <c r="N1023" i="1"/>
  <c r="N1024" i="1" l="1"/>
  <c r="Q1023" i="1"/>
  <c r="S1023" i="1" s="1"/>
  <c r="Q1024" i="1" l="1"/>
  <c r="S1024" i="1" s="1"/>
  <c r="N1025" i="1"/>
  <c r="Q1025" i="1" l="1"/>
  <c r="S1025" i="1" s="1"/>
  <c r="N1026" i="1"/>
  <c r="Q1026" i="1" l="1"/>
  <c r="S1026" i="1" s="1"/>
  <c r="N1027" i="1"/>
  <c r="Q1027" i="1" l="1"/>
  <c r="S1027" i="1" s="1"/>
  <c r="N1028" i="1"/>
  <c r="N1029" i="1" l="1"/>
  <c r="Q1028" i="1"/>
  <c r="S1028" i="1" s="1"/>
  <c r="N1030" i="1" l="1"/>
  <c r="Q1029" i="1"/>
  <c r="S1029" i="1" s="1"/>
  <c r="N1031" i="1" l="1"/>
  <c r="Q1030" i="1"/>
  <c r="S1030" i="1" s="1"/>
  <c r="N1032" i="1" l="1"/>
  <c r="Q1031" i="1"/>
  <c r="S1031" i="1" s="1"/>
  <c r="Q1032" i="1" l="1"/>
  <c r="S1032" i="1" s="1"/>
  <c r="N1033" i="1"/>
  <c r="Q1033" i="1" l="1"/>
  <c r="S1033" i="1" s="1"/>
  <c r="N1034" i="1"/>
  <c r="Q1034" i="1" l="1"/>
  <c r="N1035" i="1"/>
  <c r="Q1035" i="1" l="1"/>
  <c r="N1036" i="1"/>
  <c r="S1034" i="1"/>
  <c r="R1035" i="1"/>
  <c r="R1036" i="1" s="1"/>
  <c r="R1037" i="1" s="1"/>
  <c r="R1038" i="1" s="1"/>
  <c r="R1039" i="1" s="1"/>
  <c r="R1040" i="1" s="1"/>
  <c r="R1041" i="1" s="1"/>
  <c r="R1042" i="1" s="1"/>
  <c r="R1043" i="1" s="1"/>
  <c r="R1044" i="1" s="1"/>
  <c r="R1045" i="1" s="1"/>
  <c r="R1046" i="1" s="1"/>
  <c r="R1047" i="1" s="1"/>
  <c r="R1048" i="1" s="1"/>
  <c r="R1049" i="1" s="1"/>
  <c r="R1050" i="1" s="1"/>
  <c r="R1051" i="1" s="1"/>
  <c r="R1052" i="1" s="1"/>
  <c r="R1053" i="1" s="1"/>
  <c r="R1054" i="1" s="1"/>
  <c r="R1055" i="1" s="1"/>
  <c r="R1056" i="1" s="1"/>
  <c r="R1057" i="1" s="1"/>
  <c r="R1058" i="1" s="1"/>
  <c r="R1059" i="1" s="1"/>
  <c r="R1060" i="1" s="1"/>
  <c r="R1061" i="1" s="1"/>
  <c r="R1062" i="1" s="1"/>
  <c r="R1063" i="1" s="1"/>
  <c r="R1064" i="1" s="1"/>
  <c r="R1065" i="1" s="1"/>
  <c r="R1066" i="1" s="1"/>
  <c r="R1067" i="1" s="1"/>
  <c r="R1068" i="1" s="1"/>
  <c r="R1069" i="1" s="1"/>
  <c r="R1070" i="1" s="1"/>
  <c r="R1071" i="1" s="1"/>
  <c r="R1072" i="1" s="1"/>
  <c r="R1073" i="1" s="1"/>
  <c r="R1074" i="1" s="1"/>
  <c r="R1075" i="1" s="1"/>
  <c r="R1076" i="1" s="1"/>
  <c r="R1077" i="1" s="1"/>
  <c r="R1078" i="1" s="1"/>
  <c r="R1079" i="1" s="1"/>
  <c r="R1080" i="1" s="1"/>
  <c r="R1081" i="1" s="1"/>
  <c r="R1082" i="1" s="1"/>
  <c r="R1083" i="1" s="1"/>
  <c r="R1084" i="1" s="1"/>
  <c r="R1085" i="1" s="1"/>
  <c r="R1086" i="1" s="1"/>
  <c r="N1037" i="1" l="1"/>
  <c r="Q1036" i="1"/>
  <c r="S1036" i="1" s="1"/>
  <c r="S1035" i="1"/>
  <c r="N1038" i="1" l="1"/>
  <c r="Q1037" i="1"/>
  <c r="S1037" i="1" s="1"/>
  <c r="N1039" i="1" l="1"/>
  <c r="Q1038" i="1"/>
  <c r="S1038" i="1" l="1"/>
  <c r="Q1039" i="1"/>
  <c r="S1039" i="1" s="1"/>
  <c r="N1040" i="1"/>
  <c r="Q1040" i="1" l="1"/>
  <c r="N1041" i="1"/>
  <c r="Q1041" i="1" l="1"/>
  <c r="S1041" i="1" s="1"/>
  <c r="N1042" i="1"/>
  <c r="S1040" i="1"/>
  <c r="Q1042" i="1" l="1"/>
  <c r="S1042" i="1" s="1"/>
  <c r="N1043" i="1"/>
  <c r="Q1043" i="1" l="1"/>
  <c r="S1043" i="1" s="1"/>
  <c r="N1044" i="1"/>
  <c r="Q1044" i="1" l="1"/>
  <c r="S1044" i="1" s="1"/>
  <c r="N1045" i="1"/>
  <c r="Q1045" i="1" l="1"/>
  <c r="S1045" i="1" s="1"/>
  <c r="N1046" i="1"/>
  <c r="Q1046" i="1" l="1"/>
  <c r="S1046" i="1" s="1"/>
  <c r="N1047" i="1"/>
  <c r="Q1047" i="1" l="1"/>
  <c r="S1047" i="1" s="1"/>
  <c r="N1048" i="1"/>
  <c r="Q1048" i="1" l="1"/>
  <c r="S1048" i="1" s="1"/>
  <c r="N1049" i="1"/>
  <c r="Q1049" i="1" l="1"/>
  <c r="S1049" i="1" s="1"/>
  <c r="N1050" i="1"/>
  <c r="N1051" i="1" l="1"/>
  <c r="Q1050" i="1"/>
  <c r="S1050" i="1" s="1"/>
  <c r="N1052" i="1" l="1"/>
  <c r="Q1051" i="1"/>
  <c r="S1051" i="1" s="1"/>
  <c r="N1053" i="1" l="1"/>
  <c r="Q1052" i="1"/>
  <c r="S1052" i="1" s="1"/>
  <c r="N1054" i="1" l="1"/>
  <c r="Q1053" i="1"/>
  <c r="S1053" i="1" s="1"/>
  <c r="Q1054" i="1" l="1"/>
  <c r="S1054" i="1" s="1"/>
  <c r="N1055" i="1"/>
  <c r="N1056" i="1" l="1"/>
  <c r="Q1055" i="1"/>
  <c r="S1055" i="1" s="1"/>
  <c r="Q1056" i="1" l="1"/>
  <c r="S1056" i="1" s="1"/>
  <c r="N1057" i="1"/>
  <c r="Q1057" i="1" l="1"/>
  <c r="S1057" i="1" s="1"/>
  <c r="N1058" i="1"/>
  <c r="N1059" i="1" l="1"/>
  <c r="Q1058" i="1"/>
  <c r="S1058" i="1" s="1"/>
  <c r="Q1059" i="1" l="1"/>
  <c r="S1059" i="1" s="1"/>
  <c r="N1060" i="1"/>
  <c r="Q1060" i="1" l="1"/>
  <c r="S1060" i="1" s="1"/>
  <c r="N1061" i="1"/>
  <c r="Q1061" i="1" l="1"/>
  <c r="S1061" i="1" s="1"/>
  <c r="N1062" i="1"/>
  <c r="Q1062" i="1" l="1"/>
  <c r="S1062" i="1" s="1"/>
  <c r="N1063" i="1"/>
  <c r="N1064" i="1" l="1"/>
  <c r="Q1063" i="1"/>
  <c r="S1063" i="1" s="1"/>
  <c r="Q1064" i="1" l="1"/>
  <c r="S1064" i="1" s="1"/>
  <c r="N1065" i="1"/>
  <c r="Q1065" i="1" l="1"/>
  <c r="S1065" i="1" s="1"/>
  <c r="N1066" i="1"/>
  <c r="Q1066" i="1" l="1"/>
  <c r="S1066" i="1" s="1"/>
  <c r="N1067" i="1"/>
  <c r="Q1067" i="1" l="1"/>
  <c r="S1067" i="1" s="1"/>
  <c r="N1068" i="1"/>
  <c r="Q1068" i="1" l="1"/>
  <c r="S1068" i="1" s="1"/>
  <c r="N1069" i="1"/>
  <c r="N1070" i="1" l="1"/>
  <c r="Q1069" i="1"/>
  <c r="S1069" i="1" s="1"/>
  <c r="Q1070" i="1" l="1"/>
  <c r="S1070" i="1" s="1"/>
  <c r="N1071" i="1"/>
  <c r="N1072" i="1" l="1"/>
  <c r="Q1071" i="1"/>
  <c r="S1071" i="1" s="1"/>
  <c r="Q1072" i="1" l="1"/>
  <c r="S1072" i="1" s="1"/>
  <c r="N1073" i="1"/>
  <c r="N1074" i="1" l="1"/>
  <c r="Q1073" i="1"/>
  <c r="S1073" i="1" s="1"/>
  <c r="Q1074" i="1" l="1"/>
  <c r="S1074" i="1" s="1"/>
  <c r="N1075" i="1"/>
  <c r="Q1075" i="1" l="1"/>
  <c r="S1075" i="1" s="1"/>
  <c r="N1076" i="1"/>
  <c r="Q1076" i="1" l="1"/>
  <c r="S1076" i="1" s="1"/>
  <c r="N1077" i="1"/>
  <c r="Q1077" i="1" l="1"/>
  <c r="S1077" i="1" s="1"/>
  <c r="N1078" i="1"/>
  <c r="N1079" i="1" l="1"/>
  <c r="Q1078" i="1"/>
  <c r="S1078" i="1" s="1"/>
  <c r="N1080" i="1" l="1"/>
  <c r="Q1079" i="1"/>
  <c r="S1079" i="1" s="1"/>
  <c r="N1081" i="1" l="1"/>
  <c r="Q1080" i="1"/>
  <c r="S1080" i="1" s="1"/>
  <c r="N1082" i="1" l="1"/>
  <c r="Q1081" i="1"/>
  <c r="S1081" i="1" s="1"/>
  <c r="N1083" i="1" l="1"/>
  <c r="Q1082" i="1"/>
  <c r="S1082" i="1" s="1"/>
  <c r="Q1083" i="1" l="1"/>
  <c r="S1083" i="1" s="1"/>
  <c r="N1084" i="1"/>
  <c r="Q1084" i="1" l="1"/>
  <c r="S1084" i="1" s="1"/>
  <c r="N1085" i="1"/>
  <c r="Q1085" i="1" l="1"/>
  <c r="S1085" i="1" s="1"/>
  <c r="N1086" i="1"/>
  <c r="Q1086" i="1" l="1"/>
  <c r="N1087" i="1"/>
  <c r="N1088" i="1" l="1"/>
  <c r="Q1087" i="1"/>
  <c r="S1086" i="1"/>
  <c r="R1087" i="1"/>
  <c r="R1088" i="1" s="1"/>
  <c r="R1089" i="1" s="1"/>
  <c r="R1090" i="1" s="1"/>
  <c r="R1091" i="1" s="1"/>
  <c r="R1092" i="1" s="1"/>
  <c r="R1093" i="1" s="1"/>
  <c r="R1094" i="1" s="1"/>
  <c r="R1095" i="1" s="1"/>
  <c r="R1096" i="1" s="1"/>
  <c r="R1097" i="1" s="1"/>
  <c r="R1098" i="1" s="1"/>
  <c r="R1099" i="1" s="1"/>
  <c r="R1100" i="1" s="1"/>
  <c r="R1101" i="1" s="1"/>
  <c r="R1102" i="1" s="1"/>
  <c r="R1103" i="1" s="1"/>
  <c r="R1104" i="1" s="1"/>
  <c r="R1105" i="1" s="1"/>
  <c r="R1106" i="1" s="1"/>
  <c r="R1107" i="1" s="1"/>
  <c r="R1108" i="1" s="1"/>
  <c r="R1109" i="1" s="1"/>
  <c r="R1110" i="1" s="1"/>
  <c r="R1111" i="1" s="1"/>
  <c r="R1112" i="1" s="1"/>
  <c r="R1113" i="1" s="1"/>
  <c r="R1114" i="1" s="1"/>
  <c r="R1115" i="1" s="1"/>
  <c r="R1116" i="1" s="1"/>
  <c r="R1117" i="1" s="1"/>
  <c r="R1118" i="1" s="1"/>
  <c r="R1119" i="1" s="1"/>
  <c r="R1120" i="1" s="1"/>
  <c r="R1121" i="1" s="1"/>
  <c r="R1122" i="1" s="1"/>
  <c r="R1123" i="1" s="1"/>
  <c r="R1124" i="1" s="1"/>
  <c r="R1125" i="1" s="1"/>
  <c r="R1126" i="1" s="1"/>
  <c r="R1127" i="1" s="1"/>
  <c r="R1128" i="1" s="1"/>
  <c r="R1129" i="1" s="1"/>
  <c r="R1130" i="1" s="1"/>
  <c r="R1131" i="1" s="1"/>
  <c r="R1132" i="1" s="1"/>
  <c r="R1133" i="1" s="1"/>
  <c r="R1134" i="1" s="1"/>
  <c r="R1135" i="1" s="1"/>
  <c r="R1136" i="1" s="1"/>
  <c r="R1137" i="1" s="1"/>
  <c r="R1138" i="1" s="1"/>
  <c r="S1087" i="1" l="1"/>
  <c r="Q1088" i="1"/>
  <c r="S1088" i="1" s="1"/>
  <c r="N1089" i="1"/>
  <c r="Q1089" i="1" l="1"/>
  <c r="N1090" i="1"/>
  <c r="N1091" i="1" l="1"/>
  <c r="Q1090" i="1"/>
  <c r="S1090" i="1" s="1"/>
  <c r="S1089" i="1"/>
  <c r="Q1091" i="1" l="1"/>
  <c r="N1092" i="1"/>
  <c r="Q1092" i="1" l="1"/>
  <c r="S1092" i="1" s="1"/>
  <c r="N1093" i="1"/>
  <c r="S1091" i="1"/>
  <c r="N1094" i="1" l="1"/>
  <c r="Q1093" i="1"/>
  <c r="S1093" i="1" l="1"/>
  <c r="N1095" i="1"/>
  <c r="Q1094" i="1"/>
  <c r="S1094" i="1" s="1"/>
  <c r="Q1095" i="1" l="1"/>
  <c r="S1095" i="1" s="1"/>
  <c r="N1096" i="1"/>
  <c r="N1097" i="1" l="1"/>
  <c r="Q1096" i="1"/>
  <c r="S1096" i="1" s="1"/>
  <c r="Q1097" i="1" l="1"/>
  <c r="S1097" i="1" s="1"/>
  <c r="N1098" i="1"/>
  <c r="N1099" i="1" l="1"/>
  <c r="Q1098" i="1"/>
  <c r="S1098" i="1" s="1"/>
  <c r="N1100" i="1" l="1"/>
  <c r="Q1099" i="1"/>
  <c r="S1099" i="1" s="1"/>
  <c r="N1101" i="1" l="1"/>
  <c r="Q1100" i="1"/>
  <c r="S1100" i="1" s="1"/>
  <c r="N1102" i="1" l="1"/>
  <c r="Q1101" i="1"/>
  <c r="S1101" i="1" s="1"/>
  <c r="Q1102" i="1" l="1"/>
  <c r="S1102" i="1" s="1"/>
  <c r="N1103" i="1"/>
  <c r="N1104" i="1" l="1"/>
  <c r="Q1103" i="1"/>
  <c r="S1103" i="1" s="1"/>
  <c r="N1105" i="1" l="1"/>
  <c r="Q1104" i="1"/>
  <c r="S1104" i="1" s="1"/>
  <c r="Q1105" i="1" l="1"/>
  <c r="S1105" i="1" s="1"/>
  <c r="N1106" i="1"/>
  <c r="N1107" i="1" l="1"/>
  <c r="Q1106" i="1"/>
  <c r="S1106" i="1" s="1"/>
  <c r="Q1107" i="1" l="1"/>
  <c r="S1107" i="1" s="1"/>
  <c r="N1108" i="1"/>
  <c r="N1109" i="1" l="1"/>
  <c r="Q1108" i="1"/>
  <c r="S1108" i="1" s="1"/>
  <c r="Q1109" i="1" l="1"/>
  <c r="S1109" i="1" s="1"/>
  <c r="N1110" i="1"/>
  <c r="N1111" i="1" l="1"/>
  <c r="Q1110" i="1"/>
  <c r="S1110" i="1" s="1"/>
  <c r="N1112" i="1" l="1"/>
  <c r="Q1111" i="1"/>
  <c r="S1111" i="1" s="1"/>
  <c r="N1113" i="1" l="1"/>
  <c r="Q1112" i="1"/>
  <c r="S1112" i="1" s="1"/>
  <c r="N1114" i="1" l="1"/>
  <c r="Q1113" i="1"/>
  <c r="S1113" i="1" s="1"/>
  <c r="N1115" i="1" l="1"/>
  <c r="Q1114" i="1"/>
  <c r="S1114" i="1" s="1"/>
  <c r="Q1115" i="1" l="1"/>
  <c r="S1115" i="1" s="1"/>
  <c r="N1116" i="1"/>
  <c r="Q1116" i="1" l="1"/>
  <c r="S1116" i="1" s="1"/>
  <c r="N1117" i="1"/>
  <c r="Q1117" i="1" l="1"/>
  <c r="S1117" i="1" s="1"/>
  <c r="N1118" i="1"/>
  <c r="N1119" i="1" l="1"/>
  <c r="Q1118" i="1"/>
  <c r="S1118" i="1" s="1"/>
  <c r="N1120" i="1" l="1"/>
  <c r="Q1119" i="1"/>
  <c r="S1119" i="1" s="1"/>
  <c r="Q1120" i="1" l="1"/>
  <c r="S1120" i="1" s="1"/>
  <c r="N1121" i="1"/>
  <c r="N1122" i="1" l="1"/>
  <c r="Q1121" i="1"/>
  <c r="S1121" i="1" s="1"/>
  <c r="Q1122" i="1" l="1"/>
  <c r="S1122" i="1" s="1"/>
  <c r="N1123" i="1"/>
  <c r="Q1123" i="1" l="1"/>
  <c r="S1123" i="1" s="1"/>
  <c r="N1124" i="1"/>
  <c r="N1125" i="1" l="1"/>
  <c r="Q1124" i="1"/>
  <c r="S1124" i="1" s="1"/>
  <c r="N1126" i="1" l="1"/>
  <c r="Q1125" i="1"/>
  <c r="S1125" i="1" s="1"/>
  <c r="Q1126" i="1" l="1"/>
  <c r="S1126" i="1" s="1"/>
  <c r="N1127" i="1"/>
  <c r="N1128" i="1" l="1"/>
  <c r="Q1127" i="1"/>
  <c r="S1127" i="1" s="1"/>
  <c r="N1129" i="1" l="1"/>
  <c r="Q1128" i="1"/>
  <c r="S1128" i="1" s="1"/>
  <c r="N1130" i="1" l="1"/>
  <c r="Q1129" i="1"/>
  <c r="S1129" i="1" s="1"/>
  <c r="Q1130" i="1" l="1"/>
  <c r="S1130" i="1" s="1"/>
  <c r="N1131" i="1"/>
  <c r="N1132" i="1" l="1"/>
  <c r="Q1131" i="1"/>
  <c r="S1131" i="1" s="1"/>
  <c r="N1133" i="1" l="1"/>
  <c r="Q1132" i="1"/>
  <c r="S1132" i="1" s="1"/>
  <c r="N1134" i="1" l="1"/>
  <c r="Q1133" i="1"/>
  <c r="S1133" i="1" s="1"/>
  <c r="N1135" i="1" l="1"/>
  <c r="Q1134" i="1"/>
  <c r="S1134" i="1" s="1"/>
  <c r="N1136" i="1" l="1"/>
  <c r="Q1135" i="1"/>
  <c r="S1135" i="1" s="1"/>
  <c r="Q1136" i="1" l="1"/>
  <c r="S1136" i="1" s="1"/>
  <c r="N1137" i="1"/>
  <c r="Q1137" i="1" l="1"/>
  <c r="S1137" i="1" s="1"/>
  <c r="N1138" i="1"/>
  <c r="N1139" i="1" l="1"/>
  <c r="Q1138" i="1"/>
  <c r="S1138" i="1" l="1"/>
  <c r="R1139" i="1"/>
  <c r="R1140" i="1" s="1"/>
  <c r="R1141" i="1" s="1"/>
  <c r="R1142" i="1" s="1"/>
  <c r="R1143" i="1" s="1"/>
  <c r="R1144" i="1" s="1"/>
  <c r="R1145" i="1" s="1"/>
  <c r="R1146" i="1" s="1"/>
  <c r="R1147" i="1" s="1"/>
  <c r="R1148" i="1" s="1"/>
  <c r="R1149" i="1" s="1"/>
  <c r="R1150" i="1" s="1"/>
  <c r="R1151" i="1" s="1"/>
  <c r="R1152" i="1" s="1"/>
  <c r="R1153" i="1" s="1"/>
  <c r="R1154" i="1" s="1"/>
  <c r="R1155" i="1" s="1"/>
  <c r="R1156" i="1" s="1"/>
  <c r="R1157" i="1" s="1"/>
  <c r="R1158" i="1" s="1"/>
  <c r="R1159" i="1" s="1"/>
  <c r="R1160" i="1" s="1"/>
  <c r="R1161" i="1" s="1"/>
  <c r="R1162" i="1" s="1"/>
  <c r="R1163" i="1" s="1"/>
  <c r="R1164" i="1" s="1"/>
  <c r="R1165" i="1" s="1"/>
  <c r="R1166" i="1" s="1"/>
  <c r="R1167" i="1" s="1"/>
  <c r="R1168" i="1" s="1"/>
  <c r="R1169" i="1" s="1"/>
  <c r="R1170" i="1" s="1"/>
  <c r="R1171" i="1" s="1"/>
  <c r="R1172" i="1" s="1"/>
  <c r="R1173" i="1" s="1"/>
  <c r="R1174" i="1" s="1"/>
  <c r="R1175" i="1" s="1"/>
  <c r="R1176" i="1" s="1"/>
  <c r="R1177" i="1" s="1"/>
  <c r="R1178" i="1" s="1"/>
  <c r="R1179" i="1" s="1"/>
  <c r="R1180" i="1" s="1"/>
  <c r="R1181" i="1" s="1"/>
  <c r="R1182" i="1" s="1"/>
  <c r="R1183" i="1" s="1"/>
  <c r="R1184" i="1" s="1"/>
  <c r="R1185" i="1" s="1"/>
  <c r="R1186" i="1" s="1"/>
  <c r="R1187" i="1" s="1"/>
  <c r="R1188" i="1" s="1"/>
  <c r="R1189" i="1" s="1"/>
  <c r="R1190" i="1" s="1"/>
  <c r="N1140" i="1"/>
  <c r="Q1139" i="1"/>
  <c r="S1139" i="1" l="1"/>
  <c r="N1141" i="1"/>
  <c r="Q1140" i="1"/>
  <c r="S1140" i="1" s="1"/>
  <c r="N1142" i="1" l="1"/>
  <c r="Q1141" i="1"/>
  <c r="S1141" i="1" l="1"/>
  <c r="Q1142" i="1"/>
  <c r="S1142" i="1" s="1"/>
  <c r="N1143" i="1"/>
  <c r="Q1143" i="1" l="1"/>
  <c r="N1144" i="1"/>
  <c r="N1145" i="1" l="1"/>
  <c r="Q1144" i="1"/>
  <c r="S1144" i="1" s="1"/>
  <c r="S1143" i="1"/>
  <c r="Q1145" i="1" l="1"/>
  <c r="N1146" i="1"/>
  <c r="N1147" i="1" l="1"/>
  <c r="Q1146" i="1"/>
  <c r="S1146" i="1" s="1"/>
  <c r="S1145" i="1"/>
  <c r="Q1147" i="1" l="1"/>
  <c r="S1147" i="1" s="1"/>
  <c r="N1148" i="1"/>
  <c r="Q1148" i="1" l="1"/>
  <c r="S1148" i="1" s="1"/>
  <c r="N1149" i="1"/>
  <c r="Q1149" i="1" l="1"/>
  <c r="S1149" i="1" s="1"/>
  <c r="N1150" i="1"/>
  <c r="N1151" i="1" l="1"/>
  <c r="Q1150" i="1"/>
  <c r="S1150" i="1" s="1"/>
  <c r="Q1151" i="1" l="1"/>
  <c r="S1151" i="1" s="1"/>
  <c r="N1152" i="1"/>
  <c r="Q1152" i="1" l="1"/>
  <c r="S1152" i="1" s="1"/>
  <c r="N1153" i="1"/>
  <c r="N1154" i="1" l="1"/>
  <c r="Q1153" i="1"/>
  <c r="S1153" i="1" s="1"/>
  <c r="N1155" i="1" l="1"/>
  <c r="Q1154" i="1"/>
  <c r="S1154" i="1" s="1"/>
  <c r="Q1155" i="1" l="1"/>
  <c r="S1155" i="1" s="1"/>
  <c r="N1156" i="1"/>
  <c r="N1157" i="1" l="1"/>
  <c r="Q1156" i="1"/>
  <c r="S1156" i="1" s="1"/>
  <c r="Q1157" i="1" l="1"/>
  <c r="S1157" i="1" s="1"/>
  <c r="N1158" i="1"/>
  <c r="N1159" i="1" l="1"/>
  <c r="Q1158" i="1"/>
  <c r="S1158" i="1" s="1"/>
  <c r="N1160" i="1" l="1"/>
  <c r="Q1159" i="1"/>
  <c r="S1159" i="1" s="1"/>
  <c r="N1161" i="1" l="1"/>
  <c r="Q1160" i="1"/>
  <c r="S1160" i="1" s="1"/>
  <c r="N1162" i="1" l="1"/>
  <c r="Q1161" i="1"/>
  <c r="S1161" i="1" s="1"/>
  <c r="Q1162" i="1" l="1"/>
  <c r="S1162" i="1" s="1"/>
  <c r="N1163" i="1"/>
  <c r="Q1163" i="1" l="1"/>
  <c r="S1163" i="1" s="1"/>
  <c r="N1164" i="1"/>
  <c r="N1165" i="1" l="1"/>
  <c r="Q1164" i="1"/>
  <c r="S1164" i="1" s="1"/>
  <c r="Q1165" i="1" l="1"/>
  <c r="S1165" i="1" s="1"/>
  <c r="N1166" i="1"/>
  <c r="N1167" i="1" l="1"/>
  <c r="Q1166" i="1"/>
  <c r="S1166" i="1" s="1"/>
  <c r="Q1167" i="1" l="1"/>
  <c r="S1167" i="1" s="1"/>
  <c r="N1168" i="1"/>
  <c r="Q1168" i="1" l="1"/>
  <c r="S1168" i="1" s="1"/>
  <c r="N1169" i="1"/>
  <c r="Q1169" i="1" l="1"/>
  <c r="S1169" i="1" s="1"/>
  <c r="N1170" i="1"/>
  <c r="N1171" i="1" l="1"/>
  <c r="Q1170" i="1"/>
  <c r="S1170" i="1" s="1"/>
  <c r="N1172" i="1" l="1"/>
  <c r="Q1171" i="1"/>
  <c r="S1171" i="1" s="1"/>
  <c r="Q1172" i="1" l="1"/>
  <c r="S1172" i="1" s="1"/>
  <c r="N1173" i="1"/>
  <c r="N1174" i="1" l="1"/>
  <c r="Q1173" i="1"/>
  <c r="S1173" i="1" s="1"/>
  <c r="N1175" i="1" l="1"/>
  <c r="Q1174" i="1"/>
  <c r="S1174" i="1" s="1"/>
  <c r="N1176" i="1" l="1"/>
  <c r="Q1175" i="1"/>
  <c r="S1175" i="1" s="1"/>
  <c r="N1177" i="1" l="1"/>
  <c r="Q1176" i="1"/>
  <c r="S1176" i="1" s="1"/>
  <c r="Q1177" i="1" l="1"/>
  <c r="S1177" i="1" s="1"/>
  <c r="N1178" i="1"/>
  <c r="N1179" i="1" l="1"/>
  <c r="Q1178" i="1"/>
  <c r="S1178" i="1" s="1"/>
  <c r="Q1179" i="1" l="1"/>
  <c r="S1179" i="1" s="1"/>
  <c r="N1180" i="1"/>
  <c r="N1181" i="1" l="1"/>
  <c r="Q1180" i="1"/>
  <c r="S1180" i="1" s="1"/>
  <c r="N1182" i="1" l="1"/>
  <c r="Q1181" i="1"/>
  <c r="S1181" i="1" s="1"/>
  <c r="Q1182" i="1" l="1"/>
  <c r="S1182" i="1" s="1"/>
  <c r="N1183" i="1"/>
  <c r="N1184" i="1" l="1"/>
  <c r="Q1183" i="1"/>
  <c r="S1183" i="1" s="1"/>
  <c r="N1185" i="1" l="1"/>
  <c r="Q1184" i="1"/>
  <c r="S1184" i="1" s="1"/>
  <c r="Q1185" i="1" l="1"/>
  <c r="S1185" i="1" s="1"/>
  <c r="N1186" i="1"/>
  <c r="N1187" i="1" l="1"/>
  <c r="Q1186" i="1"/>
  <c r="S1186" i="1" s="1"/>
  <c r="Q1187" i="1" l="1"/>
  <c r="S1187" i="1" s="1"/>
  <c r="N1188" i="1"/>
  <c r="Q1188" i="1" l="1"/>
  <c r="S1188" i="1" s="1"/>
  <c r="N1189" i="1"/>
  <c r="Q1189" i="1" l="1"/>
  <c r="S1189" i="1" s="1"/>
  <c r="N1190" i="1"/>
  <c r="Q1190" i="1" l="1"/>
  <c r="N1191" i="1"/>
  <c r="N1192" i="1" l="1"/>
  <c r="S1190" i="1"/>
  <c r="P1191" i="1" a="1"/>
  <c r="P1191" i="1" s="1"/>
  <c r="P1192" i="1" s="1" a="1"/>
  <c r="P1192" i="1" s="1"/>
  <c r="P1193" i="1" s="1" a="1"/>
  <c r="P1193" i="1" s="1"/>
  <c r="P1194" i="1" s="1" a="1"/>
  <c r="P1194" i="1" s="1"/>
  <c r="P1195" i="1" s="1" a="1"/>
  <c r="P1195" i="1" s="1"/>
  <c r="P1196" i="1" s="1" a="1"/>
  <c r="P1196" i="1" s="1"/>
  <c r="P1197" i="1" s="1" a="1"/>
  <c r="P1197" i="1" s="1"/>
  <c r="P1198" i="1" s="1" a="1"/>
  <c r="P1198" i="1" s="1"/>
  <c r="P1199" i="1" s="1" a="1"/>
  <c r="P1199" i="1" s="1"/>
  <c r="P1200" i="1" s="1" a="1"/>
  <c r="P1200" i="1" s="1"/>
  <c r="P1201" i="1" s="1" a="1"/>
  <c r="P1201" i="1" s="1"/>
  <c r="P1202" i="1" s="1" a="1"/>
  <c r="P1202" i="1" s="1"/>
  <c r="P1203" i="1" s="1" a="1"/>
  <c r="P1203" i="1" s="1"/>
  <c r="P1204" i="1" s="1" a="1"/>
  <c r="P1204" i="1" s="1"/>
  <c r="P1205" i="1" s="1" a="1"/>
  <c r="P1205" i="1" s="1"/>
  <c r="P1206" i="1" s="1" a="1"/>
  <c r="P1206" i="1" s="1"/>
  <c r="P1207" i="1" s="1" a="1"/>
  <c r="P1207" i="1" s="1"/>
  <c r="P1208" i="1" s="1" a="1"/>
  <c r="P1208" i="1" s="1"/>
  <c r="P1209" i="1" s="1" a="1"/>
  <c r="P1209" i="1" s="1"/>
  <c r="P1210" i="1" s="1" a="1"/>
  <c r="P1210" i="1" s="1"/>
  <c r="P1211" i="1" s="1" a="1"/>
  <c r="P1211" i="1" s="1"/>
  <c r="P1212" i="1" s="1" a="1"/>
  <c r="P1212" i="1" s="1"/>
  <c r="P1213" i="1" s="1" a="1"/>
  <c r="P1213" i="1" s="1"/>
  <c r="P1214" i="1" s="1" a="1"/>
  <c r="P1214" i="1" s="1"/>
  <c r="P1215" i="1" s="1" a="1"/>
  <c r="P1215" i="1" s="1"/>
  <c r="P1216" i="1" s="1" a="1"/>
  <c r="P1216" i="1" s="1"/>
  <c r="P1217" i="1" s="1" a="1"/>
  <c r="P1217" i="1" s="1"/>
  <c r="P1218" i="1" s="1" a="1"/>
  <c r="P1218" i="1" s="1"/>
  <c r="P1219" i="1" s="1" a="1"/>
  <c r="P1219" i="1" s="1"/>
  <c r="P1220" i="1" s="1" a="1"/>
  <c r="P1220" i="1" s="1"/>
  <c r="P1221" i="1" s="1" a="1"/>
  <c r="P1221" i="1" s="1"/>
  <c r="P1222" i="1" s="1" a="1"/>
  <c r="P1222" i="1" s="1"/>
  <c r="P1223" i="1" s="1" a="1"/>
  <c r="P1223" i="1" s="1"/>
  <c r="P1224" i="1" s="1" a="1"/>
  <c r="P1224" i="1" s="1"/>
  <c r="P1225" i="1" s="1" a="1"/>
  <c r="P1225" i="1" s="1"/>
  <c r="P1226" i="1" s="1" a="1"/>
  <c r="P1226" i="1" s="1"/>
  <c r="P1227" i="1" s="1" a="1"/>
  <c r="P1227" i="1" s="1"/>
  <c r="P1228" i="1" s="1" a="1"/>
  <c r="P1228" i="1" s="1"/>
  <c r="P1229" i="1" s="1" a="1"/>
  <c r="P1229" i="1" s="1"/>
  <c r="P1230" i="1" s="1" a="1"/>
  <c r="P1230" i="1" s="1"/>
  <c r="P1231" i="1" s="1" a="1"/>
  <c r="P1231" i="1" s="1"/>
  <c r="P1232" i="1" s="1" a="1"/>
  <c r="P1232" i="1" s="1"/>
  <c r="P1233" i="1" s="1" a="1"/>
  <c r="P1233" i="1" s="1"/>
  <c r="P1234" i="1" s="1" a="1"/>
  <c r="P1234" i="1" s="1"/>
  <c r="P1235" i="1" s="1" a="1"/>
  <c r="P1235" i="1" s="1"/>
  <c r="P1236" i="1" s="1" a="1"/>
  <c r="P1236" i="1" s="1"/>
  <c r="P1237" i="1" s="1" a="1"/>
  <c r="P1237" i="1" s="1"/>
  <c r="P1238" i="1" s="1" a="1"/>
  <c r="P1238" i="1" s="1"/>
  <c r="P1239" i="1" s="1" a="1"/>
  <c r="P1239" i="1" s="1"/>
  <c r="P1240" i="1" s="1" a="1"/>
  <c r="P1240" i="1" s="1"/>
  <c r="P1241" i="1" s="1" a="1"/>
  <c r="P1241" i="1" s="1"/>
  <c r="P1242" i="1" s="1" a="1"/>
  <c r="P1242" i="1" s="1"/>
  <c r="O1191" i="1" a="1"/>
  <c r="O1191" i="1" s="1"/>
  <c r="O1192" i="1" s="1" a="1"/>
  <c r="O1192" i="1" s="1"/>
  <c r="O1193" i="1" s="1" a="1"/>
  <c r="O1193" i="1" s="1"/>
  <c r="O1194" i="1" s="1" a="1"/>
  <c r="O1194" i="1" s="1"/>
  <c r="O1195" i="1" s="1" a="1"/>
  <c r="O1195" i="1" s="1"/>
  <c r="O1196" i="1" s="1" a="1"/>
  <c r="O1196" i="1" s="1"/>
  <c r="O1197" i="1" s="1" a="1"/>
  <c r="O1197" i="1" s="1"/>
  <c r="O1198" i="1" s="1" a="1"/>
  <c r="O1198" i="1" s="1"/>
  <c r="O1199" i="1" s="1" a="1"/>
  <c r="O1199" i="1" s="1"/>
  <c r="O1200" i="1" s="1" a="1"/>
  <c r="O1200" i="1" s="1"/>
  <c r="O1201" i="1" s="1" a="1"/>
  <c r="O1201" i="1" s="1"/>
  <c r="O1202" i="1" s="1" a="1"/>
  <c r="O1202" i="1" s="1"/>
  <c r="O1203" i="1" s="1" a="1"/>
  <c r="O1203" i="1" s="1"/>
  <c r="O1204" i="1" s="1" a="1"/>
  <c r="O1204" i="1" s="1"/>
  <c r="O1205" i="1" s="1" a="1"/>
  <c r="O1205" i="1" s="1"/>
  <c r="O1206" i="1" s="1" a="1"/>
  <c r="O1206" i="1" s="1"/>
  <c r="O1207" i="1" s="1" a="1"/>
  <c r="O1207" i="1" s="1"/>
  <c r="O1208" i="1" s="1" a="1"/>
  <c r="O1208" i="1" s="1"/>
  <c r="O1209" i="1" s="1" a="1"/>
  <c r="O1209" i="1" s="1"/>
  <c r="O1210" i="1" s="1" a="1"/>
  <c r="O1210" i="1" s="1"/>
  <c r="O1211" i="1" s="1" a="1"/>
  <c r="O1211" i="1" s="1"/>
  <c r="O1212" i="1" s="1" a="1"/>
  <c r="O1212" i="1" s="1"/>
  <c r="O1213" i="1" s="1" a="1"/>
  <c r="O1213" i="1" s="1"/>
  <c r="O1214" i="1" s="1" a="1"/>
  <c r="O1214" i="1" s="1"/>
  <c r="O1215" i="1" s="1" a="1"/>
  <c r="O1215" i="1" s="1"/>
  <c r="O1216" i="1" s="1" a="1"/>
  <c r="O1216" i="1" s="1"/>
  <c r="O1217" i="1" s="1" a="1"/>
  <c r="O1217" i="1" s="1"/>
  <c r="O1218" i="1" s="1" a="1"/>
  <c r="O1218" i="1" s="1"/>
  <c r="O1219" i="1" s="1" a="1"/>
  <c r="O1219" i="1" s="1"/>
  <c r="O1220" i="1" s="1" a="1"/>
  <c r="O1220" i="1" s="1"/>
  <c r="O1221" i="1" s="1" a="1"/>
  <c r="O1221" i="1" s="1"/>
  <c r="O1222" i="1" s="1" a="1"/>
  <c r="O1222" i="1" s="1"/>
  <c r="O1223" i="1" s="1" a="1"/>
  <c r="O1223" i="1" s="1"/>
  <c r="O1224" i="1" s="1" a="1"/>
  <c r="O1224" i="1" s="1"/>
  <c r="O1225" i="1" s="1" a="1"/>
  <c r="O1225" i="1" s="1"/>
  <c r="O1226" i="1" s="1" a="1"/>
  <c r="O1226" i="1" s="1"/>
  <c r="O1227" i="1" s="1" a="1"/>
  <c r="O1227" i="1" s="1"/>
  <c r="O1228" i="1" s="1" a="1"/>
  <c r="O1228" i="1" s="1"/>
  <c r="O1229" i="1" s="1" a="1"/>
  <c r="O1229" i="1" s="1"/>
  <c r="O1230" i="1" s="1" a="1"/>
  <c r="O1230" i="1" s="1"/>
  <c r="O1231" i="1" s="1" a="1"/>
  <c r="O1231" i="1" s="1"/>
  <c r="O1232" i="1" s="1" a="1"/>
  <c r="O1232" i="1" s="1"/>
  <c r="O1233" i="1" s="1" a="1"/>
  <c r="O1233" i="1" s="1"/>
  <c r="O1234" i="1" s="1" a="1"/>
  <c r="O1234" i="1" s="1"/>
  <c r="O1235" i="1" s="1" a="1"/>
  <c r="O1235" i="1" s="1"/>
  <c r="O1236" i="1" s="1" a="1"/>
  <c r="O1236" i="1" s="1"/>
  <c r="O1237" i="1" s="1" a="1"/>
  <c r="O1237" i="1" s="1"/>
  <c r="O1238" i="1" s="1" a="1"/>
  <c r="O1238" i="1" s="1"/>
  <c r="O1239" i="1" s="1" a="1"/>
  <c r="O1239" i="1" s="1"/>
  <c r="O1240" i="1" s="1" a="1"/>
  <c r="O1240" i="1" s="1"/>
  <c r="O1241" i="1" s="1" a="1"/>
  <c r="O1241" i="1" s="1"/>
  <c r="O1242" i="1" s="1" a="1"/>
  <c r="O1242" i="1" s="1"/>
  <c r="R1191" i="1"/>
  <c r="R1192" i="1" s="1"/>
  <c r="R1193" i="1" s="1"/>
  <c r="R1194" i="1" s="1"/>
  <c r="R1195" i="1" s="1"/>
  <c r="R1196" i="1" s="1"/>
  <c r="R1197" i="1" s="1"/>
  <c r="R1198" i="1" s="1"/>
  <c r="R1199" i="1" s="1"/>
  <c r="R1200" i="1" s="1"/>
  <c r="R1201" i="1" s="1"/>
  <c r="R1202" i="1" s="1"/>
  <c r="R1203" i="1" s="1"/>
  <c r="R1204" i="1" s="1"/>
  <c r="R1205" i="1" s="1"/>
  <c r="R1206" i="1" s="1"/>
  <c r="R1207" i="1" s="1"/>
  <c r="R1208" i="1" s="1"/>
  <c r="R1209" i="1" s="1"/>
  <c r="R1210" i="1" s="1"/>
  <c r="R1211" i="1" s="1"/>
  <c r="R1212" i="1" s="1"/>
  <c r="R1213" i="1" s="1"/>
  <c r="R1214" i="1" s="1"/>
  <c r="R1215" i="1" s="1"/>
  <c r="R1216" i="1" s="1"/>
  <c r="R1217" i="1" s="1"/>
  <c r="R1218" i="1" s="1"/>
  <c r="R1219" i="1" s="1"/>
  <c r="R1220" i="1" s="1"/>
  <c r="R1221" i="1" s="1"/>
  <c r="R1222" i="1" s="1"/>
  <c r="R1223" i="1" s="1"/>
  <c r="R1224" i="1" s="1"/>
  <c r="R1225" i="1" s="1"/>
  <c r="R1226" i="1" s="1"/>
  <c r="R1227" i="1" s="1"/>
  <c r="R1228" i="1" s="1"/>
  <c r="R1229" i="1" s="1"/>
  <c r="R1230" i="1" s="1"/>
  <c r="R1231" i="1" s="1"/>
  <c r="R1232" i="1" s="1"/>
  <c r="R1233" i="1" s="1"/>
  <c r="R1234" i="1" s="1"/>
  <c r="R1235" i="1" s="1"/>
  <c r="R1236" i="1" s="1"/>
  <c r="R1237" i="1" s="1"/>
  <c r="R1238" i="1" s="1"/>
  <c r="R1239" i="1" s="1"/>
  <c r="R1240" i="1" s="1"/>
  <c r="R1241" i="1" s="1"/>
  <c r="R1242" i="1" s="1"/>
  <c r="O1243" i="1" l="1" a="1"/>
  <c r="O1243" i="1" s="1"/>
  <c r="O1244" i="1" s="1" a="1"/>
  <c r="O1244" i="1" s="1"/>
  <c r="O1245" i="1" s="1" a="1"/>
  <c r="O1245" i="1" s="1"/>
  <c r="O1246" i="1" s="1" a="1"/>
  <c r="O1246" i="1" s="1"/>
  <c r="O1247" i="1" s="1" a="1"/>
  <c r="O1247" i="1" s="1"/>
  <c r="O1248" i="1" s="1" a="1"/>
  <c r="O1248" i="1" s="1"/>
  <c r="O1249" i="1" s="1" a="1"/>
  <c r="O1249" i="1" s="1"/>
  <c r="O1250" i="1" s="1" a="1"/>
  <c r="O1250" i="1" s="1"/>
  <c r="O1251" i="1" s="1" a="1"/>
  <c r="O1251" i="1" s="1"/>
  <c r="O1252" i="1" s="1" a="1"/>
  <c r="O1252" i="1" s="1"/>
  <c r="O1253" i="1" s="1" a="1"/>
  <c r="O1253" i="1" s="1"/>
  <c r="O1254" i="1" s="1" a="1"/>
  <c r="O1254" i="1" s="1"/>
  <c r="O1255" i="1" s="1" a="1"/>
  <c r="O1255" i="1" s="1"/>
  <c r="O1256" i="1" s="1" a="1"/>
  <c r="O1256" i="1" s="1"/>
  <c r="O1257" i="1" s="1" a="1"/>
  <c r="O1257" i="1" s="1"/>
  <c r="O1258" i="1" s="1" a="1"/>
  <c r="O1258" i="1" s="1"/>
  <c r="O1259" i="1" s="1" a="1"/>
  <c r="O1259" i="1" s="1"/>
  <c r="O1260" i="1" s="1" a="1"/>
  <c r="O1260" i="1" s="1"/>
  <c r="O1261" i="1" s="1" a="1"/>
  <c r="O1261" i="1" s="1"/>
  <c r="O1262" i="1" s="1" a="1"/>
  <c r="O1262" i="1" s="1"/>
  <c r="O1263" i="1" s="1" a="1"/>
  <c r="O1263" i="1" s="1"/>
  <c r="O1264" i="1" s="1" a="1"/>
  <c r="O1264" i="1" s="1"/>
  <c r="O1265" i="1" s="1" a="1"/>
  <c r="O1265" i="1" s="1"/>
  <c r="O1266" i="1" s="1" a="1"/>
  <c r="O1266" i="1" s="1"/>
  <c r="O1267" i="1" s="1" a="1"/>
  <c r="O1267" i="1" s="1"/>
  <c r="O1268" i="1" s="1" a="1"/>
  <c r="O1268" i="1" s="1"/>
  <c r="O1269" i="1" s="1" a="1"/>
  <c r="O1269" i="1" s="1"/>
  <c r="O1270" i="1" s="1" a="1"/>
  <c r="O1270" i="1" s="1"/>
  <c r="O1271" i="1" s="1" a="1"/>
  <c r="O1271" i="1" s="1"/>
  <c r="O1272" i="1" s="1" a="1"/>
  <c r="O1272" i="1" s="1"/>
  <c r="O1273" i="1" s="1" a="1"/>
  <c r="O1273" i="1" s="1"/>
  <c r="O1274" i="1" s="1" a="1"/>
  <c r="O1274" i="1" s="1"/>
  <c r="O1275" i="1" s="1" a="1"/>
  <c r="O1275" i="1" s="1"/>
  <c r="O1276" i="1" s="1" a="1"/>
  <c r="O1276" i="1" s="1"/>
  <c r="O1277" i="1" s="1" a="1"/>
  <c r="O1277" i="1" s="1"/>
  <c r="O1278" i="1" s="1" a="1"/>
  <c r="O1278" i="1" s="1"/>
  <c r="O1279" i="1" s="1" a="1"/>
  <c r="O1279" i="1" s="1"/>
  <c r="O1280" i="1" s="1" a="1"/>
  <c r="O1280" i="1" s="1"/>
  <c r="O1281" i="1" s="1" a="1"/>
  <c r="O1281" i="1" s="1"/>
  <c r="O1282" i="1" s="1" a="1"/>
  <c r="O1282" i="1" s="1"/>
  <c r="O1283" i="1" s="1" a="1"/>
  <c r="O1283" i="1" s="1"/>
  <c r="O1284" i="1" s="1" a="1"/>
  <c r="O1284" i="1" s="1"/>
  <c r="O1285" i="1" s="1" a="1"/>
  <c r="O1285" i="1" s="1"/>
  <c r="O1286" i="1" s="1" a="1"/>
  <c r="O1286" i="1" s="1"/>
  <c r="O1287" i="1" s="1" a="1"/>
  <c r="O1287" i="1" s="1"/>
  <c r="O1288" i="1" s="1" a="1"/>
  <c r="O1288" i="1" s="1"/>
  <c r="O1289" i="1" s="1" a="1"/>
  <c r="O1289" i="1" s="1"/>
  <c r="O1290" i="1" s="1" a="1"/>
  <c r="O1290" i="1" s="1"/>
  <c r="O1291" i="1" s="1" a="1"/>
  <c r="O1291" i="1" s="1"/>
  <c r="O1292" i="1" s="1" a="1"/>
  <c r="O1292" i="1" s="1"/>
  <c r="O1293" i="1" s="1" a="1"/>
  <c r="O1293" i="1" s="1"/>
  <c r="O1294" i="1" s="1" a="1"/>
  <c r="O1294" i="1" s="1"/>
  <c r="O1295" i="1" s="1" a="1"/>
  <c r="O1295" i="1" s="1"/>
  <c r="P1243" i="1" a="1"/>
  <c r="P1243" i="1" s="1"/>
  <c r="P1244" i="1" s="1" a="1"/>
  <c r="P1244" i="1" s="1"/>
  <c r="P1245" i="1" s="1" a="1"/>
  <c r="P1245" i="1" s="1"/>
  <c r="P1246" i="1" s="1" a="1"/>
  <c r="P1246" i="1" s="1"/>
  <c r="P1247" i="1" s="1" a="1"/>
  <c r="P1247" i="1" s="1"/>
  <c r="P1248" i="1" s="1" a="1"/>
  <c r="P1248" i="1" s="1"/>
  <c r="P1249" i="1" s="1" a="1"/>
  <c r="P1249" i="1" s="1"/>
  <c r="P1250" i="1" s="1" a="1"/>
  <c r="P1250" i="1" s="1"/>
  <c r="P1251" i="1" s="1" a="1"/>
  <c r="P1251" i="1" s="1"/>
  <c r="P1252" i="1" s="1" a="1"/>
  <c r="P1252" i="1" s="1"/>
  <c r="P1253" i="1" s="1" a="1"/>
  <c r="P1253" i="1" s="1"/>
  <c r="P1254" i="1" s="1" a="1"/>
  <c r="P1254" i="1" s="1"/>
  <c r="P1255" i="1" s="1" a="1"/>
  <c r="P1255" i="1" s="1"/>
  <c r="P1256" i="1" s="1" a="1"/>
  <c r="P1256" i="1" s="1"/>
  <c r="P1257" i="1" s="1" a="1"/>
  <c r="P1257" i="1" s="1"/>
  <c r="P1258" i="1" s="1" a="1"/>
  <c r="P1258" i="1" s="1"/>
  <c r="P1259" i="1" s="1" a="1"/>
  <c r="P1259" i="1" s="1"/>
  <c r="P1260" i="1" s="1" a="1"/>
  <c r="P1260" i="1" s="1"/>
  <c r="P1261" i="1" s="1" a="1"/>
  <c r="P1261" i="1" s="1"/>
  <c r="P1262" i="1" s="1" a="1"/>
  <c r="P1262" i="1" s="1"/>
  <c r="P1263" i="1" s="1" a="1"/>
  <c r="P1263" i="1" s="1"/>
  <c r="P1264" i="1" s="1" a="1"/>
  <c r="P1264" i="1" s="1"/>
  <c r="P1265" i="1" s="1" a="1"/>
  <c r="P1265" i="1" s="1"/>
  <c r="P1266" i="1" s="1" a="1"/>
  <c r="P1266" i="1" s="1"/>
  <c r="P1267" i="1" s="1" a="1"/>
  <c r="P1267" i="1" s="1"/>
  <c r="P1268" i="1" s="1" a="1"/>
  <c r="P1268" i="1" s="1"/>
  <c r="P1269" i="1" s="1" a="1"/>
  <c r="P1269" i="1" s="1"/>
  <c r="P1270" i="1" s="1" a="1"/>
  <c r="P1270" i="1" s="1"/>
  <c r="P1271" i="1" s="1" a="1"/>
  <c r="P1271" i="1" s="1"/>
  <c r="P1272" i="1" s="1" a="1"/>
  <c r="P1272" i="1" s="1"/>
  <c r="P1273" i="1" s="1" a="1"/>
  <c r="P1273" i="1" s="1"/>
  <c r="P1274" i="1" s="1" a="1"/>
  <c r="P1274" i="1" s="1"/>
  <c r="P1275" i="1" s="1" a="1"/>
  <c r="P1275" i="1" s="1"/>
  <c r="P1276" i="1" s="1" a="1"/>
  <c r="P1276" i="1" s="1"/>
  <c r="P1277" i="1" s="1" a="1"/>
  <c r="P1277" i="1" s="1"/>
  <c r="P1278" i="1" s="1" a="1"/>
  <c r="P1278" i="1" s="1"/>
  <c r="P1279" i="1" s="1" a="1"/>
  <c r="P1279" i="1" s="1"/>
  <c r="P1280" i="1" s="1" a="1"/>
  <c r="P1280" i="1" s="1"/>
  <c r="P1281" i="1" s="1" a="1"/>
  <c r="P1281" i="1" s="1"/>
  <c r="P1282" i="1" s="1" a="1"/>
  <c r="P1282" i="1" s="1"/>
  <c r="P1283" i="1" s="1" a="1"/>
  <c r="P1283" i="1" s="1"/>
  <c r="P1284" i="1" s="1" a="1"/>
  <c r="P1284" i="1" s="1"/>
  <c r="P1285" i="1" s="1" a="1"/>
  <c r="P1285" i="1" s="1"/>
  <c r="P1286" i="1" s="1" a="1"/>
  <c r="P1286" i="1" s="1"/>
  <c r="P1287" i="1" s="1" a="1"/>
  <c r="P1287" i="1" s="1"/>
  <c r="P1288" i="1" s="1" a="1"/>
  <c r="P1288" i="1" s="1"/>
  <c r="P1289" i="1" s="1" a="1"/>
  <c r="P1289" i="1" s="1"/>
  <c r="P1290" i="1" s="1" a="1"/>
  <c r="P1290" i="1" s="1"/>
  <c r="P1291" i="1" s="1" a="1"/>
  <c r="P1291" i="1" s="1"/>
  <c r="P1292" i="1" s="1" a="1"/>
  <c r="P1292" i="1" s="1"/>
  <c r="P1293" i="1" s="1" a="1"/>
  <c r="P1293" i="1" s="1"/>
  <c r="P1294" i="1" s="1" a="1"/>
  <c r="P1294" i="1" s="1"/>
  <c r="P1295" i="1" s="1" a="1"/>
  <c r="P1295" i="1" s="1"/>
  <c r="Q1191" i="1"/>
  <c r="S1191" i="1" s="1"/>
  <c r="Q1192" i="1"/>
  <c r="S1192" i="1" s="1"/>
  <c r="N1193" i="1"/>
  <c r="Q1193" i="1" l="1"/>
  <c r="N1194" i="1"/>
  <c r="P1296" i="1" a="1"/>
  <c r="P1296" i="1" s="1"/>
  <c r="P1297" i="1" s="1" a="1"/>
  <c r="P1297" i="1" s="1"/>
  <c r="P1298" i="1" s="1" a="1"/>
  <c r="P1298" i="1" s="1"/>
  <c r="P1299" i="1" s="1" a="1"/>
  <c r="P1299" i="1" s="1"/>
  <c r="P1300" i="1" s="1" a="1"/>
  <c r="P1300" i="1" s="1"/>
  <c r="P1301" i="1" s="1" a="1"/>
  <c r="P1301" i="1" s="1"/>
  <c r="P1302" i="1" s="1" a="1"/>
  <c r="P1302" i="1" s="1"/>
  <c r="P1303" i="1" s="1" a="1"/>
  <c r="P1303" i="1" s="1"/>
  <c r="P1304" i="1" s="1" a="1"/>
  <c r="P1304" i="1" s="1"/>
  <c r="P1305" i="1" s="1" a="1"/>
  <c r="P1305" i="1" s="1"/>
  <c r="P1306" i="1" s="1" a="1"/>
  <c r="P1306" i="1" s="1"/>
  <c r="P1307" i="1" s="1" a="1"/>
  <c r="P1307" i="1" s="1"/>
  <c r="P1308" i="1" s="1" a="1"/>
  <c r="P1308" i="1" s="1"/>
  <c r="P1309" i="1" s="1" a="1"/>
  <c r="P1309" i="1" s="1"/>
  <c r="P1310" i="1" s="1" a="1"/>
  <c r="P1310" i="1" s="1"/>
  <c r="P1311" i="1" s="1" a="1"/>
  <c r="P1311" i="1" s="1"/>
  <c r="P1312" i="1" s="1" a="1"/>
  <c r="P1312" i="1" s="1"/>
  <c r="P1313" i="1" s="1" a="1"/>
  <c r="P1313" i="1" s="1"/>
  <c r="P1314" i="1" s="1" a="1"/>
  <c r="P1314" i="1" s="1"/>
  <c r="P1315" i="1" s="1" a="1"/>
  <c r="P1315" i="1" s="1"/>
  <c r="P1316" i="1" s="1" a="1"/>
  <c r="P1316" i="1" s="1"/>
  <c r="P1317" i="1" s="1" a="1"/>
  <c r="P1317" i="1" s="1"/>
  <c r="P1318" i="1" s="1" a="1"/>
  <c r="P1318" i="1" s="1"/>
  <c r="P1319" i="1" s="1" a="1"/>
  <c r="P1319" i="1" s="1"/>
  <c r="P1320" i="1" s="1" a="1"/>
  <c r="P1320" i="1" s="1"/>
  <c r="P1321" i="1" s="1" a="1"/>
  <c r="P1321" i="1" s="1"/>
  <c r="P1322" i="1" s="1" a="1"/>
  <c r="P1322" i="1" s="1"/>
  <c r="P1323" i="1" s="1" a="1"/>
  <c r="P1323" i="1" s="1"/>
  <c r="O1296" i="1" a="1"/>
  <c r="O1296" i="1" s="1"/>
  <c r="O1297" i="1" s="1" a="1"/>
  <c r="O1297" i="1" s="1"/>
  <c r="O1298" i="1" s="1" a="1"/>
  <c r="O1298" i="1" s="1"/>
  <c r="O1299" i="1" s="1" a="1"/>
  <c r="O1299" i="1" s="1"/>
  <c r="O1300" i="1" s="1" a="1"/>
  <c r="O1300" i="1" s="1"/>
  <c r="O1301" i="1" s="1" a="1"/>
  <c r="O1301" i="1" s="1"/>
  <c r="O1302" i="1" s="1" a="1"/>
  <c r="O1302" i="1" s="1"/>
  <c r="O1303" i="1" s="1" a="1"/>
  <c r="O1303" i="1" s="1"/>
  <c r="O1304" i="1" s="1" a="1"/>
  <c r="O1304" i="1" s="1"/>
  <c r="O1305" i="1" s="1" a="1"/>
  <c r="O1305" i="1" s="1"/>
  <c r="O1306" i="1" s="1" a="1"/>
  <c r="O1306" i="1" s="1"/>
  <c r="O1307" i="1" s="1" a="1"/>
  <c r="O1307" i="1" s="1"/>
  <c r="O1308" i="1" s="1" a="1"/>
  <c r="O1308" i="1" s="1"/>
  <c r="O1309" i="1" s="1" a="1"/>
  <c r="O1309" i="1" s="1"/>
  <c r="O1310" i="1" s="1" a="1"/>
  <c r="O1310" i="1" s="1"/>
  <c r="O1311" i="1" s="1" a="1"/>
  <c r="O1311" i="1" s="1"/>
  <c r="O1312" i="1" s="1" a="1"/>
  <c r="O1312" i="1" s="1"/>
  <c r="O1313" i="1" s="1" a="1"/>
  <c r="O1313" i="1" s="1"/>
  <c r="O1314" i="1" s="1" a="1"/>
  <c r="O1314" i="1" s="1"/>
  <c r="O1315" i="1" s="1" a="1"/>
  <c r="O1315" i="1" s="1"/>
  <c r="O1316" i="1" s="1" a="1"/>
  <c r="O1316" i="1" s="1"/>
  <c r="O1317" i="1" s="1" a="1"/>
  <c r="O1317" i="1" s="1"/>
  <c r="O1318" i="1" s="1" a="1"/>
  <c r="O1318" i="1" s="1"/>
  <c r="O1319" i="1" s="1" a="1"/>
  <c r="O1319" i="1" s="1"/>
  <c r="O1320" i="1" s="1" a="1"/>
  <c r="O1320" i="1" s="1"/>
  <c r="O1321" i="1" s="1" a="1"/>
  <c r="O1321" i="1" s="1"/>
  <c r="O1322" i="1" s="1" a="1"/>
  <c r="O1322" i="1" s="1"/>
  <c r="O1323" i="1" s="1" a="1"/>
  <c r="O1323" i="1" s="1"/>
  <c r="N1195" i="1" l="1"/>
  <c r="Q1194" i="1"/>
  <c r="S1194" i="1" s="1"/>
  <c r="S1193" i="1"/>
  <c r="N1196" i="1" l="1"/>
  <c r="Q1195" i="1"/>
  <c r="S1195" i="1" l="1"/>
  <c r="N1197" i="1"/>
  <c r="Q1196" i="1"/>
  <c r="S1196" i="1" s="1"/>
  <c r="Q1197" i="1" l="1"/>
  <c r="N1198" i="1"/>
  <c r="Q1198" i="1" l="1"/>
  <c r="S1198" i="1" s="1"/>
  <c r="N1199" i="1"/>
  <c r="S1197" i="1"/>
  <c r="N1200" i="1" l="1"/>
  <c r="Q1199" i="1"/>
  <c r="S1199" i="1" s="1"/>
  <c r="N1201" i="1" l="1"/>
  <c r="Q1200" i="1"/>
  <c r="S1200" i="1" s="1"/>
  <c r="N1202" i="1" l="1"/>
  <c r="Q1201" i="1"/>
  <c r="S1201" i="1" s="1"/>
  <c r="Q1202" i="1" l="1"/>
  <c r="S1202" i="1" s="1"/>
  <c r="N1203" i="1"/>
  <c r="Q1203" i="1" l="1"/>
  <c r="S1203" i="1" s="1"/>
  <c r="N1204" i="1"/>
  <c r="N1205" i="1" l="1"/>
  <c r="Q1204" i="1"/>
  <c r="S1204" i="1" s="1"/>
  <c r="Q1205" i="1" l="1"/>
  <c r="S1205" i="1" s="1"/>
  <c r="N1206" i="1"/>
  <c r="N1207" i="1" l="1"/>
  <c r="Q1206" i="1"/>
  <c r="S1206" i="1" s="1"/>
  <c r="Q1207" i="1" l="1"/>
  <c r="S1207" i="1" s="1"/>
  <c r="N1208" i="1"/>
  <c r="Q1208" i="1" l="1"/>
  <c r="S1208" i="1" s="1"/>
  <c r="N1209" i="1"/>
  <c r="N1210" i="1" l="1"/>
  <c r="Q1209" i="1"/>
  <c r="S1209" i="1" s="1"/>
  <c r="N1211" i="1" l="1"/>
  <c r="Q1210" i="1"/>
  <c r="S1210" i="1" s="1"/>
  <c r="N1212" i="1" l="1"/>
  <c r="Q1211" i="1"/>
  <c r="S1211" i="1" s="1"/>
  <c r="Q1212" i="1" l="1"/>
  <c r="S1212" i="1" s="1"/>
  <c r="N1213" i="1"/>
  <c r="Q1213" i="1" l="1"/>
  <c r="S1213" i="1" s="1"/>
  <c r="N1214" i="1"/>
  <c r="N1215" i="1" l="1"/>
  <c r="Q1214" i="1"/>
  <c r="S1214" i="1" s="1"/>
  <c r="N1216" i="1" l="1"/>
  <c r="Q1215" i="1"/>
  <c r="S1215" i="1" s="1"/>
  <c r="N1217" i="1" l="1"/>
  <c r="Q1216" i="1"/>
  <c r="S1216" i="1" s="1"/>
  <c r="Q1217" i="1" l="1"/>
  <c r="S1217" i="1" s="1"/>
  <c r="N1218" i="1"/>
  <c r="N1219" i="1" l="1"/>
  <c r="Q1218" i="1"/>
  <c r="S1218" i="1" s="1"/>
  <c r="Q1219" i="1" l="1"/>
  <c r="S1219" i="1" s="1"/>
  <c r="N1220" i="1"/>
  <c r="N1221" i="1" l="1"/>
  <c r="Q1220" i="1"/>
  <c r="S1220" i="1" s="1"/>
  <c r="N1222" i="1" l="1"/>
  <c r="Q1221" i="1"/>
  <c r="S1221" i="1" s="1"/>
  <c r="Q1222" i="1" l="1"/>
  <c r="S1222" i="1" s="1"/>
  <c r="N1223" i="1"/>
  <c r="N1224" i="1" l="1"/>
  <c r="Q1223" i="1"/>
  <c r="S1223" i="1" s="1"/>
  <c r="Q1224" i="1" l="1"/>
  <c r="S1224" i="1" s="1"/>
  <c r="N1225" i="1"/>
  <c r="Q1225" i="1" l="1"/>
  <c r="S1225" i="1" s="1"/>
  <c r="N1226" i="1"/>
  <c r="N1227" i="1" l="1"/>
  <c r="Q1226" i="1"/>
  <c r="S1226" i="1" s="1"/>
  <c r="Q1227" i="1" l="1"/>
  <c r="S1227" i="1" s="1"/>
  <c r="N1228" i="1"/>
  <c r="N1229" i="1" l="1"/>
  <c r="Q1228" i="1"/>
  <c r="S1228" i="1" s="1"/>
  <c r="N1230" i="1" l="1"/>
  <c r="Q1229" i="1"/>
  <c r="S1229" i="1" s="1"/>
  <c r="N1231" i="1" l="1"/>
  <c r="Q1230" i="1"/>
  <c r="S1230" i="1" s="1"/>
  <c r="N1232" i="1" l="1"/>
  <c r="Q1231" i="1"/>
  <c r="S1231" i="1" s="1"/>
  <c r="Q1232" i="1" l="1"/>
  <c r="S1232" i="1" s="1"/>
  <c r="N1233" i="1"/>
  <c r="N1234" i="1" l="1"/>
  <c r="Q1233" i="1"/>
  <c r="S1233" i="1" s="1"/>
  <c r="Q1234" i="1" l="1"/>
  <c r="S1234" i="1" s="1"/>
  <c r="N1235" i="1"/>
  <c r="N1236" i="1" l="1"/>
  <c r="Q1235" i="1"/>
  <c r="S1235" i="1" s="1"/>
  <c r="N1237" i="1" l="1"/>
  <c r="Q1236" i="1"/>
  <c r="S1236" i="1" s="1"/>
  <c r="Q1237" i="1" l="1"/>
  <c r="S1237" i="1" s="1"/>
  <c r="N1238" i="1"/>
  <c r="N1239" i="1" l="1"/>
  <c r="Q1238" i="1"/>
  <c r="S1238" i="1" s="1"/>
  <c r="N1240" i="1" l="1"/>
  <c r="Q1239" i="1"/>
  <c r="S1239" i="1" s="1"/>
  <c r="N1241" i="1" l="1"/>
  <c r="Q1240" i="1"/>
  <c r="S1240" i="1" s="1"/>
  <c r="N1242" i="1" l="1"/>
  <c r="Q1241" i="1"/>
  <c r="S1241" i="1" s="1"/>
  <c r="Q1242" i="1" l="1"/>
  <c r="N1243" i="1"/>
  <c r="Q1243" i="1" l="1"/>
  <c r="N1244" i="1"/>
  <c r="S1242" i="1"/>
  <c r="R1243" i="1"/>
  <c r="R1244" i="1" s="1"/>
  <c r="R1245" i="1" s="1"/>
  <c r="R1246" i="1" s="1"/>
  <c r="R1247" i="1" s="1"/>
  <c r="R1248" i="1" s="1"/>
  <c r="R1249" i="1" s="1"/>
  <c r="R1250" i="1" s="1"/>
  <c r="R1251" i="1" s="1"/>
  <c r="R1252" i="1" s="1"/>
  <c r="R1253" i="1" s="1"/>
  <c r="R1254" i="1" s="1"/>
  <c r="R1255" i="1" s="1"/>
  <c r="R1256" i="1" s="1"/>
  <c r="R1257" i="1" s="1"/>
  <c r="R1258" i="1" s="1"/>
  <c r="R1259" i="1" s="1"/>
  <c r="R1260" i="1" s="1"/>
  <c r="R1261" i="1" s="1"/>
  <c r="R1262" i="1" s="1"/>
  <c r="R1263" i="1" s="1"/>
  <c r="R1264" i="1" s="1"/>
  <c r="R1265" i="1" s="1"/>
  <c r="R1266" i="1" s="1"/>
  <c r="R1267" i="1" s="1"/>
  <c r="R1268" i="1" s="1"/>
  <c r="R1269" i="1" s="1"/>
  <c r="R1270" i="1" s="1"/>
  <c r="R1271" i="1" s="1"/>
  <c r="R1272" i="1" s="1"/>
  <c r="R1273" i="1" s="1"/>
  <c r="R1274" i="1" s="1"/>
  <c r="R1275" i="1" s="1"/>
  <c r="R1276" i="1" s="1"/>
  <c r="R1277" i="1" s="1"/>
  <c r="R1278" i="1" s="1"/>
  <c r="R1279" i="1" s="1"/>
  <c r="R1280" i="1" s="1"/>
  <c r="R1281" i="1" s="1"/>
  <c r="R1282" i="1" s="1"/>
  <c r="R1283" i="1" s="1"/>
  <c r="R1284" i="1" s="1"/>
  <c r="R1285" i="1" s="1"/>
  <c r="R1286" i="1" s="1"/>
  <c r="R1287" i="1" s="1"/>
  <c r="R1288" i="1" s="1"/>
  <c r="R1289" i="1" s="1"/>
  <c r="R1290" i="1" s="1"/>
  <c r="R1291" i="1" s="1"/>
  <c r="R1292" i="1" s="1"/>
  <c r="R1293" i="1" s="1"/>
  <c r="R1294" i="1" s="1"/>
  <c r="R1295" i="1" s="1"/>
  <c r="N1245" i="1" l="1"/>
  <c r="Q1244" i="1"/>
  <c r="S1244" i="1" s="1"/>
  <c r="S1243" i="1"/>
  <c r="Q1245" i="1" l="1"/>
  <c r="N1246" i="1"/>
  <c r="N1247" i="1" l="1"/>
  <c r="Q1246" i="1"/>
  <c r="S1246" i="1" s="1"/>
  <c r="S1245" i="1"/>
  <c r="Q1247" i="1" l="1"/>
  <c r="N1248" i="1"/>
  <c r="Q1248" i="1" l="1"/>
  <c r="S1248" i="1" s="1"/>
  <c r="N1249" i="1"/>
  <c r="S1247" i="1"/>
  <c r="N1250" i="1" l="1"/>
  <c r="Q1249" i="1"/>
  <c r="S1249" i="1" l="1"/>
  <c r="N1251" i="1"/>
  <c r="Q1250" i="1"/>
  <c r="S1250" i="1" s="1"/>
  <c r="N1252" i="1" l="1"/>
  <c r="Q1251" i="1"/>
  <c r="S1251" i="1" s="1"/>
  <c r="Q1252" i="1" l="1"/>
  <c r="S1252" i="1" s="1"/>
  <c r="N1253" i="1"/>
  <c r="N1254" i="1" l="1"/>
  <c r="Q1253" i="1"/>
  <c r="S1253" i="1" s="1"/>
  <c r="Q1254" i="1" l="1"/>
  <c r="S1254" i="1" s="1"/>
  <c r="N1255" i="1"/>
  <c r="N1256" i="1" l="1"/>
  <c r="Q1255" i="1"/>
  <c r="S1255" i="1" s="1"/>
  <c r="N1257" i="1" l="1"/>
  <c r="Q1256" i="1"/>
  <c r="S1256" i="1" s="1"/>
  <c r="Q1257" i="1" l="1"/>
  <c r="S1257" i="1" s="1"/>
  <c r="N1258" i="1"/>
  <c r="N1259" i="1" l="1"/>
  <c r="Q1258" i="1"/>
  <c r="S1258" i="1" s="1"/>
  <c r="Q1259" i="1" l="1"/>
  <c r="S1259" i="1" s="1"/>
  <c r="N1260" i="1"/>
  <c r="N1261" i="1" l="1"/>
  <c r="Q1260" i="1"/>
  <c r="S1260" i="1" s="1"/>
  <c r="N1262" i="1" l="1"/>
  <c r="Q1261" i="1"/>
  <c r="S1261" i="1" s="1"/>
  <c r="Q1262" i="1" l="1"/>
  <c r="S1262" i="1" s="1"/>
  <c r="N1263" i="1"/>
  <c r="Q1263" i="1" l="1"/>
  <c r="S1263" i="1" s="1"/>
  <c r="N1264" i="1"/>
  <c r="N1265" i="1" l="1"/>
  <c r="Q1264" i="1"/>
  <c r="S1264" i="1" s="1"/>
  <c r="Q1265" i="1" l="1"/>
  <c r="S1265" i="1" s="1"/>
  <c r="N1266" i="1"/>
  <c r="N1267" i="1" l="1"/>
  <c r="Q1266" i="1"/>
  <c r="S1266" i="1" s="1"/>
  <c r="Q1267" i="1" l="1"/>
  <c r="S1267" i="1" s="1"/>
  <c r="N1268" i="1"/>
  <c r="N1269" i="1" l="1"/>
  <c r="Q1268" i="1"/>
  <c r="S1268" i="1" s="1"/>
  <c r="N1270" i="1" l="1"/>
  <c r="Q1269" i="1"/>
  <c r="S1269" i="1" s="1"/>
  <c r="Q1270" i="1" l="1"/>
  <c r="S1270" i="1" s="1"/>
  <c r="N1271" i="1"/>
  <c r="N1272" i="1" l="1"/>
  <c r="Q1271" i="1"/>
  <c r="S1271" i="1" s="1"/>
  <c r="Q1272" i="1" l="1"/>
  <c r="S1272" i="1" s="1"/>
  <c r="N1273" i="1"/>
  <c r="N1274" i="1" l="1"/>
  <c r="Q1273" i="1"/>
  <c r="S1273" i="1" s="1"/>
  <c r="N1275" i="1" l="1"/>
  <c r="Q1274" i="1"/>
  <c r="S1274" i="1" s="1"/>
  <c r="N1276" i="1" l="1"/>
  <c r="Q1275" i="1"/>
  <c r="S1275" i="1" s="1"/>
  <c r="N1277" i="1" l="1"/>
  <c r="Q1276" i="1"/>
  <c r="S1276" i="1" s="1"/>
  <c r="Q1277" i="1" l="1"/>
  <c r="S1277" i="1" s="1"/>
  <c r="N1278" i="1"/>
  <c r="Q1278" i="1" l="1"/>
  <c r="S1278" i="1" s="1"/>
  <c r="N1279" i="1"/>
  <c r="N1280" i="1" l="1"/>
  <c r="Q1279" i="1"/>
  <c r="S1279" i="1" s="1"/>
  <c r="N1281" i="1" l="1"/>
  <c r="Q1280" i="1"/>
  <c r="S1280" i="1" s="1"/>
  <c r="N1282" i="1" l="1"/>
  <c r="Q1281" i="1"/>
  <c r="S1281" i="1" s="1"/>
  <c r="Q1282" i="1" l="1"/>
  <c r="S1282" i="1" s="1"/>
  <c r="N1283" i="1"/>
  <c r="N1284" i="1" l="1"/>
  <c r="Q1283" i="1"/>
  <c r="S1283" i="1" s="1"/>
  <c r="N1285" i="1" l="1"/>
  <c r="Q1284" i="1"/>
  <c r="S1284" i="1" s="1"/>
  <c r="Q1285" i="1" l="1"/>
  <c r="S1285" i="1" s="1"/>
  <c r="N1286" i="1"/>
  <c r="N1287" i="1" l="1"/>
  <c r="Q1286" i="1"/>
  <c r="S1286" i="1" s="1"/>
  <c r="Q1287" i="1" l="1"/>
  <c r="S1287" i="1" s="1"/>
  <c r="N1288" i="1"/>
  <c r="Q1288" i="1" l="1"/>
  <c r="S1288" i="1" s="1"/>
  <c r="N1289" i="1"/>
  <c r="N1290" i="1" l="1"/>
  <c r="Q1289" i="1"/>
  <c r="S1289" i="1" s="1"/>
  <c r="Q1290" i="1" l="1"/>
  <c r="S1290" i="1" s="1"/>
  <c r="N1291" i="1"/>
  <c r="N1292" i="1" l="1"/>
  <c r="Q1291" i="1"/>
  <c r="S1291" i="1" s="1"/>
  <c r="Q1292" i="1" l="1"/>
  <c r="S1292" i="1" s="1"/>
  <c r="N1293" i="1"/>
  <c r="N1294" i="1" l="1"/>
  <c r="Q1293" i="1"/>
  <c r="S1293" i="1" s="1"/>
  <c r="N1295" i="1" l="1"/>
  <c r="Q1294" i="1"/>
  <c r="S1294" i="1" s="1"/>
  <c r="N1296" i="1" l="1"/>
  <c r="Q1295" i="1"/>
  <c r="S1295" i="1" l="1"/>
  <c r="R1296" i="1"/>
  <c r="R1297" i="1" s="1"/>
  <c r="R1298" i="1" s="1"/>
  <c r="R1299" i="1" s="1"/>
  <c r="R1300" i="1" s="1"/>
  <c r="R1301" i="1" s="1"/>
  <c r="R1302" i="1" s="1"/>
  <c r="R1303" i="1" s="1"/>
  <c r="R1304" i="1" s="1"/>
  <c r="R1305" i="1" s="1"/>
  <c r="R1306" i="1" s="1"/>
  <c r="R1307" i="1" s="1"/>
  <c r="R1308" i="1" s="1"/>
  <c r="R1309" i="1" s="1"/>
  <c r="R1310" i="1" s="1"/>
  <c r="R1311" i="1" s="1"/>
  <c r="R1312" i="1" s="1"/>
  <c r="R1313" i="1" s="1"/>
  <c r="R1314" i="1" s="1"/>
  <c r="R1315" i="1" s="1"/>
  <c r="R1316" i="1" s="1"/>
  <c r="R1317" i="1" s="1"/>
  <c r="R1318" i="1" s="1"/>
  <c r="R1319" i="1" s="1"/>
  <c r="R1320" i="1" s="1"/>
  <c r="R1321" i="1" s="1"/>
  <c r="R1322" i="1" s="1"/>
  <c r="R1323" i="1" s="1"/>
  <c r="N1297" i="1"/>
  <c r="Q1296" i="1"/>
  <c r="S1296" i="1" l="1"/>
  <c r="Q1297" i="1"/>
  <c r="S1297" i="1" s="1"/>
  <c r="N1298" i="1"/>
  <c r="Q1298" i="1" l="1"/>
  <c r="S1298" i="1" s="1"/>
  <c r="N1299" i="1"/>
  <c r="Q1299" i="1" l="1"/>
  <c r="S1299" i="1" s="1"/>
  <c r="N1300" i="1"/>
  <c r="N1301" i="1" l="1"/>
  <c r="Q1300" i="1"/>
  <c r="S1300" i="1" s="1"/>
  <c r="N1302" i="1" l="1"/>
  <c r="Q1301" i="1"/>
  <c r="S1301" i="1" s="1"/>
  <c r="Q1302" i="1" l="1"/>
  <c r="S1302" i="1" s="1"/>
  <c r="N1303" i="1"/>
  <c r="Q1303" i="1" l="1"/>
  <c r="S1303" i="1" s="1"/>
  <c r="N1304" i="1"/>
  <c r="Q1304" i="1" l="1"/>
  <c r="S1304" i="1" s="1"/>
  <c r="N1305" i="1"/>
  <c r="Q1305" i="1" l="1"/>
  <c r="S1305" i="1" s="1"/>
  <c r="N1306" i="1"/>
  <c r="N1307" i="1" l="1"/>
  <c r="Q1306" i="1"/>
  <c r="S1306" i="1" s="1"/>
  <c r="Q1307" i="1" l="1"/>
  <c r="S1307" i="1" s="1"/>
  <c r="N1308" i="1"/>
  <c r="N1309" i="1" l="1"/>
  <c r="Q1308" i="1"/>
  <c r="S1308" i="1" s="1"/>
  <c r="N1310" i="1" l="1"/>
  <c r="Q1309" i="1"/>
  <c r="S1309" i="1" s="1"/>
  <c r="N1311" i="1" l="1"/>
  <c r="Q1310" i="1"/>
  <c r="S1310" i="1" s="1"/>
  <c r="N1312" i="1" l="1"/>
  <c r="Q1311" i="1"/>
  <c r="S1311" i="1" s="1"/>
  <c r="Q1312" i="1" l="1"/>
  <c r="S1312" i="1" s="1"/>
  <c r="N1313" i="1"/>
  <c r="N1314" i="1" l="1"/>
  <c r="Q1313" i="1"/>
  <c r="S1313" i="1" s="1"/>
  <c r="Q1314" i="1" l="1"/>
  <c r="S1314" i="1" s="1"/>
  <c r="N1315" i="1"/>
  <c r="N1316" i="1" l="1"/>
  <c r="Q1315" i="1"/>
  <c r="S1315" i="1" s="1"/>
  <c r="N1317" i="1" l="1"/>
  <c r="Q1316" i="1"/>
  <c r="S1316" i="1" s="1"/>
  <c r="Q1317" i="1" l="1"/>
  <c r="S1317" i="1" s="1"/>
  <c r="N1318" i="1"/>
  <c r="Q1318" i="1" l="1"/>
  <c r="S1318" i="1" s="1"/>
  <c r="N1319" i="1"/>
  <c r="Q1319" i="1" l="1"/>
  <c r="S1319" i="1" s="1"/>
  <c r="N1320" i="1"/>
  <c r="N1321" i="1" l="1"/>
  <c r="Q1320" i="1"/>
  <c r="S1320" i="1" s="1"/>
  <c r="N1322" i="1" l="1"/>
  <c r="Q1321" i="1"/>
  <c r="S1321" i="1" s="1"/>
  <c r="N1323" i="1" l="1"/>
  <c r="Q1323" i="1" s="1"/>
  <c r="Q1322" i="1"/>
  <c r="S1322" i="1" s="1"/>
  <c r="S1323" i="1" l="1"/>
  <c r="C21" i="1" s="1"/>
  <c r="C22" i="1" s="1"/>
  <c r="C11" i="1" a="1"/>
  <c r="C11" i="1" s="1"/>
  <c r="C12" i="1" s="1"/>
</calcChain>
</file>

<file path=xl/sharedStrings.xml><?xml version="1.0" encoding="utf-8"?>
<sst xmlns="http://schemas.openxmlformats.org/spreadsheetml/2006/main" count="125" uniqueCount="51">
  <si>
    <t>Event</t>
  </si>
  <si>
    <t>Date</t>
  </si>
  <si>
    <t>NDX</t>
  </si>
  <si>
    <t>QLD</t>
  </si>
  <si>
    <t>Bills</t>
  </si>
  <si>
    <t>QQQ Acquired</t>
  </si>
  <si>
    <t>QLD Acquired</t>
  </si>
  <si>
    <t>BOXX Acquired</t>
  </si>
  <si>
    <t>total assets</t>
  </si>
  <si>
    <t>liabilities(-)</t>
  </si>
  <si>
    <t>maintenance ratio</t>
  </si>
  <si>
    <t>verify QLD Acq.</t>
  </si>
  <si>
    <t>verify BOXX Acq.</t>
  </si>
  <si>
    <t>Rebalancing strategy</t>
  </si>
  <si>
    <t>Annual partial Rebalancing</t>
  </si>
  <si>
    <t>每年"部分"再平衡</t>
  </si>
  <si>
    <t>allocation 
ratio</t>
  </si>
  <si>
    <t>Notes</t>
  </si>
  <si>
    <t>Beta</t>
  </si>
  <si>
    <t>Plain-vanilla</t>
  </si>
  <si>
    <t>QQQ or 00662</t>
  </si>
  <si>
    <t>2x Leveraged</t>
  </si>
  <si>
    <t>QLD or 00670L</t>
  </si>
  <si>
    <t>Money Market</t>
  </si>
  <si>
    <t>BOXX or 00865B</t>
  </si>
  <si>
    <t>Beta值須0.7~1.4</t>
  </si>
  <si>
    <t>Initial Asset</t>
  </si>
  <si>
    <t>Final asset</t>
  </si>
  <si>
    <t>X-fold</t>
  </si>
  <si>
    <t>Full recovery X-fold</t>
  </si>
  <si>
    <t>T-bill YTM
(annual)</t>
  </si>
  <si>
    <t>高於2%通膨率1%</t>
  </si>
  <si>
    <t>withdrawal strategy</t>
  </si>
  <si>
    <t>Stock pledge</t>
  </si>
  <si>
    <t>股票質押</t>
  </si>
  <si>
    <t>lump‑sum ratio</t>
  </si>
  <si>
    <t>單次提領率</t>
  </si>
  <si>
    <t>contribution rate
(annual)</t>
  </si>
  <si>
    <t>提撥率</t>
  </si>
  <si>
    <t>loan interest
(annual)</t>
  </si>
  <si>
    <t>股票質押利率</t>
  </si>
  <si>
    <t>minimum 
maintenance ratio</t>
  </si>
  <si>
    <t>質押維持率
要大於160%</t>
  </si>
  <si>
    <t>partial rebalancing</t>
  </si>
  <si>
    <t>部分再平衡</t>
  </si>
  <si>
    <t>partial rebalancing 
ratio</t>
  </si>
  <si>
    <t>只調整QLD&amp;BOXX</t>
  </si>
  <si>
    <t>below 100WMA</t>
  </si>
  <si>
    <t>year-end</t>
  </si>
  <si>
    <t>reclaimed 100WMA</t>
  </si>
  <si>
    <t>Full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</si>
</sst>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"/>
    <numFmt numFmtId="177" formatCode="#,##0_ "/>
    <numFmt numFmtId="178" formatCode="yyyy/mm/dd"/>
  </numFmts>
  <fonts count="14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theme="1"/>
      <name val="Noto Sans TC"/>
      <family val="2"/>
      <charset val="136"/>
    </font>
    <font>
      <b/>
      <sz val="10"/>
      <color theme="1"/>
      <name val="Noto Sans TC"/>
      <family val="2"/>
      <charset val="136"/>
    </font>
    <font>
      <b/>
      <sz val="12"/>
      <color rgb="FFFF0000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12"/>
      <color rgb="FF000000"/>
      <name val="新細明體"/>
      <family val="1"/>
      <charset val="136"/>
    </font>
    <font>
      <b/>
      <sz val="11"/>
      <color rgb="FF000000"/>
      <name val="新細明體"/>
      <family val="1"/>
      <charset val="136"/>
    </font>
    <font>
      <b/>
      <sz val="11"/>
      <color rgb="FF008000"/>
      <name val="新細明體"/>
      <family val="1"/>
      <charset val="136"/>
    </font>
    <font>
      <b/>
      <sz val="11"/>
      <color rgb="FFFF0000"/>
      <name val="新細明體"/>
      <family val="1"/>
      <charset val="136"/>
    </font>
    <font>
      <b/>
      <i/>
      <sz val="11"/>
      <color rgb="FF000000"/>
      <name val="新細明體"/>
      <family val="1"/>
      <charset val="136"/>
    </font>
    <font>
      <b/>
      <i/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36">
      <alignment vertical="center"/>
    </xf>
    <xf numFmtId="0" fontId="1" fillId="0" borderId="36"/>
  </cellStyleXfs>
  <cellXfs count="103"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vertical="center"/>
    </xf>
    <xf numFmtId="0" fontId="0" fillId="0" borderId="5" xfId="0" applyBorder="1" applyAlignment="1"/>
    <xf numFmtId="0" fontId="5" fillId="0" borderId="0" xfId="0" applyFont="1" applyBorder="1" applyAlignment="1"/>
    <xf numFmtId="0" fontId="0" fillId="0" borderId="1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12" xfId="0" applyBorder="1" applyAlignment="1">
      <alignment vertical="center"/>
    </xf>
    <xf numFmtId="9" fontId="0" fillId="0" borderId="14" xfId="0" applyNumberFormat="1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4" fillId="0" borderId="16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9" fontId="0" fillId="0" borderId="0" xfId="0" applyNumberForma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9" fontId="3" fillId="0" borderId="18" xfId="0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9" fontId="3" fillId="0" borderId="26" xfId="0" applyNumberFormat="1" applyFont="1" applyBorder="1" applyAlignment="1">
      <alignment vertical="center"/>
    </xf>
    <xf numFmtId="9" fontId="0" fillId="0" borderId="18" xfId="0" applyNumberFormat="1" applyBorder="1" applyAlignment="1">
      <alignment vertical="center"/>
    </xf>
    <xf numFmtId="9" fontId="0" fillId="0" borderId="26" xfId="0" applyNumberFormat="1" applyBorder="1" applyAlignment="1">
      <alignment vertical="center"/>
    </xf>
    <xf numFmtId="0" fontId="0" fillId="0" borderId="27" xfId="0" applyBorder="1" applyAlignment="1"/>
    <xf numFmtId="9" fontId="0" fillId="0" borderId="14" xfId="0" applyNumberFormat="1" applyBorder="1" applyAlignment="1"/>
    <xf numFmtId="0" fontId="0" fillId="0" borderId="15" xfId="0" applyBorder="1" applyAlignment="1">
      <alignment vertical="center"/>
    </xf>
    <xf numFmtId="38" fontId="0" fillId="0" borderId="0" xfId="0" applyNumberFormat="1" applyBorder="1" applyAlignment="1"/>
    <xf numFmtId="38" fontId="0" fillId="0" borderId="0" xfId="0" applyNumberFormat="1" applyBorder="1" applyAlignment="1">
      <alignment vertical="center"/>
    </xf>
    <xf numFmtId="38" fontId="3" fillId="0" borderId="4" xfId="0" applyNumberFormat="1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9" fontId="0" fillId="0" borderId="30" xfId="0" applyNumberFormat="1" applyBorder="1" applyAlignment="1"/>
    <xf numFmtId="0" fontId="0" fillId="0" borderId="31" xfId="0" applyBorder="1" applyAlignment="1"/>
    <xf numFmtId="9" fontId="0" fillId="0" borderId="7" xfId="0" applyNumberFormat="1" applyBorder="1" applyAlignment="1">
      <alignment vertical="center"/>
    </xf>
    <xf numFmtId="0" fontId="0" fillId="0" borderId="32" xfId="0" applyBorder="1" applyAlignment="1">
      <alignment horizontal="center" vertical="center"/>
    </xf>
    <xf numFmtId="38" fontId="0" fillId="0" borderId="33" xfId="0" applyNumberFormat="1" applyBorder="1" applyAlignment="1">
      <alignment vertical="center"/>
    </xf>
    <xf numFmtId="0" fontId="0" fillId="0" borderId="34" xfId="0" applyBorder="1" applyAlignment="1"/>
    <xf numFmtId="0" fontId="0" fillId="0" borderId="13" xfId="0" applyBorder="1" applyAlignment="1">
      <alignment horizontal="center" vertical="center"/>
    </xf>
    <xf numFmtId="0" fontId="0" fillId="0" borderId="15" xfId="0" applyBorder="1" applyAlignment="1"/>
    <xf numFmtId="0" fontId="0" fillId="0" borderId="6" xfId="0" applyBorder="1" applyAlignment="1">
      <alignment horizontal="center" vertical="center"/>
    </xf>
    <xf numFmtId="38" fontId="0" fillId="0" borderId="7" xfId="0" applyNumberFormat="1" applyBorder="1" applyAlignment="1">
      <alignment vertical="center"/>
    </xf>
    <xf numFmtId="38" fontId="0" fillId="0" borderId="8" xfId="0" applyNumberFormat="1" applyBorder="1" applyAlignment="1">
      <alignment vertical="center"/>
    </xf>
    <xf numFmtId="0" fontId="7" fillId="0" borderId="35" xfId="0" applyFont="1" applyBorder="1" applyAlignment="1">
      <alignment horizontal="center" vertical="top"/>
    </xf>
    <xf numFmtId="0" fontId="8" fillId="0" borderId="36" xfId="0" applyFont="1" applyAlignment="1"/>
    <xf numFmtId="0" fontId="8" fillId="0" borderId="36" xfId="0" applyFont="1" applyAlignment="1">
      <alignment vertical="center"/>
    </xf>
    <xf numFmtId="38" fontId="8" fillId="0" borderId="36" xfId="0" applyNumberFormat="1" applyFont="1" applyAlignment="1">
      <alignment vertical="center"/>
    </xf>
    <xf numFmtId="10" fontId="8" fillId="0" borderId="36" xfId="0" applyNumberFormat="1" applyFont="1" applyAlignment="1">
      <alignment vertical="center"/>
    </xf>
    <xf numFmtId="38" fontId="8" fillId="0" borderId="36" xfId="0" applyNumberFormat="1" applyFont="1" applyAlignment="1"/>
    <xf numFmtId="0" fontId="1" fillId="0" borderId="36" xfId="1"/>
    <xf numFmtId="0" fontId="9" fillId="0" borderId="14" xfId="1" applyFont="1" applyBorder="1"/>
    <xf numFmtId="0" fontId="10" fillId="0" borderId="14" xfId="1" applyFont="1" applyBorder="1"/>
    <xf numFmtId="0" fontId="11" fillId="0" borderId="14" xfId="1" applyFont="1" applyBorder="1"/>
    <xf numFmtId="0" fontId="9" fillId="0" borderId="37" xfId="1" applyFont="1" applyBorder="1"/>
    <xf numFmtId="40" fontId="0" fillId="0" borderId="0" xfId="0" applyNumberFormat="1" applyBorder="1" applyAlignment="1">
      <alignment vertical="center"/>
    </xf>
    <xf numFmtId="40" fontId="8" fillId="0" borderId="36" xfId="0" applyNumberFormat="1" applyFont="1" applyAlignment="1">
      <alignment vertical="center"/>
    </xf>
    <xf numFmtId="40" fontId="8" fillId="0" borderId="36" xfId="0" applyNumberFormat="1" applyFont="1" applyAlignment="1"/>
    <xf numFmtId="176" fontId="0" fillId="0" borderId="0" xfId="0" applyNumberFormat="1" applyBorder="1" applyAlignment="1">
      <alignment vertical="center"/>
    </xf>
    <xf numFmtId="177" fontId="0" fillId="0" borderId="0" xfId="0" applyNumberFormat="1" applyBorder="1" applyAlignment="1">
      <alignment horizontal="center" vertical="center"/>
    </xf>
    <xf numFmtId="178" fontId="1" fillId="0" borderId="36" xfId="1" applyNumberFormat="1"/>
    <xf numFmtId="176" fontId="1" fillId="0" borderId="36" xfId="1" applyNumberFormat="1"/>
    <xf numFmtId="176" fontId="8" fillId="0" borderId="36" xfId="0" applyNumberFormat="1" applyFont="1" applyAlignment="1">
      <alignment vertical="center"/>
    </xf>
    <xf numFmtId="177" fontId="8" fillId="0" borderId="36" xfId="0" applyNumberFormat="1" applyFont="1" applyAlignment="1">
      <alignment horizontal="center" vertical="center"/>
    </xf>
    <xf numFmtId="176" fontId="3" fillId="0" borderId="25" xfId="0" applyNumberFormat="1" applyFont="1" applyBorder="1" applyAlignment="1">
      <alignment vertical="center"/>
    </xf>
    <xf numFmtId="178" fontId="9" fillId="0" borderId="14" xfId="1" applyNumberFormat="1" applyFont="1" applyBorder="1"/>
    <xf numFmtId="176" fontId="9" fillId="0" borderId="14" xfId="1" applyNumberFormat="1" applyFont="1" applyBorder="1"/>
    <xf numFmtId="0" fontId="12" fillId="0" borderId="38" xfId="1" applyFont="1" applyBorder="1"/>
    <xf numFmtId="178" fontId="12" fillId="0" borderId="38" xfId="1" applyNumberFormat="1" applyFont="1" applyBorder="1"/>
    <xf numFmtId="176" fontId="12" fillId="0" borderId="38" xfId="1" applyNumberFormat="1" applyFont="1" applyBorder="1"/>
    <xf numFmtId="40" fontId="13" fillId="0" borderId="38" xfId="0" applyNumberFormat="1" applyFont="1" applyBorder="1" applyAlignment="1">
      <alignment vertical="center"/>
    </xf>
    <xf numFmtId="176" fontId="13" fillId="0" borderId="38" xfId="0" applyNumberFormat="1" applyFont="1" applyBorder="1" applyAlignment="1">
      <alignment vertical="center"/>
    </xf>
    <xf numFmtId="0" fontId="13" fillId="0" borderId="38" xfId="0" applyFont="1" applyBorder="1" applyAlignment="1"/>
    <xf numFmtId="177" fontId="13" fillId="0" borderId="38" xfId="0" applyNumberFormat="1" applyFont="1" applyBorder="1" applyAlignment="1">
      <alignment horizontal="center" vertical="center"/>
    </xf>
    <xf numFmtId="38" fontId="13" fillId="0" borderId="38" xfId="0" applyNumberFormat="1" applyFont="1" applyBorder="1" applyAlignment="1">
      <alignment vertical="center"/>
    </xf>
    <xf numFmtId="10" fontId="13" fillId="0" borderId="38" xfId="0" applyNumberFormat="1" applyFont="1" applyBorder="1" applyAlignment="1">
      <alignment vertical="center"/>
    </xf>
    <xf numFmtId="177" fontId="8" fillId="0" borderId="36" xfId="0" applyNumberFormat="1" applyFont="1" applyAlignment="1">
      <alignment horizontal="center"/>
    </xf>
    <xf numFmtId="178" fontId="10" fillId="0" borderId="14" xfId="1" applyNumberFormat="1" applyFont="1" applyBorder="1"/>
    <xf numFmtId="176" fontId="10" fillId="0" borderId="14" xfId="1" applyNumberFormat="1" applyFont="1" applyBorder="1"/>
    <xf numFmtId="178" fontId="9" fillId="0" borderId="37" xfId="1" applyNumberFormat="1" applyFont="1" applyBorder="1"/>
    <xf numFmtId="176" fontId="9" fillId="0" borderId="37" xfId="1" applyNumberFormat="1" applyFont="1" applyBorder="1"/>
    <xf numFmtId="178" fontId="11" fillId="0" borderId="14" xfId="1" applyNumberFormat="1" applyFont="1" applyBorder="1"/>
    <xf numFmtId="176" fontId="11" fillId="0" borderId="14" xfId="1" applyNumberFormat="1" applyFont="1" applyBorder="1"/>
    <xf numFmtId="178" fontId="8" fillId="0" borderId="36" xfId="0" applyNumberFormat="1" applyFont="1" applyAlignment="1">
      <alignment vertical="center"/>
    </xf>
    <xf numFmtId="178" fontId="8" fillId="0" borderId="36" xfId="0" applyNumberFormat="1" applyFont="1" applyAlignment="1">
      <alignment horizontal="center" vertical="center"/>
    </xf>
    <xf numFmtId="40" fontId="0" fillId="0" borderId="14" xfId="0" applyNumberFormat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17">
    <dxf>
      <numFmt numFmtId="177" formatCode="#,##0_ "/>
      <alignment horizontal="center" vertical="center"/>
    </dxf>
    <dxf>
      <alignment horizontal="center" vertical="center"/>
    </dxf>
    <dxf>
      <numFmt numFmtId="177" formatCode="#,##0_ "/>
      <alignment horizontal="center" vertical="center"/>
    </dxf>
    <dxf>
      <alignment horizontal="center" vertical="bottom"/>
    </dxf>
    <dxf>
      <alignment horizontal="center" vertical="bottom"/>
    </dxf>
    <dxf>
      <alignment horizontal="center" vertical="center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year1" displayName="Tableyear1" ref="M1:M2099" totalsRowShown="0" headerRowDxfId="5" dataDxfId="4">
  <autoFilter ref="M1:M2099" xr:uid="{00000000-0009-0000-0100-000001000000}"/>
  <tableColumns count="1">
    <tableColumn id="1" xr3:uid="{00000000-0010-0000-0000-000001000000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xAcq.1" displayName="Table2xAcq.1" ref="O1:O2099" totalsRowShown="0" headerRowDxfId="2" dataDxfId="1">
  <autoFilter ref="O1:O2099" xr:uid="{00000000-0009-0000-0100-000002000000}"/>
  <tableColumns count="1">
    <tableColumn id="1" xr3:uid="{00000000-0010-0000-0100-000001000000}" name="QLD Acquired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86"/>
  <sheetViews>
    <sheetView tabSelected="1" zoomScale="115" zoomScaleNormal="115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I11" sqref="I11"/>
    </sheetView>
  </sheetViews>
  <sheetFormatPr defaultRowHeight="17" x14ac:dyDescent="0.4"/>
  <cols>
    <col min="1" max="1" width="1.81640625" style="15" customWidth="1"/>
    <col min="2" max="2" width="19.90625" style="1" bestFit="1" customWidth="1"/>
    <col min="3" max="3" width="22.90625" style="15" bestFit="1" customWidth="1"/>
    <col min="4" max="4" width="20.36328125" style="15" bestFit="1" customWidth="1"/>
    <col min="5" max="5" width="5.1796875" style="15" bestFit="1" customWidth="1"/>
    <col min="6" max="6" width="5.1796875" style="15" customWidth="1"/>
    <col min="7" max="7" width="18.81640625" style="15" bestFit="1" customWidth="1"/>
    <col min="8" max="8" width="11.36328125" style="15" bestFit="1" customWidth="1"/>
    <col min="9" max="9" width="8.90625" customWidth="1"/>
    <col min="10" max="10" width="10.1796875" style="72" bestFit="1" customWidth="1"/>
    <col min="11" max="11" width="8" style="75" bestFit="1" customWidth="1"/>
    <col min="12" max="12" width="3.7265625" style="75" customWidth="1"/>
    <col min="13" max="13" width="11.36328125" style="10" bestFit="1" customWidth="1"/>
    <col min="14" max="14" width="14" style="76" bestFit="1" customWidth="1"/>
    <col min="15" max="15" width="16" style="76" customWidth="1"/>
    <col min="16" max="16" width="15.54296875" style="76" bestFit="1" customWidth="1"/>
    <col min="17" max="17" width="12.08984375" style="45" bestFit="1" customWidth="1"/>
    <col min="18" max="18" width="12" style="46" bestFit="1" customWidth="1"/>
    <col min="19" max="19" width="16.26953125" style="2" bestFit="1" customWidth="1"/>
    <col min="21" max="21" width="16.08984375" style="15" bestFit="1" customWidth="1"/>
    <col min="22" max="22" width="17.81640625" style="15" bestFit="1" customWidth="1"/>
  </cols>
  <sheetData>
    <row r="1" spans="1:22" ht="17.5" customHeight="1" thickBot="1" x14ac:dyDescent="0.45">
      <c r="G1" s="61" t="s">
        <v>0</v>
      </c>
      <c r="H1" s="16" t="s">
        <v>1</v>
      </c>
      <c r="I1" s="16" t="s">
        <v>2</v>
      </c>
      <c r="J1" s="72" t="s">
        <v>3</v>
      </c>
      <c r="K1" s="75" t="s">
        <v>4</v>
      </c>
      <c r="M1" s="1" t="s">
        <v>1</v>
      </c>
      <c r="N1" s="16" t="s">
        <v>5</v>
      </c>
      <c r="O1" s="76" t="s">
        <v>6</v>
      </c>
      <c r="P1" s="16" t="s">
        <v>7</v>
      </c>
      <c r="Q1" s="46" t="s">
        <v>8</v>
      </c>
      <c r="R1" s="46" t="s">
        <v>9</v>
      </c>
      <c r="S1" s="2" t="s">
        <v>10</v>
      </c>
      <c r="U1" s="16" t="s">
        <v>11</v>
      </c>
      <c r="V1" s="16" t="s">
        <v>12</v>
      </c>
    </row>
    <row r="2" spans="1:22" ht="17.5" customHeight="1" thickTop="1" thickBot="1" x14ac:dyDescent="0.45">
      <c r="B2" s="30" t="s">
        <v>13</v>
      </c>
      <c r="C2" s="31" t="s">
        <v>14</v>
      </c>
      <c r="D2" s="28" t="s">
        <v>15</v>
      </c>
      <c r="E2" s="14"/>
      <c r="F2" s="14"/>
      <c r="G2" s="62"/>
      <c r="H2" s="77">
        <v>36605</v>
      </c>
      <c r="I2" s="78">
        <v>4691.60986328125</v>
      </c>
      <c r="J2" s="73">
        <v>38.899089279619389</v>
      </c>
      <c r="K2" s="79">
        <v>100</v>
      </c>
      <c r="L2" s="62"/>
      <c r="M2" s="77">
        <v>36605</v>
      </c>
      <c r="N2" s="80">
        <f>$C$10*$C$5</f>
        <v>4000</v>
      </c>
      <c r="O2" s="80">
        <f>$C$10*$C$6</f>
        <v>3000</v>
      </c>
      <c r="P2" s="80">
        <f>$C$10*$C$7</f>
        <v>3000</v>
      </c>
      <c r="Q2" s="64">
        <f t="shared" ref="Q2:Q65" si="0">SUM(N2:P2)</f>
        <v>10000</v>
      </c>
      <c r="R2" s="64">
        <f>-Q2*$C$19</f>
        <v>-200</v>
      </c>
      <c r="S2" s="65">
        <f t="shared" ref="S2:S65" si="1">Q2/-R2</f>
        <v>50</v>
      </c>
      <c r="T2" s="62"/>
      <c r="U2" s="63"/>
      <c r="V2" s="62"/>
    </row>
    <row r="3" spans="1:22" ht="17.5" customHeight="1" thickBot="1" x14ac:dyDescent="0.45">
      <c r="B3" s="18"/>
      <c r="C3" s="14"/>
      <c r="D3" s="14"/>
      <c r="E3" s="14"/>
      <c r="F3" s="14"/>
      <c r="G3" s="62"/>
      <c r="H3" s="77">
        <v>36612</v>
      </c>
      <c r="I3" s="78">
        <v>4397.83984375</v>
      </c>
      <c r="J3" s="73">
        <v>34.027675606944797</v>
      </c>
      <c r="K3" s="79">
        <f t="shared" ref="K3:K66" si="2">K2*(1+Tbill_YTM)^(1/52)</f>
        <v>100.05686000964286</v>
      </c>
      <c r="L3" s="62"/>
      <c r="M3" s="77">
        <v>36612</v>
      </c>
      <c r="N3" s="80">
        <f t="shared" ref="N3:N66" si="3">N2*($I3/$I2)</f>
        <v>3749.5358496618123</v>
      </c>
      <c r="O3" s="80">
        <f t="array" ref="O3">IF(YEAR(M3)&lt;&gt;YEAR(M2),IF(O2&gt;INDEX(Table2xAcq.1[],_xlfn.AGGREGATE(15,6,(ROW(Tableyear1[])-ROW(INDEX(Tableyear1[],1,1))+1)/(YEAR(Tableyear1[])=YEAR(M2)),1)),O2-(O2-INDEX(Table2xAcq.1[],_xlfn.AGGREGATE(15,6,(ROW(Tableyear1[])-ROW(INDEX(Tableyear1[],1,1))+1)/(YEAR(Tableyear1[])=YEAR(M2)),1)))*$C$25,O2+MAX($Q$2:Q2)*$C$19),O2)*($J3/$J2)</f>
        <v>2624.3037744927183</v>
      </c>
      <c r="P3" s="80">
        <f t="array" ref="P3">IF(YEAR(M3)&lt;&gt;YEAR(M2),IF(O2&gt;INDEX(Table2xAcq.1[],_xlfn.AGGREGATE(15,6,(ROW(Tableyear1[])-ROW(INDEX(Tableyear1[],1,1))+1)/(YEAR(Tableyear1[])=YEAR(M2)),1)),P2+(O2-INDEX(Table2xAcq.1[],_xlfn.AGGREGATE(15,6,(ROW(Tableyear1[])-ROW(INDEX(Tableyear1[],1,1))+1)/(YEAR(Tableyear1[])=YEAR(M2)),1)))*$C$25,P2-MAX($Q$2:Q2)*$C$19),P2)*(1+Tbill_YTM)^(1/52)</f>
        <v>3001.7058002892859</v>
      </c>
      <c r="Q3" s="64">
        <f t="shared" si="0"/>
        <v>9375.545424443817</v>
      </c>
      <c r="R3" s="64">
        <f>IF(YEAR(M3)&lt;&gt;YEAR(M2), R2*EXP($C$20/52)+(-MAX(Q$2:Q2)*$C$19), R2*EXP($C$20/52))</f>
        <v>-200.23090241808487</v>
      </c>
      <c r="S3" s="65">
        <f t="shared" si="1"/>
        <v>46.823668630666958</v>
      </c>
      <c r="T3" s="62"/>
      <c r="U3" s="63"/>
      <c r="V3" s="62"/>
    </row>
    <row r="4" spans="1:22" ht="17.5" customHeight="1" thickBot="1" x14ac:dyDescent="0.45">
      <c r="B4" s="19"/>
      <c r="C4" s="34" t="s">
        <v>16</v>
      </c>
      <c r="D4" s="11" t="s">
        <v>17</v>
      </c>
      <c r="E4" s="16" t="s">
        <v>18</v>
      </c>
      <c r="F4" s="16"/>
      <c r="G4" s="62"/>
      <c r="H4" s="77">
        <v>36619</v>
      </c>
      <c r="I4" s="78">
        <v>4291.52978515625</v>
      </c>
      <c r="J4" s="73">
        <v>32.382556950464213</v>
      </c>
      <c r="K4" s="79">
        <f t="shared" si="2"/>
        <v>100.11375234989269</v>
      </c>
      <c r="L4" s="62"/>
      <c r="M4" s="77">
        <v>36619</v>
      </c>
      <c r="N4" s="80">
        <f t="shared" si="3"/>
        <v>3658.8974021423091</v>
      </c>
      <c r="O4" s="80">
        <f t="array" ref="O4">IF(YEAR(M4)&lt;&gt;YEAR(M3),IF(O3&gt;INDEX(Table2xAcq.1[],_xlfn.AGGREGATE(15,6,(ROW(Tableyear1[])-ROW(INDEX(Tableyear1[],1,1))+1)/(YEAR(Tableyear1[])=YEAR(M3)),1)),O3-(O3-INDEX(Table2xAcq.1[],_xlfn.AGGREGATE(15,6,(ROW(Tableyear1[])-ROW(INDEX(Tableyear1[],1,1))+1)/(YEAR(Tableyear1[])=YEAR(M3)),1)))*$C$25,O3+MAX($Q$2:Q3)*$C$19),O3)*($J4/$J3)</f>
        <v>2497.4278999969224</v>
      </c>
      <c r="P4" s="80">
        <f t="array" ref="P4">IF(YEAR(M4)&lt;&gt;YEAR(M3),IF(O3&gt;INDEX(Table2xAcq.1[],_xlfn.AGGREGATE(15,6,(ROW(Tableyear1[])-ROW(INDEX(Tableyear1[],1,1))+1)/(YEAR(Tableyear1[])=YEAR(M3)),1)),P3+(O3-INDEX(Table2xAcq.1[],_xlfn.AGGREGATE(15,6,(ROW(Tableyear1[])-ROW(INDEX(Tableyear1[],1,1))+1)/(YEAR(Tableyear1[])=YEAR(M3)),1)))*$C$25,P3-MAX($Q$2:Q3)*$C$19),P3)*(1+Tbill_YTM)^(1/52)</f>
        <v>3003.412570496781</v>
      </c>
      <c r="Q4" s="64">
        <f t="shared" si="0"/>
        <v>9159.737872636013</v>
      </c>
      <c r="R4" s="64">
        <f>IF(YEAR(M4)&lt;&gt;YEAR(M3), R3*EXP($C$20/52)+(-MAX(Q$2:Q3)*$C$19), R3*EXP($C$20/52))</f>
        <v>-200.46207141580314</v>
      </c>
      <c r="S4" s="65">
        <f t="shared" si="1"/>
        <v>45.693121935454158</v>
      </c>
      <c r="T4" s="62"/>
      <c r="U4" s="63"/>
      <c r="V4" s="62"/>
    </row>
    <row r="5" spans="1:22" ht="18" customHeight="1" thickTop="1" thickBot="1" x14ac:dyDescent="0.45">
      <c r="B5" s="32" t="s">
        <v>19</v>
      </c>
      <c r="C5" s="35">
        <v>0.4</v>
      </c>
      <c r="D5" s="33" t="s">
        <v>20</v>
      </c>
      <c r="E5" s="14">
        <v>1</v>
      </c>
      <c r="F5" s="14"/>
      <c r="G5" s="62"/>
      <c r="H5" s="77">
        <v>36626</v>
      </c>
      <c r="I5" s="78">
        <v>3207.9599609375</v>
      </c>
      <c r="J5" s="73">
        <v>16.02999117593091</v>
      </c>
      <c r="K5" s="79">
        <f t="shared" si="2"/>
        <v>100.17067703913268</v>
      </c>
      <c r="L5" s="62"/>
      <c r="M5" s="77">
        <v>36626</v>
      </c>
      <c r="N5" s="80">
        <f t="shared" si="3"/>
        <v>2735.0611448274985</v>
      </c>
      <c r="O5" s="80">
        <f t="array" ref="O5">IF(YEAR(M5)&lt;&gt;YEAR(M4),IF(O4&gt;INDEX(Table2xAcq.1[],_xlfn.AGGREGATE(15,6,(ROW(Tableyear1[])-ROW(INDEX(Tableyear1[],1,1))+1)/(YEAR(Tableyear1[])=YEAR(M4)),1)),O4-(O4-INDEX(Table2xAcq.1[],_xlfn.AGGREGATE(15,6,(ROW(Tableyear1[])-ROW(INDEX(Tableyear1[],1,1))+1)/(YEAR(Tableyear1[])=YEAR(M4)),1)))*$C$25,O4+MAX($Q$2:Q4)*$C$19),O4)*($J5/$J4)</f>
        <v>1236.2750495803709</v>
      </c>
      <c r="P5" s="80">
        <f t="array" ref="P5">IF(YEAR(M5)&lt;&gt;YEAR(M4),IF(O4&gt;INDEX(Table2xAcq.1[],_xlfn.AGGREGATE(15,6,(ROW(Tableyear1[])-ROW(INDEX(Tableyear1[],1,1))+1)/(YEAR(Tableyear1[])=YEAR(M4)),1)),P4+(O4-INDEX(Table2xAcq.1[],_xlfn.AGGREGATE(15,6,(ROW(Tableyear1[])-ROW(INDEX(Tableyear1[],1,1))+1)/(YEAR(Tableyear1[])=YEAR(M4)),1)))*$C$25,P4-MAX($Q$2:Q4)*$C$19),P4)*(1+Tbill_YTM)^(1/52)</f>
        <v>3005.1203111739806</v>
      </c>
      <c r="Q5" s="64">
        <f t="shared" si="0"/>
        <v>6976.4565055818503</v>
      </c>
      <c r="R5" s="64">
        <f>IF(YEAR(M5)&lt;&gt;YEAR(M4), R4*EXP($C$20/52)+(-MAX(Q$2:Q4)*$C$19), R4*EXP($C$20/52))</f>
        <v>-200.69350730092421</v>
      </c>
      <c r="S5" s="65">
        <f t="shared" si="1"/>
        <v>34.761744908474789</v>
      </c>
      <c r="T5" s="62"/>
      <c r="U5" s="63"/>
      <c r="V5" s="62"/>
    </row>
    <row r="6" spans="1:22" ht="18" customHeight="1" thickTop="1" thickBot="1" x14ac:dyDescent="0.45">
      <c r="B6" s="36" t="s">
        <v>21</v>
      </c>
      <c r="C6" s="35">
        <v>0.3</v>
      </c>
      <c r="D6" s="38" t="s">
        <v>22</v>
      </c>
      <c r="E6" s="14">
        <v>2</v>
      </c>
      <c r="F6" s="14"/>
      <c r="G6" s="62"/>
      <c r="H6" s="77">
        <v>36633</v>
      </c>
      <c r="I6" s="78">
        <v>3505.2900390625</v>
      </c>
      <c r="J6" s="73">
        <v>19.001473729777821</v>
      </c>
      <c r="K6" s="79">
        <f t="shared" si="2"/>
        <v>100.22763409575646</v>
      </c>
      <c r="L6" s="62"/>
      <c r="M6" s="77">
        <v>36633</v>
      </c>
      <c r="N6" s="80">
        <f t="shared" si="3"/>
        <v>2988.5605506089087</v>
      </c>
      <c r="O6" s="80">
        <f t="array" ref="O6">IF(YEAR(M6)&lt;&gt;YEAR(M5),IF(O5&gt;INDEX(Table2xAcq.1[],_xlfn.AGGREGATE(15,6,(ROW(Tableyear1[])-ROW(INDEX(Tableyear1[],1,1))+1)/(YEAR(Tableyear1[])=YEAR(M5)),1)),O5-(O5-INDEX(Table2xAcq.1[],_xlfn.AGGREGATE(15,6,(ROW(Tableyear1[])-ROW(INDEX(Tableyear1[],1,1))+1)/(YEAR(Tableyear1[])=YEAR(M5)),1)))*$C$25,O5+MAX($Q$2:Q5)*$C$19),O5)*($J6/$J5)</f>
        <v>1465.4435937964263</v>
      </c>
      <c r="P6" s="80">
        <f t="array" ref="P6">IF(YEAR(M6)&lt;&gt;YEAR(M5),IF(O5&gt;INDEX(Table2xAcq.1[],_xlfn.AGGREGATE(15,6,(ROW(Tableyear1[])-ROW(INDEX(Tableyear1[],1,1))+1)/(YEAR(Tableyear1[])=YEAR(M5)),1)),P5+(O5-INDEX(Table2xAcq.1[],_xlfn.AGGREGATE(15,6,(ROW(Tableyear1[])-ROW(INDEX(Tableyear1[],1,1))+1)/(YEAR(Tableyear1[])=YEAR(M5)),1)))*$C$25,P5-MAX($Q$2:Q5)*$C$19),P5)*(1+Tbill_YTM)^(1/52)</f>
        <v>3006.8290228726937</v>
      </c>
      <c r="Q6" s="64">
        <f t="shared" si="0"/>
        <v>7460.8331672780287</v>
      </c>
      <c r="R6" s="64">
        <f>IF(YEAR(M6)&lt;&gt;YEAR(M5), R5*EXP($C$20/52)+(-MAX(Q$2:Q5)*$C$19), R5*EXP($C$20/52))</f>
        <v>-200.92521038157281</v>
      </c>
      <c r="S6" s="65">
        <f t="shared" si="1"/>
        <v>37.132389475214772</v>
      </c>
      <c r="T6" s="62"/>
      <c r="U6" s="63"/>
      <c r="V6" s="62"/>
    </row>
    <row r="7" spans="1:22" ht="17.5" customHeight="1" thickTop="1" thickBot="1" x14ac:dyDescent="0.45">
      <c r="B7" s="37" t="s">
        <v>23</v>
      </c>
      <c r="C7" s="39">
        <v>0.3</v>
      </c>
      <c r="D7" s="38" t="s">
        <v>24</v>
      </c>
      <c r="E7" s="14">
        <v>0</v>
      </c>
      <c r="F7" s="14"/>
      <c r="G7" s="62"/>
      <c r="H7" s="77">
        <v>36640</v>
      </c>
      <c r="I7" s="78">
        <v>3773.17993164062</v>
      </c>
      <c r="J7" s="73">
        <v>21.905828404894841</v>
      </c>
      <c r="K7" s="79">
        <f t="shared" si="2"/>
        <v>100.28462353816812</v>
      </c>
      <c r="L7" s="62"/>
      <c r="M7" s="77">
        <v>36640</v>
      </c>
      <c r="N7" s="80">
        <f t="shared" si="3"/>
        <v>3216.959671920979</v>
      </c>
      <c r="O7" s="80">
        <f t="array" ref="O7">IF(YEAR(M7)&lt;&gt;YEAR(M6),IF(O6&gt;INDEX(Table2xAcq.1[],_xlfn.AGGREGATE(15,6,(ROW(Tableyear1[])-ROW(INDEX(Tableyear1[],1,1))+1)/(YEAR(Tableyear1[])=YEAR(M6)),1)),O6-(O6-INDEX(Table2xAcq.1[],_xlfn.AGGREGATE(15,6,(ROW(Tableyear1[])-ROW(INDEX(Tableyear1[],1,1))+1)/(YEAR(Tableyear1[])=YEAR(M6)),1)))*$C$25,O6+MAX($Q$2:Q6)*$C$19),O6)*($J7/$J6)</f>
        <v>1689.4350595790493</v>
      </c>
      <c r="P7" s="80">
        <f t="array" ref="P7">IF(YEAR(M7)&lt;&gt;YEAR(M6),IF(O6&gt;INDEX(Table2xAcq.1[],_xlfn.AGGREGATE(15,6,(ROW(Tableyear1[])-ROW(INDEX(Tableyear1[],1,1))+1)/(YEAR(Tableyear1[])=YEAR(M6)),1)),P6+(O6-INDEX(Table2xAcq.1[],_xlfn.AGGREGATE(15,6,(ROW(Tableyear1[])-ROW(INDEX(Tableyear1[],1,1))+1)/(YEAR(Tableyear1[])=YEAR(M6)),1)))*$C$25,P6-MAX($Q$2:Q6)*$C$19),P6)*(1+Tbill_YTM)^(1/52)</f>
        <v>3008.5387061450438</v>
      </c>
      <c r="Q7" s="64">
        <f t="shared" si="0"/>
        <v>7914.9334376450715</v>
      </c>
      <c r="R7" s="64">
        <f>IF(YEAR(M7)&lt;&gt;YEAR(M6), R6*EXP($C$20/52)+(-MAX(Q$2:Q6)*$C$19), R6*EXP($C$20/52))</f>
        <v>-201.15718096622939</v>
      </c>
      <c r="S7" s="65">
        <f t="shared" si="1"/>
        <v>39.347009137962836</v>
      </c>
      <c r="T7" s="62"/>
      <c r="U7" s="62"/>
      <c r="V7" s="62"/>
    </row>
    <row r="8" spans="1:22" ht="17.5" customHeight="1" thickTop="1" thickBot="1" x14ac:dyDescent="0.45">
      <c r="B8" s="21" t="s">
        <v>18</v>
      </c>
      <c r="C8" s="81">
        <f>SUMPRODUCT(C5:C7, {1;2;0})</f>
        <v>1</v>
      </c>
      <c r="D8" s="29" t="s">
        <v>25</v>
      </c>
      <c r="E8" s="14"/>
      <c r="F8" s="14"/>
      <c r="G8" s="62"/>
      <c r="H8" s="77">
        <v>36647</v>
      </c>
      <c r="I8" s="78">
        <v>3688.36010742187</v>
      </c>
      <c r="J8" s="73">
        <v>20.92095699757694</v>
      </c>
      <c r="K8" s="79">
        <f t="shared" si="2"/>
        <v>100.34164538478224</v>
      </c>
      <c r="L8" s="62"/>
      <c r="M8" s="77">
        <v>36647</v>
      </c>
      <c r="N8" s="80">
        <f t="shared" si="3"/>
        <v>3144.6434933038349</v>
      </c>
      <c r="O8" s="80">
        <f t="array" ref="O8">IF(YEAR(M8)&lt;&gt;YEAR(M7),IF(O7&gt;INDEX(Table2xAcq.1[],_xlfn.AGGREGATE(15,6,(ROW(Tableyear1[])-ROW(INDEX(Tableyear1[],1,1))+1)/(YEAR(Tableyear1[])=YEAR(M7)),1)),O7-(O7-INDEX(Table2xAcq.1[],_xlfn.AGGREGATE(15,6,(ROW(Tableyear1[])-ROW(INDEX(Tableyear1[],1,1))+1)/(YEAR(Tableyear1[])=YEAR(M7)),1)))*$C$25,O7+MAX($Q$2:Q7)*$C$19),O7)*($J8/$J7)</f>
        <v>1613.4791882033735</v>
      </c>
      <c r="P8" s="80">
        <f t="array" ref="P8">IF(YEAR(M8)&lt;&gt;YEAR(M7),IF(O7&gt;INDEX(Table2xAcq.1[],_xlfn.AGGREGATE(15,6,(ROW(Tableyear1[])-ROW(INDEX(Tableyear1[],1,1))+1)/(YEAR(Tableyear1[])=YEAR(M7)),1)),P7+(O7-INDEX(Table2xAcq.1[],_xlfn.AGGREGATE(15,6,(ROW(Tableyear1[])-ROW(INDEX(Tableyear1[],1,1))+1)/(YEAR(Tableyear1[])=YEAR(M7)),1)))*$C$25,P7-MAX($Q$2:Q7)*$C$19),P7)*(1+Tbill_YTM)^(1/52)</f>
        <v>3010.2493615434673</v>
      </c>
      <c r="Q8" s="64">
        <f t="shared" si="0"/>
        <v>7768.3720430506764</v>
      </c>
      <c r="R8" s="64">
        <f>IF(YEAR(M8)&lt;&gt;YEAR(M7), R7*EXP($C$20/52)+(-MAX(Q$2:Q7)*$C$19), R7*EXP($C$20/52))</f>
        <v>-201.38941936373058</v>
      </c>
      <c r="S8" s="65">
        <f t="shared" si="1"/>
        <v>38.573883710445457</v>
      </c>
      <c r="T8" s="62"/>
      <c r="U8" s="62"/>
      <c r="V8" s="62"/>
    </row>
    <row r="9" spans="1:22" ht="17.5" customHeight="1" thickBot="1" x14ac:dyDescent="0.45">
      <c r="G9" s="62"/>
      <c r="H9" s="77">
        <v>36654</v>
      </c>
      <c r="I9" s="78">
        <v>3406.25</v>
      </c>
      <c r="J9" s="73">
        <v>17.7206114488446</v>
      </c>
      <c r="K9" s="79">
        <f t="shared" si="2"/>
        <v>100.39869965402384</v>
      </c>
      <c r="L9" s="62"/>
      <c r="M9" s="77">
        <v>36654</v>
      </c>
      <c r="N9" s="80">
        <f t="shared" si="3"/>
        <v>2904.1204185871611</v>
      </c>
      <c r="O9" s="80">
        <f t="array" ref="O9">IF(YEAR(M9)&lt;&gt;YEAR(M8),IF(O8&gt;INDEX(Table2xAcq.1[],_xlfn.AGGREGATE(15,6,(ROW(Tableyear1[])-ROW(INDEX(Tableyear1[],1,1))+1)/(YEAR(Tableyear1[])=YEAR(M8)),1)),O8-(O8-INDEX(Table2xAcq.1[],_xlfn.AGGREGATE(15,6,(ROW(Tableyear1[])-ROW(INDEX(Tableyear1[],1,1))+1)/(YEAR(Tableyear1[])=YEAR(M8)),1)))*$C$25,O8+MAX($Q$2:Q8)*$C$19),O8)*($J9/$J8)</f>
        <v>1366.6601283230348</v>
      </c>
      <c r="P9" s="80">
        <f t="array" ref="P9">IF(YEAR(M9)&lt;&gt;YEAR(M8),IF(O8&gt;INDEX(Table2xAcq.1[],_xlfn.AGGREGATE(15,6,(ROW(Tableyear1[])-ROW(INDEX(Tableyear1[],1,1))+1)/(YEAR(Tableyear1[])=YEAR(M8)),1)),P8+(O8-INDEX(Table2xAcq.1[],_xlfn.AGGREGATE(15,6,(ROW(Tableyear1[])-ROW(INDEX(Tableyear1[],1,1))+1)/(YEAR(Tableyear1[])=YEAR(M8)),1)))*$C$25,P8-MAX($Q$2:Q8)*$C$19),P8)*(1+Tbill_YTM)^(1/52)</f>
        <v>3011.9609896207153</v>
      </c>
      <c r="Q9" s="64">
        <f t="shared" si="0"/>
        <v>7282.7415365309116</v>
      </c>
      <c r="R9" s="64">
        <f>IF(YEAR(M9)&lt;&gt;YEAR(M8), R8*EXP($C$20/52)+(-MAX(Q$2:Q8)*$C$19), R8*EXP($C$20/52))</f>
        <v>-201.62192588326957</v>
      </c>
      <c r="S9" s="65">
        <f t="shared" si="1"/>
        <v>36.120781530215645</v>
      </c>
      <c r="T9" s="62"/>
      <c r="U9" s="62"/>
      <c r="V9" s="62"/>
    </row>
    <row r="10" spans="1:22" x14ac:dyDescent="0.4">
      <c r="B10" s="20" t="s">
        <v>26</v>
      </c>
      <c r="C10" s="47">
        <v>10000</v>
      </c>
      <c r="D10" s="3"/>
      <c r="G10" s="62"/>
      <c r="H10" s="77">
        <v>36661</v>
      </c>
      <c r="I10" s="78">
        <v>3260.63989257812</v>
      </c>
      <c r="J10" s="73">
        <v>16.20557283650102</v>
      </c>
      <c r="K10" s="79">
        <f t="shared" si="2"/>
        <v>100.45578636432843</v>
      </c>
      <c r="L10" s="62"/>
      <c r="M10" s="77">
        <v>36661</v>
      </c>
      <c r="N10" s="80">
        <f t="shared" si="3"/>
        <v>2779.9753070667052</v>
      </c>
      <c r="O10" s="80">
        <f t="array" ref="O10">IF(YEAR(M10)&lt;&gt;YEAR(M9),IF(O9&gt;INDEX(Table2xAcq.1[],_xlfn.AGGREGATE(15,6,(ROW(Tableyear1[])-ROW(INDEX(Tableyear1[],1,1))+1)/(YEAR(Tableyear1[])=YEAR(M9)),1)),O9-(O9-INDEX(Table2xAcq.1[],_xlfn.AGGREGATE(15,6,(ROW(Tableyear1[])-ROW(INDEX(Tableyear1[],1,1))+1)/(YEAR(Tableyear1[])=YEAR(M9)),1)))*$C$25,O9+MAX($Q$2:Q9)*$C$19),O9)*($J10/$J9)</f>
        <v>1249.8163687080225</v>
      </c>
      <c r="P10" s="80">
        <f t="array" ref="P10">IF(YEAR(M10)&lt;&gt;YEAR(M9),IF(O9&gt;INDEX(Table2xAcq.1[],_xlfn.AGGREGATE(15,6,(ROW(Tableyear1[])-ROW(INDEX(Tableyear1[],1,1))+1)/(YEAR(Tableyear1[])=YEAR(M9)),1)),P9+(O9-INDEX(Table2xAcq.1[],_xlfn.AGGREGATE(15,6,(ROW(Tableyear1[])-ROW(INDEX(Tableyear1[],1,1))+1)/(YEAR(Tableyear1[])=YEAR(M9)),1)))*$C$25,P9-MAX($Q$2:Q9)*$C$19),P9)*(1+Tbill_YTM)^(1/52)</f>
        <v>3013.6735909298532</v>
      </c>
      <c r="Q10" s="64">
        <f t="shared" si="0"/>
        <v>7043.4652667045812</v>
      </c>
      <c r="R10" s="64">
        <f>IF(YEAR(M10)&lt;&gt;YEAR(M9), R9*EXP($C$20/52)+(-MAX(Q$2:Q9)*$C$19), R9*EXP($C$20/52))</f>
        <v>-201.85470083439645</v>
      </c>
      <c r="S10" s="65">
        <f t="shared" si="1"/>
        <v>34.893739098417669</v>
      </c>
      <c r="T10" s="62"/>
      <c r="U10" s="62"/>
      <c r="V10" s="62"/>
    </row>
    <row r="11" spans="1:22" ht="17.5" customHeight="1" thickBot="1" x14ac:dyDescent="0.45">
      <c r="B11" s="53" t="s">
        <v>27</v>
      </c>
      <c r="C11" s="54">
        <f t="array" ref="C11">INDEX(Q:Q,COUNTA(Q:Q))</f>
        <v>46222.962381192156</v>
      </c>
      <c r="D11" s="55"/>
      <c r="G11" s="62"/>
      <c r="H11" s="77">
        <v>36668</v>
      </c>
      <c r="I11" s="78">
        <v>3101.43994140625</v>
      </c>
      <c r="J11" s="73">
        <v>14.62310651744777</v>
      </c>
      <c r="K11" s="79">
        <f t="shared" si="2"/>
        <v>100.51290553414201</v>
      </c>
      <c r="L11" s="62"/>
      <c r="M11" s="77">
        <v>36668</v>
      </c>
      <c r="N11" s="80">
        <f t="shared" si="3"/>
        <v>2644.2436875918261</v>
      </c>
      <c r="O11" s="80">
        <f t="array" ref="O11">IF(YEAR(M11)&lt;&gt;YEAR(M10),IF(O10&gt;INDEX(Table2xAcq.1[],_xlfn.AGGREGATE(15,6,(ROW(Tableyear1[])-ROW(INDEX(Tableyear1[],1,1))+1)/(YEAR(Tableyear1[])=YEAR(M10)),1)),O10-(O10-INDEX(Table2xAcq.1[],_xlfn.AGGREGATE(15,6,(ROW(Tableyear1[])-ROW(INDEX(Tableyear1[],1,1))+1)/(YEAR(Tableyear1[])=YEAR(M10)),1)))*$C$25,O10+MAX($Q$2:Q10)*$C$19),O10)*($J11/$J10)</f>
        <v>1127.7724071377684</v>
      </c>
      <c r="P11" s="80">
        <f t="array" ref="P11">IF(YEAR(M11)&lt;&gt;YEAR(M10),IF(O10&gt;INDEX(Table2xAcq.1[],_xlfn.AGGREGATE(15,6,(ROW(Tableyear1[])-ROW(INDEX(Tableyear1[],1,1))+1)/(YEAR(Tableyear1[])=YEAR(M10)),1)),P10+(O10-INDEX(Table2xAcq.1[],_xlfn.AGGREGATE(15,6,(ROW(Tableyear1[])-ROW(INDEX(Tableyear1[],1,1))+1)/(YEAR(Tableyear1[])=YEAR(M10)),1)))*$C$25,P10-MAX($Q$2:Q10)*$C$19),P10)*(1+Tbill_YTM)^(1/52)</f>
        <v>3015.3871660242603</v>
      </c>
      <c r="Q11" s="64">
        <f t="shared" si="0"/>
        <v>6787.4032607538547</v>
      </c>
      <c r="R11" s="64">
        <f>IF(YEAR(M11)&lt;&gt;YEAR(M10), R10*EXP($C$20/52)+(-MAX(Q$2:Q10)*$C$19), R10*EXP($C$20/52))</f>
        <v>-202.08774452701877</v>
      </c>
      <c r="S11" s="65">
        <f t="shared" si="1"/>
        <v>33.586417012271575</v>
      </c>
      <c r="T11" s="62"/>
      <c r="U11" s="62"/>
      <c r="V11" s="62"/>
    </row>
    <row r="12" spans="1:22" ht="17.5" customHeight="1" thickBot="1" x14ac:dyDescent="0.45">
      <c r="B12" s="58" t="s">
        <v>28</v>
      </c>
      <c r="C12" s="59">
        <f>C11/C10</f>
        <v>4.6222962381192154</v>
      </c>
      <c r="D12" s="60" t="str">
        <f>IF($C$12&gt;5,"no under-investment","under-investment")</f>
        <v>under-investment</v>
      </c>
      <c r="G12" s="62"/>
      <c r="H12" s="77">
        <v>36675</v>
      </c>
      <c r="I12" s="78">
        <v>3755.669921875</v>
      </c>
      <c r="J12" s="73">
        <v>20.79241810951072</v>
      </c>
      <c r="K12" s="79">
        <f t="shared" si="2"/>
        <v>100.57005718192104</v>
      </c>
      <c r="L12" s="62"/>
      <c r="M12" s="77">
        <v>36675</v>
      </c>
      <c r="N12" s="80">
        <f t="shared" si="3"/>
        <v>3202.0308860450154</v>
      </c>
      <c r="O12" s="80">
        <f t="array" ref="O12">IF(YEAR(M12)&lt;&gt;YEAR(M11),IF(O11&gt;INDEX(Table2xAcq.1[],_xlfn.AGGREGATE(15,6,(ROW(Tableyear1[])-ROW(INDEX(Tableyear1[],1,1))+1)/(YEAR(Tableyear1[])=YEAR(M11)),1)),O11-(O11-INDEX(Table2xAcq.1[],_xlfn.AGGREGATE(15,6,(ROW(Tableyear1[])-ROW(INDEX(Tableyear1[],1,1))+1)/(YEAR(Tableyear1[])=YEAR(M11)),1)))*$C$25,O11+MAX($Q$2:Q11)*$C$19),O11)*($J12/$J11)</f>
        <v>1603.5659313292413</v>
      </c>
      <c r="P12" s="80">
        <f t="array" ref="P12">IF(YEAR(M12)&lt;&gt;YEAR(M11),IF(O11&gt;INDEX(Table2xAcq.1[],_xlfn.AGGREGATE(15,6,(ROW(Tableyear1[])-ROW(INDEX(Tableyear1[],1,1))+1)/(YEAR(Tableyear1[])=YEAR(M11)),1)),P11+(O11-INDEX(Table2xAcq.1[],_xlfn.AGGREGATE(15,6,(ROW(Tableyear1[])-ROW(INDEX(Tableyear1[],1,1))+1)/(YEAR(Tableyear1[])=YEAR(M11)),1)))*$C$25,P11-MAX($Q$2:Q11)*$C$19),P11)*(1+Tbill_YTM)^(1/52)</f>
        <v>3017.1017154576316</v>
      </c>
      <c r="Q12" s="64">
        <f t="shared" si="0"/>
        <v>7822.6985328318879</v>
      </c>
      <c r="R12" s="64">
        <f>IF(YEAR(M12)&lt;&gt;YEAR(M11), R11*EXP($C$20/52)+(-MAX(Q$2:Q11)*$C$19), R11*EXP($C$20/52))</f>
        <v>-202.3210572714018</v>
      </c>
      <c r="S12" s="65">
        <f t="shared" si="1"/>
        <v>38.664776856806348</v>
      </c>
      <c r="T12" s="62"/>
      <c r="U12" s="62"/>
      <c r="V12" s="62"/>
    </row>
    <row r="13" spans="1:22" ht="17.5" customHeight="1" thickBot="1" x14ac:dyDescent="0.45">
      <c r="B13" s="56" t="s">
        <v>29</v>
      </c>
      <c r="C13" s="102">
        <f>Q817/Q2</f>
        <v>1.1793201211659534</v>
      </c>
      <c r="D13" s="57"/>
      <c r="G13" s="62"/>
      <c r="H13" s="77">
        <v>36682</v>
      </c>
      <c r="I13" s="78">
        <v>3760.26000976562</v>
      </c>
      <c r="J13" s="73">
        <v>20.843242078904449</v>
      </c>
      <c r="K13" s="79">
        <f t="shared" si="2"/>
        <v>100.62724132613252</v>
      </c>
      <c r="L13" s="62"/>
      <c r="M13" s="77">
        <v>36682</v>
      </c>
      <c r="N13" s="80">
        <f t="shared" si="3"/>
        <v>3205.9443298516239</v>
      </c>
      <c r="O13" s="80">
        <f t="array" ref="O13">IF(YEAR(M13)&lt;&gt;YEAR(M12),IF(O12&gt;INDEX(Table2xAcq.1[],_xlfn.AGGREGATE(15,6,(ROW(Tableyear1[])-ROW(INDEX(Tableyear1[],1,1))+1)/(YEAR(Tableyear1[])=YEAR(M12)),1)),O12-(O12-INDEX(Table2xAcq.1[],_xlfn.AGGREGATE(15,6,(ROW(Tableyear1[])-ROW(INDEX(Tableyear1[],1,1))+1)/(YEAR(Tableyear1[])=YEAR(M12)),1)))*$C$25,O12+MAX($Q$2:Q12)*$C$19),O12)*($J13/$J12)</f>
        <v>1607.4856094246632</v>
      </c>
      <c r="P13" s="80">
        <f t="array" ref="P13">IF(YEAR(M13)&lt;&gt;YEAR(M12),IF(O12&gt;INDEX(Table2xAcq.1[],_xlfn.AGGREGATE(15,6,(ROW(Tableyear1[])-ROW(INDEX(Tableyear1[],1,1))+1)/(YEAR(Tableyear1[])=YEAR(M12)),1)),P12+(O12-INDEX(Table2xAcq.1[],_xlfn.AGGREGATE(15,6,(ROW(Tableyear1[])-ROW(INDEX(Tableyear1[],1,1))+1)/(YEAR(Tableyear1[])=YEAR(M12)),1)))*$C$25,P12-MAX($Q$2:Q12)*$C$19),P12)*(1+Tbill_YTM)^(1/52)</f>
        <v>3018.8172397839758</v>
      </c>
      <c r="Q13" s="64">
        <f t="shared" si="0"/>
        <v>7832.2471790602631</v>
      </c>
      <c r="R13" s="64">
        <f>IF(YEAR(M13)&lt;&gt;YEAR(M12), R12*EXP($C$20/52)+(-MAX(Q$2:Q12)*$C$19), R12*EXP($C$20/52))</f>
        <v>-202.55463937816907</v>
      </c>
      <c r="S13" s="65">
        <f t="shared" si="1"/>
        <v>38.667330469965066</v>
      </c>
      <c r="T13" s="62"/>
      <c r="U13" s="62"/>
      <c r="V13" s="62"/>
    </row>
    <row r="14" spans="1:22" ht="17.5" customHeight="1" thickBot="1" x14ac:dyDescent="0.45">
      <c r="C14" s="26"/>
      <c r="G14" s="62"/>
      <c r="H14" s="77">
        <v>36689</v>
      </c>
      <c r="I14" s="78">
        <v>3787.36010742187</v>
      </c>
      <c r="J14" s="73">
        <v>21.14367550337202</v>
      </c>
      <c r="K14" s="79">
        <f t="shared" si="2"/>
        <v>100.68445798525391</v>
      </c>
      <c r="L14" s="62"/>
      <c r="M14" s="77">
        <v>36689</v>
      </c>
      <c r="N14" s="80">
        <f t="shared" si="3"/>
        <v>3229.0494885890103</v>
      </c>
      <c r="O14" s="80">
        <f t="array" ref="O14">IF(YEAR(M14)&lt;&gt;YEAR(M13),IF(O13&gt;INDEX(Table2xAcq.1[],_xlfn.AGGREGATE(15,6,(ROW(Tableyear1[])-ROW(INDEX(Tableyear1[],1,1))+1)/(YEAR(Tableyear1[])=YEAR(M13)),1)),O13-(O13-INDEX(Table2xAcq.1[],_xlfn.AGGREGATE(15,6,(ROW(Tableyear1[])-ROW(INDEX(Tableyear1[],1,1))+1)/(YEAR(Tableyear1[])=YEAR(M13)),1)))*$C$25,O13+MAX($Q$2:Q13)*$C$19),O13)*($J14/$J13)</f>
        <v>1630.6558247200362</v>
      </c>
      <c r="P14" s="80">
        <f t="array" ref="P14">IF(YEAR(M14)&lt;&gt;YEAR(M13),IF(O13&gt;INDEX(Table2xAcq.1[],_xlfn.AGGREGATE(15,6,(ROW(Tableyear1[])-ROW(INDEX(Tableyear1[],1,1))+1)/(YEAR(Tableyear1[])=YEAR(M13)),1)),P13+(O13-INDEX(Table2xAcq.1[],_xlfn.AGGREGATE(15,6,(ROW(Tableyear1[])-ROW(INDEX(Tableyear1[],1,1))+1)/(YEAR(Tableyear1[])=YEAR(M13)),1)))*$C$25,P13-MAX($Q$2:Q13)*$C$19),P13)*(1+Tbill_YTM)^(1/52)</f>
        <v>3020.5337395576175</v>
      </c>
      <c r="Q14" s="64">
        <f t="shared" si="0"/>
        <v>7880.2390528666638</v>
      </c>
      <c r="R14" s="64">
        <f>IF(YEAR(M14)&lt;&gt;YEAR(M13), R13*EXP($C$20/52)+(-MAX(Q$2:Q13)*$C$19), R13*EXP($C$20/52))</f>
        <v>-202.78849115830272</v>
      </c>
      <c r="S14" s="65">
        <f t="shared" si="1"/>
        <v>38.85939980052968</v>
      </c>
      <c r="T14" s="62"/>
      <c r="U14" s="62"/>
      <c r="V14" s="62"/>
    </row>
    <row r="15" spans="1:22" s="16" customFormat="1" ht="34.5" customHeight="1" thickBot="1" x14ac:dyDescent="0.45">
      <c r="A15" s="6"/>
      <c r="B15" s="22" t="s">
        <v>30</v>
      </c>
      <c r="C15" s="52">
        <v>0.03</v>
      </c>
      <c r="D15" s="17" t="s">
        <v>31</v>
      </c>
      <c r="G15" s="62"/>
      <c r="H15" s="77">
        <v>36696</v>
      </c>
      <c r="I15" s="78">
        <v>3685.30004882812</v>
      </c>
      <c r="J15" s="73">
        <v>20.00413519056541</v>
      </c>
      <c r="K15" s="79">
        <f t="shared" si="2"/>
        <v>100.74170717777319</v>
      </c>
      <c r="L15" s="79"/>
      <c r="M15" s="77">
        <v>36696</v>
      </c>
      <c r="N15" s="80">
        <f t="shared" si="3"/>
        <v>3142.0345307660932</v>
      </c>
      <c r="O15" s="80">
        <f t="array" ref="O15">IF(YEAR(M15)&lt;&gt;YEAR(M14),IF(O14&gt;INDEX(Table2xAcq.1[],_xlfn.AGGREGATE(15,6,(ROW(Tableyear1[])-ROW(INDEX(Tableyear1[],1,1))+1)/(YEAR(Tableyear1[])=YEAR(M14)),1)),O14-(O14-INDEX(Table2xAcq.1[],_xlfn.AGGREGATE(15,6,(ROW(Tableyear1[])-ROW(INDEX(Tableyear1[],1,1))+1)/(YEAR(Tableyear1[])=YEAR(M14)),1)))*$C$25,O14+MAX($Q$2:Q14)*$C$19),O14)*($J15/$J14)</f>
        <v>1542.7714808515805</v>
      </c>
      <c r="P15" s="80">
        <f t="array" ref="P15">IF(YEAR(M15)&lt;&gt;YEAR(M14),IF(O14&gt;INDEX(Table2xAcq.1[],_xlfn.AGGREGATE(15,6,(ROW(Tableyear1[])-ROW(INDEX(Tableyear1[],1,1))+1)/(YEAR(Tableyear1[])=YEAR(M14)),1)),P14+(O14-INDEX(Table2xAcq.1[],_xlfn.AGGREGATE(15,6,(ROW(Tableyear1[])-ROW(INDEX(Tableyear1[],1,1))+1)/(YEAR(Tableyear1[])=YEAR(M14)),1)))*$C$25,P14-MAX($Q$2:Q14)*$C$19),P14)*(1+Tbill_YTM)^(1/52)</f>
        <v>3022.2512153331959</v>
      </c>
      <c r="Q15" s="64">
        <f t="shared" si="0"/>
        <v>7707.0572269508702</v>
      </c>
      <c r="R15" s="64">
        <f>IF(YEAR(M15)&lt;&gt;YEAR(M14), R14*EXP($C$20/52)+(-MAX(Q$2:Q14)*$C$19), R14*EXP($C$20/52))</f>
        <v>-203.0226129231439</v>
      </c>
      <c r="S15" s="65">
        <f t="shared" si="1"/>
        <v>37.961570467366847</v>
      </c>
      <c r="T15" s="62"/>
      <c r="U15" s="62"/>
      <c r="V15" s="62"/>
    </row>
    <row r="16" spans="1:22" ht="17.5" customHeight="1" thickBot="1" x14ac:dyDescent="0.45">
      <c r="B16" s="26"/>
      <c r="C16" s="13"/>
      <c r="G16" s="62"/>
      <c r="H16" s="77">
        <v>36703</v>
      </c>
      <c r="I16" s="78">
        <v>3763.7900390625</v>
      </c>
      <c r="J16" s="73">
        <v>20.856236433314422</v>
      </c>
      <c r="K16" s="79">
        <f t="shared" si="2"/>
        <v>100.79898892218887</v>
      </c>
      <c r="L16" s="62"/>
      <c r="M16" s="77">
        <v>36703</v>
      </c>
      <c r="N16" s="80">
        <f t="shared" si="3"/>
        <v>3208.9539827424223</v>
      </c>
      <c r="O16" s="80">
        <f t="array" ref="O16">IF(YEAR(M16)&lt;&gt;YEAR(M15),IF(O15&gt;INDEX(Table2xAcq.1[],_xlfn.AGGREGATE(15,6,(ROW(Tableyear1[])-ROW(INDEX(Tableyear1[],1,1))+1)/(YEAR(Tableyear1[])=YEAR(M15)),1)),O15-(O15-INDEX(Table2xAcq.1[],_xlfn.AGGREGATE(15,6,(ROW(Tableyear1[])-ROW(INDEX(Tableyear1[],1,1))+1)/(YEAR(Tableyear1[])=YEAR(M15)),1)))*$C$25,O15+MAX($Q$2:Q15)*$C$19),O15)*($J16/$J15)</f>
        <v>1608.4877681885791</v>
      </c>
      <c r="P16" s="80">
        <f t="array" ref="P16">IF(YEAR(M16)&lt;&gt;YEAR(M15),IF(O15&gt;INDEX(Table2xAcq.1[],_xlfn.AGGREGATE(15,6,(ROW(Tableyear1[])-ROW(INDEX(Tableyear1[],1,1))+1)/(YEAR(Tableyear1[])=YEAR(M15)),1)),P15+(O15-INDEX(Table2xAcq.1[],_xlfn.AGGREGATE(15,6,(ROW(Tableyear1[])-ROW(INDEX(Tableyear1[],1,1))+1)/(YEAR(Tableyear1[])=YEAR(M15)),1)))*$C$25,P15-MAX($Q$2:Q15)*$C$19),P15)*(1+Tbill_YTM)^(1/52)</f>
        <v>3023.9696676656658</v>
      </c>
      <c r="Q16" s="64">
        <f t="shared" si="0"/>
        <v>7841.4114185966673</v>
      </c>
      <c r="R16" s="64">
        <f>IF(YEAR(M16)&lt;&gt;YEAR(M15), R15*EXP($C$20/52)+(-MAX(Q$2:Q15)*$C$19), R15*EXP($C$20/52))</f>
        <v>-203.25700498439321</v>
      </c>
      <c r="S16" s="65">
        <f t="shared" si="1"/>
        <v>38.57880036753842</v>
      </c>
      <c r="T16" s="62"/>
      <c r="U16" s="62"/>
      <c r="V16" s="62"/>
    </row>
    <row r="17" spans="2:22" ht="17.5" customHeight="1" thickBot="1" x14ac:dyDescent="0.45">
      <c r="B17" s="23" t="s">
        <v>32</v>
      </c>
      <c r="C17" s="42" t="s">
        <v>33</v>
      </c>
      <c r="D17" s="5" t="s">
        <v>34</v>
      </c>
      <c r="E17" s="16"/>
      <c r="F17" s="16"/>
      <c r="G17" s="62"/>
      <c r="H17" s="77">
        <v>36710</v>
      </c>
      <c r="I17" s="78">
        <v>3841.27001953125</v>
      </c>
      <c r="J17" s="73">
        <v>21.714913870011891</v>
      </c>
      <c r="K17" s="79">
        <f t="shared" si="2"/>
        <v>100.85630323700994</v>
      </c>
      <c r="L17" s="62"/>
      <c r="M17" s="77">
        <v>36710</v>
      </c>
      <c r="N17" s="80">
        <f t="shared" si="3"/>
        <v>3275.0123147236422</v>
      </c>
      <c r="O17" s="80">
        <f t="array" ref="O17">IF(YEAR(M17)&lt;&gt;YEAR(M16),IF(O16&gt;INDEX(Table2xAcq.1[],_xlfn.AGGREGATE(15,6,(ROW(Tableyear1[])-ROW(INDEX(Tableyear1[],1,1))+1)/(YEAR(Tableyear1[])=YEAR(M16)),1)),O16-(O16-INDEX(Table2xAcq.1[],_xlfn.AGGREGATE(15,6,(ROW(Tableyear1[])-ROW(INDEX(Tableyear1[],1,1))+1)/(YEAR(Tableyear1[])=YEAR(M16)),1)))*$C$25,O16+MAX($Q$2:Q16)*$C$19),O16)*($J17/$J16)</f>
        <v>1674.7112288864646</v>
      </c>
      <c r="P17" s="80">
        <f t="array" ref="P17">IF(YEAR(M17)&lt;&gt;YEAR(M16),IF(O16&gt;INDEX(Table2xAcq.1[],_xlfn.AGGREGATE(15,6,(ROW(Tableyear1[])-ROW(INDEX(Tableyear1[],1,1))+1)/(YEAR(Tableyear1[])=YEAR(M16)),1)),P16+(O16-INDEX(Table2xAcq.1[],_xlfn.AGGREGATE(15,6,(ROW(Tableyear1[])-ROW(INDEX(Tableyear1[],1,1))+1)/(YEAR(Tableyear1[])=YEAR(M16)),1)))*$C$25,P16-MAX($Q$2:Q16)*$C$19),P16)*(1+Tbill_YTM)^(1/52)</f>
        <v>3025.689097110298</v>
      </c>
      <c r="Q17" s="64">
        <f t="shared" si="0"/>
        <v>7975.4126407204058</v>
      </c>
      <c r="R17" s="64">
        <f>IF(YEAR(M17)&lt;&gt;YEAR(M16), R16*EXP($C$20/52)+(-MAX(Q$2:Q16)*$C$19), R16*EXP($C$20/52))</f>
        <v>-203.49166765411113</v>
      </c>
      <c r="S17" s="65">
        <f t="shared" si="1"/>
        <v>39.19282166519352</v>
      </c>
      <c r="T17" s="62"/>
      <c r="U17" s="62"/>
      <c r="V17" s="62"/>
    </row>
    <row r="18" spans="2:22" ht="34" customHeight="1" thickTop="1" thickBot="1" x14ac:dyDescent="0.45">
      <c r="B18" s="25" t="s">
        <v>35</v>
      </c>
      <c r="C18" s="43">
        <v>0.1</v>
      </c>
      <c r="D18" s="44" t="s">
        <v>36</v>
      </c>
      <c r="E18" s="16"/>
      <c r="F18" s="16"/>
      <c r="G18" s="62"/>
      <c r="H18" s="77">
        <v>36717</v>
      </c>
      <c r="I18" s="78">
        <v>4041.14990234375</v>
      </c>
      <c r="J18" s="73">
        <v>23.974778142792779</v>
      </c>
      <c r="K18" s="79">
        <f t="shared" si="2"/>
        <v>100.91365014075595</v>
      </c>
      <c r="L18" s="62"/>
      <c r="M18" s="77">
        <v>36717</v>
      </c>
      <c r="N18" s="80">
        <f t="shared" si="3"/>
        <v>3445.427066706201</v>
      </c>
      <c r="O18" s="80">
        <f t="array" ref="O18">IF(YEAR(M18)&lt;&gt;YEAR(M17),IF(O17&gt;INDEX(Table2xAcq.1[],_xlfn.AGGREGATE(15,6,(ROW(Tableyear1[])-ROW(INDEX(Tableyear1[],1,1))+1)/(YEAR(Tableyear1[])=YEAR(M17)),1)),O17-(O17-INDEX(Table2xAcq.1[],_xlfn.AGGREGATE(15,6,(ROW(Tableyear1[])-ROW(INDEX(Tableyear1[],1,1))+1)/(YEAR(Tableyear1[])=YEAR(M17)),1)))*$C$25,O17+MAX($Q$2:Q17)*$C$19),O17)*($J18/$J17)</f>
        <v>1848.9979009884446</v>
      </c>
      <c r="P18" s="80">
        <f t="array" ref="P18">IF(YEAR(M18)&lt;&gt;YEAR(M17),IF(O17&gt;INDEX(Table2xAcq.1[],_xlfn.AGGREGATE(15,6,(ROW(Tableyear1[])-ROW(INDEX(Tableyear1[],1,1))+1)/(YEAR(Tableyear1[])=YEAR(M17)),1)),P17+(O17-INDEX(Table2xAcq.1[],_xlfn.AGGREGATE(15,6,(ROW(Tableyear1[])-ROW(INDEX(Tableyear1[],1,1))+1)/(YEAR(Tableyear1[])=YEAR(M17)),1)))*$C$25,P17-MAX($Q$2:Q17)*$C$19),P17)*(1+Tbill_YTM)^(1/52)</f>
        <v>3027.4095042226782</v>
      </c>
      <c r="Q18" s="64">
        <f t="shared" si="0"/>
        <v>8321.8344719173238</v>
      </c>
      <c r="R18" s="64">
        <f>IF(YEAR(M18)&lt;&gt;YEAR(M17), R17*EXP($C$20/52)+(-MAX(Q$2:Q17)*$C$19), R17*EXP($C$20/52))</f>
        <v>-203.72660124471841</v>
      </c>
      <c r="S18" s="65">
        <f t="shared" si="1"/>
        <v>40.848050382586287</v>
      </c>
      <c r="T18" s="62"/>
      <c r="U18" s="62"/>
      <c r="V18" s="62"/>
    </row>
    <row r="19" spans="2:22" ht="34.5" customHeight="1" thickBot="1" x14ac:dyDescent="0.45">
      <c r="B19" s="24" t="s">
        <v>37</v>
      </c>
      <c r="C19" s="41">
        <v>0.02</v>
      </c>
      <c r="D19" s="7" t="s">
        <v>38</v>
      </c>
      <c r="E19" s="16"/>
      <c r="F19" s="16"/>
      <c r="G19" s="62"/>
      <c r="H19" s="77">
        <v>36724</v>
      </c>
      <c r="I19" s="78">
        <v>3908.75</v>
      </c>
      <c r="J19" s="73">
        <v>22.403810293776409</v>
      </c>
      <c r="K19" s="79">
        <f t="shared" si="2"/>
        <v>100.97102965195695</v>
      </c>
      <c r="L19" s="62"/>
      <c r="M19" s="77">
        <v>36724</v>
      </c>
      <c r="N19" s="80">
        <f t="shared" si="3"/>
        <v>3332.544788595249</v>
      </c>
      <c r="O19" s="80">
        <f t="array" ref="O19">IF(YEAR(M19)&lt;&gt;YEAR(M18),IF(O18&gt;INDEX(Table2xAcq.1[],_xlfn.AGGREGATE(15,6,(ROW(Tableyear1[])-ROW(INDEX(Tableyear1[],1,1))+1)/(YEAR(Tableyear1[])=YEAR(M18)),1)),O18-(O18-INDEX(Table2xAcq.1[],_xlfn.AGGREGATE(15,6,(ROW(Tableyear1[])-ROW(INDEX(Tableyear1[],1,1))+1)/(YEAR(Tableyear1[])=YEAR(M18)),1)))*$C$25,O18+MAX($Q$2:Q18)*$C$19),O18)*($J19/$J18)</f>
        <v>1727.8407316477637</v>
      </c>
      <c r="P19" s="80">
        <f t="array" ref="P19">IF(YEAR(M19)&lt;&gt;YEAR(M18),IF(O18&gt;INDEX(Table2xAcq.1[],_xlfn.AGGREGATE(15,6,(ROW(Tableyear1[])-ROW(INDEX(Tableyear1[],1,1))+1)/(YEAR(Tableyear1[])=YEAR(M18)),1)),P18+(O18-INDEX(Table2xAcq.1[],_xlfn.AGGREGATE(15,6,(ROW(Tableyear1[])-ROW(INDEX(Tableyear1[],1,1))+1)/(YEAR(Tableyear1[])=YEAR(M18)),1)))*$C$25,P18-MAX($Q$2:Q18)*$C$19),P18)*(1+Tbill_YTM)^(1/52)</f>
        <v>3029.1308895587081</v>
      </c>
      <c r="Q19" s="64">
        <f t="shared" si="0"/>
        <v>8089.5164098017212</v>
      </c>
      <c r="R19" s="64">
        <f>IF(YEAR(M19)&lt;&gt;YEAR(M18), R18*EXP($C$20/52)+(-MAX(Q$2:Q18)*$C$19), R18*EXP($C$20/52))</f>
        <v>-203.96180606899651</v>
      </c>
      <c r="S19" s="65">
        <f t="shared" si="1"/>
        <v>39.661917913519488</v>
      </c>
      <c r="T19" s="62"/>
      <c r="U19" s="62"/>
      <c r="V19" s="62"/>
    </row>
    <row r="20" spans="2:22" ht="34" customHeight="1" thickTop="1" thickBot="1" x14ac:dyDescent="0.45">
      <c r="B20" s="24" t="s">
        <v>39</v>
      </c>
      <c r="C20" s="40">
        <v>0.06</v>
      </c>
      <c r="D20" s="7" t="s">
        <v>40</v>
      </c>
      <c r="E20" s="12"/>
      <c r="F20" s="12"/>
      <c r="G20" s="62"/>
      <c r="H20" s="77">
        <v>36731</v>
      </c>
      <c r="I20" s="78">
        <v>3477.31005859375</v>
      </c>
      <c r="J20" s="73">
        <v>17.458035506223538</v>
      </c>
      <c r="K20" s="79">
        <f t="shared" si="2"/>
        <v>101.02844178915356</v>
      </c>
      <c r="L20" s="62"/>
      <c r="M20" s="77">
        <v>36731</v>
      </c>
      <c r="N20" s="80">
        <f t="shared" si="3"/>
        <v>2964.7052162702757</v>
      </c>
      <c r="O20" s="80">
        <f t="array" ref="O20">IF(YEAR(M20)&lt;&gt;YEAR(M19),IF(O19&gt;INDEX(Table2xAcq.1[],_xlfn.AGGREGATE(15,6,(ROW(Tableyear1[])-ROW(INDEX(Tableyear1[],1,1))+1)/(YEAR(Tableyear1[])=YEAR(M19)),1)),O19-(O19-INDEX(Table2xAcq.1[],_xlfn.AGGREGATE(15,6,(ROW(Tableyear1[])-ROW(INDEX(Tableyear1[],1,1))+1)/(YEAR(Tableyear1[])=YEAR(M19)),1)))*$C$25,O19+MAX($Q$2:Q19)*$C$19),O19)*($J20/$J19)</f>
        <v>1346.4095815248631</v>
      </c>
      <c r="P20" s="80">
        <f t="array" ref="P20">IF(YEAR(M20)&lt;&gt;YEAR(M19),IF(O19&gt;INDEX(Table2xAcq.1[],_xlfn.AGGREGATE(15,6,(ROW(Tableyear1[])-ROW(INDEX(Tableyear1[],1,1))+1)/(YEAR(Tableyear1[])=YEAR(M19)),1)),P19+(O19-INDEX(Table2xAcq.1[],_xlfn.AGGREGATE(15,6,(ROW(Tableyear1[])-ROW(INDEX(Tableyear1[],1,1))+1)/(YEAR(Tableyear1[])=YEAR(M19)),1)))*$C$25,P19-MAX($Q$2:Q19)*$C$19),P19)*(1+Tbill_YTM)^(1/52)</f>
        <v>3030.8532536746061</v>
      </c>
      <c r="Q20" s="64">
        <f t="shared" si="0"/>
        <v>7341.9680514697448</v>
      </c>
      <c r="R20" s="64">
        <f>IF(YEAR(M20)&lt;&gt;YEAR(M19), R19*EXP($C$20/52)+(-MAX(Q$2:Q19)*$C$19), R19*EXP($C$20/52))</f>
        <v>-204.19728244008795</v>
      </c>
      <c r="S20" s="65">
        <f t="shared" si="1"/>
        <v>35.955268178575778</v>
      </c>
      <c r="T20" s="62"/>
      <c r="U20" s="62"/>
      <c r="V20" s="62"/>
    </row>
    <row r="21" spans="2:22" ht="35" customHeight="1" thickTop="1" thickBot="1" x14ac:dyDescent="0.45">
      <c r="B21" s="25" t="s">
        <v>41</v>
      </c>
      <c r="C21" s="8">
        <f>MIN(S:S)</f>
        <v>1.6069824947495204</v>
      </c>
      <c r="D21" s="9" t="s">
        <v>42</v>
      </c>
      <c r="E21" s="12"/>
      <c r="F21" s="12"/>
      <c r="G21" s="62"/>
      <c r="H21" s="77">
        <v>36738</v>
      </c>
      <c r="I21" s="78">
        <v>3618.6298828125</v>
      </c>
      <c r="J21" s="73">
        <v>18.877044146449279</v>
      </c>
      <c r="K21" s="79">
        <f t="shared" si="2"/>
        <v>101.08588657089692</v>
      </c>
      <c r="L21" s="62"/>
      <c r="M21" s="77">
        <v>36738</v>
      </c>
      <c r="N21" s="80">
        <f t="shared" si="3"/>
        <v>3085.1924932067368</v>
      </c>
      <c r="O21" s="80">
        <f t="array" ref="O21">IF(YEAR(M21)&lt;&gt;YEAR(M20),IF(O20&gt;INDEX(Table2xAcq.1[],_xlfn.AGGREGATE(15,6,(ROW(Tableyear1[])-ROW(INDEX(Tableyear1[],1,1))+1)/(YEAR(Tableyear1[])=YEAR(M20)),1)),O20-(O20-INDEX(Table2xAcq.1[],_xlfn.AGGREGATE(15,6,(ROW(Tableyear1[])-ROW(INDEX(Tableyear1[],1,1))+1)/(YEAR(Tableyear1[])=YEAR(M20)),1)))*$C$25,O20+MAX($Q$2:Q20)*$C$19),O20)*($J21/$J20)</f>
        <v>1455.8472573037568</v>
      </c>
      <c r="P21" s="80">
        <f t="array" ref="P21">IF(YEAR(M21)&lt;&gt;YEAR(M20),IF(O20&gt;INDEX(Table2xAcq.1[],_xlfn.AGGREGATE(15,6,(ROW(Tableyear1[])-ROW(INDEX(Tableyear1[],1,1))+1)/(YEAR(Tableyear1[])=YEAR(M20)),1)),P20+(O20-INDEX(Table2xAcq.1[],_xlfn.AGGREGATE(15,6,(ROW(Tableyear1[])-ROW(INDEX(Tableyear1[],1,1))+1)/(YEAR(Tableyear1[])=YEAR(M20)),1)))*$C$25,P20-MAX($Q$2:Q20)*$C$19),P20)*(1+Tbill_YTM)^(1/52)</f>
        <v>3032.5765971269066</v>
      </c>
      <c r="Q21" s="64">
        <f t="shared" si="0"/>
        <v>7573.6163476374004</v>
      </c>
      <c r="R21" s="64">
        <f>IF(YEAR(M21)&lt;&gt;YEAR(M20), R20*EXP($C$20/52)+(-MAX(Q$2:Q20)*$C$19), R20*EXP($C$20/52))</f>
        <v>-204.43303067149682</v>
      </c>
      <c r="S21" s="65">
        <f t="shared" si="1"/>
        <v>37.046930834809345</v>
      </c>
      <c r="T21" s="62"/>
      <c r="U21" s="62"/>
      <c r="V21" s="62"/>
    </row>
    <row r="22" spans="2:22" ht="34.5" customHeight="1" x14ac:dyDescent="0.4">
      <c r="B22" s="26"/>
      <c r="C22" s="13" t="str">
        <f>IF(C21&gt;160%,"without liquidity risk","liquidity risk")</f>
        <v>without liquidity risk</v>
      </c>
      <c r="D22" s="12"/>
      <c r="E22" s="4"/>
      <c r="F22" s="4"/>
      <c r="G22" s="62"/>
      <c r="H22" s="77">
        <v>36745</v>
      </c>
      <c r="I22" s="78">
        <v>3644.61010742187</v>
      </c>
      <c r="J22" s="73">
        <v>19.148102454575881</v>
      </c>
      <c r="K22" s="79">
        <f t="shared" si="2"/>
        <v>101.1433640157487</v>
      </c>
      <c r="L22" s="62"/>
      <c r="M22" s="77">
        <v>36745</v>
      </c>
      <c r="N22" s="80">
        <f t="shared" si="3"/>
        <v>3107.3428640742754</v>
      </c>
      <c r="O22" s="80">
        <f t="array" ref="O22">IF(YEAR(M22)&lt;&gt;YEAR(M21),IF(O21&gt;INDEX(Table2xAcq.1[],_xlfn.AGGREGATE(15,6,(ROW(Tableyear1[])-ROW(INDEX(Tableyear1[],1,1))+1)/(YEAR(Tableyear1[])=YEAR(M21)),1)),O21-(O21-INDEX(Table2xAcq.1[],_xlfn.AGGREGATE(15,6,(ROW(Tableyear1[])-ROW(INDEX(Tableyear1[],1,1))+1)/(YEAR(Tableyear1[])=YEAR(M21)),1)))*$C$25,O21+MAX($Q$2:Q21)*$C$19),O21)*($J22/$J21)</f>
        <v>1476.7519864231056</v>
      </c>
      <c r="P22" s="80">
        <f t="array" ref="P22">IF(YEAR(M22)&lt;&gt;YEAR(M21),IF(O21&gt;INDEX(Table2xAcq.1[],_xlfn.AGGREGATE(15,6,(ROW(Tableyear1[])-ROW(INDEX(Tableyear1[],1,1))+1)/(YEAR(Tableyear1[])=YEAR(M21)),1)),P21+(O21-INDEX(Table2xAcq.1[],_xlfn.AGGREGATE(15,6,(ROW(Tableyear1[])-ROW(INDEX(Tableyear1[],1,1))+1)/(YEAR(Tableyear1[])=YEAR(M21)),1)))*$C$25,P21-MAX($Q$2:Q21)*$C$19),P21)*(1+Tbill_YTM)^(1/52)</f>
        <v>3034.3009204724603</v>
      </c>
      <c r="Q22" s="64">
        <f t="shared" si="0"/>
        <v>7618.3957709698416</v>
      </c>
      <c r="R22" s="64">
        <f>IF(YEAR(M22)&lt;&gt;YEAR(M21), R21*EXP($C$20/52)+(-MAX(Q$2:Q21)*$C$19), R21*EXP($C$20/52))</f>
        <v>-204.66905107708916</v>
      </c>
      <c r="S22" s="65">
        <f t="shared" si="1"/>
        <v>37.222998449825965</v>
      </c>
      <c r="T22" s="62"/>
      <c r="U22" s="62"/>
      <c r="V22" s="62"/>
    </row>
    <row r="23" spans="2:22" ht="17.5" customHeight="1" thickBot="1" x14ac:dyDescent="0.45">
      <c r="B23" s="27"/>
      <c r="C23" s="4"/>
      <c r="D23" s="4"/>
      <c r="G23" s="62"/>
      <c r="H23" s="77">
        <v>36752</v>
      </c>
      <c r="I23" s="78">
        <v>3807.51000976562</v>
      </c>
      <c r="J23" s="73">
        <v>20.859793926630221</v>
      </c>
      <c r="K23" s="79">
        <f t="shared" si="2"/>
        <v>101.20087414228118</v>
      </c>
      <c r="L23" s="62"/>
      <c r="M23" s="77">
        <v>36752</v>
      </c>
      <c r="N23" s="80">
        <f t="shared" si="3"/>
        <v>3246.2290094195496</v>
      </c>
      <c r="O23" s="80">
        <f t="array" ref="O23">IF(YEAR(M23)&lt;&gt;YEAR(M22),IF(O22&gt;INDEX(Table2xAcq.1[],_xlfn.AGGREGATE(15,6,(ROW(Tableyear1[])-ROW(INDEX(Tableyear1[],1,1))+1)/(YEAR(Tableyear1[])=YEAR(M22)),1)),O22-(O22-INDEX(Table2xAcq.1[],_xlfn.AGGREGATE(15,6,(ROW(Tableyear1[])-ROW(INDEX(Tableyear1[],1,1))+1)/(YEAR(Tableyear1[])=YEAR(M22)),1)))*$C$25,O22+MAX($Q$2:Q22)*$C$19),O22)*($J23/$J22)</f>
        <v>1608.7621314229134</v>
      </c>
      <c r="P23" s="80">
        <f t="array" ref="P23">IF(YEAR(M23)&lt;&gt;YEAR(M22),IF(O22&gt;INDEX(Table2xAcq.1[],_xlfn.AGGREGATE(15,6,(ROW(Tableyear1[])-ROW(INDEX(Tableyear1[],1,1))+1)/(YEAR(Tableyear1[])=YEAR(M22)),1)),P22+(O22-INDEX(Table2xAcq.1[],_xlfn.AGGREGATE(15,6,(ROW(Tableyear1[])-ROW(INDEX(Tableyear1[],1,1))+1)/(YEAR(Tableyear1[])=YEAR(M22)),1)))*$C$25,P22-MAX($Q$2:Q22)*$C$19),P22)*(1+Tbill_YTM)^(1/52)</f>
        <v>3036.0262242684348</v>
      </c>
      <c r="Q23" s="64">
        <f t="shared" si="0"/>
        <v>7891.017365110898</v>
      </c>
      <c r="R23" s="64">
        <f>IF(YEAR(M23)&lt;&gt;YEAR(M22), R22*EXP($C$20/52)+(-MAX(Q$2:Q22)*$C$19), R22*EXP($C$20/52))</f>
        <v>-204.90534397109334</v>
      </c>
      <c r="S23" s="65">
        <f t="shared" si="1"/>
        <v>38.510549369684128</v>
      </c>
      <c r="T23" s="62"/>
      <c r="U23" s="62"/>
      <c r="V23" s="62"/>
    </row>
    <row r="24" spans="2:22" ht="34" customHeight="1" thickBot="1" x14ac:dyDescent="0.45">
      <c r="B24" s="20" t="s">
        <v>43</v>
      </c>
      <c r="C24" s="48"/>
      <c r="D24" s="3" t="s">
        <v>44</v>
      </c>
      <c r="G24" s="62"/>
      <c r="H24" s="77">
        <v>36759</v>
      </c>
      <c r="I24" s="78">
        <v>3931.25</v>
      </c>
      <c r="J24" s="73">
        <v>22.21563577085497</v>
      </c>
      <c r="K24" s="79">
        <f t="shared" si="2"/>
        <v>101.25841696907715</v>
      </c>
      <c r="L24" s="62"/>
      <c r="M24" s="77">
        <v>36759</v>
      </c>
      <c r="N24" s="80">
        <f t="shared" si="3"/>
        <v>3351.7279693418805</v>
      </c>
      <c r="O24" s="80">
        <f t="array" ref="O24">IF(YEAR(M24)&lt;&gt;YEAR(M23),IF(O23&gt;INDEX(Table2xAcq.1[],_xlfn.AGGREGATE(15,6,(ROW(Tableyear1[])-ROW(INDEX(Tableyear1[],1,1))+1)/(YEAR(Tableyear1[])=YEAR(M23)),1)),O23-(O23-INDEX(Table2xAcq.1[],_xlfn.AGGREGATE(15,6,(ROW(Tableyear1[])-ROW(INDEX(Tableyear1[],1,1))+1)/(YEAR(Tableyear1[])=YEAR(M23)),1)))*$C$25,O23+MAX($Q$2:Q23)*$C$19),O23)*($J24/$J23)</f>
        <v>1713.3282178789625</v>
      </c>
      <c r="P24" s="80">
        <f t="array" ref="P24">IF(YEAR(M24)&lt;&gt;YEAR(M23),IF(O23&gt;INDEX(Table2xAcq.1[],_xlfn.AGGREGATE(15,6,(ROW(Tableyear1[])-ROW(INDEX(Tableyear1[],1,1))+1)/(YEAR(Tableyear1[])=YEAR(M23)),1)),P23+(O23-INDEX(Table2xAcq.1[],_xlfn.AGGREGATE(15,6,(ROW(Tableyear1[])-ROW(INDEX(Tableyear1[],1,1))+1)/(YEAR(Tableyear1[])=YEAR(M23)),1)))*$C$25,P23-MAX($Q$2:Q23)*$C$19),P23)*(1+Tbill_YTM)^(1/52)</f>
        <v>3037.7525090723138</v>
      </c>
      <c r="Q24" s="64">
        <f t="shared" si="0"/>
        <v>8102.8086962931566</v>
      </c>
      <c r="R24" s="64">
        <f>IF(YEAR(M24)&lt;&gt;YEAR(M23), R23*EXP($C$20/52)+(-MAX(Q$2:Q23)*$C$19), R23*EXP($C$20/52))</f>
        <v>-205.14190966810054</v>
      </c>
      <c r="S24" s="65">
        <f t="shared" si="1"/>
        <v>39.49855351060495</v>
      </c>
      <c r="T24" s="62"/>
      <c r="U24" s="62"/>
      <c r="V24" s="62"/>
    </row>
    <row r="25" spans="2:22" ht="35" customHeight="1" thickTop="1" thickBot="1" x14ac:dyDescent="0.45">
      <c r="B25" s="49" t="s">
        <v>45</v>
      </c>
      <c r="C25" s="50">
        <v>0.5</v>
      </c>
      <c r="D25" s="51" t="s">
        <v>46</v>
      </c>
      <c r="G25" s="62"/>
      <c r="H25" s="77">
        <v>36766</v>
      </c>
      <c r="I25" s="78">
        <v>4099.2998046875</v>
      </c>
      <c r="J25" s="73">
        <v>24.114946805411819</v>
      </c>
      <c r="K25" s="79">
        <f t="shared" si="2"/>
        <v>101.31599251472998</v>
      </c>
      <c r="L25" s="62"/>
      <c r="M25" s="77">
        <v>36766</v>
      </c>
      <c r="N25" s="80">
        <f t="shared" si="3"/>
        <v>3495.0048483532723</v>
      </c>
      <c r="O25" s="80">
        <f t="array" ref="O25">IF(YEAR(M25)&lt;&gt;YEAR(M24),IF(O24&gt;INDEX(Table2xAcq.1[],_xlfn.AGGREGATE(15,6,(ROW(Tableyear1[])-ROW(INDEX(Tableyear1[],1,1))+1)/(YEAR(Tableyear1[])=YEAR(M24)),1)),O24-(O24-INDEX(Table2xAcq.1[],_xlfn.AGGREGATE(15,6,(ROW(Tableyear1[])-ROW(INDEX(Tableyear1[],1,1))+1)/(YEAR(Tableyear1[])=YEAR(M24)),1)))*$C$25,O24+MAX($Q$2:Q24)*$C$19),O24)*($J25/$J24)</f>
        <v>1859.8080766415146</v>
      </c>
      <c r="P25" s="80">
        <f t="array" ref="P25">IF(YEAR(M25)&lt;&gt;YEAR(M24),IF(O24&gt;INDEX(Table2xAcq.1[],_xlfn.AGGREGATE(15,6,(ROW(Tableyear1[])-ROW(INDEX(Tableyear1[],1,1))+1)/(YEAR(Tableyear1[])=YEAR(M24)),1)),P24+(O24-INDEX(Table2xAcq.1[],_xlfn.AGGREGATE(15,6,(ROW(Tableyear1[])-ROW(INDEX(Tableyear1[],1,1))+1)/(YEAR(Tableyear1[])=YEAR(M24)),1)))*$C$25,P24-MAX($Q$2:Q24)*$C$19),P24)*(1+Tbill_YTM)^(1/52)</f>
        <v>3039.4797754418987</v>
      </c>
      <c r="Q25" s="64">
        <f t="shared" si="0"/>
        <v>8394.2927004366866</v>
      </c>
      <c r="R25" s="64">
        <f>IF(YEAR(M25)&lt;&gt;YEAR(M24), R24*EXP($C$20/52)+(-MAX(Q$2:Q24)*$C$19), R24*EXP($C$20/52))</f>
        <v>-205.3787484830651</v>
      </c>
      <c r="S25" s="65">
        <f t="shared" si="1"/>
        <v>40.872255588454202</v>
      </c>
      <c r="T25" s="62"/>
      <c r="U25" s="62"/>
      <c r="V25" s="62"/>
    </row>
    <row r="26" spans="2:22" ht="17.5" customHeight="1" x14ac:dyDescent="0.4">
      <c r="G26" s="62"/>
      <c r="H26" s="77">
        <v>36773</v>
      </c>
      <c r="I26" s="78">
        <v>3813.43994140625</v>
      </c>
      <c r="J26" s="73">
        <v>20.751691749537638</v>
      </c>
      <c r="K26" s="79">
        <f t="shared" si="2"/>
        <v>101.37360079784362</v>
      </c>
      <c r="L26" s="62"/>
      <c r="M26" s="77">
        <v>36773</v>
      </c>
      <c r="N26" s="80">
        <f t="shared" si="3"/>
        <v>3251.2847849963218</v>
      </c>
      <c r="O26" s="80">
        <f t="array" ref="O26">IF(YEAR(M26)&lt;&gt;YEAR(M25),IF(O25&gt;INDEX(Table2xAcq.1[],_xlfn.AGGREGATE(15,6,(ROW(Tableyear1[])-ROW(INDEX(Tableyear1[],1,1))+1)/(YEAR(Tableyear1[])=YEAR(M25)),1)),O25-(O25-INDEX(Table2xAcq.1[],_xlfn.AGGREGATE(15,6,(ROW(Tableyear1[])-ROW(INDEX(Tableyear1[],1,1))+1)/(YEAR(Tableyear1[])=YEAR(M25)),1)))*$C$25,O25+MAX($Q$2:Q25)*$C$19),O25)*($J26/$J25)</f>
        <v>1600.4250074109214</v>
      </c>
      <c r="P26" s="80">
        <f t="array" ref="P26">IF(YEAR(M26)&lt;&gt;YEAR(M25),IF(O25&gt;INDEX(Table2xAcq.1[],_xlfn.AGGREGATE(15,6,(ROW(Tableyear1[])-ROW(INDEX(Tableyear1[],1,1))+1)/(YEAR(Tableyear1[])=YEAR(M25)),1)),P25+(O25-INDEX(Table2xAcq.1[],_xlfn.AGGREGATE(15,6,(ROW(Tableyear1[])-ROW(INDEX(Tableyear1[],1,1))+1)/(YEAR(Tableyear1[])=YEAR(M25)),1)))*$C$25,P25-MAX($Q$2:Q25)*$C$19),P25)*(1+Tbill_YTM)^(1/52)</f>
        <v>3041.2080239353081</v>
      </c>
      <c r="Q26" s="64">
        <f t="shared" si="0"/>
        <v>7892.9178163425513</v>
      </c>
      <c r="R26" s="64">
        <f>IF(YEAR(M26)&lt;&gt;YEAR(M25), R25*EXP($C$20/52)+(-MAX(Q$2:Q25)*$C$19), R25*EXP($C$20/52))</f>
        <v>-205.61586073130502</v>
      </c>
      <c r="S26" s="65">
        <f t="shared" si="1"/>
        <v>38.386716804190847</v>
      </c>
      <c r="T26" s="62"/>
      <c r="U26" s="62"/>
      <c r="V26" s="62"/>
    </row>
    <row r="27" spans="2:22" x14ac:dyDescent="0.4">
      <c r="G27" s="62"/>
      <c r="H27" s="77">
        <v>36780</v>
      </c>
      <c r="I27" s="78">
        <v>3676.330078125</v>
      </c>
      <c r="J27" s="73">
        <v>19.259463387559279</v>
      </c>
      <c r="K27" s="79">
        <f t="shared" si="2"/>
        <v>101.4312418370326</v>
      </c>
      <c r="L27" s="62"/>
      <c r="M27" s="77">
        <v>36780</v>
      </c>
      <c r="N27" s="80">
        <f t="shared" si="3"/>
        <v>3134.3868610198751</v>
      </c>
      <c r="O27" s="80">
        <f t="array" ref="O27">IF(YEAR(M27)&lt;&gt;YEAR(M26),IF(O26&gt;INDEX(Table2xAcq.1[],_xlfn.AGGREGATE(15,6,(ROW(Tableyear1[])-ROW(INDEX(Tableyear1[],1,1))+1)/(YEAR(Tableyear1[])=YEAR(M26)),1)),O26-(O26-INDEX(Table2xAcq.1[],_xlfn.AGGREGATE(15,6,(ROW(Tableyear1[])-ROW(INDEX(Tableyear1[],1,1))+1)/(YEAR(Tableyear1[])=YEAR(M26)),1)))*$C$25,O26+MAX($Q$2:Q26)*$C$19),O26)*($J27/$J26)</f>
        <v>1485.3404342540744</v>
      </c>
      <c r="P27" s="80">
        <f t="array" ref="P27">IF(YEAR(M27)&lt;&gt;YEAR(M26),IF(O26&gt;INDEX(Table2xAcq.1[],_xlfn.AGGREGATE(15,6,(ROW(Tableyear1[])-ROW(INDEX(Tableyear1[],1,1))+1)/(YEAR(Tableyear1[])=YEAR(M26)),1)),P26+(O26-INDEX(Table2xAcq.1[],_xlfn.AGGREGATE(15,6,(ROW(Tableyear1[])-ROW(INDEX(Tableyear1[],1,1))+1)/(YEAR(Tableyear1[])=YEAR(M26)),1)))*$C$25,P26-MAX($Q$2:Q26)*$C$19),P26)*(1+Tbill_YTM)^(1/52)</f>
        <v>3042.9372551109773</v>
      </c>
      <c r="Q27" s="64">
        <f t="shared" si="0"/>
        <v>7662.6645503849268</v>
      </c>
      <c r="R27" s="64">
        <f>IF(YEAR(M27)&lt;&gt;YEAR(M26), R26*EXP($C$20/52)+(-MAX(Q$2:Q26)*$C$19), R26*EXP($C$20/52))</f>
        <v>-205.85324672850234</v>
      </c>
      <c r="S27" s="65">
        <f t="shared" si="1"/>
        <v>37.223918845890893</v>
      </c>
      <c r="T27" s="62"/>
      <c r="U27" s="62"/>
      <c r="V27" s="62"/>
    </row>
    <row r="28" spans="2:22" x14ac:dyDescent="0.4">
      <c r="G28" s="62"/>
      <c r="H28" s="77">
        <v>36787</v>
      </c>
      <c r="I28" s="78">
        <v>3701.17993164062</v>
      </c>
      <c r="J28" s="73">
        <v>19.519828933524831</v>
      </c>
      <c r="K28" s="79">
        <f t="shared" si="2"/>
        <v>101.48891565092202</v>
      </c>
      <c r="L28" s="62"/>
      <c r="M28" s="77">
        <v>36787</v>
      </c>
      <c r="N28" s="80">
        <f t="shared" si="3"/>
        <v>3155.5734935317614</v>
      </c>
      <c r="O28" s="80">
        <f t="array" ref="O28">IF(YEAR(M28)&lt;&gt;YEAR(M27),IF(O27&gt;INDEX(Table2xAcq.1[],_xlfn.AGGREGATE(15,6,(ROW(Tableyear1[])-ROW(INDEX(Tableyear1[],1,1))+1)/(YEAR(Tableyear1[])=YEAR(M27)),1)),O27-(O27-INDEX(Table2xAcq.1[],_xlfn.AGGREGATE(15,6,(ROW(Tableyear1[])-ROW(INDEX(Tableyear1[],1,1))+1)/(YEAR(Tableyear1[])=YEAR(M27)),1)))*$C$25,O27+MAX($Q$2:Q27)*$C$19),O27)*($J28/$J27)</f>
        <v>1505.4205094527988</v>
      </c>
      <c r="P28" s="80">
        <f t="array" ref="P28">IF(YEAR(M28)&lt;&gt;YEAR(M27),IF(O27&gt;INDEX(Table2xAcq.1[],_xlfn.AGGREGATE(15,6,(ROW(Tableyear1[])-ROW(INDEX(Tableyear1[],1,1))+1)/(YEAR(Tableyear1[])=YEAR(M27)),1)),P27+(O27-INDEX(Table2xAcq.1[],_xlfn.AGGREGATE(15,6,(ROW(Tableyear1[])-ROW(INDEX(Tableyear1[],1,1))+1)/(YEAR(Tableyear1[])=YEAR(M27)),1)))*$C$25,P27-MAX($Q$2:Q27)*$C$19),P27)*(1+Tbill_YTM)^(1/52)</f>
        <v>3044.6674695276597</v>
      </c>
      <c r="Q28" s="64">
        <f t="shared" si="0"/>
        <v>7705.6614725122199</v>
      </c>
      <c r="R28" s="64">
        <f>IF(YEAR(M28)&lt;&gt;YEAR(M27), R27*EXP($C$20/52)+(-MAX(Q$2:Q27)*$C$19), R27*EXP($C$20/52))</f>
        <v>-206.09090679070351</v>
      </c>
      <c r="S28" s="65">
        <f t="shared" si="1"/>
        <v>37.3896237951815</v>
      </c>
      <c r="T28" s="62"/>
      <c r="U28" s="62"/>
      <c r="V28" s="62"/>
    </row>
    <row r="29" spans="2:22" x14ac:dyDescent="0.4">
      <c r="G29" s="67"/>
      <c r="H29" s="77">
        <v>36794</v>
      </c>
      <c r="I29" s="78">
        <v>3570.61010742187</v>
      </c>
      <c r="J29" s="73">
        <v>18.142592117318149</v>
      </c>
      <c r="K29" s="79">
        <f t="shared" si="2"/>
        <v>101.54662225814758</v>
      </c>
      <c r="L29" s="62"/>
      <c r="M29" s="77">
        <v>36794</v>
      </c>
      <c r="N29" s="80">
        <f t="shared" si="3"/>
        <v>3044.2515140631353</v>
      </c>
      <c r="O29" s="80">
        <f t="array" ref="O29">IF(YEAR(M29)&lt;&gt;YEAR(M28),IF(O28&gt;INDEX(Table2xAcq.1[],_xlfn.AGGREGATE(15,6,(ROW(Tableyear1[])-ROW(INDEX(Tableyear1[],1,1))+1)/(YEAR(Tableyear1[])=YEAR(M28)),1)),O28-(O28-INDEX(Table2xAcq.1[],_xlfn.AGGREGATE(15,6,(ROW(Tableyear1[])-ROW(INDEX(Tableyear1[],1,1))+1)/(YEAR(Tableyear1[])=YEAR(M28)),1)))*$C$25,O28+MAX($Q$2:Q28)*$C$19),O28)*($J29/$J28)</f>
        <v>1399.2043865271446</v>
      </c>
      <c r="P29" s="80">
        <f t="array" ref="P29">IF(YEAR(M29)&lt;&gt;YEAR(M28),IF(O28&gt;INDEX(Table2xAcq.1[],_xlfn.AGGREGATE(15,6,(ROW(Tableyear1[])-ROW(INDEX(Tableyear1[],1,1))+1)/(YEAR(Tableyear1[])=YEAR(M28)),1)),P28+(O28-INDEX(Table2xAcq.1[],_xlfn.AGGREGATE(15,6,(ROW(Tableyear1[])-ROW(INDEX(Tableyear1[],1,1))+1)/(YEAR(Tableyear1[])=YEAR(M28)),1)))*$C$25,P28-MAX($Q$2:Q28)*$C$19),P28)*(1+Tbill_YTM)^(1/52)</f>
        <v>3046.3986677444263</v>
      </c>
      <c r="Q29" s="64">
        <f t="shared" si="0"/>
        <v>7489.8545683347065</v>
      </c>
      <c r="R29" s="64">
        <f>IF(YEAR(M29)&lt;&gt;YEAR(M28), R28*EXP($C$20/52)+(-MAX(Q$2:Q28)*$C$19), R28*EXP($C$20/52))</f>
        <v>-206.3288412343199</v>
      </c>
      <c r="S29" s="65">
        <f t="shared" si="1"/>
        <v>36.300570116752418</v>
      </c>
      <c r="T29" s="62"/>
      <c r="U29" s="62"/>
      <c r="V29" s="62"/>
    </row>
    <row r="30" spans="2:22" x14ac:dyDescent="0.4">
      <c r="G30" s="67"/>
      <c r="H30" s="77">
        <v>36801</v>
      </c>
      <c r="I30" s="78">
        <v>3311.93994140625</v>
      </c>
      <c r="J30" s="73">
        <v>15.51393921277077</v>
      </c>
      <c r="K30" s="79">
        <f t="shared" si="2"/>
        <v>101.60436167735557</v>
      </c>
      <c r="L30" s="62"/>
      <c r="M30" s="77">
        <v>36801</v>
      </c>
      <c r="N30" s="80">
        <f t="shared" si="3"/>
        <v>2823.7130007991964</v>
      </c>
      <c r="O30" s="80">
        <f t="array" ref="O30">IF(YEAR(M30)&lt;&gt;YEAR(M29),IF(O29&gt;INDEX(Table2xAcq.1[],_xlfn.AGGREGATE(15,6,(ROW(Tableyear1[])-ROW(INDEX(Tableyear1[],1,1))+1)/(YEAR(Tableyear1[])=YEAR(M29)),1)),O29-(O29-INDEX(Table2xAcq.1[],_xlfn.AGGREGATE(15,6,(ROW(Tableyear1[])-ROW(INDEX(Tableyear1[],1,1))+1)/(YEAR(Tableyear1[])=YEAR(M29)),1)))*$C$25,O29+MAX($Q$2:Q29)*$C$19),O29)*($J30/$J29)</f>
        <v>1196.4757658914457</v>
      </c>
      <c r="P30" s="80">
        <f t="array" ref="P30">IF(YEAR(M30)&lt;&gt;YEAR(M29),IF(O29&gt;INDEX(Table2xAcq.1[],_xlfn.AGGREGATE(15,6,(ROW(Tableyear1[])-ROW(INDEX(Tableyear1[],1,1))+1)/(YEAR(Tableyear1[])=YEAR(M29)),1)),P29+(O29-INDEX(Table2xAcq.1[],_xlfn.AGGREGATE(15,6,(ROW(Tableyear1[])-ROW(INDEX(Tableyear1[],1,1))+1)/(YEAR(Tableyear1[])=YEAR(M29)),1)))*$C$25,P29-MAX($Q$2:Q29)*$C$19),P29)*(1+Tbill_YTM)^(1/52)</f>
        <v>3048.130850320666</v>
      </c>
      <c r="Q30" s="64">
        <f t="shared" si="0"/>
        <v>7068.3196170113079</v>
      </c>
      <c r="R30" s="64">
        <f>IF(YEAR(M30)&lt;&gt;YEAR(M29), R29*EXP($C$20/52)+(-MAX(Q$2:Q29)*$C$19), R29*EXP($C$20/52))</f>
        <v>-206.56705037612818</v>
      </c>
      <c r="S30" s="65">
        <f t="shared" si="1"/>
        <v>34.218040118890883</v>
      </c>
      <c r="T30" s="62"/>
      <c r="U30" s="62"/>
      <c r="V30" s="62"/>
    </row>
    <row r="31" spans="2:22" x14ac:dyDescent="0.4">
      <c r="G31" s="67"/>
      <c r="H31" s="77">
        <v>36808</v>
      </c>
      <c r="I31" s="78">
        <v>3277.77001953125</v>
      </c>
      <c r="J31" s="73">
        <v>15.19381861864623</v>
      </c>
      <c r="K31" s="79">
        <f t="shared" si="2"/>
        <v>101.66213392720289</v>
      </c>
      <c r="L31" s="62"/>
      <c r="M31" s="77">
        <v>36808</v>
      </c>
      <c r="N31" s="80">
        <f t="shared" si="3"/>
        <v>2794.5802102469129</v>
      </c>
      <c r="O31" s="80">
        <f t="array" ref="O31">IF(YEAR(M31)&lt;&gt;YEAR(M30),IF(O30&gt;INDEX(Table2xAcq.1[],_xlfn.AGGREGATE(15,6,(ROW(Tableyear1[])-ROW(INDEX(Tableyear1[],1,1))+1)/(YEAR(Tableyear1[])=YEAR(M30)),1)),O30-(O30-INDEX(Table2xAcq.1[],_xlfn.AGGREGATE(15,6,(ROW(Tableyear1[])-ROW(INDEX(Tableyear1[],1,1))+1)/(YEAR(Tableyear1[])=YEAR(M30)),1)))*$C$25,O30+MAX($Q$2:Q30)*$C$19),O30)*($J31/$J30)</f>
        <v>1171.7872243302222</v>
      </c>
      <c r="P31" s="80">
        <f t="array" ref="P31">IF(YEAR(M31)&lt;&gt;YEAR(M30),IF(O30&gt;INDEX(Table2xAcq.1[],_xlfn.AGGREGATE(15,6,(ROW(Tableyear1[])-ROW(INDEX(Tableyear1[],1,1))+1)/(YEAR(Tableyear1[])=YEAR(M30)),1)),P30+(O30-INDEX(Table2xAcq.1[],_xlfn.AGGREGATE(15,6,(ROW(Tableyear1[])-ROW(INDEX(Tableyear1[],1,1))+1)/(YEAR(Tableyear1[])=YEAR(M30)),1)))*$C$25,P30-MAX($Q$2:Q30)*$C$19),P30)*(1+Tbill_YTM)^(1/52)</f>
        <v>3049.8640178160854</v>
      </c>
      <c r="Q31" s="64">
        <f t="shared" si="0"/>
        <v>7016.23145239322</v>
      </c>
      <c r="R31" s="64">
        <f>IF(YEAR(M31)&lt;&gt;YEAR(M30), R30*EXP($C$20/52)+(-MAX(Q$2:Q30)*$C$19), R30*EXP($C$20/52))</f>
        <v>-206.80553453327073</v>
      </c>
      <c r="S31" s="65">
        <f t="shared" si="1"/>
        <v>33.926710270244016</v>
      </c>
      <c r="T31" s="62"/>
      <c r="U31" s="62"/>
      <c r="V31" s="62"/>
    </row>
    <row r="32" spans="2:22" x14ac:dyDescent="0.4">
      <c r="G32" s="67"/>
      <c r="H32" s="77">
        <v>36815</v>
      </c>
      <c r="I32" s="78">
        <v>3456.61010742187</v>
      </c>
      <c r="J32" s="73">
        <v>16.85181404905256</v>
      </c>
      <c r="K32" s="79">
        <f t="shared" si="2"/>
        <v>101.71993902635704</v>
      </c>
      <c r="L32" s="62"/>
      <c r="M32" s="77">
        <v>36815</v>
      </c>
      <c r="N32" s="80">
        <f t="shared" si="3"/>
        <v>2947.0567316135398</v>
      </c>
      <c r="O32" s="80">
        <f t="array" ref="O32">IF(YEAR(M32)&lt;&gt;YEAR(M31),IF(O31&gt;INDEX(Table2xAcq.1[],_xlfn.AGGREGATE(15,6,(ROW(Tableyear1[])-ROW(INDEX(Tableyear1[],1,1))+1)/(YEAR(Tableyear1[])=YEAR(M31)),1)),O31-(O31-INDEX(Table2xAcq.1[],_xlfn.AGGREGATE(15,6,(ROW(Tableyear1[])-ROW(INDEX(Tableyear1[],1,1))+1)/(YEAR(Tableyear1[])=YEAR(M31)),1)))*$C$25,O31+MAX($Q$2:Q31)*$C$19),O31)*($J32/$J31)</f>
        <v>1299.6561894739652</v>
      </c>
      <c r="P32" s="80">
        <f t="array" ref="P32">IF(YEAR(M32)&lt;&gt;YEAR(M31),IF(O31&gt;INDEX(Table2xAcq.1[],_xlfn.AGGREGATE(15,6,(ROW(Tableyear1[])-ROW(INDEX(Tableyear1[],1,1))+1)/(YEAR(Tableyear1[])=YEAR(M31)),1)),P31+(O31-INDEX(Table2xAcq.1[],_xlfn.AGGREGATE(15,6,(ROW(Tableyear1[])-ROW(INDEX(Tableyear1[],1,1))+1)/(YEAR(Tableyear1[])=YEAR(M31)),1)))*$C$25,P31-MAX($Q$2:Q31)*$C$19),P31)*(1+Tbill_YTM)^(1/52)</f>
        <v>3051.5981707907099</v>
      </c>
      <c r="Q32" s="64">
        <f t="shared" si="0"/>
        <v>7298.3110918782149</v>
      </c>
      <c r="R32" s="64">
        <f>IF(YEAR(M32)&lt;&gt;YEAR(M31), R31*EXP($C$20/52)+(-MAX(Q$2:Q31)*$C$19), R31*EXP($C$20/52))</f>
        <v>-207.04429402325607</v>
      </c>
      <c r="S32" s="65">
        <f t="shared" si="1"/>
        <v>35.24999868413876</v>
      </c>
      <c r="T32" s="62"/>
      <c r="U32" s="62"/>
      <c r="V32" s="62"/>
    </row>
    <row r="33" spans="7:22" x14ac:dyDescent="0.4">
      <c r="G33" s="67"/>
      <c r="H33" s="77">
        <v>36822</v>
      </c>
      <c r="I33" s="78">
        <v>3175.25</v>
      </c>
      <c r="J33" s="73">
        <v>14.10841629012439</v>
      </c>
      <c r="K33" s="79">
        <f t="shared" si="2"/>
        <v>101.77777699349615</v>
      </c>
      <c r="L33" s="62"/>
      <c r="M33" s="77">
        <v>36822</v>
      </c>
      <c r="N33" s="80">
        <f t="shared" si="3"/>
        <v>2707.1730962550869</v>
      </c>
      <c r="O33" s="80">
        <f t="array" ref="O33">IF(YEAR(M33)&lt;&gt;YEAR(M32),IF(O32&gt;INDEX(Table2xAcq.1[],_xlfn.AGGREGATE(15,6,(ROW(Tableyear1[])-ROW(INDEX(Tableyear1[],1,1))+1)/(YEAR(Tableyear1[])=YEAR(M32)),1)),O32-(O32-INDEX(Table2xAcq.1[],_xlfn.AGGREGATE(15,6,(ROW(Tableyear1[])-ROW(INDEX(Tableyear1[],1,1))+1)/(YEAR(Tableyear1[])=YEAR(M32)),1)))*$C$25,O32+MAX($Q$2:Q32)*$C$19),O32)*($J33/$J32)</f>
        <v>1088.0781440954941</v>
      </c>
      <c r="P33" s="80">
        <f t="array" ref="P33">IF(YEAR(M33)&lt;&gt;YEAR(M32),IF(O32&gt;INDEX(Table2xAcq.1[],_xlfn.AGGREGATE(15,6,(ROW(Tableyear1[])-ROW(INDEX(Tableyear1[],1,1))+1)/(YEAR(Tableyear1[])=YEAR(M32)),1)),P32+(O32-INDEX(Table2xAcq.1[],_xlfn.AGGREGATE(15,6,(ROW(Tableyear1[])-ROW(INDEX(Tableyear1[],1,1))+1)/(YEAR(Tableyear1[])=YEAR(M32)),1)))*$C$25,P32-MAX($Q$2:Q32)*$C$19),P32)*(1+Tbill_YTM)^(1/52)</f>
        <v>3053.3333098048829</v>
      </c>
      <c r="Q33" s="64">
        <f t="shared" si="0"/>
        <v>6848.5845501554631</v>
      </c>
      <c r="R33" s="64">
        <f>IF(YEAR(M33)&lt;&gt;YEAR(M32), R32*EXP($C$20/52)+(-MAX(Q$2:Q32)*$C$19), R32*EXP($C$20/52))</f>
        <v>-207.28332916395931</v>
      </c>
      <c r="S33" s="65">
        <f t="shared" si="1"/>
        <v>33.039726724662415</v>
      </c>
      <c r="T33" s="62"/>
      <c r="U33" s="62"/>
      <c r="V33" s="62"/>
    </row>
    <row r="34" spans="7:22" x14ac:dyDescent="0.4">
      <c r="G34" s="67"/>
      <c r="H34" s="77">
        <v>36829</v>
      </c>
      <c r="I34" s="78">
        <v>3321.90991210937</v>
      </c>
      <c r="J34" s="73">
        <v>15.411708373023091</v>
      </c>
      <c r="K34" s="79">
        <f t="shared" si="2"/>
        <v>101.83564784730895</v>
      </c>
      <c r="L34" s="62"/>
      <c r="M34" s="77">
        <v>36829</v>
      </c>
      <c r="N34" s="80">
        <f t="shared" si="3"/>
        <v>2832.2132563563773</v>
      </c>
      <c r="O34" s="80">
        <f t="array" ref="O34">IF(YEAR(M34)&lt;&gt;YEAR(M33),IF(O33&gt;INDEX(Table2xAcq.1[],_xlfn.AGGREGATE(15,6,(ROW(Tableyear1[])-ROW(INDEX(Tableyear1[],1,1))+1)/(YEAR(Tableyear1[])=YEAR(M33)),1)),O33-(O33-INDEX(Table2xAcq.1[],_xlfn.AGGREGATE(15,6,(ROW(Tableyear1[])-ROW(INDEX(Tableyear1[],1,1))+1)/(YEAR(Tableyear1[])=YEAR(M33)),1)))*$C$25,O33+MAX($Q$2:Q33)*$C$19),O33)*($J34/$J33)</f>
        <v>1188.5914548465666</v>
      </c>
      <c r="P34" s="80">
        <f t="array" ref="P34">IF(YEAR(M34)&lt;&gt;YEAR(M33),IF(O33&gt;INDEX(Table2xAcq.1[],_xlfn.AGGREGATE(15,6,(ROW(Tableyear1[])-ROW(INDEX(Tableyear1[],1,1))+1)/(YEAR(Tableyear1[])=YEAR(M33)),1)),P33+(O33-INDEX(Table2xAcq.1[],_xlfn.AGGREGATE(15,6,(ROW(Tableyear1[])-ROW(INDEX(Tableyear1[],1,1))+1)/(YEAR(Tableyear1[])=YEAR(M33)),1)))*$C$25,P33-MAX($Q$2:Q33)*$C$19),P33)*(1+Tbill_YTM)^(1/52)</f>
        <v>3055.0694354192669</v>
      </c>
      <c r="Q34" s="64">
        <f t="shared" si="0"/>
        <v>7075.8741466222109</v>
      </c>
      <c r="R34" s="64">
        <f>IF(YEAR(M34)&lt;&gt;YEAR(M33), R33*EXP($C$20/52)+(-MAX(Q$2:Q33)*$C$19), R33*EXP($C$20/52))</f>
        <v>-207.52264027362253</v>
      </c>
      <c r="S34" s="65">
        <f t="shared" si="1"/>
        <v>34.096877995058932</v>
      </c>
      <c r="T34" s="62"/>
      <c r="U34" s="62"/>
      <c r="V34" s="62"/>
    </row>
    <row r="35" spans="7:22" ht="17.5" customHeight="1" thickBot="1" x14ac:dyDescent="0.45">
      <c r="G35" s="68" t="s">
        <v>47</v>
      </c>
      <c r="H35" s="82">
        <v>36836</v>
      </c>
      <c r="I35" s="83">
        <v>2890.26000976562</v>
      </c>
      <c r="J35" s="73">
        <v>11.40650498691347</v>
      </c>
      <c r="K35" s="79">
        <f t="shared" si="2"/>
        <v>101.89355160649481</v>
      </c>
      <c r="L35" s="62"/>
      <c r="M35" s="82">
        <v>36836</v>
      </c>
      <c r="N35" s="80">
        <f t="shared" si="3"/>
        <v>2464.1946743152357</v>
      </c>
      <c r="O35" s="80">
        <f t="array" ref="O35">IF(YEAR(M35)&lt;&gt;YEAR(M34),IF(O34&gt;INDEX(Table2xAcq.1[],_xlfn.AGGREGATE(15,6,(ROW(Tableyear1[])-ROW(INDEX(Tableyear1[],1,1))+1)/(YEAR(Tableyear1[])=YEAR(M34)),1)),O34-(O34-INDEX(Table2xAcq.1[],_xlfn.AGGREGATE(15,6,(ROW(Tableyear1[])-ROW(INDEX(Tableyear1[],1,1))+1)/(YEAR(Tableyear1[])=YEAR(M34)),1)))*$C$25,O34+MAX($Q$2:Q34)*$C$19),O34)*($J35/$J34)</f>
        <v>879.6996432168205</v>
      </c>
      <c r="P35" s="80">
        <f t="array" ref="P35">IF(YEAR(M35)&lt;&gt;YEAR(M34),IF(O34&gt;INDEX(Table2xAcq.1[],_xlfn.AGGREGATE(15,6,(ROW(Tableyear1[])-ROW(INDEX(Tableyear1[],1,1))+1)/(YEAR(Tableyear1[])=YEAR(M34)),1)),P34+(O34-INDEX(Table2xAcq.1[],_xlfn.AGGREGATE(15,6,(ROW(Tableyear1[])-ROW(INDEX(Tableyear1[],1,1))+1)/(YEAR(Tableyear1[])=YEAR(M34)),1)))*$C$25,P34-MAX($Q$2:Q34)*$C$19),P34)*(1+Tbill_YTM)^(1/52)</f>
        <v>3056.8065481948424</v>
      </c>
      <c r="Q35" s="64">
        <f t="shared" si="0"/>
        <v>6400.7008657268989</v>
      </c>
      <c r="R35" s="64">
        <f>IF(YEAR(M35)&lt;&gt;YEAR(M34), R34*EXP($C$20/52)+(-MAX(Q$2:Q34)*$C$19), R34*EXP($C$20/52))</f>
        <v>-207.76222767085522</v>
      </c>
      <c r="S35" s="65">
        <f t="shared" si="1"/>
        <v>30.807817847752052</v>
      </c>
      <c r="T35" s="62"/>
      <c r="U35" s="62"/>
      <c r="V35" s="62"/>
    </row>
    <row r="36" spans="7:22" x14ac:dyDescent="0.4">
      <c r="G36" s="67"/>
      <c r="H36" s="77">
        <v>36843</v>
      </c>
      <c r="I36" s="78">
        <v>2934.81005859375</v>
      </c>
      <c r="J36" s="73">
        <v>11.758141415752631</v>
      </c>
      <c r="K36" s="79">
        <f t="shared" si="2"/>
        <v>101.95148828976372</v>
      </c>
      <c r="L36" s="62"/>
      <c r="M36" s="77">
        <v>36843</v>
      </c>
      <c r="N36" s="80">
        <f t="shared" si="3"/>
        <v>2502.1774138237356</v>
      </c>
      <c r="O36" s="80">
        <f t="array" ref="O36">IF(YEAR(M36)&lt;&gt;YEAR(M35),IF(O35&gt;INDEX(Table2xAcq.1[],_xlfn.AGGREGATE(15,6,(ROW(Tableyear1[])-ROW(INDEX(Tableyear1[],1,1))+1)/(YEAR(Tableyear1[])=YEAR(M35)),1)),O35-(O35-INDEX(Table2xAcq.1[],_xlfn.AGGREGATE(15,6,(ROW(Tableyear1[])-ROW(INDEX(Tableyear1[],1,1))+1)/(YEAR(Tableyear1[])=YEAR(M35)),1)))*$C$25,O35+MAX($Q$2:Q35)*$C$19),O35)*($J36/$J35)</f>
        <v>906.81876878128935</v>
      </c>
      <c r="P36" s="80">
        <f t="array" ref="P36">IF(YEAR(M36)&lt;&gt;YEAR(M35),IF(O35&gt;INDEX(Table2xAcq.1[],_xlfn.AGGREGATE(15,6,(ROW(Tableyear1[])-ROW(INDEX(Tableyear1[],1,1))+1)/(YEAR(Tableyear1[])=YEAR(M35)),1)),P35+(O35-INDEX(Table2xAcq.1[],_xlfn.AGGREGATE(15,6,(ROW(Tableyear1[])-ROW(INDEX(Tableyear1[],1,1))+1)/(YEAR(Tableyear1[])=YEAR(M35)),1)))*$C$25,P35-MAX($Q$2:Q35)*$C$19),P35)*(1+Tbill_YTM)^(1/52)</f>
        <v>3058.54464869291</v>
      </c>
      <c r="Q36" s="64">
        <f t="shared" si="0"/>
        <v>6467.5408312979343</v>
      </c>
      <c r="R36" s="64">
        <f>IF(YEAR(M36)&lt;&gt;YEAR(M35), R35*EXP($C$20/52)+(-MAX(Q$2:Q35)*$C$19), R35*EXP($C$20/52))</f>
        <v>-208.00209167463473</v>
      </c>
      <c r="S36" s="65">
        <f t="shared" si="1"/>
        <v>31.093633622755693</v>
      </c>
      <c r="T36" s="62"/>
      <c r="U36" s="62"/>
      <c r="V36" s="62"/>
    </row>
    <row r="37" spans="7:22" x14ac:dyDescent="0.4">
      <c r="G37" s="67"/>
      <c r="H37" s="77">
        <v>36850</v>
      </c>
      <c r="I37" s="78">
        <v>2830.09008789062</v>
      </c>
      <c r="J37" s="73">
        <v>10.91903278521259</v>
      </c>
      <c r="K37" s="79">
        <f t="shared" si="2"/>
        <v>102.00945791583632</v>
      </c>
      <c r="L37" s="62"/>
      <c r="M37" s="77">
        <v>36850</v>
      </c>
      <c r="N37" s="80">
        <f t="shared" si="3"/>
        <v>2412.8946526779569</v>
      </c>
      <c r="O37" s="80">
        <f t="array" ref="O37">IF(YEAR(M37)&lt;&gt;YEAR(M36),IF(O36&gt;INDEX(Table2xAcq.1[],_xlfn.AGGREGATE(15,6,(ROW(Tableyear1[])-ROW(INDEX(Tableyear1[],1,1))+1)/(YEAR(Tableyear1[])=YEAR(M36)),1)),O36-(O36-INDEX(Table2xAcq.1[],_xlfn.AGGREGATE(15,6,(ROW(Tableyear1[])-ROW(INDEX(Tableyear1[],1,1))+1)/(YEAR(Tableyear1[])=YEAR(M36)),1)))*$C$25,O36+MAX($Q$2:Q36)*$C$19),O36)*($J37/$J36)</f>
        <v>842.10450584508635</v>
      </c>
      <c r="P37" s="80">
        <f t="array" ref="P37">IF(YEAR(M37)&lt;&gt;YEAR(M36),IF(O36&gt;INDEX(Table2xAcq.1[],_xlfn.AGGREGATE(15,6,(ROW(Tableyear1[])-ROW(INDEX(Tableyear1[],1,1))+1)/(YEAR(Tableyear1[])=YEAR(M36)),1)),P36+(O36-INDEX(Table2xAcq.1[],_xlfn.AGGREGATE(15,6,(ROW(Tableyear1[])-ROW(INDEX(Tableyear1[],1,1))+1)/(YEAR(Tableyear1[])=YEAR(M36)),1)))*$C$25,P36-MAX($Q$2:Q36)*$C$19),P36)*(1+Tbill_YTM)^(1/52)</f>
        <v>3060.2837374750879</v>
      </c>
      <c r="Q37" s="64">
        <f t="shared" si="0"/>
        <v>6315.2828959981307</v>
      </c>
      <c r="R37" s="64">
        <f>IF(YEAR(M37)&lt;&gt;YEAR(M36), R36*EXP($C$20/52)+(-MAX(Q$2:Q36)*$C$19), R36*EXP($C$20/52))</f>
        <v>-208.24223260430665</v>
      </c>
      <c r="S37" s="65">
        <f t="shared" si="1"/>
        <v>30.326619230971136</v>
      </c>
      <c r="T37" s="62"/>
      <c r="U37" s="62"/>
      <c r="V37" s="62"/>
    </row>
    <row r="38" spans="7:22" x14ac:dyDescent="0.4">
      <c r="G38" s="67"/>
      <c r="H38" s="77">
        <v>36857</v>
      </c>
      <c r="I38" s="78">
        <v>2549.73999023437</v>
      </c>
      <c r="J38" s="73">
        <v>8.7557434109667351</v>
      </c>
      <c r="K38" s="79">
        <f t="shared" si="2"/>
        <v>102.0674605034439</v>
      </c>
      <c r="L38" s="62"/>
      <c r="M38" s="77">
        <v>36857</v>
      </c>
      <c r="N38" s="80">
        <f t="shared" si="3"/>
        <v>2173.8721373146041</v>
      </c>
      <c r="O38" s="80">
        <f t="array" ref="O38">IF(YEAR(M38)&lt;&gt;YEAR(M37),IF(O37&gt;INDEX(Table2xAcq.1[],_xlfn.AGGREGATE(15,6,(ROW(Tableyear1[])-ROW(INDEX(Tableyear1[],1,1))+1)/(YEAR(Tableyear1[])=YEAR(M37)),1)),O37-(O37-INDEX(Table2xAcq.1[],_xlfn.AGGREGATE(15,6,(ROW(Tableyear1[])-ROW(INDEX(Tableyear1[],1,1))+1)/(YEAR(Tableyear1[])=YEAR(M37)),1)))*$C$25,O37+MAX($Q$2:Q37)*$C$19),O37)*($J38/$J37)</f>
        <v>675.26594373669684</v>
      </c>
      <c r="P38" s="80">
        <f t="array" ref="P38">IF(YEAR(M38)&lt;&gt;YEAR(M37),IF(O37&gt;INDEX(Table2xAcq.1[],_xlfn.AGGREGATE(15,6,(ROW(Tableyear1[])-ROW(INDEX(Tableyear1[],1,1))+1)/(YEAR(Tableyear1[])=YEAR(M37)),1)),P37+(O37-INDEX(Table2xAcq.1[],_xlfn.AGGREGATE(15,6,(ROW(Tableyear1[])-ROW(INDEX(Tableyear1[],1,1))+1)/(YEAR(Tableyear1[])=YEAR(M37)),1)))*$C$25,P37-MAX($Q$2:Q37)*$C$19),P37)*(1+Tbill_YTM)^(1/52)</f>
        <v>3062.0238151033154</v>
      </c>
      <c r="Q38" s="64">
        <f t="shared" si="0"/>
        <v>5911.1618961546164</v>
      </c>
      <c r="R38" s="64">
        <f>IF(YEAR(M38)&lt;&gt;YEAR(M37), R37*EXP($C$20/52)+(-MAX(Q$2:Q37)*$C$19), R37*EXP($C$20/52))</f>
        <v>-208.4826507795853</v>
      </c>
      <c r="S38" s="65">
        <f t="shared" si="1"/>
        <v>28.353255650054503</v>
      </c>
      <c r="T38" s="62"/>
      <c r="U38" s="62"/>
      <c r="V38" s="62"/>
    </row>
    <row r="39" spans="7:22" x14ac:dyDescent="0.4">
      <c r="G39" s="67"/>
      <c r="H39" s="77">
        <v>36864</v>
      </c>
      <c r="I39" s="78">
        <v>2895.38989257812</v>
      </c>
      <c r="J39" s="73">
        <v>11.129649665360461</v>
      </c>
      <c r="K39" s="79">
        <f t="shared" si="2"/>
        <v>102.12549607132839</v>
      </c>
      <c r="L39" s="62"/>
      <c r="M39" s="77">
        <v>36864</v>
      </c>
      <c r="N39" s="80">
        <f t="shared" si="3"/>
        <v>2468.568339613068</v>
      </c>
      <c r="O39" s="80">
        <f t="array" ref="O39">IF(YEAR(M39)&lt;&gt;YEAR(M38),IF(O38&gt;INDEX(Table2xAcq.1[],_xlfn.AGGREGATE(15,6,(ROW(Tableyear1[])-ROW(INDEX(Tableyear1[],1,1))+1)/(YEAR(Tableyear1[])=YEAR(M38)),1)),O38-(O38-INDEX(Table2xAcq.1[],_xlfn.AGGREGATE(15,6,(ROW(Tableyear1[])-ROW(INDEX(Tableyear1[],1,1))+1)/(YEAR(Tableyear1[])=YEAR(M38)),1)))*$C$25,O38+MAX($Q$2:Q38)*$C$19),O38)*($J39/$J38)</f>
        <v>858.34783318629115</v>
      </c>
      <c r="P39" s="80">
        <f t="array" ref="P39">IF(YEAR(M39)&lt;&gt;YEAR(M38),IF(O38&gt;INDEX(Table2xAcq.1[],_xlfn.AGGREGATE(15,6,(ROW(Tableyear1[])-ROW(INDEX(Tableyear1[],1,1))+1)/(YEAR(Tableyear1[])=YEAR(M38)),1)),P38+(O38-INDEX(Table2xAcq.1[],_xlfn.AGGREGATE(15,6,(ROW(Tableyear1[])-ROW(INDEX(Tableyear1[],1,1))+1)/(YEAR(Tableyear1[])=YEAR(M38)),1)))*$C$25,P38-MAX($Q$2:Q38)*$C$19),P38)*(1+Tbill_YTM)^(1/52)</f>
        <v>3063.7648821398502</v>
      </c>
      <c r="Q39" s="64">
        <f t="shared" si="0"/>
        <v>6390.6810549392094</v>
      </c>
      <c r="R39" s="64">
        <f>IF(YEAR(M39)&lt;&gt;YEAR(M38), R38*EXP($C$20/52)+(-MAX(Q$2:Q38)*$C$19), R38*EXP($C$20/52))</f>
        <v>-208.72334652055406</v>
      </c>
      <c r="S39" s="65">
        <f t="shared" si="1"/>
        <v>30.617950322629031</v>
      </c>
      <c r="T39" s="62"/>
      <c r="U39" s="62"/>
      <c r="V39" s="62"/>
    </row>
    <row r="40" spans="7:22" x14ac:dyDescent="0.4">
      <c r="G40" s="67"/>
      <c r="H40" s="77">
        <v>36871</v>
      </c>
      <c r="I40" s="78">
        <v>2543.09008789062</v>
      </c>
      <c r="J40" s="73">
        <v>8.4212245144696656</v>
      </c>
      <c r="K40" s="79">
        <f t="shared" si="2"/>
        <v>102.18356463824237</v>
      </c>
      <c r="L40" s="62"/>
      <c r="M40" s="77">
        <v>36871</v>
      </c>
      <c r="N40" s="80">
        <f t="shared" si="3"/>
        <v>2168.2025249320441</v>
      </c>
      <c r="O40" s="80">
        <f t="array" ref="O40">IF(YEAR(M40)&lt;&gt;YEAR(M39),IF(O39&gt;INDEX(Table2xAcq.1[],_xlfn.AGGREGATE(15,6,(ROW(Tableyear1[])-ROW(INDEX(Tableyear1[],1,1))+1)/(YEAR(Tableyear1[])=YEAR(M39)),1)),O39-(O39-INDEX(Table2xAcq.1[],_xlfn.AGGREGATE(15,6,(ROW(Tableyear1[])-ROW(INDEX(Tableyear1[],1,1))+1)/(YEAR(Tableyear1[])=YEAR(M39)),1)))*$C$25,O39+MAX($Q$2:Q39)*$C$19),O39)*($J40/$J39)</f>
        <v>649.46696725482309</v>
      </c>
      <c r="P40" s="80">
        <f t="array" ref="P40">IF(YEAR(M40)&lt;&gt;YEAR(M39),IF(O39&gt;INDEX(Table2xAcq.1[],_xlfn.AGGREGATE(15,6,(ROW(Tableyear1[])-ROW(INDEX(Tableyear1[],1,1))+1)/(YEAR(Tableyear1[])=YEAR(M39)),1)),P39+(O39-INDEX(Table2xAcq.1[],_xlfn.AGGREGATE(15,6,(ROW(Tableyear1[])-ROW(INDEX(Tableyear1[],1,1))+1)/(YEAR(Tableyear1[])=YEAR(M39)),1)))*$C$25,P39-MAX($Q$2:Q39)*$C$19),P39)*(1+Tbill_YTM)^(1/52)</f>
        <v>3065.5069391472698</v>
      </c>
      <c r="Q40" s="64">
        <f t="shared" si="0"/>
        <v>5883.1764313341373</v>
      </c>
      <c r="R40" s="64">
        <f>IF(YEAR(M40)&lt;&gt;YEAR(M39), R39*EXP($C$20/52)+(-MAX(Q$2:Q39)*$C$19), R39*EXP($C$20/52))</f>
        <v>-208.96432014766589</v>
      </c>
      <c r="S40" s="65">
        <f t="shared" si="1"/>
        <v>28.153975890126866</v>
      </c>
      <c r="T40" s="62"/>
      <c r="U40" s="62"/>
      <c r="V40" s="62"/>
    </row>
    <row r="41" spans="7:22" x14ac:dyDescent="0.4">
      <c r="G41" s="67"/>
      <c r="H41" s="77">
        <v>36878</v>
      </c>
      <c r="I41" s="78">
        <v>2436.26000976562</v>
      </c>
      <c r="J41" s="73">
        <v>7.713707248704873</v>
      </c>
      <c r="K41" s="79">
        <f t="shared" si="2"/>
        <v>102.24166622294911</v>
      </c>
      <c r="L41" s="62"/>
      <c r="M41" s="77">
        <v>36878</v>
      </c>
      <c r="N41" s="80">
        <f t="shared" si="3"/>
        <v>2077.1207161387747</v>
      </c>
      <c r="O41" s="80">
        <f t="array" ref="O41">IF(YEAR(M41)&lt;&gt;YEAR(M40),IF(O40&gt;INDEX(Table2xAcq.1[],_xlfn.AGGREGATE(15,6,(ROW(Tableyear1[])-ROW(INDEX(Tableyear1[],1,1))+1)/(YEAR(Tableyear1[])=YEAR(M40)),1)),O40-(O40-INDEX(Table2xAcq.1[],_xlfn.AGGREGATE(15,6,(ROW(Tableyear1[])-ROW(INDEX(Tableyear1[],1,1))+1)/(YEAR(Tableyear1[])=YEAR(M40)),1)))*$C$25,O40+MAX($Q$2:Q40)*$C$19),O40)*($J41/$J40)</f>
        <v>594.90137621908491</v>
      </c>
      <c r="P41" s="80">
        <f t="array" ref="P41">IF(YEAR(M41)&lt;&gt;YEAR(M40),IF(O40&gt;INDEX(Table2xAcq.1[],_xlfn.AGGREGATE(15,6,(ROW(Tableyear1[])-ROW(INDEX(Tableyear1[],1,1))+1)/(YEAR(Tableyear1[])=YEAR(M40)),1)),P40+(O40-INDEX(Table2xAcq.1[],_xlfn.AGGREGATE(15,6,(ROW(Tableyear1[])-ROW(INDEX(Tableyear1[],1,1))+1)/(YEAR(Tableyear1[])=YEAR(M40)),1)))*$C$25,P40-MAX($Q$2:Q40)*$C$19),P40)*(1+Tbill_YTM)^(1/52)</f>
        <v>3067.2499866884718</v>
      </c>
      <c r="Q41" s="64">
        <f t="shared" si="0"/>
        <v>5739.2720790463318</v>
      </c>
      <c r="R41" s="64">
        <f>IF(YEAR(M41)&lt;&gt;YEAR(M40), R40*EXP($C$20/52)+(-MAX(Q$2:Q40)*$C$19), R40*EXP($C$20/52))</f>
        <v>-209.20557198174367</v>
      </c>
      <c r="S41" s="65">
        <f t="shared" si="1"/>
        <v>27.433648275616527</v>
      </c>
      <c r="T41" s="62"/>
      <c r="U41" s="62"/>
      <c r="V41" s="62"/>
    </row>
    <row r="42" spans="7:22" x14ac:dyDescent="0.4">
      <c r="G42" s="84" t="s">
        <v>48</v>
      </c>
      <c r="H42" s="85">
        <v>36885</v>
      </c>
      <c r="I42" s="86">
        <v>2341.69995117187</v>
      </c>
      <c r="J42" s="87">
        <v>7.1149135185703463</v>
      </c>
      <c r="K42" s="88">
        <f t="shared" si="2"/>
        <v>102.2998008442225</v>
      </c>
      <c r="L42" s="89"/>
      <c r="M42" s="85">
        <v>36885</v>
      </c>
      <c r="N42" s="90">
        <f t="shared" si="3"/>
        <v>1996.5001518980678</v>
      </c>
      <c r="O42" s="90">
        <f t="array" ref="O42">IF(YEAR(M42)&lt;&gt;YEAR(M41),IF(O41&gt;INDEX(Table2xAcq.1[],_xlfn.AGGREGATE(15,6,(ROW(Tableyear1[])-ROW(INDEX(Tableyear1[],1,1))+1)/(YEAR(Tableyear1[])=YEAR(M41)),1)),O41-(O41-INDEX(Table2xAcq.1[],_xlfn.AGGREGATE(15,6,(ROW(Tableyear1[])-ROW(INDEX(Tableyear1[],1,1))+1)/(YEAR(Tableyear1[])=YEAR(M41)),1)))*$C$25,O41+MAX($Q$2:Q41)*$C$19),O41)*($J42/$J41)</f>
        <v>548.72082999882241</v>
      </c>
      <c r="P42" s="90">
        <f t="array" ref="P42">IF(YEAR(M42)&lt;&gt;YEAR(M41),IF(O41&gt;INDEX(Table2xAcq.1[],_xlfn.AGGREGATE(15,6,(ROW(Tableyear1[])-ROW(INDEX(Tableyear1[],1,1))+1)/(YEAR(Tableyear1[])=YEAR(M41)),1)),P41+(O41-INDEX(Table2xAcq.1[],_xlfn.AGGREGATE(15,6,(ROW(Tableyear1[])-ROW(INDEX(Tableyear1[],1,1))+1)/(YEAR(Tableyear1[])=YEAR(M41)),1)))*$C$25,P41-MAX($Q$2:Q41)*$C$19),P41)*(1+Tbill_YTM)^(1/52)</f>
        <v>3068.9940253266736</v>
      </c>
      <c r="Q42" s="91">
        <f t="shared" si="0"/>
        <v>5614.2150072235636</v>
      </c>
      <c r="R42" s="91">
        <f>IF(YEAR(M42)&lt;&gt;YEAR(M41), R41*EXP($C$20/52)+(-MAX(Q$2:Q41)*$C$19), R41*EXP($C$20/52))</f>
        <v>-209.44710234398076</v>
      </c>
      <c r="S42" s="92">
        <f t="shared" si="1"/>
        <v>26.804930430611464</v>
      </c>
      <c r="T42" s="89"/>
      <c r="U42" s="89"/>
      <c r="V42" s="89"/>
    </row>
    <row r="43" spans="7:22" x14ac:dyDescent="0.4">
      <c r="G43" s="67"/>
      <c r="H43" s="77">
        <v>36892</v>
      </c>
      <c r="I43" s="78">
        <v>2267.85009765625</v>
      </c>
      <c r="J43" s="73">
        <v>6.6661495162823687</v>
      </c>
      <c r="K43" s="79">
        <f t="shared" si="2"/>
        <v>102.35796852084717</v>
      </c>
      <c r="L43" s="62"/>
      <c r="M43" s="77">
        <v>36892</v>
      </c>
      <c r="N43" s="80">
        <f t="shared" si="3"/>
        <v>1933.5368146490746</v>
      </c>
      <c r="O43" s="80">
        <f t="array" ref="O43">IF(YEAR(M43)&lt;&gt;YEAR(M42),IF(O42&gt;INDEX(Table2xAcq.1[],_xlfn.AGGREGATE(15,6,(ROW(Tableyear1[])-ROW(INDEX(Tableyear1[],1,1))+1)/(YEAR(Tableyear1[])=YEAR(M42)),1)),O42-(O42-INDEX(Table2xAcq.1[],_xlfn.AGGREGATE(15,6,(ROW(Tableyear1[])-ROW(INDEX(Tableyear1[],1,1))+1)/(YEAR(Tableyear1[])=YEAR(M42)),1)))*$C$25,O42+MAX($Q$2:Q42)*$C$19),O42)*($J43/$J42)</f>
        <v>701.49622840813959</v>
      </c>
      <c r="P43" s="80">
        <f t="array" ref="P43">IF(YEAR(M43)&lt;&gt;YEAR(M42),IF(O42&gt;INDEX(Table2xAcq.1[],_xlfn.AGGREGATE(15,6,(ROW(Tableyear1[])-ROW(INDEX(Tableyear1[],1,1))+1)/(YEAR(Tableyear1[])=YEAR(M42)),1)),P42+(O42-INDEX(Table2xAcq.1[],_xlfn.AGGREGATE(15,6,(ROW(Tableyear1[])-ROW(INDEX(Tableyear1[],1,1))+1)/(YEAR(Tableyear1[])=YEAR(M42)),1)))*$C$25,P42-MAX($Q$2:Q42)*$C$19),P42)*(1+Tbill_YTM)^(1/52)</f>
        <v>2870.6253356061275</v>
      </c>
      <c r="Q43" s="64">
        <f t="shared" si="0"/>
        <v>5505.6583786633419</v>
      </c>
      <c r="R43" s="64">
        <f>IF(YEAR(M43)&lt;&gt;YEAR(M42), R42*EXP($C$20/52)+(-MAX(Q$2:Q42)*$C$19), R42*EXP($C$20/52))</f>
        <v>-409.68891155594122</v>
      </c>
      <c r="S43" s="65">
        <f t="shared" si="1"/>
        <v>13.438631662628167</v>
      </c>
      <c r="T43" s="62"/>
      <c r="U43" s="62"/>
      <c r="V43" s="62"/>
    </row>
    <row r="44" spans="7:22" x14ac:dyDescent="0.4">
      <c r="G44" s="67"/>
      <c r="H44" s="77">
        <v>36899</v>
      </c>
      <c r="I44" s="78">
        <v>2506.05004882812</v>
      </c>
      <c r="J44" s="73">
        <v>8.0664858885354231</v>
      </c>
      <c r="K44" s="79">
        <f t="shared" si="2"/>
        <v>102.41616927161836</v>
      </c>
      <c r="L44" s="62"/>
      <c r="M44" s="77">
        <v>36899</v>
      </c>
      <c r="N44" s="80">
        <f t="shared" si="3"/>
        <v>2136.6227131899018</v>
      </c>
      <c r="O44" s="80">
        <f t="array" ref="O44">IF(YEAR(M44)&lt;&gt;YEAR(M43),IF(O43&gt;INDEX(Table2xAcq.1[],_xlfn.AGGREGATE(15,6,(ROW(Tableyear1[])-ROW(INDEX(Tableyear1[],1,1))+1)/(YEAR(Tableyear1[])=YEAR(M43)),1)),O43-(O43-INDEX(Table2xAcq.1[],_xlfn.AGGREGATE(15,6,(ROW(Tableyear1[])-ROW(INDEX(Tableyear1[],1,1))+1)/(YEAR(Tableyear1[])=YEAR(M43)),1)))*$C$25,O43+MAX($Q$2:Q43)*$C$19),O43)*($J44/$J43)</f>
        <v>848.85726212616032</v>
      </c>
      <c r="P44" s="80">
        <f t="array" ref="P44">IF(YEAR(M44)&lt;&gt;YEAR(M43),IF(O43&gt;INDEX(Table2xAcq.1[],_xlfn.AGGREGATE(15,6,(ROW(Tableyear1[])-ROW(INDEX(Tableyear1[],1,1))+1)/(YEAR(Tableyear1[])=YEAR(M43)),1)),P43+(O43-INDEX(Table2xAcq.1[],_xlfn.AGGREGATE(15,6,(ROW(Tableyear1[])-ROW(INDEX(Tableyear1[],1,1))+1)/(YEAR(Tableyear1[])=YEAR(M43)),1)))*$C$25,P43-MAX($Q$2:Q43)*$C$19),P43)*(1+Tbill_YTM)^(1/52)</f>
        <v>2872.2575734487637</v>
      </c>
      <c r="Q44" s="64">
        <f t="shared" si="0"/>
        <v>5857.737548764826</v>
      </c>
      <c r="R44" s="64">
        <f>IF(YEAR(M44)&lt;&gt;YEAR(M43), R43*EXP($C$20/52)+(-MAX(Q$2:Q43)*$C$19), R43*EXP($C$20/52))</f>
        <v>-410.16190235764537</v>
      </c>
      <c r="S44" s="65">
        <f t="shared" si="1"/>
        <v>14.281525210152513</v>
      </c>
      <c r="T44" s="62"/>
      <c r="U44" s="62"/>
      <c r="V44" s="62"/>
    </row>
    <row r="45" spans="7:22" x14ac:dyDescent="0.4">
      <c r="G45" s="62"/>
      <c r="H45" s="77">
        <v>36906</v>
      </c>
      <c r="I45" s="78">
        <v>2655.77001953125</v>
      </c>
      <c r="J45" s="73">
        <v>9.0303246047442123</v>
      </c>
      <c r="K45" s="79">
        <f t="shared" si="2"/>
        <v>102.47440311534206</v>
      </c>
      <c r="L45" s="62"/>
      <c r="M45" s="77">
        <v>36906</v>
      </c>
      <c r="N45" s="80">
        <f t="shared" si="3"/>
        <v>2264.2718358289421</v>
      </c>
      <c r="O45" s="80">
        <f t="array" ref="O45">IF(YEAR(M45)&lt;&gt;YEAR(M44),IF(O44&gt;INDEX(Table2xAcq.1[],_xlfn.AGGREGATE(15,6,(ROW(Tableyear1[])-ROW(INDEX(Tableyear1[],1,1))+1)/(YEAR(Tableyear1[])=YEAR(M44)),1)),O44-(O44-INDEX(Table2xAcq.1[],_xlfn.AGGREGATE(15,6,(ROW(Tableyear1[])-ROW(INDEX(Tableyear1[],1,1))+1)/(YEAR(Tableyear1[])=YEAR(M44)),1)))*$C$25,O44+MAX($Q$2:Q44)*$C$19),O44)*($J45/$J44)</f>
        <v>950.28451372961342</v>
      </c>
      <c r="P45" s="80">
        <f t="array" ref="P45">IF(YEAR(M45)&lt;&gt;YEAR(M44),IF(O44&gt;INDEX(Table2xAcq.1[],_xlfn.AGGREGATE(15,6,(ROW(Tableyear1[])-ROW(INDEX(Tableyear1[],1,1))+1)/(YEAR(Tableyear1[])=YEAR(M44)),1)),P44+(O44-INDEX(Table2xAcq.1[],_xlfn.AGGREGATE(15,6,(ROW(Tableyear1[])-ROW(INDEX(Tableyear1[],1,1))+1)/(YEAR(Tableyear1[])=YEAR(M44)),1)))*$C$25,P44-MAX($Q$2:Q44)*$C$19),P44)*(1+Tbill_YTM)^(1/52)</f>
        <v>2873.8907393819945</v>
      </c>
      <c r="Q45" s="64">
        <f t="shared" si="0"/>
        <v>6088.4470889405502</v>
      </c>
      <c r="R45" s="64">
        <f>IF(YEAR(M45)&lt;&gt;YEAR(M44), R44*EXP($C$20/52)+(-MAX(Q$2:Q44)*$C$19), R44*EXP($C$20/52))</f>
        <v>-410.63543923294873</v>
      </c>
      <c r="S45" s="65">
        <f t="shared" si="1"/>
        <v>14.826891464393663</v>
      </c>
      <c r="T45" s="62"/>
      <c r="U45" s="62"/>
      <c r="V45" s="62"/>
    </row>
    <row r="46" spans="7:22" x14ac:dyDescent="0.4">
      <c r="G46" s="62"/>
      <c r="H46" s="77">
        <v>36913</v>
      </c>
      <c r="I46" s="78">
        <v>2631.78002929687</v>
      </c>
      <c r="J46" s="73">
        <v>8.8671799066055303</v>
      </c>
      <c r="K46" s="79">
        <f t="shared" si="2"/>
        <v>102.53267007083491</v>
      </c>
      <c r="L46" s="62"/>
      <c r="M46" s="77">
        <v>36913</v>
      </c>
      <c r="N46" s="80">
        <f t="shared" si="3"/>
        <v>2243.8183105500079</v>
      </c>
      <c r="O46" s="80">
        <f t="array" ref="O46">IF(YEAR(M46)&lt;&gt;YEAR(M45),IF(O45&gt;INDEX(Table2xAcq.1[],_xlfn.AGGREGATE(15,6,(ROW(Tableyear1[])-ROW(INDEX(Tableyear1[],1,1))+1)/(YEAR(Tableyear1[])=YEAR(M45)),1)),O45-(O45-INDEX(Table2xAcq.1[],_xlfn.AGGREGATE(15,6,(ROW(Tableyear1[])-ROW(INDEX(Tableyear1[],1,1))+1)/(YEAR(Tableyear1[])=YEAR(M45)),1)))*$C$25,O45+MAX($Q$2:Q45)*$C$19),O45)*($J46/$J45)</f>
        <v>933.11637338869673</v>
      </c>
      <c r="P46" s="80">
        <f t="array" ref="P46">IF(YEAR(M46)&lt;&gt;YEAR(M45),IF(O45&gt;INDEX(Table2xAcq.1[],_xlfn.AGGREGATE(15,6,(ROW(Tableyear1[])-ROW(INDEX(Tableyear1[],1,1))+1)/(YEAR(Tableyear1[])=YEAR(M45)),1)),P45+(O45-INDEX(Table2xAcq.1[],_xlfn.AGGREGATE(15,6,(ROW(Tableyear1[])-ROW(INDEX(Tableyear1[],1,1))+1)/(YEAR(Tableyear1[])=YEAR(M45)),1)))*$C$25,P45-MAX($Q$2:Q45)*$C$19),P45)*(1+Tbill_YTM)^(1/52)</f>
        <v>2875.5248339335326</v>
      </c>
      <c r="Q46" s="64">
        <f t="shared" si="0"/>
        <v>6052.4595178722375</v>
      </c>
      <c r="R46" s="64">
        <f>IF(YEAR(M46)&lt;&gt;YEAR(M45), R45*EXP($C$20/52)+(-MAX(Q$2:Q45)*$C$19), R45*EXP($C$20/52))</f>
        <v>-411.10952281229987</v>
      </c>
      <c r="S46" s="65">
        <f t="shared" si="1"/>
        <v>14.722255705654396</v>
      </c>
      <c r="T46" s="62"/>
      <c r="U46" s="62"/>
      <c r="V46" s="62"/>
    </row>
    <row r="47" spans="7:22" x14ac:dyDescent="0.4">
      <c r="G47" s="62"/>
      <c r="H47" s="77">
        <v>36920</v>
      </c>
      <c r="I47" s="78">
        <v>2472.17993164062</v>
      </c>
      <c r="J47" s="73">
        <v>7.7917079725716816</v>
      </c>
      <c r="K47" s="79">
        <f t="shared" si="2"/>
        <v>102.59097015692427</v>
      </c>
      <c r="L47" s="62"/>
      <c r="M47" s="77">
        <v>36920</v>
      </c>
      <c r="N47" s="80">
        <f t="shared" si="3"/>
        <v>2107.7455318602401</v>
      </c>
      <c r="O47" s="80">
        <f t="array" ref="O47">IF(YEAR(M47)&lt;&gt;YEAR(M46),IF(O46&gt;INDEX(Table2xAcq.1[],_xlfn.AGGREGATE(15,6,(ROW(Tableyear1[])-ROW(INDEX(Tableyear1[],1,1))+1)/(YEAR(Tableyear1[])=YEAR(M46)),1)),O46-(O46-INDEX(Table2xAcq.1[],_xlfn.AGGREGATE(15,6,(ROW(Tableyear1[])-ROW(INDEX(Tableyear1[],1,1))+1)/(YEAR(Tableyear1[])=YEAR(M46)),1)))*$C$25,O46+MAX($Q$2:Q46)*$C$19),O46)*($J47/$J46)</f>
        <v>819.94166831483062</v>
      </c>
      <c r="P47" s="80">
        <f t="array" ref="P47">IF(YEAR(M47)&lt;&gt;YEAR(M46),IF(O46&gt;INDEX(Table2xAcq.1[],_xlfn.AGGREGATE(15,6,(ROW(Tableyear1[])-ROW(INDEX(Tableyear1[],1,1))+1)/(YEAR(Tableyear1[])=YEAR(M46)),1)),P46+(O46-INDEX(Table2xAcq.1[],_xlfn.AGGREGATE(15,6,(ROW(Tableyear1[])-ROW(INDEX(Tableyear1[],1,1))+1)/(YEAR(Tableyear1[])=YEAR(M46)),1)))*$C$25,P46-MAX($Q$2:Q46)*$C$19),P46)*(1+Tbill_YTM)^(1/52)</f>
        <v>2877.1598576313904</v>
      </c>
      <c r="Q47" s="64">
        <f t="shared" si="0"/>
        <v>5804.8470578064607</v>
      </c>
      <c r="R47" s="64">
        <f>IF(YEAR(M47)&lt;&gt;YEAR(M46), R46*EXP($C$20/52)+(-MAX(Q$2:Q46)*$C$19), R46*EXP($C$20/52))</f>
        <v>-411.58415372687529</v>
      </c>
      <c r="S47" s="65">
        <f t="shared" si="1"/>
        <v>14.103669942692987</v>
      </c>
      <c r="T47" s="62"/>
      <c r="U47" s="62"/>
      <c r="V47" s="62"/>
    </row>
    <row r="48" spans="7:22" x14ac:dyDescent="0.4">
      <c r="G48" s="62"/>
      <c r="H48" s="77">
        <v>36927</v>
      </c>
      <c r="I48" s="78">
        <v>2261.77001953125</v>
      </c>
      <c r="J48" s="73">
        <v>6.4653865598720088</v>
      </c>
      <c r="K48" s="79">
        <f t="shared" si="2"/>
        <v>102.6493033924482</v>
      </c>
      <c r="L48" s="62"/>
      <c r="M48" s="77">
        <v>36927</v>
      </c>
      <c r="N48" s="80">
        <f t="shared" si="3"/>
        <v>1928.3530263101625</v>
      </c>
      <c r="O48" s="80">
        <f t="array" ref="O48">IF(YEAR(M48)&lt;&gt;YEAR(M47),IF(O47&gt;INDEX(Table2xAcq.1[],_xlfn.AGGREGATE(15,6,(ROW(Tableyear1[])-ROW(INDEX(Tableyear1[],1,1))+1)/(YEAR(Tableyear1[])=YEAR(M47)),1)),O47-(O47-INDEX(Table2xAcq.1[],_xlfn.AGGREGATE(15,6,(ROW(Tableyear1[])-ROW(INDEX(Tableyear1[],1,1))+1)/(YEAR(Tableyear1[])=YEAR(M47)),1)))*$C$25,O47+MAX($Q$2:Q47)*$C$19),O47)*($J48/$J47)</f>
        <v>680.36942103876675</v>
      </c>
      <c r="P48" s="80">
        <f t="array" ref="P48">IF(YEAR(M48)&lt;&gt;YEAR(M47),IF(O47&gt;INDEX(Table2xAcq.1[],_xlfn.AGGREGATE(15,6,(ROW(Tableyear1[])-ROW(INDEX(Tableyear1[],1,1))+1)/(YEAR(Tableyear1[])=YEAR(M47)),1)),P47+(O47-INDEX(Table2xAcq.1[],_xlfn.AGGREGATE(15,6,(ROW(Tableyear1[])-ROW(INDEX(Tableyear1[],1,1))+1)/(YEAR(Tableyear1[])=YEAR(M47)),1)))*$C$25,P47-MAX($Q$2:Q47)*$C$19),P47)*(1+Tbill_YTM)^(1/52)</f>
        <v>2878.7958110038803</v>
      </c>
      <c r="Q48" s="64">
        <f t="shared" si="0"/>
        <v>5487.5182583528094</v>
      </c>
      <c r="R48" s="64">
        <f>IF(YEAR(M48)&lt;&gt;YEAR(M47), R47*EXP($C$20/52)+(-MAX(Q$2:Q47)*$C$19), R47*EXP($C$20/52))</f>
        <v>-412.05933260858006</v>
      </c>
      <c r="S48" s="65">
        <f t="shared" si="1"/>
        <v>13.317301233328616</v>
      </c>
      <c r="T48" s="62"/>
      <c r="U48" s="62"/>
      <c r="V48" s="62"/>
    </row>
    <row r="49" spans="7:22" x14ac:dyDescent="0.4">
      <c r="G49" s="62"/>
      <c r="H49" s="77">
        <v>36934</v>
      </c>
      <c r="I49" s="78">
        <v>2212.51000976562</v>
      </c>
      <c r="J49" s="73">
        <v>6.1837619894447524</v>
      </c>
      <c r="K49" s="79">
        <f t="shared" si="2"/>
        <v>102.70766979625549</v>
      </c>
      <c r="L49" s="62"/>
      <c r="M49" s="77">
        <v>36934</v>
      </c>
      <c r="N49" s="80">
        <f t="shared" si="3"/>
        <v>1886.3546409361679</v>
      </c>
      <c r="O49" s="80">
        <f t="array" ref="O49">IF(YEAR(M49)&lt;&gt;YEAR(M48),IF(O48&gt;INDEX(Table2xAcq.1[],_xlfn.AGGREGATE(15,6,(ROW(Tableyear1[])-ROW(INDEX(Tableyear1[],1,1))+1)/(YEAR(Tableyear1[])=YEAR(M48)),1)),O48-(O48-INDEX(Table2xAcq.1[],_xlfn.AGGREGATE(15,6,(ROW(Tableyear1[])-ROW(INDEX(Tableyear1[],1,1))+1)/(YEAR(Tableyear1[])=YEAR(M48)),1)))*$C$25,O48+MAX($Q$2:Q48)*$C$19),O48)*($J49/$J48)</f>
        <v>650.73333599458385</v>
      </c>
      <c r="P49" s="80">
        <f t="array" ref="P49">IF(YEAR(M49)&lt;&gt;YEAR(M48),IF(O48&gt;INDEX(Table2xAcq.1[],_xlfn.AGGREGATE(15,6,(ROW(Tableyear1[])-ROW(INDEX(Tableyear1[],1,1))+1)/(YEAR(Tableyear1[])=YEAR(M48)),1)),P48+(O48-INDEX(Table2xAcq.1[],_xlfn.AGGREGATE(15,6,(ROW(Tableyear1[])-ROW(INDEX(Tableyear1[],1,1))+1)/(YEAR(Tableyear1[])=YEAR(M48)),1)))*$C$25,P48-MAX($Q$2:Q48)*$C$19),P48)*(1+Tbill_YTM)^(1/52)</f>
        <v>2880.4326945796156</v>
      </c>
      <c r="Q49" s="64">
        <f t="shared" si="0"/>
        <v>5417.5206715103668</v>
      </c>
      <c r="R49" s="64">
        <f>IF(YEAR(M49)&lt;&gt;YEAR(M48), R48*EXP($C$20/52)+(-MAX(Q$2:Q48)*$C$19), R48*EXP($C$20/52))</f>
        <v>-412.53506009004889</v>
      </c>
      <c r="S49" s="65">
        <f t="shared" si="1"/>
        <v>13.13226728008965</v>
      </c>
      <c r="T49" s="62"/>
      <c r="U49" s="62"/>
      <c r="V49" s="62"/>
    </row>
    <row r="50" spans="7:22" x14ac:dyDescent="0.4">
      <c r="G50" s="62"/>
      <c r="H50" s="77">
        <v>36941</v>
      </c>
      <c r="I50" s="78">
        <v>2056.06005859375</v>
      </c>
      <c r="J50" s="73">
        <v>5.3092355402653579</v>
      </c>
      <c r="K50" s="79">
        <f t="shared" si="2"/>
        <v>102.7660693872056</v>
      </c>
      <c r="L50" s="62"/>
      <c r="M50" s="77">
        <v>36941</v>
      </c>
      <c r="N50" s="80">
        <f t="shared" si="3"/>
        <v>1752.9676324414324</v>
      </c>
      <c r="O50" s="80">
        <f t="array" ref="O50">IF(YEAR(M50)&lt;&gt;YEAR(M49),IF(O49&gt;INDEX(Table2xAcq.1[],_xlfn.AGGREGATE(15,6,(ROW(Tableyear1[])-ROW(INDEX(Tableyear1[],1,1))+1)/(YEAR(Tableyear1[])=YEAR(M49)),1)),O49-(O49-INDEX(Table2xAcq.1[],_xlfn.AGGREGATE(15,6,(ROW(Tableyear1[])-ROW(INDEX(Tableyear1[],1,1))+1)/(YEAR(Tableyear1[])=YEAR(M49)),1)))*$C$25,O49+MAX($Q$2:Q49)*$C$19),O49)*($J50/$J49)</f>
        <v>558.70464623236614</v>
      </c>
      <c r="P50" s="80">
        <f t="array" ref="P50">IF(YEAR(M50)&lt;&gt;YEAR(M49),IF(O49&gt;INDEX(Table2xAcq.1[],_xlfn.AGGREGATE(15,6,(ROW(Tableyear1[])-ROW(INDEX(Tableyear1[],1,1))+1)/(YEAR(Tableyear1[])=YEAR(M49)),1)),P49+(O49-INDEX(Table2xAcq.1[],_xlfn.AGGREGATE(15,6,(ROW(Tableyear1[])-ROW(INDEX(Tableyear1[],1,1))+1)/(YEAR(Tableyear1[])=YEAR(M49)),1)))*$C$25,P49-MAX($Q$2:Q49)*$C$19),P49)*(1+Tbill_YTM)^(1/52)</f>
        <v>2882.0705088875097</v>
      </c>
      <c r="Q50" s="64">
        <f t="shared" si="0"/>
        <v>5193.7427875613084</v>
      </c>
      <c r="R50" s="64">
        <f>IF(YEAR(M50)&lt;&gt;YEAR(M49), R49*EXP($C$20/52)+(-MAX(Q$2:Q49)*$C$19), R49*EXP($C$20/52))</f>
        <v>-413.01133680464682</v>
      </c>
      <c r="S50" s="65">
        <f t="shared" si="1"/>
        <v>12.575303205340182</v>
      </c>
      <c r="T50" s="62"/>
      <c r="U50" s="62"/>
      <c r="V50" s="62"/>
    </row>
    <row r="51" spans="7:22" x14ac:dyDescent="0.4">
      <c r="G51" s="62"/>
      <c r="H51" s="77">
        <v>36948</v>
      </c>
      <c r="I51" s="78">
        <v>1881.33996582031</v>
      </c>
      <c r="J51" s="73">
        <v>4.4068979628449174</v>
      </c>
      <c r="K51" s="79">
        <f t="shared" si="2"/>
        <v>102.82450218416876</v>
      </c>
      <c r="L51" s="62"/>
      <c r="M51" s="77">
        <v>36948</v>
      </c>
      <c r="N51" s="80">
        <f t="shared" si="3"/>
        <v>1604.0037604529434</v>
      </c>
      <c r="O51" s="80">
        <f t="array" ref="O51">IF(YEAR(M51)&lt;&gt;YEAR(M50),IF(O50&gt;INDEX(Table2xAcq.1[],_xlfn.AGGREGATE(15,6,(ROW(Tableyear1[])-ROW(INDEX(Tableyear1[],1,1))+1)/(YEAR(Tableyear1[])=YEAR(M50)),1)),O50-(O50-INDEX(Table2xAcq.1[],_xlfn.AGGREGATE(15,6,(ROW(Tableyear1[])-ROW(INDEX(Tableyear1[],1,1))+1)/(YEAR(Tableyear1[])=YEAR(M50)),1)))*$C$25,O50+MAX($Q$2:Q50)*$C$19),O50)*($J51/$J50)</f>
        <v>463.74931920808041</v>
      </c>
      <c r="P51" s="80">
        <f t="array" ref="P51">IF(YEAR(M51)&lt;&gt;YEAR(M50),IF(O50&gt;INDEX(Table2xAcq.1[],_xlfn.AGGREGATE(15,6,(ROW(Tableyear1[])-ROW(INDEX(Tableyear1[],1,1))+1)/(YEAR(Tableyear1[])=YEAR(M50)),1)),P50+(O50-INDEX(Table2xAcq.1[],_xlfn.AGGREGATE(15,6,(ROW(Tableyear1[])-ROW(INDEX(Tableyear1[],1,1))+1)/(YEAR(Tableyear1[])=YEAR(M50)),1)))*$C$25,P50-MAX($Q$2:Q50)*$C$19),P50)*(1+Tbill_YTM)^(1/52)</f>
        <v>2883.7092544567772</v>
      </c>
      <c r="Q51" s="64">
        <f t="shared" si="0"/>
        <v>4951.4623341178012</v>
      </c>
      <c r="R51" s="64">
        <f>IF(YEAR(M51)&lt;&gt;YEAR(M50), R50*EXP($C$20/52)+(-MAX(Q$2:Q50)*$C$19), R50*EXP($C$20/52))</f>
        <v>-413.48816338647009</v>
      </c>
      <c r="S51" s="65">
        <f t="shared" si="1"/>
        <v>11.974858708325048</v>
      </c>
      <c r="T51" s="62"/>
      <c r="U51" s="62"/>
      <c r="V51" s="62"/>
    </row>
    <row r="52" spans="7:22" x14ac:dyDescent="0.4">
      <c r="G52" s="62"/>
      <c r="H52" s="77">
        <v>36955</v>
      </c>
      <c r="I52" s="78">
        <v>1813.02001953125</v>
      </c>
      <c r="J52" s="73">
        <v>4.0868292484255582</v>
      </c>
      <c r="K52" s="79">
        <f t="shared" si="2"/>
        <v>102.88296820602591</v>
      </c>
      <c r="L52" s="62"/>
      <c r="M52" s="77">
        <v>36955</v>
      </c>
      <c r="N52" s="80">
        <f t="shared" si="3"/>
        <v>1545.755143641248</v>
      </c>
      <c r="O52" s="80">
        <f t="array" ref="O52">IF(YEAR(M52)&lt;&gt;YEAR(M51),IF(O51&gt;INDEX(Table2xAcq.1[],_xlfn.AGGREGATE(15,6,(ROW(Tableyear1[])-ROW(INDEX(Tableyear1[],1,1))+1)/(YEAR(Tableyear1[])=YEAR(M51)),1)),O51-(O51-INDEX(Table2xAcq.1[],_xlfn.AGGREGATE(15,6,(ROW(Tableyear1[])-ROW(INDEX(Tableyear1[],1,1))+1)/(YEAR(Tableyear1[])=YEAR(M51)),1)))*$C$25,O51+MAX($Q$2:Q51)*$C$19),O51)*($J52/$J51)</f>
        <v>430.06765703590662</v>
      </c>
      <c r="P52" s="80">
        <f t="array" ref="P52">IF(YEAR(M52)&lt;&gt;YEAR(M51),IF(O51&gt;INDEX(Table2xAcq.1[],_xlfn.AGGREGATE(15,6,(ROW(Tableyear1[])-ROW(INDEX(Tableyear1[],1,1))+1)/(YEAR(Tableyear1[])=YEAR(M51)),1)),P51+(O51-INDEX(Table2xAcq.1[],_xlfn.AGGREGATE(15,6,(ROW(Tableyear1[])-ROW(INDEX(Tableyear1[],1,1))+1)/(YEAR(Tableyear1[])=YEAR(M51)),1)))*$C$25,P51-MAX($Q$2:Q51)*$C$19),P51)*(1+Tbill_YTM)^(1/52)</f>
        <v>2885.3489318169336</v>
      </c>
      <c r="Q52" s="64">
        <f t="shared" si="0"/>
        <v>4861.1717324940882</v>
      </c>
      <c r="R52" s="64">
        <f>IF(YEAR(M52)&lt;&gt;YEAR(M51), R51*EXP($C$20/52)+(-MAX(Q$2:Q51)*$C$19), R51*EXP($C$20/52))</f>
        <v>-413.96554047034715</v>
      </c>
      <c r="S52" s="65">
        <f t="shared" si="1"/>
        <v>11.742938136760927</v>
      </c>
      <c r="T52" s="62"/>
      <c r="U52" s="62"/>
      <c r="V52" s="62"/>
    </row>
    <row r="53" spans="7:22" x14ac:dyDescent="0.4">
      <c r="G53" s="62"/>
      <c r="H53" s="77">
        <v>36962</v>
      </c>
      <c r="I53" s="78">
        <v>1647.51000976562</v>
      </c>
      <c r="J53" s="73">
        <v>3.3406586143117001</v>
      </c>
      <c r="K53" s="79">
        <f t="shared" si="2"/>
        <v>102.94146747166872</v>
      </c>
      <c r="L53" s="62"/>
      <c r="M53" s="77">
        <v>36962</v>
      </c>
      <c r="N53" s="80">
        <f t="shared" si="3"/>
        <v>1404.6436577429943</v>
      </c>
      <c r="O53" s="80">
        <f t="array" ref="O53">IF(YEAR(M53)&lt;&gt;YEAR(M52),IF(O52&gt;INDEX(Table2xAcq.1[],_xlfn.AGGREGATE(15,6,(ROW(Tableyear1[])-ROW(INDEX(Tableyear1[],1,1))+1)/(YEAR(Tableyear1[])=YEAR(M52)),1)),O52-(O52-INDEX(Table2xAcq.1[],_xlfn.AGGREGATE(15,6,(ROW(Tableyear1[])-ROW(INDEX(Tableyear1[],1,1))+1)/(YEAR(Tableyear1[])=YEAR(M52)),1)))*$C$25,O52+MAX($Q$2:Q52)*$C$19),O52)*($J53/$J52)</f>
        <v>351.5461830873752</v>
      </c>
      <c r="P53" s="80">
        <f t="array" ref="P53">IF(YEAR(M53)&lt;&gt;YEAR(M52),IF(O52&gt;INDEX(Table2xAcq.1[],_xlfn.AGGREGATE(15,6,(ROW(Tableyear1[])-ROW(INDEX(Tableyear1[],1,1))+1)/(YEAR(Tableyear1[])=YEAR(M52)),1)),P52+(O52-INDEX(Table2xAcq.1[],_xlfn.AGGREGATE(15,6,(ROW(Tableyear1[])-ROW(INDEX(Tableyear1[],1,1))+1)/(YEAR(Tableyear1[])=YEAR(M52)),1)))*$C$25,P52-MAX($Q$2:Q52)*$C$19),P52)*(1+Tbill_YTM)^(1/52)</f>
        <v>2886.989541497795</v>
      </c>
      <c r="Q53" s="64">
        <f t="shared" si="0"/>
        <v>4643.1793823281641</v>
      </c>
      <c r="R53" s="64">
        <f>IF(YEAR(M53)&lt;&gt;YEAR(M52), R52*EXP($C$20/52)+(-MAX(Q$2:Q52)*$C$19), R52*EXP($C$20/52))</f>
        <v>-414.44346869183926</v>
      </c>
      <c r="S53" s="65">
        <f t="shared" si="1"/>
        <v>11.203408264543349</v>
      </c>
      <c r="T53" s="62"/>
      <c r="U53" s="62"/>
      <c r="V53" s="62"/>
    </row>
    <row r="54" spans="7:22" x14ac:dyDescent="0.4">
      <c r="G54" s="62"/>
      <c r="H54" s="77">
        <v>36969</v>
      </c>
      <c r="I54" s="78">
        <v>1705.02001953125</v>
      </c>
      <c r="J54" s="73">
        <v>3.573884887164553</v>
      </c>
      <c r="K54" s="79">
        <f t="shared" si="2"/>
        <v>102.99999999999962</v>
      </c>
      <c r="L54" s="62"/>
      <c r="M54" s="77">
        <v>36969</v>
      </c>
      <c r="N54" s="80">
        <f t="shared" si="3"/>
        <v>1453.6758760574201</v>
      </c>
      <c r="O54" s="80">
        <f t="array" ref="O54">IF(YEAR(M54)&lt;&gt;YEAR(M53),IF(O53&gt;INDEX(Table2xAcq.1[],_xlfn.AGGREGATE(15,6,(ROW(Tableyear1[])-ROW(INDEX(Tableyear1[],1,1))+1)/(YEAR(Tableyear1[])=YEAR(M53)),1)),O53-(O53-INDEX(Table2xAcq.1[],_xlfn.AGGREGATE(15,6,(ROW(Tableyear1[])-ROW(INDEX(Tableyear1[],1,1))+1)/(YEAR(Tableyear1[])=YEAR(M53)),1)))*$C$25,O53+MAX($Q$2:Q53)*$C$19),O53)*($J54/$J53)</f>
        <v>376.08918956695476</v>
      </c>
      <c r="P54" s="80">
        <f t="array" ref="P54">IF(YEAR(M54)&lt;&gt;YEAR(M53),IF(O53&gt;INDEX(Table2xAcq.1[],_xlfn.AGGREGATE(15,6,(ROW(Tableyear1[])-ROW(INDEX(Tableyear1[],1,1))+1)/(YEAR(Tableyear1[])=YEAR(M53)),1)),P53+(O53-INDEX(Table2xAcq.1[],_xlfn.AGGREGATE(15,6,(ROW(Tableyear1[])-ROW(INDEX(Tableyear1[],1,1))+1)/(YEAR(Tableyear1[])=YEAR(M53)),1)))*$C$25,P53-MAX($Q$2:Q53)*$C$19),P53)*(1+Tbill_YTM)^(1/52)</f>
        <v>2888.6310840294791</v>
      </c>
      <c r="Q54" s="64">
        <f t="shared" si="0"/>
        <v>4718.3961496538541</v>
      </c>
      <c r="R54" s="64">
        <f>IF(YEAR(M54)&lt;&gt;YEAR(M53), R53*EXP($C$20/52)+(-MAX(Q$2:Q53)*$C$19), R53*EXP($C$20/52))</f>
        <v>-414.92194868724141</v>
      </c>
      <c r="S54" s="65">
        <f t="shared" si="1"/>
        <v>11.3717680266909</v>
      </c>
      <c r="T54" s="62"/>
      <c r="U54" s="62"/>
      <c r="V54" s="62"/>
    </row>
    <row r="55" spans="7:22" x14ac:dyDescent="0.4">
      <c r="G55" s="62"/>
      <c r="H55" s="77">
        <v>36976</v>
      </c>
      <c r="I55" s="78">
        <v>1573.25</v>
      </c>
      <c r="J55" s="73">
        <v>3.0214797822513781</v>
      </c>
      <c r="K55" s="79">
        <f t="shared" si="2"/>
        <v>103.05856580993176</v>
      </c>
      <c r="L55" s="62"/>
      <c r="M55" s="77">
        <v>36976</v>
      </c>
      <c r="N55" s="80">
        <f t="shared" si="3"/>
        <v>1341.3306270949738</v>
      </c>
      <c r="O55" s="80">
        <f t="array" ref="O55">IF(YEAR(M55)&lt;&gt;YEAR(M54),IF(O54&gt;INDEX(Table2xAcq.1[],_xlfn.AGGREGATE(15,6,(ROW(Tableyear1[])-ROW(INDEX(Tableyear1[],1,1))+1)/(YEAR(Tableyear1[])=YEAR(M54)),1)),O54-(O54-INDEX(Table2xAcq.1[],_xlfn.AGGREGATE(15,6,(ROW(Tableyear1[])-ROW(INDEX(Tableyear1[],1,1))+1)/(YEAR(Tableyear1[])=YEAR(M54)),1)))*$C$25,O54+MAX($Q$2:Q54)*$C$19),O54)*($J55/$J54)</f>
        <v>317.95816554724382</v>
      </c>
      <c r="P55" s="80">
        <f t="array" ref="P55">IF(YEAR(M55)&lt;&gt;YEAR(M54),IF(O54&gt;INDEX(Table2xAcq.1[],_xlfn.AGGREGATE(15,6,(ROW(Tableyear1[])-ROW(INDEX(Tableyear1[],1,1))+1)/(YEAR(Tableyear1[])=YEAR(M54)),1)),P54+(O54-INDEX(Table2xAcq.1[],_xlfn.AGGREGATE(15,6,(ROW(Tableyear1[])-ROW(INDEX(Tableyear1[],1,1))+1)/(YEAR(Tableyear1[])=YEAR(M54)),1)))*$C$25,P54-MAX($Q$2:Q54)*$C$19),P54)*(1+Tbill_YTM)^(1/52)</f>
        <v>2890.273559942405</v>
      </c>
      <c r="Q55" s="64">
        <f t="shared" si="0"/>
        <v>4549.5623525846222</v>
      </c>
      <c r="R55" s="64">
        <f>IF(YEAR(M55)&lt;&gt;YEAR(M54), R54*EXP($C$20/52)+(-MAX(Q$2:Q54)*$C$19), R54*EXP($C$20/52))</f>
        <v>-415.40098109358325</v>
      </c>
      <c r="S55" s="65">
        <f t="shared" si="1"/>
        <v>10.952218602391019</v>
      </c>
      <c r="T55" s="62"/>
      <c r="U55" s="62"/>
      <c r="V55" s="62"/>
    </row>
    <row r="56" spans="7:22" x14ac:dyDescent="0.4">
      <c r="G56" s="62"/>
      <c r="H56" s="77">
        <v>36983</v>
      </c>
      <c r="I56" s="78">
        <v>1448.16003417968</v>
      </c>
      <c r="J56" s="73">
        <v>2.5410007704114119</v>
      </c>
      <c r="K56" s="79">
        <f t="shared" si="2"/>
        <v>103.11716492038909</v>
      </c>
      <c r="L56" s="62"/>
      <c r="M56" s="77">
        <v>36983</v>
      </c>
      <c r="N56" s="80">
        <f t="shared" si="3"/>
        <v>1234.6806971429264</v>
      </c>
      <c r="O56" s="80">
        <f t="array" ref="O56">IF(YEAR(M56)&lt;&gt;YEAR(M55),IF(O55&gt;INDEX(Table2xAcq.1[],_xlfn.AGGREGATE(15,6,(ROW(Tableyear1[])-ROW(INDEX(Tableyear1[],1,1))+1)/(YEAR(Tableyear1[])=YEAR(M55)),1)),O55-(O55-INDEX(Table2xAcq.1[],_xlfn.AGGREGATE(15,6,(ROW(Tableyear1[])-ROW(INDEX(Tableyear1[],1,1))+1)/(YEAR(Tableyear1[])=YEAR(M55)),1)))*$C$25,O55+MAX($Q$2:Q55)*$C$19),O55)*($J56/$J55)</f>
        <v>267.39611112411154</v>
      </c>
      <c r="P56" s="80">
        <f t="array" ref="P56">IF(YEAR(M56)&lt;&gt;YEAR(M55),IF(O55&gt;INDEX(Table2xAcq.1[],_xlfn.AGGREGATE(15,6,(ROW(Tableyear1[])-ROW(INDEX(Tableyear1[],1,1))+1)/(YEAR(Tableyear1[])=YEAR(M55)),1)),P55+(O55-INDEX(Table2xAcq.1[],_xlfn.AGGREGATE(15,6,(ROW(Tableyear1[])-ROW(INDEX(Tableyear1[],1,1))+1)/(YEAR(Tableyear1[])=YEAR(M55)),1)))*$C$25,P55-MAX($Q$2:Q55)*$C$19),P55)*(1+Tbill_YTM)^(1/52)</f>
        <v>2891.9169697672933</v>
      </c>
      <c r="Q56" s="64">
        <f t="shared" si="0"/>
        <v>4393.9937780343316</v>
      </c>
      <c r="R56" s="64">
        <f>IF(YEAR(M56)&lt;&gt;YEAR(M55), R55*EXP($C$20/52)+(-MAX(Q$2:Q55)*$C$19), R55*EXP($C$20/52))</f>
        <v>-415.88056654862993</v>
      </c>
      <c r="S56" s="65">
        <f t="shared" si="1"/>
        <v>10.565518399909488</v>
      </c>
      <c r="T56" s="62"/>
      <c r="U56" s="62"/>
      <c r="V56" s="62"/>
    </row>
    <row r="57" spans="7:22" x14ac:dyDescent="0.4">
      <c r="G57" s="62"/>
      <c r="H57" s="77">
        <v>36990</v>
      </c>
      <c r="I57" s="78">
        <v>1714.2900390625</v>
      </c>
      <c r="J57" s="73">
        <v>3.4749259326534392</v>
      </c>
      <c r="K57" s="79">
        <f t="shared" si="2"/>
        <v>103.17579735030627</v>
      </c>
      <c r="L57" s="62"/>
      <c r="M57" s="77">
        <v>36990</v>
      </c>
      <c r="N57" s="80">
        <f t="shared" si="3"/>
        <v>1461.5793631770987</v>
      </c>
      <c r="O57" s="80">
        <f t="array" ref="O57">IF(YEAR(M57)&lt;&gt;YEAR(M56),IF(O56&gt;INDEX(Table2xAcq.1[],_xlfn.AGGREGATE(15,6,(ROW(Tableyear1[])-ROW(INDEX(Tableyear1[],1,1))+1)/(YEAR(Tableyear1[])=YEAR(M56)),1)),O56-(O56-INDEX(Table2xAcq.1[],_xlfn.AGGREGATE(15,6,(ROW(Tableyear1[])-ROW(INDEX(Tableyear1[],1,1))+1)/(YEAR(Tableyear1[])=YEAR(M56)),1)))*$C$25,O56+MAX($Q$2:Q56)*$C$19),O56)*($J57/$J56)</f>
        <v>365.67548174549069</v>
      </c>
      <c r="P57" s="80">
        <f t="array" ref="P57">IF(YEAR(M57)&lt;&gt;YEAR(M56),IF(O56&gt;INDEX(Table2xAcq.1[],_xlfn.AGGREGATE(15,6,(ROW(Tableyear1[])-ROW(INDEX(Tableyear1[],1,1))+1)/(YEAR(Tableyear1[])=YEAR(M56)),1)),P56+(O56-INDEX(Table2xAcq.1[],_xlfn.AGGREGATE(15,6,(ROW(Tableyear1[])-ROW(INDEX(Tableyear1[],1,1))+1)/(YEAR(Tableyear1[])=YEAR(M56)),1)))*$C$25,P56-MAX($Q$2:Q56)*$C$19),P56)*(1+Tbill_YTM)^(1/52)</f>
        <v>2893.5613140351666</v>
      </c>
      <c r="Q57" s="64">
        <f t="shared" si="0"/>
        <v>4720.8161589577558</v>
      </c>
      <c r="R57" s="64">
        <f>IF(YEAR(M57)&lt;&gt;YEAR(M56), R56*EXP($C$20/52)+(-MAX(Q$2:Q56)*$C$19), R56*EXP($C$20/52))</f>
        <v>-416.36070569088287</v>
      </c>
      <c r="S57" s="65">
        <f t="shared" si="1"/>
        <v>11.338284555753956</v>
      </c>
      <c r="T57" s="62"/>
      <c r="U57" s="62"/>
      <c r="V57" s="62"/>
    </row>
    <row r="58" spans="7:22" x14ac:dyDescent="0.4">
      <c r="G58" s="62"/>
      <c r="H58" s="77">
        <v>36997</v>
      </c>
      <c r="I58" s="78">
        <v>1933.56994628906</v>
      </c>
      <c r="J58" s="73">
        <v>4.3639020321098894</v>
      </c>
      <c r="K58" s="79">
        <f t="shared" si="2"/>
        <v>103.23446311862875</v>
      </c>
      <c r="L58" s="62"/>
      <c r="M58" s="77">
        <v>36997</v>
      </c>
      <c r="N58" s="80">
        <f t="shared" si="3"/>
        <v>1648.5343007073891</v>
      </c>
      <c r="O58" s="80">
        <f t="array" ref="O58">IF(YEAR(M58)&lt;&gt;YEAR(M57),IF(O57&gt;INDEX(Table2xAcq.1[],_xlfn.AGGREGATE(15,6,(ROW(Tableyear1[])-ROW(INDEX(Tableyear1[],1,1))+1)/(YEAR(Tableyear1[])=YEAR(M57)),1)),O57-(O57-INDEX(Table2xAcq.1[],_xlfn.AGGREGATE(15,6,(ROW(Tableyear1[])-ROW(INDEX(Tableyear1[],1,1))+1)/(YEAR(Tableyear1[])=YEAR(M57)),1)))*$C$25,O57+MAX($Q$2:Q57)*$C$19),O57)*($J58/$J57)</f>
        <v>459.2247457382162</v>
      </c>
      <c r="P58" s="80">
        <f t="array" ref="P58">IF(YEAR(M58)&lt;&gt;YEAR(M57),IF(O57&gt;INDEX(Table2xAcq.1[],_xlfn.AGGREGATE(15,6,(ROW(Tableyear1[])-ROW(INDEX(Tableyear1[],1,1))+1)/(YEAR(Tableyear1[])=YEAR(M57)),1)),P57+(O57-INDEX(Table2xAcq.1[],_xlfn.AGGREGATE(15,6,(ROW(Tableyear1[])-ROW(INDEX(Tableyear1[],1,1))+1)/(YEAR(Tableyear1[])=YEAR(M57)),1)))*$C$25,P57-MAX($Q$2:Q57)*$C$19),P57)*(1+Tbill_YTM)^(1/52)</f>
        <v>2895.2065932773494</v>
      </c>
      <c r="Q58" s="64">
        <f t="shared" si="0"/>
        <v>5002.9656397229546</v>
      </c>
      <c r="R58" s="64">
        <f>IF(YEAR(M58)&lt;&gt;YEAR(M57), R57*EXP($C$20/52)+(-MAX(Q$2:Q57)*$C$19), R57*EXP($C$20/52))</f>
        <v>-416.84139915958065</v>
      </c>
      <c r="S58" s="65">
        <f t="shared" si="1"/>
        <v>12.00208436544388</v>
      </c>
      <c r="T58" s="62"/>
      <c r="U58" s="62"/>
      <c r="V58" s="62"/>
    </row>
    <row r="59" spans="7:22" x14ac:dyDescent="0.4">
      <c r="G59" s="62"/>
      <c r="H59" s="77">
        <v>37004</v>
      </c>
      <c r="I59" s="78">
        <v>1810.46997070312</v>
      </c>
      <c r="J59" s="73">
        <v>3.808249794503324</v>
      </c>
      <c r="K59" s="79">
        <f t="shared" si="2"/>
        <v>103.29316224431277</v>
      </c>
      <c r="L59" s="62"/>
      <c r="M59" s="77">
        <v>37004</v>
      </c>
      <c r="N59" s="80">
        <f t="shared" si="3"/>
        <v>1543.5810081931259</v>
      </c>
      <c r="O59" s="80">
        <f t="array" ref="O59">IF(YEAR(M59)&lt;&gt;YEAR(M58),IF(O58&gt;INDEX(Table2xAcq.1[],_xlfn.AGGREGATE(15,6,(ROW(Tableyear1[])-ROW(INDEX(Tableyear1[],1,1))+1)/(YEAR(Tableyear1[])=YEAR(M58)),1)),O58-(O58-INDEX(Table2xAcq.1[],_xlfn.AGGREGATE(15,6,(ROW(Tableyear1[])-ROW(INDEX(Tableyear1[],1,1))+1)/(YEAR(Tableyear1[])=YEAR(M58)),1)))*$C$25,O58+MAX($Q$2:Q58)*$C$19),O58)*($J59/$J58)</f>
        <v>400.75201751100275</v>
      </c>
      <c r="P59" s="80">
        <f t="array" ref="P59">IF(YEAR(M59)&lt;&gt;YEAR(M58),IF(O58&gt;INDEX(Table2xAcq.1[],_xlfn.AGGREGATE(15,6,(ROW(Tableyear1[])-ROW(INDEX(Tableyear1[],1,1))+1)/(YEAR(Tableyear1[])=YEAR(M58)),1)),P58+(O58-INDEX(Table2xAcq.1[],_xlfn.AGGREGATE(15,6,(ROW(Tableyear1[])-ROW(INDEX(Tableyear1[],1,1))+1)/(YEAR(Tableyear1[])=YEAR(M58)),1)))*$C$25,P58-MAX($Q$2:Q58)*$C$19),P58)*(1+Tbill_YTM)^(1/52)</f>
        <v>2896.8528080254678</v>
      </c>
      <c r="Q59" s="64">
        <f t="shared" si="0"/>
        <v>4841.1858337295962</v>
      </c>
      <c r="R59" s="64">
        <f>IF(YEAR(M59)&lt;&gt;YEAR(M58), R58*EXP($C$20/52)+(-MAX(Q$2:Q58)*$C$19), R58*EXP($C$20/52))</f>
        <v>-417.32264759469979</v>
      </c>
      <c r="S59" s="65">
        <f t="shared" si="1"/>
        <v>11.600582574735592</v>
      </c>
      <c r="T59" s="62"/>
      <c r="U59" s="62"/>
      <c r="V59" s="62"/>
    </row>
    <row r="60" spans="7:22" x14ac:dyDescent="0.4">
      <c r="G60" s="62"/>
      <c r="H60" s="77">
        <v>37011</v>
      </c>
      <c r="I60" s="78">
        <v>1924.11999511718</v>
      </c>
      <c r="J60" s="73">
        <v>4.2863661832021709</v>
      </c>
      <c r="K60" s="79">
        <f t="shared" si="2"/>
        <v>103.3518947463253</v>
      </c>
      <c r="L60" s="62"/>
      <c r="M60" s="77">
        <v>37011</v>
      </c>
      <c r="N60" s="80">
        <f t="shared" si="3"/>
        <v>1640.4774064239664</v>
      </c>
      <c r="O60" s="80">
        <f t="array" ref="O60">IF(YEAR(M60)&lt;&gt;YEAR(M59),IF(O59&gt;INDEX(Table2xAcq.1[],_xlfn.AGGREGATE(15,6,(ROW(Tableyear1[])-ROW(INDEX(Tableyear1[],1,1))+1)/(YEAR(Tableyear1[])=YEAR(M59)),1)),O59-(O59-INDEX(Table2xAcq.1[],_xlfn.AGGREGATE(15,6,(ROW(Tableyear1[])-ROW(INDEX(Tableyear1[],1,1))+1)/(YEAR(Tableyear1[])=YEAR(M59)),1)))*$C$25,O59+MAX($Q$2:Q59)*$C$19),O59)*($J60/$J59)</f>
        <v>451.06544696426346</v>
      </c>
      <c r="P60" s="80">
        <f t="array" ref="P60">IF(YEAR(M60)&lt;&gt;YEAR(M59),IF(O59&gt;INDEX(Table2xAcq.1[],_xlfn.AGGREGATE(15,6,(ROW(Tableyear1[])-ROW(INDEX(Tableyear1[],1,1))+1)/(YEAR(Tableyear1[])=YEAR(M59)),1)),P59+(O59-INDEX(Table2xAcq.1[],_xlfn.AGGREGATE(15,6,(ROW(Tableyear1[])-ROW(INDEX(Tableyear1[],1,1))+1)/(YEAR(Tableyear1[])=YEAR(M59)),1)))*$C$25,P59-MAX($Q$2:Q59)*$C$19),P59)*(1+Tbill_YTM)^(1/52)</f>
        <v>2898.4999588114506</v>
      </c>
      <c r="Q60" s="64">
        <f t="shared" si="0"/>
        <v>4990.0428121996811</v>
      </c>
      <c r="R60" s="64">
        <f>IF(YEAR(M60)&lt;&gt;YEAR(M59), R59*EXP($C$20/52)+(-MAX(Q$2:Q59)*$C$19), R59*EXP($C$20/52))</f>
        <v>-417.80445163695578</v>
      </c>
      <c r="S60" s="65">
        <f t="shared" si="1"/>
        <v>11.943488856207056</v>
      </c>
      <c r="T60" s="62"/>
      <c r="U60" s="62"/>
      <c r="V60" s="62"/>
    </row>
    <row r="61" spans="7:22" x14ac:dyDescent="0.4">
      <c r="G61" s="62"/>
      <c r="H61" s="77">
        <v>37018</v>
      </c>
      <c r="I61" s="78">
        <v>1821.19995117187</v>
      </c>
      <c r="J61" s="73">
        <v>3.8278157839959182</v>
      </c>
      <c r="K61" s="79">
        <f t="shared" si="2"/>
        <v>103.41066064364415</v>
      </c>
      <c r="L61" s="62"/>
      <c r="M61" s="77">
        <v>37018</v>
      </c>
      <c r="N61" s="80">
        <f t="shared" si="3"/>
        <v>1552.7292372926745</v>
      </c>
      <c r="O61" s="80">
        <f t="array" ref="O61">IF(YEAR(M61)&lt;&gt;YEAR(M60),IF(O60&gt;INDEX(Table2xAcq.1[],_xlfn.AGGREGATE(15,6,(ROW(Tableyear1[])-ROW(INDEX(Tableyear1[],1,1))+1)/(YEAR(Tableyear1[])=YEAR(M60)),1)),O60-(O60-INDEX(Table2xAcq.1[],_xlfn.AGGREGATE(15,6,(ROW(Tableyear1[])-ROW(INDEX(Tableyear1[],1,1))+1)/(YEAR(Tableyear1[])=YEAR(M60)),1)))*$C$25,O60+MAX($Q$2:Q60)*$C$19),O60)*($J61/$J60)</f>
        <v>402.81099740645857</v>
      </c>
      <c r="P61" s="80">
        <f t="array" ref="P61">IF(YEAR(M61)&lt;&gt;YEAR(M60),IF(O60&gt;INDEX(Table2xAcq.1[],_xlfn.AGGREGATE(15,6,(ROW(Tableyear1[])-ROW(INDEX(Tableyear1[],1,1))+1)/(YEAR(Tableyear1[])=YEAR(M60)),1)),P60+(O60-INDEX(Table2xAcq.1[],_xlfn.AGGREGATE(15,6,(ROW(Tableyear1[])-ROW(INDEX(Tableyear1[],1,1))+1)/(YEAR(Tableyear1[])=YEAR(M60)),1)))*$C$25,P60-MAX($Q$2:Q60)*$C$19),P60)*(1+Tbill_YTM)^(1/52)</f>
        <v>2900.1480461675292</v>
      </c>
      <c r="Q61" s="64">
        <f t="shared" si="0"/>
        <v>4855.6882808666624</v>
      </c>
      <c r="R61" s="64">
        <f>IF(YEAR(M61)&lt;&gt;YEAR(M60), R60*EXP($C$20/52)+(-MAX(Q$2:Q60)*$C$19), R60*EXP($C$20/52))</f>
        <v>-418.2868119278038</v>
      </c>
      <c r="S61" s="65">
        <f t="shared" si="1"/>
        <v>11.608513924901732</v>
      </c>
      <c r="T61" s="62"/>
      <c r="U61" s="62"/>
      <c r="V61" s="62"/>
    </row>
    <row r="62" spans="7:22" x14ac:dyDescent="0.4">
      <c r="G62" s="62"/>
      <c r="H62" s="77">
        <v>37025</v>
      </c>
      <c r="I62" s="78">
        <v>1927.68994140625</v>
      </c>
      <c r="J62" s="73">
        <v>4.2754591799826587</v>
      </c>
      <c r="K62" s="79">
        <f t="shared" si="2"/>
        <v>103.46945995525788</v>
      </c>
      <c r="L62" s="62"/>
      <c r="M62" s="77">
        <v>37025</v>
      </c>
      <c r="N62" s="80">
        <f t="shared" si="3"/>
        <v>1643.5210919759218</v>
      </c>
      <c r="O62" s="80">
        <f t="array" ref="O62">IF(YEAR(M62)&lt;&gt;YEAR(M61),IF(O61&gt;INDEX(Table2xAcq.1[],_xlfn.AGGREGATE(15,6,(ROW(Tableyear1[])-ROW(INDEX(Tableyear1[],1,1))+1)/(YEAR(Tableyear1[])=YEAR(M61)),1)),O61-(O61-INDEX(Table2xAcq.1[],_xlfn.AGGREGATE(15,6,(ROW(Tableyear1[])-ROW(INDEX(Tableyear1[],1,1))+1)/(YEAR(Tableyear1[])=YEAR(M61)),1)))*$C$25,O61+MAX($Q$2:Q61)*$C$19),O61)*($J62/$J61)</f>
        <v>449.9176746853737</v>
      </c>
      <c r="P62" s="80">
        <f t="array" ref="P62">IF(YEAR(M62)&lt;&gt;YEAR(M61),IF(O61&gt;INDEX(Table2xAcq.1[],_xlfn.AGGREGATE(15,6,(ROW(Tableyear1[])-ROW(INDEX(Tableyear1[],1,1))+1)/(YEAR(Tableyear1[])=YEAR(M61)),1)),P61+(O61-INDEX(Table2xAcq.1[],_xlfn.AGGREGATE(15,6,(ROW(Tableyear1[])-ROW(INDEX(Tableyear1[],1,1))+1)/(YEAR(Tableyear1[])=YEAR(M61)),1)))*$C$25,P61-MAX($Q$2:Q61)*$C$19),P61)*(1+Tbill_YTM)^(1/52)</f>
        <v>2901.7970706262377</v>
      </c>
      <c r="Q62" s="64">
        <f t="shared" si="0"/>
        <v>4995.2358372875333</v>
      </c>
      <c r="R62" s="64">
        <f>IF(YEAR(M62)&lt;&gt;YEAR(M61), R61*EXP($C$20/52)+(-MAX(Q$2:Q61)*$C$19), R61*EXP($C$20/52))</f>
        <v>-418.76972910943954</v>
      </c>
      <c r="S62" s="65">
        <f t="shared" si="1"/>
        <v>11.9283594062791</v>
      </c>
      <c r="T62" s="62"/>
      <c r="U62" s="62"/>
      <c r="V62" s="62"/>
    </row>
    <row r="63" spans="7:22" x14ac:dyDescent="0.4">
      <c r="G63" s="62"/>
      <c r="H63" s="77">
        <v>37032</v>
      </c>
      <c r="I63" s="78">
        <v>1960.73999023437</v>
      </c>
      <c r="J63" s="73">
        <v>4.4220638093121867</v>
      </c>
      <c r="K63" s="79">
        <f t="shared" si="2"/>
        <v>103.52829270016586</v>
      </c>
      <c r="L63" s="62"/>
      <c r="M63" s="77">
        <v>37032</v>
      </c>
      <c r="N63" s="80">
        <f t="shared" si="3"/>
        <v>1671.6990946583574</v>
      </c>
      <c r="O63" s="80">
        <f t="array" ref="O63">IF(YEAR(M63)&lt;&gt;YEAR(M62),IF(O62&gt;INDEX(Table2xAcq.1[],_xlfn.AGGREGATE(15,6,(ROW(Tableyear1[])-ROW(INDEX(Tableyear1[],1,1))+1)/(YEAR(Tableyear1[])=YEAR(M62)),1)),O62-(O62-INDEX(Table2xAcq.1[],_xlfn.AGGREGATE(15,6,(ROW(Tableyear1[])-ROW(INDEX(Tableyear1[],1,1))+1)/(YEAR(Tableyear1[])=YEAR(M62)),1)))*$C$25,O62+MAX($Q$2:Q62)*$C$19),O62)*($J63/$J62)</f>
        <v>465.34526062394883</v>
      </c>
      <c r="P63" s="80">
        <f t="array" ref="P63">IF(YEAR(M63)&lt;&gt;YEAR(M62),IF(O62&gt;INDEX(Table2xAcq.1[],_xlfn.AGGREGATE(15,6,(ROW(Tableyear1[])-ROW(INDEX(Tableyear1[],1,1))+1)/(YEAR(Tableyear1[])=YEAR(M62)),1)),P62+(O62-INDEX(Table2xAcq.1[],_xlfn.AGGREGATE(15,6,(ROW(Tableyear1[])-ROW(INDEX(Tableyear1[],1,1))+1)/(YEAR(Tableyear1[])=YEAR(M62)),1)))*$C$25,P62-MAX($Q$2:Q62)*$C$19),P62)*(1+Tbill_YTM)^(1/52)</f>
        <v>2903.4470327204122</v>
      </c>
      <c r="Q63" s="64">
        <f t="shared" si="0"/>
        <v>5040.4913880027179</v>
      </c>
      <c r="R63" s="64">
        <f>IF(YEAR(M63)&lt;&gt;YEAR(M62), R62*EXP($C$20/52)+(-MAX(Q$2:Q62)*$C$19), R62*EXP($C$20/52))</f>
        <v>-419.25320382480015</v>
      </c>
      <c r="S63" s="65">
        <f t="shared" si="1"/>
        <v>12.022547095690332</v>
      </c>
      <c r="T63" s="62"/>
      <c r="U63" s="62"/>
      <c r="V63" s="62"/>
    </row>
    <row r="64" spans="7:22" x14ac:dyDescent="0.4">
      <c r="G64" s="62"/>
      <c r="H64" s="77">
        <v>37039</v>
      </c>
      <c r="I64" s="78">
        <v>1840.82995605468</v>
      </c>
      <c r="J64" s="73">
        <v>3.8811967640534091</v>
      </c>
      <c r="K64" s="79">
        <f t="shared" si="2"/>
        <v>103.58715889737827</v>
      </c>
      <c r="L64" s="62"/>
      <c r="M64" s="77">
        <v>37039</v>
      </c>
      <c r="N64" s="80">
        <f t="shared" si="3"/>
        <v>1569.4655009248609</v>
      </c>
      <c r="O64" s="80">
        <f t="array" ref="O64">IF(YEAR(M64)&lt;&gt;YEAR(M63),IF(O63&gt;INDEX(Table2xAcq.1[],_xlfn.AGGREGATE(15,6,(ROW(Tableyear1[])-ROW(INDEX(Tableyear1[],1,1))+1)/(YEAR(Tableyear1[])=YEAR(M63)),1)),O63-(O63-INDEX(Table2xAcq.1[],_xlfn.AGGREGATE(15,6,(ROW(Tableyear1[])-ROW(INDEX(Tableyear1[],1,1))+1)/(YEAR(Tableyear1[])=YEAR(M63)),1)))*$C$25,O63+MAX($Q$2:Q63)*$C$19),O63)*($J64/$J63)</f>
        <v>408.42841659089106</v>
      </c>
      <c r="P64" s="80">
        <f t="array" ref="P64">IF(YEAR(M64)&lt;&gt;YEAR(M63),IF(O63&gt;INDEX(Table2xAcq.1[],_xlfn.AGGREGATE(15,6,(ROW(Tableyear1[])-ROW(INDEX(Tableyear1[],1,1))+1)/(YEAR(Tableyear1[])=YEAR(M63)),1)),P63+(O63-INDEX(Table2xAcq.1[],_xlfn.AGGREGATE(15,6,(ROW(Tableyear1[])-ROW(INDEX(Tableyear1[],1,1))+1)/(YEAR(Tableyear1[])=YEAR(M63)),1)))*$C$25,P63-MAX($Q$2:Q63)*$C$19),P63)*(1+Tbill_YTM)^(1/52)</f>
        <v>2905.0979329831925</v>
      </c>
      <c r="Q64" s="64">
        <f t="shared" si="0"/>
        <v>4882.9918504989446</v>
      </c>
      <c r="R64" s="64">
        <f>IF(YEAR(M64)&lt;&gt;YEAR(M63), R63*EXP($C$20/52)+(-MAX(Q$2:Q63)*$C$19), R63*EXP($C$20/52))</f>
        <v>-419.73723671756505</v>
      </c>
      <c r="S64" s="65">
        <f t="shared" si="1"/>
        <v>11.63344927098912</v>
      </c>
      <c r="T64" s="62"/>
      <c r="U64" s="62"/>
      <c r="V64" s="62"/>
    </row>
    <row r="65" spans="1:22" x14ac:dyDescent="0.4">
      <c r="G65" s="62"/>
      <c r="H65" s="77">
        <v>37046</v>
      </c>
      <c r="I65" s="78">
        <v>1896.21997070312</v>
      </c>
      <c r="J65" s="73">
        <v>4.1147648292701939</v>
      </c>
      <c r="K65" s="79">
        <f t="shared" si="2"/>
        <v>103.64605856591609</v>
      </c>
      <c r="L65" s="62"/>
      <c r="M65" s="77">
        <v>37046</v>
      </c>
      <c r="N65" s="80">
        <f t="shared" si="3"/>
        <v>1616.6902414830631</v>
      </c>
      <c r="O65" s="80">
        <f t="array" ref="O65">IF(YEAR(M65)&lt;&gt;YEAR(M64),IF(O64&gt;INDEX(Table2xAcq.1[],_xlfn.AGGREGATE(15,6,(ROW(Tableyear1[])-ROW(INDEX(Tableyear1[],1,1))+1)/(YEAR(Tableyear1[])=YEAR(M64)),1)),O64-(O64-INDEX(Table2xAcq.1[],_xlfn.AGGREGATE(15,6,(ROW(Tableyear1[])-ROW(INDEX(Tableyear1[],1,1))+1)/(YEAR(Tableyear1[])=YEAR(M64)),1)))*$C$25,O64+MAX($Q$2:Q64)*$C$19),O64)*($J65/$J64)</f>
        <v>433.0073907687065</v>
      </c>
      <c r="P65" s="80">
        <f t="array" ref="P65">IF(YEAR(M65)&lt;&gt;YEAR(M64),IF(O64&gt;INDEX(Table2xAcq.1[],_xlfn.AGGREGATE(15,6,(ROW(Tableyear1[])-ROW(INDEX(Tableyear1[],1,1))+1)/(YEAR(Tableyear1[])=YEAR(M64)),1)),P64+(O64-INDEX(Table2xAcq.1[],_xlfn.AGGREGATE(15,6,(ROW(Tableyear1[])-ROW(INDEX(Tableyear1[],1,1))+1)/(YEAR(Tableyear1[])=YEAR(M64)),1)))*$C$25,P64-MAX($Q$2:Q64)*$C$19),P64)*(1+Tbill_YTM)^(1/52)</f>
        <v>2906.7497719480216</v>
      </c>
      <c r="Q65" s="64">
        <f t="shared" si="0"/>
        <v>4956.447404199791</v>
      </c>
      <c r="R65" s="64">
        <f>IF(YEAR(M65)&lt;&gt;YEAR(M64), R64*EXP($C$20/52)+(-MAX(Q$2:Q64)*$C$19), R64*EXP($C$20/52))</f>
        <v>-420.22182843215683</v>
      </c>
      <c r="S65" s="65">
        <f t="shared" si="1"/>
        <v>11.794835653093614</v>
      </c>
      <c r="T65" s="62"/>
      <c r="U65" s="62"/>
      <c r="V65" s="62"/>
    </row>
    <row r="66" spans="1:22" x14ac:dyDescent="0.4">
      <c r="G66" s="62"/>
      <c r="H66" s="77">
        <v>37053</v>
      </c>
      <c r="I66" s="78">
        <v>1701.53002929687</v>
      </c>
      <c r="J66" s="73">
        <v>3.269817158759095</v>
      </c>
      <c r="K66" s="79">
        <f t="shared" si="2"/>
        <v>103.70499172481112</v>
      </c>
      <c r="L66" s="62"/>
      <c r="M66" s="77">
        <v>37053</v>
      </c>
      <c r="N66" s="80">
        <f t="shared" si="3"/>
        <v>1450.7003599031941</v>
      </c>
      <c r="O66" s="80">
        <f t="array" ref="O66">IF(YEAR(M66)&lt;&gt;YEAR(M65),IF(O65&gt;INDEX(Table2xAcq.1[],_xlfn.AGGREGATE(15,6,(ROW(Tableyear1[])-ROW(INDEX(Tableyear1[],1,1))+1)/(YEAR(Tableyear1[])=YEAR(M65)),1)),O65-(O65-INDEX(Table2xAcq.1[],_xlfn.AGGREGATE(15,6,(ROW(Tableyear1[])-ROW(INDEX(Tableyear1[],1,1))+1)/(YEAR(Tableyear1[])=YEAR(M65)),1)))*$C$25,O65+MAX($Q$2:Q65)*$C$19),O65)*($J66/$J65)</f>
        <v>344.09135271435207</v>
      </c>
      <c r="P66" s="80">
        <f t="array" ref="P66">IF(YEAR(M66)&lt;&gt;YEAR(M65),IF(O65&gt;INDEX(Table2xAcq.1[],_xlfn.AGGREGATE(15,6,(ROW(Tableyear1[])-ROW(INDEX(Tableyear1[],1,1))+1)/(YEAR(Tableyear1[])=YEAR(M65)),1)),P65+(O65-INDEX(Table2xAcq.1[],_xlfn.AGGREGATE(15,6,(ROW(Tableyear1[])-ROW(INDEX(Tableyear1[],1,1))+1)/(YEAR(Tableyear1[])=YEAR(M65)),1)))*$C$25,P65-MAX($Q$2:Q65)*$C$19),P65)*(1+Tbill_YTM)^(1/52)</f>
        <v>2908.4025501486453</v>
      </c>
      <c r="Q66" s="64">
        <f t="shared" ref="Q66:Q129" si="4">SUM(N66:P66)</f>
        <v>4703.194262766192</v>
      </c>
      <c r="R66" s="64">
        <f>IF(YEAR(M66)&lt;&gt;YEAR(M65), R65*EXP($C$20/52)+(-MAX(Q$2:Q65)*$C$19), R65*EXP($C$20/52))</f>
        <v>-420.70697961374202</v>
      </c>
      <c r="S66" s="65">
        <f t="shared" ref="S66:S129" si="5">Q66/-R66</f>
        <v>11.179263693424511</v>
      </c>
      <c r="T66" s="62"/>
      <c r="U66" s="62"/>
      <c r="V66" s="62"/>
    </row>
    <row r="67" spans="1:22" ht="17.5" customHeight="1" x14ac:dyDescent="0.4">
      <c r="A67" s="4"/>
      <c r="G67" s="62"/>
      <c r="H67" s="77">
        <v>37060</v>
      </c>
      <c r="I67" s="78">
        <v>1727.46997070312</v>
      </c>
      <c r="J67" s="73">
        <v>3.3695143301835828</v>
      </c>
      <c r="K67" s="79">
        <f t="shared" ref="K67:K130" si="6">K66*(1+Tbill_YTM)^(1/52)</f>
        <v>103.76395839310598</v>
      </c>
      <c r="L67" s="79"/>
      <c r="M67" s="77">
        <v>37060</v>
      </c>
      <c r="N67" s="93">
        <f t="shared" ref="N67:N130" si="7">N66*($I67/$I66)</f>
        <v>1472.816385883332</v>
      </c>
      <c r="O67" s="80">
        <f t="array" ref="O67">IF(YEAR(M67)&lt;&gt;YEAR(M66),IF(O66&gt;INDEX(Table2xAcq.1[],_xlfn.AGGREGATE(15,6,(ROW(Tableyear1[])-ROW(INDEX(Tableyear1[],1,1))+1)/(YEAR(Tableyear1[])=YEAR(M66)),1)),O66-(O66-INDEX(Table2xAcq.1[],_xlfn.AGGREGATE(15,6,(ROW(Tableyear1[])-ROW(INDEX(Tableyear1[],1,1))+1)/(YEAR(Tableyear1[])=YEAR(M66)),1)))*$C$25,O66+MAX($Q$2:Q66)*$C$19),O66)*($J67/$J66)</f>
        <v>354.58274501907209</v>
      </c>
      <c r="P67" s="80">
        <f t="array" ref="P67">IF(YEAR(M67)&lt;&gt;YEAR(M66),IF(O66&gt;INDEX(Table2xAcq.1[],_xlfn.AGGREGATE(15,6,(ROW(Tableyear1[])-ROW(INDEX(Tableyear1[],1,1))+1)/(YEAR(Tableyear1[])=YEAR(M66)),1)),P66+(O66-INDEX(Table2xAcq.1[],_xlfn.AGGREGATE(15,6,(ROW(Tableyear1[])-ROW(INDEX(Tableyear1[],1,1))+1)/(YEAR(Tableyear1[])=YEAR(M66)),1)))*$C$25,P66-MAX($Q$2:Q66)*$C$19),P66)*(1+Tbill_YTM)^(1/52)</f>
        <v>2910.0562681191132</v>
      </c>
      <c r="Q67" s="64">
        <f t="shared" si="4"/>
        <v>4737.4553990215172</v>
      </c>
      <c r="R67" s="66">
        <f>IF(YEAR(M67)&lt;&gt;YEAR(M66), R66*EXP($C$20/52)+(-MAX(Q$2:Q66)*$C$19), R66*EXP($C$20/52))</f>
        <v>-421.19269090823201</v>
      </c>
      <c r="S67" s="65">
        <f t="shared" si="5"/>
        <v>11.247715122515498</v>
      </c>
      <c r="T67" s="62"/>
      <c r="U67" s="62"/>
      <c r="V67" s="62"/>
    </row>
    <row r="68" spans="1:22" ht="17.5" customHeight="1" x14ac:dyDescent="0.4">
      <c r="G68" s="62"/>
      <c r="H68" s="77">
        <v>37067</v>
      </c>
      <c r="I68" s="78">
        <v>1830.18994140625</v>
      </c>
      <c r="J68" s="73">
        <v>3.7702349437400162</v>
      </c>
      <c r="K68" s="79">
        <f t="shared" si="6"/>
        <v>103.82295858985412</v>
      </c>
      <c r="L68" s="62"/>
      <c r="M68" s="77">
        <v>37067</v>
      </c>
      <c r="N68" s="80">
        <f t="shared" si="7"/>
        <v>1560.3939754071882</v>
      </c>
      <c r="O68" s="80">
        <f t="array" ref="O68">IF(YEAR(M68)&lt;&gt;YEAR(M67),IF(O67&gt;INDEX(Table2xAcq.1[],_xlfn.AGGREGATE(15,6,(ROW(Tableyear1[])-ROW(INDEX(Tableyear1[],1,1))+1)/(YEAR(Tableyear1[])=YEAR(M67)),1)),O67-(O67-INDEX(Table2xAcq.1[],_xlfn.AGGREGATE(15,6,(ROW(Tableyear1[])-ROW(INDEX(Tableyear1[],1,1))+1)/(YEAR(Tableyear1[])=YEAR(M67)),1)))*$C$25,O67+MAX($Q$2:Q67)*$C$19),O67)*($J68/$J67)</f>
        <v>396.75161602453403</v>
      </c>
      <c r="P68" s="80">
        <f t="array" ref="P68">IF(YEAR(M68)&lt;&gt;YEAR(M67),IF(O67&gt;INDEX(Table2xAcq.1[],_xlfn.AGGREGATE(15,6,(ROW(Tableyear1[])-ROW(INDEX(Tableyear1[],1,1))+1)/(YEAR(Tableyear1[])=YEAR(M67)),1)),P67+(O67-INDEX(Table2xAcq.1[],_xlfn.AGGREGATE(15,6,(ROW(Tableyear1[])-ROW(INDEX(Tableyear1[],1,1))+1)/(YEAR(Tableyear1[])=YEAR(M67)),1)))*$C$25,P67-MAX($Q$2:Q67)*$C$19),P67)*(1+Tbill_YTM)^(1/52)</f>
        <v>2911.7109263937787</v>
      </c>
      <c r="Q68" s="64">
        <f t="shared" si="4"/>
        <v>4868.8565178255012</v>
      </c>
      <c r="R68" s="64">
        <f>IF(YEAR(M68)&lt;&gt;YEAR(M67), R67*EXP($C$20/52)+(-MAX(Q$2:Q67)*$C$19), R67*EXP($C$20/52))</f>
        <v>-421.67896296228395</v>
      </c>
      <c r="S68" s="65">
        <f t="shared" si="5"/>
        <v>11.546358593802992</v>
      </c>
      <c r="T68" s="62"/>
      <c r="U68" s="62"/>
      <c r="V68" s="62"/>
    </row>
    <row r="69" spans="1:22" x14ac:dyDescent="0.4">
      <c r="G69" s="62"/>
      <c r="H69" s="77">
        <v>37074</v>
      </c>
      <c r="I69" s="78">
        <v>1668.58996582031</v>
      </c>
      <c r="J69" s="73">
        <v>3.104435333461856</v>
      </c>
      <c r="K69" s="79">
        <f t="shared" si="6"/>
        <v>103.88199233411983</v>
      </c>
      <c r="L69" s="62"/>
      <c r="M69" s="77">
        <v>37074</v>
      </c>
      <c r="N69" s="80">
        <f t="shared" si="7"/>
        <v>1422.616129170912</v>
      </c>
      <c r="O69" s="80">
        <f t="array" ref="O69">IF(YEAR(M69)&lt;&gt;YEAR(M68),IF(O68&gt;INDEX(Table2xAcq.1[],_xlfn.AGGREGATE(15,6,(ROW(Tableyear1[])-ROW(INDEX(Tableyear1[],1,1))+1)/(YEAR(Tableyear1[])=YEAR(M68)),1)),O68-(O68-INDEX(Table2xAcq.1[],_xlfn.AGGREGATE(15,6,(ROW(Tableyear1[])-ROW(INDEX(Tableyear1[],1,1))+1)/(YEAR(Tableyear1[])=YEAR(M68)),1)))*$C$25,O68+MAX($Q$2:Q68)*$C$19),O68)*($J69/$J68)</f>
        <v>326.68779367177501</v>
      </c>
      <c r="P69" s="80">
        <f t="array" ref="P69">IF(YEAR(M69)&lt;&gt;YEAR(M68),IF(O68&gt;INDEX(Table2xAcq.1[],_xlfn.AGGREGATE(15,6,(ROW(Tableyear1[])-ROW(INDEX(Tableyear1[],1,1))+1)/(YEAR(Tableyear1[])=YEAR(M68)),1)),P68+(O68-INDEX(Table2xAcq.1[],_xlfn.AGGREGATE(15,6,(ROW(Tableyear1[])-ROW(INDEX(Tableyear1[],1,1))+1)/(YEAR(Tableyear1[])=YEAR(M68)),1)))*$C$25,P68-MAX($Q$2:Q68)*$C$19),P68)*(1+Tbill_YTM)^(1/52)</f>
        <v>2913.3665255072988</v>
      </c>
      <c r="Q69" s="64">
        <f t="shared" si="4"/>
        <v>4662.6704483499852</v>
      </c>
      <c r="R69" s="64">
        <f>IF(YEAR(M69)&lt;&gt;YEAR(M68), R68*EXP($C$20/52)+(-MAX(Q$2:Q68)*$C$19), R68*EXP($C$20/52))</f>
        <v>-422.16579642330152</v>
      </c>
      <c r="S69" s="65">
        <f t="shared" si="5"/>
        <v>11.044642857979833</v>
      </c>
      <c r="T69" s="62"/>
      <c r="U69" s="62"/>
      <c r="V69" s="62"/>
    </row>
    <row r="70" spans="1:22" x14ac:dyDescent="0.4">
      <c r="G70" s="62"/>
      <c r="H70" s="77">
        <v>37081</v>
      </c>
      <c r="I70" s="78">
        <v>1751.10998535156</v>
      </c>
      <c r="J70" s="73">
        <v>3.4114946705049549</v>
      </c>
      <c r="K70" s="79">
        <f t="shared" si="6"/>
        <v>103.94105964497821</v>
      </c>
      <c r="L70" s="62"/>
      <c r="M70" s="77">
        <v>37081</v>
      </c>
      <c r="N70" s="80">
        <f t="shared" si="7"/>
        <v>1492.971526943511</v>
      </c>
      <c r="O70" s="80">
        <f t="array" ref="O70">IF(YEAR(M70)&lt;&gt;YEAR(M69),IF(O69&gt;INDEX(Table2xAcq.1[],_xlfn.AGGREGATE(15,6,(ROW(Tableyear1[])-ROW(INDEX(Tableyear1[],1,1))+1)/(YEAR(Tableyear1[])=YEAR(M69)),1)),O69-(O69-INDEX(Table2xAcq.1[],_xlfn.AGGREGATE(15,6,(ROW(Tableyear1[])-ROW(INDEX(Tableyear1[],1,1))+1)/(YEAR(Tableyear1[])=YEAR(M69)),1)))*$C$25,O69+MAX($Q$2:Q69)*$C$19),O69)*($J70/$J69)</f>
        <v>359.00044527178954</v>
      </c>
      <c r="P70" s="80">
        <f t="array" ref="P70">IF(YEAR(M70)&lt;&gt;YEAR(M69),IF(O69&gt;INDEX(Table2xAcq.1[],_xlfn.AGGREGATE(15,6,(ROW(Tableyear1[])-ROW(INDEX(Tableyear1[],1,1))+1)/(YEAR(Tableyear1[])=YEAR(M69)),1)),P69+(O69-INDEX(Table2xAcq.1[],_xlfn.AGGREGATE(15,6,(ROW(Tableyear1[])-ROW(INDEX(Tableyear1[],1,1))+1)/(YEAR(Tableyear1[])=YEAR(M69)),1)))*$C$25,P69-MAX($Q$2:Q69)*$C$19),P69)*(1+Tbill_YTM)^(1/52)</f>
        <v>2915.0230659946342</v>
      </c>
      <c r="Q70" s="64">
        <f t="shared" si="4"/>
        <v>4766.9950382099341</v>
      </c>
      <c r="R70" s="64">
        <f>IF(YEAR(M70)&lt;&gt;YEAR(M69), R69*EXP($C$20/52)+(-MAX(Q$2:Q69)*$C$19), R69*EXP($C$20/52))</f>
        <v>-422.65319193943589</v>
      </c>
      <c r="S70" s="65">
        <f t="shared" si="5"/>
        <v>11.278738997180035</v>
      </c>
      <c r="T70" s="62"/>
      <c r="U70" s="62"/>
      <c r="V70" s="62"/>
    </row>
    <row r="71" spans="1:22" x14ac:dyDescent="0.4">
      <c r="G71" s="62"/>
      <c r="H71" s="77">
        <v>37088</v>
      </c>
      <c r="I71" s="78">
        <v>1676.4599609375</v>
      </c>
      <c r="J71" s="73">
        <v>3.120629833262305</v>
      </c>
      <c r="K71" s="79">
        <f t="shared" si="6"/>
        <v>104.00016054151524</v>
      </c>
      <c r="L71" s="62"/>
      <c r="M71" s="77">
        <v>37088</v>
      </c>
      <c r="N71" s="80">
        <f t="shared" si="7"/>
        <v>1429.3259753401635</v>
      </c>
      <c r="O71" s="80">
        <f t="array" ref="O71">IF(YEAR(M71)&lt;&gt;YEAR(M70),IF(O70&gt;INDEX(Table2xAcq.1[],_xlfn.AGGREGATE(15,6,(ROW(Tableyear1[])-ROW(INDEX(Tableyear1[],1,1))+1)/(YEAR(Tableyear1[])=YEAR(M70)),1)),O70-(O70-INDEX(Table2xAcq.1[],_xlfn.AGGREGATE(15,6,(ROW(Tableyear1[])-ROW(INDEX(Tableyear1[],1,1))+1)/(YEAR(Tableyear1[])=YEAR(M70)),1)))*$C$25,O70+MAX($Q$2:Q70)*$C$19),O70)*($J71/$J70)</f>
        <v>328.3919829497417</v>
      </c>
      <c r="P71" s="80">
        <f t="array" ref="P71">IF(YEAR(M71)&lt;&gt;YEAR(M70),IF(O70&gt;INDEX(Table2xAcq.1[],_xlfn.AGGREGATE(15,6,(ROW(Tableyear1[])-ROW(INDEX(Tableyear1[],1,1))+1)/(YEAR(Tableyear1[])=YEAR(M70)),1)),P70+(O70-INDEX(Table2xAcq.1[],_xlfn.AGGREGATE(15,6,(ROW(Tableyear1[])-ROW(INDEX(Tableyear1[],1,1))+1)/(YEAR(Tableyear1[])=YEAR(M70)),1)))*$C$25,P70-MAX($Q$2:Q70)*$C$19),P70)*(1+Tbill_YTM)^(1/52)</f>
        <v>2916.6805483910507</v>
      </c>
      <c r="Q71" s="64">
        <f t="shared" si="4"/>
        <v>4674.3985066809564</v>
      </c>
      <c r="R71" s="64">
        <f>IF(YEAR(M71)&lt;&gt;YEAR(M70), R70*EXP($C$20/52)+(-MAX(Q$2:Q70)*$C$19), R70*EXP($C$20/52))</f>
        <v>-423.1411501595864</v>
      </c>
      <c r="S71" s="65">
        <f t="shared" si="5"/>
        <v>11.046901264313389</v>
      </c>
      <c r="T71" s="62"/>
      <c r="U71" s="62"/>
      <c r="V71" s="62"/>
    </row>
    <row r="72" spans="1:22" x14ac:dyDescent="0.4">
      <c r="G72" s="62"/>
      <c r="H72" s="77">
        <v>37095</v>
      </c>
      <c r="I72" s="78">
        <v>1683.18005371093</v>
      </c>
      <c r="J72" s="73">
        <v>3.145647933878712</v>
      </c>
      <c r="K72" s="79">
        <f t="shared" si="6"/>
        <v>104.05929504282774</v>
      </c>
      <c r="L72" s="62"/>
      <c r="M72" s="77">
        <v>37095</v>
      </c>
      <c r="N72" s="80">
        <f t="shared" si="7"/>
        <v>1435.0554310871341</v>
      </c>
      <c r="O72" s="80">
        <f t="array" ref="O72">IF(YEAR(M72)&lt;&gt;YEAR(M71),IF(O71&gt;INDEX(Table2xAcq.1[],_xlfn.AGGREGATE(15,6,(ROW(Tableyear1[])-ROW(INDEX(Tableyear1[],1,1))+1)/(YEAR(Tableyear1[])=YEAR(M71)),1)),O71-(O71-INDEX(Table2xAcq.1[],_xlfn.AGGREGATE(15,6,(ROW(Tableyear1[])-ROW(INDEX(Tableyear1[],1,1))+1)/(YEAR(Tableyear1[])=YEAR(M71)),1)))*$C$25,O71+MAX($Q$2:Q71)*$C$19),O71)*($J72/$J71)</f>
        <v>331.02470266019492</v>
      </c>
      <c r="P72" s="80">
        <f t="array" ref="P72">IF(YEAR(M72)&lt;&gt;YEAR(M71),IF(O71&gt;INDEX(Table2xAcq.1[],_xlfn.AGGREGATE(15,6,(ROW(Tableyear1[])-ROW(INDEX(Tableyear1[],1,1))+1)/(YEAR(Tableyear1[])=YEAR(M71)),1)),P71+(O71-INDEX(Table2xAcq.1[],_xlfn.AGGREGATE(15,6,(ROW(Tableyear1[])-ROW(INDEX(Tableyear1[],1,1))+1)/(YEAR(Tableyear1[])=YEAR(M71)),1)))*$C$25,P71-MAX($Q$2:Q71)*$C$19),P71)*(1+Tbill_YTM)^(1/52)</f>
        <v>2918.3389732321175</v>
      </c>
      <c r="Q72" s="64">
        <f t="shared" si="4"/>
        <v>4684.419106979447</v>
      </c>
      <c r="R72" s="64">
        <f>IF(YEAR(M72)&lt;&gt;YEAR(M71), R71*EXP($C$20/52)+(-MAX(Q$2:Q71)*$C$19), R71*EXP($C$20/52))</f>
        <v>-423.62967173340172</v>
      </c>
      <c r="S72" s="65">
        <f t="shared" si="5"/>
        <v>11.057816341834153</v>
      </c>
      <c r="T72" s="62"/>
      <c r="U72" s="62"/>
      <c r="V72" s="62"/>
    </row>
    <row r="73" spans="1:22" x14ac:dyDescent="0.4">
      <c r="G73" s="62"/>
      <c r="H73" s="77">
        <v>37102</v>
      </c>
      <c r="I73" s="78">
        <v>1725.90002441406</v>
      </c>
      <c r="J73" s="73">
        <v>3.3053242409753731</v>
      </c>
      <c r="K73" s="79">
        <f t="shared" si="6"/>
        <v>104.1184631680234</v>
      </c>
      <c r="L73" s="62"/>
      <c r="M73" s="77">
        <v>37102</v>
      </c>
      <c r="N73" s="80">
        <f t="shared" si="7"/>
        <v>1471.4778719533081</v>
      </c>
      <c r="O73" s="80">
        <f t="array" ref="O73">IF(YEAR(M73)&lt;&gt;YEAR(M72),IF(O72&gt;INDEX(Table2xAcq.1[],_xlfn.AGGREGATE(15,6,(ROW(Tableyear1[])-ROW(INDEX(Tableyear1[],1,1))+1)/(YEAR(Tableyear1[])=YEAR(M72)),1)),O72-(O72-INDEX(Table2xAcq.1[],_xlfn.AGGREGATE(15,6,(ROW(Tableyear1[])-ROW(INDEX(Tableyear1[],1,1))+1)/(YEAR(Tableyear1[])=YEAR(M72)),1)))*$C$25,O72+MAX($Q$2:Q72)*$C$19),O72)*($J73/$J72)</f>
        <v>347.82785520288127</v>
      </c>
      <c r="P73" s="80">
        <f t="array" ref="P73">IF(YEAR(M73)&lt;&gt;YEAR(M72),IF(O72&gt;INDEX(Table2xAcq.1[],_xlfn.AGGREGATE(15,6,(ROW(Tableyear1[])-ROW(INDEX(Tableyear1[],1,1))+1)/(YEAR(Tableyear1[])=YEAR(M72)),1)),P72+(O72-INDEX(Table2xAcq.1[],_xlfn.AGGREGATE(15,6,(ROW(Tableyear1[])-ROW(INDEX(Tableyear1[],1,1))+1)/(YEAR(Tableyear1[])=YEAR(M72)),1)))*$C$25,P72-MAX($Q$2:Q72)*$C$19),P72)*(1+Tbill_YTM)^(1/52)</f>
        <v>2919.9983410537088</v>
      </c>
      <c r="Q73" s="64">
        <f t="shared" si="4"/>
        <v>4739.3040682098981</v>
      </c>
      <c r="R73" s="64">
        <f>IF(YEAR(M73)&lt;&gt;YEAR(M72), R72*EXP($C$20/52)+(-MAX(Q$2:Q72)*$C$19), R72*EXP($C$20/52))</f>
        <v>-424.11875731128043</v>
      </c>
      <c r="S73" s="65">
        <f t="shared" si="5"/>
        <v>11.174474098375006</v>
      </c>
      <c r="T73" s="62"/>
      <c r="U73" s="62"/>
      <c r="V73" s="62"/>
    </row>
    <row r="74" spans="1:22" x14ac:dyDescent="0.4">
      <c r="E74" s="4"/>
      <c r="F74" s="4"/>
      <c r="G74" s="62"/>
      <c r="H74" s="77">
        <v>37109</v>
      </c>
      <c r="I74" s="78">
        <v>1617.44995117187</v>
      </c>
      <c r="J74" s="73">
        <v>2.889932096642259</v>
      </c>
      <c r="K74" s="79">
        <f t="shared" si="6"/>
        <v>104.17766493622074</v>
      </c>
      <c r="L74" s="62"/>
      <c r="M74" s="77">
        <v>37109</v>
      </c>
      <c r="N74" s="80">
        <f t="shared" si="7"/>
        <v>1379.0148783092957</v>
      </c>
      <c r="O74" s="80">
        <f t="array" ref="O74">IF(YEAR(M74)&lt;&gt;YEAR(M73),IF(O73&gt;INDEX(Table2xAcq.1[],_xlfn.AGGREGATE(15,6,(ROW(Tableyear1[])-ROW(INDEX(Tableyear1[],1,1))+1)/(YEAR(Tableyear1[])=YEAR(M73)),1)),O73-(O73-INDEX(Table2xAcq.1[],_xlfn.AGGREGATE(15,6,(ROW(Tableyear1[])-ROW(INDEX(Tableyear1[],1,1))+1)/(YEAR(Tableyear1[])=YEAR(M73)),1)))*$C$25,O73+MAX($Q$2:Q73)*$C$19),O73)*($J74/$J73)</f>
        <v>304.11506090561846</v>
      </c>
      <c r="P74" s="80">
        <f t="array" ref="P74">IF(YEAR(M74)&lt;&gt;YEAR(M73),IF(O73&gt;INDEX(Table2xAcq.1[],_xlfn.AGGREGATE(15,6,(ROW(Tableyear1[])-ROW(INDEX(Tableyear1[],1,1))+1)/(YEAR(Tableyear1[])=YEAR(M73)),1)),P73+(O73-INDEX(Table2xAcq.1[],_xlfn.AGGREGATE(15,6,(ROW(Tableyear1[])-ROW(INDEX(Tableyear1[],1,1))+1)/(YEAR(Tableyear1[])=YEAR(M73)),1)))*$C$25,P73-MAX($Q$2:Q73)*$C$19),P73)*(1+Tbill_YTM)^(1/52)</f>
        <v>2921.6586523920037</v>
      </c>
      <c r="Q74" s="64">
        <f t="shared" si="4"/>
        <v>4604.7885916069181</v>
      </c>
      <c r="R74" s="64">
        <f>IF(YEAR(M74)&lt;&gt;YEAR(M73), R73*EXP($C$20/52)+(-MAX(Q$2:Q73)*$C$19), R73*EXP($C$20/52))</f>
        <v>-424.60840754437208</v>
      </c>
      <c r="S74" s="65">
        <f t="shared" si="5"/>
        <v>10.844789009802431</v>
      </c>
      <c r="T74" s="62"/>
      <c r="U74" s="62"/>
      <c r="V74" s="62"/>
    </row>
    <row r="75" spans="1:22" x14ac:dyDescent="0.4">
      <c r="B75" s="27"/>
      <c r="C75" s="4"/>
      <c r="D75" s="4"/>
      <c r="G75" s="62"/>
      <c r="H75" s="77">
        <v>37116</v>
      </c>
      <c r="I75" s="78">
        <v>1516.57995605468</v>
      </c>
      <c r="J75" s="73">
        <v>2.5294789818288912</v>
      </c>
      <c r="K75" s="79">
        <f t="shared" si="6"/>
        <v>104.23690036654918</v>
      </c>
      <c r="L75" s="62"/>
      <c r="M75" s="77">
        <v>37116</v>
      </c>
      <c r="N75" s="80">
        <f t="shared" si="7"/>
        <v>1293.014551720637</v>
      </c>
      <c r="O75" s="80">
        <f t="array" ref="O75">IF(YEAR(M75)&lt;&gt;YEAR(M74),IF(O74&gt;INDEX(Table2xAcq.1[],_xlfn.AGGREGATE(15,6,(ROW(Tableyear1[])-ROW(INDEX(Tableyear1[],1,1))+1)/(YEAR(Tableyear1[])=YEAR(M74)),1)),O74-(O74-INDEX(Table2xAcq.1[],_xlfn.AGGREGATE(15,6,(ROW(Tableyear1[])-ROW(INDEX(Tableyear1[],1,1))+1)/(YEAR(Tableyear1[])=YEAR(M74)),1)))*$C$25,O74+MAX($Q$2:Q74)*$C$19),O74)*($J75/$J74)</f>
        <v>266.1836433846147</v>
      </c>
      <c r="P75" s="80">
        <f t="array" ref="P75">IF(YEAR(M75)&lt;&gt;YEAR(M74),IF(O74&gt;INDEX(Table2xAcq.1[],_xlfn.AGGREGATE(15,6,(ROW(Tableyear1[])-ROW(INDEX(Tableyear1[],1,1))+1)/(YEAR(Tableyear1[])=YEAR(M74)),1)),P74+(O74-INDEX(Table2xAcq.1[],_xlfn.AGGREGATE(15,6,(ROW(Tableyear1[])-ROW(INDEX(Tableyear1[],1,1))+1)/(YEAR(Tableyear1[])=YEAR(M74)),1)))*$C$25,P74-MAX($Q$2:Q74)*$C$19),P74)*(1+Tbill_YTM)^(1/52)</f>
        <v>2923.3199077834856</v>
      </c>
      <c r="Q75" s="64">
        <f t="shared" si="4"/>
        <v>4482.5181028887373</v>
      </c>
      <c r="R75" s="64">
        <f>IF(YEAR(M75)&lt;&gt;YEAR(M74), R74*EXP($C$20/52)+(-MAX(Q$2:Q74)*$C$19), R74*EXP($C$20/52))</f>
        <v>-425.09862308457792</v>
      </c>
      <c r="S75" s="65">
        <f t="shared" si="5"/>
        <v>10.544654485970641</v>
      </c>
      <c r="T75" s="62"/>
      <c r="U75" s="62"/>
      <c r="V75" s="62"/>
    </row>
    <row r="76" spans="1:22" x14ac:dyDescent="0.4">
      <c r="G76" s="62"/>
      <c r="H76" s="77">
        <v>37123</v>
      </c>
      <c r="I76" s="78">
        <v>1579.61999511718</v>
      </c>
      <c r="J76" s="73">
        <v>2.739765888477836</v>
      </c>
      <c r="K76" s="79">
        <f t="shared" si="6"/>
        <v>104.29616947814903</v>
      </c>
      <c r="L76" s="62"/>
      <c r="M76" s="77">
        <v>37123</v>
      </c>
      <c r="N76" s="80">
        <f t="shared" si="7"/>
        <v>1346.7615945477751</v>
      </c>
      <c r="O76" s="80">
        <f t="array" ref="O76">IF(YEAR(M76)&lt;&gt;YEAR(M75),IF(O75&gt;INDEX(Table2xAcq.1[],_xlfn.AGGREGATE(15,6,(ROW(Tableyear1[])-ROW(INDEX(Tableyear1[],1,1))+1)/(YEAR(Tableyear1[])=YEAR(M75)),1)),O75-(O75-INDEX(Table2xAcq.1[],_xlfn.AGGREGATE(15,6,(ROW(Tableyear1[])-ROW(INDEX(Tableyear1[],1,1))+1)/(YEAR(Tableyear1[])=YEAR(M75)),1)))*$C$25,O75+MAX($Q$2:Q75)*$C$19),O75)*($J76/$J75)</f>
        <v>288.3126807753207</v>
      </c>
      <c r="P76" s="80">
        <f t="array" ref="P76">IF(YEAR(M76)&lt;&gt;YEAR(M75),IF(O75&gt;INDEX(Table2xAcq.1[],_xlfn.AGGREGATE(15,6,(ROW(Tableyear1[])-ROW(INDEX(Tableyear1[],1,1))+1)/(YEAR(Tableyear1[])=YEAR(M75)),1)),P75+(O75-INDEX(Table2xAcq.1[],_xlfn.AGGREGATE(15,6,(ROW(Tableyear1[])-ROW(INDEX(Tableyear1[],1,1))+1)/(YEAR(Tableyear1[])=YEAR(M75)),1)))*$C$25,P75-MAX($Q$2:Q75)*$C$19),P75)*(1+Tbill_YTM)^(1/52)</f>
        <v>2924.9821077649431</v>
      </c>
      <c r="Q76" s="64">
        <f t="shared" si="4"/>
        <v>4560.0563830880383</v>
      </c>
      <c r="R76" s="64">
        <f>IF(YEAR(M76)&lt;&gt;YEAR(M75), R75*EXP($C$20/52)+(-MAX(Q$2:Q75)*$C$19), R75*EXP($C$20/52))</f>
        <v>-425.5894045845518</v>
      </c>
      <c r="S76" s="65">
        <f t="shared" si="5"/>
        <v>10.714684938031844</v>
      </c>
      <c r="T76" s="62"/>
      <c r="U76" s="62"/>
      <c r="V76" s="62"/>
    </row>
    <row r="77" spans="1:22" x14ac:dyDescent="0.4">
      <c r="G77" s="62"/>
      <c r="H77" s="77">
        <v>37130</v>
      </c>
      <c r="I77" s="78">
        <v>1469.69995117187</v>
      </c>
      <c r="J77" s="73">
        <v>2.358465084750033</v>
      </c>
      <c r="K77" s="79">
        <f t="shared" si="6"/>
        <v>104.35547229017145</v>
      </c>
      <c r="L77" s="62"/>
      <c r="M77" s="77">
        <v>37130</v>
      </c>
      <c r="N77" s="80">
        <f t="shared" si="7"/>
        <v>1253.0453247397536</v>
      </c>
      <c r="O77" s="80">
        <f t="array" ref="O77">IF(YEAR(M77)&lt;&gt;YEAR(M76),IF(O76&gt;INDEX(Table2xAcq.1[],_xlfn.AGGREGATE(15,6,(ROW(Tableyear1[])-ROW(INDEX(Tableyear1[],1,1))+1)/(YEAR(Tableyear1[])=YEAR(M76)),1)),O76-(O76-INDEX(Table2xAcq.1[],_xlfn.AGGREGATE(15,6,(ROW(Tableyear1[])-ROW(INDEX(Tableyear1[],1,1))+1)/(YEAR(Tableyear1[])=YEAR(M76)),1)))*$C$25,O76+MAX($Q$2:Q76)*$C$19),O76)*($J77/$J76)</f>
        <v>248.18740679958532</v>
      </c>
      <c r="P77" s="80">
        <f t="array" ref="P77">IF(YEAR(M77)&lt;&gt;YEAR(M76),IF(O76&gt;INDEX(Table2xAcq.1[],_xlfn.AGGREGATE(15,6,(ROW(Tableyear1[])-ROW(INDEX(Tableyear1[],1,1))+1)/(YEAR(Tableyear1[])=YEAR(M76)),1)),P76+(O76-INDEX(Table2xAcq.1[],_xlfn.AGGREGATE(15,6,(ROW(Tableyear1[])-ROW(INDEX(Tableyear1[],1,1))+1)/(YEAR(Tableyear1[])=YEAR(M76)),1)))*$C$25,P76-MAX($Q$2:Q76)*$C$19),P76)*(1+Tbill_YTM)^(1/52)</f>
        <v>2926.6452528734703</v>
      </c>
      <c r="Q77" s="64">
        <f t="shared" si="4"/>
        <v>4427.8779844128094</v>
      </c>
      <c r="R77" s="64">
        <f>IF(YEAR(M77)&lt;&gt;YEAR(M76), R76*EXP($C$20/52)+(-MAX(Q$2:Q76)*$C$19), R76*EXP($C$20/52))</f>
        <v>-426.0807526977012</v>
      </c>
      <c r="S77" s="65">
        <f t="shared" si="5"/>
        <v>10.392109843915742</v>
      </c>
      <c r="T77" s="62"/>
      <c r="U77" s="62"/>
      <c r="V77" s="62"/>
    </row>
    <row r="78" spans="1:22" x14ac:dyDescent="0.4">
      <c r="G78" s="62"/>
      <c r="H78" s="77">
        <v>37137</v>
      </c>
      <c r="I78" s="78">
        <v>1354.27001953125</v>
      </c>
      <c r="J78" s="73">
        <v>1.987998360174835</v>
      </c>
      <c r="K78" s="79">
        <f t="shared" si="6"/>
        <v>104.41480882177849</v>
      </c>
      <c r="L78" s="62"/>
      <c r="M78" s="77">
        <v>37137</v>
      </c>
      <c r="N78" s="80">
        <f t="shared" si="7"/>
        <v>1154.6314028627203</v>
      </c>
      <c r="O78" s="80">
        <f t="array" ref="O78">IF(YEAR(M78)&lt;&gt;YEAR(M77),IF(O77&gt;INDEX(Table2xAcq.1[],_xlfn.AGGREGATE(15,6,(ROW(Tableyear1[])-ROW(INDEX(Tableyear1[],1,1))+1)/(YEAR(Tableyear1[])=YEAR(M77)),1)),O77-(O77-INDEX(Table2xAcq.1[],_xlfn.AGGREGATE(15,6,(ROW(Tableyear1[])-ROW(INDEX(Tableyear1[],1,1))+1)/(YEAR(Tableyear1[])=YEAR(M77)),1)))*$C$25,O77+MAX($Q$2:Q77)*$C$19),O77)*($J78/$J77)</f>
        <v>209.20223111376438</v>
      </c>
      <c r="P78" s="80">
        <f t="array" ref="P78">IF(YEAR(M78)&lt;&gt;YEAR(M77),IF(O77&gt;INDEX(Table2xAcq.1[],_xlfn.AGGREGATE(15,6,(ROW(Tableyear1[])-ROW(INDEX(Tableyear1[],1,1))+1)/(YEAR(Tableyear1[])=YEAR(M77)),1)),P77+(O77-INDEX(Table2xAcq.1[],_xlfn.AGGREGATE(15,6,(ROW(Tableyear1[])-ROW(INDEX(Tableyear1[],1,1))+1)/(YEAR(Tableyear1[])=YEAR(M77)),1)))*$C$25,P77-MAX($Q$2:Q77)*$C$19),P77)*(1+Tbill_YTM)^(1/52)</f>
        <v>2928.3093436464669</v>
      </c>
      <c r="Q78" s="64">
        <f t="shared" si="4"/>
        <v>4292.1429776229515</v>
      </c>
      <c r="R78" s="64">
        <f>IF(YEAR(M78)&lt;&gt;YEAR(M77), R77*EXP($C$20/52)+(-MAX(Q$2:Q77)*$C$19), R77*EXP($C$20/52))</f>
        <v>-426.5726680781878</v>
      </c>
      <c r="S78" s="65">
        <f t="shared" si="5"/>
        <v>10.061926838773063</v>
      </c>
      <c r="T78" s="62"/>
      <c r="U78" s="62"/>
      <c r="V78" s="62"/>
    </row>
    <row r="79" spans="1:22" x14ac:dyDescent="0.4">
      <c r="G79" s="62"/>
      <c r="H79" s="77">
        <v>37144</v>
      </c>
      <c r="I79" s="78">
        <v>1365.39001464843</v>
      </c>
      <c r="J79" s="73">
        <v>2.0206455158222112</v>
      </c>
      <c r="K79" s="79">
        <f t="shared" si="6"/>
        <v>104.47417909214313</v>
      </c>
      <c r="L79" s="62"/>
      <c r="M79" s="77">
        <v>37144</v>
      </c>
      <c r="N79" s="80">
        <f t="shared" si="7"/>
        <v>1164.1121529175878</v>
      </c>
      <c r="O79" s="80">
        <f t="array" ref="O79">IF(YEAR(M79)&lt;&gt;YEAR(M78),IF(O78&gt;INDEX(Table2xAcq.1[],_xlfn.AGGREGATE(15,6,(ROW(Tableyear1[])-ROW(INDEX(Tableyear1[],1,1))+1)/(YEAR(Tableyear1[])=YEAR(M78)),1)),O78-(O78-INDEX(Table2xAcq.1[],_xlfn.AGGREGATE(15,6,(ROW(Tableyear1[])-ROW(INDEX(Tableyear1[],1,1))+1)/(YEAR(Tableyear1[])=YEAR(M78)),1)))*$C$25,O78+MAX($Q$2:Q78)*$C$19),O78)*($J79/$J78)</f>
        <v>212.63777610100911</v>
      </c>
      <c r="P79" s="80">
        <f t="array" ref="P79">IF(YEAR(M79)&lt;&gt;YEAR(M78),IF(O78&gt;INDEX(Table2xAcq.1[],_xlfn.AGGREGATE(15,6,(ROW(Tableyear1[])-ROW(INDEX(Tableyear1[],1,1))+1)/(YEAR(Tableyear1[])=YEAR(M78)),1)),P78+(O78-INDEX(Table2xAcq.1[],_xlfn.AGGREGATE(15,6,(ROW(Tableyear1[])-ROW(INDEX(Tableyear1[],1,1))+1)/(YEAR(Tableyear1[])=YEAR(M78)),1)))*$C$25,P78-MAX($Q$2:Q78)*$C$19),P78)*(1+Tbill_YTM)^(1/52)</f>
        <v>2929.9743806216375</v>
      </c>
      <c r="Q79" s="64">
        <f t="shared" si="4"/>
        <v>4306.7243096402344</v>
      </c>
      <c r="R79" s="64">
        <f>IF(YEAR(M79)&lt;&gt;YEAR(M78), R78*EXP($C$20/52)+(-MAX(Q$2:Q78)*$C$19), R78*EXP($C$20/52))</f>
        <v>-427.06515138092868</v>
      </c>
      <c r="S79" s="65">
        <f t="shared" si="5"/>
        <v>10.084466727651051</v>
      </c>
      <c r="T79" s="62"/>
      <c r="U79" s="62"/>
      <c r="V79" s="62"/>
    </row>
    <row r="80" spans="1:22" x14ac:dyDescent="0.4">
      <c r="G80" s="62"/>
      <c r="H80" s="77">
        <v>37151</v>
      </c>
      <c r="I80" s="78">
        <v>1126.94995117187</v>
      </c>
      <c r="J80" s="73">
        <v>1.31490892790622</v>
      </c>
      <c r="K80" s="79">
        <f t="shared" si="6"/>
        <v>104.53358312044924</v>
      </c>
      <c r="L80" s="62"/>
      <c r="M80" s="77">
        <v>37151</v>
      </c>
      <c r="N80" s="80">
        <f t="shared" si="7"/>
        <v>960.82153803274446</v>
      </c>
      <c r="O80" s="80">
        <f t="array" ref="O80">IF(YEAR(M80)&lt;&gt;YEAR(M79),IF(O79&gt;INDEX(Table2xAcq.1[],_xlfn.AGGREGATE(15,6,(ROW(Tableyear1[])-ROW(INDEX(Tableyear1[],1,1))+1)/(YEAR(Tableyear1[])=YEAR(M79)),1)),O79-(O79-INDEX(Table2xAcq.1[],_xlfn.AGGREGATE(15,6,(ROW(Tableyear1[])-ROW(INDEX(Tableyear1[],1,1))+1)/(YEAR(Tableyear1[])=YEAR(M79)),1)))*$C$25,O79+MAX($Q$2:Q79)*$C$19),O79)*($J80/$J79)</f>
        <v>138.37128185819881</v>
      </c>
      <c r="P80" s="80">
        <f t="array" ref="P80">IF(YEAR(M80)&lt;&gt;YEAR(M79),IF(O79&gt;INDEX(Table2xAcq.1[],_xlfn.AGGREGATE(15,6,(ROW(Tableyear1[])-ROW(INDEX(Tableyear1[],1,1))+1)/(YEAR(Tableyear1[])=YEAR(M79)),1)),P79+(O79-INDEX(Table2xAcq.1[],_xlfn.AGGREGATE(15,6,(ROW(Tableyear1[])-ROW(INDEX(Tableyear1[],1,1))+1)/(YEAR(Tableyear1[])=YEAR(M79)),1)))*$C$25,P79-MAX($Q$2:Q79)*$C$19),P79)*(1+Tbill_YTM)^(1/52)</f>
        <v>2931.6403643369927</v>
      </c>
      <c r="Q80" s="64">
        <f t="shared" si="4"/>
        <v>4030.8331842279358</v>
      </c>
      <c r="R80" s="64">
        <f>IF(YEAR(M80)&lt;&gt;YEAR(M79), R79*EXP($C$20/52)+(-MAX(Q$2:Q79)*$C$19), R79*EXP($C$20/52))</f>
        <v>-427.55820326159687</v>
      </c>
      <c r="S80" s="65">
        <f t="shared" si="5"/>
        <v>9.4275660096777845</v>
      </c>
      <c r="T80" s="62"/>
      <c r="U80" s="62"/>
      <c r="V80" s="62"/>
    </row>
    <row r="81" spans="7:22" x14ac:dyDescent="0.4">
      <c r="G81" s="62"/>
      <c r="H81" s="77">
        <v>37158</v>
      </c>
      <c r="I81" s="78">
        <v>1168.36999511718</v>
      </c>
      <c r="J81" s="73">
        <v>1.4115655461017691</v>
      </c>
      <c r="K81" s="79">
        <f t="shared" si="6"/>
        <v>104.59302092589157</v>
      </c>
      <c r="L81" s="62"/>
      <c r="M81" s="77">
        <v>37158</v>
      </c>
      <c r="N81" s="80">
        <f t="shared" si="7"/>
        <v>996.13567978991216</v>
      </c>
      <c r="O81" s="80">
        <f t="array" ref="O81">IF(YEAR(M81)&lt;&gt;YEAR(M80),IF(O80&gt;INDEX(Table2xAcq.1[],_xlfn.AGGREGATE(15,6,(ROW(Tableyear1[])-ROW(INDEX(Tableyear1[],1,1))+1)/(YEAR(Tableyear1[])=YEAR(M80)),1)),O80-(O80-INDEX(Table2xAcq.1[],_xlfn.AGGREGATE(15,6,(ROW(Tableyear1[])-ROW(INDEX(Tableyear1[],1,1))+1)/(YEAR(Tableyear1[])=YEAR(M80)),1)))*$C$25,O80+MAX($Q$2:Q80)*$C$19),O80)*($J81/$J80)</f>
        <v>148.54270884903488</v>
      </c>
      <c r="P81" s="80">
        <f t="array" ref="P81">IF(YEAR(M81)&lt;&gt;YEAR(M80),IF(O80&gt;INDEX(Table2xAcq.1[],_xlfn.AGGREGATE(15,6,(ROW(Tableyear1[])-ROW(INDEX(Tableyear1[],1,1))+1)/(YEAR(Tableyear1[])=YEAR(M80)),1)),P80+(O80-INDEX(Table2xAcq.1[],_xlfn.AGGREGATE(15,6,(ROW(Tableyear1[])-ROW(INDEX(Tableyear1[],1,1))+1)/(YEAR(Tableyear1[])=YEAR(M80)),1)))*$C$25,P80-MAX($Q$2:Q80)*$C$19),P80)*(1+Tbill_YTM)^(1/52)</f>
        <v>2933.3072953308488</v>
      </c>
      <c r="Q81" s="64">
        <f t="shared" si="4"/>
        <v>4077.9856839697959</v>
      </c>
      <c r="R81" s="64">
        <f>IF(YEAR(M81)&lt;&gt;YEAR(M80), R80*EXP($C$20/52)+(-MAX(Q$2:Q80)*$C$19), R80*EXP($C$20/52))</f>
        <v>-428.05182437662251</v>
      </c>
      <c r="S81" s="65">
        <f t="shared" si="5"/>
        <v>9.5268503759062817</v>
      </c>
      <c r="T81" s="62"/>
      <c r="U81" s="62"/>
      <c r="V81" s="62"/>
    </row>
    <row r="82" spans="7:22" x14ac:dyDescent="0.4">
      <c r="G82" s="62"/>
      <c r="H82" s="77">
        <v>37165</v>
      </c>
      <c r="I82" s="78">
        <v>1271.72998046875</v>
      </c>
      <c r="J82" s="73">
        <v>1.6613141613137281</v>
      </c>
      <c r="K82" s="79">
        <f t="shared" si="6"/>
        <v>104.65249252767579</v>
      </c>
      <c r="L82" s="62"/>
      <c r="M82" s="77">
        <v>37165</v>
      </c>
      <c r="N82" s="80">
        <f t="shared" si="7"/>
        <v>1084.2589367218357</v>
      </c>
      <c r="O82" s="80">
        <f t="array" ref="O82">IF(YEAR(M82)&lt;&gt;YEAR(M81),IF(O81&gt;INDEX(Table2xAcq.1[],_xlfn.AGGREGATE(15,6,(ROW(Tableyear1[])-ROW(INDEX(Tableyear1[],1,1))+1)/(YEAR(Tableyear1[])=YEAR(M81)),1)),O81-(O81-INDEX(Table2xAcq.1[],_xlfn.AGGREGATE(15,6,(ROW(Tableyear1[])-ROW(INDEX(Tableyear1[],1,1))+1)/(YEAR(Tableyear1[])=YEAR(M81)),1)))*$C$25,O81+MAX($Q$2:Q81)*$C$19),O81)*($J82/$J81)</f>
        <v>174.82440433057437</v>
      </c>
      <c r="P82" s="80">
        <f t="array" ref="P82">IF(YEAR(M82)&lt;&gt;YEAR(M81),IF(O81&gt;INDEX(Table2xAcq.1[],_xlfn.AGGREGATE(15,6,(ROW(Tableyear1[])-ROW(INDEX(Tableyear1[],1,1))+1)/(YEAR(Tableyear1[])=YEAR(M81)),1)),P81+(O81-INDEX(Table2xAcq.1[],_xlfn.AGGREGATE(15,6,(ROW(Tableyear1[])-ROW(INDEX(Tableyear1[],1,1))+1)/(YEAR(Tableyear1[])=YEAR(M81)),1)))*$C$25,P81-MAX($Q$2:Q81)*$C$19),P81)*(1+Tbill_YTM)^(1/52)</f>
        <v>2934.975174141829</v>
      </c>
      <c r="Q82" s="64">
        <f t="shared" si="4"/>
        <v>4194.0585151942396</v>
      </c>
      <c r="R82" s="64">
        <f>IF(YEAR(M82)&lt;&gt;YEAR(M81), R81*EXP($C$20/52)+(-MAX(Q$2:Q81)*$C$19), R81*EXP($C$20/52))</f>
        <v>-428.54601538319355</v>
      </c>
      <c r="S82" s="65">
        <f t="shared" si="5"/>
        <v>9.7867168627015069</v>
      </c>
      <c r="T82" s="62"/>
      <c r="U82" s="62"/>
      <c r="V82" s="62"/>
    </row>
    <row r="83" spans="7:22" x14ac:dyDescent="0.4">
      <c r="G83" s="62"/>
      <c r="H83" s="77">
        <v>37172</v>
      </c>
      <c r="I83" s="78">
        <v>1393.83996582031</v>
      </c>
      <c r="J83" s="73">
        <v>1.9803489423095879</v>
      </c>
      <c r="K83" s="79">
        <f t="shared" si="6"/>
        <v>104.71199794501852</v>
      </c>
      <c r="L83" s="62"/>
      <c r="M83" s="77">
        <v>37172</v>
      </c>
      <c r="N83" s="80">
        <f t="shared" si="7"/>
        <v>1188.3681776092765</v>
      </c>
      <c r="O83" s="80">
        <f t="array" ref="O83">IF(YEAR(M83)&lt;&gt;YEAR(M82),IF(O82&gt;INDEX(Table2xAcq.1[],_xlfn.AGGREGATE(15,6,(ROW(Tableyear1[])-ROW(INDEX(Tableyear1[],1,1))+1)/(YEAR(Tableyear1[])=YEAR(M82)),1)),O82-(O82-INDEX(Table2xAcq.1[],_xlfn.AGGREGATE(15,6,(ROW(Tableyear1[])-ROW(INDEX(Tableyear1[],1,1))+1)/(YEAR(Tableyear1[])=YEAR(M82)),1)))*$C$25,O82+MAX($Q$2:Q82)*$C$19),O82)*($J83/$J82)</f>
        <v>208.39726300303087</v>
      </c>
      <c r="P83" s="80">
        <f t="array" ref="P83">IF(YEAR(M83)&lt;&gt;YEAR(M82),IF(O82&gt;INDEX(Table2xAcq.1[],_xlfn.AGGREGATE(15,6,(ROW(Tableyear1[])-ROW(INDEX(Tableyear1[],1,1))+1)/(YEAR(Tableyear1[])=YEAR(M82)),1)),P82+(O82-INDEX(Table2xAcq.1[],_xlfn.AGGREGATE(15,6,(ROW(Tableyear1[])-ROW(INDEX(Tableyear1[],1,1))+1)/(YEAR(Tableyear1[])=YEAR(M82)),1)))*$C$25,P82-MAX($Q$2:Q82)*$C$19),P82)*(1+Tbill_YTM)^(1/52)</f>
        <v>2936.6440013088618</v>
      </c>
      <c r="Q83" s="64">
        <f t="shared" si="4"/>
        <v>4333.4094419211688</v>
      </c>
      <c r="R83" s="64">
        <f>IF(YEAR(M83)&lt;&gt;YEAR(M82), R82*EXP($C$20/52)+(-MAX(Q$2:Q82)*$C$19), R82*EXP($C$20/52))</f>
        <v>-429.04077693925666</v>
      </c>
      <c r="S83" s="65">
        <f t="shared" si="5"/>
        <v>10.100227472165637</v>
      </c>
      <c r="T83" s="62"/>
      <c r="U83" s="62"/>
      <c r="V83" s="62"/>
    </row>
    <row r="84" spans="7:22" x14ac:dyDescent="0.4">
      <c r="G84" s="62"/>
      <c r="H84" s="77">
        <v>37179</v>
      </c>
      <c r="I84" s="78">
        <v>1347.58996582031</v>
      </c>
      <c r="J84" s="73">
        <v>1.848926195325985</v>
      </c>
      <c r="K84" s="79">
        <f t="shared" si="6"/>
        <v>104.7715371971473</v>
      </c>
      <c r="L84" s="62"/>
      <c r="M84" s="77">
        <v>37179</v>
      </c>
      <c r="N84" s="80">
        <f t="shared" si="7"/>
        <v>1148.9360838523132</v>
      </c>
      <c r="O84" s="80">
        <f t="array" ref="O84">IF(YEAR(M84)&lt;&gt;YEAR(M83),IF(O83&gt;INDEX(Table2xAcq.1[],_xlfn.AGGREGATE(15,6,(ROW(Tableyear1[])-ROW(INDEX(Tableyear1[],1,1))+1)/(YEAR(Tableyear1[])=YEAR(M83)),1)),O83-(O83-INDEX(Table2xAcq.1[],_xlfn.AGGREGATE(15,6,(ROW(Tableyear1[])-ROW(INDEX(Tableyear1[],1,1))+1)/(YEAR(Tableyear1[])=YEAR(M83)),1)))*$C$25,O83+MAX($Q$2:Q83)*$C$19),O83)*($J84/$J83)</f>
        <v>194.56730597748708</v>
      </c>
      <c r="P84" s="80">
        <f t="array" ref="P84">IF(YEAR(M84)&lt;&gt;YEAR(M83),IF(O83&gt;INDEX(Table2xAcq.1[],_xlfn.AGGREGATE(15,6,(ROW(Tableyear1[])-ROW(INDEX(Tableyear1[],1,1))+1)/(YEAR(Tableyear1[])=YEAR(M83)),1)),P83+(O83-INDEX(Table2xAcq.1[],_xlfn.AGGREGATE(15,6,(ROW(Tableyear1[])-ROW(INDEX(Tableyear1[],1,1))+1)/(YEAR(Tableyear1[])=YEAR(M83)),1)))*$C$25,P83-MAX($Q$2:Q83)*$C$19),P83)*(1+Tbill_YTM)^(1/52)</f>
        <v>2938.3137773711828</v>
      </c>
      <c r="Q84" s="64">
        <f t="shared" si="4"/>
        <v>4281.817167200983</v>
      </c>
      <c r="R84" s="64">
        <f>IF(YEAR(M84)&lt;&gt;YEAR(M83), R83*EXP($C$20/52)+(-MAX(Q$2:Q83)*$C$19), R83*EXP($C$20/52))</f>
        <v>-429.53610970351809</v>
      </c>
      <c r="S84" s="65">
        <f t="shared" si="5"/>
        <v>9.9684684720836483</v>
      </c>
      <c r="T84" s="62"/>
      <c r="U84" s="62"/>
      <c r="V84" s="62"/>
    </row>
    <row r="85" spans="7:22" x14ac:dyDescent="0.4">
      <c r="G85" s="62"/>
      <c r="H85" s="77">
        <v>37186</v>
      </c>
      <c r="I85" s="78">
        <v>1454.90002441406</v>
      </c>
      <c r="J85" s="73">
        <v>2.143390213889933</v>
      </c>
      <c r="K85" s="79">
        <f t="shared" si="6"/>
        <v>104.83111030330058</v>
      </c>
      <c r="L85" s="62"/>
      <c r="M85" s="77">
        <v>37186</v>
      </c>
      <c r="N85" s="80">
        <f t="shared" si="7"/>
        <v>1240.4271171827777</v>
      </c>
      <c r="O85" s="80">
        <f t="array" ref="O85">IF(YEAR(M85)&lt;&gt;YEAR(M84),IF(O84&gt;INDEX(Table2xAcq.1[],_xlfn.AGGREGATE(15,6,(ROW(Tableyear1[])-ROW(INDEX(Tableyear1[],1,1))+1)/(YEAR(Tableyear1[])=YEAR(M84)),1)),O84-(O84-INDEX(Table2xAcq.1[],_xlfn.AGGREGATE(15,6,(ROW(Tableyear1[])-ROW(INDEX(Tableyear1[],1,1))+1)/(YEAR(Tableyear1[])=YEAR(M84)),1)))*$C$25,O84+MAX($Q$2:Q84)*$C$19),O84)*($J85/$J84)</f>
        <v>225.55451949857127</v>
      </c>
      <c r="P85" s="80">
        <f t="array" ref="P85">IF(YEAR(M85)&lt;&gt;YEAR(M84),IF(O84&gt;INDEX(Table2xAcq.1[],_xlfn.AGGREGATE(15,6,(ROW(Tableyear1[])-ROW(INDEX(Tableyear1[],1,1))+1)/(YEAR(Tableyear1[])=YEAR(M84)),1)),P84+(O84-INDEX(Table2xAcq.1[],_xlfn.AGGREGATE(15,6,(ROW(Tableyear1[])-ROW(INDEX(Tableyear1[],1,1))+1)/(YEAR(Tableyear1[])=YEAR(M84)),1)))*$C$25,P84-MAX($Q$2:Q84)*$C$19),P84)*(1+Tbill_YTM)^(1/52)</f>
        <v>2939.9845028683339</v>
      </c>
      <c r="Q85" s="64">
        <f t="shared" si="4"/>
        <v>4405.9661395496823</v>
      </c>
      <c r="R85" s="64">
        <f>IF(YEAR(M85)&lt;&gt;YEAR(M84), R84*EXP($C$20/52)+(-MAX(Q$2:Q84)*$C$19), R84*EXP($C$20/52))</f>
        <v>-430.03201433544467</v>
      </c>
      <c r="S85" s="65">
        <f t="shared" si="5"/>
        <v>10.245670072630515</v>
      </c>
      <c r="T85" s="62"/>
      <c r="U85" s="62"/>
      <c r="V85" s="62"/>
    </row>
    <row r="86" spans="7:22" x14ac:dyDescent="0.4">
      <c r="G86" s="62"/>
      <c r="H86" s="77">
        <v>37193</v>
      </c>
      <c r="I86" s="78">
        <v>1425.78002929687</v>
      </c>
      <c r="J86" s="73">
        <v>2.0575897994073711</v>
      </c>
      <c r="K86" s="79">
        <f t="shared" si="6"/>
        <v>104.89071728272776</v>
      </c>
      <c r="L86" s="62"/>
      <c r="M86" s="77">
        <v>37193</v>
      </c>
      <c r="N86" s="80">
        <f t="shared" si="7"/>
        <v>1215.5998225305971</v>
      </c>
      <c r="O86" s="80">
        <f t="array" ref="O86">IF(YEAR(M86)&lt;&gt;YEAR(M85),IF(O85&gt;INDEX(Table2xAcq.1[],_xlfn.AGGREGATE(15,6,(ROW(Tableyear1[])-ROW(INDEX(Tableyear1[],1,1))+1)/(YEAR(Tableyear1[])=YEAR(M85)),1)),O85-(O85-INDEX(Table2xAcq.1[],_xlfn.AGGREGATE(15,6,(ROW(Tableyear1[])-ROW(INDEX(Tableyear1[],1,1))+1)/(YEAR(Tableyear1[])=YEAR(M85)),1)))*$C$25,O85+MAX($Q$2:Q85)*$C$19),O85)*($J86/$J85)</f>
        <v>216.52551902260552</v>
      </c>
      <c r="P86" s="80">
        <f t="array" ref="P86">IF(YEAR(M86)&lt;&gt;YEAR(M85),IF(O85&gt;INDEX(Table2xAcq.1[],_xlfn.AGGREGATE(15,6,(ROW(Tableyear1[])-ROW(INDEX(Tableyear1[],1,1))+1)/(YEAR(Tableyear1[])=YEAR(M85)),1)),P85+(O85-INDEX(Table2xAcq.1[],_xlfn.AGGREGATE(15,6,(ROW(Tableyear1[])-ROW(INDEX(Tableyear1[],1,1))+1)/(YEAR(Tableyear1[])=YEAR(M85)),1)))*$C$25,P85-MAX($Q$2:Q85)*$C$19),P85)*(1+Tbill_YTM)^(1/52)</f>
        <v>2941.6561783401635</v>
      </c>
      <c r="Q86" s="64">
        <f t="shared" si="4"/>
        <v>4373.7815198933658</v>
      </c>
      <c r="R86" s="64">
        <f>IF(YEAR(M86)&lt;&gt;YEAR(M85), R85*EXP($C$20/52)+(-MAX(Q$2:Q85)*$C$19), R85*EXP($C$20/52))</f>
        <v>-430.52849149526452</v>
      </c>
      <c r="S86" s="65">
        <f t="shared" si="5"/>
        <v>10.159098889606181</v>
      </c>
      <c r="T86" s="62"/>
      <c r="U86" s="62"/>
      <c r="V86" s="62"/>
    </row>
    <row r="87" spans="7:22" x14ac:dyDescent="0.4">
      <c r="G87" s="62"/>
      <c r="H87" s="77">
        <v>37200</v>
      </c>
      <c r="I87" s="78">
        <v>1514.9599609375</v>
      </c>
      <c r="J87" s="73">
        <v>2.314986752492902</v>
      </c>
      <c r="K87" s="79">
        <f t="shared" si="6"/>
        <v>104.9503581546892</v>
      </c>
      <c r="L87" s="62"/>
      <c r="M87" s="77">
        <v>37200</v>
      </c>
      <c r="N87" s="80">
        <f t="shared" si="7"/>
        <v>1291.6333668699031</v>
      </c>
      <c r="O87" s="80">
        <f t="array" ref="O87">IF(YEAR(M87)&lt;&gt;YEAR(M86),IF(O86&gt;INDEX(Table2xAcq.1[],_xlfn.AGGREGATE(15,6,(ROW(Tableyear1[])-ROW(INDEX(Tableyear1[],1,1))+1)/(YEAR(Tableyear1[])=YEAR(M86)),1)),O86-(O86-INDEX(Table2xAcq.1[],_xlfn.AGGREGATE(15,6,(ROW(Tableyear1[])-ROW(INDEX(Tableyear1[],1,1))+1)/(YEAR(Tableyear1[])=YEAR(M86)),1)))*$C$25,O86+MAX($Q$2:Q86)*$C$19),O86)*($J87/$J86)</f>
        <v>243.61206896454931</v>
      </c>
      <c r="P87" s="80">
        <f t="array" ref="P87">IF(YEAR(M87)&lt;&gt;YEAR(M86),IF(O86&gt;INDEX(Table2xAcq.1[],_xlfn.AGGREGATE(15,6,(ROW(Tableyear1[])-ROW(INDEX(Tableyear1[],1,1))+1)/(YEAR(Tableyear1[])=YEAR(M86)),1)),P86+(O86-INDEX(Table2xAcq.1[],_xlfn.AGGREGATE(15,6,(ROW(Tableyear1[])-ROW(INDEX(Tableyear1[],1,1))+1)/(YEAR(Tableyear1[])=YEAR(M86)),1)))*$C$25,P86-MAX($Q$2:Q86)*$C$19),P86)*(1+Tbill_YTM)^(1/52)</f>
        <v>2943.3288043268276</v>
      </c>
      <c r="Q87" s="64">
        <f t="shared" si="4"/>
        <v>4478.5742401612797</v>
      </c>
      <c r="R87" s="64">
        <f>IF(YEAR(M87)&lt;&gt;YEAR(M86), R86*EXP($C$20/52)+(-MAX(Q$2:Q86)*$C$19), R86*EXP($C$20/52))</f>
        <v>-431.02554184396797</v>
      </c>
      <c r="S87" s="65">
        <f t="shared" si="5"/>
        <v>10.390507766666254</v>
      </c>
      <c r="T87" s="62"/>
      <c r="U87" s="62"/>
      <c r="V87" s="62"/>
    </row>
    <row r="88" spans="7:22" x14ac:dyDescent="0.4">
      <c r="G88" s="62"/>
      <c r="H88" s="77">
        <v>37207</v>
      </c>
      <c r="I88" s="78">
        <v>1582.14001464843</v>
      </c>
      <c r="J88" s="73">
        <v>2.520300342795744</v>
      </c>
      <c r="K88" s="79">
        <f t="shared" si="6"/>
        <v>105.01003293845618</v>
      </c>
      <c r="L88" s="62"/>
      <c r="M88" s="77">
        <v>37207</v>
      </c>
      <c r="N88" s="80">
        <f t="shared" si="7"/>
        <v>1348.9101274434647</v>
      </c>
      <c r="O88" s="80">
        <f t="array" ref="O88">IF(YEAR(M88)&lt;&gt;YEAR(M87),IF(O87&gt;INDEX(Table2xAcq.1[],_xlfn.AGGREGATE(15,6,(ROW(Tableyear1[])-ROW(INDEX(Tableyear1[],1,1))+1)/(YEAR(Tableyear1[])=YEAR(M87)),1)),O87-(O87-INDEX(Table2xAcq.1[],_xlfn.AGGREGATE(15,6,(ROW(Tableyear1[])-ROW(INDEX(Tableyear1[],1,1))+1)/(YEAR(Tableyear1[])=YEAR(M87)),1)))*$C$25,O87+MAX($Q$2:Q87)*$C$19),O87)*($J88/$J87)</f>
        <v>265.21775135834889</v>
      </c>
      <c r="P88" s="80">
        <f t="array" ref="P88">IF(YEAR(M88)&lt;&gt;YEAR(M87),IF(O87&gt;INDEX(Table2xAcq.1[],_xlfn.AGGREGATE(15,6,(ROW(Tableyear1[])-ROW(INDEX(Tableyear1[],1,1))+1)/(YEAR(Tableyear1[])=YEAR(M87)),1)),P87+(O87-INDEX(Table2xAcq.1[],_xlfn.AGGREGATE(15,6,(ROW(Tableyear1[])-ROW(INDEX(Tableyear1[],1,1))+1)/(YEAR(Tableyear1[])=YEAR(M87)),1)))*$C$25,P87-MAX($Q$2:Q87)*$C$19),P87)*(1+Tbill_YTM)^(1/52)</f>
        <v>2945.002381368789</v>
      </c>
      <c r="Q88" s="64">
        <f t="shared" si="4"/>
        <v>4559.1302601706029</v>
      </c>
      <c r="R88" s="64">
        <f>IF(YEAR(M88)&lt;&gt;YEAR(M87), R87*EXP($C$20/52)+(-MAX(Q$2:Q87)*$C$19), R87*EXP($C$20/52))</f>
        <v>-431.52316604330855</v>
      </c>
      <c r="S88" s="65">
        <f t="shared" si="5"/>
        <v>10.565203954109474</v>
      </c>
      <c r="T88" s="62"/>
      <c r="U88" s="62"/>
      <c r="V88" s="62"/>
    </row>
    <row r="89" spans="7:22" x14ac:dyDescent="0.4">
      <c r="G89" s="62"/>
      <c r="H89" s="77">
        <v>37214</v>
      </c>
      <c r="I89" s="78">
        <v>1577.46997070312</v>
      </c>
      <c r="J89" s="73">
        <v>2.505421870287289</v>
      </c>
      <c r="K89" s="79">
        <f t="shared" si="6"/>
        <v>105.06974165331096</v>
      </c>
      <c r="L89" s="62"/>
      <c r="M89" s="77">
        <v>37214</v>
      </c>
      <c r="N89" s="80">
        <f t="shared" si="7"/>
        <v>1344.9285142391275</v>
      </c>
      <c r="O89" s="80">
        <f t="array" ref="O89">IF(YEAR(M89)&lt;&gt;YEAR(M88),IF(O88&gt;INDEX(Table2xAcq.1[],_xlfn.AGGREGATE(15,6,(ROW(Tableyear1[])-ROW(INDEX(Tableyear1[],1,1))+1)/(YEAR(Tableyear1[])=YEAR(M88)),1)),O88-(O88-INDEX(Table2xAcq.1[],_xlfn.AGGREGATE(15,6,(ROW(Tableyear1[])-ROW(INDEX(Tableyear1[],1,1))+1)/(YEAR(Tableyear1[])=YEAR(M88)),1)))*$C$25,O88+MAX($Q$2:Q88)*$C$19),O88)*($J89/$J88)</f>
        <v>263.65205105059823</v>
      </c>
      <c r="P89" s="80">
        <f t="array" ref="P89">IF(YEAR(M89)&lt;&gt;YEAR(M88),IF(O88&gt;INDEX(Table2xAcq.1[],_xlfn.AGGREGATE(15,6,(ROW(Tableyear1[])-ROW(INDEX(Tableyear1[],1,1))+1)/(YEAR(Tableyear1[])=YEAR(M88)),1)),P88+(O88-INDEX(Table2xAcq.1[],_xlfn.AGGREGATE(15,6,(ROW(Tableyear1[])-ROW(INDEX(Tableyear1[],1,1))+1)/(YEAR(Tableyear1[])=YEAR(M88)),1)))*$C$25,P88-MAX($Q$2:Q88)*$C$19),P88)*(1+Tbill_YTM)^(1/52)</f>
        <v>2946.6769100068182</v>
      </c>
      <c r="Q89" s="64">
        <f t="shared" si="4"/>
        <v>4555.2574752965438</v>
      </c>
      <c r="R89" s="64">
        <f>IF(YEAR(M89)&lt;&gt;YEAR(M88), R88*EXP($C$20/52)+(-MAX(Q$2:Q88)*$C$19), R88*EXP($C$20/52))</f>
        <v>-432.02136475580375</v>
      </c>
      <c r="S89" s="65">
        <f t="shared" si="5"/>
        <v>10.544056028042416</v>
      </c>
      <c r="T89" s="62"/>
      <c r="U89" s="62"/>
      <c r="V89" s="62"/>
    </row>
    <row r="90" spans="7:22" x14ac:dyDescent="0.4">
      <c r="G90" s="62"/>
      <c r="H90" s="77">
        <v>37221</v>
      </c>
      <c r="I90" s="78">
        <v>1596.05004882812</v>
      </c>
      <c r="J90" s="73">
        <v>2.564441610695118</v>
      </c>
      <c r="K90" s="79">
        <f t="shared" si="6"/>
        <v>105.12948431854676</v>
      </c>
      <c r="L90" s="62"/>
      <c r="M90" s="77">
        <v>37221</v>
      </c>
      <c r="N90" s="80">
        <f t="shared" si="7"/>
        <v>1360.7696252150563</v>
      </c>
      <c r="O90" s="80">
        <f t="array" ref="O90">IF(YEAR(M90)&lt;&gt;YEAR(M89),IF(O89&gt;INDEX(Table2xAcq.1[],_xlfn.AGGREGATE(15,6,(ROW(Tableyear1[])-ROW(INDEX(Tableyear1[],1,1))+1)/(YEAR(Tableyear1[])=YEAR(M89)),1)),O89-(O89-INDEX(Table2xAcq.1[],_xlfn.AGGREGATE(15,6,(ROW(Tableyear1[])-ROW(INDEX(Tableyear1[],1,1))+1)/(YEAR(Tableyear1[])=YEAR(M89)),1)))*$C$25,O89+MAX($Q$2:Q89)*$C$19),O89)*($J90/$J89)</f>
        <v>269.86285163294235</v>
      </c>
      <c r="P90" s="80">
        <f t="array" ref="P90">IF(YEAR(M90)&lt;&gt;YEAR(M89),IF(O89&gt;INDEX(Table2xAcq.1[],_xlfn.AGGREGATE(15,6,(ROW(Tableyear1[])-ROW(INDEX(Tableyear1[],1,1))+1)/(YEAR(Tableyear1[])=YEAR(M89)),1)),P89+(O89-INDEX(Table2xAcq.1[],_xlfn.AGGREGATE(15,6,(ROW(Tableyear1[])-ROW(INDEX(Tableyear1[],1,1))+1)/(YEAR(Tableyear1[])=YEAR(M89)),1)))*$C$25,P89-MAX($Q$2:Q89)*$C$19),P89)*(1+Tbill_YTM)^(1/52)</f>
        <v>2948.3523907819922</v>
      </c>
      <c r="Q90" s="64">
        <f t="shared" si="4"/>
        <v>4578.9848676299907</v>
      </c>
      <c r="R90" s="64">
        <f>IF(YEAR(M90)&lt;&gt;YEAR(M89), R89*EXP($C$20/52)+(-MAX(Q$2:Q89)*$C$19), R89*EXP($C$20/52))</f>
        <v>-432.52013864473594</v>
      </c>
      <c r="S90" s="65">
        <f t="shared" si="5"/>
        <v>10.586755294164659</v>
      </c>
      <c r="T90" s="62"/>
      <c r="U90" s="62"/>
      <c r="V90" s="62"/>
    </row>
    <row r="91" spans="7:22" x14ac:dyDescent="0.4">
      <c r="G91" s="62"/>
      <c r="H91" s="77">
        <v>37228</v>
      </c>
      <c r="I91" s="78">
        <v>1673.90002441406</v>
      </c>
      <c r="J91" s="73">
        <v>2.8146113555985042</v>
      </c>
      <c r="K91" s="79">
        <f t="shared" si="6"/>
        <v>105.18926095346778</v>
      </c>
      <c r="L91" s="62"/>
      <c r="M91" s="77">
        <v>37228</v>
      </c>
      <c r="N91" s="80">
        <f t="shared" si="7"/>
        <v>1427.1434097833178</v>
      </c>
      <c r="O91" s="80">
        <f t="array" ref="O91">IF(YEAR(M91)&lt;&gt;YEAR(M90),IF(O90&gt;INDEX(Table2xAcq.1[],_xlfn.AGGREGATE(15,6,(ROW(Tableyear1[])-ROW(INDEX(Tableyear1[],1,1))+1)/(YEAR(Tableyear1[])=YEAR(M90)),1)),O90-(O90-INDEX(Table2xAcq.1[],_xlfn.AGGREGATE(15,6,(ROW(Tableyear1[])-ROW(INDEX(Tableyear1[],1,1))+1)/(YEAR(Tableyear1[])=YEAR(M90)),1)))*$C$25,O90+MAX($Q$2:Q90)*$C$19),O90)*($J91/$J90)</f>
        <v>296.18886368576261</v>
      </c>
      <c r="P91" s="80">
        <f t="array" ref="P91">IF(YEAR(M91)&lt;&gt;YEAR(M90),IF(O90&gt;INDEX(Table2xAcq.1[],_xlfn.AGGREGATE(15,6,(ROW(Tableyear1[])-ROW(INDEX(Tableyear1[],1,1))+1)/(YEAR(Tableyear1[])=YEAR(M90)),1)),P90+(O90-INDEX(Table2xAcq.1[],_xlfn.AGGREGATE(15,6,(ROW(Tableyear1[])-ROW(INDEX(Tableyear1[],1,1))+1)/(YEAR(Tableyear1[])=YEAR(M90)),1)))*$C$25,P90-MAX($Q$2:Q90)*$C$19),P90)*(1+Tbill_YTM)^(1/52)</f>
        <v>2950.0288242356964</v>
      </c>
      <c r="Q91" s="64">
        <f t="shared" si="4"/>
        <v>4673.3610977047774</v>
      </c>
      <c r="R91" s="64">
        <f>IF(YEAR(M91)&lt;&gt;YEAR(M90), R90*EXP($C$20/52)+(-MAX(Q$2:Q90)*$C$19), R90*EXP($C$20/52))</f>
        <v>-433.0194883741533</v>
      </c>
      <c r="S91" s="65">
        <f t="shared" si="5"/>
        <v>10.792496003474859</v>
      </c>
      <c r="T91" s="62"/>
      <c r="U91" s="62"/>
      <c r="V91" s="62"/>
    </row>
    <row r="92" spans="7:22" x14ac:dyDescent="0.4">
      <c r="G92" s="62"/>
      <c r="H92" s="77">
        <v>37235</v>
      </c>
      <c r="I92" s="78">
        <v>1605.67004394531</v>
      </c>
      <c r="J92" s="73">
        <v>2.5851581325640751</v>
      </c>
      <c r="K92" s="79">
        <f t="shared" si="6"/>
        <v>105.24907157738919</v>
      </c>
      <c r="L92" s="62"/>
      <c r="M92" s="77">
        <v>37235</v>
      </c>
      <c r="N92" s="80">
        <f t="shared" si="7"/>
        <v>1368.9714965534902</v>
      </c>
      <c r="O92" s="80">
        <f t="array" ref="O92">IF(YEAR(M92)&lt;&gt;YEAR(M91),IF(O91&gt;INDEX(Table2xAcq.1[],_xlfn.AGGREGATE(15,6,(ROW(Tableyear1[])-ROW(INDEX(Tableyear1[],1,1))+1)/(YEAR(Tableyear1[])=YEAR(M91)),1)),O91-(O91-INDEX(Table2xAcq.1[],_xlfn.AGGREGATE(15,6,(ROW(Tableyear1[])-ROW(INDEX(Tableyear1[],1,1))+1)/(YEAR(Tableyear1[])=YEAR(M91)),1)))*$C$25,O91+MAX($Q$2:Q91)*$C$19),O91)*($J92/$J91)</f>
        <v>272.04290503878207</v>
      </c>
      <c r="P92" s="80">
        <f t="array" ref="P92">IF(YEAR(M92)&lt;&gt;YEAR(M91),IF(O91&gt;INDEX(Table2xAcq.1[],_xlfn.AGGREGATE(15,6,(ROW(Tableyear1[])-ROW(INDEX(Tableyear1[],1,1))+1)/(YEAR(Tableyear1[])=YEAR(M91)),1)),P91+(O91-INDEX(Table2xAcq.1[],_xlfn.AGGREGATE(15,6,(ROW(Tableyear1[])-ROW(INDEX(Tableyear1[],1,1))+1)/(YEAR(Tableyear1[])=YEAR(M91)),1)))*$C$25,P91-MAX($Q$2:Q91)*$C$19),P91)*(1+Tbill_YTM)^(1/52)</f>
        <v>2951.7062109096241</v>
      </c>
      <c r="Q92" s="64">
        <f t="shared" si="4"/>
        <v>4592.7206125018965</v>
      </c>
      <c r="R92" s="64">
        <f>IF(YEAR(M92)&lt;&gt;YEAR(M91), R91*EXP($C$20/52)+(-MAX(Q$2:Q91)*$C$19), R91*EXP($C$20/52))</f>
        <v>-433.51941460887065</v>
      </c>
      <c r="S92" s="65">
        <f t="shared" si="5"/>
        <v>10.594036755298573</v>
      </c>
      <c r="T92" s="62"/>
      <c r="U92" s="62"/>
      <c r="V92" s="62"/>
    </row>
    <row r="93" spans="7:22" x14ac:dyDescent="0.4">
      <c r="G93" s="62"/>
      <c r="H93" s="77">
        <v>37242</v>
      </c>
      <c r="I93" s="78">
        <v>1578.27001953125</v>
      </c>
      <c r="J93" s="73">
        <v>2.4969290518590301</v>
      </c>
      <c r="K93" s="79">
        <f t="shared" si="6"/>
        <v>105.30891620963712</v>
      </c>
      <c r="L93" s="62"/>
      <c r="M93" s="77">
        <v>37242</v>
      </c>
      <c r="N93" s="80">
        <f t="shared" si="7"/>
        <v>1345.6106245180674</v>
      </c>
      <c r="O93" s="80">
        <f t="array" ref="O93">IF(YEAR(M93)&lt;&gt;YEAR(M92),IF(O92&gt;INDEX(Table2xAcq.1[],_xlfn.AGGREGATE(15,6,(ROW(Tableyear1[])-ROW(INDEX(Tableyear1[],1,1))+1)/(YEAR(Tableyear1[])=YEAR(M92)),1)),O92-(O92-INDEX(Table2xAcq.1[],_xlfn.AGGREGATE(15,6,(ROW(Tableyear1[])-ROW(INDEX(Tableyear1[],1,1))+1)/(YEAR(Tableyear1[])=YEAR(M92)),1)))*$C$25,O92+MAX($Q$2:Q92)*$C$19),O92)*($J93/$J92)</f>
        <v>262.75832970795108</v>
      </c>
      <c r="P93" s="80">
        <f t="array" ref="P93">IF(YEAR(M93)&lt;&gt;YEAR(M92),IF(O92&gt;INDEX(Table2xAcq.1[],_xlfn.AGGREGATE(15,6,(ROW(Tableyear1[])-ROW(INDEX(Tableyear1[],1,1))+1)/(YEAR(Tableyear1[])=YEAR(M92)),1)),P92+(O92-INDEX(Table2xAcq.1[],_xlfn.AGGREGATE(15,6,(ROW(Tableyear1[])-ROW(INDEX(Tableyear1[],1,1))+1)/(YEAR(Tableyear1[])=YEAR(M92)),1)))*$C$25,P92-MAX($Q$2:Q92)*$C$19),P92)*(1+Tbill_YTM)^(1/52)</f>
        <v>2953.3845513457763</v>
      </c>
      <c r="Q93" s="64">
        <f t="shared" si="4"/>
        <v>4561.7535055717944</v>
      </c>
      <c r="R93" s="64">
        <f>IF(YEAR(M93)&lt;&gt;YEAR(M92), R92*EXP($C$20/52)+(-MAX(Q$2:Q92)*$C$19), R92*EXP($C$20/52))</f>
        <v>-434.01991801447031</v>
      </c>
      <c r="S93" s="65">
        <f t="shared" si="5"/>
        <v>10.510470409838897</v>
      </c>
      <c r="T93" s="62"/>
      <c r="U93" s="62"/>
      <c r="V93" s="62"/>
    </row>
    <row r="94" spans="7:22" x14ac:dyDescent="0.4">
      <c r="G94" s="62"/>
      <c r="H94" s="77">
        <v>37249</v>
      </c>
      <c r="I94" s="78">
        <v>1621.13000488281</v>
      </c>
      <c r="J94" s="73">
        <v>2.6325437961831319</v>
      </c>
      <c r="K94" s="79">
        <f t="shared" si="6"/>
        <v>105.36879486954872</v>
      </c>
      <c r="L94" s="62"/>
      <c r="M94" s="77">
        <v>37249</v>
      </c>
      <c r="N94" s="80">
        <f t="shared" si="7"/>
        <v>1382.1524398868198</v>
      </c>
      <c r="O94" s="80">
        <f t="array" ref="O94">IF(YEAR(M94)&lt;&gt;YEAR(M93),IF(O93&gt;INDEX(Table2xAcq.1[],_xlfn.AGGREGATE(15,6,(ROW(Tableyear1[])-ROW(INDEX(Tableyear1[],1,1))+1)/(YEAR(Tableyear1[])=YEAR(M93)),1)),O93-(O93-INDEX(Table2xAcq.1[],_xlfn.AGGREGATE(15,6,(ROW(Tableyear1[])-ROW(INDEX(Tableyear1[],1,1))+1)/(YEAR(Tableyear1[])=YEAR(M93)),1)))*$C$25,O93+MAX($Q$2:Q93)*$C$19),O93)*($J94/$J93)</f>
        <v>277.02942150202568</v>
      </c>
      <c r="P94" s="80">
        <f t="array" ref="P94">IF(YEAR(M94)&lt;&gt;YEAR(M93),IF(O93&gt;INDEX(Table2xAcq.1[],_xlfn.AGGREGATE(15,6,(ROW(Tableyear1[])-ROW(INDEX(Tableyear1[],1,1))+1)/(YEAR(Tableyear1[])=YEAR(M93)),1)),P93+(O93-INDEX(Table2xAcq.1[],_xlfn.AGGREGATE(15,6,(ROW(Tableyear1[])-ROW(INDEX(Tableyear1[],1,1))+1)/(YEAR(Tableyear1[])=YEAR(M93)),1)))*$C$25,P93-MAX($Q$2:Q93)*$C$19),P93)*(1+Tbill_YTM)^(1/52)</f>
        <v>2955.0638460864625</v>
      </c>
      <c r="Q94" s="64">
        <f t="shared" si="4"/>
        <v>4614.2457074753074</v>
      </c>
      <c r="R94" s="64">
        <f>IF(YEAR(M94)&lt;&gt;YEAR(M93), R93*EXP($C$20/52)+(-MAX(Q$2:Q93)*$C$19), R93*EXP($C$20/52))</f>
        <v>-434.520999257303</v>
      </c>
      <c r="S94" s="65">
        <f t="shared" si="5"/>
        <v>10.61915469071028</v>
      </c>
      <c r="T94" s="62"/>
      <c r="U94" s="62"/>
      <c r="V94" s="62"/>
    </row>
    <row r="95" spans="7:22" x14ac:dyDescent="0.4">
      <c r="G95" s="89" t="s">
        <v>48</v>
      </c>
      <c r="H95" s="85">
        <v>37256</v>
      </c>
      <c r="I95" s="86">
        <v>1675.03002929687</v>
      </c>
      <c r="J95" s="87">
        <v>2.807599682457484</v>
      </c>
      <c r="K95" s="88">
        <f t="shared" si="6"/>
        <v>105.42870757647212</v>
      </c>
      <c r="L95" s="89"/>
      <c r="M95" s="85">
        <v>37256</v>
      </c>
      <c r="N95" s="90">
        <f t="shared" si="7"/>
        <v>1428.1068359127187</v>
      </c>
      <c r="O95" s="90">
        <f t="array" ref="O95">IF(YEAR(M95)&lt;&gt;YEAR(M94),IF(O94&gt;INDEX(Table2xAcq.1[],_xlfn.AGGREGATE(15,6,(ROW(Tableyear1[])-ROW(INDEX(Tableyear1[],1,1))+1)/(YEAR(Tableyear1[])=YEAR(M94)),1)),O94-(O94-INDEX(Table2xAcq.1[],_xlfn.AGGREGATE(15,6,(ROW(Tableyear1[])-ROW(INDEX(Tableyear1[],1,1))+1)/(YEAR(Tableyear1[])=YEAR(M94)),1)))*$C$25,O94+MAX($Q$2:Q94)*$C$19),O94)*($J95/$J94)</f>
        <v>295.45100710885242</v>
      </c>
      <c r="P95" s="90">
        <f t="array" ref="P95">IF(YEAR(M95)&lt;&gt;YEAR(M94),IF(O94&gt;INDEX(Table2xAcq.1[],_xlfn.AGGREGATE(15,6,(ROW(Tableyear1[])-ROW(INDEX(Tableyear1[],1,1))+1)/(YEAR(Tableyear1[])=YEAR(M94)),1)),P94+(O94-INDEX(Table2xAcq.1[],_xlfn.AGGREGATE(15,6,(ROW(Tableyear1[])-ROW(INDEX(Tableyear1[],1,1))+1)/(YEAR(Tableyear1[])=YEAR(M94)),1)))*$C$25,P94-MAX($Q$2:Q94)*$C$19),P94)*(1+Tbill_YTM)^(1/52)</f>
        <v>2956.7440956743003</v>
      </c>
      <c r="Q95" s="91">
        <f t="shared" si="4"/>
        <v>4680.3019386958713</v>
      </c>
      <c r="R95" s="91">
        <f>IF(YEAR(M95)&lt;&gt;YEAR(M94), R94*EXP($C$20/52)+(-MAX(Q$2:Q94)*$C$19), R94*EXP($C$20/52))</f>
        <v>-435.02265900448884</v>
      </c>
      <c r="S95" s="92">
        <f t="shared" si="5"/>
        <v>10.758754381682856</v>
      </c>
      <c r="T95" s="89"/>
      <c r="U95" s="89"/>
      <c r="V95" s="89"/>
    </row>
    <row r="96" spans="7:22" x14ac:dyDescent="0.4">
      <c r="G96" s="62"/>
      <c r="H96" s="77">
        <v>37263</v>
      </c>
      <c r="I96" s="78">
        <v>1634.17004394531</v>
      </c>
      <c r="J96" s="73">
        <v>2.670624846315099</v>
      </c>
      <c r="K96" s="79">
        <f t="shared" si="6"/>
        <v>105.48865434976645</v>
      </c>
      <c r="L96" s="62"/>
      <c r="M96" s="77">
        <v>37263</v>
      </c>
      <c r="N96" s="80">
        <f t="shared" si="7"/>
        <v>1393.2701921658893</v>
      </c>
      <c r="O96" s="80">
        <f t="array" ref="O96">IF(YEAR(M96)&lt;&gt;YEAR(M95),IF(O95&gt;INDEX(Table2xAcq.1[],_xlfn.AGGREGATE(15,6,(ROW(Tableyear1[])-ROW(INDEX(Tableyear1[],1,1))+1)/(YEAR(Tableyear1[])=YEAR(M95)),1)),O95-(O95-INDEX(Table2xAcq.1[],_xlfn.AGGREGATE(15,6,(ROW(Tableyear1[])-ROW(INDEX(Tableyear1[],1,1))+1)/(YEAR(Tableyear1[])=YEAR(M95)),1)))*$C$25,O95+MAX($Q$2:Q95)*$C$19),O95)*($J96/$J95)</f>
        <v>471.27935580850988</v>
      </c>
      <c r="P96" s="80">
        <f t="array" ref="P96">IF(YEAR(M96)&lt;&gt;YEAR(M95),IF(O95&gt;INDEX(Table2xAcq.1[],_xlfn.AGGREGATE(15,6,(ROW(Tableyear1[])-ROW(INDEX(Tableyear1[],1,1))+1)/(YEAR(Tableyear1[])=YEAR(M95)),1)),P95+(O95-INDEX(Table2xAcq.1[],_xlfn.AGGREGATE(15,6,(ROW(Tableyear1[])-ROW(INDEX(Tableyear1[],1,1))+1)/(YEAR(Tableyear1[])=YEAR(M95)),1)))*$C$25,P95-MAX($Q$2:Q95)*$C$19),P95)*(1+Tbill_YTM)^(1/52)</f>
        <v>2758.3115806329297</v>
      </c>
      <c r="Q96" s="64">
        <f t="shared" si="4"/>
        <v>4622.8611286073283</v>
      </c>
      <c r="R96" s="64">
        <f>IF(YEAR(M96)&lt;&gt;YEAR(M95), R95*EXP($C$20/52)+(-MAX(Q$2:Q95)*$C$19), R95*EXP($C$20/52))</f>
        <v>-635.52489792391816</v>
      </c>
      <c r="S96" s="65">
        <f t="shared" si="5"/>
        <v>7.2740834288458576</v>
      </c>
      <c r="T96" s="62"/>
      <c r="U96" s="62"/>
      <c r="V96" s="62"/>
    </row>
    <row r="97" spans="7:22" x14ac:dyDescent="0.4">
      <c r="G97" s="62"/>
      <c r="H97" s="77">
        <v>37270</v>
      </c>
      <c r="I97" s="78">
        <v>1548.21997070312</v>
      </c>
      <c r="J97" s="73">
        <v>2.3896988778167101</v>
      </c>
      <c r="K97" s="79">
        <f t="shared" si="6"/>
        <v>105.54863520880185</v>
      </c>
      <c r="L97" s="62"/>
      <c r="M97" s="77">
        <v>37270</v>
      </c>
      <c r="N97" s="80">
        <f t="shared" si="7"/>
        <v>1319.9903792685077</v>
      </c>
      <c r="O97" s="80">
        <f t="array" ref="O97">IF(YEAR(M97)&lt;&gt;YEAR(M96),IF(O96&gt;INDEX(Table2xAcq.1[],_xlfn.AGGREGATE(15,6,(ROW(Tableyear1[])-ROW(INDEX(Tableyear1[],1,1))+1)/(YEAR(Tableyear1[])=YEAR(M96)),1)),O96-(O96-INDEX(Table2xAcq.1[],_xlfn.AGGREGATE(15,6,(ROW(Tableyear1[])-ROW(INDEX(Tableyear1[],1,1))+1)/(YEAR(Tableyear1[])=YEAR(M96)),1)))*$C$25,O96+MAX($Q$2:Q96)*$C$19),O96)*($J97/$J96)</f>
        <v>421.7049613942292</v>
      </c>
      <c r="P97" s="80">
        <f t="array" ref="P97">IF(YEAR(M97)&lt;&gt;YEAR(M96),IF(O96&gt;INDEX(Table2xAcq.1[],_xlfn.AGGREGATE(15,6,(ROW(Tableyear1[])-ROW(INDEX(Tableyear1[],1,1))+1)/(YEAR(Tableyear1[])=YEAR(M96)),1)),P96+(O96-INDEX(Table2xAcq.1[],_xlfn.AGGREGATE(15,6,(ROW(Tableyear1[])-ROW(INDEX(Tableyear1[],1,1))+1)/(YEAR(Tableyear1[])=YEAR(M96)),1)))*$C$25,P96-MAX($Q$2:Q96)*$C$19),P96)*(1+Tbill_YTM)^(1/52)</f>
        <v>2759.8799568636578</v>
      </c>
      <c r="Q97" s="64">
        <f t="shared" si="4"/>
        <v>4501.5752975263949</v>
      </c>
      <c r="R97" s="64">
        <f>IF(YEAR(M97)&lt;&gt;YEAR(M96), R96*EXP($C$20/52)+(-MAX(Q$2:Q96)*$C$19), R96*EXP($C$20/52))</f>
        <v>-636.25861910233709</v>
      </c>
      <c r="S97" s="65">
        <f t="shared" si="5"/>
        <v>7.0750716176975716</v>
      </c>
      <c r="T97" s="62"/>
      <c r="U97" s="62"/>
      <c r="V97" s="62"/>
    </row>
    <row r="98" spans="7:22" x14ac:dyDescent="0.4">
      <c r="G98" s="62"/>
      <c r="H98" s="77">
        <v>37277</v>
      </c>
      <c r="I98" s="78">
        <v>1558.26000976562</v>
      </c>
      <c r="J98" s="73">
        <v>2.4206927553469111</v>
      </c>
      <c r="K98" s="79">
        <f t="shared" si="6"/>
        <v>105.6086501729595</v>
      </c>
      <c r="L98" s="62"/>
      <c r="M98" s="77">
        <v>37277</v>
      </c>
      <c r="N98" s="80">
        <f t="shared" si="7"/>
        <v>1328.5503741146929</v>
      </c>
      <c r="O98" s="80">
        <f t="array" ref="O98">IF(YEAR(M98)&lt;&gt;YEAR(M97),IF(O97&gt;INDEX(Table2xAcq.1[],_xlfn.AGGREGATE(15,6,(ROW(Tableyear1[])-ROW(INDEX(Tableyear1[],1,1))+1)/(YEAR(Tableyear1[])=YEAR(M97)),1)),O97-(O97-INDEX(Table2xAcq.1[],_xlfn.AGGREGATE(15,6,(ROW(Tableyear1[])-ROW(INDEX(Tableyear1[],1,1))+1)/(YEAR(Tableyear1[])=YEAR(M97)),1)))*$C$25,O97+MAX($Q$2:Q97)*$C$19),O97)*($J98/$J97)</f>
        <v>427.17438352463256</v>
      </c>
      <c r="P98" s="80">
        <f t="array" ref="P98">IF(YEAR(M98)&lt;&gt;YEAR(M97),IF(O97&gt;INDEX(Table2xAcq.1[],_xlfn.AGGREGATE(15,6,(ROW(Tableyear1[])-ROW(INDEX(Tableyear1[],1,1))+1)/(YEAR(Tableyear1[])=YEAR(M97)),1)),P97+(O97-INDEX(Table2xAcq.1[],_xlfn.AGGREGATE(15,6,(ROW(Tableyear1[])-ROW(INDEX(Tableyear1[],1,1))+1)/(YEAR(Tableyear1[])=YEAR(M97)),1)))*$C$25,P97-MAX($Q$2:Q97)*$C$19),P97)*(1+Tbill_YTM)^(1/52)</f>
        <v>2761.4492248732622</v>
      </c>
      <c r="Q98" s="64">
        <f t="shared" si="4"/>
        <v>4517.1739825125878</v>
      </c>
      <c r="R98" s="64">
        <f>IF(YEAR(M98)&lt;&gt;YEAR(M97), R97*EXP($C$20/52)+(-MAX(Q$2:Q97)*$C$19), R97*EXP($C$20/52))</f>
        <v>-636.99318737072747</v>
      </c>
      <c r="S98" s="65">
        <f t="shared" si="5"/>
        <v>7.0914007748776919</v>
      </c>
      <c r="T98" s="62"/>
      <c r="U98" s="62"/>
      <c r="V98" s="62"/>
    </row>
    <row r="99" spans="7:22" x14ac:dyDescent="0.4">
      <c r="G99" s="62"/>
      <c r="H99" s="77">
        <v>37284</v>
      </c>
      <c r="I99" s="78">
        <v>1528.15002441406</v>
      </c>
      <c r="J99" s="73">
        <v>2.327143510744162</v>
      </c>
      <c r="K99" s="79">
        <f t="shared" si="6"/>
        <v>105.66869926163155</v>
      </c>
      <c r="L99" s="62"/>
      <c r="M99" s="77">
        <v>37284</v>
      </c>
      <c r="N99" s="80">
        <f t="shared" si="7"/>
        <v>1302.8790278356983</v>
      </c>
      <c r="O99" s="80">
        <f t="array" ref="O99">IF(YEAR(M99)&lt;&gt;YEAR(M98),IF(O98&gt;INDEX(Table2xAcq.1[],_xlfn.AGGREGATE(15,6,(ROW(Tableyear1[])-ROW(INDEX(Tableyear1[],1,1))+1)/(YEAR(Tableyear1[])=YEAR(M98)),1)),O98-(O98-INDEX(Table2xAcq.1[],_xlfn.AGGREGATE(15,6,(ROW(Tableyear1[])-ROW(INDEX(Tableyear1[],1,1))+1)/(YEAR(Tableyear1[])=YEAR(M98)),1)))*$C$25,O98+MAX($Q$2:Q98)*$C$19),O98)*($J99/$J98)</f>
        <v>410.66595187666513</v>
      </c>
      <c r="P99" s="80">
        <f t="array" ref="P99">IF(YEAR(M99)&lt;&gt;YEAR(M98),IF(O98&gt;INDEX(Table2xAcq.1[],_xlfn.AGGREGATE(15,6,(ROW(Tableyear1[])-ROW(INDEX(Tableyear1[],1,1))+1)/(YEAR(Tableyear1[])=YEAR(M98)),1)),P98+(O98-INDEX(Table2xAcq.1[],_xlfn.AGGREGATE(15,6,(ROW(Tableyear1[])-ROW(INDEX(Tableyear1[],1,1))+1)/(YEAR(Tableyear1[])=YEAR(M98)),1)))*$C$25,P98-MAX($Q$2:Q98)*$C$19),P98)*(1+Tbill_YTM)^(1/52)</f>
        <v>2763.0193851688082</v>
      </c>
      <c r="Q99" s="64">
        <f t="shared" si="4"/>
        <v>4476.5643648811711</v>
      </c>
      <c r="R99" s="64">
        <f>IF(YEAR(M99)&lt;&gt;YEAR(M98), R98*EXP($C$20/52)+(-MAX(Q$2:Q98)*$C$19), R98*EXP($C$20/52))</f>
        <v>-637.72860370706496</v>
      </c>
      <c r="S99" s="65">
        <f t="shared" si="5"/>
        <v>7.0195445819103348</v>
      </c>
      <c r="T99" s="62"/>
      <c r="U99" s="62"/>
      <c r="V99" s="62"/>
    </row>
    <row r="100" spans="7:22" x14ac:dyDescent="0.4">
      <c r="G100" s="62"/>
      <c r="H100" s="77">
        <v>37291</v>
      </c>
      <c r="I100" s="78">
        <v>1452.17004394531</v>
      </c>
      <c r="J100" s="73">
        <v>2.0957312597616502</v>
      </c>
      <c r="K100" s="79">
        <f t="shared" si="6"/>
        <v>105.72878249422121</v>
      </c>
      <c r="L100" s="62"/>
      <c r="M100" s="77">
        <v>37291</v>
      </c>
      <c r="N100" s="80">
        <f t="shared" si="7"/>
        <v>1238.0995745709199</v>
      </c>
      <c r="O100" s="80">
        <f t="array" ref="O100">IF(YEAR(M100)&lt;&gt;YEAR(M99),IF(O99&gt;INDEX(Table2xAcq.1[],_xlfn.AGGREGATE(15,6,(ROW(Tableyear1[])-ROW(INDEX(Tableyear1[],1,1))+1)/(YEAR(Tableyear1[])=YEAR(M99)),1)),O99-(O99-INDEX(Table2xAcq.1[],_xlfn.AGGREGATE(15,6,(ROW(Tableyear1[])-ROW(INDEX(Tableyear1[],1,1))+1)/(YEAR(Tableyear1[])=YEAR(M99)),1)))*$C$25,O99+MAX($Q$2:Q99)*$C$19),O99)*($J100/$J99)</f>
        <v>369.82913545907098</v>
      </c>
      <c r="P100" s="80">
        <f t="array" ref="P100">IF(YEAR(M100)&lt;&gt;YEAR(M99),IF(O99&gt;INDEX(Table2xAcq.1[],_xlfn.AGGREGATE(15,6,(ROW(Tableyear1[])-ROW(INDEX(Tableyear1[],1,1))+1)/(YEAR(Tableyear1[])=YEAR(M99)),1)),P99+(O99-INDEX(Table2xAcq.1[],_xlfn.AGGREGATE(15,6,(ROW(Tableyear1[])-ROW(INDEX(Tableyear1[],1,1))+1)/(YEAR(Tableyear1[])=YEAR(M99)),1)))*$C$25,P99-MAX($Q$2:Q99)*$C$19),P99)*(1+Tbill_YTM)^(1/52)</f>
        <v>2764.5904382576496</v>
      </c>
      <c r="Q100" s="64">
        <f t="shared" si="4"/>
        <v>4372.5191482876407</v>
      </c>
      <c r="R100" s="64">
        <f>IF(YEAR(M100)&lt;&gt;YEAR(M99), R99*EXP($C$20/52)+(-MAX(Q$2:Q99)*$C$19), R99*EXP($C$20/52))</f>
        <v>-638.46486909045427</v>
      </c>
      <c r="S100" s="65">
        <f t="shared" si="5"/>
        <v>6.8484882410470824</v>
      </c>
      <c r="T100" s="62"/>
      <c r="U100" s="62"/>
      <c r="V100" s="62"/>
    </row>
    <row r="101" spans="7:22" x14ac:dyDescent="0.4">
      <c r="G101" s="62"/>
      <c r="H101" s="77">
        <v>37298</v>
      </c>
      <c r="I101" s="78">
        <v>1436.69995117187</v>
      </c>
      <c r="J101" s="73">
        <v>2.0510792478958382</v>
      </c>
      <c r="K101" s="79">
        <f t="shared" si="6"/>
        <v>105.7888998901427</v>
      </c>
      <c r="L101" s="62"/>
      <c r="M101" s="77">
        <v>37298</v>
      </c>
      <c r="N101" s="80">
        <f t="shared" si="7"/>
        <v>1224.9099929780289</v>
      </c>
      <c r="O101" s="80">
        <f t="array" ref="O101">IF(YEAR(M101)&lt;&gt;YEAR(M100),IF(O100&gt;INDEX(Table2xAcq.1[],_xlfn.AGGREGATE(15,6,(ROW(Tableyear1[])-ROW(INDEX(Tableyear1[],1,1))+1)/(YEAR(Tableyear1[])=YEAR(M100)),1)),O100-(O100-INDEX(Table2xAcq.1[],_xlfn.AGGREGATE(15,6,(ROW(Tableyear1[])-ROW(INDEX(Tableyear1[],1,1))+1)/(YEAR(Tableyear1[])=YEAR(M100)),1)))*$C$25,O100+MAX($Q$2:Q100)*$C$19),O100)*($J101/$J100)</f>
        <v>361.94949208021546</v>
      </c>
      <c r="P101" s="80">
        <f t="array" ref="P101">IF(YEAR(M101)&lt;&gt;YEAR(M100),IF(O100&gt;INDEX(Table2xAcq.1[],_xlfn.AGGREGATE(15,6,(ROW(Tableyear1[])-ROW(INDEX(Tableyear1[],1,1))+1)/(YEAR(Tableyear1[])=YEAR(M100)),1)),P100+(O100-INDEX(Table2xAcq.1[],_xlfn.AGGREGATE(15,6,(ROW(Tableyear1[])-ROW(INDEX(Tableyear1[],1,1))+1)/(YEAR(Tableyear1[])=YEAR(M100)),1)))*$C$25,P100-MAX($Q$2:Q100)*$C$19),P100)*(1+Tbill_YTM)^(1/52)</f>
        <v>2766.1623846474286</v>
      </c>
      <c r="Q101" s="64">
        <f t="shared" si="4"/>
        <v>4353.0218697056735</v>
      </c>
      <c r="R101" s="64">
        <f>IF(YEAR(M101)&lt;&gt;YEAR(M100), R100*EXP($C$20/52)+(-MAX(Q$2:Q100)*$C$19), R100*EXP($C$20/52))</f>
        <v>-639.20198450113037</v>
      </c>
      <c r="S101" s="65">
        <f t="shared" si="5"/>
        <v>6.8100881650156637</v>
      </c>
      <c r="T101" s="62"/>
      <c r="U101" s="62"/>
      <c r="V101" s="62"/>
    </row>
    <row r="102" spans="7:22" x14ac:dyDescent="0.4">
      <c r="G102" s="62"/>
      <c r="H102" s="77">
        <v>37305</v>
      </c>
      <c r="I102" s="78">
        <v>1356.16003417968</v>
      </c>
      <c r="J102" s="73">
        <v>1.821116474896241</v>
      </c>
      <c r="K102" s="79">
        <f t="shared" si="6"/>
        <v>105.84905146882132</v>
      </c>
      <c r="L102" s="62"/>
      <c r="M102" s="77">
        <v>37305</v>
      </c>
      <c r="N102" s="80">
        <f t="shared" si="7"/>
        <v>1156.2428025344811</v>
      </c>
      <c r="O102" s="80">
        <f t="array" ref="O102">IF(YEAR(M102)&lt;&gt;YEAR(M101),IF(O101&gt;INDEX(Table2xAcq.1[],_xlfn.AGGREGATE(15,6,(ROW(Tableyear1[])-ROW(INDEX(Tableyear1[],1,1))+1)/(YEAR(Tableyear1[])=YEAR(M101)),1)),O101-(O101-INDEX(Table2xAcq.1[],_xlfn.AGGREGATE(15,6,(ROW(Tableyear1[])-ROW(INDEX(Tableyear1[],1,1))+1)/(YEAR(Tableyear1[])=YEAR(M101)),1)))*$C$25,O101+MAX($Q$2:Q101)*$C$19),O101)*($J102/$J101)</f>
        <v>321.36846188845124</v>
      </c>
      <c r="P102" s="80">
        <f t="array" ref="P102">IF(YEAR(M102)&lt;&gt;YEAR(M101),IF(O101&gt;INDEX(Table2xAcq.1[],_xlfn.AGGREGATE(15,6,(ROW(Tableyear1[])-ROW(INDEX(Tableyear1[],1,1))+1)/(YEAR(Tableyear1[])=YEAR(M101)),1)),P101+(O101-INDEX(Table2xAcq.1[],_xlfn.AGGREGATE(15,6,(ROW(Tableyear1[])-ROW(INDEX(Tableyear1[],1,1))+1)/(YEAR(Tableyear1[])=YEAR(M101)),1)))*$C$25,P101-MAX($Q$2:Q101)*$C$19),P101)*(1+Tbill_YTM)^(1/52)</f>
        <v>2767.7352248460766</v>
      </c>
      <c r="Q102" s="64">
        <f t="shared" si="4"/>
        <v>4245.346489269009</v>
      </c>
      <c r="R102" s="64">
        <f>IF(YEAR(M102)&lt;&gt;YEAR(M101), R101*EXP($C$20/52)+(-MAX(Q$2:Q101)*$C$19), R101*EXP($C$20/52))</f>
        <v>-639.93995092046021</v>
      </c>
      <c r="S102" s="65">
        <f t="shared" si="5"/>
        <v>6.6339763335023818</v>
      </c>
      <c r="T102" s="62"/>
      <c r="U102" s="62"/>
      <c r="V102" s="62"/>
    </row>
    <row r="103" spans="7:22" x14ac:dyDescent="0.4">
      <c r="G103" s="62"/>
      <c r="H103" s="77">
        <v>37312</v>
      </c>
      <c r="I103" s="78">
        <v>1435.41003417968</v>
      </c>
      <c r="J103" s="73">
        <v>2.033957846118077</v>
      </c>
      <c r="K103" s="79">
        <f t="shared" si="6"/>
        <v>105.90923724969338</v>
      </c>
      <c r="L103" s="62"/>
      <c r="M103" s="77">
        <v>37312</v>
      </c>
      <c r="N103" s="80">
        <f t="shared" si="7"/>
        <v>1223.8102280531696</v>
      </c>
      <c r="O103" s="80">
        <f t="array" ref="O103">IF(YEAR(M103)&lt;&gt;YEAR(M102),IF(O102&gt;INDEX(Table2xAcq.1[],_xlfn.AGGREGATE(15,6,(ROW(Tableyear1[])-ROW(INDEX(Tableyear1[],1,1))+1)/(YEAR(Tableyear1[])=YEAR(M102)),1)),O102-(O102-INDEX(Table2xAcq.1[],_xlfn.AGGREGATE(15,6,(ROW(Tableyear1[])-ROW(INDEX(Tableyear1[],1,1))+1)/(YEAR(Tableyear1[])=YEAR(M102)),1)))*$C$25,O102+MAX($Q$2:Q102)*$C$19),O102)*($J103/$J102)</f>
        <v>358.92811556172188</v>
      </c>
      <c r="P103" s="80">
        <f t="array" ref="P103">IF(YEAR(M103)&lt;&gt;YEAR(M102),IF(O102&gt;INDEX(Table2xAcq.1[],_xlfn.AGGREGATE(15,6,(ROW(Tableyear1[])-ROW(INDEX(Tableyear1[],1,1))+1)/(YEAR(Tableyear1[])=YEAR(M102)),1)),P102+(O102-INDEX(Table2xAcq.1[],_xlfn.AGGREGATE(15,6,(ROW(Tableyear1[])-ROW(INDEX(Tableyear1[],1,1))+1)/(YEAR(Tableyear1[])=YEAR(M102)),1)))*$C$25,P102-MAX($Q$2:Q102)*$C$19),P102)*(1+Tbill_YTM)^(1/52)</f>
        <v>2769.3089593618129</v>
      </c>
      <c r="Q103" s="64">
        <f t="shared" si="4"/>
        <v>4352.0473029767045</v>
      </c>
      <c r="R103" s="64">
        <f>IF(YEAR(M103)&lt;&gt;YEAR(M102), R102*EXP($C$20/52)+(-MAX(Q$2:Q102)*$C$19), R102*EXP($C$20/52))</f>
        <v>-640.67876933094351</v>
      </c>
      <c r="S103" s="65">
        <f t="shared" si="5"/>
        <v>6.7928695491525621</v>
      </c>
      <c r="T103" s="62"/>
      <c r="U103" s="62"/>
      <c r="V103" s="62"/>
    </row>
    <row r="104" spans="7:22" x14ac:dyDescent="0.4">
      <c r="G104" s="62"/>
      <c r="H104" s="77">
        <v>37319</v>
      </c>
      <c r="I104" s="78">
        <v>1555.10998535156</v>
      </c>
      <c r="J104" s="73">
        <v>2.3731844769325021</v>
      </c>
      <c r="K104" s="79">
        <f t="shared" si="6"/>
        <v>105.96945725220624</v>
      </c>
      <c r="L104" s="62"/>
      <c r="M104" s="77">
        <v>37319</v>
      </c>
      <c r="N104" s="80">
        <f t="shared" si="7"/>
        <v>1325.8647079950831</v>
      </c>
      <c r="O104" s="80">
        <f t="array" ref="O104">IF(YEAR(M104)&lt;&gt;YEAR(M103),IF(O103&gt;INDEX(Table2xAcq.1[],_xlfn.AGGREGATE(15,6,(ROW(Tableyear1[])-ROW(INDEX(Tableyear1[],1,1))+1)/(YEAR(Tableyear1[])=YEAR(M103)),1)),O103-(O103-INDEX(Table2xAcq.1[],_xlfn.AGGREGATE(15,6,(ROW(Tableyear1[])-ROW(INDEX(Tableyear1[],1,1))+1)/(YEAR(Tableyear1[])=YEAR(M103)),1)))*$C$25,O103+MAX($Q$2:Q103)*$C$19),O103)*($J104/$J103)</f>
        <v>418.79070100269132</v>
      </c>
      <c r="P104" s="80">
        <f t="array" ref="P104">IF(YEAR(M104)&lt;&gt;YEAR(M103),IF(O103&gt;INDEX(Table2xAcq.1[],_xlfn.AGGREGATE(15,6,(ROW(Tableyear1[])-ROW(INDEX(Tableyear1[],1,1))+1)/(YEAR(Tableyear1[])=YEAR(M103)),1)),P103+(O103-INDEX(Table2xAcq.1[],_xlfn.AGGREGATE(15,6,(ROW(Tableyear1[])-ROW(INDEX(Tableyear1[],1,1))+1)/(YEAR(Tableyear1[])=YEAR(M103)),1)))*$C$25,P103-MAX($Q$2:Q103)*$C$19),P103)*(1+Tbill_YTM)^(1/52)</f>
        <v>2770.8835887031469</v>
      </c>
      <c r="Q104" s="64">
        <f t="shared" si="4"/>
        <v>4515.5389977009218</v>
      </c>
      <c r="R104" s="64">
        <f>IF(YEAR(M104)&lt;&gt;YEAR(M103), R103*EXP($C$20/52)+(-MAX(Q$2:Q103)*$C$19), R103*EXP($C$20/52))</f>
        <v>-641.41844071621426</v>
      </c>
      <c r="S104" s="65">
        <f t="shared" si="5"/>
        <v>7.0399269978250478</v>
      </c>
      <c r="T104" s="62"/>
      <c r="U104" s="62"/>
      <c r="V104" s="62"/>
    </row>
    <row r="105" spans="7:22" x14ac:dyDescent="0.4">
      <c r="G105" s="62"/>
      <c r="H105" s="77">
        <v>37326</v>
      </c>
      <c r="I105" s="78">
        <v>1495.41003417968</v>
      </c>
      <c r="J105" s="73">
        <v>2.1909735738718989</v>
      </c>
      <c r="K105" s="79">
        <f t="shared" si="6"/>
        <v>106.02971149581833</v>
      </c>
      <c r="L105" s="62"/>
      <c r="M105" s="77">
        <v>37326</v>
      </c>
      <c r="N105" s="80">
        <f t="shared" si="7"/>
        <v>1274.9653767108516</v>
      </c>
      <c r="O105" s="80">
        <f t="array" ref="O105">IF(YEAR(M105)&lt;&gt;YEAR(M104),IF(O104&gt;INDEX(Table2xAcq.1[],_xlfn.AGGREGATE(15,6,(ROW(Tableyear1[])-ROW(INDEX(Tableyear1[],1,1))+1)/(YEAR(Tableyear1[])=YEAR(M104)),1)),O104-(O104-INDEX(Table2xAcq.1[],_xlfn.AGGREGATE(15,6,(ROW(Tableyear1[])-ROW(INDEX(Tableyear1[],1,1))+1)/(YEAR(Tableyear1[])=YEAR(M104)),1)))*$C$25,O104+MAX($Q$2:Q104)*$C$19),O104)*($J105/$J104)</f>
        <v>386.63633939919856</v>
      </c>
      <c r="P105" s="80">
        <f t="array" ref="P105">IF(YEAR(M105)&lt;&gt;YEAR(M104),IF(O104&gt;INDEX(Table2xAcq.1[],_xlfn.AGGREGATE(15,6,(ROW(Tableyear1[])-ROW(INDEX(Tableyear1[],1,1))+1)/(YEAR(Tableyear1[])=YEAR(M104)),1)),P104+(O104-INDEX(Table2xAcq.1[],_xlfn.AGGREGATE(15,6,(ROW(Tableyear1[])-ROW(INDEX(Tableyear1[],1,1))+1)/(YEAR(Tableyear1[])=YEAR(M104)),1)))*$C$25,P104-MAX($Q$2:Q104)*$C$19),P104)*(1+Tbill_YTM)^(1/52)</f>
        <v>2772.4591133788763</v>
      </c>
      <c r="Q105" s="64">
        <f t="shared" si="4"/>
        <v>4434.0608294889262</v>
      </c>
      <c r="R105" s="64">
        <f>IF(YEAR(M105)&lt;&gt;YEAR(M104), R104*EXP($C$20/52)+(-MAX(Q$2:Q104)*$C$19), R104*EXP($C$20/52))</f>
        <v>-642.15896606104229</v>
      </c>
      <c r="S105" s="65">
        <f t="shared" si="5"/>
        <v>6.9049270723215805</v>
      </c>
      <c r="T105" s="62"/>
      <c r="U105" s="62"/>
      <c r="V105" s="62"/>
    </row>
    <row r="106" spans="7:22" x14ac:dyDescent="0.4">
      <c r="G106" s="62"/>
      <c r="H106" s="77">
        <v>37333</v>
      </c>
      <c r="I106" s="78">
        <v>1470.09997558593</v>
      </c>
      <c r="J106" s="73">
        <v>2.1168084040996158</v>
      </c>
      <c r="K106" s="79">
        <f t="shared" si="6"/>
        <v>106.08999999999916</v>
      </c>
      <c r="L106" s="62"/>
      <c r="M106" s="77">
        <v>37333</v>
      </c>
      <c r="N106" s="80">
        <f t="shared" si="7"/>
        <v>1253.3863798792195</v>
      </c>
      <c r="O106" s="80">
        <f t="array" ref="O106">IF(YEAR(M106)&lt;&gt;YEAR(M105),IF(O105&gt;INDEX(Table2xAcq.1[],_xlfn.AGGREGATE(15,6,(ROW(Tableyear1[])-ROW(INDEX(Tableyear1[],1,1))+1)/(YEAR(Tableyear1[])=YEAR(M105)),1)),O105-(O105-INDEX(Table2xAcq.1[],_xlfn.AGGREGATE(15,6,(ROW(Tableyear1[])-ROW(INDEX(Tableyear1[],1,1))+1)/(YEAR(Tableyear1[])=YEAR(M105)),1)))*$C$25,O105+MAX($Q$2:Q105)*$C$19),O105)*($J106/$J105)</f>
        <v>373.5485732601478</v>
      </c>
      <c r="P106" s="80">
        <f t="array" ref="P106">IF(YEAR(M106)&lt;&gt;YEAR(M105),IF(O105&gt;INDEX(Table2xAcq.1[],_xlfn.AGGREGATE(15,6,(ROW(Tableyear1[])-ROW(INDEX(Tableyear1[],1,1))+1)/(YEAR(Tableyear1[])=YEAR(M105)),1)),P105+(O105-INDEX(Table2xAcq.1[],_xlfn.AGGREGATE(15,6,(ROW(Tableyear1[])-ROW(INDEX(Tableyear1[],1,1))+1)/(YEAR(Tableyear1[])=YEAR(M105)),1)))*$C$25,P105-MAX($Q$2:Q105)*$C$19),P105)*(1+Tbill_YTM)^(1/52)</f>
        <v>2774.035533898088</v>
      </c>
      <c r="Q106" s="64">
        <f t="shared" si="4"/>
        <v>4400.9704870374553</v>
      </c>
      <c r="R106" s="64">
        <f>IF(YEAR(M106)&lt;&gt;YEAR(M105), R105*EXP($C$20/52)+(-MAX(Q$2:Q105)*$C$19), R105*EXP($C$20/52))</f>
        <v>-642.90034635133418</v>
      </c>
      <c r="S106" s="65">
        <f t="shared" si="5"/>
        <v>6.8454940365398391</v>
      </c>
      <c r="T106" s="62"/>
      <c r="U106" s="62"/>
      <c r="V106" s="62"/>
    </row>
    <row r="107" spans="7:22" x14ac:dyDescent="0.4">
      <c r="G107" s="62"/>
      <c r="H107" s="77">
        <v>37340</v>
      </c>
      <c r="I107" s="78">
        <v>1452.81005859375</v>
      </c>
      <c r="J107" s="73">
        <v>2.067016631835088</v>
      </c>
      <c r="K107" s="79">
        <f t="shared" si="6"/>
        <v>106.15032278422929</v>
      </c>
      <c r="L107" s="62"/>
      <c r="M107" s="77">
        <v>37340</v>
      </c>
      <c r="N107" s="80">
        <f t="shared" si="7"/>
        <v>1238.6452419789869</v>
      </c>
      <c r="O107" s="80">
        <f t="array" ref="O107">IF(YEAR(M107)&lt;&gt;YEAR(M106),IF(O106&gt;INDEX(Table2xAcq.1[],_xlfn.AGGREGATE(15,6,(ROW(Tableyear1[])-ROW(INDEX(Tableyear1[],1,1))+1)/(YEAR(Tableyear1[])=YEAR(M106)),1)),O106-(O106-INDEX(Table2xAcq.1[],_xlfn.AGGREGATE(15,6,(ROW(Tableyear1[])-ROW(INDEX(Tableyear1[],1,1))+1)/(YEAR(Tableyear1[])=YEAR(M106)),1)))*$C$25,O106+MAX($Q$2:Q106)*$C$19),O106)*($J107/$J106)</f>
        <v>364.76192754696626</v>
      </c>
      <c r="P107" s="80">
        <f t="array" ref="P107">IF(YEAR(M107)&lt;&gt;YEAR(M106),IF(O106&gt;INDEX(Table2xAcq.1[],_xlfn.AGGREGATE(15,6,(ROW(Tableyear1[])-ROW(INDEX(Tableyear1[],1,1))+1)/(YEAR(Tableyear1[])=YEAR(M106)),1)),P106+(O106-INDEX(Table2xAcq.1[],_xlfn.AGGREGATE(15,6,(ROW(Tableyear1[])-ROW(INDEX(Tableyear1[],1,1))+1)/(YEAR(Tableyear1[])=YEAR(M106)),1)))*$C$25,P106-MAX($Q$2:Q106)*$C$19),P106)*(1+Tbill_YTM)^(1/52)</f>
        <v>2775.6128507701592</v>
      </c>
      <c r="Q107" s="64">
        <f t="shared" si="4"/>
        <v>4379.0200202961123</v>
      </c>
      <c r="R107" s="64">
        <f>IF(YEAR(M107)&lt;&gt;YEAR(M106), R106*EXP($C$20/52)+(-MAX(Q$2:Q106)*$C$19), R106*EXP($C$20/52))</f>
        <v>-643.64258257413485</v>
      </c>
      <c r="S107" s="65">
        <f t="shared" si="5"/>
        <v>6.8034964417409967</v>
      </c>
      <c r="T107" s="62"/>
      <c r="U107" s="62"/>
      <c r="V107" s="62"/>
    </row>
    <row r="108" spans="7:22" x14ac:dyDescent="0.4">
      <c r="G108" s="62"/>
      <c r="H108" s="77">
        <v>37347</v>
      </c>
      <c r="I108" s="78">
        <v>1376.71997070312</v>
      </c>
      <c r="J108" s="73">
        <v>1.850499026856548</v>
      </c>
      <c r="K108" s="79">
        <f t="shared" si="6"/>
        <v>106.21067986800034</v>
      </c>
      <c r="L108" s="62"/>
      <c r="M108" s="77">
        <v>37347</v>
      </c>
      <c r="N108" s="80">
        <f t="shared" si="7"/>
        <v>1173.7719126886323</v>
      </c>
      <c r="O108" s="80">
        <f t="array" ref="O108">IF(YEAR(M108)&lt;&gt;YEAR(M107),IF(O107&gt;INDEX(Table2xAcq.1[],_xlfn.AGGREGATE(15,6,(ROW(Tableyear1[])-ROW(INDEX(Tableyear1[],1,1))+1)/(YEAR(Tableyear1[])=YEAR(M107)),1)),O107-(O107-INDEX(Table2xAcq.1[],_xlfn.AGGREGATE(15,6,(ROW(Tableyear1[])-ROW(INDEX(Tableyear1[],1,1))+1)/(YEAR(Tableyear1[])=YEAR(M107)),1)))*$C$25,O107+MAX($Q$2:Q107)*$C$19),O107)*($J108/$J107)</f>
        <v>326.55353690150298</v>
      </c>
      <c r="P108" s="80">
        <f t="array" ref="P108">IF(YEAR(M108)&lt;&gt;YEAR(M107),IF(O107&gt;INDEX(Table2xAcq.1[],_xlfn.AGGREGATE(15,6,(ROW(Tableyear1[])-ROW(INDEX(Tableyear1[],1,1))+1)/(YEAR(Tableyear1[])=YEAR(M107)),1)),P107+(O107-INDEX(Table2xAcq.1[],_xlfn.AGGREGATE(15,6,(ROW(Tableyear1[])-ROW(INDEX(Tableyear1[],1,1))+1)/(YEAR(Tableyear1[])=YEAR(M107)),1)))*$C$25,P107-MAX($Q$2:Q107)*$C$19),P107)*(1+Tbill_YTM)^(1/52)</f>
        <v>2777.1910645047556</v>
      </c>
      <c r="Q108" s="64">
        <f t="shared" si="4"/>
        <v>4277.5165140948902</v>
      </c>
      <c r="R108" s="64">
        <f>IF(YEAR(M108)&lt;&gt;YEAR(M107), R107*EXP($C$20/52)+(-MAX(Q$2:Q107)*$C$19), R107*EXP($C$20/52))</f>
        <v>-644.38567571762871</v>
      </c>
      <c r="S108" s="65">
        <f t="shared" si="5"/>
        <v>6.6381309754149589</v>
      </c>
      <c r="T108" s="62"/>
      <c r="U108" s="62"/>
      <c r="V108" s="62"/>
    </row>
    <row r="109" spans="7:22" ht="17.5" customHeight="1" x14ac:dyDescent="0.4">
      <c r="G109" s="62"/>
      <c r="H109" s="77">
        <v>37354</v>
      </c>
      <c r="I109" s="78">
        <v>1351.84997558593</v>
      </c>
      <c r="J109" s="73">
        <v>1.783641709839809</v>
      </c>
      <c r="K109" s="79">
        <f t="shared" si="6"/>
        <v>106.27107127081504</v>
      </c>
      <c r="L109" s="62"/>
      <c r="M109" s="77">
        <v>37354</v>
      </c>
      <c r="N109" s="80">
        <f t="shared" si="7"/>
        <v>1152.5681077330376</v>
      </c>
      <c r="O109" s="80">
        <f t="array" ref="O109">IF(YEAR(M109)&lt;&gt;YEAR(M108),IF(O108&gt;INDEX(Table2xAcq.1[],_xlfn.AGGREGATE(15,6,(ROW(Tableyear1[])-ROW(INDEX(Tableyear1[],1,1))+1)/(YEAR(Tableyear1[])=YEAR(M108)),1)),O108-(O108-INDEX(Table2xAcq.1[],_xlfn.AGGREGATE(15,6,(ROW(Tableyear1[])-ROW(INDEX(Tableyear1[],1,1))+1)/(YEAR(Tableyear1[])=YEAR(M108)),1)))*$C$25,O108+MAX($Q$2:Q108)*$C$19),O108)*($J109/$J108)</f>
        <v>314.7553716375914</v>
      </c>
      <c r="P109" s="80">
        <f t="array" ref="P109">IF(YEAR(M109)&lt;&gt;YEAR(M108),IF(O108&gt;INDEX(Table2xAcq.1[],_xlfn.AGGREGATE(15,6,(ROW(Tableyear1[])-ROW(INDEX(Tableyear1[],1,1))+1)/(YEAR(Tableyear1[])=YEAR(M108)),1)),P108+(O108-INDEX(Table2xAcq.1[],_xlfn.AGGREGATE(15,6,(ROW(Tableyear1[])-ROW(INDEX(Tableyear1[],1,1))+1)/(YEAR(Tableyear1[])=YEAR(M108)),1)))*$C$25,P108-MAX($Q$2:Q108)*$C$19),P108)*(1+Tbill_YTM)^(1/52)</f>
        <v>2778.770175611834</v>
      </c>
      <c r="Q109" s="64">
        <f t="shared" si="4"/>
        <v>4246.0936549824628</v>
      </c>
      <c r="R109" s="64">
        <f>IF(YEAR(M109)&lt;&gt;YEAR(M108), R108*EXP($C$20/52)+(-MAX(Q$2:Q108)*$C$19), R108*EXP($C$20/52))</f>
        <v>-645.12962677114103</v>
      </c>
      <c r="S109" s="65">
        <f t="shared" si="5"/>
        <v>6.5817681885640011</v>
      </c>
      <c r="T109" s="62"/>
      <c r="U109" s="62"/>
      <c r="V109" s="62"/>
    </row>
    <row r="110" spans="7:22" x14ac:dyDescent="0.4">
      <c r="G110" s="62"/>
      <c r="H110" s="77">
        <v>37361</v>
      </c>
      <c r="I110" s="78">
        <v>1385.01000976562</v>
      </c>
      <c r="J110" s="73">
        <v>1.8711449404212539</v>
      </c>
      <c r="K110" s="79">
        <f t="shared" si="6"/>
        <v>106.3314970121872</v>
      </c>
      <c r="L110" s="62"/>
      <c r="M110" s="77">
        <v>37361</v>
      </c>
      <c r="N110" s="80">
        <f t="shared" si="7"/>
        <v>1180.8398823656353</v>
      </c>
      <c r="O110" s="80">
        <f t="array" ref="O110">IF(YEAR(M110)&lt;&gt;YEAR(M109),IF(O109&gt;INDEX(Table2xAcq.1[],_xlfn.AGGREGATE(15,6,(ROW(Tableyear1[])-ROW(INDEX(Tableyear1[],1,1))+1)/(YEAR(Tableyear1[])=YEAR(M109)),1)),O109-(O109-INDEX(Table2xAcq.1[],_xlfn.AGGREGATE(15,6,(ROW(Tableyear1[])-ROW(INDEX(Tableyear1[],1,1))+1)/(YEAR(Tableyear1[])=YEAR(M109)),1)))*$C$25,O109+MAX($Q$2:Q109)*$C$19),O109)*($J110/$J109)</f>
        <v>330.19687634630679</v>
      </c>
      <c r="P110" s="80">
        <f t="array" ref="P110">IF(YEAR(M110)&lt;&gt;YEAR(M109),IF(O109&gt;INDEX(Table2xAcq.1[],_xlfn.AGGREGATE(15,6,(ROW(Tableyear1[])-ROW(INDEX(Tableyear1[],1,1))+1)/(YEAR(Tableyear1[])=YEAR(M109)),1)),P109+(O109-INDEX(Table2xAcq.1[],_xlfn.AGGREGATE(15,6,(ROW(Tableyear1[])-ROW(INDEX(Tableyear1[],1,1))+1)/(YEAR(Tableyear1[])=YEAR(M109)),1)))*$C$25,P109-MAX($Q$2:Q109)*$C$19),P109)*(1+Tbill_YTM)^(1/52)</f>
        <v>2780.3501846016402</v>
      </c>
      <c r="Q110" s="64">
        <f t="shared" si="4"/>
        <v>4291.3869433135824</v>
      </c>
      <c r="R110" s="64">
        <f>IF(YEAR(M110)&lt;&gt;YEAR(M109), R109*EXP($C$20/52)+(-MAX(Q$2:Q109)*$C$19), R109*EXP($C$20/52))</f>
        <v>-645.87443672513928</v>
      </c>
      <c r="S110" s="65">
        <f t="shared" si="5"/>
        <v>6.6443053003812267</v>
      </c>
      <c r="T110" s="62"/>
      <c r="U110" s="62"/>
      <c r="V110" s="62"/>
    </row>
    <row r="111" spans="7:22" x14ac:dyDescent="0.4">
      <c r="G111" s="62"/>
      <c r="H111" s="77">
        <v>37368</v>
      </c>
      <c r="I111" s="78">
        <v>1250.89001464843</v>
      </c>
      <c r="J111" s="73">
        <v>1.508753407503276</v>
      </c>
      <c r="K111" s="79">
        <f t="shared" si="6"/>
        <v>106.39195711164173</v>
      </c>
      <c r="L111" s="62"/>
      <c r="M111" s="77">
        <v>37368</v>
      </c>
      <c r="N111" s="80">
        <f t="shared" si="7"/>
        <v>1066.491077562511</v>
      </c>
      <c r="O111" s="80">
        <f t="array" ref="O111">IF(YEAR(M111)&lt;&gt;YEAR(M110),IF(O110&gt;INDEX(Table2xAcq.1[],_xlfn.AGGREGATE(15,6,(ROW(Tableyear1[])-ROW(INDEX(Tableyear1[],1,1))+1)/(YEAR(Tableyear1[])=YEAR(M110)),1)),O110-(O110-INDEX(Table2xAcq.1[],_xlfn.AGGREGATE(15,6,(ROW(Tableyear1[])-ROW(INDEX(Tableyear1[],1,1))+1)/(YEAR(Tableyear1[])=YEAR(M110)),1)))*$C$25,O110+MAX($Q$2:Q110)*$C$19),O110)*($J111/$J110)</f>
        <v>266.24643103396949</v>
      </c>
      <c r="P111" s="80">
        <f t="array" ref="P111">IF(YEAR(M111)&lt;&gt;YEAR(M110),IF(O110&gt;INDEX(Table2xAcq.1[],_xlfn.AGGREGATE(15,6,(ROW(Tableyear1[])-ROW(INDEX(Tableyear1[],1,1))+1)/(YEAR(Tableyear1[])=YEAR(M110)),1)),P110+(O110-INDEX(Table2xAcq.1[],_xlfn.AGGREGATE(15,6,(ROW(Tableyear1[])-ROW(INDEX(Tableyear1[],1,1))+1)/(YEAR(Tableyear1[])=YEAR(M110)),1)))*$C$25,P110-MAX($Q$2:Q110)*$C$19),P110)*(1+Tbill_YTM)^(1/52)</f>
        <v>2781.9310919847103</v>
      </c>
      <c r="Q111" s="64">
        <f t="shared" si="4"/>
        <v>4114.6686005811907</v>
      </c>
      <c r="R111" s="64">
        <f>IF(YEAR(M111)&lt;&gt;YEAR(M110), R110*EXP($C$20/52)+(-MAX(Q$2:Q110)*$C$19), R110*EXP($C$20/52))</f>
        <v>-646.62010657123449</v>
      </c>
      <c r="S111" s="65">
        <f t="shared" si="5"/>
        <v>6.3633477505047251</v>
      </c>
      <c r="T111" s="62"/>
      <c r="U111" s="62"/>
      <c r="V111" s="62"/>
    </row>
    <row r="112" spans="7:22" x14ac:dyDescent="0.4">
      <c r="G112" s="62"/>
      <c r="H112" s="77">
        <v>37375</v>
      </c>
      <c r="I112" s="78">
        <v>1190.73999023437</v>
      </c>
      <c r="J112" s="73">
        <v>1.363654232942155</v>
      </c>
      <c r="K112" s="79">
        <f t="shared" si="6"/>
        <v>106.45245158871464</v>
      </c>
      <c r="L112" s="62"/>
      <c r="M112" s="77">
        <v>37375</v>
      </c>
      <c r="N112" s="80">
        <f t="shared" si="7"/>
        <v>1015.2080202181035</v>
      </c>
      <c r="O112" s="80">
        <f t="array" ref="O112">IF(YEAR(M112)&lt;&gt;YEAR(M111),IF(O111&gt;INDEX(Table2xAcq.1[],_xlfn.AGGREGATE(15,6,(ROW(Tableyear1[])-ROW(INDEX(Tableyear1[],1,1))+1)/(YEAR(Tableyear1[])=YEAR(M111)),1)),O111-(O111-INDEX(Table2xAcq.1[],_xlfn.AGGREGATE(15,6,(ROW(Tableyear1[])-ROW(INDEX(Tableyear1[],1,1))+1)/(YEAR(Tableyear1[])=YEAR(M111)),1)))*$C$25,O111+MAX($Q$2:Q111)*$C$19),O111)*($J112/$J111)</f>
        <v>240.64109541003683</v>
      </c>
      <c r="P112" s="80">
        <f t="array" ref="P112">IF(YEAR(M112)&lt;&gt;YEAR(M111),IF(O111&gt;INDEX(Table2xAcq.1[],_xlfn.AGGREGATE(15,6,(ROW(Tableyear1[])-ROW(INDEX(Tableyear1[],1,1))+1)/(YEAR(Tableyear1[])=YEAR(M111)),1)),P111+(O111-INDEX(Table2xAcq.1[],_xlfn.AGGREGATE(15,6,(ROW(Tableyear1[])-ROW(INDEX(Tableyear1[],1,1))+1)/(YEAR(Tableyear1[])=YEAR(M111)),1)))*$C$25,P111-MAX($Q$2:Q111)*$C$19),P111)*(1+Tbill_YTM)^(1/52)</f>
        <v>2783.5128982718707</v>
      </c>
      <c r="Q112" s="64">
        <f t="shared" si="4"/>
        <v>4039.3620139000109</v>
      </c>
      <c r="R112" s="64">
        <f>IF(YEAR(M112)&lt;&gt;YEAR(M111), R111*EXP($C$20/52)+(-MAX(Q$2:Q111)*$C$19), R111*EXP($C$20/52))</f>
        <v>-647.36663730218254</v>
      </c>
      <c r="S112" s="65">
        <f t="shared" si="5"/>
        <v>6.2396820922584677</v>
      </c>
      <c r="T112" s="62"/>
      <c r="U112" s="62"/>
      <c r="V112" s="62"/>
    </row>
    <row r="113" spans="1:22" x14ac:dyDescent="0.4">
      <c r="G113" s="62"/>
      <c r="H113" s="77">
        <v>37382</v>
      </c>
      <c r="I113" s="78">
        <v>1188.78002929687</v>
      </c>
      <c r="J113" s="73">
        <v>1.359165076533966</v>
      </c>
      <c r="K113" s="79">
        <f t="shared" si="6"/>
        <v>106.51298046295305</v>
      </c>
      <c r="L113" s="62"/>
      <c r="M113" s="77">
        <v>37382</v>
      </c>
      <c r="N113" s="80">
        <f t="shared" si="7"/>
        <v>1013.5369853327524</v>
      </c>
      <c r="O113" s="80">
        <f t="array" ref="O113">IF(YEAR(M113)&lt;&gt;YEAR(M112),IF(O112&gt;INDEX(Table2xAcq.1[],_xlfn.AGGREGATE(15,6,(ROW(Tableyear1[])-ROW(INDEX(Tableyear1[],1,1))+1)/(YEAR(Tableyear1[])=YEAR(M112)),1)),O112-(O112-INDEX(Table2xAcq.1[],_xlfn.AGGREGATE(15,6,(ROW(Tableyear1[])-ROW(INDEX(Tableyear1[],1,1))+1)/(YEAR(Tableyear1[])=YEAR(M112)),1)))*$C$25,O112+MAX($Q$2:Q112)*$C$19),O112)*($J113/$J112)</f>
        <v>239.84890374631658</v>
      </c>
      <c r="P113" s="80">
        <f t="array" ref="P113">IF(YEAR(M113)&lt;&gt;YEAR(M112),IF(O112&gt;INDEX(Table2xAcq.1[],_xlfn.AGGREGATE(15,6,(ROW(Tableyear1[])-ROW(INDEX(Tableyear1[],1,1))+1)/(YEAR(Tableyear1[])=YEAR(M112)),1)),P112+(O112-INDEX(Table2xAcq.1[],_xlfn.AGGREGATE(15,6,(ROW(Tableyear1[])-ROW(INDEX(Tableyear1[],1,1))+1)/(YEAR(Tableyear1[])=YEAR(M112)),1)))*$C$25,P112-MAX($Q$2:Q112)*$C$19),P112)*(1+Tbill_YTM)^(1/52)</f>
        <v>2785.0956039742387</v>
      </c>
      <c r="Q113" s="64">
        <f t="shared" si="4"/>
        <v>4038.4814930533075</v>
      </c>
      <c r="R113" s="64">
        <f>IF(YEAR(M113)&lt;&gt;YEAR(M112), R112*EXP($C$20/52)+(-MAX(Q$2:Q112)*$C$19), R112*EXP($C$20/52))</f>
        <v>-648.11402991188527</v>
      </c>
      <c r="S113" s="65">
        <f t="shared" si="5"/>
        <v>6.2311280217192051</v>
      </c>
      <c r="T113" s="62"/>
      <c r="U113" s="62"/>
      <c r="V113" s="62"/>
    </row>
    <row r="114" spans="1:22" x14ac:dyDescent="0.4">
      <c r="G114" s="62"/>
      <c r="H114" s="77">
        <v>37389</v>
      </c>
      <c r="I114" s="78">
        <v>1325.80004882812</v>
      </c>
      <c r="J114" s="73">
        <v>1.6724826302331619</v>
      </c>
      <c r="K114" s="79">
        <f t="shared" si="6"/>
        <v>106.57354375391519</v>
      </c>
      <c r="L114" s="62"/>
      <c r="M114" s="77">
        <v>37389</v>
      </c>
      <c r="N114" s="80">
        <f t="shared" si="7"/>
        <v>1130.3583098027457</v>
      </c>
      <c r="O114" s="80">
        <f t="array" ref="O114">IF(YEAR(M114)&lt;&gt;YEAR(M113),IF(O113&gt;INDEX(Table2xAcq.1[],_xlfn.AGGREGATE(15,6,(ROW(Tableyear1[])-ROW(INDEX(Tableyear1[],1,1))+1)/(YEAR(Tableyear1[])=YEAR(M113)),1)),O113-(O113-INDEX(Table2xAcq.1[],_xlfn.AGGREGATE(15,6,(ROW(Tableyear1[])-ROW(INDEX(Tableyear1[],1,1))+1)/(YEAR(Tableyear1[])=YEAR(M113)),1)))*$C$25,O113+MAX($Q$2:Q113)*$C$19),O113)*($J114/$J113)</f>
        <v>295.1393707224608</v>
      </c>
      <c r="P114" s="80">
        <f t="array" ref="P114">IF(YEAR(M114)&lt;&gt;YEAR(M113),IF(O113&gt;INDEX(Table2xAcq.1[],_xlfn.AGGREGATE(15,6,(ROW(Tableyear1[])-ROW(INDEX(Tableyear1[],1,1))+1)/(YEAR(Tableyear1[])=YEAR(M113)),1)),P113+(O113-INDEX(Table2xAcq.1[],_xlfn.AGGREGATE(15,6,(ROW(Tableyear1[])-ROW(INDEX(Tableyear1[],1,1))+1)/(YEAR(Tableyear1[])=YEAR(M113)),1)))*$C$25,P113-MAX($Q$2:Q113)*$C$19),P113)*(1+Tbill_YTM)^(1/52)</f>
        <v>2786.6792096032214</v>
      </c>
      <c r="Q114" s="64">
        <f t="shared" si="4"/>
        <v>4212.1768901284277</v>
      </c>
      <c r="R114" s="64">
        <f>IF(YEAR(M114)&lt;&gt;YEAR(M113), R113*EXP($C$20/52)+(-MAX(Q$2:Q113)*$C$19), R113*EXP($C$20/52))</f>
        <v>-648.86228539539218</v>
      </c>
      <c r="S114" s="65">
        <f t="shared" si="5"/>
        <v>6.4916346425677771</v>
      </c>
      <c r="T114" s="62"/>
      <c r="U114" s="62"/>
      <c r="V114" s="62"/>
    </row>
    <row r="115" spans="1:22" x14ac:dyDescent="0.4">
      <c r="G115" s="62"/>
      <c r="H115" s="77">
        <v>37396</v>
      </c>
      <c r="I115" s="78">
        <v>1253.03002929687</v>
      </c>
      <c r="J115" s="73">
        <v>1.488885422229858</v>
      </c>
      <c r="K115" s="79">
        <f t="shared" si="6"/>
        <v>106.63414148117042</v>
      </c>
      <c r="L115" s="62"/>
      <c r="M115" s="77">
        <v>37396</v>
      </c>
      <c r="N115" s="80">
        <f t="shared" si="7"/>
        <v>1068.3156236870202</v>
      </c>
      <c r="O115" s="80">
        <f t="array" ref="O115">IF(YEAR(M115)&lt;&gt;YEAR(M114),IF(O114&gt;INDEX(Table2xAcq.1[],_xlfn.AGGREGATE(15,6,(ROW(Tableyear1[])-ROW(INDEX(Tableyear1[],1,1))+1)/(YEAR(Tableyear1[])=YEAR(M114)),1)),O114-(O114-INDEX(Table2xAcq.1[],_xlfn.AGGREGATE(15,6,(ROW(Tableyear1[])-ROW(INDEX(Tableyear1[],1,1))+1)/(YEAR(Tableyear1[])=YEAR(M114)),1)))*$C$25,O114+MAX($Q$2:Q114)*$C$19),O114)*($J115/$J114)</f>
        <v>262.74037090209094</v>
      </c>
      <c r="P115" s="80">
        <f t="array" ref="P115">IF(YEAR(M115)&lt;&gt;YEAR(M114),IF(O114&gt;INDEX(Table2xAcq.1[],_xlfn.AGGREGATE(15,6,(ROW(Tableyear1[])-ROW(INDEX(Tableyear1[],1,1))+1)/(YEAR(Tableyear1[])=YEAR(M114)),1)),P114+(O114-INDEX(Table2xAcq.1[],_xlfn.AGGREGATE(15,6,(ROW(Tableyear1[])-ROW(INDEX(Tableyear1[],1,1))+1)/(YEAR(Tableyear1[])=YEAR(M114)),1)))*$C$25,P114-MAX($Q$2:Q114)*$C$19),P114)*(1+Tbill_YTM)^(1/52)</f>
        <v>2788.2637156705177</v>
      </c>
      <c r="Q115" s="64">
        <f t="shared" si="4"/>
        <v>4119.3197102596287</v>
      </c>
      <c r="R115" s="64">
        <f>IF(YEAR(M115)&lt;&gt;YEAR(M114), R114*EXP($C$20/52)+(-MAX(Q$2:Q114)*$C$19), R114*EXP($C$20/52))</f>
        <v>-649.61140474890158</v>
      </c>
      <c r="S115" s="65">
        <f t="shared" si="5"/>
        <v>6.3412059581249123</v>
      </c>
      <c r="T115" s="62"/>
      <c r="U115" s="62"/>
      <c r="V115" s="62"/>
    </row>
    <row r="116" spans="1:22" x14ac:dyDescent="0.4">
      <c r="G116" s="62"/>
      <c r="H116" s="77">
        <v>37403</v>
      </c>
      <c r="I116" s="78">
        <v>1208.33996582031</v>
      </c>
      <c r="J116" s="73">
        <v>1.382681448704794</v>
      </c>
      <c r="K116" s="79">
        <f t="shared" si="6"/>
        <v>106.69477366429921</v>
      </c>
      <c r="L116" s="62"/>
      <c r="M116" s="77">
        <v>37403</v>
      </c>
      <c r="N116" s="80">
        <f t="shared" si="7"/>
        <v>1030.2135096759421</v>
      </c>
      <c r="O116" s="80">
        <f t="array" ref="O116">IF(YEAR(M116)&lt;&gt;YEAR(M115),IF(O115&gt;INDEX(Table2xAcq.1[],_xlfn.AGGREGATE(15,6,(ROW(Tableyear1[])-ROW(INDEX(Tableyear1[],1,1))+1)/(YEAR(Tableyear1[])=YEAR(M115)),1)),O115-(O115-INDEX(Table2xAcq.1[],_xlfn.AGGREGATE(15,6,(ROW(Tableyear1[])-ROW(INDEX(Tableyear1[],1,1))+1)/(YEAR(Tableyear1[])=YEAR(M115)),1)))*$C$25,O115+MAX($Q$2:Q115)*$C$19),O115)*($J116/$J115)</f>
        <v>243.99878677571803</v>
      </c>
      <c r="P116" s="80">
        <f t="array" ref="P116">IF(YEAR(M116)&lt;&gt;YEAR(M115),IF(O115&gt;INDEX(Table2xAcq.1[],_xlfn.AGGREGATE(15,6,(ROW(Tableyear1[])-ROW(INDEX(Tableyear1[],1,1))+1)/(YEAR(Tableyear1[])=YEAR(M115)),1)),P115+(O115-INDEX(Table2xAcq.1[],_xlfn.AGGREGATE(15,6,(ROW(Tableyear1[])-ROW(INDEX(Tableyear1[],1,1))+1)/(YEAR(Tableyear1[])=YEAR(M115)),1)))*$C$25,P115-MAX($Q$2:Q115)*$C$19),P115)*(1+Tbill_YTM)^(1/52)</f>
        <v>2789.8491226881165</v>
      </c>
      <c r="Q116" s="64">
        <f t="shared" si="4"/>
        <v>4064.0614191397767</v>
      </c>
      <c r="R116" s="64">
        <f>IF(YEAR(M116)&lt;&gt;YEAR(M115), R115*EXP($C$20/52)+(-MAX(Q$2:Q115)*$C$19), R115*EXP($C$20/52))</f>
        <v>-650.36138896976172</v>
      </c>
      <c r="S116" s="65">
        <f t="shared" si="5"/>
        <v>6.2489278854294552</v>
      </c>
      <c r="T116" s="62"/>
      <c r="U116" s="62"/>
      <c r="V116" s="62"/>
    </row>
    <row r="117" spans="1:22" x14ac:dyDescent="0.4">
      <c r="G117" s="62"/>
      <c r="H117" s="77">
        <v>37410</v>
      </c>
      <c r="I117" s="78">
        <v>1140.23999023437</v>
      </c>
      <c r="J117" s="73">
        <v>1.226830321433662</v>
      </c>
      <c r="K117" s="79">
        <f t="shared" si="6"/>
        <v>106.75544032289316</v>
      </c>
      <c r="L117" s="62"/>
      <c r="M117" s="77">
        <v>37410</v>
      </c>
      <c r="N117" s="80">
        <f t="shared" si="7"/>
        <v>972.15243676455395</v>
      </c>
      <c r="O117" s="80">
        <f t="array" ref="O117">IF(YEAR(M117)&lt;&gt;YEAR(M116),IF(O116&gt;INDEX(Table2xAcq.1[],_xlfn.AGGREGATE(15,6,(ROW(Tableyear1[])-ROW(INDEX(Tableyear1[],1,1))+1)/(YEAR(Tableyear1[])=YEAR(M116)),1)),O116-(O116-INDEX(Table2xAcq.1[],_xlfn.AGGREGATE(15,6,(ROW(Tableyear1[])-ROW(INDEX(Tableyear1[],1,1))+1)/(YEAR(Tableyear1[])=YEAR(M116)),1)))*$C$25,O116+MAX($Q$2:Q116)*$C$19),O116)*($J117/$J116)</f>
        <v>216.4960774514511</v>
      </c>
      <c r="P117" s="80">
        <f t="array" ref="P117">IF(YEAR(M117)&lt;&gt;YEAR(M116),IF(O116&gt;INDEX(Table2xAcq.1[],_xlfn.AGGREGATE(15,6,(ROW(Tableyear1[])-ROW(INDEX(Tableyear1[],1,1))+1)/(YEAR(Tableyear1[])=YEAR(M116)),1)),P116+(O116-INDEX(Table2xAcq.1[],_xlfn.AGGREGATE(15,6,(ROW(Tableyear1[])-ROW(INDEX(Tableyear1[],1,1))+1)/(YEAR(Tableyear1[])=YEAR(M116)),1)))*$C$25,P116-MAX($Q$2:Q116)*$C$19),P116)*(1+Tbill_YTM)^(1/52)</f>
        <v>2791.4354311682982</v>
      </c>
      <c r="Q117" s="64">
        <f t="shared" si="4"/>
        <v>3980.0839453843032</v>
      </c>
      <c r="R117" s="64">
        <f>IF(YEAR(M117)&lt;&gt;YEAR(M116), R116*EXP($C$20/52)+(-MAX(Q$2:Q116)*$C$19), R116*EXP($C$20/52))</f>
        <v>-651.1122390564725</v>
      </c>
      <c r="S117" s="65">
        <f t="shared" si="5"/>
        <v>6.1127463233556281</v>
      </c>
      <c r="T117" s="62"/>
      <c r="U117" s="62"/>
      <c r="V117" s="62"/>
    </row>
    <row r="118" spans="1:22" x14ac:dyDescent="0.4">
      <c r="G118" s="62"/>
      <c r="H118" s="77">
        <v>37417</v>
      </c>
      <c r="I118" s="78">
        <v>1109.59997558593</v>
      </c>
      <c r="J118" s="73">
        <v>1.1608966594996479</v>
      </c>
      <c r="K118" s="79">
        <f t="shared" si="6"/>
        <v>106.81614147655505</v>
      </c>
      <c r="L118" s="62"/>
      <c r="M118" s="77">
        <v>37417</v>
      </c>
      <c r="N118" s="80">
        <f t="shared" si="7"/>
        <v>946.02919502764553</v>
      </c>
      <c r="O118" s="80">
        <f t="array" ref="O118">IF(YEAR(M118)&lt;&gt;YEAR(M117),IF(O117&gt;INDEX(Table2xAcq.1[],_xlfn.AGGREGATE(15,6,(ROW(Tableyear1[])-ROW(INDEX(Tableyear1[],1,1))+1)/(YEAR(Tableyear1[])=YEAR(M117)),1)),O117-(O117-INDEX(Table2xAcq.1[],_xlfn.AGGREGATE(15,6,(ROW(Tableyear1[])-ROW(INDEX(Tableyear1[],1,1))+1)/(YEAR(Tableyear1[])=YEAR(M117)),1)))*$C$25,O117+MAX($Q$2:Q117)*$C$19),O117)*($J118/$J117)</f>
        <v>204.86090759027323</v>
      </c>
      <c r="P118" s="80">
        <f t="array" ref="P118">IF(YEAR(M118)&lt;&gt;YEAR(M117),IF(O117&gt;INDEX(Table2xAcq.1[],_xlfn.AGGREGATE(15,6,(ROW(Tableyear1[])-ROW(INDEX(Tableyear1[],1,1))+1)/(YEAR(Tableyear1[])=YEAR(M117)),1)),P117+(O117-INDEX(Table2xAcq.1[],_xlfn.AGGREGATE(15,6,(ROW(Tableyear1[])-ROW(INDEX(Tableyear1[],1,1))+1)/(YEAR(Tableyear1[])=YEAR(M117)),1)))*$C$25,P117-MAX($Q$2:Q117)*$C$19),P117)*(1+Tbill_YTM)^(1/52)</f>
        <v>2793.0226416236351</v>
      </c>
      <c r="Q118" s="64">
        <f t="shared" si="4"/>
        <v>3943.9127442415538</v>
      </c>
      <c r="R118" s="64">
        <f>IF(YEAR(M118)&lt;&gt;YEAR(M117), R117*EXP($C$20/52)+(-MAX(Q$2:Q117)*$C$19), R117*EXP($C$20/52))</f>
        <v>-651.8639560086865</v>
      </c>
      <c r="S118" s="65">
        <f t="shared" si="5"/>
        <v>6.0502083416144563</v>
      </c>
      <c r="T118" s="62"/>
      <c r="U118" s="62"/>
      <c r="V118" s="62"/>
    </row>
    <row r="119" spans="1:22" ht="17.5" customHeight="1" x14ac:dyDescent="0.4">
      <c r="A119" s="4"/>
      <c r="G119" s="62"/>
      <c r="H119" s="77">
        <v>37424</v>
      </c>
      <c r="I119" s="78">
        <v>1035.63000488281</v>
      </c>
      <c r="J119" s="73">
        <v>1.0061174709958021</v>
      </c>
      <c r="K119" s="79">
        <f t="shared" si="6"/>
        <v>106.87687714489876</v>
      </c>
      <c r="L119" s="79"/>
      <c r="M119" s="77">
        <v>37424</v>
      </c>
      <c r="N119" s="93">
        <f t="shared" si="7"/>
        <v>882.96344756893723</v>
      </c>
      <c r="O119" s="80">
        <f t="array" ref="O119">IF(YEAR(M119)&lt;&gt;YEAR(M118),IF(O118&gt;INDEX(Table2xAcq.1[],_xlfn.AGGREGATE(15,6,(ROW(Tableyear1[])-ROW(INDEX(Tableyear1[],1,1))+1)/(YEAR(Tableyear1[])=YEAR(M118)),1)),O118-(O118-INDEX(Table2xAcq.1[],_xlfn.AGGREGATE(15,6,(ROW(Tableyear1[])-ROW(INDEX(Tableyear1[],1,1))+1)/(YEAR(Tableyear1[])=YEAR(M118)),1)))*$C$25,O118+MAX($Q$2:Q118)*$C$19),O118)*($J119/$J118)</f>
        <v>177.54736096791476</v>
      </c>
      <c r="P119" s="80">
        <f t="array" ref="P119">IF(YEAR(M119)&lt;&gt;YEAR(M118),IF(O118&gt;INDEX(Table2xAcq.1[],_xlfn.AGGREGATE(15,6,(ROW(Tableyear1[])-ROW(INDEX(Tableyear1[],1,1))+1)/(YEAR(Tableyear1[])=YEAR(M118)),1)),P118+(O118-INDEX(Table2xAcq.1[],_xlfn.AGGREGATE(15,6,(ROW(Tableyear1[])-ROW(INDEX(Tableyear1[],1,1))+1)/(YEAR(Tableyear1[])=YEAR(M118)),1)))*$C$25,P118-MAX($Q$2:Q118)*$C$19),P118)*(1+Tbill_YTM)^(1/52)</f>
        <v>2794.6107545669897</v>
      </c>
      <c r="Q119" s="64">
        <f t="shared" si="4"/>
        <v>3855.1215631038417</v>
      </c>
      <c r="R119" s="66">
        <f>IF(YEAR(M119)&lt;&gt;YEAR(M118), R118*EXP($C$20/52)+(-MAX(Q$2:Q118)*$C$19), R118*EXP($C$20/52))</f>
        <v>-652.61654082721043</v>
      </c>
      <c r="S119" s="65">
        <f t="shared" si="5"/>
        <v>5.9071772195926311</v>
      </c>
      <c r="T119" s="62"/>
      <c r="U119" s="62"/>
      <c r="V119" s="62"/>
    </row>
    <row r="120" spans="1:22" ht="17.5" customHeight="1" x14ac:dyDescent="0.4">
      <c r="G120" s="62"/>
      <c r="H120" s="77">
        <v>37431</v>
      </c>
      <c r="I120" s="78">
        <v>1051.41003417968</v>
      </c>
      <c r="J120" s="73">
        <v>1.03677815694262</v>
      </c>
      <c r="K120" s="79">
        <f t="shared" si="6"/>
        <v>106.93764734754934</v>
      </c>
      <c r="L120" s="62"/>
      <c r="M120" s="77">
        <v>37431</v>
      </c>
      <c r="N120" s="80">
        <f t="shared" si="7"/>
        <v>896.41727664400321</v>
      </c>
      <c r="O120" s="80">
        <f t="array" ref="O120">IF(YEAR(M120)&lt;&gt;YEAR(M119),IF(O119&gt;INDEX(Table2xAcq.1[],_xlfn.AGGREGATE(15,6,(ROW(Tableyear1[])-ROW(INDEX(Tableyear1[],1,1))+1)/(YEAR(Tableyear1[])=YEAR(M119)),1)),O119-(O119-INDEX(Table2xAcq.1[],_xlfn.AGGREGATE(15,6,(ROW(Tableyear1[])-ROW(INDEX(Tableyear1[],1,1))+1)/(YEAR(Tableyear1[])=YEAR(M119)),1)))*$C$25,O119+MAX($Q$2:Q119)*$C$19),O119)*($J120/$J119)</f>
        <v>182.95798550456615</v>
      </c>
      <c r="P120" s="80">
        <f t="array" ref="P120">IF(YEAR(M120)&lt;&gt;YEAR(M119),IF(O119&gt;INDEX(Table2xAcq.1[],_xlfn.AGGREGATE(15,6,(ROW(Tableyear1[])-ROW(INDEX(Tableyear1[],1,1))+1)/(YEAR(Tableyear1[])=YEAR(M119)),1)),P119+(O119-INDEX(Table2xAcq.1[],_xlfn.AGGREGATE(15,6,(ROW(Tableyear1[])-ROW(INDEX(Tableyear1[],1,1))+1)/(YEAR(Tableyear1[])=YEAR(M119)),1)))*$C$25,P119-MAX($Q$2:Q119)*$C$19),P119)*(1+Tbill_YTM)^(1/52)</f>
        <v>2796.1997705115173</v>
      </c>
      <c r="Q120" s="64">
        <f t="shared" si="4"/>
        <v>3875.5750326600864</v>
      </c>
      <c r="R120" s="64">
        <f>IF(YEAR(M120)&lt;&gt;YEAR(M119), R119*EXP($C$20/52)+(-MAX(Q$2:Q119)*$C$19), R119*EXP($C$20/52))</f>
        <v>-653.36999451400641</v>
      </c>
      <c r="S120" s="65">
        <f t="shared" si="5"/>
        <v>5.9316697509851828</v>
      </c>
      <c r="T120" s="62"/>
      <c r="U120" s="62"/>
      <c r="V120" s="62"/>
    </row>
    <row r="121" spans="1:22" x14ac:dyDescent="0.4">
      <c r="G121" s="62"/>
      <c r="H121" s="77">
        <v>37438</v>
      </c>
      <c r="I121" s="78">
        <v>1060.89001464843</v>
      </c>
      <c r="J121" s="73">
        <v>1.055474262855117</v>
      </c>
      <c r="K121" s="79">
        <f t="shared" si="6"/>
        <v>106.99845210414301</v>
      </c>
      <c r="L121" s="62"/>
      <c r="M121" s="77">
        <v>37438</v>
      </c>
      <c r="N121" s="80">
        <f t="shared" si="7"/>
        <v>904.49977347985043</v>
      </c>
      <c r="O121" s="80">
        <f t="array" ref="O121">IF(YEAR(M121)&lt;&gt;YEAR(M120),IF(O120&gt;INDEX(Table2xAcq.1[],_xlfn.AGGREGATE(15,6,(ROW(Tableyear1[])-ROW(INDEX(Tableyear1[],1,1))+1)/(YEAR(Tableyear1[])=YEAR(M120)),1)),O120-(O120-INDEX(Table2xAcq.1[],_xlfn.AGGREGATE(15,6,(ROW(Tableyear1[])-ROW(INDEX(Tableyear1[],1,1))+1)/(YEAR(Tableyear1[])=YEAR(M120)),1)))*$C$25,O120+MAX($Q$2:Q120)*$C$19),O120)*($J121/$J120)</f>
        <v>186.25724663543099</v>
      </c>
      <c r="P121" s="80">
        <f t="array" ref="P121">IF(YEAR(M121)&lt;&gt;YEAR(M120),IF(O120&gt;INDEX(Table2xAcq.1[],_xlfn.AGGREGATE(15,6,(ROW(Tableyear1[])-ROW(INDEX(Tableyear1[],1,1))+1)/(YEAR(Tableyear1[])=YEAR(M120)),1)),P120+(O120-INDEX(Table2xAcq.1[],_xlfn.AGGREGATE(15,6,(ROW(Tableyear1[])-ROW(INDEX(Tableyear1[],1,1))+1)/(YEAR(Tableyear1[])=YEAR(M120)),1)))*$C$25,P120-MAX($Q$2:Q120)*$C$19),P120)*(1+Tbill_YTM)^(1/52)</f>
        <v>2797.7896899706639</v>
      </c>
      <c r="Q121" s="64">
        <f t="shared" si="4"/>
        <v>3888.5467100859451</v>
      </c>
      <c r="R121" s="64">
        <f>IF(YEAR(M121)&lt;&gt;YEAR(M120), R120*EXP($C$20/52)+(-MAX(Q$2:Q120)*$C$19), R120*EXP($C$20/52))</f>
        <v>-654.12431807219332</v>
      </c>
      <c r="S121" s="65">
        <f t="shared" si="5"/>
        <v>5.9446600633135001</v>
      </c>
      <c r="T121" s="62"/>
      <c r="U121" s="62"/>
      <c r="V121" s="62"/>
    </row>
    <row r="122" spans="1:22" x14ac:dyDescent="0.4">
      <c r="G122" s="62"/>
      <c r="H122" s="77">
        <v>37445</v>
      </c>
      <c r="I122" s="78">
        <v>1000.82000732421</v>
      </c>
      <c r="J122" s="73">
        <v>0.93594755259336826</v>
      </c>
      <c r="K122" s="79">
        <f t="shared" si="6"/>
        <v>107.05929143432715</v>
      </c>
      <c r="L122" s="62"/>
      <c r="M122" s="77">
        <v>37445</v>
      </c>
      <c r="N122" s="80">
        <f t="shared" si="7"/>
        <v>853.28493757087494</v>
      </c>
      <c r="O122" s="80">
        <f t="array" ref="O122">IF(YEAR(M122)&lt;&gt;YEAR(M121),IF(O121&gt;INDEX(Table2xAcq.1[],_xlfn.AGGREGATE(15,6,(ROW(Tableyear1[])-ROW(INDEX(Tableyear1[],1,1))+1)/(YEAR(Tableyear1[])=YEAR(M121)),1)),O121-(O121-INDEX(Table2xAcq.1[],_xlfn.AGGREGATE(15,6,(ROW(Tableyear1[])-ROW(INDEX(Tableyear1[],1,1))+1)/(YEAR(Tableyear1[])=YEAR(M121)),1)))*$C$25,O121+MAX($Q$2:Q121)*$C$19),O121)*($J122/$J121)</f>
        <v>165.1646281451209</v>
      </c>
      <c r="P122" s="80">
        <f t="array" ref="P122">IF(YEAR(M122)&lt;&gt;YEAR(M121),IF(O121&gt;INDEX(Table2xAcq.1[],_xlfn.AGGREGATE(15,6,(ROW(Tableyear1[])-ROW(INDEX(Tableyear1[],1,1))+1)/(YEAR(Tableyear1[])=YEAR(M121)),1)),P121+(O121-INDEX(Table2xAcq.1[],_xlfn.AGGREGATE(15,6,(ROW(Tableyear1[])-ROW(INDEX(Tableyear1[],1,1))+1)/(YEAR(Tableyear1[])=YEAR(M121)),1)))*$C$25,P121-MAX($Q$2:Q121)*$C$19),P121)*(1+Tbill_YTM)^(1/52)</f>
        <v>2799.3805134581685</v>
      </c>
      <c r="Q122" s="64">
        <f t="shared" si="4"/>
        <v>3817.8300791741644</v>
      </c>
      <c r="R122" s="64">
        <f>IF(YEAR(M122)&lt;&gt;YEAR(M121), R121*EXP($C$20/52)+(-MAX(Q$2:Q121)*$C$19), R121*EXP($C$20/52))</f>
        <v>-654.87951250604829</v>
      </c>
      <c r="S122" s="65">
        <f t="shared" si="5"/>
        <v>5.8298206101521677</v>
      </c>
      <c r="T122" s="62"/>
      <c r="U122" s="62"/>
      <c r="V122" s="62"/>
    </row>
    <row r="123" spans="1:22" x14ac:dyDescent="0.4">
      <c r="G123" s="62"/>
      <c r="H123" s="77">
        <v>37452</v>
      </c>
      <c r="I123" s="78">
        <v>965.36999511718705</v>
      </c>
      <c r="J123" s="73">
        <v>0.86964321830397606</v>
      </c>
      <c r="K123" s="79">
        <f t="shared" si="6"/>
        <v>107.1201653577603</v>
      </c>
      <c r="L123" s="62"/>
      <c r="M123" s="77">
        <v>37452</v>
      </c>
      <c r="N123" s="80">
        <f t="shared" si="7"/>
        <v>823.06076016475981</v>
      </c>
      <c r="O123" s="80">
        <f t="array" ref="O123">IF(YEAR(M123)&lt;&gt;YEAR(M122),IF(O122&gt;INDEX(Table2xAcq.1[],_xlfn.AGGREGATE(15,6,(ROW(Tableyear1[])-ROW(INDEX(Tableyear1[],1,1))+1)/(YEAR(Tableyear1[])=YEAR(M122)),1)),O122-(O122-INDEX(Table2xAcq.1[],_xlfn.AGGREGATE(15,6,(ROW(Tableyear1[])-ROW(INDEX(Tableyear1[],1,1))+1)/(YEAR(Tableyear1[])=YEAR(M122)),1)))*$C$25,O122+MAX($Q$2:Q122)*$C$19),O122)*($J123/$J122)</f>
        <v>153.46404653990879</v>
      </c>
      <c r="P123" s="80">
        <f t="array" ref="P123">IF(YEAR(M123)&lt;&gt;YEAR(M122),IF(O122&gt;INDEX(Table2xAcq.1[],_xlfn.AGGREGATE(15,6,(ROW(Tableyear1[])-ROW(INDEX(Tableyear1[],1,1))+1)/(YEAR(Tableyear1[])=YEAR(M122)),1)),P122+(O122-INDEX(Table2xAcq.1[],_xlfn.AGGREGATE(15,6,(ROW(Tableyear1[])-ROW(INDEX(Tableyear1[],1,1))+1)/(YEAR(Tableyear1[])=YEAR(M122)),1)))*$C$25,P122-MAX($Q$2:Q122)*$C$19),P122)*(1+Tbill_YTM)^(1/52)</f>
        <v>2800.9722414880612</v>
      </c>
      <c r="Q123" s="64">
        <f t="shared" si="4"/>
        <v>3777.4970481927298</v>
      </c>
      <c r="R123" s="64">
        <f>IF(YEAR(M123)&lt;&gt;YEAR(M122), R122*EXP($C$20/52)+(-MAX(Q$2:Q122)*$C$19), R122*EXP($C$20/52))</f>
        <v>-655.6355788210077</v>
      </c>
      <c r="S123" s="65">
        <f t="shared" si="5"/>
        <v>5.7615803202528895</v>
      </c>
      <c r="T123" s="62"/>
      <c r="U123" s="62"/>
      <c r="V123" s="62"/>
    </row>
    <row r="124" spans="1:22" x14ac:dyDescent="0.4">
      <c r="G124" s="62"/>
      <c r="H124" s="77">
        <v>37459</v>
      </c>
      <c r="I124" s="78">
        <v>910.90997314453102</v>
      </c>
      <c r="J124" s="73">
        <v>0.77152376355241892</v>
      </c>
      <c r="K124" s="79">
        <f t="shared" si="6"/>
        <v>107.18107389411217</v>
      </c>
      <c r="L124" s="62"/>
      <c r="M124" s="77">
        <v>37459</v>
      </c>
      <c r="N124" s="80">
        <f t="shared" si="7"/>
        <v>776.6289181662288</v>
      </c>
      <c r="O124" s="80">
        <f t="array" ref="O124">IF(YEAR(M124)&lt;&gt;YEAR(M123),IF(O123&gt;INDEX(Table2xAcq.1[],_xlfn.AGGREGATE(15,6,(ROW(Tableyear1[])-ROW(INDEX(Tableyear1[],1,1))+1)/(YEAR(Tableyear1[])=YEAR(M123)),1)),O123-(O123-INDEX(Table2xAcq.1[],_xlfn.AGGREGATE(15,6,(ROW(Tableyear1[])-ROW(INDEX(Tableyear1[],1,1))+1)/(YEAR(Tableyear1[])=YEAR(M123)),1)))*$C$25,O123+MAX($Q$2:Q123)*$C$19),O123)*($J124/$J123)</f>
        <v>136.14911985097311</v>
      </c>
      <c r="P124" s="80">
        <f t="array" ref="P124">IF(YEAR(M124)&lt;&gt;YEAR(M123),IF(O123&gt;INDEX(Table2xAcq.1[],_xlfn.AGGREGATE(15,6,(ROW(Tableyear1[])-ROW(INDEX(Tableyear1[],1,1))+1)/(YEAR(Tableyear1[])=YEAR(M123)),1)),P123+(O123-INDEX(Table2xAcq.1[],_xlfn.AGGREGATE(15,6,(ROW(Tableyear1[])-ROW(INDEX(Tableyear1[],1,1))+1)/(YEAR(Tableyear1[])=YEAR(M123)),1)))*$C$25,P123-MAX($Q$2:Q123)*$C$19),P123)*(1+Tbill_YTM)^(1/52)</f>
        <v>2802.5648745746653</v>
      </c>
      <c r="Q124" s="64">
        <f t="shared" si="4"/>
        <v>3715.3429125918674</v>
      </c>
      <c r="R124" s="64">
        <f>IF(YEAR(M124)&lt;&gt;YEAR(M123), R123*EXP($C$20/52)+(-MAX(Q$2:Q123)*$C$19), R123*EXP($C$20/52))</f>
        <v>-656.39251802366891</v>
      </c>
      <c r="S124" s="65">
        <f t="shared" si="5"/>
        <v>5.6602456770506571</v>
      </c>
      <c r="T124" s="62"/>
      <c r="U124" s="62"/>
      <c r="V124" s="62"/>
    </row>
    <row r="125" spans="1:22" x14ac:dyDescent="0.4">
      <c r="G125" s="62"/>
      <c r="H125" s="77">
        <v>37466</v>
      </c>
      <c r="I125" s="78">
        <v>892.510009765625</v>
      </c>
      <c r="J125" s="73">
        <v>0.74035491171448264</v>
      </c>
      <c r="K125" s="79">
        <f t="shared" si="6"/>
        <v>107.2420170630637</v>
      </c>
      <c r="L125" s="62"/>
      <c r="M125" s="77">
        <v>37466</v>
      </c>
      <c r="N125" s="80">
        <f t="shared" si="7"/>
        <v>760.9413704671648</v>
      </c>
      <c r="O125" s="80">
        <f t="array" ref="O125">IF(YEAR(M125)&lt;&gt;YEAR(M124),IF(O124&gt;INDEX(Table2xAcq.1[],_xlfn.AGGREGATE(15,6,(ROW(Tableyear1[])-ROW(INDEX(Tableyear1[],1,1))+1)/(YEAR(Tableyear1[])=YEAR(M124)),1)),O124-(O124-INDEX(Table2xAcq.1[],_xlfn.AGGREGATE(15,6,(ROW(Tableyear1[])-ROW(INDEX(Tableyear1[],1,1))+1)/(YEAR(Tableyear1[])=YEAR(M124)),1)))*$C$25,O124+MAX($Q$2:Q124)*$C$19),O124)*($J125/$J124)</f>
        <v>130.64882038519769</v>
      </c>
      <c r="P125" s="80">
        <f t="array" ref="P125">IF(YEAR(M125)&lt;&gt;YEAR(M124),IF(O124&gt;INDEX(Table2xAcq.1[],_xlfn.AGGREGATE(15,6,(ROW(Tableyear1[])-ROW(INDEX(Tableyear1[],1,1))+1)/(YEAR(Tableyear1[])=YEAR(M124)),1)),P124+(O124-INDEX(Table2xAcq.1[],_xlfn.AGGREGATE(15,6,(ROW(Tableyear1[])-ROW(INDEX(Tableyear1[],1,1))+1)/(YEAR(Tableyear1[])=YEAR(M124)),1)))*$C$25,P124-MAX($Q$2:Q124)*$C$19),P124)*(1+Tbill_YTM)^(1/52)</f>
        <v>2804.1584132325961</v>
      </c>
      <c r="Q125" s="64">
        <f t="shared" si="4"/>
        <v>3695.7486040849585</v>
      </c>
      <c r="R125" s="64">
        <f>IF(YEAR(M125)&lt;&gt;YEAR(M124), R124*EXP($C$20/52)+(-MAX(Q$2:Q124)*$C$19), R124*EXP($C$20/52))</f>
        <v>-657.1503311217914</v>
      </c>
      <c r="S125" s="65">
        <f t="shared" si="5"/>
        <v>5.6239013039468677</v>
      </c>
      <c r="T125" s="62"/>
      <c r="U125" s="62"/>
      <c r="V125" s="62"/>
    </row>
    <row r="126" spans="1:22" ht="17.5" customHeight="1" x14ac:dyDescent="0.4">
      <c r="E126" s="4"/>
      <c r="F126" s="4"/>
      <c r="G126" s="62"/>
      <c r="H126" s="77">
        <v>37473</v>
      </c>
      <c r="I126" s="78">
        <v>937.33001708984295</v>
      </c>
      <c r="J126" s="73">
        <v>0.81471309751069043</v>
      </c>
      <c r="K126" s="79">
        <f t="shared" si="6"/>
        <v>107.30299488430697</v>
      </c>
      <c r="L126" s="62"/>
      <c r="M126" s="77">
        <v>37473</v>
      </c>
      <c r="N126" s="80">
        <f t="shared" si="7"/>
        <v>799.15427275897764</v>
      </c>
      <c r="O126" s="80">
        <f t="array" ref="O126">IF(YEAR(M126)&lt;&gt;YEAR(M125),IF(O125&gt;INDEX(Table2xAcq.1[],_xlfn.AGGREGATE(15,6,(ROW(Tableyear1[])-ROW(INDEX(Tableyear1[],1,1))+1)/(YEAR(Tableyear1[])=YEAR(M125)),1)),O125-(O125-INDEX(Table2xAcq.1[],_xlfn.AGGREGATE(15,6,(ROW(Tableyear1[])-ROW(INDEX(Tableyear1[],1,1))+1)/(YEAR(Tableyear1[])=YEAR(M125)),1)))*$C$25,O125+MAX($Q$2:Q125)*$C$19),O125)*($J126/$J125)</f>
        <v>143.77064764202072</v>
      </c>
      <c r="P126" s="80">
        <f t="array" ref="P126">IF(YEAR(M126)&lt;&gt;YEAR(M125),IF(O125&gt;INDEX(Table2xAcq.1[],_xlfn.AGGREGATE(15,6,(ROW(Tableyear1[])-ROW(INDEX(Tableyear1[],1,1))+1)/(YEAR(Tableyear1[])=YEAR(M125)),1)),P125+(O125-INDEX(Table2xAcq.1[],_xlfn.AGGREGATE(15,6,(ROW(Tableyear1[])-ROW(INDEX(Tableyear1[],1,1))+1)/(YEAR(Tableyear1[])=YEAR(M125)),1)))*$C$25,P125-MAX($Q$2:Q125)*$C$19),P125)*(1+Tbill_YTM)^(1/52)</f>
        <v>2805.7528579767613</v>
      </c>
      <c r="Q126" s="64">
        <f t="shared" si="4"/>
        <v>3748.6777783777598</v>
      </c>
      <c r="R126" s="64">
        <f>IF(YEAR(M126)&lt;&gt;YEAR(M125), R125*EXP($C$20/52)+(-MAX(Q$2:Q125)*$C$19), R125*EXP($C$20/52))</f>
        <v>-657.90901912429786</v>
      </c>
      <c r="S126" s="65">
        <f t="shared" si="5"/>
        <v>5.6978665277569744</v>
      </c>
      <c r="T126" s="62"/>
      <c r="U126" s="62"/>
      <c r="V126" s="62"/>
    </row>
    <row r="127" spans="1:22" x14ac:dyDescent="0.4">
      <c r="B127" s="27"/>
      <c r="C127" s="4"/>
      <c r="D127" s="4"/>
      <c r="G127" s="62"/>
      <c r="H127" s="77">
        <v>37480</v>
      </c>
      <c r="I127" s="78">
        <v>996.05999755859295</v>
      </c>
      <c r="J127" s="73">
        <v>0.91680752195469373</v>
      </c>
      <c r="K127" s="79">
        <f t="shared" si="6"/>
        <v>107.36400737754528</v>
      </c>
      <c r="L127" s="62"/>
      <c r="M127" s="77">
        <v>37480</v>
      </c>
      <c r="N127" s="80">
        <f t="shared" si="7"/>
        <v>849.22662078467226</v>
      </c>
      <c r="O127" s="80">
        <f t="array" ref="O127">IF(YEAR(M127)&lt;&gt;YEAR(M126),IF(O126&gt;INDEX(Table2xAcq.1[],_xlfn.AGGREGATE(15,6,(ROW(Tableyear1[])-ROW(INDEX(Tableyear1[],1,1))+1)/(YEAR(Tableyear1[])=YEAR(M126)),1)),O126-(O126-INDEX(Table2xAcq.1[],_xlfn.AGGREGATE(15,6,(ROW(Tableyear1[])-ROW(INDEX(Tableyear1[],1,1))+1)/(YEAR(Tableyear1[])=YEAR(M126)),1)))*$C$25,O126+MAX($Q$2:Q126)*$C$19),O126)*($J127/$J126)</f>
        <v>161.78702858373146</v>
      </c>
      <c r="P127" s="80">
        <f t="array" ref="P127">IF(YEAR(M127)&lt;&gt;YEAR(M126),IF(O126&gt;INDEX(Table2xAcq.1[],_xlfn.AGGREGATE(15,6,(ROW(Tableyear1[])-ROW(INDEX(Tableyear1[],1,1))+1)/(YEAR(Tableyear1[])=YEAR(M126)),1)),P126+(O126-INDEX(Table2xAcq.1[],_xlfn.AGGREGATE(15,6,(ROW(Tableyear1[])-ROW(INDEX(Tableyear1[],1,1))+1)/(YEAR(Tableyear1[])=YEAR(M126)),1)))*$C$25,P126-MAX($Q$2:Q126)*$C$19),P126)*(1+Tbill_YTM)^(1/52)</f>
        <v>2807.348209322362</v>
      </c>
      <c r="Q127" s="64">
        <f t="shared" si="4"/>
        <v>3818.361858690766</v>
      </c>
      <c r="R127" s="64">
        <f>IF(YEAR(M127)&lt;&gt;YEAR(M126), R126*EXP($C$20/52)+(-MAX(Q$2:Q126)*$C$19), R126*EXP($C$20/52))</f>
        <v>-658.66858304127607</v>
      </c>
      <c r="S127" s="65">
        <f t="shared" si="5"/>
        <v>5.7970912185612544</v>
      </c>
      <c r="T127" s="62"/>
      <c r="U127" s="62"/>
      <c r="V127" s="62"/>
    </row>
    <row r="128" spans="1:22" x14ac:dyDescent="0.4">
      <c r="G128" s="62"/>
      <c r="H128" s="77">
        <v>37487</v>
      </c>
      <c r="I128" s="78">
        <v>1010.48999023437</v>
      </c>
      <c r="J128" s="73">
        <v>0.94337123470157624</v>
      </c>
      <c r="K128" s="79">
        <f t="shared" si="6"/>
        <v>107.42505456249312</v>
      </c>
      <c r="L128" s="62"/>
      <c r="M128" s="77">
        <v>37487</v>
      </c>
      <c r="N128" s="80">
        <f t="shared" si="7"/>
        <v>861.52942779231626</v>
      </c>
      <c r="O128" s="80">
        <f t="array" ref="O128">IF(YEAR(M128)&lt;&gt;YEAR(M127),IF(O127&gt;INDEX(Table2xAcq.1[],_xlfn.AGGREGATE(15,6,(ROW(Tableyear1[])-ROW(INDEX(Tableyear1[],1,1))+1)/(YEAR(Tableyear1[])=YEAR(M127)),1)),O127-(O127-INDEX(Table2xAcq.1[],_xlfn.AGGREGATE(15,6,(ROW(Tableyear1[])-ROW(INDEX(Tableyear1[],1,1))+1)/(YEAR(Tableyear1[])=YEAR(M127)),1)))*$C$25,O127+MAX($Q$2:Q127)*$C$19),O127)*($J128/$J127)</f>
        <v>166.47466917409989</v>
      </c>
      <c r="P128" s="80">
        <f t="array" ref="P128">IF(YEAR(M128)&lt;&gt;YEAR(M127),IF(O127&gt;INDEX(Table2xAcq.1[],_xlfn.AGGREGATE(15,6,(ROW(Tableyear1[])-ROW(INDEX(Tableyear1[],1,1))+1)/(YEAR(Tableyear1[])=YEAR(M127)),1)),P127+(O127-INDEX(Table2xAcq.1[],_xlfn.AGGREGATE(15,6,(ROW(Tableyear1[])-ROW(INDEX(Tableyear1[],1,1))+1)/(YEAR(Tableyear1[])=YEAR(M127)),1)))*$C$25,P127-MAX($Q$2:Q127)*$C$19),P127)*(1+Tbill_YTM)^(1/52)</f>
        <v>2808.9444677848915</v>
      </c>
      <c r="Q128" s="64">
        <f t="shared" si="4"/>
        <v>3836.9485647513075</v>
      </c>
      <c r="R128" s="64">
        <f>IF(YEAR(M128)&lt;&gt;YEAR(M127), R127*EXP($C$20/52)+(-MAX(Q$2:Q127)*$C$19), R127*EXP($C$20/52))</f>
        <v>-659.42902388397988</v>
      </c>
      <c r="S128" s="65">
        <f t="shared" si="5"/>
        <v>5.8185921847237063</v>
      </c>
      <c r="T128" s="62"/>
      <c r="U128" s="62"/>
      <c r="V128" s="62"/>
    </row>
    <row r="129" spans="7:22" x14ac:dyDescent="0.4">
      <c r="G129" s="62"/>
      <c r="H129" s="77">
        <v>37494</v>
      </c>
      <c r="I129" s="78">
        <v>942.38000488281205</v>
      </c>
      <c r="J129" s="73">
        <v>0.81619926546375565</v>
      </c>
      <c r="K129" s="79">
        <f t="shared" si="6"/>
        <v>107.4861364588762</v>
      </c>
      <c r="L129" s="62"/>
      <c r="M129" s="77">
        <v>37494</v>
      </c>
      <c r="N129" s="80">
        <f t="shared" si="7"/>
        <v>803.45982069679133</v>
      </c>
      <c r="O129" s="80">
        <f t="array" ref="O129">IF(YEAR(M129)&lt;&gt;YEAR(M128),IF(O128&gt;INDEX(Table2xAcq.1[],_xlfn.AGGREGATE(15,6,(ROW(Tableyear1[])-ROW(INDEX(Tableyear1[],1,1))+1)/(YEAR(Tableyear1[])=YEAR(M128)),1)),O128-(O128-INDEX(Table2xAcq.1[],_xlfn.AGGREGATE(15,6,(ROW(Tableyear1[])-ROW(INDEX(Tableyear1[],1,1))+1)/(YEAR(Tableyear1[])=YEAR(M128)),1)))*$C$25,O128+MAX($Q$2:Q128)*$C$19),O128)*($J129/$J128)</f>
        <v>144.0329084670521</v>
      </c>
      <c r="P129" s="80">
        <f t="array" ref="P129">IF(YEAR(M129)&lt;&gt;YEAR(M128),IF(O128&gt;INDEX(Table2xAcq.1[],_xlfn.AGGREGATE(15,6,(ROW(Tableyear1[])-ROW(INDEX(Tableyear1[],1,1))+1)/(YEAR(Tableyear1[])=YEAR(M128)),1)),P128+(O128-INDEX(Table2xAcq.1[],_xlfn.AGGREGATE(15,6,(ROW(Tableyear1[])-ROW(INDEX(Tableyear1[],1,1))+1)/(YEAR(Tableyear1[])=YEAR(M128)),1)))*$C$25,P128-MAX($Q$2:Q128)*$C$19),P128)*(1+Tbill_YTM)^(1/52)</f>
        <v>2810.5416338801369</v>
      </c>
      <c r="Q129" s="64">
        <f t="shared" si="4"/>
        <v>3758.0343630439802</v>
      </c>
      <c r="R129" s="64">
        <f>IF(YEAR(M129)&lt;&gt;YEAR(M128), R128*EXP($C$20/52)+(-MAX(Q$2:Q128)*$C$19), R128*EXP($C$20/52))</f>
        <v>-660.19034266483072</v>
      </c>
      <c r="S129" s="65">
        <f t="shared" si="5"/>
        <v>5.6923497969916248</v>
      </c>
      <c r="T129" s="62"/>
      <c r="U129" s="62"/>
      <c r="V129" s="62"/>
    </row>
    <row r="130" spans="7:22" x14ac:dyDescent="0.4">
      <c r="G130" s="62"/>
      <c r="H130" s="77">
        <v>37501</v>
      </c>
      <c r="I130" s="78">
        <v>922.219970703125</v>
      </c>
      <c r="J130" s="73">
        <v>0.78127788554498079</v>
      </c>
      <c r="K130" s="79">
        <f t="shared" si="6"/>
        <v>107.54725308643147</v>
      </c>
      <c r="L130" s="62"/>
      <c r="M130" s="77">
        <v>37501</v>
      </c>
      <c r="N130" s="80">
        <f t="shared" si="7"/>
        <v>786.2716616066939</v>
      </c>
      <c r="O130" s="80">
        <f t="array" ref="O130">IF(YEAR(M130)&lt;&gt;YEAR(M129),IF(O129&gt;INDEX(Table2xAcq.1[],_xlfn.AGGREGATE(15,6,(ROW(Tableyear1[])-ROW(INDEX(Tableyear1[],1,1))+1)/(YEAR(Tableyear1[])=YEAR(M129)),1)),O129-(O129-INDEX(Table2xAcq.1[],_xlfn.AGGREGATE(15,6,(ROW(Tableyear1[])-ROW(INDEX(Tableyear1[],1,1))+1)/(YEAR(Tableyear1[])=YEAR(M129)),1)))*$C$25,O129+MAX($Q$2:Q129)*$C$19),O129)*($J130/$J129)</f>
        <v>137.87040853570733</v>
      </c>
      <c r="P130" s="80">
        <f t="array" ref="P130">IF(YEAR(M130)&lt;&gt;YEAR(M129),IF(O129&gt;INDEX(Table2xAcq.1[],_xlfn.AGGREGATE(15,6,(ROW(Tableyear1[])-ROW(INDEX(Tableyear1[],1,1))+1)/(YEAR(Tableyear1[])=YEAR(M129)),1)),P129+(O129-INDEX(Table2xAcq.1[],_xlfn.AGGREGATE(15,6,(ROW(Tableyear1[])-ROW(INDEX(Tableyear1[],1,1))+1)/(YEAR(Tableyear1[])=YEAR(M129)),1)))*$C$25,P129-MAX($Q$2:Q129)*$C$19),P129)*(1+Tbill_YTM)^(1/52)</f>
        <v>2812.139708124178</v>
      </c>
      <c r="Q130" s="64">
        <f t="shared" ref="Q130:Q193" si="8">SUM(N130:P130)</f>
        <v>3736.2817782665793</v>
      </c>
      <c r="R130" s="64">
        <f>IF(YEAR(M130)&lt;&gt;YEAR(M129), R129*EXP($C$20/52)+(-MAX(Q$2:Q129)*$C$19), R129*EXP($C$20/52))</f>
        <v>-660.95254039741872</v>
      </c>
      <c r="S130" s="65">
        <f t="shared" ref="S130:S193" si="9">Q130/-R130</f>
        <v>5.6528745256354131</v>
      </c>
      <c r="T130" s="62"/>
      <c r="U130" s="62"/>
      <c r="V130" s="62"/>
    </row>
    <row r="131" spans="7:22" x14ac:dyDescent="0.4">
      <c r="G131" s="62"/>
      <c r="H131" s="77">
        <v>37508</v>
      </c>
      <c r="I131" s="78">
        <v>923.83001708984295</v>
      </c>
      <c r="J131" s="73">
        <v>0.78400585430862668</v>
      </c>
      <c r="K131" s="79">
        <f t="shared" ref="K131:K194" si="10">K130*(1+Tbill_YTM)^(1/52)</f>
        <v>107.60840446490705</v>
      </c>
      <c r="L131" s="62"/>
      <c r="M131" s="77">
        <v>37508</v>
      </c>
      <c r="N131" s="80">
        <f t="shared" ref="N131:N194" si="11">N130*($I131/$I130)</f>
        <v>787.64436431099921</v>
      </c>
      <c r="O131" s="80">
        <f t="array" ref="O131">IF(YEAR(M131)&lt;&gt;YEAR(M130),IF(O130&gt;INDEX(Table2xAcq.1[],_xlfn.AGGREGATE(15,6,(ROW(Tableyear1[])-ROW(INDEX(Tableyear1[],1,1))+1)/(YEAR(Tableyear1[])=YEAR(M130)),1)),O130-(O130-INDEX(Table2xAcq.1[],_xlfn.AGGREGATE(15,6,(ROW(Tableyear1[])-ROW(INDEX(Tableyear1[],1,1))+1)/(YEAR(Tableyear1[])=YEAR(M130)),1)))*$C$25,O130+MAX($Q$2:Q130)*$C$19),O130)*($J131/$J130)</f>
        <v>138.35180724783669</v>
      </c>
      <c r="P131" s="80">
        <f t="array" ref="P131">IF(YEAR(M131)&lt;&gt;YEAR(M130),IF(O130&gt;INDEX(Table2xAcq.1[],_xlfn.AGGREGATE(15,6,(ROW(Tableyear1[])-ROW(INDEX(Tableyear1[],1,1))+1)/(YEAR(Tableyear1[])=YEAR(M130)),1)),P130+(O130-INDEX(Table2xAcq.1[],_xlfn.AGGREGATE(15,6,(ROW(Tableyear1[])-ROW(INDEX(Tableyear1[],1,1))+1)/(YEAR(Tableyear1[])=YEAR(M130)),1)))*$C$25,P130-MAX($Q$2:Q130)*$C$19),P130)*(1+Tbill_YTM)^(1/52)</f>
        <v>2813.7386910333885</v>
      </c>
      <c r="Q131" s="64">
        <f t="shared" si="8"/>
        <v>3739.7348625922241</v>
      </c>
      <c r="R131" s="64">
        <f>IF(YEAR(M131)&lt;&gt;YEAR(M130), R130*EXP($C$20/52)+(-MAX(Q$2:Q130)*$C$19), R130*EXP($C$20/52))</f>
        <v>-661.71561809650427</v>
      </c>
      <c r="S131" s="65">
        <f t="shared" si="9"/>
        <v>5.6515741208435903</v>
      </c>
      <c r="T131" s="62"/>
      <c r="U131" s="62"/>
      <c r="V131" s="62"/>
    </row>
    <row r="132" spans="7:22" x14ac:dyDescent="0.4">
      <c r="G132" s="62"/>
      <c r="H132" s="77">
        <v>37515</v>
      </c>
      <c r="I132" s="78">
        <v>871.59997558593705</v>
      </c>
      <c r="J132" s="73">
        <v>0.69535608638089219</v>
      </c>
      <c r="K132" s="79">
        <f t="shared" si="10"/>
        <v>107.66959061406233</v>
      </c>
      <c r="L132" s="62"/>
      <c r="M132" s="77">
        <v>37515</v>
      </c>
      <c r="N132" s="80">
        <f t="shared" si="11"/>
        <v>743.11377201884568</v>
      </c>
      <c r="O132" s="80">
        <f t="array" ref="O132">IF(YEAR(M132)&lt;&gt;YEAR(M131),IF(O131&gt;INDEX(Table2xAcq.1[],_xlfn.AGGREGATE(15,6,(ROW(Tableyear1[])-ROW(INDEX(Tableyear1[],1,1))+1)/(YEAR(Tableyear1[])=YEAR(M131)),1)),O131-(O131-INDEX(Table2xAcq.1[],_xlfn.AGGREGATE(15,6,(ROW(Tableyear1[])-ROW(INDEX(Tableyear1[],1,1))+1)/(YEAR(Tableyear1[])=YEAR(M131)),1)))*$C$25,O131+MAX($Q$2:Q131)*$C$19),O131)*($J132/$J131)</f>
        <v>122.70797558828983</v>
      </c>
      <c r="P132" s="80">
        <f t="array" ref="P132">IF(YEAR(M132)&lt;&gt;YEAR(M131),IF(O131&gt;INDEX(Table2xAcq.1[],_xlfn.AGGREGATE(15,6,(ROW(Tableyear1[])-ROW(INDEX(Tableyear1[],1,1))+1)/(YEAR(Tableyear1[])=YEAR(M131)),1)),P131+(O131-INDEX(Table2xAcq.1[],_xlfn.AGGREGATE(15,6,(ROW(Tableyear1[])-ROW(INDEX(Tableyear1[],1,1))+1)/(YEAR(Tableyear1[])=YEAR(M131)),1)))*$C$25,P131-MAX($Q$2:Q131)*$C$19),P131)*(1+Tbill_YTM)^(1/52)</f>
        <v>2815.338583124435</v>
      </c>
      <c r="Q132" s="64">
        <f t="shared" si="8"/>
        <v>3681.1603307315704</v>
      </c>
      <c r="R132" s="64">
        <f>IF(YEAR(M132)&lt;&gt;YEAR(M131), R131*EXP($C$20/52)+(-MAX(Q$2:Q131)*$C$19), R131*EXP($C$20/52))</f>
        <v>-662.47957677801935</v>
      </c>
      <c r="S132" s="65">
        <f t="shared" si="9"/>
        <v>5.5566397210838652</v>
      </c>
      <c r="T132" s="62"/>
      <c r="U132" s="62"/>
      <c r="V132" s="62"/>
    </row>
    <row r="133" spans="7:22" x14ac:dyDescent="0.4">
      <c r="G133" s="62"/>
      <c r="H133" s="77">
        <v>37522</v>
      </c>
      <c r="I133" s="78">
        <v>860.34997558593705</v>
      </c>
      <c r="J133" s="73">
        <v>0.67740575092677247</v>
      </c>
      <c r="K133" s="79">
        <f t="shared" si="10"/>
        <v>107.73081155366792</v>
      </c>
      <c r="L133" s="62"/>
      <c r="M133" s="77">
        <v>37522</v>
      </c>
      <c r="N133" s="80">
        <f t="shared" si="11"/>
        <v>733.52218164553028</v>
      </c>
      <c r="O133" s="80">
        <f t="array" ref="O133">IF(YEAR(M133)&lt;&gt;YEAR(M132),IF(O132&gt;INDEX(Table2xAcq.1[],_xlfn.AGGREGATE(15,6,(ROW(Tableyear1[])-ROW(INDEX(Tableyear1[],1,1))+1)/(YEAR(Tableyear1[])=YEAR(M132)),1)),O132-(O132-INDEX(Table2xAcq.1[],_xlfn.AGGREGATE(15,6,(ROW(Tableyear1[])-ROW(INDEX(Tableyear1[],1,1))+1)/(YEAR(Tableyear1[])=YEAR(M132)),1)))*$C$25,O132+MAX($Q$2:Q132)*$C$19),O132)*($J133/$J132)</f>
        <v>119.54031894754648</v>
      </c>
      <c r="P133" s="80">
        <f t="array" ref="P133">IF(YEAR(M133)&lt;&gt;YEAR(M132),IF(O132&gt;INDEX(Table2xAcq.1[],_xlfn.AGGREGATE(15,6,(ROW(Tableyear1[])-ROW(INDEX(Tableyear1[],1,1))+1)/(YEAR(Tableyear1[])=YEAR(M132)),1)),P132+(O132-INDEX(Table2xAcq.1[],_xlfn.AGGREGATE(15,6,(ROW(Tableyear1[])-ROW(INDEX(Tableyear1[],1,1))+1)/(YEAR(Tableyear1[])=YEAR(M132)),1)))*$C$25,P132-MAX($Q$2:Q132)*$C$19),P132)*(1+Tbill_YTM)^(1/52)</f>
        <v>2816.9393849142789</v>
      </c>
      <c r="Q133" s="64">
        <f t="shared" si="8"/>
        <v>3670.0018855073558</v>
      </c>
      <c r="R133" s="64">
        <f>IF(YEAR(M133)&lt;&gt;YEAR(M132), R132*EXP($C$20/52)+(-MAX(Q$2:Q132)*$C$19), R132*EXP($C$20/52))</f>
        <v>-663.24441745906881</v>
      </c>
      <c r="S133" s="65">
        <f t="shared" si="9"/>
        <v>5.5334078793566999</v>
      </c>
      <c r="T133" s="62"/>
      <c r="U133" s="62"/>
      <c r="V133" s="62"/>
    </row>
    <row r="134" spans="7:22" x14ac:dyDescent="0.4">
      <c r="G134" s="62"/>
      <c r="H134" s="77">
        <v>37529</v>
      </c>
      <c r="I134" s="78">
        <v>815.40002441406205</v>
      </c>
      <c r="J134" s="73">
        <v>0.60662210173338837</v>
      </c>
      <c r="K134" s="79">
        <f t="shared" si="10"/>
        <v>107.79206730350568</v>
      </c>
      <c r="L134" s="62"/>
      <c r="M134" s="77">
        <v>37529</v>
      </c>
      <c r="N134" s="80">
        <f t="shared" si="11"/>
        <v>695.1984910729833</v>
      </c>
      <c r="O134" s="80">
        <f t="array" ref="O134">IF(YEAR(M134)&lt;&gt;YEAR(M133),IF(O133&gt;INDEX(Table2xAcq.1[],_xlfn.AGGREGATE(15,6,(ROW(Tableyear1[])-ROW(INDEX(Tableyear1[],1,1))+1)/(YEAR(Tableyear1[])=YEAR(M133)),1)),O133-(O133-INDEX(Table2xAcq.1[],_xlfn.AGGREGATE(15,6,(ROW(Tableyear1[])-ROW(INDEX(Tableyear1[],1,1))+1)/(YEAR(Tableyear1[])=YEAR(M133)),1)))*$C$25,O133+MAX($Q$2:Q133)*$C$19),O133)*($J134/$J133)</f>
        <v>107.04928238744638</v>
      </c>
      <c r="P134" s="80">
        <f t="array" ref="P134">IF(YEAR(M134)&lt;&gt;YEAR(M133),IF(O133&gt;INDEX(Table2xAcq.1[],_xlfn.AGGREGATE(15,6,(ROW(Tableyear1[])-ROW(INDEX(Tableyear1[],1,1))+1)/(YEAR(Tableyear1[])=YEAR(M133)),1)),P133+(O133-INDEX(Table2xAcq.1[],_xlfn.AGGREGATE(15,6,(ROW(Tableyear1[])-ROW(INDEX(Tableyear1[],1,1))+1)/(YEAR(Tableyear1[])=YEAR(M133)),1)))*$C$25,P133-MAX($Q$2:Q133)*$C$19),P133)*(1+Tbill_YTM)^(1/52)</f>
        <v>2818.5410969201748</v>
      </c>
      <c r="Q134" s="64">
        <f t="shared" si="8"/>
        <v>3620.7888703806047</v>
      </c>
      <c r="R134" s="64">
        <f>IF(YEAR(M134)&lt;&gt;YEAR(M133), R133*EXP($C$20/52)+(-MAX(Q$2:Q133)*$C$19), R133*EXP($C$20/52))</f>
        <v>-664.0101411579318</v>
      </c>
      <c r="S134" s="65">
        <f t="shared" si="9"/>
        <v>5.4529120053294733</v>
      </c>
      <c r="T134" s="62"/>
      <c r="U134" s="62"/>
      <c r="V134" s="62"/>
    </row>
    <row r="135" spans="7:22" x14ac:dyDescent="0.4">
      <c r="G135" s="62"/>
      <c r="H135" s="77">
        <v>37536</v>
      </c>
      <c r="I135" s="78">
        <v>890.60998535156205</v>
      </c>
      <c r="J135" s="73">
        <v>0.71852797175829353</v>
      </c>
      <c r="K135" s="79">
        <f t="shared" si="10"/>
        <v>107.85335788336869</v>
      </c>
      <c r="L135" s="62"/>
      <c r="M135" s="77">
        <v>37536</v>
      </c>
      <c r="N135" s="80">
        <f t="shared" si="11"/>
        <v>759.32143661125463</v>
      </c>
      <c r="O135" s="80">
        <f t="array" ref="O135">IF(YEAR(M135)&lt;&gt;YEAR(M134),IF(O134&gt;INDEX(Table2xAcq.1[],_xlfn.AGGREGATE(15,6,(ROW(Tableyear1[])-ROW(INDEX(Tableyear1[],1,1))+1)/(YEAR(Tableyear1[])=YEAR(M134)),1)),O134-(O134-INDEX(Table2xAcq.1[],_xlfn.AGGREGATE(15,6,(ROW(Tableyear1[])-ROW(INDEX(Tableyear1[],1,1))+1)/(YEAR(Tableyear1[])=YEAR(M134)),1)))*$C$25,O134+MAX($Q$2:Q134)*$C$19),O134)*($J135/$J134)</f>
        <v>126.79706778279937</v>
      </c>
      <c r="P135" s="80">
        <f t="array" ref="P135">IF(YEAR(M135)&lt;&gt;YEAR(M134),IF(O134&gt;INDEX(Table2xAcq.1[],_xlfn.AGGREGATE(15,6,(ROW(Tableyear1[])-ROW(INDEX(Tableyear1[],1,1))+1)/(YEAR(Tableyear1[])=YEAR(M134)),1)),P134+(O134-INDEX(Table2xAcq.1[],_xlfn.AGGREGATE(15,6,(ROW(Tableyear1[])-ROW(INDEX(Tableyear1[],1,1))+1)/(YEAR(Tableyear1[])=YEAR(M134)),1)))*$C$25,P134-MAX($Q$2:Q134)*$C$19),P134)*(1+Tbill_YTM)^(1/52)</f>
        <v>2820.1437196596717</v>
      </c>
      <c r="Q135" s="64">
        <f t="shared" si="8"/>
        <v>3706.2622240537257</v>
      </c>
      <c r="R135" s="64">
        <f>IF(YEAR(M135)&lt;&gt;YEAR(M134), R134*EXP($C$20/52)+(-MAX(Q$2:Q134)*$C$19), R134*EXP($C$20/52))</f>
        <v>-664.77674889406308</v>
      </c>
      <c r="S135" s="65">
        <f t="shared" si="9"/>
        <v>5.5751983357112644</v>
      </c>
      <c r="T135" s="62"/>
      <c r="U135" s="62"/>
      <c r="V135" s="62"/>
    </row>
    <row r="136" spans="7:22" x14ac:dyDescent="0.4">
      <c r="G136" s="62"/>
      <c r="H136" s="77">
        <v>37543</v>
      </c>
      <c r="I136" s="78">
        <v>956.13000488281205</v>
      </c>
      <c r="J136" s="73">
        <v>0.82424869691896907</v>
      </c>
      <c r="K136" s="79">
        <f t="shared" si="10"/>
        <v>107.91468331306133</v>
      </c>
      <c r="L136" s="62"/>
      <c r="M136" s="77">
        <v>37543</v>
      </c>
      <c r="N136" s="80">
        <f t="shared" si="11"/>
        <v>815.18287559751013</v>
      </c>
      <c r="O136" s="80">
        <f t="array" ref="O136">IF(YEAR(M136)&lt;&gt;YEAR(M135),IF(O135&gt;INDEX(Table2xAcq.1[],_xlfn.AGGREGATE(15,6,(ROW(Tableyear1[])-ROW(INDEX(Tableyear1[],1,1))+1)/(YEAR(Tableyear1[])=YEAR(M135)),1)),O135-(O135-INDEX(Table2xAcq.1[],_xlfn.AGGREGATE(15,6,(ROW(Tableyear1[])-ROW(INDEX(Tableyear1[],1,1))+1)/(YEAR(Tableyear1[])=YEAR(M135)),1)))*$C$25,O135+MAX($Q$2:Q135)*$C$19),O135)*($J136/$J135)</f>
        <v>145.45337412177406</v>
      </c>
      <c r="P136" s="80">
        <f t="array" ref="P136">IF(YEAR(M136)&lt;&gt;YEAR(M135),IF(O135&gt;INDEX(Table2xAcq.1[],_xlfn.AGGREGATE(15,6,(ROW(Tableyear1[])-ROW(INDEX(Tableyear1[],1,1))+1)/(YEAR(Tableyear1[])=YEAR(M135)),1)),P135+(O135-INDEX(Table2xAcq.1[],_xlfn.AGGREGATE(15,6,(ROW(Tableyear1[])-ROW(INDEX(Tableyear1[],1,1))+1)/(YEAR(Tableyear1[])=YEAR(M135)),1)))*$C$25,P135-MAX($Q$2:Q135)*$C$19),P135)*(1+Tbill_YTM)^(1/52)</f>
        <v>2821.7472536506129</v>
      </c>
      <c r="Q136" s="64">
        <f t="shared" si="8"/>
        <v>3782.383503369897</v>
      </c>
      <c r="R136" s="64">
        <f>IF(YEAR(M136)&lt;&gt;YEAR(M135), R135*EXP($C$20/52)+(-MAX(Q$2:Q135)*$C$19), R135*EXP($C$20/52))</f>
        <v>-665.5442416880943</v>
      </c>
      <c r="S136" s="65">
        <f t="shared" si="9"/>
        <v>5.6831436085694538</v>
      </c>
      <c r="T136" s="62"/>
      <c r="U136" s="62"/>
      <c r="V136" s="62"/>
    </row>
    <row r="137" spans="7:22" x14ac:dyDescent="0.4">
      <c r="G137" s="62"/>
      <c r="H137" s="77">
        <v>37550</v>
      </c>
      <c r="I137" s="78">
        <v>995.54998779296795</v>
      </c>
      <c r="J137" s="73">
        <v>0.89221407689937549</v>
      </c>
      <c r="K137" s="79">
        <f t="shared" si="10"/>
        <v>107.97604361239921</v>
      </c>
      <c r="L137" s="62"/>
      <c r="M137" s="77">
        <v>37550</v>
      </c>
      <c r="N137" s="80">
        <f t="shared" si="11"/>
        <v>848.7917936950488</v>
      </c>
      <c r="O137" s="80">
        <f t="array" ref="O137">IF(YEAR(M137)&lt;&gt;YEAR(M136),IF(O136&gt;INDEX(Table2xAcq.1[],_xlfn.AGGREGATE(15,6,(ROW(Tableyear1[])-ROW(INDEX(Tableyear1[],1,1))+1)/(YEAR(Tableyear1[])=YEAR(M136)),1)),O136-(O136-INDEX(Table2xAcq.1[],_xlfn.AGGREGATE(15,6,(ROW(Tableyear1[])-ROW(INDEX(Tableyear1[],1,1))+1)/(YEAR(Tableyear1[])=YEAR(M136)),1)))*$C$25,O136+MAX($Q$2:Q136)*$C$19),O136)*($J137/$J136)</f>
        <v>157.44707684592947</v>
      </c>
      <c r="P137" s="80">
        <f t="array" ref="P137">IF(YEAR(M137)&lt;&gt;YEAR(M136),IF(O136&gt;INDEX(Table2xAcq.1[],_xlfn.AGGREGATE(15,6,(ROW(Tableyear1[])-ROW(INDEX(Tableyear1[],1,1))+1)/(YEAR(Tableyear1[])=YEAR(M136)),1)),P136+(O136-INDEX(Table2xAcq.1[],_xlfn.AGGREGATE(15,6,(ROW(Tableyear1[])-ROW(INDEX(Tableyear1[],1,1))+1)/(YEAR(Tableyear1[])=YEAR(M136)),1)))*$C$25,P136-MAX($Q$2:Q136)*$C$19),P136)*(1+Tbill_YTM)^(1/52)</f>
        <v>2823.351699411136</v>
      </c>
      <c r="Q137" s="64">
        <f t="shared" si="8"/>
        <v>3829.5905699521145</v>
      </c>
      <c r="R137" s="64">
        <f>IF(YEAR(M137)&lt;&gt;YEAR(M136), R136*EXP($C$20/52)+(-MAX(Q$2:Q136)*$C$19), R136*EXP($C$20/52))</f>
        <v>-666.3126205618355</v>
      </c>
      <c r="S137" s="65">
        <f t="shared" si="9"/>
        <v>5.7474381420586029</v>
      </c>
      <c r="T137" s="62"/>
      <c r="U137" s="62"/>
      <c r="V137" s="62"/>
    </row>
    <row r="138" spans="7:22" x14ac:dyDescent="0.4">
      <c r="G138" s="62"/>
      <c r="H138" s="77">
        <v>37557</v>
      </c>
      <c r="I138" s="78">
        <v>1019.05999755859</v>
      </c>
      <c r="J138" s="73">
        <v>0.93435352126305093</v>
      </c>
      <c r="K138" s="79">
        <f t="shared" si="10"/>
        <v>108.03743880120921</v>
      </c>
      <c r="L138" s="62"/>
      <c r="M138" s="77">
        <v>37557</v>
      </c>
      <c r="N138" s="80">
        <f t="shared" si="11"/>
        <v>868.83609443678142</v>
      </c>
      <c r="O138" s="80">
        <f t="array" ref="O138">IF(YEAR(M138)&lt;&gt;YEAR(M137),IF(O137&gt;INDEX(Table2xAcq.1[],_xlfn.AGGREGATE(15,6,(ROW(Tableyear1[])-ROW(INDEX(Tableyear1[],1,1))+1)/(YEAR(Tableyear1[])=YEAR(M137)),1)),O137-(O137-INDEX(Table2xAcq.1[],_xlfn.AGGREGATE(15,6,(ROW(Tableyear1[])-ROW(INDEX(Tableyear1[],1,1))+1)/(YEAR(Tableyear1[])=YEAR(M137)),1)))*$C$25,O137+MAX($Q$2:Q137)*$C$19),O137)*($J138/$J137)</f>
        <v>164.88333290459806</v>
      </c>
      <c r="P138" s="80">
        <f t="array" ref="P138">IF(YEAR(M138)&lt;&gt;YEAR(M137),IF(O137&gt;INDEX(Table2xAcq.1[],_xlfn.AGGREGATE(15,6,(ROW(Tableyear1[])-ROW(INDEX(Tableyear1[],1,1))+1)/(YEAR(Tableyear1[])=YEAR(M137)),1)),P137+(O137-INDEX(Table2xAcq.1[],_xlfn.AGGREGATE(15,6,(ROW(Tableyear1[])-ROW(INDEX(Tableyear1[],1,1))+1)/(YEAR(Tableyear1[])=YEAR(M137)),1)))*$C$25,P137-MAX($Q$2:Q137)*$C$19),P137)*(1+Tbill_YTM)^(1/52)</f>
        <v>2824.9570574596733</v>
      </c>
      <c r="Q138" s="64">
        <f t="shared" si="8"/>
        <v>3858.6764848010525</v>
      </c>
      <c r="R138" s="64">
        <f>IF(YEAR(M138)&lt;&gt;YEAR(M137), R137*EXP($C$20/52)+(-MAX(Q$2:Q137)*$C$19), R137*EXP($C$20/52))</f>
        <v>-667.08188653827654</v>
      </c>
      <c r="S138" s="65">
        <f t="shared" si="9"/>
        <v>5.7844120229753013</v>
      </c>
      <c r="T138" s="62"/>
      <c r="U138" s="62"/>
      <c r="V138" s="62"/>
    </row>
    <row r="139" spans="7:22" x14ac:dyDescent="0.4">
      <c r="G139" s="62"/>
      <c r="H139" s="77">
        <v>37564</v>
      </c>
      <c r="I139" s="78">
        <v>1008.34997558593</v>
      </c>
      <c r="J139" s="73">
        <v>0.91471395780862497</v>
      </c>
      <c r="K139" s="79">
        <f t="shared" si="10"/>
        <v>108.09886889932947</v>
      </c>
      <c r="L139" s="62"/>
      <c r="M139" s="77">
        <v>37564</v>
      </c>
      <c r="N139" s="80">
        <f t="shared" si="11"/>
        <v>859.70488166780694</v>
      </c>
      <c r="O139" s="80">
        <f t="array" ref="O139">IF(YEAR(M139)&lt;&gt;YEAR(M138),IF(O138&gt;INDEX(Table2xAcq.1[],_xlfn.AGGREGATE(15,6,(ROW(Tableyear1[])-ROW(INDEX(Tableyear1[],1,1))+1)/(YEAR(Tableyear1[])=YEAR(M138)),1)),O138-(O138-INDEX(Table2xAcq.1[],_xlfn.AGGREGATE(15,6,(ROW(Tableyear1[])-ROW(INDEX(Tableyear1[],1,1))+1)/(YEAR(Tableyear1[])=YEAR(M138)),1)))*$C$25,O138+MAX($Q$2:Q138)*$C$19),O138)*($J139/$J138)</f>
        <v>161.41758187411051</v>
      </c>
      <c r="P139" s="80">
        <f t="array" ref="P139">IF(YEAR(M139)&lt;&gt;YEAR(M138),IF(O138&gt;INDEX(Table2xAcq.1[],_xlfn.AGGREGATE(15,6,(ROW(Tableyear1[])-ROW(INDEX(Tableyear1[],1,1))+1)/(YEAR(Tableyear1[])=YEAR(M138)),1)),P138+(O138-INDEX(Table2xAcq.1[],_xlfn.AGGREGATE(15,6,(ROW(Tableyear1[])-ROW(INDEX(Tableyear1[],1,1))+1)/(YEAR(Tableyear1[])=YEAR(M138)),1)))*$C$25,P138-MAX($Q$2:Q138)*$C$19),P138)*(1+Tbill_YTM)^(1/52)</f>
        <v>2826.5633283149518</v>
      </c>
      <c r="Q139" s="64">
        <f t="shared" si="8"/>
        <v>3847.6857918568694</v>
      </c>
      <c r="R139" s="64">
        <f>IF(YEAR(M139)&lt;&gt;YEAR(M138), R138*EXP($C$20/52)+(-MAX(Q$2:Q138)*$C$19), R138*EXP($C$20/52))</f>
        <v>-667.85204064158813</v>
      </c>
      <c r="S139" s="65">
        <f t="shared" si="9"/>
        <v>5.7612847722386196</v>
      </c>
      <c r="T139" s="62"/>
      <c r="U139" s="62"/>
      <c r="V139" s="62"/>
    </row>
    <row r="140" spans="7:22" x14ac:dyDescent="0.4">
      <c r="G140" s="62"/>
      <c r="H140" s="77">
        <v>37571</v>
      </c>
      <c r="I140" s="78">
        <v>1061.28002929687</v>
      </c>
      <c r="J140" s="73">
        <v>1.0107438285661929</v>
      </c>
      <c r="K140" s="79">
        <f t="shared" si="10"/>
        <v>108.16033392660947</v>
      </c>
      <c r="L140" s="62"/>
      <c r="M140" s="77">
        <v>37571</v>
      </c>
      <c r="N140" s="80">
        <f t="shared" si="11"/>
        <v>904.83229443517757</v>
      </c>
      <c r="O140" s="80">
        <f t="array" ref="O140">IF(YEAR(M140)&lt;&gt;YEAR(M139),IF(O139&gt;INDEX(Table2xAcq.1[],_xlfn.AGGREGATE(15,6,(ROW(Tableyear1[])-ROW(INDEX(Tableyear1[],1,1))+1)/(YEAR(Tableyear1[])=YEAR(M139)),1)),O139-(O139-INDEX(Table2xAcq.1[],_xlfn.AGGREGATE(15,6,(ROW(Tableyear1[])-ROW(INDEX(Tableyear1[],1,1))+1)/(YEAR(Tableyear1[])=YEAR(M139)),1)))*$C$25,O139+MAX($Q$2:Q139)*$C$19),O139)*($J140/$J139)</f>
        <v>178.3637642222026</v>
      </c>
      <c r="P140" s="80">
        <f t="array" ref="P140">IF(YEAR(M140)&lt;&gt;YEAR(M139),IF(O139&gt;INDEX(Table2xAcq.1[],_xlfn.AGGREGATE(15,6,(ROW(Tableyear1[])-ROW(INDEX(Tableyear1[],1,1))+1)/(YEAR(Tableyear1[])=YEAR(M139)),1)),P139+(O139-INDEX(Table2xAcq.1[],_xlfn.AGGREGATE(15,6,(ROW(Tableyear1[])-ROW(INDEX(Tableyear1[],1,1))+1)/(YEAR(Tableyear1[])=YEAR(M139)),1)))*$C$25,P139-MAX($Q$2:Q139)*$C$19),P139)*(1+Tbill_YTM)^(1/52)</f>
        <v>2828.1705124959935</v>
      </c>
      <c r="Q140" s="64">
        <f t="shared" si="8"/>
        <v>3911.366571153374</v>
      </c>
      <c r="R140" s="64">
        <f>IF(YEAR(M140)&lt;&gt;YEAR(M139), R139*EXP($C$20/52)+(-MAX(Q$2:Q139)*$C$19), R139*EXP($C$20/52))</f>
        <v>-668.62308389712348</v>
      </c>
      <c r="S140" s="65">
        <f t="shared" si="9"/>
        <v>5.8498826399406658</v>
      </c>
      <c r="T140" s="62"/>
      <c r="U140" s="62"/>
      <c r="V140" s="62"/>
    </row>
    <row r="141" spans="7:22" x14ac:dyDescent="0.4">
      <c r="G141" s="62"/>
      <c r="H141" s="77">
        <v>37578</v>
      </c>
      <c r="I141" s="78">
        <v>1116.01000976562</v>
      </c>
      <c r="J141" s="73">
        <v>1.114991507725835</v>
      </c>
      <c r="K141" s="79">
        <f t="shared" si="10"/>
        <v>108.22183390290989</v>
      </c>
      <c r="L141" s="62"/>
      <c r="M141" s="77">
        <v>37578</v>
      </c>
      <c r="N141" s="80">
        <f t="shared" si="11"/>
        <v>951.49429921702665</v>
      </c>
      <c r="O141" s="80">
        <f t="array" ref="O141">IF(YEAR(M141)&lt;&gt;YEAR(M140),IF(O140&gt;INDEX(Table2xAcq.1[],_xlfn.AGGREGATE(15,6,(ROW(Tableyear1[])-ROW(INDEX(Tableyear1[],1,1))+1)/(YEAR(Tableyear1[])=YEAR(M140)),1)),O140-(O140-INDEX(Table2xAcq.1[],_xlfn.AGGREGATE(15,6,(ROW(Tableyear1[])-ROW(INDEX(Tableyear1[],1,1))+1)/(YEAR(Tableyear1[])=YEAR(M140)),1)))*$C$25,O140+MAX($Q$2:Q140)*$C$19),O140)*($J141/$J140)</f>
        <v>196.76012533846986</v>
      </c>
      <c r="P141" s="80">
        <f t="array" ref="P141">IF(YEAR(M141)&lt;&gt;YEAR(M140),IF(O140&gt;INDEX(Table2xAcq.1[],_xlfn.AGGREGATE(15,6,(ROW(Tableyear1[])-ROW(INDEX(Tableyear1[],1,1))+1)/(YEAR(Tableyear1[])=YEAR(M140)),1)),P140+(O140-INDEX(Table2xAcq.1[],_xlfn.AGGREGATE(15,6,(ROW(Tableyear1[])-ROW(INDEX(Tableyear1[],1,1))+1)/(YEAR(Tableyear1[])=YEAR(M140)),1)))*$C$25,P140-MAX($Q$2:Q140)*$C$19),P140)*(1+Tbill_YTM)^(1/52)</f>
        <v>2829.7786105221153</v>
      </c>
      <c r="Q141" s="64">
        <f t="shared" si="8"/>
        <v>3978.0330350776121</v>
      </c>
      <c r="R141" s="64">
        <f>IF(YEAR(M141)&lt;&gt;YEAR(M140), R140*EXP($C$20/52)+(-MAX(Q$2:Q140)*$C$19), R140*EXP($C$20/52))</f>
        <v>-669.39501733141958</v>
      </c>
      <c r="S141" s="65">
        <f t="shared" si="9"/>
        <v>5.9427287805879727</v>
      </c>
      <c r="T141" s="62"/>
      <c r="U141" s="62"/>
      <c r="V141" s="62"/>
    </row>
    <row r="142" spans="7:22" x14ac:dyDescent="0.4">
      <c r="G142" s="62"/>
      <c r="H142" s="77">
        <v>37585</v>
      </c>
      <c r="I142" s="78">
        <v>1116.09997558593</v>
      </c>
      <c r="J142" s="73">
        <v>1.1151712751557921</v>
      </c>
      <c r="K142" s="79">
        <f t="shared" si="10"/>
        <v>108.28336884810278</v>
      </c>
      <c r="L142" s="62"/>
      <c r="M142" s="77">
        <v>37585</v>
      </c>
      <c r="N142" s="80">
        <f t="shared" si="11"/>
        <v>951.57100279889448</v>
      </c>
      <c r="O142" s="80">
        <f t="array" ref="O142">IF(YEAR(M142)&lt;&gt;YEAR(M141),IF(O141&gt;INDEX(Table2xAcq.1[],_xlfn.AGGREGATE(15,6,(ROW(Tableyear1[])-ROW(INDEX(Tableyear1[],1,1))+1)/(YEAR(Tableyear1[])=YEAR(M141)),1)),O141-(O141-INDEX(Table2xAcq.1[],_xlfn.AGGREGATE(15,6,(ROW(Tableyear1[])-ROW(INDEX(Tableyear1[],1,1))+1)/(YEAR(Tableyear1[])=YEAR(M141)),1)))*$C$25,O141+MAX($Q$2:Q141)*$C$19),O141)*($J142/$J141)</f>
        <v>196.79184850569135</v>
      </c>
      <c r="P142" s="80">
        <f t="array" ref="P142">IF(YEAR(M142)&lt;&gt;YEAR(M141),IF(O141&gt;INDEX(Table2xAcq.1[],_xlfn.AGGREGATE(15,6,(ROW(Tableyear1[])-ROW(INDEX(Tableyear1[],1,1))+1)/(YEAR(Tableyear1[])=YEAR(M141)),1)),P141+(O141-INDEX(Table2xAcq.1[],_xlfn.AGGREGATE(15,6,(ROW(Tableyear1[])-ROW(INDEX(Tableyear1[],1,1))+1)/(YEAR(Tableyear1[])=YEAR(M141)),1)))*$C$25,P141-MAX($Q$2:Q141)*$C$19),P141)*(1+Tbill_YTM)^(1/52)</f>
        <v>2831.3876229129301</v>
      </c>
      <c r="Q142" s="64">
        <f t="shared" si="8"/>
        <v>3979.7504742175161</v>
      </c>
      <c r="R142" s="64">
        <f>IF(YEAR(M142)&lt;&gt;YEAR(M141), R141*EXP($C$20/52)+(-MAX(Q$2:Q141)*$C$19), R141*EXP($C$20/52))</f>
        <v>-670.16784197219852</v>
      </c>
      <c r="S142" s="65">
        <f t="shared" si="9"/>
        <v>5.9384384402953989</v>
      </c>
      <c r="T142" s="62"/>
      <c r="U142" s="62"/>
      <c r="V142" s="62"/>
    </row>
    <row r="143" spans="7:22" x14ac:dyDescent="0.4">
      <c r="G143" s="62"/>
      <c r="H143" s="77">
        <v>37592</v>
      </c>
      <c r="I143" s="78">
        <v>1065.96997070312</v>
      </c>
      <c r="J143" s="73">
        <v>1.0149946911730161</v>
      </c>
      <c r="K143" s="79">
        <f t="shared" si="10"/>
        <v>108.34493878207144</v>
      </c>
      <c r="L143" s="62"/>
      <c r="M143" s="77">
        <v>37592</v>
      </c>
      <c r="N143" s="80">
        <f t="shared" si="11"/>
        <v>908.83087193238657</v>
      </c>
      <c r="O143" s="80">
        <f t="array" ref="O143">IF(YEAR(M143)&lt;&gt;YEAR(M142),IF(O142&gt;INDEX(Table2xAcq.1[],_xlfn.AGGREGATE(15,6,(ROW(Tableyear1[])-ROW(INDEX(Tableyear1[],1,1))+1)/(YEAR(Tableyear1[])=YEAR(M142)),1)),O142-(O142-INDEX(Table2xAcq.1[],_xlfn.AGGREGATE(15,6,(ROW(Tableyear1[])-ROW(INDEX(Tableyear1[],1,1))+1)/(YEAR(Tableyear1[])=YEAR(M142)),1)))*$C$25,O142+MAX($Q$2:Q142)*$C$19),O142)*($J143/$J142)</f>
        <v>179.11390469728215</v>
      </c>
      <c r="P143" s="80">
        <f t="array" ref="P143">IF(YEAR(M143)&lt;&gt;YEAR(M142),IF(O142&gt;INDEX(Table2xAcq.1[],_xlfn.AGGREGATE(15,6,(ROW(Tableyear1[])-ROW(INDEX(Tableyear1[],1,1))+1)/(YEAR(Tableyear1[])=YEAR(M142)),1)),P142+(O142-INDEX(Table2xAcq.1[],_xlfn.AGGREGATE(15,6,(ROW(Tableyear1[])-ROW(INDEX(Tableyear1[],1,1))+1)/(YEAR(Tableyear1[])=YEAR(M142)),1)))*$C$25,P142-MAX($Q$2:Q142)*$C$19),P142)*(1+Tbill_YTM)^(1/52)</f>
        <v>2832.9975501883455</v>
      </c>
      <c r="Q143" s="64">
        <f t="shared" si="8"/>
        <v>3920.9423268180144</v>
      </c>
      <c r="R143" s="64">
        <f>IF(YEAR(M143)&lt;&gt;YEAR(M142), R142*EXP($C$20/52)+(-MAX(Q$2:Q142)*$C$19), R142*EXP($C$20/52))</f>
        <v>-670.94155884836903</v>
      </c>
      <c r="S143" s="65">
        <f t="shared" si="9"/>
        <v>5.8439401690187101</v>
      </c>
      <c r="T143" s="62"/>
      <c r="U143" s="62"/>
      <c r="V143" s="62"/>
    </row>
    <row r="144" spans="7:22" x14ac:dyDescent="0.4">
      <c r="G144" s="62"/>
      <c r="H144" s="77">
        <v>37599</v>
      </c>
      <c r="I144" s="78">
        <v>1005.84997558593</v>
      </c>
      <c r="J144" s="73">
        <v>0.90050464444675493</v>
      </c>
      <c r="K144" s="79">
        <f t="shared" si="10"/>
        <v>108.40654372471049</v>
      </c>
      <c r="L144" s="62"/>
      <c r="M144" s="77">
        <v>37599</v>
      </c>
      <c r="N144" s="80">
        <f t="shared" si="11"/>
        <v>857.57341714040354</v>
      </c>
      <c r="O144" s="80">
        <f t="array" ref="O144">IF(YEAR(M144)&lt;&gt;YEAR(M143),IF(O143&gt;INDEX(Table2xAcq.1[],_xlfn.AGGREGATE(15,6,(ROW(Tableyear1[])-ROW(INDEX(Tableyear1[],1,1))+1)/(YEAR(Tableyear1[])=YEAR(M143)),1)),O143-(O143-INDEX(Table2xAcq.1[],_xlfn.AGGREGATE(15,6,(ROW(Tableyear1[])-ROW(INDEX(Tableyear1[],1,1))+1)/(YEAR(Tableyear1[])=YEAR(M143)),1)))*$C$25,O143+MAX($Q$2:Q143)*$C$19),O143)*($J144/$J143)</f>
        <v>158.91009526216527</v>
      </c>
      <c r="P144" s="80">
        <f t="array" ref="P144">IF(YEAR(M144)&lt;&gt;YEAR(M143),IF(O143&gt;INDEX(Table2xAcq.1[],_xlfn.AGGREGATE(15,6,(ROW(Tableyear1[])-ROW(INDEX(Tableyear1[],1,1))+1)/(YEAR(Tableyear1[])=YEAR(M143)),1)),P143+(O143-INDEX(Table2xAcq.1[],_xlfn.AGGREGATE(15,6,(ROW(Tableyear1[])-ROW(INDEX(Tableyear1[],1,1))+1)/(YEAR(Tableyear1[])=YEAR(M143)),1)))*$C$25,P143-MAX($Q$2:Q143)*$C$19),P143)*(1+Tbill_YTM)^(1/52)</f>
        <v>2834.6083928685648</v>
      </c>
      <c r="Q144" s="64">
        <f t="shared" si="8"/>
        <v>3851.0919052711333</v>
      </c>
      <c r="R144" s="64">
        <f>IF(YEAR(M144)&lt;&gt;YEAR(M143), R143*EXP($C$20/52)+(-MAX(Q$2:Q143)*$C$19), R143*EXP($C$20/52))</f>
        <v>-671.71616899002765</v>
      </c>
      <c r="S144" s="65">
        <f t="shared" si="9"/>
        <v>5.7332130489899029</v>
      </c>
      <c r="T144" s="62"/>
      <c r="U144" s="62"/>
      <c r="V144" s="62"/>
    </row>
    <row r="145" spans="7:22" x14ac:dyDescent="0.4">
      <c r="G145" s="62"/>
      <c r="H145" s="77">
        <v>37606</v>
      </c>
      <c r="I145" s="78">
        <v>1013.90002441406</v>
      </c>
      <c r="J145" s="73">
        <v>0.91491853624713282</v>
      </c>
      <c r="K145" s="79">
        <f t="shared" si="10"/>
        <v>108.46818369592586</v>
      </c>
      <c r="L145" s="62"/>
      <c r="M145" s="77">
        <v>37606</v>
      </c>
      <c r="N145" s="80">
        <f t="shared" si="11"/>
        <v>864.43677454881333</v>
      </c>
      <c r="O145" s="80">
        <f t="array" ref="O145">IF(YEAR(M145)&lt;&gt;YEAR(M144),IF(O144&gt;INDEX(Table2xAcq.1[],_xlfn.AGGREGATE(15,6,(ROW(Tableyear1[])-ROW(INDEX(Tableyear1[],1,1))+1)/(YEAR(Tableyear1[])=YEAR(M144)),1)),O144-(O144-INDEX(Table2xAcq.1[],_xlfn.AGGREGATE(15,6,(ROW(Tableyear1[])-ROW(INDEX(Tableyear1[],1,1))+1)/(YEAR(Tableyear1[])=YEAR(M144)),1)))*$C$25,O144+MAX($Q$2:Q144)*$C$19),O144)*($J145/$J144)</f>
        <v>161.45368338602643</v>
      </c>
      <c r="P145" s="80">
        <f t="array" ref="P145">IF(YEAR(M145)&lt;&gt;YEAR(M144),IF(O144&gt;INDEX(Table2xAcq.1[],_xlfn.AGGREGATE(15,6,(ROW(Tableyear1[])-ROW(INDEX(Tableyear1[],1,1))+1)/(YEAR(Tableyear1[])=YEAR(M144)),1)),P144+(O144-INDEX(Table2xAcq.1[],_xlfn.AGGREGATE(15,6,(ROW(Tableyear1[])-ROW(INDEX(Tableyear1[],1,1))+1)/(YEAR(Tableyear1[])=YEAR(M144)),1)))*$C$25,P144-MAX($Q$2:Q144)*$C$19),P144)*(1+Tbill_YTM)^(1/52)</f>
        <v>2836.2201514740873</v>
      </c>
      <c r="Q145" s="64">
        <f t="shared" si="8"/>
        <v>3862.1106094089273</v>
      </c>
      <c r="R145" s="64">
        <f>IF(YEAR(M145)&lt;&gt;YEAR(M144), R144*EXP($C$20/52)+(-MAX(Q$2:Q144)*$C$19), R144*EXP($C$20/52))</f>
        <v>-672.49167342846022</v>
      </c>
      <c r="S145" s="65">
        <f t="shared" si="9"/>
        <v>5.7429865112222531</v>
      </c>
      <c r="T145" s="62"/>
      <c r="U145" s="62"/>
      <c r="V145" s="62"/>
    </row>
    <row r="146" spans="7:22" x14ac:dyDescent="0.4">
      <c r="G146" s="62"/>
      <c r="H146" s="77">
        <v>37613</v>
      </c>
      <c r="I146" s="78">
        <v>997.84997558593705</v>
      </c>
      <c r="J146" s="73">
        <v>0.88595219474022235</v>
      </c>
      <c r="K146" s="79">
        <f t="shared" si="10"/>
        <v>108.5298587156348</v>
      </c>
      <c r="L146" s="62"/>
      <c r="M146" s="77">
        <v>37613</v>
      </c>
      <c r="N146" s="80">
        <f t="shared" si="11"/>
        <v>850.75273065271858</v>
      </c>
      <c r="O146" s="80">
        <f t="array" ref="O146">IF(YEAR(M146)&lt;&gt;YEAR(M145),IF(O145&gt;INDEX(Table2xAcq.1[],_xlfn.AGGREGATE(15,6,(ROW(Tableyear1[])-ROW(INDEX(Tableyear1[],1,1))+1)/(YEAR(Tableyear1[])=YEAR(M145)),1)),O145-(O145-INDEX(Table2xAcq.1[],_xlfn.AGGREGATE(15,6,(ROW(Tableyear1[])-ROW(INDEX(Tableyear1[],1,1))+1)/(YEAR(Tableyear1[])=YEAR(M145)),1)))*$C$25,O145+MAX($Q$2:Q145)*$C$19),O145)*($J146/$J145)</f>
        <v>156.34205612608315</v>
      </c>
      <c r="P146" s="80">
        <f t="array" ref="P146">IF(YEAR(M146)&lt;&gt;YEAR(M145),IF(O145&gt;INDEX(Table2xAcq.1[],_xlfn.AGGREGATE(15,6,(ROW(Tableyear1[])-ROW(INDEX(Tableyear1[],1,1))+1)/(YEAR(Tableyear1[])=YEAR(M145)),1)),P145+(O145-INDEX(Table2xAcq.1[],_xlfn.AGGREGATE(15,6,(ROW(Tableyear1[])-ROW(INDEX(Tableyear1[],1,1))+1)/(YEAR(Tableyear1[])=YEAR(M145)),1)))*$C$25,P145-MAX($Q$2:Q145)*$C$19),P145)*(1+Tbill_YTM)^(1/52)</f>
        <v>2837.8328265257082</v>
      </c>
      <c r="Q146" s="64">
        <f t="shared" si="8"/>
        <v>3844.92761330451</v>
      </c>
      <c r="R146" s="64">
        <f>IF(YEAR(M146)&lt;&gt;YEAR(M145), R145*EXP($C$20/52)+(-MAX(Q$2:Q145)*$C$19), R145*EXP($C$20/52))</f>
        <v>-673.26807319614306</v>
      </c>
      <c r="S146" s="65">
        <f t="shared" si="9"/>
        <v>5.7108420351077127</v>
      </c>
      <c r="T146" s="62"/>
      <c r="U146" s="62"/>
      <c r="V146" s="62"/>
    </row>
    <row r="147" spans="7:22" x14ac:dyDescent="0.4">
      <c r="G147" s="89" t="s">
        <v>48</v>
      </c>
      <c r="H147" s="85">
        <v>37620</v>
      </c>
      <c r="I147" s="86">
        <v>1031.63000488281</v>
      </c>
      <c r="J147" s="87">
        <v>0.94593614388323888</v>
      </c>
      <c r="K147" s="88">
        <f t="shared" si="10"/>
        <v>108.5915688037659</v>
      </c>
      <c r="L147" s="89"/>
      <c r="M147" s="85">
        <v>37620</v>
      </c>
      <c r="N147" s="90">
        <f t="shared" si="11"/>
        <v>879.55310432509179</v>
      </c>
      <c r="O147" s="90">
        <f t="array" ref="O147">IF(YEAR(M147)&lt;&gt;YEAR(M146),IF(O146&gt;INDEX(Table2xAcq.1[],_xlfn.AGGREGATE(15,6,(ROW(Tableyear1[])-ROW(INDEX(Tableyear1[],1,1))+1)/(YEAR(Tableyear1[])=YEAR(M146)),1)),O146-(O146-INDEX(Table2xAcq.1[],_xlfn.AGGREGATE(15,6,(ROW(Tableyear1[])-ROW(INDEX(Tableyear1[],1,1))+1)/(YEAR(Tableyear1[])=YEAR(M146)),1)))*$C$25,O146+MAX($Q$2:Q146)*$C$19),O146)*($J147/$J146)</f>
        <v>166.92729311658624</v>
      </c>
      <c r="P147" s="90">
        <f t="array" ref="P147">IF(YEAR(M147)&lt;&gt;YEAR(M146),IF(O146&gt;INDEX(Table2xAcq.1[],_xlfn.AGGREGATE(15,6,(ROW(Tableyear1[])-ROW(INDEX(Tableyear1[],1,1))+1)/(YEAR(Tableyear1[])=YEAR(M146)),1)),P146+(O146-INDEX(Table2xAcq.1[],_xlfn.AGGREGATE(15,6,(ROW(Tableyear1[])-ROW(INDEX(Tableyear1[],1,1))+1)/(YEAR(Tableyear1[])=YEAR(M146)),1)))*$C$25,P146-MAX($Q$2:Q146)*$C$19),P146)*(1+Tbill_YTM)^(1/52)</f>
        <v>2839.446418544519</v>
      </c>
      <c r="Q147" s="91">
        <f t="shared" si="8"/>
        <v>3885.9268159861967</v>
      </c>
      <c r="R147" s="91">
        <f>IF(YEAR(M147)&lt;&gt;YEAR(M146), R146*EXP($C$20/52)+(-MAX(Q$2:Q146)*$C$19), R146*EXP($C$20/52))</f>
        <v>-674.04536932674478</v>
      </c>
      <c r="S147" s="92">
        <f t="shared" si="9"/>
        <v>5.7650819853084494</v>
      </c>
      <c r="T147" s="89"/>
      <c r="U147" s="89"/>
      <c r="V147" s="89"/>
    </row>
    <row r="148" spans="7:22" x14ac:dyDescent="0.4">
      <c r="G148" s="62"/>
      <c r="H148" s="77">
        <v>37627</v>
      </c>
      <c r="I148" s="78">
        <v>1087.35998535156</v>
      </c>
      <c r="J148" s="73">
        <v>1.048137519519432</v>
      </c>
      <c r="K148" s="79">
        <f t="shared" si="10"/>
        <v>108.65331398025906</v>
      </c>
      <c r="L148" s="62"/>
      <c r="M148" s="77">
        <v>37627</v>
      </c>
      <c r="N148" s="80">
        <f t="shared" si="11"/>
        <v>927.06769491790237</v>
      </c>
      <c r="O148" s="80">
        <f t="array" ref="O148">IF(YEAR(M148)&lt;&gt;YEAR(M147),IF(O147&gt;INDEX(Table2xAcq.1[],_xlfn.AGGREGATE(15,6,(ROW(Tableyear1[])-ROW(INDEX(Tableyear1[],1,1))+1)/(YEAR(Tableyear1[])=YEAR(M147)),1)),O147-(O147-INDEX(Table2xAcq.1[],_xlfn.AGGREGATE(15,6,(ROW(Tableyear1[])-ROW(INDEX(Tableyear1[],1,1))+1)/(YEAR(Tableyear1[])=YEAR(M147)),1)))*$C$25,O147+MAX($Q$2:Q147)*$C$19),O147)*($J148/$J147)</f>
        <v>406.57106226260237</v>
      </c>
      <c r="P148" s="80">
        <f t="array" ref="P148">IF(YEAR(M148)&lt;&gt;YEAR(M147),IF(O147&gt;INDEX(Table2xAcq.1[],_xlfn.AGGREGATE(15,6,(ROW(Tableyear1[])-ROW(INDEX(Tableyear1[],1,1))+1)/(YEAR(Tableyear1[])=YEAR(M147)),1)),P147+(O147-INDEX(Table2xAcq.1[],_xlfn.AGGREGATE(15,6,(ROW(Tableyear1[])-ROW(INDEX(Tableyear1[],1,1))+1)/(YEAR(Tableyear1[])=YEAR(M147)),1)))*$C$25,P147-MAX($Q$2:Q147)*$C$19),P147)*(1+Tbill_YTM)^(1/52)</f>
        <v>2640.9472080326218</v>
      </c>
      <c r="Q148" s="64">
        <f t="shared" si="8"/>
        <v>3974.5859652131267</v>
      </c>
      <c r="R148" s="64">
        <f>IF(YEAR(M148)&lt;&gt;YEAR(M147), R147*EXP($C$20/52)+(-MAX(Q$2:Q147)*$C$19), R147*EXP($C$20/52))</f>
        <v>-874.82356285512708</v>
      </c>
      <c r="S148" s="65">
        <f t="shared" si="9"/>
        <v>4.5433000824091057</v>
      </c>
      <c r="T148" s="62"/>
      <c r="U148" s="62"/>
      <c r="V148" s="62"/>
    </row>
    <row r="149" spans="7:22" x14ac:dyDescent="0.4">
      <c r="G149" s="62"/>
      <c r="H149" s="77">
        <v>37634</v>
      </c>
      <c r="I149" s="78">
        <v>1017.58001708984</v>
      </c>
      <c r="J149" s="73">
        <v>0.91361168845836505</v>
      </c>
      <c r="K149" s="79">
        <f t="shared" si="10"/>
        <v>108.71509426506553</v>
      </c>
      <c r="L149" s="62"/>
      <c r="M149" s="77">
        <v>37634</v>
      </c>
      <c r="N149" s="80">
        <f t="shared" si="11"/>
        <v>867.57428408862529</v>
      </c>
      <c r="O149" s="80">
        <f t="array" ref="O149">IF(YEAR(M149)&lt;&gt;YEAR(M148),IF(O148&gt;INDEX(Table2xAcq.1[],_xlfn.AGGREGATE(15,6,(ROW(Tableyear1[])-ROW(INDEX(Tableyear1[],1,1))+1)/(YEAR(Tableyear1[])=YEAR(M148)),1)),O148-(O148-INDEX(Table2xAcq.1[],_xlfn.AGGREGATE(15,6,(ROW(Tableyear1[])-ROW(INDEX(Tableyear1[],1,1))+1)/(YEAR(Tableyear1[])=YEAR(M148)),1)))*$C$25,O148+MAX($Q$2:Q148)*$C$19),O148)*($J149/$J148)</f>
        <v>354.38868254840747</v>
      </c>
      <c r="P149" s="80">
        <f t="array" ref="P149">IF(YEAR(M149)&lt;&gt;YEAR(M148),IF(O148&gt;INDEX(Table2xAcq.1[],_xlfn.AGGREGATE(15,6,(ROW(Tableyear1[])-ROW(INDEX(Tableyear1[],1,1))+1)/(YEAR(Tableyear1[])=YEAR(M148)),1)),P148+(O148-INDEX(Table2xAcq.1[],_xlfn.AGGREGATE(15,6,(ROW(Tableyear1[])-ROW(INDEX(Tableyear1[],1,1))+1)/(YEAR(Tableyear1[])=YEAR(M148)),1)))*$C$25,P148-MAX($Q$2:Q148)*$C$19),P148)*(1+Tbill_YTM)^(1/52)</f>
        <v>2642.4488508697723</v>
      </c>
      <c r="Q149" s="64">
        <f t="shared" si="8"/>
        <v>3864.4118175068052</v>
      </c>
      <c r="R149" s="64">
        <f>IF(YEAR(M149)&lt;&gt;YEAR(M148), R148*EXP($C$20/52)+(-MAX(Q$2:Q148)*$C$19), R148*EXP($C$20/52))</f>
        <v>-875.8335572354315</v>
      </c>
      <c r="S149" s="65">
        <f t="shared" si="9"/>
        <v>4.4122673601418292</v>
      </c>
      <c r="T149" s="62"/>
      <c r="U149" s="62"/>
      <c r="V149" s="62"/>
    </row>
    <row r="150" spans="7:22" x14ac:dyDescent="0.4">
      <c r="G150" s="62"/>
      <c r="H150" s="77">
        <v>37641</v>
      </c>
      <c r="I150" s="78">
        <v>996.17999267578102</v>
      </c>
      <c r="J150" s="73">
        <v>0.87518461223905586</v>
      </c>
      <c r="K150" s="79">
        <f t="shared" si="10"/>
        <v>108.7769096781479</v>
      </c>
      <c r="L150" s="62"/>
      <c r="M150" s="77">
        <v>37641</v>
      </c>
      <c r="N150" s="80">
        <f t="shared" si="11"/>
        <v>849.32892691897177</v>
      </c>
      <c r="O150" s="80">
        <f t="array" ref="O150">IF(YEAR(M150)&lt;&gt;YEAR(M149),IF(O149&gt;INDEX(Table2xAcq.1[],_xlfn.AGGREGATE(15,6,(ROW(Tableyear1[])-ROW(INDEX(Tableyear1[],1,1))+1)/(YEAR(Tableyear1[])=YEAR(M149)),1)),O149-(O149-INDEX(Table2xAcq.1[],_xlfn.AGGREGATE(15,6,(ROW(Tableyear1[])-ROW(INDEX(Tableyear1[],1,1))+1)/(YEAR(Tableyear1[])=YEAR(M149)),1)))*$C$25,O149+MAX($Q$2:Q149)*$C$19),O149)*($J150/$J149)</f>
        <v>339.48287400021832</v>
      </c>
      <c r="P150" s="80">
        <f t="array" ref="P150">IF(YEAR(M150)&lt;&gt;YEAR(M149),IF(O149&gt;INDEX(Table2xAcq.1[],_xlfn.AGGREGATE(15,6,(ROW(Tableyear1[])-ROW(INDEX(Tableyear1[],1,1))+1)/(YEAR(Tableyear1[])=YEAR(M149)),1)),P149+(O149-INDEX(Table2xAcq.1[],_xlfn.AGGREGATE(15,6,(ROW(Tableyear1[])-ROW(INDEX(Tableyear1[],1,1))+1)/(YEAR(Tableyear1[])=YEAR(M149)),1)))*$C$25,P149-MAX($Q$2:Q149)*$C$19),P149)*(1+Tbill_YTM)^(1/52)</f>
        <v>2643.9513475411845</v>
      </c>
      <c r="Q150" s="64">
        <f t="shared" si="8"/>
        <v>3832.7631484603744</v>
      </c>
      <c r="R150" s="64">
        <f>IF(YEAR(M150)&lt;&gt;YEAR(M149), R149*EXP($C$20/52)+(-MAX(Q$2:Q149)*$C$19), R149*EXP($C$20/52))</f>
        <v>-876.84471766645925</v>
      </c>
      <c r="S150" s="65">
        <f t="shared" si="9"/>
        <v>4.3710854057038517</v>
      </c>
      <c r="T150" s="62"/>
      <c r="U150" s="62"/>
      <c r="V150" s="62"/>
    </row>
    <row r="151" spans="7:22" x14ac:dyDescent="0.4">
      <c r="G151" s="62"/>
      <c r="H151" s="77">
        <v>37648</v>
      </c>
      <c r="I151" s="78">
        <v>983.04998779296795</v>
      </c>
      <c r="J151" s="73">
        <v>0.85211412634986239</v>
      </c>
      <c r="K151" s="79">
        <f t="shared" si="10"/>
        <v>108.83876023948011</v>
      </c>
      <c r="L151" s="62"/>
      <c r="M151" s="77">
        <v>37648</v>
      </c>
      <c r="N151" s="80">
        <f t="shared" si="11"/>
        <v>838.13447105803186</v>
      </c>
      <c r="O151" s="80">
        <f t="array" ref="O151">IF(YEAR(M151)&lt;&gt;YEAR(M150),IF(O150&gt;INDEX(Table2xAcq.1[],_xlfn.AGGREGATE(15,6,(ROW(Tableyear1[])-ROW(INDEX(Tableyear1[],1,1))+1)/(YEAR(Tableyear1[])=YEAR(M150)),1)),O150-(O150-INDEX(Table2xAcq.1[],_xlfn.AGGREGATE(15,6,(ROW(Tableyear1[])-ROW(INDEX(Tableyear1[],1,1))+1)/(YEAR(Tableyear1[])=YEAR(M150)),1)))*$C$25,O150+MAX($Q$2:Q150)*$C$19),O150)*($J151/$J150)</f>
        <v>330.5338651342974</v>
      </c>
      <c r="P151" s="80">
        <f t="array" ref="P151">IF(YEAR(M151)&lt;&gt;YEAR(M150),IF(O150&gt;INDEX(Table2xAcq.1[],_xlfn.AGGREGATE(15,6,(ROW(Tableyear1[])-ROW(INDEX(Tableyear1[],1,1))+1)/(YEAR(Tableyear1[])=YEAR(M150)),1)),P150+(O150-INDEX(Table2xAcq.1[],_xlfn.AGGREGATE(15,6,(ROW(Tableyear1[])-ROW(INDEX(Tableyear1[],1,1))+1)/(YEAR(Tableyear1[])=YEAR(M150)),1)))*$C$25,P150-MAX($Q$2:Q150)*$C$19),P150)*(1+Tbill_YTM)^(1/52)</f>
        <v>2645.4546985323491</v>
      </c>
      <c r="Q151" s="64">
        <f t="shared" si="8"/>
        <v>3814.1230347246783</v>
      </c>
      <c r="R151" s="64">
        <f>IF(YEAR(M151)&lt;&gt;YEAR(M150), R150*EXP($C$20/52)+(-MAX(Q$2:Q150)*$C$19), R150*EXP($C$20/52))</f>
        <v>-877.85704549442994</v>
      </c>
      <c r="S151" s="65">
        <f t="shared" si="9"/>
        <v>4.3448110991425413</v>
      </c>
      <c r="T151" s="62"/>
      <c r="U151" s="62"/>
      <c r="V151" s="62"/>
    </row>
    <row r="152" spans="7:22" x14ac:dyDescent="0.4">
      <c r="G152" s="62"/>
      <c r="H152" s="77">
        <v>37655</v>
      </c>
      <c r="I152" s="78">
        <v>957.04998779296795</v>
      </c>
      <c r="J152" s="73">
        <v>0.80704018797397936</v>
      </c>
      <c r="K152" s="79">
        <f t="shared" si="10"/>
        <v>108.90064596904746</v>
      </c>
      <c r="L152" s="62"/>
      <c r="M152" s="77">
        <v>37655</v>
      </c>
      <c r="N152" s="80">
        <f t="shared" si="11"/>
        <v>815.96723997303627</v>
      </c>
      <c r="O152" s="80">
        <f t="array" ref="O152">IF(YEAR(M152)&lt;&gt;YEAR(M151),IF(O151&gt;INDEX(Table2xAcq.1[],_xlfn.AGGREGATE(15,6,(ROW(Tableyear1[])-ROW(INDEX(Tableyear1[],1,1))+1)/(YEAR(Tableyear1[])=YEAR(M151)),1)),O151-(O151-INDEX(Table2xAcq.1[],_xlfn.AGGREGATE(15,6,(ROW(Tableyear1[])-ROW(INDEX(Tableyear1[],1,1))+1)/(YEAR(Tableyear1[])=YEAR(M151)),1)))*$C$25,O151+MAX($Q$2:Q151)*$C$19),O151)*($J152/$J151)</f>
        <v>313.04974815101821</v>
      </c>
      <c r="P152" s="80">
        <f t="array" ref="P152">IF(YEAR(M152)&lt;&gt;YEAR(M151),IF(O151&gt;INDEX(Table2xAcq.1[],_xlfn.AGGREGATE(15,6,(ROW(Tableyear1[])-ROW(INDEX(Tableyear1[],1,1))+1)/(YEAR(Tableyear1[])=YEAR(M151)),1)),P151+(O151-INDEX(Table2xAcq.1[],_xlfn.AGGREGATE(15,6,(ROW(Tableyear1[])-ROW(INDEX(Tableyear1[],1,1))+1)/(YEAR(Tableyear1[])=YEAR(M151)),1)))*$C$25,P151-MAX($Q$2:Q151)*$C$19),P151)*(1+Tbill_YTM)^(1/52)</f>
        <v>2646.9589043290321</v>
      </c>
      <c r="Q152" s="64">
        <f t="shared" si="8"/>
        <v>3775.9758924530865</v>
      </c>
      <c r="R152" s="64">
        <f>IF(YEAR(M152)&lt;&gt;YEAR(M151), R151*EXP($C$20/52)+(-MAX(Q$2:Q151)*$C$19), R151*EXP($C$20/52))</f>
        <v>-878.87054206711753</v>
      </c>
      <c r="S152" s="65">
        <f t="shared" si="9"/>
        <v>4.2963960125138918</v>
      </c>
      <c r="T152" s="62"/>
      <c r="U152" s="62"/>
      <c r="V152" s="62"/>
    </row>
    <row r="153" spans="7:22" ht="17.5" customHeight="1" x14ac:dyDescent="0.4">
      <c r="G153" s="62"/>
      <c r="H153" s="77">
        <v>37662</v>
      </c>
      <c r="I153" s="78">
        <v>982.09002685546795</v>
      </c>
      <c r="J153" s="73">
        <v>0.84927062126300279</v>
      </c>
      <c r="K153" s="79">
        <f t="shared" si="10"/>
        <v>108.9625668868466</v>
      </c>
      <c r="L153" s="62"/>
      <c r="M153" s="77">
        <v>37662</v>
      </c>
      <c r="N153" s="80">
        <f t="shared" si="11"/>
        <v>837.31602198364226</v>
      </c>
      <c r="O153" s="80">
        <f t="array" ref="O153">IF(YEAR(M153)&lt;&gt;YEAR(M152),IF(O152&gt;INDEX(Table2xAcq.1[],_xlfn.AGGREGATE(15,6,(ROW(Tableyear1[])-ROW(INDEX(Tableyear1[],1,1))+1)/(YEAR(Tableyear1[])=YEAR(M152)),1)),O152-(O152-INDEX(Table2xAcq.1[],_xlfn.AGGREGATE(15,6,(ROW(Tableyear1[])-ROW(INDEX(Tableyear1[],1,1))+1)/(YEAR(Tableyear1[])=YEAR(M152)),1)))*$C$25,O152+MAX($Q$2:Q152)*$C$19),O152)*($J153/$J152)</f>
        <v>329.43087353044405</v>
      </c>
      <c r="P153" s="80">
        <f t="array" ref="P153">IF(YEAR(M153)&lt;&gt;YEAR(M152),IF(O152&gt;INDEX(Table2xAcq.1[],_xlfn.AGGREGATE(15,6,(ROW(Tableyear1[])-ROW(INDEX(Tableyear1[],1,1))+1)/(YEAR(Tableyear1[])=YEAR(M152)),1)),P152+(O152-INDEX(Table2xAcq.1[],_xlfn.AGGREGATE(15,6,(ROW(Tableyear1[])-ROW(INDEX(Tableyear1[],1,1))+1)/(YEAR(Tableyear1[])=YEAR(M152)),1)))*$C$25,P152-MAX($Q$2:Q152)*$C$19),P152)*(1+Tbill_YTM)^(1/52)</f>
        <v>2648.4639654172761</v>
      </c>
      <c r="Q153" s="64">
        <f t="shared" si="8"/>
        <v>3815.2108609313623</v>
      </c>
      <c r="R153" s="64">
        <f>IF(YEAR(M153)&lt;&gt;YEAR(M152), R152*EXP($C$20/52)+(-MAX(Q$2:Q152)*$C$19), R152*EXP($C$20/52))</f>
        <v>-879.88520873385187</v>
      </c>
      <c r="S153" s="65">
        <f t="shared" si="9"/>
        <v>4.3360324995364135</v>
      </c>
      <c r="T153" s="62"/>
      <c r="U153" s="62"/>
      <c r="V153" s="62"/>
    </row>
    <row r="154" spans="7:22" x14ac:dyDescent="0.4">
      <c r="G154" s="62"/>
      <c r="H154" s="77">
        <v>37669</v>
      </c>
      <c r="I154" s="78">
        <v>1015.91998291015</v>
      </c>
      <c r="J154" s="73">
        <v>0.90778010004847109</v>
      </c>
      <c r="K154" s="79">
        <f t="shared" si="10"/>
        <v>109.02452301288558</v>
      </c>
      <c r="L154" s="62"/>
      <c r="M154" s="77">
        <v>37669</v>
      </c>
      <c r="N154" s="80">
        <f t="shared" si="11"/>
        <v>866.15896250131095</v>
      </c>
      <c r="O154" s="80">
        <f t="array" ref="O154">IF(YEAR(M154)&lt;&gt;YEAR(M153),IF(O153&gt;INDEX(Table2xAcq.1[],_xlfn.AGGREGATE(15,6,(ROW(Tableyear1[])-ROW(INDEX(Tableyear1[],1,1))+1)/(YEAR(Tableyear1[])=YEAR(M153)),1)),O153-(O153-INDEX(Table2xAcq.1[],_xlfn.AGGREGATE(15,6,(ROW(Tableyear1[])-ROW(INDEX(Tableyear1[],1,1))+1)/(YEAR(Tableyear1[])=YEAR(M153)),1)))*$C$25,O153+MAX($Q$2:Q153)*$C$19),O153)*($J154/$J153)</f>
        <v>352.1266176472522</v>
      </c>
      <c r="P154" s="80">
        <f t="array" ref="P154">IF(YEAR(M154)&lt;&gt;YEAR(M153),IF(O153&gt;INDEX(Table2xAcq.1[],_xlfn.AGGREGATE(15,6,(ROW(Tableyear1[])-ROW(INDEX(Tableyear1[],1,1))+1)/(YEAR(Tableyear1[])=YEAR(M153)),1)),P153+(O153-INDEX(Table2xAcq.1[],_xlfn.AGGREGATE(15,6,(ROW(Tableyear1[])-ROW(INDEX(Tableyear1[],1,1))+1)/(YEAR(Tableyear1[])=YEAR(M153)),1)))*$C$25,P153-MAX($Q$2:Q153)*$C$19),P153)*(1+Tbill_YTM)^(1/52)</f>
        <v>2649.9698822834002</v>
      </c>
      <c r="Q154" s="64">
        <f t="shared" si="8"/>
        <v>3868.2554624319637</v>
      </c>
      <c r="R154" s="64">
        <f>IF(YEAR(M154)&lt;&gt;YEAR(M153), R153*EXP($C$20/52)+(-MAX(Q$2:Q153)*$C$19), R153*EXP($C$20/52))</f>
        <v>-880.90104684552068</v>
      </c>
      <c r="S154" s="65">
        <f t="shared" si="9"/>
        <v>4.391248570181709</v>
      </c>
      <c r="T154" s="62"/>
      <c r="U154" s="62"/>
      <c r="V154" s="62"/>
    </row>
    <row r="155" spans="7:22" ht="17.5" customHeight="1" x14ac:dyDescent="0.4">
      <c r="G155" s="62"/>
      <c r="H155" s="77">
        <v>37676</v>
      </c>
      <c r="I155" s="78">
        <v>1009.73999023437</v>
      </c>
      <c r="J155" s="73">
        <v>0.89673577674763782</v>
      </c>
      <c r="K155" s="79">
        <f t="shared" si="10"/>
        <v>109.0865143671838</v>
      </c>
      <c r="L155" s="62"/>
      <c r="M155" s="77">
        <v>37676</v>
      </c>
      <c r="N155" s="80">
        <f t="shared" si="11"/>
        <v>860.88998843409581</v>
      </c>
      <c r="O155" s="80">
        <f t="array" ref="O155">IF(YEAR(M155)&lt;&gt;YEAR(M154),IF(O154&gt;INDEX(Table2xAcq.1[],_xlfn.AGGREGATE(15,6,(ROW(Tableyear1[])-ROW(INDEX(Tableyear1[],1,1))+1)/(YEAR(Tableyear1[])=YEAR(M154)),1)),O154-(O154-INDEX(Table2xAcq.1[],_xlfn.AGGREGATE(15,6,(ROW(Tableyear1[])-ROW(INDEX(Tableyear1[],1,1))+1)/(YEAR(Tableyear1[])=YEAR(M154)),1)))*$C$25,O154+MAX($Q$2:Q154)*$C$19),O154)*($J155/$J154)</f>
        <v>347.84254025018492</v>
      </c>
      <c r="P155" s="80">
        <f t="array" ref="P155">IF(YEAR(M155)&lt;&gt;YEAR(M154),IF(O154&gt;INDEX(Table2xAcq.1[],_xlfn.AGGREGATE(15,6,(ROW(Tableyear1[])-ROW(INDEX(Tableyear1[],1,1))+1)/(YEAR(Tableyear1[])=YEAR(M154)),1)),P154+(O154-INDEX(Table2xAcq.1[],_xlfn.AGGREGATE(15,6,(ROW(Tableyear1[])-ROW(INDEX(Tableyear1[],1,1))+1)/(YEAR(Tableyear1[])=YEAR(M154)),1)))*$C$25,P154-MAX($Q$2:Q154)*$C$19),P154)*(1+Tbill_YTM)^(1/52)</f>
        <v>2651.4766554139997</v>
      </c>
      <c r="Q155" s="64">
        <f t="shared" si="8"/>
        <v>3860.2091840982803</v>
      </c>
      <c r="R155" s="64">
        <f>IF(YEAR(M155)&lt;&gt;YEAR(M154), R154*EXP($C$20/52)+(-MAX(Q$2:Q154)*$C$19), R154*EXP($C$20/52))</f>
        <v>-881.91805775457135</v>
      </c>
      <c r="S155" s="65">
        <f t="shared" si="9"/>
        <v>4.3770610547726605</v>
      </c>
      <c r="T155" s="62"/>
      <c r="U155" s="62"/>
      <c r="V155" s="62"/>
    </row>
    <row r="156" spans="7:22" x14ac:dyDescent="0.4">
      <c r="G156" s="62"/>
      <c r="H156" s="77">
        <v>37683</v>
      </c>
      <c r="I156" s="78">
        <v>986.82000732421795</v>
      </c>
      <c r="J156" s="73">
        <v>0.85602595268053872</v>
      </c>
      <c r="K156" s="79">
        <f t="shared" si="10"/>
        <v>109.14854096977204</v>
      </c>
      <c r="L156" s="62"/>
      <c r="M156" s="77">
        <v>37683</v>
      </c>
      <c r="N156" s="80">
        <f t="shared" si="11"/>
        <v>841.34873621742315</v>
      </c>
      <c r="O156" s="80">
        <f t="array" ref="O156">IF(YEAR(M156)&lt;&gt;YEAR(M155),IF(O155&gt;INDEX(Table2xAcq.1[],_xlfn.AGGREGATE(15,6,(ROW(Tableyear1[])-ROW(INDEX(Tableyear1[],1,1))+1)/(YEAR(Tableyear1[])=YEAR(M155)),1)),O155-(O155-INDEX(Table2xAcq.1[],_xlfn.AGGREGATE(15,6,(ROW(Tableyear1[])-ROW(INDEX(Tableyear1[],1,1))+1)/(YEAR(Tableyear1[])=YEAR(M155)),1)))*$C$25,O155+MAX($Q$2:Q155)*$C$19),O155)*($J156/$J155)</f>
        <v>332.05125703853832</v>
      </c>
      <c r="P156" s="80">
        <f t="array" ref="P156">IF(YEAR(M156)&lt;&gt;YEAR(M155),IF(O155&gt;INDEX(Table2xAcq.1[],_xlfn.AGGREGATE(15,6,(ROW(Tableyear1[])-ROW(INDEX(Tableyear1[],1,1))+1)/(YEAR(Tableyear1[])=YEAR(M155)),1)),P155+(O155-INDEX(Table2xAcq.1[],_xlfn.AGGREGATE(15,6,(ROW(Tableyear1[])-ROW(INDEX(Tableyear1[],1,1))+1)/(YEAR(Tableyear1[])=YEAR(M155)),1)))*$C$25,P155-MAX($Q$2:Q155)*$C$19),P155)*(1+Tbill_YTM)^(1/52)</f>
        <v>2652.9842852959464</v>
      </c>
      <c r="Q156" s="64">
        <f t="shared" si="8"/>
        <v>3826.3842785519078</v>
      </c>
      <c r="R156" s="64">
        <f>IF(YEAR(M156)&lt;&gt;YEAR(M155), R155*EXP($C$20/52)+(-MAX(Q$2:Q155)*$C$19), R155*EXP($C$20/52))</f>
        <v>-882.93624281501263</v>
      </c>
      <c r="S156" s="65">
        <f t="shared" si="9"/>
        <v>4.333703944865233</v>
      </c>
      <c r="T156" s="62"/>
      <c r="U156" s="62"/>
      <c r="V156" s="62"/>
    </row>
    <row r="157" spans="7:22" x14ac:dyDescent="0.4">
      <c r="G157" s="67"/>
      <c r="H157" s="77">
        <v>37690</v>
      </c>
      <c r="I157" s="78">
        <v>1030.44995117187</v>
      </c>
      <c r="J157" s="73">
        <v>0.93172033254795872</v>
      </c>
      <c r="K157" s="79">
        <f t="shared" si="10"/>
        <v>109.2106028406925</v>
      </c>
      <c r="L157" s="62"/>
      <c r="M157" s="77">
        <v>37690</v>
      </c>
      <c r="N157" s="80">
        <f t="shared" si="11"/>
        <v>878.54700727497266</v>
      </c>
      <c r="O157" s="80">
        <f t="array" ref="O157">IF(YEAR(M157)&lt;&gt;YEAR(M156),IF(O156&gt;INDEX(Table2xAcq.1[],_xlfn.AGGREGATE(15,6,(ROW(Tableyear1[])-ROW(INDEX(Tableyear1[],1,1))+1)/(YEAR(Tableyear1[])=YEAR(M156)),1)),O156-(O156-INDEX(Table2xAcq.1[],_xlfn.AGGREGATE(15,6,(ROW(Tableyear1[])-ROW(INDEX(Tableyear1[],1,1))+1)/(YEAR(Tableyear1[])=YEAR(M156)),1)))*$C$25,O156+MAX($Q$2:Q156)*$C$19),O156)*($J157/$J156)</f>
        <v>361.41299999390571</v>
      </c>
      <c r="P157" s="80">
        <f t="array" ref="P157">IF(YEAR(M157)&lt;&gt;YEAR(M156),IF(O156&gt;INDEX(Table2xAcq.1[],_xlfn.AGGREGATE(15,6,(ROW(Tableyear1[])-ROW(INDEX(Tableyear1[],1,1))+1)/(YEAR(Tableyear1[])=YEAR(M156)),1)),P156+(O156-INDEX(Table2xAcq.1[],_xlfn.AGGREGATE(15,6,(ROW(Tableyear1[])-ROW(INDEX(Tableyear1[],1,1))+1)/(YEAR(Tableyear1[])=YEAR(M156)),1)))*$C$25,P156-MAX($Q$2:Q156)*$C$19),P156)*(1+Tbill_YTM)^(1/52)</f>
        <v>2654.4927724163895</v>
      </c>
      <c r="Q157" s="64">
        <f t="shared" si="8"/>
        <v>3894.4527796852681</v>
      </c>
      <c r="R157" s="64">
        <f>IF(YEAR(M157)&lt;&gt;YEAR(M156), R156*EXP($C$20/52)+(-MAX(Q$2:Q156)*$C$19), R156*EXP($C$20/52))</f>
        <v>-883.95560338241648</v>
      </c>
      <c r="S157" s="65">
        <f t="shared" si="9"/>
        <v>4.4057108352312255</v>
      </c>
      <c r="T157" s="62"/>
      <c r="U157" s="62"/>
      <c r="V157" s="62"/>
    </row>
    <row r="158" spans="7:22" x14ac:dyDescent="0.4">
      <c r="G158" s="67"/>
      <c r="H158" s="77">
        <v>37697</v>
      </c>
      <c r="I158" s="78">
        <v>1093.11999511718</v>
      </c>
      <c r="J158" s="73">
        <v>1.0450513179473271</v>
      </c>
      <c r="K158" s="79">
        <f t="shared" si="10"/>
        <v>109.27269999999875</v>
      </c>
      <c r="L158" s="62"/>
      <c r="M158" s="77">
        <v>37697</v>
      </c>
      <c r="N158" s="80">
        <f t="shared" si="11"/>
        <v>931.9785975150694</v>
      </c>
      <c r="O158" s="80">
        <f t="array" ref="O158">IF(YEAR(M158)&lt;&gt;YEAR(M157),IF(O157&gt;INDEX(Table2xAcq.1[],_xlfn.AGGREGATE(15,6,(ROW(Tableyear1[])-ROW(INDEX(Tableyear1[],1,1))+1)/(YEAR(Tableyear1[])=YEAR(M157)),1)),O157-(O157-INDEX(Table2xAcq.1[],_xlfn.AGGREGATE(15,6,(ROW(Tableyear1[])-ROW(INDEX(Tableyear1[],1,1))+1)/(YEAR(Tableyear1[])=YEAR(M157)),1)))*$C$25,O157+MAX($Q$2:Q157)*$C$19),O157)*($J158/$J157)</f>
        <v>405.37392903517781</v>
      </c>
      <c r="P158" s="80">
        <f t="array" ref="P158">IF(YEAR(M158)&lt;&gt;YEAR(M157),IF(O157&gt;INDEX(Table2xAcq.1[],_xlfn.AGGREGATE(15,6,(ROW(Tableyear1[])-ROW(INDEX(Tableyear1[],1,1))+1)/(YEAR(Tableyear1[])=YEAR(M157)),1)),P157+(O157-INDEX(Table2xAcq.1[],_xlfn.AGGREGATE(15,6,(ROW(Tableyear1[])-ROW(INDEX(Tableyear1[],1,1))+1)/(YEAR(Tableyear1[])=YEAR(M157)),1)))*$C$25,P157-MAX($Q$2:Q157)*$C$19),P157)*(1+Tbill_YTM)^(1/52)</f>
        <v>2656.0021172627548</v>
      </c>
      <c r="Q158" s="64">
        <f t="shared" si="8"/>
        <v>3993.354643813002</v>
      </c>
      <c r="R158" s="64">
        <f>IF(YEAR(M158)&lt;&gt;YEAR(M157), R157*EXP($C$20/52)+(-MAX(Q$2:Q157)*$C$19), R157*EXP($C$20/52))</f>
        <v>-884.97614081391987</v>
      </c>
      <c r="S158" s="65">
        <f t="shared" si="9"/>
        <v>4.5123867860892624</v>
      </c>
      <c r="T158" s="62"/>
      <c r="U158" s="62"/>
      <c r="V158" s="62"/>
    </row>
    <row r="159" spans="7:22" x14ac:dyDescent="0.4">
      <c r="G159" s="67"/>
      <c r="H159" s="77">
        <v>37704</v>
      </c>
      <c r="I159" s="78">
        <v>1046.71997070312</v>
      </c>
      <c r="J159" s="73">
        <v>0.95633204305838193</v>
      </c>
      <c r="K159" s="79">
        <f t="shared" si="10"/>
        <v>109.33483246775577</v>
      </c>
      <c r="L159" s="62"/>
      <c r="M159" s="77">
        <v>37704</v>
      </c>
      <c r="N159" s="80">
        <f t="shared" si="11"/>
        <v>892.41859507138065</v>
      </c>
      <c r="O159" s="80">
        <f t="array" ref="O159">IF(YEAR(M159)&lt;&gt;YEAR(M158),IF(O158&gt;INDEX(Table2xAcq.1[],_xlfn.AGGREGATE(15,6,(ROW(Tableyear1[])-ROW(INDEX(Tableyear1[],1,1))+1)/(YEAR(Tableyear1[])=YEAR(M158)),1)),O158-(O158-INDEX(Table2xAcq.1[],_xlfn.AGGREGATE(15,6,(ROW(Tableyear1[])-ROW(INDEX(Tableyear1[],1,1))+1)/(YEAR(Tableyear1[])=YEAR(M158)),1)))*$C$25,O158+MAX($Q$2:Q158)*$C$19),O158)*($J159/$J158)</f>
        <v>370.95984771185624</v>
      </c>
      <c r="P159" s="80">
        <f t="array" ref="P159">IF(YEAR(M159)&lt;&gt;YEAR(M158),IF(O158&gt;INDEX(Table2xAcq.1[],_xlfn.AGGREGATE(15,6,(ROW(Tableyear1[])-ROW(INDEX(Tableyear1[],1,1))+1)/(YEAR(Tableyear1[])=YEAR(M158)),1)),P158+(O158-INDEX(Table2xAcq.1[],_xlfn.AGGREGATE(15,6,(ROW(Tableyear1[])-ROW(INDEX(Tableyear1[],1,1))+1)/(YEAR(Tableyear1[])=YEAR(M158)),1)))*$C$25,P158-MAX($Q$2:Q158)*$C$19),P158)*(1+Tbill_YTM)^(1/52)</f>
        <v>2657.5123203227454</v>
      </c>
      <c r="Q159" s="64">
        <f t="shared" si="8"/>
        <v>3920.8907631059824</v>
      </c>
      <c r="R159" s="64">
        <f>IF(YEAR(M159)&lt;&gt;YEAR(M158), R158*EXP($C$20/52)+(-MAX(Q$2:Q158)*$C$19), R158*EXP($C$20/52))</f>
        <v>-885.9978564682267</v>
      </c>
      <c r="S159" s="65">
        <f t="shared" si="9"/>
        <v>4.4253953149903493</v>
      </c>
      <c r="T159" s="62"/>
      <c r="U159" s="62"/>
      <c r="V159" s="62"/>
    </row>
    <row r="160" spans="7:22" ht="17.5" customHeight="1" x14ac:dyDescent="0.4">
      <c r="G160" s="67"/>
      <c r="H160" s="77">
        <v>37711</v>
      </c>
      <c r="I160" s="78">
        <v>1050.69995117187</v>
      </c>
      <c r="J160" s="73">
        <v>0.96360463354971537</v>
      </c>
      <c r="K160" s="79">
        <f t="shared" si="10"/>
        <v>109.39700026403996</v>
      </c>
      <c r="L160" s="62"/>
      <c r="M160" s="77">
        <v>37711</v>
      </c>
      <c r="N160" s="80">
        <f t="shared" si="11"/>
        <v>895.81186994694031</v>
      </c>
      <c r="O160" s="80">
        <f t="array" ref="O160">IF(YEAR(M160)&lt;&gt;YEAR(M159),IF(O159&gt;INDEX(Table2xAcq.1[],_xlfn.AGGREGATE(15,6,(ROW(Tableyear1[])-ROW(INDEX(Tableyear1[],1,1))+1)/(YEAR(Tableyear1[])=YEAR(M159)),1)),O159-(O159-INDEX(Table2xAcq.1[],_xlfn.AGGREGATE(15,6,(ROW(Tableyear1[])-ROW(INDEX(Tableyear1[],1,1))+1)/(YEAR(Tableyear1[])=YEAR(M159)),1)))*$C$25,O159+MAX($Q$2:Q159)*$C$19),O159)*($J160/$J159)</f>
        <v>373.78087528352262</v>
      </c>
      <c r="P160" s="80">
        <f t="array" ref="P160">IF(YEAR(M160)&lt;&gt;YEAR(M159),IF(O159&gt;INDEX(Table2xAcq.1[],_xlfn.AGGREGATE(15,6,(ROW(Tableyear1[])-ROW(INDEX(Tableyear1[],1,1))+1)/(YEAR(Tableyear1[])=YEAR(M159)),1)),P159+(O159-INDEX(Table2xAcq.1[],_xlfn.AGGREGATE(15,6,(ROW(Tableyear1[])-ROW(INDEX(Tableyear1[],1,1))+1)/(YEAR(Tableyear1[])=YEAR(M159)),1)))*$C$25,P159-MAX($Q$2:Q159)*$C$19),P159)*(1+Tbill_YTM)^(1/52)</f>
        <v>2659.0233820843414</v>
      </c>
      <c r="Q160" s="64">
        <f t="shared" si="8"/>
        <v>3928.6161273148045</v>
      </c>
      <c r="R160" s="64">
        <f>IF(YEAR(M160)&lt;&gt;YEAR(M159), R159*EXP($C$20/52)+(-MAX(Q$2:Q159)*$C$19), R159*EXP($C$20/52))</f>
        <v>-887.02075170560931</v>
      </c>
      <c r="S160" s="65">
        <f t="shared" si="9"/>
        <v>4.4290013731478757</v>
      </c>
      <c r="T160" s="62"/>
      <c r="U160" s="62"/>
      <c r="V160" s="62"/>
    </row>
    <row r="161" spans="1:22" ht="17.5" customHeight="1" x14ac:dyDescent="0.4">
      <c r="G161" s="67"/>
      <c r="H161" s="77">
        <v>37718</v>
      </c>
      <c r="I161" s="78">
        <v>1026.15002441406</v>
      </c>
      <c r="J161" s="73">
        <v>0.91857479767554917</v>
      </c>
      <c r="K161" s="79">
        <f t="shared" si="10"/>
        <v>109.4592034089391</v>
      </c>
      <c r="L161" s="62"/>
      <c r="M161" s="77">
        <v>37718</v>
      </c>
      <c r="N161" s="80">
        <f t="shared" si="11"/>
        <v>874.88095073309069</v>
      </c>
      <c r="O161" s="80">
        <f t="array" ref="O161">IF(YEAR(M161)&lt;&gt;YEAR(M160),IF(O160&gt;INDEX(Table2xAcq.1[],_xlfn.AGGREGATE(15,6,(ROW(Tableyear1[])-ROW(INDEX(Tableyear1[],1,1))+1)/(YEAR(Tableyear1[])=YEAR(M160)),1)),O160-(O160-INDEX(Table2xAcq.1[],_xlfn.AGGREGATE(15,6,(ROW(Tableyear1[])-ROW(INDEX(Tableyear1[],1,1))+1)/(YEAR(Tableyear1[])=YEAR(M160)),1)))*$C$25,O160+MAX($Q$2:Q160)*$C$19),O160)*($J161/$J160)</f>
        <v>356.31386559831981</v>
      </c>
      <c r="P161" s="80">
        <f t="array" ref="P161">IF(YEAR(M161)&lt;&gt;YEAR(M160),IF(O160&gt;INDEX(Table2xAcq.1[],_xlfn.AGGREGATE(15,6,(ROW(Tableyear1[])-ROW(INDEX(Tableyear1[],1,1))+1)/(YEAR(Tableyear1[])=YEAR(M160)),1)),P160+(O160-INDEX(Table2xAcq.1[],_xlfn.AGGREGATE(15,6,(ROW(Tableyear1[])-ROW(INDEX(Tableyear1[],1,1))+1)/(YEAR(Tableyear1[])=YEAR(M160)),1)))*$C$25,P160-MAX($Q$2:Q160)*$C$19),P160)*(1+Tbill_YTM)^(1/52)</f>
        <v>2660.5353030358006</v>
      </c>
      <c r="Q161" s="64">
        <f t="shared" si="8"/>
        <v>3891.730119367211</v>
      </c>
      <c r="R161" s="64">
        <f>IF(YEAR(M161)&lt;&gt;YEAR(M160), R160*EXP($C$20/52)+(-MAX(Q$2:Q160)*$C$19), R160*EXP($C$20/52))</f>
        <v>-888.04482788791074</v>
      </c>
      <c r="S161" s="65">
        <f t="shared" si="9"/>
        <v>4.382357733700383</v>
      </c>
      <c r="T161" s="62"/>
      <c r="U161" s="62"/>
      <c r="V161" s="62"/>
    </row>
    <row r="162" spans="1:22" ht="17.5" customHeight="1" x14ac:dyDescent="0.4">
      <c r="G162" s="67"/>
      <c r="H162" s="77">
        <v>37725</v>
      </c>
      <c r="I162" s="78">
        <v>1083.56005859375</v>
      </c>
      <c r="J162" s="73">
        <v>1.0213578396800891</v>
      </c>
      <c r="K162" s="79">
        <f t="shared" si="10"/>
        <v>109.52144192255243</v>
      </c>
      <c r="L162" s="62"/>
      <c r="M162" s="77">
        <v>37725</v>
      </c>
      <c r="N162" s="80">
        <f t="shared" si="11"/>
        <v>923.82793128150161</v>
      </c>
      <c r="O162" s="80">
        <f t="array" ref="O162">IF(YEAR(M162)&lt;&gt;YEAR(M161),IF(O161&gt;INDEX(Table2xAcq.1[],_xlfn.AGGREGATE(15,6,(ROW(Tableyear1[])-ROW(INDEX(Tableyear1[],1,1))+1)/(YEAR(Tableyear1[])=YEAR(M161)),1)),O161-(O161-INDEX(Table2xAcq.1[],_xlfn.AGGREGATE(15,6,(ROW(Tableyear1[])-ROW(INDEX(Tableyear1[],1,1))+1)/(YEAR(Tableyear1[])=YEAR(M161)),1)))*$C$25,O161+MAX($Q$2:Q161)*$C$19),O161)*($J162/$J161)</f>
        <v>396.18326230642299</v>
      </c>
      <c r="P162" s="80">
        <f t="array" ref="P162">IF(YEAR(M162)&lt;&gt;YEAR(M161),IF(O161&gt;INDEX(Table2xAcq.1[],_xlfn.AGGREGATE(15,6,(ROW(Tableyear1[])-ROW(INDEX(Tableyear1[],1,1))+1)/(YEAR(Tableyear1[])=YEAR(M161)),1)),P161+(O161-INDEX(Table2xAcq.1[],_xlfn.AGGREGATE(15,6,(ROW(Tableyear1[])-ROW(INDEX(Tableyear1[],1,1))+1)/(YEAR(Tableyear1[])=YEAR(M161)),1)))*$C$25,P161-MAX($Q$2:Q161)*$C$19),P161)*(1+Tbill_YTM)^(1/52)</f>
        <v>2662.0480836656584</v>
      </c>
      <c r="Q162" s="64">
        <f t="shared" si="8"/>
        <v>3982.0592772535829</v>
      </c>
      <c r="R162" s="64">
        <f>IF(YEAR(M162)&lt;&gt;YEAR(M161), R161*EXP($C$20/52)+(-MAX(Q$2:Q161)*$C$19), R161*EXP($C$20/52))</f>
        <v>-889.07008637854619</v>
      </c>
      <c r="S162" s="65">
        <f t="shared" si="9"/>
        <v>4.4789036750451539</v>
      </c>
      <c r="T162" s="62"/>
      <c r="U162" s="62"/>
      <c r="V162" s="62"/>
    </row>
    <row r="163" spans="1:22" x14ac:dyDescent="0.4">
      <c r="G163" s="67"/>
      <c r="H163" s="77">
        <v>37732</v>
      </c>
      <c r="I163" s="78">
        <v>1083.18994140625</v>
      </c>
      <c r="J163" s="73">
        <v>1.0206600987693659</v>
      </c>
      <c r="K163" s="79">
        <f t="shared" si="10"/>
        <v>109.58371582499059</v>
      </c>
      <c r="L163" s="62"/>
      <c r="M163" s="77">
        <v>37732</v>
      </c>
      <c r="N163" s="80">
        <f t="shared" si="11"/>
        <v>923.51237461904623</v>
      </c>
      <c r="O163" s="80">
        <f t="array" ref="O163">IF(YEAR(M163)&lt;&gt;YEAR(M162),IF(O162&gt;INDEX(Table2xAcq.1[],_xlfn.AGGREGATE(15,6,(ROW(Tableyear1[])-ROW(INDEX(Tableyear1[],1,1))+1)/(YEAR(Tableyear1[])=YEAR(M162)),1)),O162-(O162-INDEX(Table2xAcq.1[],_xlfn.AGGREGATE(15,6,(ROW(Tableyear1[])-ROW(INDEX(Tableyear1[],1,1))+1)/(YEAR(Tableyear1[])=YEAR(M162)),1)))*$C$25,O162+MAX($Q$2:Q162)*$C$19),O162)*($J163/$J162)</f>
        <v>395.91260959342128</v>
      </c>
      <c r="P163" s="80">
        <f t="array" ref="P163">IF(YEAR(M163)&lt;&gt;YEAR(M162),IF(O162&gt;INDEX(Table2xAcq.1[],_xlfn.AGGREGATE(15,6,(ROW(Tableyear1[])-ROW(INDEX(Tableyear1[],1,1))+1)/(YEAR(Tableyear1[])=YEAR(M162)),1)),P162+(O162-INDEX(Table2xAcq.1[],_xlfn.AGGREGATE(15,6,(ROW(Tableyear1[])-ROW(INDEX(Tableyear1[],1,1))+1)/(YEAR(Tableyear1[])=YEAR(M162)),1)))*$C$25,P162-MAX($Q$2:Q162)*$C$19),P162)*(1+Tbill_YTM)^(1/52)</f>
        <v>2663.5617244627283</v>
      </c>
      <c r="Q163" s="64">
        <f t="shared" si="8"/>
        <v>3982.9867086751956</v>
      </c>
      <c r="R163" s="64">
        <f>IF(YEAR(M163)&lt;&gt;YEAR(M162), R162*EXP($C$20/52)+(-MAX(Q$2:Q162)*$C$19), R162*EXP($C$20/52))</f>
        <v>-890.09652854250487</v>
      </c>
      <c r="S163" s="65">
        <f t="shared" si="9"/>
        <v>4.4747806344073338</v>
      </c>
      <c r="T163" s="62"/>
      <c r="U163" s="62"/>
      <c r="V163" s="62"/>
    </row>
    <row r="164" spans="1:22" x14ac:dyDescent="0.4">
      <c r="G164" s="67"/>
      <c r="H164" s="77">
        <v>37739</v>
      </c>
      <c r="I164" s="78">
        <v>1136.34997558593</v>
      </c>
      <c r="J164" s="73">
        <v>1.1208425758443921</v>
      </c>
      <c r="K164" s="79">
        <f t="shared" si="10"/>
        <v>109.6460251363757</v>
      </c>
      <c r="L164" s="62"/>
      <c r="M164" s="77">
        <v>37739</v>
      </c>
      <c r="N164" s="80">
        <f t="shared" si="11"/>
        <v>968.83586547086293</v>
      </c>
      <c r="O164" s="80">
        <f t="array" ref="O164">IF(YEAR(M164)&lt;&gt;YEAR(M163),IF(O163&gt;INDEX(Table2xAcq.1[],_xlfn.AGGREGATE(15,6,(ROW(Tableyear1[])-ROW(INDEX(Tableyear1[],1,1))+1)/(YEAR(Tableyear1[])=YEAR(M163)),1)),O163-(O163-INDEX(Table2xAcq.1[],_xlfn.AGGREGATE(15,6,(ROW(Tableyear1[])-ROW(INDEX(Tableyear1[],1,1))+1)/(YEAR(Tableyear1[])=YEAR(M163)),1)))*$C$25,O163+MAX($Q$2:Q163)*$C$19),O163)*($J164/$J163)</f>
        <v>434.77325084130575</v>
      </c>
      <c r="P164" s="80">
        <f t="array" ref="P164">IF(YEAR(M164)&lt;&gt;YEAR(M163),IF(O163&gt;INDEX(Table2xAcq.1[],_xlfn.AGGREGATE(15,6,(ROW(Tableyear1[])-ROW(INDEX(Tableyear1[],1,1))+1)/(YEAR(Tableyear1[])=YEAR(M163)),1)),P163+(O163-INDEX(Table2xAcq.1[],_xlfn.AGGREGATE(15,6,(ROW(Tableyear1[])-ROW(INDEX(Tableyear1[],1,1))+1)/(YEAR(Tableyear1[])=YEAR(M163)),1)))*$C$25,P163-MAX($Q$2:Q163)*$C$19),P163)*(1+Tbill_YTM)^(1/52)</f>
        <v>2665.0762259161015</v>
      </c>
      <c r="Q164" s="64">
        <f t="shared" si="8"/>
        <v>4068.6853422282702</v>
      </c>
      <c r="R164" s="64">
        <f>IF(YEAR(M164)&lt;&gt;YEAR(M163), R163*EXP($C$20/52)+(-MAX(Q$2:Q163)*$C$19), R163*EXP($C$20/52))</f>
        <v>-891.12415574635202</v>
      </c>
      <c r="S164" s="65">
        <f t="shared" si="9"/>
        <v>4.5657895322348026</v>
      </c>
      <c r="T164" s="62"/>
      <c r="U164" s="62"/>
      <c r="V164" s="62"/>
    </row>
    <row r="165" spans="1:22" x14ac:dyDescent="0.4">
      <c r="G165" s="67"/>
      <c r="H165" s="77">
        <v>37746</v>
      </c>
      <c r="I165" s="78">
        <v>1143.55004882812</v>
      </c>
      <c r="J165" s="73">
        <v>1.135046208197855</v>
      </c>
      <c r="K165" s="79">
        <f t="shared" si="10"/>
        <v>109.70836987684126</v>
      </c>
      <c r="L165" s="62"/>
      <c r="M165" s="77">
        <v>37746</v>
      </c>
      <c r="N165" s="80">
        <f t="shared" si="11"/>
        <v>974.97454575503673</v>
      </c>
      <c r="O165" s="80">
        <f t="array" ref="O165">IF(YEAR(M165)&lt;&gt;YEAR(M164),IF(O164&gt;INDEX(Table2xAcq.1[],_xlfn.AGGREGATE(15,6,(ROW(Tableyear1[])-ROW(INDEX(Tableyear1[],1,1))+1)/(YEAR(Tableyear1[])=YEAR(M164)),1)),O164-(O164-INDEX(Table2xAcq.1[],_xlfn.AGGREGATE(15,6,(ROW(Tableyear1[])-ROW(INDEX(Tableyear1[],1,1))+1)/(YEAR(Tableyear1[])=YEAR(M164)),1)))*$C$25,O164+MAX($Q$2:Q164)*$C$19),O164)*($J165/$J164)</f>
        <v>440.28281975415467</v>
      </c>
      <c r="P165" s="80">
        <f t="array" ref="P165">IF(YEAR(M165)&lt;&gt;YEAR(M164),IF(O164&gt;INDEX(Table2xAcq.1[],_xlfn.AGGREGATE(15,6,(ROW(Tableyear1[])-ROW(INDEX(Tableyear1[],1,1))+1)/(YEAR(Tableyear1[])=YEAR(M164)),1)),P164+(O164-INDEX(Table2xAcq.1[],_xlfn.AGGREGATE(15,6,(ROW(Tableyear1[])-ROW(INDEX(Tableyear1[],1,1))+1)/(YEAR(Tableyear1[])=YEAR(M164)),1)))*$C$25,P164-MAX($Q$2:Q164)*$C$19),P164)*(1+Tbill_YTM)^(1/52)</f>
        <v>2666.5915885151471</v>
      </c>
      <c r="Q165" s="64">
        <f t="shared" si="8"/>
        <v>4081.8489540243386</v>
      </c>
      <c r="R165" s="64">
        <f>IF(YEAR(M165)&lt;&gt;YEAR(M164), R164*EXP($C$20/52)+(-MAX(Q$2:Q164)*$C$19), R164*EXP($C$20/52))</f>
        <v>-892.15296935823039</v>
      </c>
      <c r="S165" s="65">
        <f t="shared" si="9"/>
        <v>4.5752792337401669</v>
      </c>
      <c r="T165" s="62"/>
      <c r="U165" s="62"/>
      <c r="V165" s="62"/>
    </row>
    <row r="166" spans="1:22" x14ac:dyDescent="0.4">
      <c r="G166" s="67"/>
      <c r="H166" s="77">
        <v>37753</v>
      </c>
      <c r="I166" s="78">
        <v>1154.47998046875</v>
      </c>
      <c r="J166" s="73">
        <v>1.156743513842277</v>
      </c>
      <c r="K166" s="79">
        <f t="shared" si="10"/>
        <v>109.77075006653226</v>
      </c>
      <c r="L166" s="62"/>
      <c r="M166" s="77">
        <v>37753</v>
      </c>
      <c r="N166" s="80">
        <f t="shared" si="11"/>
        <v>984.29325038661545</v>
      </c>
      <c r="O166" s="80">
        <f t="array" ref="O166">IF(YEAR(M166)&lt;&gt;YEAR(M165),IF(O165&gt;INDEX(Table2xAcq.1[],_xlfn.AGGREGATE(15,6,(ROW(Tableyear1[])-ROW(INDEX(Tableyear1[],1,1))+1)/(YEAR(Tableyear1[])=YEAR(M165)),1)),O165-(O165-INDEX(Table2xAcq.1[],_xlfn.AGGREGATE(15,6,(ROW(Tableyear1[])-ROW(INDEX(Tableyear1[],1,1))+1)/(YEAR(Tableyear1[])=YEAR(M165)),1)))*$C$25,O165+MAX($Q$2:Q165)*$C$19),O165)*($J166/$J165)</f>
        <v>448.6991739441408</v>
      </c>
      <c r="P166" s="80">
        <f t="array" ref="P166">IF(YEAR(M166)&lt;&gt;YEAR(M165),IF(O165&gt;INDEX(Table2xAcq.1[],_xlfn.AGGREGATE(15,6,(ROW(Tableyear1[])-ROW(INDEX(Tableyear1[],1,1))+1)/(YEAR(Tableyear1[])=YEAR(M165)),1)),P165+(O165-INDEX(Table2xAcq.1[],_xlfn.AGGREGATE(15,6,(ROW(Tableyear1[])-ROW(INDEX(Tableyear1[],1,1))+1)/(YEAR(Tableyear1[])=YEAR(M165)),1)))*$C$25,P165-MAX($Q$2:Q165)*$C$19),P165)*(1+Tbill_YTM)^(1/52)</f>
        <v>2668.1078127495125</v>
      </c>
      <c r="Q166" s="64">
        <f t="shared" si="8"/>
        <v>4101.1002370802689</v>
      </c>
      <c r="R166" s="64">
        <f>IF(YEAR(M166)&lt;&gt;YEAR(M165), R165*EXP($C$20/52)+(-MAX(Q$2:Q165)*$C$19), R165*EXP($C$20/52))</f>
        <v>-893.18297074786244</v>
      </c>
      <c r="S166" s="65">
        <f t="shared" si="9"/>
        <v>4.5915566814338344</v>
      </c>
      <c r="T166" s="62"/>
      <c r="U166" s="62"/>
      <c r="V166" s="62"/>
    </row>
    <row r="167" spans="1:22" x14ac:dyDescent="0.4">
      <c r="G167" s="67"/>
      <c r="H167" s="77">
        <v>37760</v>
      </c>
      <c r="I167" s="78">
        <v>1130.05004882812</v>
      </c>
      <c r="J167" s="73">
        <v>1.1077878533769729</v>
      </c>
      <c r="K167" s="79">
        <f t="shared" si="10"/>
        <v>109.83316572560514</v>
      </c>
      <c r="L167" s="62"/>
      <c r="M167" s="77">
        <v>37760</v>
      </c>
      <c r="N167" s="80">
        <f t="shared" si="11"/>
        <v>963.46463730705807</v>
      </c>
      <c r="O167" s="80">
        <f t="array" ref="O167">IF(YEAR(M167)&lt;&gt;YEAR(M166),IF(O166&gt;INDEX(Table2xAcq.1[],_xlfn.AGGREGATE(15,6,(ROW(Tableyear1[])-ROW(INDEX(Tableyear1[],1,1))+1)/(YEAR(Tableyear1[])=YEAR(M166)),1)),O166-(O166-INDEX(Table2xAcq.1[],_xlfn.AGGREGATE(15,6,(ROW(Tableyear1[])-ROW(INDEX(Tableyear1[],1,1))+1)/(YEAR(Tableyear1[])=YEAR(M166)),1)))*$C$25,O166+MAX($Q$2:Q166)*$C$19),O166)*($J167/$J166)</f>
        <v>429.70934244925081</v>
      </c>
      <c r="P167" s="80">
        <f t="array" ref="P167">IF(YEAR(M167)&lt;&gt;YEAR(M166),IF(O166&gt;INDEX(Table2xAcq.1[],_xlfn.AGGREGATE(15,6,(ROW(Tableyear1[])-ROW(INDEX(Tableyear1[],1,1))+1)/(YEAR(Tableyear1[])=YEAR(M166)),1)),P166+(O166-INDEX(Table2xAcq.1[],_xlfn.AGGREGATE(15,6,(ROW(Tableyear1[])-ROW(INDEX(Tableyear1[],1,1))+1)/(YEAR(Tableyear1[])=YEAR(M166)),1)))*$C$25,P166-MAX($Q$2:Q166)*$C$19),P166)*(1+Tbill_YTM)^(1/52)</f>
        <v>2669.6248991091238</v>
      </c>
      <c r="Q167" s="64">
        <f t="shared" si="8"/>
        <v>4062.7988788654329</v>
      </c>
      <c r="R167" s="64">
        <f>IF(YEAR(M167)&lt;&gt;YEAR(M166), R166*EXP($C$20/52)+(-MAX(Q$2:Q166)*$C$19), R166*EXP($C$20/52))</f>
        <v>-894.21416128655198</v>
      </c>
      <c r="S167" s="65">
        <f t="shared" si="9"/>
        <v>4.5434293648627468</v>
      </c>
      <c r="T167" s="62"/>
      <c r="U167" s="62"/>
      <c r="V167" s="62"/>
    </row>
    <row r="168" spans="1:22" x14ac:dyDescent="0.4">
      <c r="G168" s="67"/>
      <c r="H168" s="77">
        <v>37767</v>
      </c>
      <c r="I168" s="78">
        <v>1197.89001464843</v>
      </c>
      <c r="J168" s="73">
        <v>1.240794865211861</v>
      </c>
      <c r="K168" s="79">
        <f t="shared" si="10"/>
        <v>109.89561687422778</v>
      </c>
      <c r="L168" s="62"/>
      <c r="M168" s="77">
        <v>37767</v>
      </c>
      <c r="N168" s="80">
        <f t="shared" si="11"/>
        <v>1021.3040295815586</v>
      </c>
      <c r="O168" s="80">
        <f t="array" ref="O168">IF(YEAR(M168)&lt;&gt;YEAR(M167),IF(O167&gt;INDEX(Table2xAcq.1[],_xlfn.AGGREGATE(15,6,(ROW(Tableyear1[])-ROW(INDEX(Tableyear1[],1,1))+1)/(YEAR(Tableyear1[])=YEAR(M167)),1)),O167-(O167-INDEX(Table2xAcq.1[],_xlfn.AGGREGATE(15,6,(ROW(Tableyear1[])-ROW(INDEX(Tableyear1[],1,1))+1)/(YEAR(Tableyear1[])=YEAR(M167)),1)))*$C$25,O167+MAX($Q$2:Q167)*$C$19),O167)*($J168/$J167)</f>
        <v>481.3025743324859</v>
      </c>
      <c r="P168" s="80">
        <f t="array" ref="P168">IF(YEAR(M168)&lt;&gt;YEAR(M167),IF(O167&gt;INDEX(Table2xAcq.1[],_xlfn.AGGREGATE(15,6,(ROW(Tableyear1[])-ROW(INDEX(Tableyear1[],1,1))+1)/(YEAR(Tableyear1[])=YEAR(M167)),1)),P167+(O167-INDEX(Table2xAcq.1[],_xlfn.AGGREGATE(15,6,(ROW(Tableyear1[])-ROW(INDEX(Tableyear1[],1,1))+1)/(YEAR(Tableyear1[])=YEAR(M167)),1)))*$C$25,P167-MAX($Q$2:Q167)*$C$19),P167)*(1+Tbill_YTM)^(1/52)</f>
        <v>2671.1428480841855</v>
      </c>
      <c r="Q168" s="64">
        <f t="shared" si="8"/>
        <v>4173.7494519982301</v>
      </c>
      <c r="R168" s="64">
        <f>IF(YEAR(M168)&lt;&gt;YEAR(M167), R167*EXP($C$20/52)+(-MAX(Q$2:Q167)*$C$19), R167*EXP($C$20/52))</f>
        <v>-895.24654234718605</v>
      </c>
      <c r="S168" s="65">
        <f t="shared" si="9"/>
        <v>4.6621229511318303</v>
      </c>
      <c r="T168" s="62"/>
      <c r="U168" s="62"/>
      <c r="V168" s="62"/>
    </row>
    <row r="169" spans="1:22" x14ac:dyDescent="0.4">
      <c r="G169" s="67"/>
      <c r="H169" s="77">
        <v>37774</v>
      </c>
      <c r="I169" s="78">
        <v>1213.10998535156</v>
      </c>
      <c r="J169" s="73">
        <v>1.272325074607022</v>
      </c>
      <c r="K169" s="79">
        <f t="shared" si="10"/>
        <v>109.95810353257956</v>
      </c>
      <c r="L169" s="62"/>
      <c r="M169" s="77">
        <v>37774</v>
      </c>
      <c r="N169" s="80">
        <f t="shared" si="11"/>
        <v>1034.2803606462951</v>
      </c>
      <c r="O169" s="80">
        <f t="array" ref="O169">IF(YEAR(M169)&lt;&gt;YEAR(M168),IF(O168&gt;INDEX(Table2xAcq.1[],_xlfn.AGGREGATE(15,6,(ROW(Tableyear1[])-ROW(INDEX(Tableyear1[],1,1))+1)/(YEAR(Tableyear1[])=YEAR(M168)),1)),O168-(O168-INDEX(Table2xAcq.1[],_xlfn.AGGREGATE(15,6,(ROW(Tableyear1[])-ROW(INDEX(Tableyear1[],1,1))+1)/(YEAR(Tableyear1[])=YEAR(M168)),1)))*$C$25,O168+MAX($Q$2:Q168)*$C$19),O168)*($J169/$J168)</f>
        <v>493.53309798841849</v>
      </c>
      <c r="P169" s="80">
        <f t="array" ref="P169">IF(YEAR(M169)&lt;&gt;YEAR(M168),IF(O168&gt;INDEX(Table2xAcq.1[],_xlfn.AGGREGATE(15,6,(ROW(Tableyear1[])-ROW(INDEX(Tableyear1[],1,1))+1)/(YEAR(Tableyear1[])=YEAR(M168)),1)),P168+(O168-INDEX(Table2xAcq.1[],_xlfn.AGGREGATE(15,6,(ROW(Tableyear1[])-ROW(INDEX(Tableyear1[],1,1))+1)/(YEAR(Tableyear1[])=YEAR(M168)),1)))*$C$25,P168-MAX($Q$2:Q168)*$C$19),P168)*(1+Tbill_YTM)^(1/52)</f>
        <v>2672.6616601651808</v>
      </c>
      <c r="Q169" s="64">
        <f t="shared" si="8"/>
        <v>4200.4751187998945</v>
      </c>
      <c r="R169" s="64">
        <f>IF(YEAR(M169)&lt;&gt;YEAR(M168), R168*EXP($C$20/52)+(-MAX(Q$2:Q168)*$C$19), R168*EXP($C$20/52))</f>
        <v>-896.28011530423646</v>
      </c>
      <c r="S169" s="65">
        <f t="shared" si="9"/>
        <v>4.6865651118167122</v>
      </c>
      <c r="T169" s="62"/>
      <c r="U169" s="62"/>
      <c r="V169" s="62"/>
    </row>
    <row r="170" spans="1:22" x14ac:dyDescent="0.4">
      <c r="G170" s="67"/>
      <c r="H170" s="77">
        <v>37781</v>
      </c>
      <c r="I170" s="78">
        <v>1203.91003417968</v>
      </c>
      <c r="J170" s="73">
        <v>1.253027024632186</v>
      </c>
      <c r="K170" s="79">
        <f t="shared" si="10"/>
        <v>110.0206257208513</v>
      </c>
      <c r="L170" s="62"/>
      <c r="M170" s="77">
        <v>37781</v>
      </c>
      <c r="N170" s="80">
        <f t="shared" si="11"/>
        <v>1026.4366128156128</v>
      </c>
      <c r="O170" s="80">
        <f t="array" ref="O170">IF(YEAR(M170)&lt;&gt;YEAR(M169),IF(O169&gt;INDEX(Table2xAcq.1[],_xlfn.AGGREGATE(15,6,(ROW(Tableyear1[])-ROW(INDEX(Tableyear1[],1,1))+1)/(YEAR(Tableyear1[])=YEAR(M169)),1)),O169-(O169-INDEX(Table2xAcq.1[],_xlfn.AGGREGATE(15,6,(ROW(Tableyear1[])-ROW(INDEX(Tableyear1[],1,1))+1)/(YEAR(Tableyear1[])=YEAR(M169)),1)))*$C$25,O169+MAX($Q$2:Q169)*$C$19),O169)*($J170/$J169)</f>
        <v>486.0474116812789</v>
      </c>
      <c r="P170" s="80">
        <f t="array" ref="P170">IF(YEAR(M170)&lt;&gt;YEAR(M169),IF(O169&gt;INDEX(Table2xAcq.1[],_xlfn.AGGREGATE(15,6,(ROW(Tableyear1[])-ROW(INDEX(Tableyear1[],1,1))+1)/(YEAR(Tableyear1[])=YEAR(M169)),1)),P169+(O169-INDEX(Table2xAcq.1[],_xlfn.AGGREGATE(15,6,(ROW(Tableyear1[])-ROW(INDEX(Tableyear1[],1,1))+1)/(YEAR(Tableyear1[])=YEAR(M169)),1)))*$C$25,P169-MAX($Q$2:Q169)*$C$19),P169)*(1+Tbill_YTM)^(1/52)</f>
        <v>2674.1813358428722</v>
      </c>
      <c r="Q170" s="64">
        <f t="shared" si="8"/>
        <v>4186.6653603397635</v>
      </c>
      <c r="R170" s="64">
        <f>IF(YEAR(M170)&lt;&gt;YEAR(M169), R169*EXP($C$20/52)+(-MAX(Q$2:Q169)*$C$19), R169*EXP($C$20/52))</f>
        <v>-897.31488153376222</v>
      </c>
      <c r="S170" s="65">
        <f t="shared" si="9"/>
        <v>4.6657705633763493</v>
      </c>
      <c r="T170" s="62"/>
      <c r="U170" s="62"/>
      <c r="V170" s="62"/>
    </row>
    <row r="171" spans="1:22" ht="17.5" customHeight="1" thickBot="1" x14ac:dyDescent="0.45">
      <c r="A171" s="4"/>
      <c r="G171" s="69" t="s">
        <v>49</v>
      </c>
      <c r="H171" s="94">
        <v>37788</v>
      </c>
      <c r="I171" s="95">
        <v>1223.40002441406</v>
      </c>
      <c r="J171" s="73">
        <v>1.2935973060986681</v>
      </c>
      <c r="K171" s="79">
        <f t="shared" si="10"/>
        <v>110.08318345924532</v>
      </c>
      <c r="L171" s="79"/>
      <c r="M171" s="94">
        <v>37788</v>
      </c>
      <c r="N171" s="93">
        <f t="shared" si="11"/>
        <v>1043.0535019452209</v>
      </c>
      <c r="O171" s="80">
        <f t="array" ref="O171">IF(YEAR(M171)&lt;&gt;YEAR(M170),IF(O170&gt;INDEX(Table2xAcq.1[],_xlfn.AGGREGATE(15,6,(ROW(Tableyear1[])-ROW(INDEX(Tableyear1[],1,1))+1)/(YEAR(Tableyear1[])=YEAR(M170)),1)),O170-(O170-INDEX(Table2xAcq.1[],_xlfn.AGGREGATE(15,6,(ROW(Tableyear1[])-ROW(INDEX(Tableyear1[],1,1))+1)/(YEAR(Tableyear1[])=YEAR(M170)),1)))*$C$25,O170+MAX($Q$2:Q170)*$C$19),O170)*($J171/$J170)</f>
        <v>501.78456651539187</v>
      </c>
      <c r="P171" s="80">
        <f t="array" ref="P171">IF(YEAR(M171)&lt;&gt;YEAR(M170),IF(O170&gt;INDEX(Table2xAcq.1[],_xlfn.AGGREGATE(15,6,(ROW(Tableyear1[])-ROW(INDEX(Tableyear1[],1,1))+1)/(YEAR(Tableyear1[])=YEAR(M170)),1)),P170+(O170-INDEX(Table2xAcq.1[],_xlfn.AGGREGATE(15,6,(ROW(Tableyear1[])-ROW(INDEX(Tableyear1[],1,1))+1)/(YEAR(Tableyear1[])=YEAR(M170)),1)))*$C$25,P170-MAX($Q$2:Q170)*$C$19),P170)*(1+Tbill_YTM)^(1/52)</f>
        <v>2675.7018756083003</v>
      </c>
      <c r="Q171" s="64">
        <f t="shared" si="8"/>
        <v>4220.5399440689125</v>
      </c>
      <c r="R171" s="66">
        <f>IF(YEAR(M171)&lt;&gt;YEAR(M170), R170*EXP($C$20/52)+(-MAX(Q$2:Q170)*$C$19), R170*EXP($C$20/52))</f>
        <v>-898.35084241341065</v>
      </c>
      <c r="S171" s="65">
        <f t="shared" si="9"/>
        <v>4.6980976082022403</v>
      </c>
      <c r="T171" s="62"/>
      <c r="U171" s="62"/>
      <c r="V171" s="62"/>
    </row>
    <row r="172" spans="1:22" ht="17.5" customHeight="1" thickBot="1" x14ac:dyDescent="0.45">
      <c r="G172" s="68" t="s">
        <v>47</v>
      </c>
      <c r="H172" s="82">
        <v>37795</v>
      </c>
      <c r="I172" s="83">
        <v>1205.23999023437</v>
      </c>
      <c r="J172" s="73">
        <v>1.255193234127592</v>
      </c>
      <c r="K172" s="79">
        <f t="shared" si="10"/>
        <v>110.14577676797542</v>
      </c>
      <c r="L172" s="62"/>
      <c r="M172" s="82">
        <v>37795</v>
      </c>
      <c r="N172" s="80">
        <f t="shared" si="11"/>
        <v>1027.5705144770436</v>
      </c>
      <c r="O172" s="80">
        <f t="array" ref="O172">IF(YEAR(M172)&lt;&gt;YEAR(M171),IF(O171&gt;INDEX(Table2xAcq.1[],_xlfn.AGGREGATE(15,6,(ROW(Tableyear1[])-ROW(INDEX(Tableyear1[],1,1))+1)/(YEAR(Tableyear1[])=YEAR(M171)),1)),O171-(O171-INDEX(Table2xAcq.1[],_xlfn.AGGREGATE(15,6,(ROW(Tableyear1[])-ROW(INDEX(Tableyear1[],1,1))+1)/(YEAR(Tableyear1[])=YEAR(M171)),1)))*$C$25,O171+MAX($Q$2:Q171)*$C$19),O171)*($J172/$J171)</f>
        <v>486.88768128257544</v>
      </c>
      <c r="P172" s="80">
        <f t="array" ref="P172">IF(YEAR(M172)&lt;&gt;YEAR(M171),IF(O171&gt;INDEX(Table2xAcq.1[],_xlfn.AGGREGATE(15,6,(ROW(Tableyear1[])-ROW(INDEX(Tableyear1[],1,1))+1)/(YEAR(Tableyear1[])=YEAR(M171)),1)),P171+(O171-INDEX(Table2xAcq.1[],_xlfn.AGGREGATE(15,6,(ROW(Tableyear1[])-ROW(INDEX(Tableyear1[],1,1))+1)/(YEAR(Tableyear1[])=YEAR(M171)),1)))*$C$25,P171-MAX($Q$2:Q171)*$C$19),P171)*(1+Tbill_YTM)^(1/52)</f>
        <v>2677.2232799527856</v>
      </c>
      <c r="Q172" s="64">
        <f t="shared" si="8"/>
        <v>4191.6814757124048</v>
      </c>
      <c r="R172" s="64">
        <f>IF(YEAR(M172)&lt;&gt;YEAR(M171), R171*EXP($C$20/52)+(-MAX(Q$2:Q171)*$C$19), R171*EXP($C$20/52))</f>
        <v>-899.38799932241989</v>
      </c>
      <c r="S172" s="65">
        <f t="shared" si="9"/>
        <v>4.6605930686981925</v>
      </c>
      <c r="T172" s="62"/>
      <c r="U172" s="62"/>
      <c r="V172" s="62"/>
    </row>
    <row r="173" spans="1:22" ht="17.5" customHeight="1" thickBot="1" x14ac:dyDescent="0.45">
      <c r="G173" s="69" t="s">
        <v>49</v>
      </c>
      <c r="H173" s="94">
        <v>37802</v>
      </c>
      <c r="I173" s="95">
        <v>1231.33996582031</v>
      </c>
      <c r="J173" s="73">
        <v>1.309556702037409</v>
      </c>
      <c r="K173" s="79">
        <f t="shared" si="10"/>
        <v>110.2084056672669</v>
      </c>
      <c r="L173" s="62"/>
      <c r="M173" s="94">
        <v>37802</v>
      </c>
      <c r="N173" s="80">
        <f t="shared" si="11"/>
        <v>1049.8229833280543</v>
      </c>
      <c r="O173" s="80">
        <f t="array" ref="O173">IF(YEAR(M173)&lt;&gt;YEAR(M172),IF(O172&gt;INDEX(Table2xAcq.1[],_xlfn.AGGREGATE(15,6,(ROW(Tableyear1[])-ROW(INDEX(Tableyear1[],1,1))+1)/(YEAR(Tableyear1[])=YEAR(M172)),1)),O172-(O172-INDEX(Table2xAcq.1[],_xlfn.AGGREGATE(15,6,(ROW(Tableyear1[])-ROW(INDEX(Tableyear1[],1,1))+1)/(YEAR(Tableyear1[])=YEAR(M172)),1)))*$C$25,O172+MAX($Q$2:Q172)*$C$19),O172)*($J173/$J172)</f>
        <v>507.97519364117051</v>
      </c>
      <c r="P173" s="80">
        <f t="array" ref="P173">IF(YEAR(M173)&lt;&gt;YEAR(M172),IF(O172&gt;INDEX(Table2xAcq.1[],_xlfn.AGGREGATE(15,6,(ROW(Tableyear1[])-ROW(INDEX(Tableyear1[],1,1))+1)/(YEAR(Tableyear1[])=YEAR(M172)),1)),P172+(O172-INDEX(Table2xAcq.1[],_xlfn.AGGREGATE(15,6,(ROW(Tableyear1[])-ROW(INDEX(Tableyear1[],1,1))+1)/(YEAR(Tableyear1[])=YEAR(M172)),1)))*$C$25,P172-MAX($Q$2:Q172)*$C$19),P172)*(1+Tbill_YTM)^(1/52)</f>
        <v>2678.7455493679277</v>
      </c>
      <c r="Q173" s="64">
        <f t="shared" si="8"/>
        <v>4236.5437263371523</v>
      </c>
      <c r="R173" s="64">
        <f>IF(YEAR(M173)&lt;&gt;YEAR(M172), R172*EXP($C$20/52)+(-MAX(Q$2:Q172)*$C$19), R172*EXP($C$20/52))</f>
        <v>-900.42635364162027</v>
      </c>
      <c r="S173" s="65">
        <f t="shared" si="9"/>
        <v>4.7050419050965981</v>
      </c>
      <c r="T173" s="62"/>
      <c r="U173" s="62"/>
      <c r="V173" s="62"/>
    </row>
    <row r="174" spans="1:22" x14ac:dyDescent="0.4">
      <c r="G174" s="67"/>
      <c r="H174" s="77">
        <v>37809</v>
      </c>
      <c r="I174" s="78">
        <v>1280.56994628906</v>
      </c>
      <c r="J174" s="73">
        <v>1.4142710013431641</v>
      </c>
      <c r="K174" s="79">
        <f t="shared" si="10"/>
        <v>110.27107017735656</v>
      </c>
      <c r="L174" s="62"/>
      <c r="M174" s="77">
        <v>37809</v>
      </c>
      <c r="N174" s="80">
        <f t="shared" si="11"/>
        <v>1091.7957661496159</v>
      </c>
      <c r="O174" s="80">
        <f t="array" ref="O174">IF(YEAR(M174)&lt;&gt;YEAR(M173),IF(O173&gt;INDEX(Table2xAcq.1[],_xlfn.AGGREGATE(15,6,(ROW(Tableyear1[])-ROW(INDEX(Tableyear1[],1,1))+1)/(YEAR(Tableyear1[])=YEAR(M173)),1)),O173-(O173-INDEX(Table2xAcq.1[],_xlfn.AGGREGATE(15,6,(ROW(Tableyear1[])-ROW(INDEX(Tableyear1[],1,1))+1)/(YEAR(Tableyear1[])=YEAR(M173)),1)))*$C$25,O173+MAX($Q$2:Q173)*$C$19),O173)*($J174/$J173)</f>
        <v>548.59372232655221</v>
      </c>
      <c r="P174" s="80">
        <f t="array" ref="P174">IF(YEAR(M174)&lt;&gt;YEAR(M173),IF(O173&gt;INDEX(Table2xAcq.1[],_xlfn.AGGREGATE(15,6,(ROW(Tableyear1[])-ROW(INDEX(Tableyear1[],1,1))+1)/(YEAR(Tableyear1[])=YEAR(M173)),1)),P173+(O173-INDEX(Table2xAcq.1[],_xlfn.AGGREGATE(15,6,(ROW(Tableyear1[])-ROW(INDEX(Tableyear1[],1,1))+1)/(YEAR(Tableyear1[])=YEAR(M173)),1)))*$C$25,P173-MAX($Q$2:Q173)*$C$19),P173)*(1+Tbill_YTM)^(1/52)</f>
        <v>2680.2686843456063</v>
      </c>
      <c r="Q174" s="64">
        <f t="shared" si="8"/>
        <v>4320.6581728217743</v>
      </c>
      <c r="R174" s="64">
        <f>IF(YEAR(M174)&lt;&gt;YEAR(M173), R173*EXP($C$20/52)+(-MAX(Q$2:Q173)*$C$19), R173*EXP($C$20/52))</f>
        <v>-901.46590675343623</v>
      </c>
      <c r="S174" s="65">
        <f t="shared" si="9"/>
        <v>4.7929246579965623</v>
      </c>
      <c r="T174" s="62"/>
      <c r="U174" s="62"/>
      <c r="V174" s="62"/>
    </row>
    <row r="175" spans="1:22" x14ac:dyDescent="0.4">
      <c r="G175" s="67"/>
      <c r="H175" s="77">
        <v>37816</v>
      </c>
      <c r="I175" s="78">
        <v>1259.91003417968</v>
      </c>
      <c r="J175" s="73">
        <v>1.368637079242669</v>
      </c>
      <c r="K175" s="79">
        <f t="shared" si="10"/>
        <v>110.3337703184927</v>
      </c>
      <c r="L175" s="62"/>
      <c r="M175" s="77">
        <v>37816</v>
      </c>
      <c r="N175" s="80">
        <f t="shared" si="11"/>
        <v>1074.1814182294495</v>
      </c>
      <c r="O175" s="80">
        <f t="array" ref="O175">IF(YEAR(M175)&lt;&gt;YEAR(M174),IF(O174&gt;INDEX(Table2xAcq.1[],_xlfn.AGGREGATE(15,6,(ROW(Tableyear1[])-ROW(INDEX(Tableyear1[],1,1))+1)/(YEAR(Tableyear1[])=YEAR(M174)),1)),O174-(O174-INDEX(Table2xAcq.1[],_xlfn.AGGREGATE(15,6,(ROW(Tableyear1[])-ROW(INDEX(Tableyear1[],1,1))+1)/(YEAR(Tableyear1[])=YEAR(M174)),1)))*$C$25,O174+MAX($Q$2:Q174)*$C$19),O174)*($J175/$J174)</f>
        <v>530.89238844804186</v>
      </c>
      <c r="P175" s="80">
        <f t="array" ref="P175">IF(YEAR(M175)&lt;&gt;YEAR(M174),IF(O174&gt;INDEX(Table2xAcq.1[],_xlfn.AGGREGATE(15,6,(ROW(Tableyear1[])-ROW(INDEX(Tableyear1[],1,1))+1)/(YEAR(Tableyear1[])=YEAR(M174)),1)),P174+(O174-INDEX(Table2xAcq.1[],_xlfn.AGGREGATE(15,6,(ROW(Tableyear1[])-ROW(INDEX(Tableyear1[],1,1))+1)/(YEAR(Tableyear1[])=YEAR(M174)),1)))*$C$25,P174-MAX($Q$2:Q174)*$C$19),P174)*(1+Tbill_YTM)^(1/52)</f>
        <v>2681.79268537798</v>
      </c>
      <c r="Q175" s="64">
        <f t="shared" si="8"/>
        <v>4286.8664920554711</v>
      </c>
      <c r="R175" s="64">
        <f>IF(YEAR(M175)&lt;&gt;YEAR(M174), R174*EXP($C$20/52)+(-MAX(Q$2:Q174)*$C$19), R174*EXP($C$20/52))</f>
        <v>-902.50666004188849</v>
      </c>
      <c r="S175" s="65">
        <f t="shared" si="9"/>
        <v>4.7499555203908441</v>
      </c>
      <c r="T175" s="62"/>
      <c r="U175" s="62"/>
      <c r="V175" s="62"/>
    </row>
    <row r="176" spans="1:22" x14ac:dyDescent="0.4">
      <c r="G176" s="67"/>
      <c r="H176" s="77">
        <v>37823</v>
      </c>
      <c r="I176" s="78">
        <v>1278.31005859375</v>
      </c>
      <c r="J176" s="73">
        <v>1.408612879083748</v>
      </c>
      <c r="K176" s="79">
        <f t="shared" si="10"/>
        <v>110.39650611093514</v>
      </c>
      <c r="L176" s="62"/>
      <c r="M176" s="77">
        <v>37823</v>
      </c>
      <c r="N176" s="80">
        <f t="shared" si="11"/>
        <v>1089.8690179662283</v>
      </c>
      <c r="O176" s="80">
        <f t="array" ref="O176">IF(YEAR(M176)&lt;&gt;YEAR(M175),IF(O175&gt;INDEX(Table2xAcq.1[],_xlfn.AGGREGATE(15,6,(ROW(Tableyear1[])-ROW(INDEX(Tableyear1[],1,1))+1)/(YEAR(Tableyear1[])=YEAR(M175)),1)),O175-(O175-INDEX(Table2xAcq.1[],_xlfn.AGGREGATE(15,6,(ROW(Tableyear1[])-ROW(INDEX(Tableyear1[],1,1))+1)/(YEAR(Tableyear1[])=YEAR(M175)),1)))*$C$25,O175+MAX($Q$2:Q175)*$C$19),O175)*($J176/$J175)</f>
        <v>546.39894469997012</v>
      </c>
      <c r="P176" s="80">
        <f t="array" ref="P176">IF(YEAR(M176)&lt;&gt;YEAR(M175),IF(O175&gt;INDEX(Table2xAcq.1[],_xlfn.AGGREGATE(15,6,(ROW(Tableyear1[])-ROW(INDEX(Tableyear1[],1,1))+1)/(YEAR(Tableyear1[])=YEAR(M175)),1)),P175+(O175-INDEX(Table2xAcq.1[],_xlfn.AGGREGATE(15,6,(ROW(Tableyear1[])-ROW(INDEX(Tableyear1[],1,1))+1)/(YEAR(Tableyear1[])=YEAR(M175)),1)))*$C$25,P175-MAX($Q$2:Q175)*$C$19),P175)*(1+Tbill_YTM)^(1/52)</f>
        <v>2683.3175529574878</v>
      </c>
      <c r="Q176" s="64">
        <f t="shared" si="8"/>
        <v>4319.5855156236867</v>
      </c>
      <c r="R176" s="64">
        <f>IF(YEAR(M176)&lt;&gt;YEAR(M175), R175*EXP($C$20/52)+(-MAX(Q$2:Q175)*$C$19), R175*EXP($C$20/52))</f>
        <v>-903.54861489259542</v>
      </c>
      <c r="S176" s="65">
        <f t="shared" si="9"/>
        <v>4.780689654576201</v>
      </c>
      <c r="T176" s="62"/>
      <c r="U176" s="62"/>
      <c r="V176" s="62"/>
    </row>
    <row r="177" spans="2:22" x14ac:dyDescent="0.4">
      <c r="G177" s="67"/>
      <c r="H177" s="77">
        <v>37830</v>
      </c>
      <c r="I177" s="78">
        <v>1264.33996582031</v>
      </c>
      <c r="J177" s="73">
        <v>1.3778246482153931</v>
      </c>
      <c r="K177" s="79">
        <f t="shared" si="10"/>
        <v>110.45927757495519</v>
      </c>
      <c r="L177" s="62"/>
      <c r="M177" s="77">
        <v>37830</v>
      </c>
      <c r="N177" s="80">
        <f t="shared" si="11"/>
        <v>1077.9583150897795</v>
      </c>
      <c r="O177" s="80">
        <f t="array" ref="O177">IF(YEAR(M177)&lt;&gt;YEAR(M176),IF(O176&gt;INDEX(Table2xAcq.1[],_xlfn.AGGREGATE(15,6,(ROW(Tableyear1[])-ROW(INDEX(Tableyear1[],1,1))+1)/(YEAR(Tableyear1[])=YEAR(M176)),1)),O176-(O176-INDEX(Table2xAcq.1[],_xlfn.AGGREGATE(15,6,(ROW(Tableyear1[])-ROW(INDEX(Tableyear1[],1,1))+1)/(YEAR(Tableyear1[])=YEAR(M176)),1)))*$C$25,O176+MAX($Q$2:Q176)*$C$19),O176)*($J177/$J176)</f>
        <v>534.45623346578725</v>
      </c>
      <c r="P177" s="80">
        <f t="array" ref="P177">IF(YEAR(M177)&lt;&gt;YEAR(M176),IF(O176&gt;INDEX(Table2xAcq.1[],_xlfn.AGGREGATE(15,6,(ROW(Tableyear1[])-ROW(INDEX(Tableyear1[],1,1))+1)/(YEAR(Tableyear1[])=YEAR(M176)),1)),P176+(O176-INDEX(Table2xAcq.1[],_xlfn.AGGREGATE(15,6,(ROW(Tableyear1[])-ROW(INDEX(Tableyear1[],1,1))+1)/(YEAR(Tableyear1[])=YEAR(M176)),1)))*$C$25,P176-MAX($Q$2:Q176)*$C$19),P176)*(1+Tbill_YTM)^(1/52)</f>
        <v>2684.8432875768481</v>
      </c>
      <c r="Q177" s="64">
        <f t="shared" si="8"/>
        <v>4297.2578361324149</v>
      </c>
      <c r="R177" s="64">
        <f>IF(YEAR(M177)&lt;&gt;YEAR(M176), R176*EXP($C$20/52)+(-MAX(Q$2:Q176)*$C$19), R176*EXP($C$20/52))</f>
        <v>-904.59177269277518</v>
      </c>
      <c r="S177" s="65">
        <f t="shared" si="9"/>
        <v>4.7504940525165322</v>
      </c>
      <c r="T177" s="62"/>
      <c r="U177" s="62"/>
      <c r="V177" s="62"/>
    </row>
    <row r="178" spans="2:22" x14ac:dyDescent="0.4">
      <c r="E178" s="4"/>
      <c r="F178" s="4"/>
      <c r="G178" s="67"/>
      <c r="H178" s="77">
        <v>37837</v>
      </c>
      <c r="I178" s="78">
        <v>1207.28002929687</v>
      </c>
      <c r="J178" s="73">
        <v>1.2534615985721851</v>
      </c>
      <c r="K178" s="79">
        <f t="shared" si="10"/>
        <v>110.52208473083576</v>
      </c>
      <c r="L178" s="62"/>
      <c r="M178" s="77">
        <v>37837</v>
      </c>
      <c r="N178" s="80">
        <f t="shared" si="11"/>
        <v>1029.3098228355382</v>
      </c>
      <c r="O178" s="80">
        <f t="array" ref="O178">IF(YEAR(M178)&lt;&gt;YEAR(M177),IF(O177&gt;INDEX(Table2xAcq.1[],_xlfn.AGGREGATE(15,6,(ROW(Tableyear1[])-ROW(INDEX(Tableyear1[],1,1))+1)/(YEAR(Tableyear1[])=YEAR(M177)),1)),O177-(O177-INDEX(Table2xAcq.1[],_xlfn.AGGREGATE(15,6,(ROW(Tableyear1[])-ROW(INDEX(Tableyear1[],1,1))+1)/(YEAR(Tableyear1[])=YEAR(M177)),1)))*$C$25,O177+MAX($Q$2:Q177)*$C$19),O177)*($J178/$J177)</f>
        <v>486.21598229832733</v>
      </c>
      <c r="P178" s="80">
        <f t="array" ref="P178">IF(YEAR(M178)&lt;&gt;YEAR(M177),IF(O177&gt;INDEX(Table2xAcq.1[],_xlfn.AGGREGATE(15,6,(ROW(Tableyear1[])-ROW(INDEX(Tableyear1[],1,1))+1)/(YEAR(Tableyear1[])=YEAR(M177)),1)),P177+(O177-INDEX(Table2xAcq.1[],_xlfn.AGGREGATE(15,6,(ROW(Tableyear1[])-ROW(INDEX(Tableyear1[],1,1))+1)/(YEAR(Tableyear1[])=YEAR(M177)),1)))*$C$25,P177-MAX($Q$2:Q177)*$C$19),P177)*(1+Tbill_YTM)^(1/52)</f>
        <v>2686.3698897290601</v>
      </c>
      <c r="Q178" s="64">
        <f t="shared" si="8"/>
        <v>4201.8956948629257</v>
      </c>
      <c r="R178" s="64">
        <f>IF(YEAR(M178)&lt;&gt;YEAR(M177), R177*EXP($C$20/52)+(-MAX(Q$2:Q177)*$C$19), R177*EXP($C$20/52))</f>
        <v>-905.63613483124743</v>
      </c>
      <c r="S178" s="65">
        <f t="shared" si="9"/>
        <v>4.6397173580600226</v>
      </c>
      <c r="T178" s="62"/>
      <c r="U178" s="62"/>
      <c r="V178" s="62"/>
    </row>
    <row r="179" spans="2:22" x14ac:dyDescent="0.4">
      <c r="B179" s="27"/>
      <c r="C179" s="4"/>
      <c r="D179" s="4"/>
      <c r="G179" s="67"/>
      <c r="H179" s="77">
        <v>37844</v>
      </c>
      <c r="I179" s="78">
        <v>1253.63000488281</v>
      </c>
      <c r="J179" s="73">
        <v>1.349707561533356</v>
      </c>
      <c r="K179" s="79">
        <f t="shared" si="10"/>
        <v>110.5849275988712</v>
      </c>
      <c r="L179" s="62"/>
      <c r="M179" s="77">
        <v>37844</v>
      </c>
      <c r="N179" s="80">
        <f t="shared" si="11"/>
        <v>1068.8271543585165</v>
      </c>
      <c r="O179" s="80">
        <f t="array" ref="O179">IF(YEAR(M179)&lt;&gt;YEAR(M178),IF(O178&gt;INDEX(Table2xAcq.1[],_xlfn.AGGREGATE(15,6,(ROW(Tableyear1[])-ROW(INDEX(Tableyear1[],1,1))+1)/(YEAR(Tableyear1[])=YEAR(M178)),1)),O178-(O178-INDEX(Table2xAcq.1[],_xlfn.AGGREGATE(15,6,(ROW(Tableyear1[])-ROW(INDEX(Tableyear1[],1,1))+1)/(YEAR(Tableyear1[])=YEAR(M178)),1)))*$C$25,O178+MAX($Q$2:Q178)*$C$19),O178)*($J179/$J178)</f>
        <v>523.54965528577247</v>
      </c>
      <c r="P179" s="80">
        <f t="array" ref="P179">IF(YEAR(M179)&lt;&gt;YEAR(M178),IF(O178&gt;INDEX(Table2xAcq.1[],_xlfn.AGGREGATE(15,6,(ROW(Tableyear1[])-ROW(INDEX(Tableyear1[],1,1))+1)/(YEAR(Tableyear1[])=YEAR(M178)),1)),P178+(O178-INDEX(Table2xAcq.1[],_xlfn.AGGREGATE(15,6,(ROW(Tableyear1[])-ROW(INDEX(Tableyear1[],1,1))+1)/(YEAR(Tableyear1[])=YEAR(M178)),1)))*$C$25,P178-MAX($Q$2:Q178)*$C$19),P178)*(1+Tbill_YTM)^(1/52)</f>
        <v>2687.8973599074029</v>
      </c>
      <c r="Q179" s="64">
        <f t="shared" si="8"/>
        <v>4280.2741695516925</v>
      </c>
      <c r="R179" s="64">
        <f>IF(YEAR(M179)&lt;&gt;YEAR(M178), R178*EXP($C$20/52)+(-MAX(Q$2:Q178)*$C$19), R178*EXP($C$20/52))</f>
        <v>-906.68170269843529</v>
      </c>
      <c r="S179" s="65">
        <f t="shared" si="9"/>
        <v>4.7208123388978578</v>
      </c>
      <c r="T179" s="62"/>
      <c r="U179" s="62"/>
      <c r="V179" s="62"/>
    </row>
    <row r="180" spans="2:22" x14ac:dyDescent="0.4">
      <c r="G180" s="67"/>
      <c r="H180" s="77">
        <v>37851</v>
      </c>
      <c r="I180" s="78">
        <v>1304.5400390625</v>
      </c>
      <c r="J180" s="73">
        <v>1.459331067388534</v>
      </c>
      <c r="K180" s="79">
        <f t="shared" si="10"/>
        <v>110.64780619936748</v>
      </c>
      <c r="L180" s="62"/>
      <c r="M180" s="77">
        <v>37851</v>
      </c>
      <c r="N180" s="80">
        <f t="shared" si="11"/>
        <v>1112.2323271356784</v>
      </c>
      <c r="O180" s="80">
        <f t="array" ref="O180">IF(YEAR(M180)&lt;&gt;YEAR(M179),IF(O179&gt;INDEX(Table2xAcq.1[],_xlfn.AGGREGATE(15,6,(ROW(Tableyear1[])-ROW(INDEX(Tableyear1[],1,1))+1)/(YEAR(Tableyear1[])=YEAR(M179)),1)),O179-(O179-INDEX(Table2xAcq.1[],_xlfn.AGGREGATE(15,6,(ROW(Tableyear1[])-ROW(INDEX(Tableyear1[],1,1))+1)/(YEAR(Tableyear1[])=YEAR(M179)),1)))*$C$25,O179+MAX($Q$2:Q179)*$C$19),O179)*($J180/$J179)</f>
        <v>566.07245825243422</v>
      </c>
      <c r="P180" s="80">
        <f t="array" ref="P180">IF(YEAR(M180)&lt;&gt;YEAR(M179),IF(O179&gt;INDEX(Table2xAcq.1[],_xlfn.AGGREGATE(15,6,(ROW(Tableyear1[])-ROW(INDEX(Tableyear1[],1,1))+1)/(YEAR(Tableyear1[])=YEAR(M179)),1)),P179+(O179-INDEX(Table2xAcq.1[],_xlfn.AGGREGATE(15,6,(ROW(Tableyear1[])-ROW(INDEX(Tableyear1[],1,1))+1)/(YEAR(Tableyear1[])=YEAR(M179)),1)))*$C$25,P179-MAX($Q$2:Q179)*$C$19),P179)*(1+Tbill_YTM)^(1/52)</f>
        <v>2689.4256986054365</v>
      </c>
      <c r="Q180" s="64">
        <f t="shared" si="8"/>
        <v>4367.7304839935496</v>
      </c>
      <c r="R180" s="64">
        <f>IF(YEAR(M180)&lt;&gt;YEAR(M179), R179*EXP($C$20/52)+(-MAX(Q$2:Q179)*$C$19), R179*EXP($C$20/52))</f>
        <v>-907.72847768636723</v>
      </c>
      <c r="S180" s="65">
        <f t="shared" si="9"/>
        <v>4.8117147267717</v>
      </c>
      <c r="T180" s="62"/>
      <c r="U180" s="62"/>
      <c r="V180" s="62"/>
    </row>
    <row r="181" spans="2:22" x14ac:dyDescent="0.4">
      <c r="G181" s="67"/>
      <c r="H181" s="77">
        <v>37858</v>
      </c>
      <c r="I181" s="78">
        <v>1341.19995117187</v>
      </c>
      <c r="J181" s="73">
        <v>1.5413507019984209</v>
      </c>
      <c r="K181" s="79">
        <f t="shared" si="10"/>
        <v>110.71072055264206</v>
      </c>
      <c r="L181" s="62"/>
      <c r="M181" s="77">
        <v>37858</v>
      </c>
      <c r="N181" s="80">
        <f t="shared" si="11"/>
        <v>1143.4880480312181</v>
      </c>
      <c r="O181" s="80">
        <f t="array" ref="O181">IF(YEAR(M181)&lt;&gt;YEAR(M180),IF(O180&gt;INDEX(Table2xAcq.1[],_xlfn.AGGREGATE(15,6,(ROW(Tableyear1[])-ROW(INDEX(Tableyear1[],1,1))+1)/(YEAR(Tableyear1[])=YEAR(M180)),1)),O180-(O180-INDEX(Table2xAcq.1[],_xlfn.AGGREGATE(15,6,(ROW(Tableyear1[])-ROW(INDEX(Tableyear1[],1,1))+1)/(YEAR(Tableyear1[])=YEAR(M180)),1)))*$C$25,O180+MAX($Q$2:Q180)*$C$19),O180)*($J181/$J180)</f>
        <v>597.88775858155668</v>
      </c>
      <c r="P181" s="80">
        <f t="array" ref="P181">IF(YEAR(M181)&lt;&gt;YEAR(M180),IF(O180&gt;INDEX(Table2xAcq.1[],_xlfn.AGGREGATE(15,6,(ROW(Tableyear1[])-ROW(INDEX(Tableyear1[],1,1))+1)/(YEAR(Tableyear1[])=YEAR(M180)),1)),P180+(O180-INDEX(Table2xAcq.1[],_xlfn.AGGREGATE(15,6,(ROW(Tableyear1[])-ROW(INDEX(Tableyear1[],1,1))+1)/(YEAR(Tableyear1[])=YEAR(M180)),1)))*$C$25,P180-MAX($Q$2:Q180)*$C$19),P180)*(1+Tbill_YTM)^(1/52)</f>
        <v>2690.9549063170011</v>
      </c>
      <c r="Q181" s="64">
        <f t="shared" si="8"/>
        <v>4432.3307129297755</v>
      </c>
      <c r="R181" s="64">
        <f>IF(YEAR(M181)&lt;&gt;YEAR(M180), R180*EXP($C$20/52)+(-MAX(Q$2:Q180)*$C$19), R180*EXP($C$20/52))</f>
        <v>-908.7764611886787</v>
      </c>
      <c r="S181" s="65">
        <f t="shared" si="9"/>
        <v>4.8772507896301489</v>
      </c>
      <c r="T181" s="62"/>
      <c r="U181" s="62"/>
      <c r="V181" s="62"/>
    </row>
    <row r="182" spans="2:22" x14ac:dyDescent="0.4">
      <c r="G182" s="67"/>
      <c r="H182" s="77">
        <v>37865</v>
      </c>
      <c r="I182" s="78">
        <v>1361.90002441406</v>
      </c>
      <c r="J182" s="73">
        <v>1.5889290998284991</v>
      </c>
      <c r="K182" s="79">
        <f t="shared" si="10"/>
        <v>110.77367067902398</v>
      </c>
      <c r="L182" s="62"/>
      <c r="M182" s="77">
        <v>37865</v>
      </c>
      <c r="N182" s="80">
        <f t="shared" si="11"/>
        <v>1161.1366367633705</v>
      </c>
      <c r="O182" s="80">
        <f t="array" ref="O182">IF(YEAR(M182)&lt;&gt;YEAR(M181),IF(O181&gt;INDEX(Table2xAcq.1[],_xlfn.AGGREGATE(15,6,(ROW(Tableyear1[])-ROW(INDEX(Tableyear1[],1,1))+1)/(YEAR(Tableyear1[])=YEAR(M181)),1)),O181-(O181-INDEX(Table2xAcq.1[],_xlfn.AGGREGATE(15,6,(ROW(Tableyear1[])-ROW(INDEX(Tableyear1[],1,1))+1)/(YEAR(Tableyear1[])=YEAR(M181)),1)))*$C$25,O181+MAX($Q$2:Q181)*$C$19),O181)*($J182/$J181)</f>
        <v>616.34335184702502</v>
      </c>
      <c r="P182" s="80">
        <f t="array" ref="P182">IF(YEAR(M182)&lt;&gt;YEAR(M181),IF(O181&gt;INDEX(Table2xAcq.1[],_xlfn.AGGREGATE(15,6,(ROW(Tableyear1[])-ROW(INDEX(Tableyear1[],1,1))+1)/(YEAR(Tableyear1[])=YEAR(M181)),1)),P181+(O181-INDEX(Table2xAcq.1[],_xlfn.AGGREGATE(15,6,(ROW(Tableyear1[])-ROW(INDEX(Tableyear1[],1,1))+1)/(YEAR(Tableyear1[])=YEAR(M181)),1)))*$C$25,P181-MAX($Q$2:Q181)*$C$19),P181)*(1+Tbill_YTM)^(1/52)</f>
        <v>2692.4849835362184</v>
      </c>
      <c r="Q182" s="64">
        <f t="shared" si="8"/>
        <v>4469.9649721466139</v>
      </c>
      <c r="R182" s="64">
        <f>IF(YEAR(M182)&lt;&gt;YEAR(M181), R181*EXP($C$20/52)+(-MAX(Q$2:Q181)*$C$19), R181*EXP($C$20/52))</f>
        <v>-909.82565460061414</v>
      </c>
      <c r="S182" s="65">
        <f t="shared" si="9"/>
        <v>4.9129906917263098</v>
      </c>
      <c r="T182" s="62"/>
      <c r="U182" s="62"/>
      <c r="V182" s="62"/>
    </row>
    <row r="183" spans="2:22" x14ac:dyDescent="0.4">
      <c r="G183" s="67"/>
      <c r="H183" s="77">
        <v>37872</v>
      </c>
      <c r="I183" s="78">
        <v>1357.63000488281</v>
      </c>
      <c r="J183" s="73">
        <v>1.5789654341138171</v>
      </c>
      <c r="K183" s="79">
        <f t="shared" si="10"/>
        <v>110.83665659885384</v>
      </c>
      <c r="L183" s="62"/>
      <c r="M183" s="77">
        <v>37872</v>
      </c>
      <c r="N183" s="80">
        <f t="shared" si="11"/>
        <v>1157.4960786984986</v>
      </c>
      <c r="O183" s="80">
        <f t="array" ref="O183">IF(YEAR(M183)&lt;&gt;YEAR(M182),IF(O182&gt;INDEX(Table2xAcq.1[],_xlfn.AGGREGATE(15,6,(ROW(Tableyear1[])-ROW(INDEX(Tableyear1[],1,1))+1)/(YEAR(Tableyear1[])=YEAR(M182)),1)),O182-(O182-INDEX(Table2xAcq.1[],_xlfn.AGGREGATE(15,6,(ROW(Tableyear1[])-ROW(INDEX(Tableyear1[],1,1))+1)/(YEAR(Tableyear1[])=YEAR(M182)),1)))*$C$25,O182+MAX($Q$2:Q182)*$C$19),O182)*($J183/$J182)</f>
        <v>612.47846000009918</v>
      </c>
      <c r="P183" s="80">
        <f t="array" ref="P183">IF(YEAR(M183)&lt;&gt;YEAR(M182),IF(O182&gt;INDEX(Table2xAcq.1[],_xlfn.AGGREGATE(15,6,(ROW(Tableyear1[])-ROW(INDEX(Tableyear1[],1,1))+1)/(YEAR(Tableyear1[])=YEAR(M182)),1)),P182+(O182-INDEX(Table2xAcq.1[],_xlfn.AGGREGATE(15,6,(ROW(Tableyear1[])-ROW(INDEX(Tableyear1[],1,1))+1)/(YEAR(Tableyear1[])=YEAR(M182)),1)))*$C$25,P182-MAX($Q$2:Q182)*$C$19),P182)*(1+Tbill_YTM)^(1/52)</f>
        <v>2694.01593075749</v>
      </c>
      <c r="Q183" s="64">
        <f t="shared" si="8"/>
        <v>4463.9904694560882</v>
      </c>
      <c r="R183" s="64">
        <f>IF(YEAR(M183)&lt;&gt;YEAR(M182), R182*EXP($C$20/52)+(-MAX(Q$2:Q182)*$C$19), R182*EXP($C$20/52))</f>
        <v>-910.87605931902885</v>
      </c>
      <c r="S183" s="65">
        <f t="shared" si="9"/>
        <v>4.9007660524016501</v>
      </c>
      <c r="T183" s="62"/>
      <c r="U183" s="62"/>
      <c r="V183" s="62"/>
    </row>
    <row r="184" spans="2:22" x14ac:dyDescent="0.4">
      <c r="G184" s="67"/>
      <c r="H184" s="77">
        <v>37879</v>
      </c>
      <c r="I184" s="78">
        <v>1392.26000976562</v>
      </c>
      <c r="J184" s="73">
        <v>1.6595169547733359</v>
      </c>
      <c r="K184" s="79">
        <f t="shared" si="10"/>
        <v>110.89967833248377</v>
      </c>
      <c r="L184" s="62"/>
      <c r="M184" s="77">
        <v>37879</v>
      </c>
      <c r="N184" s="80">
        <f t="shared" si="11"/>
        <v>1187.0211294951055</v>
      </c>
      <c r="O184" s="80">
        <f t="array" ref="O184">IF(YEAR(M184)&lt;&gt;YEAR(M183),IF(O183&gt;INDEX(Table2xAcq.1[],_xlfn.AGGREGATE(15,6,(ROW(Tableyear1[])-ROW(INDEX(Tableyear1[],1,1))+1)/(YEAR(Tableyear1[])=YEAR(M183)),1)),O183-(O183-INDEX(Table2xAcq.1[],_xlfn.AGGREGATE(15,6,(ROW(Tableyear1[])-ROW(INDEX(Tableyear1[],1,1))+1)/(YEAR(Tableyear1[])=YEAR(M183)),1)))*$C$25,O183+MAX($Q$2:Q183)*$C$19),O183)*($J184/$J183)</f>
        <v>643.72428100307627</v>
      </c>
      <c r="P184" s="80">
        <f t="array" ref="P184">IF(YEAR(M184)&lt;&gt;YEAR(M183),IF(O183&gt;INDEX(Table2xAcq.1[],_xlfn.AGGREGATE(15,6,(ROW(Tableyear1[])-ROW(INDEX(Tableyear1[],1,1))+1)/(YEAR(Tableyear1[])=YEAR(M183)),1)),P183+(O183-INDEX(Table2xAcq.1[],_xlfn.AGGREGATE(15,6,(ROW(Tableyear1[])-ROW(INDEX(Tableyear1[],1,1))+1)/(YEAR(Tableyear1[])=YEAR(M183)),1)))*$C$25,P183-MAX($Q$2:Q183)*$C$19),P183)*(1+Tbill_YTM)^(1/52)</f>
        <v>2695.5477484754992</v>
      </c>
      <c r="Q184" s="64">
        <f t="shared" si="8"/>
        <v>4526.2931589736809</v>
      </c>
      <c r="R184" s="64">
        <f>IF(YEAR(M184)&lt;&gt;YEAR(M183), R183*EXP($C$20/52)+(-MAX(Q$2:Q183)*$C$19), R183*EXP($C$20/52))</f>
        <v>-911.92767674239076</v>
      </c>
      <c r="S184" s="65">
        <f t="shared" si="9"/>
        <v>4.9634343538542556</v>
      </c>
      <c r="T184" s="62"/>
      <c r="U184" s="62"/>
      <c r="V184" s="62"/>
    </row>
    <row r="185" spans="2:22" x14ac:dyDescent="0.4">
      <c r="G185" s="67"/>
      <c r="H185" s="77">
        <v>37886</v>
      </c>
      <c r="I185" s="78">
        <v>1309.31005859375</v>
      </c>
      <c r="J185" s="73">
        <v>1.461771060469423</v>
      </c>
      <c r="K185" s="79">
        <f t="shared" si="10"/>
        <v>110.96273590027754</v>
      </c>
      <c r="L185" s="62"/>
      <c r="M185" s="77">
        <v>37886</v>
      </c>
      <c r="N185" s="80">
        <f t="shared" si="11"/>
        <v>1116.2991781060307</v>
      </c>
      <c r="O185" s="80">
        <f t="array" ref="O185">IF(YEAR(M185)&lt;&gt;YEAR(M184),IF(O184&gt;INDEX(Table2xAcq.1[],_xlfn.AGGREGATE(15,6,(ROW(Tableyear1[])-ROW(INDEX(Tableyear1[],1,1))+1)/(YEAR(Tableyear1[])=YEAR(M184)),1)),O184-(O184-INDEX(Table2xAcq.1[],_xlfn.AGGREGATE(15,6,(ROW(Tableyear1[])-ROW(INDEX(Tableyear1[],1,1))+1)/(YEAR(Tableyear1[])=YEAR(M184)),1)))*$C$25,O184+MAX($Q$2:Q184)*$C$19),O184)*($J185/$J184)</f>
        <v>567.01892811954212</v>
      </c>
      <c r="P185" s="80">
        <f t="array" ref="P185">IF(YEAR(M185)&lt;&gt;YEAR(M184),IF(O184&gt;INDEX(Table2xAcq.1[],_xlfn.AGGREGATE(15,6,(ROW(Tableyear1[])-ROW(INDEX(Tableyear1[],1,1))+1)/(YEAR(Tableyear1[])=YEAR(M184)),1)),P184+(O184-INDEX(Table2xAcq.1[],_xlfn.AGGREGATE(15,6,(ROW(Tableyear1[])-ROW(INDEX(Tableyear1[],1,1))+1)/(YEAR(Tableyear1[])=YEAR(M184)),1)))*$C$25,P184-MAX($Q$2:Q184)*$C$19),P184)*(1+Tbill_YTM)^(1/52)</f>
        <v>2697.0804371852105</v>
      </c>
      <c r="Q185" s="64">
        <f t="shared" si="8"/>
        <v>4380.3985434107835</v>
      </c>
      <c r="R185" s="64">
        <f>IF(YEAR(M185)&lt;&gt;YEAR(M184), R184*EXP($C$20/52)+(-MAX(Q$2:Q184)*$C$19), R184*EXP($C$20/52))</f>
        <v>-912.98050827078248</v>
      </c>
      <c r="S185" s="65">
        <f t="shared" si="9"/>
        <v>4.7979102551788468</v>
      </c>
      <c r="T185" s="62"/>
      <c r="U185" s="62"/>
      <c r="V185" s="62"/>
    </row>
    <row r="186" spans="2:22" x14ac:dyDescent="0.4">
      <c r="G186" s="67"/>
      <c r="H186" s="77">
        <v>37893</v>
      </c>
      <c r="I186" s="78">
        <v>1375.31994628906</v>
      </c>
      <c r="J186" s="73">
        <v>1.609163716478613</v>
      </c>
      <c r="K186" s="79">
        <f t="shared" si="10"/>
        <v>111.02582932261042</v>
      </c>
      <c r="L186" s="62"/>
      <c r="M186" s="77">
        <v>37893</v>
      </c>
      <c r="N186" s="80">
        <f t="shared" si="11"/>
        <v>1172.5782717382053</v>
      </c>
      <c r="O186" s="80">
        <f t="array" ref="O186">IF(YEAR(M186)&lt;&gt;YEAR(M185),IF(O185&gt;INDEX(Table2xAcq.1[],_xlfn.AGGREGATE(15,6,(ROW(Tableyear1[])-ROW(INDEX(Tableyear1[],1,1))+1)/(YEAR(Tableyear1[])=YEAR(M185)),1)),O185-(O185-INDEX(Table2xAcq.1[],_xlfn.AGGREGATE(15,6,(ROW(Tableyear1[])-ROW(INDEX(Tableyear1[],1,1))+1)/(YEAR(Tableyear1[])=YEAR(M185)),1)))*$C$25,O185+MAX($Q$2:Q185)*$C$19),O185)*($J186/$J185)</f>
        <v>624.1923310436531</v>
      </c>
      <c r="P186" s="80">
        <f t="array" ref="P186">IF(YEAR(M186)&lt;&gt;YEAR(M185),IF(O185&gt;INDEX(Table2xAcq.1[],_xlfn.AGGREGATE(15,6,(ROW(Tableyear1[])-ROW(INDEX(Tableyear1[],1,1))+1)/(YEAR(Tableyear1[])=YEAR(M185)),1)),P185+(O185-INDEX(Table2xAcq.1[],_xlfn.AGGREGATE(15,6,(ROW(Tableyear1[])-ROW(INDEX(Tableyear1[],1,1))+1)/(YEAR(Tableyear1[])=YEAR(M185)),1)))*$C$25,P185-MAX($Q$2:Q185)*$C$19),P185)*(1+Tbill_YTM)^(1/52)</f>
        <v>2698.6139973818699</v>
      </c>
      <c r="Q186" s="64">
        <f t="shared" si="8"/>
        <v>4495.3846001637285</v>
      </c>
      <c r="R186" s="64">
        <f>IF(YEAR(M186)&lt;&gt;YEAR(M185), R185*EXP($C$20/52)+(-MAX(Q$2:Q185)*$C$19), R185*EXP($C$20/52))</f>
        <v>-914.03455530590293</v>
      </c>
      <c r="S186" s="65">
        <f t="shared" si="9"/>
        <v>4.9181779551641167</v>
      </c>
      <c r="T186" s="62"/>
      <c r="U186" s="62"/>
      <c r="V186" s="62"/>
    </row>
    <row r="187" spans="2:22" x14ac:dyDescent="0.4">
      <c r="G187" s="67"/>
      <c r="H187" s="77">
        <v>37900</v>
      </c>
      <c r="I187" s="78">
        <v>1404.86999511718</v>
      </c>
      <c r="J187" s="73">
        <v>1.6783125229402449</v>
      </c>
      <c r="K187" s="79">
        <f t="shared" si="10"/>
        <v>111.08895861986933</v>
      </c>
      <c r="L187" s="62"/>
      <c r="M187" s="77">
        <v>37900</v>
      </c>
      <c r="N187" s="80">
        <f t="shared" si="11"/>
        <v>1197.7722240822761</v>
      </c>
      <c r="O187" s="80">
        <f t="array" ref="O187">IF(YEAR(M187)&lt;&gt;YEAR(M186),IF(O186&gt;INDEX(Table2xAcq.1[],_xlfn.AGGREGATE(15,6,(ROW(Tableyear1[])-ROW(INDEX(Tableyear1[],1,1))+1)/(YEAR(Tableyear1[])=YEAR(M186)),1)),O186-(O186-INDEX(Table2xAcq.1[],_xlfn.AGGREGATE(15,6,(ROW(Tableyear1[])-ROW(INDEX(Tableyear1[],1,1))+1)/(YEAR(Tableyear1[])=YEAR(M186)),1)))*$C$25,O186+MAX($Q$2:Q186)*$C$19),O186)*($J187/$J186)</f>
        <v>651.01505532718693</v>
      </c>
      <c r="P187" s="80">
        <f t="array" ref="P187">IF(YEAR(M187)&lt;&gt;YEAR(M186),IF(O186&gt;INDEX(Table2xAcq.1[],_xlfn.AGGREGATE(15,6,(ROW(Tableyear1[])-ROW(INDEX(Tableyear1[],1,1))+1)/(YEAR(Tableyear1[])=YEAR(M186)),1)),P186+(O186-INDEX(Table2xAcq.1[],_xlfn.AGGREGATE(15,6,(ROW(Tableyear1[])-ROW(INDEX(Tableyear1[],1,1))+1)/(YEAR(Tableyear1[])=YEAR(M186)),1)))*$C$25,P186-MAX($Q$2:Q186)*$C$19),P186)*(1+Tbill_YTM)^(1/52)</f>
        <v>2700.1484295610048</v>
      </c>
      <c r="Q187" s="64">
        <f t="shared" si="8"/>
        <v>4548.9357089704681</v>
      </c>
      <c r="R187" s="64">
        <f>IF(YEAR(M187)&lt;&gt;YEAR(M186), R186*EXP($C$20/52)+(-MAX(Q$2:Q186)*$C$19), R186*EXP($C$20/52))</f>
        <v>-915.08981925106923</v>
      </c>
      <c r="S187" s="65">
        <f t="shared" si="9"/>
        <v>4.9710264645862008</v>
      </c>
      <c r="T187" s="62"/>
      <c r="U187" s="62"/>
      <c r="V187" s="62"/>
    </row>
    <row r="188" spans="2:22" x14ac:dyDescent="0.4">
      <c r="G188" s="67"/>
      <c r="H188" s="77">
        <v>37907</v>
      </c>
      <c r="I188" s="78">
        <v>1394.02001953125</v>
      </c>
      <c r="J188" s="73">
        <v>1.6523889144031529</v>
      </c>
      <c r="K188" s="79">
        <f t="shared" si="10"/>
        <v>111.15212381245274</v>
      </c>
      <c r="L188" s="62"/>
      <c r="M188" s="77">
        <v>37907</v>
      </c>
      <c r="N188" s="80">
        <f t="shared" si="11"/>
        <v>1188.5216888484349</v>
      </c>
      <c r="O188" s="80">
        <f t="array" ref="O188">IF(YEAR(M188)&lt;&gt;YEAR(M187),IF(O187&gt;INDEX(Table2xAcq.1[],_xlfn.AGGREGATE(15,6,(ROW(Tableyear1[])-ROW(INDEX(Tableyear1[],1,1))+1)/(YEAR(Tableyear1[])=YEAR(M187)),1)),O187-(O187-INDEX(Table2xAcq.1[],_xlfn.AGGREGATE(15,6,(ROW(Tableyear1[])-ROW(INDEX(Tableyear1[],1,1))+1)/(YEAR(Tableyear1[])=YEAR(M187)),1)))*$C$25,O187+MAX($Q$2:Q187)*$C$19),O187)*($J188/$J187)</f>
        <v>640.95932421908026</v>
      </c>
      <c r="P188" s="80">
        <f t="array" ref="P188">IF(YEAR(M188)&lt;&gt;YEAR(M187),IF(O187&gt;INDEX(Table2xAcq.1[],_xlfn.AGGREGATE(15,6,(ROW(Tableyear1[])-ROW(INDEX(Tableyear1[],1,1))+1)/(YEAR(Tableyear1[])=YEAR(M187)),1)),P187+(O187-INDEX(Table2xAcq.1[],_xlfn.AGGREGATE(15,6,(ROW(Tableyear1[])-ROW(INDEX(Tableyear1[],1,1))+1)/(YEAR(Tableyear1[])=YEAR(M187)),1)))*$C$25,P187-MAX($Q$2:Q187)*$C$19),P187)*(1+Tbill_YTM)^(1/52)</f>
        <v>2701.6837342184249</v>
      </c>
      <c r="Q188" s="64">
        <f t="shared" si="8"/>
        <v>4531.1647472859404</v>
      </c>
      <c r="R188" s="64">
        <f>IF(YEAR(M188)&lt;&gt;YEAR(M187), R187*EXP($C$20/52)+(-MAX(Q$2:Q187)*$C$19), R187*EXP($C$20/52))</f>
        <v>-916.14630151121889</v>
      </c>
      <c r="S188" s="65">
        <f t="shared" si="9"/>
        <v>4.9458964575981019</v>
      </c>
      <c r="T188" s="62"/>
      <c r="U188" s="62"/>
      <c r="V188" s="62"/>
    </row>
    <row r="189" spans="2:22" x14ac:dyDescent="0.4">
      <c r="G189" s="62"/>
      <c r="H189" s="77">
        <v>37914</v>
      </c>
      <c r="I189" s="78">
        <v>1370.60998535156</v>
      </c>
      <c r="J189" s="73">
        <v>1.5968911734491511</v>
      </c>
      <c r="K189" s="79">
        <f t="shared" si="10"/>
        <v>111.21532492077075</v>
      </c>
      <c r="L189" s="62"/>
      <c r="M189" s="77">
        <v>37914</v>
      </c>
      <c r="N189" s="80">
        <f t="shared" si="11"/>
        <v>1168.5626258727104</v>
      </c>
      <c r="O189" s="80">
        <f t="array" ref="O189">IF(YEAR(M189)&lt;&gt;YEAR(M188),IF(O188&gt;INDEX(Table2xAcq.1[],_xlfn.AGGREGATE(15,6,(ROW(Tableyear1[])-ROW(INDEX(Tableyear1[],1,1))+1)/(YEAR(Tableyear1[])=YEAR(M188)),1)),O188-(O188-INDEX(Table2xAcq.1[],_xlfn.AGGREGATE(15,6,(ROW(Tableyear1[])-ROW(INDEX(Tableyear1[],1,1))+1)/(YEAR(Tableyear1[])=YEAR(M188)),1)))*$C$25,O188+MAX($Q$2:Q188)*$C$19),O188)*($J189/$J188)</f>
        <v>619.4318289499588</v>
      </c>
      <c r="P189" s="80">
        <f t="array" ref="P189">IF(YEAR(M189)&lt;&gt;YEAR(M188),IF(O188&gt;INDEX(Table2xAcq.1[],_xlfn.AGGREGATE(15,6,(ROW(Tableyear1[])-ROW(INDEX(Tableyear1[],1,1))+1)/(YEAR(Tableyear1[])=YEAR(M188)),1)),P188+(O188-INDEX(Table2xAcq.1[],_xlfn.AGGREGATE(15,6,(ROW(Tableyear1[])-ROW(INDEX(Tableyear1[],1,1))+1)/(YEAR(Tableyear1[])=YEAR(M188)),1)))*$C$25,P188-MAX($Q$2:Q188)*$C$19),P188)*(1+Tbill_YTM)^(1/52)</f>
        <v>2703.2199118502213</v>
      </c>
      <c r="Q189" s="64">
        <f t="shared" si="8"/>
        <v>4491.2143666728907</v>
      </c>
      <c r="R189" s="64">
        <f>IF(YEAR(M189)&lt;&gt;YEAR(M188), R188*EXP($C$20/52)+(-MAX(Q$2:Q188)*$C$19), R188*EXP($C$20/52))</f>
        <v>-917.20400349291117</v>
      </c>
      <c r="S189" s="65">
        <f t="shared" si="9"/>
        <v>4.8966362440300903</v>
      </c>
      <c r="T189" s="62"/>
      <c r="U189" s="62"/>
      <c r="V189" s="62"/>
    </row>
    <row r="190" spans="2:22" x14ac:dyDescent="0.4">
      <c r="G190" s="62"/>
      <c r="H190" s="77">
        <v>37921</v>
      </c>
      <c r="I190" s="78">
        <v>1416.39001464843</v>
      </c>
      <c r="J190" s="73">
        <v>1.7035673621326359</v>
      </c>
      <c r="K190" s="79">
        <f t="shared" si="10"/>
        <v>111.27856196524505</v>
      </c>
      <c r="L190" s="62"/>
      <c r="M190" s="77">
        <v>37921</v>
      </c>
      <c r="N190" s="80">
        <f t="shared" si="11"/>
        <v>1207.5940292766177</v>
      </c>
      <c r="O190" s="80">
        <f t="array" ref="O190">IF(YEAR(M190)&lt;&gt;YEAR(M189),IF(O189&gt;INDEX(Table2xAcq.1[],_xlfn.AGGREGATE(15,6,(ROW(Tableyear1[])-ROW(INDEX(Tableyear1[],1,1))+1)/(YEAR(Tableyear1[])=YEAR(M189)),1)),O189-(O189-INDEX(Table2xAcq.1[],_xlfn.AGGREGATE(15,6,(ROW(Tableyear1[])-ROW(INDEX(Tableyear1[],1,1))+1)/(YEAR(Tableyear1[])=YEAR(M189)),1)))*$C$25,O189+MAX($Q$2:Q189)*$C$19),O189)*($J190/$J189)</f>
        <v>660.81137175180027</v>
      </c>
      <c r="P190" s="80">
        <f t="array" ref="P190">IF(YEAR(M190)&lt;&gt;YEAR(M189),IF(O189&gt;INDEX(Table2xAcq.1[],_xlfn.AGGREGATE(15,6,(ROW(Tableyear1[])-ROW(INDEX(Tableyear1[],1,1))+1)/(YEAR(Tableyear1[])=YEAR(M189)),1)),P189+(O189-INDEX(Table2xAcq.1[],_xlfn.AGGREGATE(15,6,(ROW(Tableyear1[])-ROW(INDEX(Tableyear1[],1,1))+1)/(YEAR(Tableyear1[])=YEAR(M189)),1)))*$C$25,P189-MAX($Q$2:Q189)*$C$19),P189)*(1+Tbill_YTM)^(1/52)</f>
        <v>2704.756962952767</v>
      </c>
      <c r="Q190" s="64">
        <f t="shared" si="8"/>
        <v>4573.1623639811851</v>
      </c>
      <c r="R190" s="64">
        <f>IF(YEAR(M190)&lt;&gt;YEAR(M189), R189*EXP($C$20/52)+(-MAX(Q$2:Q189)*$C$19), R189*EXP($C$20/52))</f>
        <v>-918.26292660432944</v>
      </c>
      <c r="S190" s="65">
        <f t="shared" si="9"/>
        <v>4.9802319482638948</v>
      </c>
      <c r="T190" s="62"/>
      <c r="U190" s="62"/>
      <c r="V190" s="62"/>
    </row>
    <row r="191" spans="2:22" ht="17.5" customHeight="1" x14ac:dyDescent="0.4">
      <c r="G191" s="62"/>
      <c r="H191" s="77">
        <v>37928</v>
      </c>
      <c r="I191" s="78">
        <v>1436.72998046875</v>
      </c>
      <c r="J191" s="73">
        <v>1.752495272609315</v>
      </c>
      <c r="K191" s="79">
        <f t="shared" si="10"/>
        <v>111.34183496630892</v>
      </c>
      <c r="L191" s="62"/>
      <c r="M191" s="77">
        <v>37928</v>
      </c>
      <c r="N191" s="80">
        <f t="shared" si="11"/>
        <v>1224.9355955304618</v>
      </c>
      <c r="O191" s="80">
        <f t="array" ref="O191">IF(YEAR(M191)&lt;&gt;YEAR(M190),IF(O190&gt;INDEX(Table2xAcq.1[],_xlfn.AGGREGATE(15,6,(ROW(Tableyear1[])-ROW(INDEX(Tableyear1[],1,1))+1)/(YEAR(Tableyear1[])=YEAR(M190)),1)),O190-(O190-INDEX(Table2xAcq.1[],_xlfn.AGGREGATE(15,6,(ROW(Tableyear1[])-ROW(INDEX(Tableyear1[],1,1))+1)/(YEAR(Tableyear1[])=YEAR(M190)),1)))*$C$25,O190+MAX($Q$2:Q190)*$C$19),O190)*($J191/$J190)</f>
        <v>679.79043906532763</v>
      </c>
      <c r="P191" s="80">
        <f t="array" ref="P191">IF(YEAR(M191)&lt;&gt;YEAR(M190),IF(O190&gt;INDEX(Table2xAcq.1[],_xlfn.AGGREGATE(15,6,(ROW(Tableyear1[])-ROW(INDEX(Tableyear1[],1,1))+1)/(YEAR(Tableyear1[])=YEAR(M190)),1)),P190+(O190-INDEX(Table2xAcq.1[],_xlfn.AGGREGATE(15,6,(ROW(Tableyear1[])-ROW(INDEX(Tableyear1[],1,1))+1)/(YEAR(Tableyear1[])=YEAR(M190)),1)))*$C$25,P190-MAX($Q$2:Q190)*$C$19),P190)*(1+Tbill_YTM)^(1/52)</f>
        <v>2706.2948880227182</v>
      </c>
      <c r="Q191" s="64">
        <f t="shared" si="8"/>
        <v>4611.020922618507</v>
      </c>
      <c r="R191" s="64">
        <f>IF(YEAR(M191)&lt;&gt;YEAR(M190), R190*EXP($C$20/52)+(-MAX(Q$2:Q190)*$C$19), R190*EXP($C$20/52))</f>
        <v>-919.32307225528257</v>
      </c>
      <c r="S191" s="65">
        <f t="shared" si="9"/>
        <v>5.01566974851045</v>
      </c>
      <c r="T191" s="62"/>
      <c r="U191" s="62"/>
      <c r="V191" s="62"/>
    </row>
    <row r="192" spans="2:22" x14ac:dyDescent="0.4">
      <c r="G192" s="62"/>
      <c r="H192" s="77">
        <v>37935</v>
      </c>
      <c r="I192" s="78">
        <v>1407.51000976562</v>
      </c>
      <c r="J192" s="73">
        <v>1.681211369274451</v>
      </c>
      <c r="K192" s="79">
        <f t="shared" si="10"/>
        <v>111.40514394440731</v>
      </c>
      <c r="L192" s="62"/>
      <c r="M192" s="77">
        <v>37935</v>
      </c>
      <c r="N192" s="80">
        <f t="shared" si="11"/>
        <v>1200.0230631122663</v>
      </c>
      <c r="O192" s="80">
        <f t="array" ref="O192">IF(YEAR(M192)&lt;&gt;YEAR(M191),IF(O191&gt;INDEX(Table2xAcq.1[],_xlfn.AGGREGATE(15,6,(ROW(Tableyear1[])-ROW(INDEX(Tableyear1[],1,1))+1)/(YEAR(Tableyear1[])=YEAR(M191)),1)),O191-(O191-INDEX(Table2xAcq.1[],_xlfn.AGGREGATE(15,6,(ROW(Tableyear1[])-ROW(INDEX(Tableyear1[],1,1))+1)/(YEAR(Tableyear1[])=YEAR(M191)),1)))*$C$25,O191+MAX($Q$2:Q191)*$C$19),O191)*($J192/$J191)</f>
        <v>652.13951372266035</v>
      </c>
      <c r="P192" s="80">
        <f t="array" ref="P192">IF(YEAR(M192)&lt;&gt;YEAR(M191),IF(O191&gt;INDEX(Table2xAcq.1[],_xlfn.AGGREGATE(15,6,(ROW(Tableyear1[])-ROW(INDEX(Tableyear1[],1,1))+1)/(YEAR(Tableyear1[])=YEAR(M191)),1)),P191+(O191-INDEX(Table2xAcq.1[],_xlfn.AGGREGATE(15,6,(ROW(Tableyear1[])-ROW(INDEX(Tableyear1[],1,1))+1)/(YEAR(Tableyear1[])=YEAR(M191)),1)))*$C$25,P191-MAX($Q$2:Q191)*$C$19),P191)*(1+Tbill_YTM)^(1/52)</f>
        <v>2707.8336875570121</v>
      </c>
      <c r="Q192" s="64">
        <f t="shared" si="8"/>
        <v>4559.9962643919389</v>
      </c>
      <c r="R192" s="64">
        <f>IF(YEAR(M192)&lt;&gt;YEAR(M191), R191*EXP($C$20/52)+(-MAX(Q$2:Q191)*$C$19), R191*EXP($C$20/52))</f>
        <v>-920.38444185720743</v>
      </c>
      <c r="S192" s="65">
        <f t="shared" si="9"/>
        <v>4.9544473559228166</v>
      </c>
      <c r="T192" s="62"/>
      <c r="U192" s="62"/>
      <c r="V192" s="62"/>
    </row>
    <row r="193" spans="7:22" x14ac:dyDescent="0.4">
      <c r="G193" s="62"/>
      <c r="H193" s="77">
        <v>37942</v>
      </c>
      <c r="I193" s="78">
        <v>1373.31994628906</v>
      </c>
      <c r="J193" s="73">
        <v>1.5995341903781111</v>
      </c>
      <c r="K193" s="79">
        <f t="shared" si="10"/>
        <v>111.46848891999676</v>
      </c>
      <c r="L193" s="62"/>
      <c r="M193" s="77">
        <v>37942</v>
      </c>
      <c r="N193" s="80">
        <f t="shared" si="11"/>
        <v>1170.8731001162826</v>
      </c>
      <c r="O193" s="80">
        <f t="array" ref="O193">IF(YEAR(M193)&lt;&gt;YEAR(M192),IF(O192&gt;INDEX(Table2xAcq.1[],_xlfn.AGGREGATE(15,6,(ROW(Tableyear1[])-ROW(INDEX(Tableyear1[],1,1))+1)/(YEAR(Tableyear1[])=YEAR(M192)),1)),O192-(O192-INDEX(Table2xAcq.1[],_xlfn.AGGREGATE(15,6,(ROW(Tableyear1[])-ROW(INDEX(Tableyear1[],1,1))+1)/(YEAR(Tableyear1[])=YEAR(M192)),1)))*$C$25,O192+MAX($Q$2:Q192)*$C$19),O192)*($J193/$J192)</f>
        <v>620.45705148075615</v>
      </c>
      <c r="P193" s="80">
        <f t="array" ref="P193">IF(YEAR(M193)&lt;&gt;YEAR(M192),IF(O192&gt;INDEX(Table2xAcq.1[],_xlfn.AGGREGATE(15,6,(ROW(Tableyear1[])-ROW(INDEX(Tableyear1[],1,1))+1)/(YEAR(Tableyear1[])=YEAR(M192)),1)),P192+(O192-INDEX(Table2xAcq.1[],_xlfn.AGGREGATE(15,6,(ROW(Tableyear1[])-ROW(INDEX(Tableyear1[],1,1))+1)/(YEAR(Tableyear1[])=YEAR(M192)),1)))*$C$25,P192-MAX($Q$2:Q192)*$C$19),P192)*(1+Tbill_YTM)^(1/52)</f>
        <v>2709.3733620528697</v>
      </c>
      <c r="Q193" s="64">
        <f t="shared" si="8"/>
        <v>4500.7035136499089</v>
      </c>
      <c r="R193" s="64">
        <f>IF(YEAR(M193)&lt;&gt;YEAR(M192), R192*EXP($C$20/52)+(-MAX(Q$2:Q192)*$C$19), R192*EXP($C$20/52))</f>
        <v>-921.44703682317004</v>
      </c>
      <c r="S193" s="65">
        <f t="shared" si="9"/>
        <v>4.8843865504921196</v>
      </c>
      <c r="T193" s="62"/>
      <c r="U193" s="62"/>
      <c r="V193" s="62"/>
    </row>
    <row r="194" spans="7:22" x14ac:dyDescent="0.4">
      <c r="G194" s="62"/>
      <c r="H194" s="77">
        <v>37949</v>
      </c>
      <c r="I194" s="78">
        <v>1424.25</v>
      </c>
      <c r="J194" s="73">
        <v>1.7181727675699341</v>
      </c>
      <c r="K194" s="79">
        <f t="shared" si="10"/>
        <v>111.53186991354542</v>
      </c>
      <c r="L194" s="62"/>
      <c r="M194" s="77">
        <v>37949</v>
      </c>
      <c r="N194" s="80">
        <f t="shared" si="11"/>
        <v>1214.2953412617305</v>
      </c>
      <c r="O194" s="80">
        <f t="array" ref="O194">IF(YEAR(M194)&lt;&gt;YEAR(M193),IF(O193&gt;INDEX(Table2xAcq.1[],_xlfn.AGGREGATE(15,6,(ROW(Tableyear1[])-ROW(INDEX(Tableyear1[],1,1))+1)/(YEAR(Tableyear1[])=YEAR(M193)),1)),O193-(O193-INDEX(Table2xAcq.1[],_xlfn.AGGREGATE(15,6,(ROW(Tableyear1[])-ROW(INDEX(Tableyear1[],1,1))+1)/(YEAR(Tableyear1[])=YEAR(M193)),1)))*$C$25,O193+MAX($Q$2:Q193)*$C$19),O193)*($J194/$J193)</f>
        <v>666.47678787595635</v>
      </c>
      <c r="P194" s="80">
        <f t="array" ref="P194">IF(YEAR(M194)&lt;&gt;YEAR(M193),IF(O193&gt;INDEX(Table2xAcq.1[],_xlfn.AGGREGATE(15,6,(ROW(Tableyear1[])-ROW(INDEX(Tableyear1[],1,1))+1)/(YEAR(Tableyear1[])=YEAR(M193)),1)),P193+(O193-INDEX(Table2xAcq.1[],_xlfn.AGGREGATE(15,6,(ROW(Tableyear1[])-ROW(INDEX(Tableyear1[],1,1))+1)/(YEAR(Tableyear1[])=YEAR(M193)),1)))*$C$25,P193-MAX($Q$2:Q193)*$C$19),P193)*(1+Tbill_YTM)^(1/52)</f>
        <v>2710.9139120077944</v>
      </c>
      <c r="Q194" s="64">
        <f t="shared" ref="Q194:Q257" si="12">SUM(N194:P194)</f>
        <v>4591.6860411454818</v>
      </c>
      <c r="R194" s="64">
        <f>IF(YEAR(M194)&lt;&gt;YEAR(M193), R193*EXP($C$20/52)+(-MAX(Q$2:Q193)*$C$19), R193*EXP($C$20/52))</f>
        <v>-922.51085856786813</v>
      </c>
      <c r="S194" s="65">
        <f t="shared" ref="S194:S257" si="13">Q194/-R194</f>
        <v>4.9773788552188369</v>
      </c>
      <c r="T194" s="62"/>
      <c r="U194" s="62"/>
      <c r="V194" s="62"/>
    </row>
    <row r="195" spans="7:22" x14ac:dyDescent="0.4">
      <c r="G195" s="62"/>
      <c r="H195" s="77">
        <v>37956</v>
      </c>
      <c r="I195" s="78">
        <v>1406.91003417968</v>
      </c>
      <c r="J195" s="73">
        <v>1.6763359312517769</v>
      </c>
      <c r="K195" s="79">
        <f t="shared" ref="K195:K258" si="14">K194*(1+Tbill_YTM)^(1/52)</f>
        <v>111.59528694553313</v>
      </c>
      <c r="L195" s="62"/>
      <c r="M195" s="77">
        <v>37956</v>
      </c>
      <c r="N195" s="80">
        <f t="shared" ref="N195:N258" si="15">N194*($I195/$I194)</f>
        <v>1199.5115324407707</v>
      </c>
      <c r="O195" s="80">
        <f t="array" ref="O195">IF(YEAR(M195)&lt;&gt;YEAR(M194),IF(O194&gt;INDEX(Table2xAcq.1[],_xlfn.AGGREGATE(15,6,(ROW(Tableyear1[])-ROW(INDEX(Tableyear1[],1,1))+1)/(YEAR(Tableyear1[])=YEAR(M194)),1)),O194-(O194-INDEX(Table2xAcq.1[],_xlfn.AGGREGATE(15,6,(ROW(Tableyear1[])-ROW(INDEX(Tableyear1[],1,1))+1)/(YEAR(Tableyear1[])=YEAR(M194)),1)))*$C$25,O194+MAX($Q$2:Q194)*$C$19),O194)*($J195/$J194)</f>
        <v>650.24833820517392</v>
      </c>
      <c r="P195" s="80">
        <f t="array" ref="P195">IF(YEAR(M195)&lt;&gt;YEAR(M194),IF(O194&gt;INDEX(Table2xAcq.1[],_xlfn.AGGREGATE(15,6,(ROW(Tableyear1[])-ROW(INDEX(Tableyear1[],1,1))+1)/(YEAR(Tableyear1[])=YEAR(M194)),1)),P194+(O194-INDEX(Table2xAcq.1[],_xlfn.AGGREGATE(15,6,(ROW(Tableyear1[])-ROW(INDEX(Tableyear1[],1,1))+1)/(YEAR(Tableyear1[])=YEAR(M194)),1)))*$C$25,P194-MAX($Q$2:Q194)*$C$19),P194)*(1+Tbill_YTM)^(1/52)</f>
        <v>2712.4553379195718</v>
      </c>
      <c r="Q195" s="64">
        <f t="shared" si="12"/>
        <v>4562.2152085655161</v>
      </c>
      <c r="R195" s="64">
        <f>IF(YEAR(M195)&lt;&gt;YEAR(M194), R194*EXP($C$20/52)+(-MAX(Q$2:Q194)*$C$19), R194*EXP($C$20/52))</f>
        <v>-923.57590850763256</v>
      </c>
      <c r="S195" s="65">
        <f t="shared" si="13"/>
        <v>4.9397295517781616</v>
      </c>
      <c r="T195" s="62"/>
      <c r="U195" s="62"/>
      <c r="V195" s="62"/>
    </row>
    <row r="196" spans="7:22" x14ac:dyDescent="0.4">
      <c r="G196" s="62"/>
      <c r="H196" s="77">
        <v>37963</v>
      </c>
      <c r="I196" s="78">
        <v>1417.27001953125</v>
      </c>
      <c r="J196" s="73">
        <v>1.7010238150114589</v>
      </c>
      <c r="K196" s="79">
        <f t="shared" si="14"/>
        <v>111.65874003645135</v>
      </c>
      <c r="L196" s="62"/>
      <c r="M196" s="77">
        <v>37963</v>
      </c>
      <c r="N196" s="80">
        <f t="shared" si="15"/>
        <v>1208.3443089532871</v>
      </c>
      <c r="O196" s="80">
        <f t="array" ref="O196">IF(YEAR(M196)&lt;&gt;YEAR(M195),IF(O195&gt;INDEX(Table2xAcq.1[],_xlfn.AGGREGATE(15,6,(ROW(Tableyear1[])-ROW(INDEX(Tableyear1[],1,1))+1)/(YEAR(Tableyear1[])=YEAR(M195)),1)),O195-(O195-INDEX(Table2xAcq.1[],_xlfn.AGGREGATE(15,6,(ROW(Tableyear1[])-ROW(INDEX(Tableyear1[],1,1))+1)/(YEAR(Tableyear1[])=YEAR(M195)),1)))*$C$25,O195+MAX($Q$2:Q195)*$C$19),O195)*($J196/$J195)</f>
        <v>659.82473341883986</v>
      </c>
      <c r="P196" s="80">
        <f t="array" ref="P196">IF(YEAR(M196)&lt;&gt;YEAR(M195),IF(O195&gt;INDEX(Table2xAcq.1[],_xlfn.AGGREGATE(15,6,(ROW(Tableyear1[])-ROW(INDEX(Tableyear1[],1,1))+1)/(YEAR(Tableyear1[])=YEAR(M195)),1)),P195+(O195-INDEX(Table2xAcq.1[],_xlfn.AGGREGATE(15,6,(ROW(Tableyear1[])-ROW(INDEX(Tableyear1[],1,1))+1)/(YEAR(Tableyear1[])=YEAR(M195)),1)))*$C$25,P195-MAX($Q$2:Q195)*$C$19),P195)*(1+Tbill_YTM)^(1/52)</f>
        <v>2713.9976402862712</v>
      </c>
      <c r="Q196" s="64">
        <f t="shared" si="12"/>
        <v>4582.1666826583987</v>
      </c>
      <c r="R196" s="64">
        <f>IF(YEAR(M196)&lt;&gt;YEAR(M195), R195*EXP($C$20/52)+(-MAX(Q$2:Q195)*$C$19), R195*EXP($C$20/52))</f>
        <v>-924.64218806042936</v>
      </c>
      <c r="S196" s="65">
        <f t="shared" si="13"/>
        <v>4.9556106587242743</v>
      </c>
      <c r="T196" s="62"/>
      <c r="U196" s="62"/>
      <c r="V196" s="62"/>
    </row>
    <row r="197" spans="7:22" x14ac:dyDescent="0.4">
      <c r="G197" s="62"/>
      <c r="H197" s="77">
        <v>37970</v>
      </c>
      <c r="I197" s="78">
        <v>1426.17004394531</v>
      </c>
      <c r="J197" s="73">
        <v>1.7223876388049051</v>
      </c>
      <c r="K197" s="79">
        <f t="shared" si="14"/>
        <v>111.72222920680318</v>
      </c>
      <c r="L197" s="62"/>
      <c r="M197" s="77">
        <v>37970</v>
      </c>
      <c r="N197" s="80">
        <f t="shared" si="15"/>
        <v>1215.9323434859243</v>
      </c>
      <c r="O197" s="80">
        <f t="array" ref="O197">IF(YEAR(M197)&lt;&gt;YEAR(M196),IF(O196&gt;INDEX(Table2xAcq.1[],_xlfn.AGGREGATE(15,6,(ROW(Tableyear1[])-ROW(INDEX(Tableyear1[],1,1))+1)/(YEAR(Tableyear1[])=YEAR(M196)),1)),O196-(O196-INDEX(Table2xAcq.1[],_xlfn.AGGREGATE(15,6,(ROW(Tableyear1[])-ROW(INDEX(Tableyear1[],1,1))+1)/(YEAR(Tableyear1[])=YEAR(M196)),1)))*$C$25,O196+MAX($Q$2:Q196)*$C$19),O196)*($J197/$J196)</f>
        <v>668.1117304702143</v>
      </c>
      <c r="P197" s="80">
        <f t="array" ref="P197">IF(YEAR(M197)&lt;&gt;YEAR(M196),IF(O196&gt;INDEX(Table2xAcq.1[],_xlfn.AGGREGATE(15,6,(ROW(Tableyear1[])-ROW(INDEX(Tableyear1[],1,1))+1)/(YEAR(Tableyear1[])=YEAR(M196)),1)),P196+(O196-INDEX(Table2xAcq.1[],_xlfn.AGGREGATE(15,6,(ROW(Tableyear1[])-ROW(INDEX(Tableyear1[],1,1))+1)/(YEAR(Tableyear1[])=YEAR(M196)),1)))*$C$25,P196-MAX($Q$2:Q196)*$C$19),P196)*(1+Tbill_YTM)^(1/52)</f>
        <v>2715.5408196062453</v>
      </c>
      <c r="Q197" s="64">
        <f t="shared" si="12"/>
        <v>4599.5848935623835</v>
      </c>
      <c r="R197" s="64">
        <f>IF(YEAR(M197)&lt;&gt;YEAR(M196), R196*EXP($C$20/52)+(-MAX(Q$2:Q196)*$C$19), R196*EXP($C$20/52))</f>
        <v>-925.70969864586164</v>
      </c>
      <c r="S197" s="65">
        <f t="shared" si="13"/>
        <v>4.9687120058164096</v>
      </c>
      <c r="T197" s="62"/>
      <c r="U197" s="62"/>
      <c r="V197" s="62"/>
    </row>
    <row r="198" spans="7:22" x14ac:dyDescent="0.4">
      <c r="G198" s="62"/>
      <c r="H198" s="77">
        <v>37977</v>
      </c>
      <c r="I198" s="78">
        <v>1443.85998535156</v>
      </c>
      <c r="J198" s="73">
        <v>1.765115974796341</v>
      </c>
      <c r="K198" s="79">
        <f t="shared" si="14"/>
        <v>111.7857544771034</v>
      </c>
      <c r="L198" s="62"/>
      <c r="M198" s="77">
        <v>37977</v>
      </c>
      <c r="N198" s="80">
        <f t="shared" si="15"/>
        <v>1231.014536525631</v>
      </c>
      <c r="O198" s="80">
        <f t="array" ref="O198">IF(YEAR(M198)&lt;&gt;YEAR(M197),IF(O197&gt;INDEX(Table2xAcq.1[],_xlfn.AGGREGATE(15,6,(ROW(Tableyear1[])-ROW(INDEX(Tableyear1[],1,1))+1)/(YEAR(Tableyear1[])=YEAR(M197)),1)),O197-(O197-INDEX(Table2xAcq.1[],_xlfn.AGGREGATE(15,6,(ROW(Tableyear1[])-ROW(INDEX(Tableyear1[],1,1))+1)/(YEAR(Tableyear1[])=YEAR(M197)),1)))*$C$25,O197+MAX($Q$2:Q197)*$C$19),O197)*($J198/$J197)</f>
        <v>684.68599160411259</v>
      </c>
      <c r="P198" s="80">
        <f t="array" ref="P198">IF(YEAR(M198)&lt;&gt;YEAR(M197),IF(O197&gt;INDEX(Table2xAcq.1[],_xlfn.AGGREGATE(15,6,(ROW(Tableyear1[])-ROW(INDEX(Tableyear1[],1,1))+1)/(YEAR(Tableyear1[])=YEAR(M197)),1)),P197+(O197-INDEX(Table2xAcq.1[],_xlfn.AGGREGATE(15,6,(ROW(Tableyear1[])-ROW(INDEX(Tableyear1[],1,1))+1)/(YEAR(Tableyear1[])=YEAR(M197)),1)))*$C$25,P197-MAX($Q$2:Q197)*$C$19),P197)*(1+Tbill_YTM)^(1/52)</f>
        <v>2717.0848763781296</v>
      </c>
      <c r="Q198" s="64">
        <f t="shared" si="12"/>
        <v>4632.785404507873</v>
      </c>
      <c r="R198" s="64">
        <f>IF(YEAR(M198)&lt;&gt;YEAR(M197), R197*EXP($C$20/52)+(-MAX(Q$2:Q197)*$C$19), R197*EXP($C$20/52))</f>
        <v>-926.7784416851714</v>
      </c>
      <c r="S198" s="65">
        <f t="shared" si="13"/>
        <v>4.9988057513336503</v>
      </c>
      <c r="T198" s="62"/>
      <c r="U198" s="62"/>
      <c r="V198" s="62"/>
    </row>
    <row r="199" spans="7:22" x14ac:dyDescent="0.4">
      <c r="G199" s="89" t="s">
        <v>48</v>
      </c>
      <c r="H199" s="85">
        <v>37984</v>
      </c>
      <c r="I199" s="86">
        <v>1463.56994628906</v>
      </c>
      <c r="J199" s="87">
        <v>1.813306751279314</v>
      </c>
      <c r="K199" s="88">
        <f t="shared" si="14"/>
        <v>111.84931586787843</v>
      </c>
      <c r="L199" s="89"/>
      <c r="M199" s="85">
        <v>37984</v>
      </c>
      <c r="N199" s="90">
        <f t="shared" si="15"/>
        <v>1247.8189695555463</v>
      </c>
      <c r="O199" s="90">
        <f t="array" ref="O199">IF(YEAR(M199)&lt;&gt;YEAR(M198),IF(O198&gt;INDEX(Table2xAcq.1[],_xlfn.AGGREGATE(15,6,(ROW(Tableyear1[])-ROW(INDEX(Tableyear1[],1,1))+1)/(YEAR(Tableyear1[])=YEAR(M198)),1)),O198-(O198-INDEX(Table2xAcq.1[],_xlfn.AGGREGATE(15,6,(ROW(Tableyear1[])-ROW(INDEX(Tableyear1[],1,1))+1)/(YEAR(Tableyear1[])=YEAR(M198)),1)))*$C$25,O198+MAX($Q$2:Q198)*$C$19),O198)*($J199/$J198)</f>
        <v>703.37912568343199</v>
      </c>
      <c r="P199" s="90">
        <f t="array" ref="P199">IF(YEAR(M199)&lt;&gt;YEAR(M198),IF(O198&gt;INDEX(Table2xAcq.1[],_xlfn.AGGREGATE(15,6,(ROW(Tableyear1[])-ROW(INDEX(Tableyear1[],1,1))+1)/(YEAR(Tableyear1[])=YEAR(M198)),1)),P198+(O198-INDEX(Table2xAcq.1[],_xlfn.AGGREGATE(15,6,(ROW(Tableyear1[])-ROW(INDEX(Tableyear1[],1,1))+1)/(YEAR(Tableyear1[])=YEAR(M198)),1)))*$C$25,P198-MAX($Q$2:Q198)*$C$19),P198)*(1+Tbill_YTM)^(1/52)</f>
        <v>2718.6298111008432</v>
      </c>
      <c r="Q199" s="91">
        <f t="shared" si="12"/>
        <v>4669.8279063398213</v>
      </c>
      <c r="R199" s="91">
        <f>IF(YEAR(M199)&lt;&gt;YEAR(M198), R198*EXP($C$20/52)+(-MAX(Q$2:Q198)*$C$19), R198*EXP($C$20/52))</f>
        <v>-927.84841860124163</v>
      </c>
      <c r="S199" s="92">
        <f t="shared" si="13"/>
        <v>5.0329642350198993</v>
      </c>
      <c r="T199" s="89"/>
      <c r="U199" s="89"/>
      <c r="V199" s="89"/>
    </row>
    <row r="200" spans="7:22" x14ac:dyDescent="0.4">
      <c r="G200" s="62"/>
      <c r="H200" s="77">
        <v>37991</v>
      </c>
      <c r="I200" s="78">
        <v>1520.4599609375</v>
      </c>
      <c r="J200" s="73">
        <v>1.9542758220148251</v>
      </c>
      <c r="K200" s="79">
        <f t="shared" si="14"/>
        <v>111.91291339966639</v>
      </c>
      <c r="L200" s="62"/>
      <c r="M200" s="77">
        <v>37991</v>
      </c>
      <c r="N200" s="80">
        <f t="shared" si="15"/>
        <v>1296.3225888301906</v>
      </c>
      <c r="O200" s="80">
        <f t="array" ref="O200">IF(YEAR(M200)&lt;&gt;YEAR(M199),IF(O199&gt;INDEX(Table2xAcq.1[],_xlfn.AGGREGATE(15,6,(ROW(Tableyear1[])-ROW(INDEX(Tableyear1[],1,1))+1)/(YEAR(Tableyear1[])=YEAR(M199)),1)),O199-(O199-INDEX(Table2xAcq.1[],_xlfn.AGGREGATE(15,6,(ROW(Tableyear1[])-ROW(INDEX(Tableyear1[],1,1))+1)/(YEAR(Tableyear1[])=YEAR(M199)),1)))*$C$25,O199+MAX($Q$2:Q199)*$C$19),O199)*($J200/$J199)</f>
        <v>598.11965471737767</v>
      </c>
      <c r="P200" s="80">
        <f t="array" ref="P200">IF(YEAR(M200)&lt;&gt;YEAR(M199),IF(O199&gt;INDEX(Table2xAcq.1[],_xlfn.AGGREGATE(15,6,(ROW(Tableyear1[])-ROW(INDEX(Tableyear1[],1,1))+1)/(YEAR(Tableyear1[])=YEAR(M199)),1)),P199+(O199-INDEX(Table2xAcq.1[],_xlfn.AGGREGATE(15,6,(ROW(Tableyear1[])-ROW(INDEX(Tableyear1[],1,1))+1)/(YEAR(Tableyear1[])=YEAR(M199)),1)))*$C$25,P199-MAX($Q$2:Q199)*$C$19),P199)*(1+Tbill_YTM)^(1/52)</f>
        <v>2868.6640385307451</v>
      </c>
      <c r="Q200" s="64">
        <f t="shared" si="12"/>
        <v>4763.1062820783136</v>
      </c>
      <c r="R200" s="64">
        <f>IF(YEAR(M200)&lt;&gt;YEAR(M199), R199*EXP($C$20/52)+(-MAX(Q$2:Q199)*$C$19), R199*EXP($C$20/52))</f>
        <v>-1128.9196308185979</v>
      </c>
      <c r="S200" s="65">
        <f t="shared" si="13"/>
        <v>4.219172164297035</v>
      </c>
      <c r="T200" s="62"/>
      <c r="U200" s="62"/>
      <c r="V200" s="62"/>
    </row>
    <row r="201" spans="7:22" x14ac:dyDescent="0.4">
      <c r="G201" s="62"/>
      <c r="H201" s="77">
        <v>37998</v>
      </c>
      <c r="I201" s="78">
        <v>1553.61999511718</v>
      </c>
      <c r="J201" s="73">
        <v>2.0395182548567612</v>
      </c>
      <c r="K201" s="79">
        <f t="shared" si="14"/>
        <v>111.97654709301706</v>
      </c>
      <c r="L201" s="62"/>
      <c r="M201" s="77">
        <v>37998</v>
      </c>
      <c r="N201" s="80">
        <f t="shared" si="15"/>
        <v>1324.5943634627797</v>
      </c>
      <c r="O201" s="80">
        <f t="array" ref="O201">IF(YEAR(M201)&lt;&gt;YEAR(M200),IF(O200&gt;INDEX(Table2xAcq.1[],_xlfn.AGGREGATE(15,6,(ROW(Tableyear1[])-ROW(INDEX(Tableyear1[],1,1))+1)/(YEAR(Tableyear1[])=YEAR(M200)),1)),O200-(O200-INDEX(Table2xAcq.1[],_xlfn.AGGREGATE(15,6,(ROW(Tableyear1[])-ROW(INDEX(Tableyear1[],1,1))+1)/(YEAR(Tableyear1[])=YEAR(M200)),1)))*$C$25,O200+MAX($Q$2:Q200)*$C$19),O200)*($J201/$J200)</f>
        <v>624.20869185550453</v>
      </c>
      <c r="P201" s="80">
        <f t="array" ref="P201">IF(YEAR(M201)&lt;&gt;YEAR(M200),IF(O200&gt;INDEX(Table2xAcq.1[],_xlfn.AGGREGATE(15,6,(ROW(Tableyear1[])-ROW(INDEX(Tableyear1[],1,1))+1)/(YEAR(Tableyear1[])=YEAR(M200)),1)),P200+(O200-INDEX(Table2xAcq.1[],_xlfn.AGGREGATE(15,6,(ROW(Tableyear1[])-ROW(INDEX(Tableyear1[],1,1))+1)/(YEAR(Tableyear1[])=YEAR(M200)),1)))*$C$25,P200-MAX($Q$2:Q200)*$C$19),P200)*(1+Tbill_YTM)^(1/52)</f>
        <v>2870.2951611796752</v>
      </c>
      <c r="Q201" s="64">
        <f t="shared" si="12"/>
        <v>4819.0982164979596</v>
      </c>
      <c r="R201" s="64">
        <f>IF(YEAR(M201)&lt;&gt;YEAR(M200), R200*EXP($C$20/52)+(-MAX(Q$2:Q200)*$C$19), R200*EXP($C$20/52))</f>
        <v>-1130.2229821814954</v>
      </c>
      <c r="S201" s="65">
        <f t="shared" si="13"/>
        <v>4.2638473048888077</v>
      </c>
      <c r="T201" s="62"/>
      <c r="U201" s="62"/>
      <c r="V201" s="62"/>
    </row>
    <row r="202" spans="7:22" x14ac:dyDescent="0.4">
      <c r="G202" s="62"/>
      <c r="H202" s="77">
        <v>38005</v>
      </c>
      <c r="I202" s="78">
        <v>1531.2099609375</v>
      </c>
      <c r="J202" s="73">
        <v>1.9806806060815541</v>
      </c>
      <c r="K202" s="79">
        <f t="shared" si="14"/>
        <v>112.0402169684919</v>
      </c>
      <c r="L202" s="62"/>
      <c r="M202" s="77">
        <v>38005</v>
      </c>
      <c r="N202" s="80">
        <f t="shared" si="15"/>
        <v>1305.4878862980252</v>
      </c>
      <c r="O202" s="80">
        <f t="array" ref="O202">IF(YEAR(M202)&lt;&gt;YEAR(M201),IF(O201&gt;INDEX(Table2xAcq.1[],_xlfn.AGGREGATE(15,6,(ROW(Tableyear1[])-ROW(INDEX(Tableyear1[],1,1))+1)/(YEAR(Tableyear1[])=YEAR(M201)),1)),O201-(O201-INDEX(Table2xAcq.1[],_xlfn.AGGREGATE(15,6,(ROW(Tableyear1[])-ROW(INDEX(Tableyear1[],1,1))+1)/(YEAR(Tableyear1[])=YEAR(M201)),1)))*$C$25,O201+MAX($Q$2:Q201)*$C$19),O201)*($J202/$J201)</f>
        <v>606.20102181559844</v>
      </c>
      <c r="P202" s="80">
        <f t="array" ref="P202">IF(YEAR(M202)&lt;&gt;YEAR(M201),IF(O201&gt;INDEX(Table2xAcq.1[],_xlfn.AGGREGATE(15,6,(ROW(Tableyear1[])-ROW(INDEX(Tableyear1[],1,1))+1)/(YEAR(Tableyear1[])=YEAR(M201)),1)),P201+(O201-INDEX(Table2xAcq.1[],_xlfn.AGGREGATE(15,6,(ROW(Tableyear1[])-ROW(INDEX(Tableyear1[],1,1))+1)/(YEAR(Tableyear1[])=YEAR(M201)),1)))*$C$25,P201-MAX($Q$2:Q201)*$C$19),P201)*(1+Tbill_YTM)^(1/52)</f>
        <v>2871.9272112851008</v>
      </c>
      <c r="Q202" s="64">
        <f t="shared" si="12"/>
        <v>4783.6161193987245</v>
      </c>
      <c r="R202" s="64">
        <f>IF(YEAR(M202)&lt;&gt;YEAR(M201), R201*EXP($C$20/52)+(-MAX(Q$2:Q201)*$C$19), R201*EXP($C$20/52))</f>
        <v>-1131.5278382792994</v>
      </c>
      <c r="S202" s="65">
        <f t="shared" si="13"/>
        <v>4.2275726301821361</v>
      </c>
      <c r="T202" s="62"/>
      <c r="U202" s="62"/>
      <c r="V202" s="62"/>
    </row>
    <row r="203" spans="7:22" x14ac:dyDescent="0.4">
      <c r="G203" s="62"/>
      <c r="H203" s="77">
        <v>38012</v>
      </c>
      <c r="I203" s="78">
        <v>1493.07995605468</v>
      </c>
      <c r="J203" s="73">
        <v>1.8820352692461579</v>
      </c>
      <c r="K203" s="79">
        <f t="shared" si="14"/>
        <v>112.10392304666408</v>
      </c>
      <c r="L203" s="62"/>
      <c r="M203" s="77">
        <v>38012</v>
      </c>
      <c r="N203" s="80">
        <f t="shared" si="15"/>
        <v>1272.9787851630451</v>
      </c>
      <c r="O203" s="80">
        <f t="array" ref="O203">IF(YEAR(M203)&lt;&gt;YEAR(M202),IF(O202&gt;INDEX(Table2xAcq.1[],_xlfn.AGGREGATE(15,6,(ROW(Tableyear1[])-ROW(INDEX(Tableyear1[],1,1))+1)/(YEAR(Tableyear1[])=YEAR(M202)),1)),O202-(O202-INDEX(Table2xAcq.1[],_xlfn.AGGREGATE(15,6,(ROW(Tableyear1[])-ROW(INDEX(Tableyear1[],1,1))+1)/(YEAR(Tableyear1[])=YEAR(M202)),1)))*$C$25,O202+MAX($Q$2:Q202)*$C$19),O202)*($J203/$J202)</f>
        <v>576.00993305381007</v>
      </c>
      <c r="P203" s="80">
        <f t="array" ref="P203">IF(YEAR(M203)&lt;&gt;YEAR(M202),IF(O202&gt;INDEX(Table2xAcq.1[],_xlfn.AGGREGATE(15,6,(ROW(Tableyear1[])-ROW(INDEX(Tableyear1[],1,1))+1)/(YEAR(Tableyear1[])=YEAR(M202)),1)),P202+(O202-INDEX(Table2xAcq.1[],_xlfn.AGGREGATE(15,6,(ROW(Tableyear1[])-ROW(INDEX(Tableyear1[],1,1))+1)/(YEAR(Tableyear1[])=YEAR(M202)),1)))*$C$25,P202-MAX($Q$2:Q202)*$C$19),P202)*(1+Tbill_YTM)^(1/52)</f>
        <v>2873.5601893743737</v>
      </c>
      <c r="Q203" s="64">
        <f t="shared" si="12"/>
        <v>4722.5489075912292</v>
      </c>
      <c r="R203" s="64">
        <f>IF(YEAR(M203)&lt;&gt;YEAR(M202), R202*EXP($C$20/52)+(-MAX(Q$2:Q202)*$C$19), R202*EXP($C$20/52))</f>
        <v>-1132.8342008492446</v>
      </c>
      <c r="S203" s="65">
        <f t="shared" si="13"/>
        <v>4.1687908998959475</v>
      </c>
      <c r="T203" s="62"/>
      <c r="U203" s="62"/>
      <c r="V203" s="62"/>
    </row>
    <row r="204" spans="7:22" x14ac:dyDescent="0.4">
      <c r="G204" s="62"/>
      <c r="H204" s="77">
        <v>38019</v>
      </c>
      <c r="I204" s="78">
        <v>1498.94995117187</v>
      </c>
      <c r="J204" s="73">
        <v>1.8968335897192909</v>
      </c>
      <c r="K204" s="79">
        <f t="shared" si="14"/>
        <v>112.16766534811845</v>
      </c>
      <c r="L204" s="62"/>
      <c r="M204" s="77">
        <v>38019</v>
      </c>
      <c r="N204" s="80">
        <f t="shared" si="15"/>
        <v>1277.9834597103738</v>
      </c>
      <c r="O204" s="80">
        <f t="array" ref="O204">IF(YEAR(M204)&lt;&gt;YEAR(M203),IF(O203&gt;INDEX(Table2xAcq.1[],_xlfn.AGGREGATE(15,6,(ROW(Tableyear1[])-ROW(INDEX(Tableyear1[],1,1))+1)/(YEAR(Tableyear1[])=YEAR(M203)),1)),O203-(O203-INDEX(Table2xAcq.1[],_xlfn.AGGREGATE(15,6,(ROW(Tableyear1[])-ROW(INDEX(Tableyear1[],1,1))+1)/(YEAR(Tableyear1[])=YEAR(M203)),1)))*$C$25,O203+MAX($Q$2:Q203)*$C$19),O203)*($J204/$J203)</f>
        <v>580.53906155864013</v>
      </c>
      <c r="P204" s="80">
        <f t="array" ref="P204">IF(YEAR(M204)&lt;&gt;YEAR(M203),IF(O203&gt;INDEX(Table2xAcq.1[],_xlfn.AGGREGATE(15,6,(ROW(Tableyear1[])-ROW(INDEX(Tableyear1[],1,1))+1)/(YEAR(Tableyear1[])=YEAR(M203)),1)),P203+(O203-INDEX(Table2xAcq.1[],_xlfn.AGGREGATE(15,6,(ROW(Tableyear1[])-ROW(INDEX(Tableyear1[],1,1))+1)/(YEAR(Tableyear1[])=YEAR(M203)),1)))*$C$25,P203-MAX($Q$2:Q203)*$C$19),P203)*(1+Tbill_YTM)^(1/52)</f>
        <v>2875.1940959751455</v>
      </c>
      <c r="Q204" s="64">
        <f t="shared" si="12"/>
        <v>4733.7166172441594</v>
      </c>
      <c r="R204" s="64">
        <f>IF(YEAR(M204)&lt;&gt;YEAR(M203), R203*EXP($C$20/52)+(-MAX(Q$2:Q203)*$C$19), R203*EXP($C$20/52))</f>
        <v>-1134.1420716305713</v>
      </c>
      <c r="S204" s="65">
        <f t="shared" si="13"/>
        <v>4.1738303653954318</v>
      </c>
      <c r="T204" s="62"/>
      <c r="U204" s="62"/>
      <c r="V204" s="62"/>
    </row>
    <row r="205" spans="7:22" x14ac:dyDescent="0.4">
      <c r="G205" s="62"/>
      <c r="H205" s="77">
        <v>38026</v>
      </c>
      <c r="I205" s="78">
        <v>1484.46997070312</v>
      </c>
      <c r="J205" s="73">
        <v>1.8601864510871691</v>
      </c>
      <c r="K205" s="79">
        <f t="shared" si="14"/>
        <v>112.23144389345157</v>
      </c>
      <c r="L205" s="62"/>
      <c r="M205" s="77">
        <v>38026</v>
      </c>
      <c r="N205" s="80">
        <f t="shared" si="15"/>
        <v>1265.6380338197198</v>
      </c>
      <c r="O205" s="80">
        <f t="array" ref="O205">IF(YEAR(M205)&lt;&gt;YEAR(M204),IF(O204&gt;INDEX(Table2xAcq.1[],_xlfn.AGGREGATE(15,6,(ROW(Tableyear1[])-ROW(INDEX(Tableyear1[],1,1))+1)/(YEAR(Tableyear1[])=YEAR(M204)),1)),O204-(O204-INDEX(Table2xAcq.1[],_xlfn.AGGREGATE(15,6,(ROW(Tableyear1[])-ROW(INDEX(Tableyear1[],1,1))+1)/(YEAR(Tableyear1[])=YEAR(M204)),1)))*$C$25,O204+MAX($Q$2:Q204)*$C$19),O204)*($J205/$J204)</f>
        <v>569.32295088577405</v>
      </c>
      <c r="P205" s="80">
        <f t="array" ref="P205">IF(YEAR(M205)&lt;&gt;YEAR(M204),IF(O204&gt;INDEX(Table2xAcq.1[],_xlfn.AGGREGATE(15,6,(ROW(Tableyear1[])-ROW(INDEX(Tableyear1[],1,1))+1)/(YEAR(Tableyear1[])=YEAR(M204)),1)),P204+(O204-INDEX(Table2xAcq.1[],_xlfn.AGGREGATE(15,6,(ROW(Tableyear1[])-ROW(INDEX(Tableyear1[],1,1))+1)/(YEAR(Tableyear1[])=YEAR(M204)),1)))*$C$25,P204-MAX($Q$2:Q204)*$C$19),P204)*(1+Tbill_YTM)^(1/52)</f>
        <v>2876.8289316153682</v>
      </c>
      <c r="Q205" s="64">
        <f t="shared" si="12"/>
        <v>4711.7899163208622</v>
      </c>
      <c r="R205" s="64">
        <f>IF(YEAR(M205)&lt;&gt;YEAR(M204), R204*EXP($C$20/52)+(-MAX(Q$2:Q204)*$C$19), R204*EXP($C$20/52))</f>
        <v>-1135.4514523645278</v>
      </c>
      <c r="S205" s="65">
        <f t="shared" si="13"/>
        <v>4.1497061864765481</v>
      </c>
      <c r="T205" s="62"/>
      <c r="U205" s="62"/>
      <c r="V205" s="62"/>
    </row>
    <row r="206" spans="7:22" x14ac:dyDescent="0.4">
      <c r="G206" s="62"/>
      <c r="H206" s="77">
        <v>38033</v>
      </c>
      <c r="I206" s="78">
        <v>1482.09997558593</v>
      </c>
      <c r="J206" s="73">
        <v>1.854246778485976</v>
      </c>
      <c r="K206" s="79">
        <f t="shared" si="14"/>
        <v>112.29525870327171</v>
      </c>
      <c r="L206" s="62"/>
      <c r="M206" s="77">
        <v>38033</v>
      </c>
      <c r="N206" s="80">
        <f t="shared" si="15"/>
        <v>1263.6174096107559</v>
      </c>
      <c r="O206" s="80">
        <f t="array" ref="O206">IF(YEAR(M206)&lt;&gt;YEAR(M205),IF(O205&gt;INDEX(Table2xAcq.1[],_xlfn.AGGREGATE(15,6,(ROW(Tableyear1[])-ROW(INDEX(Tableyear1[],1,1))+1)/(YEAR(Tableyear1[])=YEAR(M205)),1)),O205-(O205-INDEX(Table2xAcq.1[],_xlfn.AGGREGATE(15,6,(ROW(Tableyear1[])-ROW(INDEX(Tableyear1[],1,1))+1)/(YEAR(Tableyear1[])=YEAR(M205)),1)))*$C$25,O205+MAX($Q$2:Q205)*$C$19),O205)*($J206/$J205)</f>
        <v>567.50507293561998</v>
      </c>
      <c r="P206" s="80">
        <f t="array" ref="P206">IF(YEAR(M206)&lt;&gt;YEAR(M205),IF(O205&gt;INDEX(Table2xAcq.1[],_xlfn.AGGREGATE(15,6,(ROW(Tableyear1[])-ROW(INDEX(Tableyear1[],1,1))+1)/(YEAR(Tableyear1[])=YEAR(M205)),1)),P205+(O205-INDEX(Table2xAcq.1[],_xlfn.AGGREGATE(15,6,(ROW(Tableyear1[])-ROW(INDEX(Tableyear1[],1,1))+1)/(YEAR(Tableyear1[])=YEAR(M205)),1)))*$C$25,P205-MAX($Q$2:Q205)*$C$19),P205)*(1+Tbill_YTM)^(1/52)</f>
        <v>2878.4646968232937</v>
      </c>
      <c r="Q206" s="64">
        <f t="shared" si="12"/>
        <v>4709.5871793696697</v>
      </c>
      <c r="R206" s="64">
        <f>IF(YEAR(M206)&lt;&gt;YEAR(M205), R205*EXP($C$20/52)+(-MAX(Q$2:Q205)*$C$19), R205*EXP($C$20/52))</f>
        <v>-1136.7623447943724</v>
      </c>
      <c r="S206" s="65">
        <f t="shared" si="13"/>
        <v>4.1429830966309682</v>
      </c>
      <c r="T206" s="62"/>
      <c r="U206" s="62"/>
      <c r="V206" s="62"/>
    </row>
    <row r="207" spans="7:22" x14ac:dyDescent="0.4">
      <c r="G207" s="62"/>
      <c r="H207" s="77">
        <v>38040</v>
      </c>
      <c r="I207" s="78">
        <v>1470.38000488281</v>
      </c>
      <c r="J207" s="73">
        <v>1.824921202238504</v>
      </c>
      <c r="K207" s="79">
        <f t="shared" si="14"/>
        <v>112.35910979819887</v>
      </c>
      <c r="L207" s="62"/>
      <c r="M207" s="77">
        <v>38040</v>
      </c>
      <c r="N207" s="80">
        <f t="shared" si="15"/>
        <v>1253.6251288843928</v>
      </c>
      <c r="O207" s="80">
        <f t="array" ref="O207">IF(YEAR(M207)&lt;&gt;YEAR(M206),IF(O206&gt;INDEX(Table2xAcq.1[],_xlfn.AGGREGATE(15,6,(ROW(Tableyear1[])-ROW(INDEX(Tableyear1[],1,1))+1)/(YEAR(Tableyear1[])=YEAR(M206)),1)),O206-(O206-INDEX(Table2xAcq.1[],_xlfn.AGGREGATE(15,6,(ROW(Tableyear1[])-ROW(INDEX(Tableyear1[],1,1))+1)/(YEAR(Tableyear1[])=YEAR(M206)),1)))*$C$25,O206+MAX($Q$2:Q206)*$C$19),O206)*($J207/$J206)</f>
        <v>558.52977715498525</v>
      </c>
      <c r="P207" s="80">
        <f t="array" ref="P207">IF(YEAR(M207)&lt;&gt;YEAR(M206),IF(O206&gt;INDEX(Table2xAcq.1[],_xlfn.AGGREGATE(15,6,(ROW(Tableyear1[])-ROW(INDEX(Tableyear1[],1,1))+1)/(YEAR(Tableyear1[])=YEAR(M206)),1)),P206+(O206-INDEX(Table2xAcq.1[],_xlfn.AGGREGATE(15,6,(ROW(Tableyear1[])-ROW(INDEX(Tableyear1[],1,1))+1)/(YEAR(Tableyear1[])=YEAR(M206)),1)))*$C$25,P206-MAX($Q$2:Q206)*$C$19),P206)*(1+Tbill_YTM)^(1/52)</f>
        <v>2880.1013921274739</v>
      </c>
      <c r="Q207" s="64">
        <f t="shared" si="12"/>
        <v>4692.2562981668525</v>
      </c>
      <c r="R207" s="64">
        <f>IF(YEAR(M207)&lt;&gt;YEAR(M206), R206*EXP($C$20/52)+(-MAX(Q$2:Q206)*$C$19), R206*EXP($C$20/52))</f>
        <v>-1138.0747506653768</v>
      </c>
      <c r="S207" s="65">
        <f t="shared" si="13"/>
        <v>4.1229772432992817</v>
      </c>
      <c r="T207" s="62"/>
      <c r="U207" s="62"/>
      <c r="V207" s="62"/>
    </row>
    <row r="208" spans="7:22" x14ac:dyDescent="0.4">
      <c r="G208" s="62"/>
      <c r="H208" s="77">
        <v>38047</v>
      </c>
      <c r="I208" s="78">
        <v>1472.98999023437</v>
      </c>
      <c r="J208" s="73">
        <v>1.8313998235333759</v>
      </c>
      <c r="K208" s="79">
        <f t="shared" si="14"/>
        <v>112.42299719886476</v>
      </c>
      <c r="L208" s="62"/>
      <c r="M208" s="77">
        <v>38047</v>
      </c>
      <c r="N208" s="80">
        <f t="shared" si="15"/>
        <v>1255.8503653619498</v>
      </c>
      <c r="O208" s="80">
        <f t="array" ref="O208">IF(YEAR(M208)&lt;&gt;YEAR(M207),IF(O207&gt;INDEX(Table2xAcq.1[],_xlfn.AGGREGATE(15,6,(ROW(Tableyear1[])-ROW(INDEX(Tableyear1[],1,1))+1)/(YEAR(Tableyear1[])=YEAR(M207)),1)),O207-(O207-INDEX(Table2xAcq.1[],_xlfn.AGGREGATE(15,6,(ROW(Tableyear1[])-ROW(INDEX(Tableyear1[],1,1))+1)/(YEAR(Tableyear1[])=YEAR(M207)),1)))*$C$25,O207+MAX($Q$2:Q207)*$C$19),O207)*($J208/$J207)</f>
        <v>560.51260408672226</v>
      </c>
      <c r="P208" s="80">
        <f t="array" ref="P208">IF(YEAR(M208)&lt;&gt;YEAR(M207),IF(O207&gt;INDEX(Table2xAcq.1[],_xlfn.AGGREGATE(15,6,(ROW(Tableyear1[])-ROW(INDEX(Tableyear1[],1,1))+1)/(YEAR(Tableyear1[])=YEAR(M207)),1)),P207+(O207-INDEX(Table2xAcq.1[],_xlfn.AGGREGATE(15,6,(ROW(Tableyear1[])-ROW(INDEX(Tableyear1[],1,1))+1)/(YEAR(Tableyear1[])=YEAR(M207)),1)))*$C$25,P207-MAX($Q$2:Q207)*$C$19),P207)*(1+Tbill_YTM)^(1/52)</f>
        <v>2881.7390180567618</v>
      </c>
      <c r="Q208" s="64">
        <f t="shared" si="12"/>
        <v>4698.1019875054335</v>
      </c>
      <c r="R208" s="64">
        <f>IF(YEAR(M208)&lt;&gt;YEAR(M207), R207*EXP($C$20/52)+(-MAX(Q$2:Q207)*$C$19), R207*EXP($C$20/52))</f>
        <v>-1139.3886717248267</v>
      </c>
      <c r="S208" s="65">
        <f t="shared" si="13"/>
        <v>4.1233532543318718</v>
      </c>
      <c r="T208" s="62"/>
      <c r="U208" s="62"/>
      <c r="V208" s="62"/>
    </row>
    <row r="209" spans="1:22" x14ac:dyDescent="0.4">
      <c r="G209" s="62"/>
      <c r="H209" s="77">
        <v>38054</v>
      </c>
      <c r="I209" s="78">
        <v>1431.40002441406</v>
      </c>
      <c r="J209" s="73">
        <v>1.7279804431315371</v>
      </c>
      <c r="K209" s="79">
        <f t="shared" si="14"/>
        <v>112.48692092591284</v>
      </c>
      <c r="L209" s="62"/>
      <c r="M209" s="77">
        <v>38054</v>
      </c>
      <c r="N209" s="80">
        <f t="shared" si="15"/>
        <v>1220.3913506251852</v>
      </c>
      <c r="O209" s="80">
        <f t="array" ref="O209">IF(YEAR(M209)&lt;&gt;YEAR(M208),IF(O208&gt;INDEX(Table2xAcq.1[],_xlfn.AGGREGATE(15,6,(ROW(Tableyear1[])-ROW(INDEX(Tableyear1[],1,1))+1)/(YEAR(Tableyear1[])=YEAR(M208)),1)),O208-(O208-INDEX(Table2xAcq.1[],_xlfn.AGGREGATE(15,6,(ROW(Tableyear1[])-ROW(INDEX(Tableyear1[],1,1))+1)/(YEAR(Tableyear1[])=YEAR(M208)),1)))*$C$25,O208+MAX($Q$2:Q208)*$C$19),O208)*($J209/$J208)</f>
        <v>528.86038621644263</v>
      </c>
      <c r="P209" s="80">
        <f t="array" ref="P209">IF(YEAR(M209)&lt;&gt;YEAR(M208),IF(O208&gt;INDEX(Table2xAcq.1[],_xlfn.AGGREGATE(15,6,(ROW(Tableyear1[])-ROW(INDEX(Tableyear1[],1,1))+1)/(YEAR(Tableyear1[])=YEAR(M208)),1)),P208+(O208-INDEX(Table2xAcq.1[],_xlfn.AGGREGATE(15,6,(ROW(Tableyear1[])-ROW(INDEX(Tableyear1[],1,1))+1)/(YEAR(Tableyear1[])=YEAR(M208)),1)))*$C$25,P208-MAX($Q$2:Q208)*$C$19),P208)*(1+Tbill_YTM)^(1/52)</f>
        <v>2883.3775751403109</v>
      </c>
      <c r="Q209" s="64">
        <f t="shared" si="12"/>
        <v>4632.6293119819384</v>
      </c>
      <c r="R209" s="64">
        <f>IF(YEAR(M209)&lt;&gt;YEAR(M208), R208*EXP($C$20/52)+(-MAX(Q$2:Q208)*$C$19), R208*EXP($C$20/52))</f>
        <v>-1140.7041097220256</v>
      </c>
      <c r="S209" s="65">
        <f t="shared" si="13"/>
        <v>4.0612015618238182</v>
      </c>
      <c r="T209" s="62"/>
      <c r="U209" s="62"/>
      <c r="V209" s="62"/>
    </row>
    <row r="210" spans="1:22" x14ac:dyDescent="0.4">
      <c r="G210" s="62"/>
      <c r="H210" s="77">
        <v>38061</v>
      </c>
      <c r="I210" s="78">
        <v>1398.57995605468</v>
      </c>
      <c r="J210" s="73">
        <v>1.6487399299277401</v>
      </c>
      <c r="K210" s="79">
        <f t="shared" si="14"/>
        <v>112.55088099999828</v>
      </c>
      <c r="L210" s="62"/>
      <c r="M210" s="77">
        <v>38061</v>
      </c>
      <c r="N210" s="80">
        <f t="shared" si="15"/>
        <v>1192.4094260271957</v>
      </c>
      <c r="O210" s="80">
        <f t="array" ref="O210">IF(YEAR(M210)&lt;&gt;YEAR(M209),IF(O209&gt;INDEX(Table2xAcq.1[],_xlfn.AGGREGATE(15,6,(ROW(Tableyear1[])-ROW(INDEX(Tableyear1[],1,1))+1)/(YEAR(Tableyear1[])=YEAR(M209)),1)),O209-(O209-INDEX(Table2xAcq.1[],_xlfn.AGGREGATE(15,6,(ROW(Tableyear1[])-ROW(INDEX(Tableyear1[],1,1))+1)/(YEAR(Tableyear1[])=YEAR(M209)),1)))*$C$25,O209+MAX($Q$2:Q209)*$C$19),O209)*($J210/$J209)</f>
        <v>504.60827816538</v>
      </c>
      <c r="P210" s="80">
        <f t="array" ref="P210">IF(YEAR(M210)&lt;&gt;YEAR(M209),IF(O209&gt;INDEX(Table2xAcq.1[],_xlfn.AGGREGATE(15,6,(ROW(Tableyear1[])-ROW(INDEX(Tableyear1[],1,1))+1)/(YEAR(Tableyear1[])=YEAR(M209)),1)),P209+(O209-INDEX(Table2xAcq.1[],_xlfn.AGGREGATE(15,6,(ROW(Tableyear1[])-ROW(INDEX(Tableyear1[],1,1))+1)/(YEAR(Tableyear1[])=YEAR(M209)),1)))*$C$25,P209-MAX($Q$2:Q209)*$C$19),P209)*(1+Tbill_YTM)^(1/52)</f>
        <v>2885.0170639075759</v>
      </c>
      <c r="Q210" s="64">
        <f t="shared" si="12"/>
        <v>4582.0347681001513</v>
      </c>
      <c r="R210" s="64">
        <f>IF(YEAR(M210)&lt;&gt;YEAR(M209), R209*EXP($C$20/52)+(-MAX(Q$2:Q209)*$C$19), R209*EXP($C$20/52))</f>
        <v>-1142.0210664082965</v>
      </c>
      <c r="S210" s="65">
        <f t="shared" si="13"/>
        <v>4.0122156262063013</v>
      </c>
      <c r="T210" s="62"/>
      <c r="U210" s="62"/>
      <c r="V210" s="62"/>
    </row>
    <row r="211" spans="1:22" x14ac:dyDescent="0.4">
      <c r="G211" s="62"/>
      <c r="H211" s="77">
        <v>38068</v>
      </c>
      <c r="I211" s="78">
        <v>1415.39001464843</v>
      </c>
      <c r="J211" s="73">
        <v>1.688373580771878</v>
      </c>
      <c r="K211" s="79">
        <f t="shared" si="14"/>
        <v>112.61487744178801</v>
      </c>
      <c r="L211" s="62"/>
      <c r="M211" s="77">
        <v>38068</v>
      </c>
      <c r="N211" s="80">
        <f t="shared" si="15"/>
        <v>1206.7414434656559</v>
      </c>
      <c r="O211" s="80">
        <f t="array" ref="O211">IF(YEAR(M211)&lt;&gt;YEAR(M210),IF(O210&gt;INDEX(Table2xAcq.1[],_xlfn.AGGREGATE(15,6,(ROW(Tableyear1[])-ROW(INDEX(Tableyear1[],1,1))+1)/(YEAR(Tableyear1[])=YEAR(M210)),1)),O210-(O210-INDEX(Table2xAcq.1[],_xlfn.AGGREGATE(15,6,(ROW(Tableyear1[])-ROW(INDEX(Tableyear1[],1,1))+1)/(YEAR(Tableyear1[])=YEAR(M210)),1)))*$C$25,O210+MAX($Q$2:Q210)*$C$19),O210)*($J211/$J210)</f>
        <v>516.73843159154512</v>
      </c>
      <c r="P211" s="80">
        <f t="array" ref="P211">IF(YEAR(M211)&lt;&gt;YEAR(M210),IF(O210&gt;INDEX(Table2xAcq.1[],_xlfn.AGGREGATE(15,6,(ROW(Tableyear1[])-ROW(INDEX(Tableyear1[],1,1))+1)/(YEAR(Tableyear1[])=YEAR(M210)),1)),P210+(O210-INDEX(Table2xAcq.1[],_xlfn.AGGREGATE(15,6,(ROW(Tableyear1[])-ROW(INDEX(Tableyear1[],1,1))+1)/(YEAR(Tableyear1[])=YEAR(M210)),1)))*$C$25,P210-MAX($Q$2:Q210)*$C$19),P210)*(1+Tbill_YTM)^(1/52)</f>
        <v>2886.657484888312</v>
      </c>
      <c r="Q211" s="64">
        <f t="shared" si="12"/>
        <v>4610.1373599455128</v>
      </c>
      <c r="R211" s="64">
        <f>IF(YEAR(M211)&lt;&gt;YEAR(M210), R210*EXP($C$20/52)+(-MAX(Q$2:Q210)*$C$19), R210*EXP($C$20/52))</f>
        <v>-1143.3395435369841</v>
      </c>
      <c r="S211" s="65">
        <f t="shared" si="13"/>
        <v>4.0321682093525757</v>
      </c>
      <c r="T211" s="62"/>
      <c r="U211" s="62"/>
      <c r="V211" s="62"/>
    </row>
    <row r="212" spans="1:22" x14ac:dyDescent="0.4">
      <c r="G212" s="62"/>
      <c r="H212" s="77">
        <v>38075</v>
      </c>
      <c r="I212" s="78">
        <v>1490.30004882812</v>
      </c>
      <c r="J212" s="73">
        <v>1.867089159283462</v>
      </c>
      <c r="K212" s="79">
        <f t="shared" si="14"/>
        <v>112.67891027196072</v>
      </c>
      <c r="L212" s="62"/>
      <c r="M212" s="77">
        <v>38075</v>
      </c>
      <c r="N212" s="80">
        <f t="shared" si="15"/>
        <v>1270.6086757058906</v>
      </c>
      <c r="O212" s="80">
        <f t="array" ref="O212">IF(YEAR(M212)&lt;&gt;YEAR(M211),IF(O211&gt;INDEX(Table2xAcq.1[],_xlfn.AGGREGATE(15,6,(ROW(Tableyear1[])-ROW(INDEX(Tableyear1[],1,1))+1)/(YEAR(Tableyear1[])=YEAR(M211)),1)),O211-(O211-INDEX(Table2xAcq.1[],_xlfn.AGGREGATE(15,6,(ROW(Tableyear1[])-ROW(INDEX(Tableyear1[],1,1))+1)/(YEAR(Tableyear1[])=YEAR(M211)),1)))*$C$25,O211+MAX($Q$2:Q211)*$C$19),O211)*($J212/$J211)</f>
        <v>571.4355725518011</v>
      </c>
      <c r="P212" s="80">
        <f t="array" ref="P212">IF(YEAR(M212)&lt;&gt;YEAR(M211),IF(O211&gt;INDEX(Table2xAcq.1[],_xlfn.AGGREGATE(15,6,(ROW(Tableyear1[])-ROW(INDEX(Tableyear1[],1,1))+1)/(YEAR(Tableyear1[])=YEAR(M211)),1)),P211+(O211-INDEX(Table2xAcq.1[],_xlfn.AGGREGATE(15,6,(ROW(Tableyear1[])-ROW(INDEX(Tableyear1[],1,1))+1)/(YEAR(Tableyear1[])=YEAR(M211)),1)))*$C$25,P211-MAX($Q$2:Q211)*$C$19),P211)*(1+Tbill_YTM)^(1/52)</f>
        <v>2888.2988386125762</v>
      </c>
      <c r="Q212" s="64">
        <f t="shared" si="12"/>
        <v>4730.3430868702681</v>
      </c>
      <c r="R212" s="64">
        <f>IF(YEAR(M212)&lt;&gt;YEAR(M211), R211*EXP($C$20/52)+(-MAX(Q$2:Q211)*$C$19), R211*EXP($C$20/52))</f>
        <v>-1144.6595428634578</v>
      </c>
      <c r="S212" s="65">
        <f t="shared" si="13"/>
        <v>4.1325327835357362</v>
      </c>
      <c r="T212" s="62"/>
      <c r="U212" s="62"/>
      <c r="V212" s="62"/>
    </row>
    <row r="213" spans="1:22" x14ac:dyDescent="0.4">
      <c r="G213" s="62"/>
      <c r="H213" s="77">
        <v>38082</v>
      </c>
      <c r="I213" s="78">
        <v>1485.51000976562</v>
      </c>
      <c r="J213" s="73">
        <v>1.855086972189433</v>
      </c>
      <c r="K213" s="79">
        <f t="shared" si="14"/>
        <v>112.74297951120683</v>
      </c>
      <c r="L213" s="62"/>
      <c r="M213" s="77">
        <v>38082</v>
      </c>
      <c r="N213" s="80">
        <f t="shared" si="15"/>
        <v>1266.5247563672524</v>
      </c>
      <c r="O213" s="80">
        <f t="array" ref="O213">IF(YEAR(M213)&lt;&gt;YEAR(M212),IF(O212&gt;INDEX(Table2xAcq.1[],_xlfn.AGGREGATE(15,6,(ROW(Tableyear1[])-ROW(INDEX(Tableyear1[],1,1))+1)/(YEAR(Tableyear1[])=YEAR(M212)),1)),O212-(O212-INDEX(Table2xAcq.1[],_xlfn.AGGREGATE(15,6,(ROW(Tableyear1[])-ROW(INDEX(Tableyear1[],1,1))+1)/(YEAR(Tableyear1[])=YEAR(M212)),1)))*$C$25,O212+MAX($Q$2:Q212)*$C$19),O212)*($J213/$J212)</f>
        <v>567.7622200394967</v>
      </c>
      <c r="P213" s="80">
        <f t="array" ref="P213">IF(YEAR(M213)&lt;&gt;YEAR(M212),IF(O212&gt;INDEX(Table2xAcq.1[],_xlfn.AGGREGATE(15,6,(ROW(Tableyear1[])-ROW(INDEX(Tableyear1[],1,1))+1)/(YEAR(Tableyear1[])=YEAR(M212)),1)),P212+(O212-INDEX(Table2xAcq.1[],_xlfn.AGGREGATE(15,6,(ROW(Tableyear1[])-ROW(INDEX(Tableyear1[],1,1))+1)/(YEAR(Tableyear1[])=YEAR(M212)),1)))*$C$25,P212-MAX($Q$2:Q212)*$C$19),P212)*(1+Tbill_YTM)^(1/52)</f>
        <v>2889.941125610726</v>
      </c>
      <c r="Q213" s="64">
        <f t="shared" si="12"/>
        <v>4724.2281020174751</v>
      </c>
      <c r="R213" s="64">
        <f>IF(YEAR(M213)&lt;&gt;YEAR(M212), R212*EXP($C$20/52)+(-MAX(Q$2:Q212)*$C$19), R212*EXP($C$20/52))</f>
        <v>-1145.9810661451133</v>
      </c>
      <c r="S213" s="65">
        <f t="shared" si="13"/>
        <v>4.1224312002893555</v>
      </c>
      <c r="T213" s="62"/>
      <c r="U213" s="62"/>
      <c r="V213" s="62"/>
    </row>
    <row r="214" spans="1:22" x14ac:dyDescent="0.4">
      <c r="G214" s="62"/>
      <c r="H214" s="77">
        <v>38089</v>
      </c>
      <c r="I214" s="78">
        <v>1449.06005859375</v>
      </c>
      <c r="J214" s="73">
        <v>1.7640504539413391</v>
      </c>
      <c r="K214" s="79">
        <f t="shared" si="14"/>
        <v>112.80708518022855</v>
      </c>
      <c r="L214" s="62"/>
      <c r="M214" s="77">
        <v>38089</v>
      </c>
      <c r="N214" s="80">
        <f t="shared" si="15"/>
        <v>1235.4480451878815</v>
      </c>
      <c r="O214" s="80">
        <f t="array" ref="O214">IF(YEAR(M214)&lt;&gt;YEAR(M213),IF(O213&gt;INDEX(Table2xAcq.1[],_xlfn.AGGREGATE(15,6,(ROW(Tableyear1[])-ROW(INDEX(Tableyear1[],1,1))+1)/(YEAR(Tableyear1[])=YEAR(M213)),1)),O213-(O213-INDEX(Table2xAcq.1[],_xlfn.AGGREGATE(15,6,(ROW(Tableyear1[])-ROW(INDEX(Tableyear1[],1,1))+1)/(YEAR(Tableyear1[])=YEAR(M213)),1)))*$C$25,O213+MAX($Q$2:Q213)*$C$19),O213)*($J214/$J213)</f>
        <v>539.89986292089691</v>
      </c>
      <c r="P214" s="80">
        <f t="array" ref="P214">IF(YEAR(M214)&lt;&gt;YEAR(M213),IF(O213&gt;INDEX(Table2xAcq.1[],_xlfn.AGGREGATE(15,6,(ROW(Tableyear1[])-ROW(INDEX(Tableyear1[],1,1))+1)/(YEAR(Tableyear1[])=YEAR(M213)),1)),P213+(O213-INDEX(Table2xAcq.1[],_xlfn.AGGREGATE(15,6,(ROW(Tableyear1[])-ROW(INDEX(Tableyear1[],1,1))+1)/(YEAR(Tableyear1[])=YEAR(M213)),1)))*$C$25,P213-MAX($Q$2:Q213)*$C$19),P213)*(1+Tbill_YTM)^(1/52)</f>
        <v>2891.5843464134214</v>
      </c>
      <c r="Q214" s="64">
        <f t="shared" si="12"/>
        <v>4666.9322545222003</v>
      </c>
      <c r="R214" s="64">
        <f>IF(YEAR(M214)&lt;&gt;YEAR(M213), R213*EXP($C$20/52)+(-MAX(Q$2:Q213)*$C$19), R213*EXP($C$20/52))</f>
        <v>-1147.3041151413754</v>
      </c>
      <c r="S214" s="65">
        <f t="shared" si="13"/>
        <v>4.0677377453205787</v>
      </c>
      <c r="T214" s="62"/>
      <c r="U214" s="62"/>
      <c r="V214" s="62"/>
    </row>
    <row r="215" spans="1:22" x14ac:dyDescent="0.4">
      <c r="G215" s="62"/>
      <c r="H215" s="77">
        <v>38096</v>
      </c>
      <c r="I215" s="78">
        <v>1497.01000976562</v>
      </c>
      <c r="J215" s="73">
        <v>1.8807966614288181</v>
      </c>
      <c r="K215" s="79">
        <f t="shared" si="14"/>
        <v>112.87122729973987</v>
      </c>
      <c r="L215" s="62"/>
      <c r="M215" s="77">
        <v>38096</v>
      </c>
      <c r="N215" s="80">
        <f t="shared" si="15"/>
        <v>1276.3294931933083</v>
      </c>
      <c r="O215" s="80">
        <f t="array" ref="O215">IF(YEAR(M215)&lt;&gt;YEAR(M214),IF(O214&gt;INDEX(Table2xAcq.1[],_xlfn.AGGREGATE(15,6,(ROW(Tableyear1[])-ROW(INDEX(Tableyear1[],1,1))+1)/(YEAR(Tableyear1[])=YEAR(M214)),1)),O214-(O214-INDEX(Table2xAcq.1[],_xlfn.AGGREGATE(15,6,(ROW(Tableyear1[])-ROW(INDEX(Tableyear1[],1,1))+1)/(YEAR(Tableyear1[])=YEAR(M214)),1)))*$C$25,O214+MAX($Q$2:Q214)*$C$19),O214)*($J215/$J214)</f>
        <v>575.63084855013244</v>
      </c>
      <c r="P215" s="80">
        <f t="array" ref="P215">IF(YEAR(M215)&lt;&gt;YEAR(M214),IF(O214&gt;INDEX(Table2xAcq.1[],_xlfn.AGGREGATE(15,6,(ROW(Tableyear1[])-ROW(INDEX(Tableyear1[],1,1))+1)/(YEAR(Tableyear1[])=YEAR(M214)),1)),P214+(O214-INDEX(Table2xAcq.1[],_xlfn.AGGREGATE(15,6,(ROW(Tableyear1[])-ROW(INDEX(Tableyear1[],1,1))+1)/(YEAR(Tableyear1[])=YEAR(M214)),1)))*$C$25,P214-MAX($Q$2:Q214)*$C$19),P214)*(1+Tbill_YTM)^(1/52)</f>
        <v>2893.2285015516236</v>
      </c>
      <c r="Q215" s="64">
        <f t="shared" si="12"/>
        <v>4745.1888432950645</v>
      </c>
      <c r="R215" s="64">
        <f>IF(YEAR(M215)&lt;&gt;YEAR(M214), R214*EXP($C$20/52)+(-MAX(Q$2:Q214)*$C$19), R214*EXP($C$20/52))</f>
        <v>-1148.6286916136999</v>
      </c>
      <c r="S215" s="65">
        <f t="shared" si="13"/>
        <v>4.1311773577835531</v>
      </c>
      <c r="T215" s="62"/>
      <c r="U215" s="62"/>
      <c r="V215" s="62"/>
    </row>
    <row r="216" spans="1:22" x14ac:dyDescent="0.4">
      <c r="G216" s="62"/>
      <c r="H216" s="77">
        <v>38103</v>
      </c>
      <c r="I216" s="78">
        <v>1401.35998535156</v>
      </c>
      <c r="J216" s="73">
        <v>1.6404532496814039</v>
      </c>
      <c r="K216" s="79">
        <f t="shared" si="14"/>
        <v>112.93540589046653</v>
      </c>
      <c r="L216" s="62"/>
      <c r="M216" s="77">
        <v>38103</v>
      </c>
      <c r="N216" s="80">
        <f t="shared" si="15"/>
        <v>1194.7796395597722</v>
      </c>
      <c r="O216" s="80">
        <f t="array" ref="O216">IF(YEAR(M216)&lt;&gt;YEAR(M215),IF(O215&gt;INDEX(Table2xAcq.1[],_xlfn.AGGREGATE(15,6,(ROW(Tableyear1[])-ROW(INDEX(Tableyear1[],1,1))+1)/(YEAR(Tableyear1[])=YEAR(M215)),1)),O215-(O215-INDEX(Table2xAcq.1[],_xlfn.AGGREGATE(15,6,(ROW(Tableyear1[])-ROW(INDEX(Tableyear1[],1,1))+1)/(YEAR(Tableyear1[])=YEAR(M215)),1)))*$C$25,O215+MAX($Q$2:Q215)*$C$19),O215)*($J216/$J215)</f>
        <v>502.07208226516059</v>
      </c>
      <c r="P216" s="80">
        <f t="array" ref="P216">IF(YEAR(M216)&lt;&gt;YEAR(M215),IF(O215&gt;INDEX(Table2xAcq.1[],_xlfn.AGGREGATE(15,6,(ROW(Tableyear1[])-ROW(INDEX(Tableyear1[],1,1))+1)/(YEAR(Tableyear1[])=YEAR(M215)),1)),P215+(O215-INDEX(Table2xAcq.1[],_xlfn.AGGREGATE(15,6,(ROW(Tableyear1[])-ROW(INDEX(Tableyear1[],1,1))+1)/(YEAR(Tableyear1[])=YEAR(M215)),1)))*$C$25,P215-MAX($Q$2:Q215)*$C$19),P215)*(1+Tbill_YTM)^(1/52)</f>
        <v>2894.8735915565962</v>
      </c>
      <c r="Q216" s="64">
        <f t="shared" si="12"/>
        <v>4591.7253133815293</v>
      </c>
      <c r="R216" s="64">
        <f>IF(YEAR(M216)&lt;&gt;YEAR(M215), R215*EXP($C$20/52)+(-MAX(Q$2:Q215)*$C$19), R215*EXP($C$20/52))</f>
        <v>-1149.9547973255762</v>
      </c>
      <c r="S216" s="65">
        <f t="shared" si="13"/>
        <v>3.9929615703681578</v>
      </c>
      <c r="T216" s="62"/>
      <c r="U216" s="62"/>
      <c r="V216" s="62"/>
    </row>
    <row r="217" spans="1:22" x14ac:dyDescent="0.4">
      <c r="G217" s="62"/>
      <c r="H217" s="77">
        <v>38110</v>
      </c>
      <c r="I217" s="78">
        <v>1406.18994140625</v>
      </c>
      <c r="J217" s="73">
        <v>1.6517612892837299</v>
      </c>
      <c r="K217" s="79">
        <f t="shared" si="14"/>
        <v>112.99962097314605</v>
      </c>
      <c r="L217" s="62"/>
      <c r="M217" s="77">
        <v>38110</v>
      </c>
      <c r="N217" s="80">
        <f t="shared" si="15"/>
        <v>1198.8975915595679</v>
      </c>
      <c r="O217" s="80">
        <f t="array" ref="O217">IF(YEAR(M217)&lt;&gt;YEAR(M216),IF(O216&gt;INDEX(Table2xAcq.1[],_xlfn.AGGREGATE(15,6,(ROW(Tableyear1[])-ROW(INDEX(Tableyear1[],1,1))+1)/(YEAR(Tableyear1[])=YEAR(M216)),1)),O216-(O216-INDEX(Table2xAcq.1[],_xlfn.AGGREGATE(15,6,(ROW(Tableyear1[])-ROW(INDEX(Tableyear1[],1,1))+1)/(YEAR(Tableyear1[])=YEAR(M216)),1)))*$C$25,O216+MAX($Q$2:Q216)*$C$19),O216)*($J217/$J216)</f>
        <v>505.53298612851626</v>
      </c>
      <c r="P217" s="80">
        <f t="array" ref="P217">IF(YEAR(M217)&lt;&gt;YEAR(M216),IF(O216&gt;INDEX(Table2xAcq.1[],_xlfn.AGGREGATE(15,6,(ROW(Tableyear1[])-ROW(INDEX(Tableyear1[],1,1))+1)/(YEAR(Tableyear1[])=YEAR(M216)),1)),P216+(O216-INDEX(Table2xAcq.1[],_xlfn.AGGREGATE(15,6,(ROW(Tableyear1[])-ROW(INDEX(Tableyear1[],1,1))+1)/(YEAR(Tableyear1[])=YEAR(M216)),1)))*$C$25,P216-MAX($Q$2:Q216)*$C$19),P216)*(1+Tbill_YTM)^(1/52)</f>
        <v>2896.5196169599039</v>
      </c>
      <c r="Q217" s="64">
        <f t="shared" si="12"/>
        <v>4600.9501946479886</v>
      </c>
      <c r="R217" s="64">
        <f>IF(YEAR(M217)&lt;&gt;YEAR(M216), R216*EXP($C$20/52)+(-MAX(Q$2:Q216)*$C$19), R216*EXP($C$20/52))</f>
        <v>-1151.2824340425302</v>
      </c>
      <c r="S217" s="65">
        <f t="shared" si="13"/>
        <v>3.9963696644728119</v>
      </c>
      <c r="T217" s="62"/>
      <c r="U217" s="62"/>
      <c r="V217" s="62"/>
    </row>
    <row r="218" spans="1:22" x14ac:dyDescent="0.4">
      <c r="G218" s="62"/>
      <c r="H218" s="77">
        <v>38117</v>
      </c>
      <c r="I218" s="78">
        <v>1399.84997558593</v>
      </c>
      <c r="J218" s="73">
        <v>1.636866985450331</v>
      </c>
      <c r="K218" s="79">
        <f t="shared" si="14"/>
        <v>113.06387256852778</v>
      </c>
      <c r="L218" s="62"/>
      <c r="M218" s="77">
        <v>38117</v>
      </c>
      <c r="N218" s="80">
        <f t="shared" si="15"/>
        <v>1193.492226659183</v>
      </c>
      <c r="O218" s="80">
        <f t="array" ref="O218">IF(YEAR(M218)&lt;&gt;YEAR(M217),IF(O217&gt;INDEX(Table2xAcq.1[],_xlfn.AGGREGATE(15,6,(ROW(Tableyear1[])-ROW(INDEX(Tableyear1[],1,1))+1)/(YEAR(Tableyear1[])=YEAR(M217)),1)),O217-(O217-INDEX(Table2xAcq.1[],_xlfn.AGGREGATE(15,6,(ROW(Tableyear1[])-ROW(INDEX(Tableyear1[],1,1))+1)/(YEAR(Tableyear1[])=YEAR(M217)),1)))*$C$25,O217+MAX($Q$2:Q217)*$C$19),O217)*($J218/$J217)</f>
        <v>500.97448125129597</v>
      </c>
      <c r="P218" s="80">
        <f t="array" ref="P218">IF(YEAR(M218)&lt;&gt;YEAR(M217),IF(O217&gt;INDEX(Table2xAcq.1[],_xlfn.AGGREGATE(15,6,(ROW(Tableyear1[])-ROW(INDEX(Tableyear1[],1,1))+1)/(YEAR(Tableyear1[])=YEAR(M217)),1)),P217+(O217-INDEX(Table2xAcq.1[],_xlfn.AGGREGATE(15,6,(ROW(Tableyear1[])-ROW(INDEX(Tableyear1[],1,1))+1)/(YEAR(Tableyear1[])=YEAR(M217)),1)))*$C$25,P217-MAX($Q$2:Q217)*$C$19),P217)*(1+Tbill_YTM)^(1/52)</f>
        <v>2898.1665782934151</v>
      </c>
      <c r="Q218" s="64">
        <f t="shared" si="12"/>
        <v>4592.6332862038944</v>
      </c>
      <c r="R218" s="64">
        <f>IF(YEAR(M218)&lt;&gt;YEAR(M217), R217*EXP($C$20/52)+(-MAX(Q$2:Q217)*$C$19), R217*EXP($C$20/52))</f>
        <v>-1152.6116035321256</v>
      </c>
      <c r="S218" s="65">
        <f t="shared" si="13"/>
        <v>3.9845454202699151</v>
      </c>
      <c r="T218" s="62"/>
      <c r="U218" s="62"/>
      <c r="V218" s="62"/>
    </row>
    <row r="219" spans="1:22" x14ac:dyDescent="0.4">
      <c r="G219" s="62"/>
      <c r="H219" s="77">
        <v>38124</v>
      </c>
      <c r="I219" s="78">
        <v>1408.17004394531</v>
      </c>
      <c r="J219" s="73">
        <v>1.6563245636932551</v>
      </c>
      <c r="K219" s="79">
        <f t="shared" si="14"/>
        <v>113.12816069737285</v>
      </c>
      <c r="L219" s="62"/>
      <c r="M219" s="77">
        <v>38124</v>
      </c>
      <c r="N219" s="80">
        <f t="shared" si="15"/>
        <v>1200.5857988886191</v>
      </c>
      <c r="O219" s="80">
        <f t="array" ref="O219">IF(YEAR(M219)&lt;&gt;YEAR(M218),IF(O218&gt;INDEX(Table2xAcq.1[],_xlfn.AGGREGATE(15,6,(ROW(Tableyear1[])-ROW(INDEX(Tableyear1[],1,1))+1)/(YEAR(Tableyear1[])=YEAR(M218)),1)),O218-(O218-INDEX(Table2xAcq.1[],_xlfn.AGGREGATE(15,6,(ROW(Tableyear1[])-ROW(INDEX(Tableyear1[],1,1))+1)/(YEAR(Tableyear1[])=YEAR(M218)),1)))*$C$25,O218+MAX($Q$2:Q218)*$C$19),O218)*($J219/$J218)</f>
        <v>506.92960787630619</v>
      </c>
      <c r="P219" s="80">
        <f t="array" ref="P219">IF(YEAR(M219)&lt;&gt;YEAR(M218),IF(O218&gt;INDEX(Table2xAcq.1[],_xlfn.AGGREGATE(15,6,(ROW(Tableyear1[])-ROW(INDEX(Tableyear1[],1,1))+1)/(YEAR(Tableyear1[])=YEAR(M218)),1)),P218+(O218-INDEX(Table2xAcq.1[],_xlfn.AGGREGATE(15,6,(ROW(Tableyear1[])-ROW(INDEX(Tableyear1[],1,1))+1)/(YEAR(Tableyear1[])=YEAR(M218)),1)))*$C$25,P218-MAX($Q$2:Q218)*$C$19),P218)*(1+Tbill_YTM)^(1/52)</f>
        <v>2899.8144760892992</v>
      </c>
      <c r="Q219" s="64">
        <f t="shared" si="12"/>
        <v>4607.3298828542247</v>
      </c>
      <c r="R219" s="64">
        <f>IF(YEAR(M219)&lt;&gt;YEAR(M218), R218*EXP($C$20/52)+(-MAX(Q$2:Q218)*$C$19), R218*EXP($C$20/52))</f>
        <v>-1153.942307563967</v>
      </c>
      <c r="S219" s="65">
        <f t="shared" si="13"/>
        <v>3.9926865083753977</v>
      </c>
      <c r="T219" s="62"/>
      <c r="U219" s="62"/>
      <c r="V219" s="62"/>
    </row>
    <row r="220" spans="1:22" x14ac:dyDescent="0.4">
      <c r="G220" s="62"/>
      <c r="H220" s="77">
        <v>38131</v>
      </c>
      <c r="I220" s="78">
        <v>1466.21997070312</v>
      </c>
      <c r="J220" s="73">
        <v>1.7928840935923149</v>
      </c>
      <c r="K220" s="79">
        <f t="shared" si="14"/>
        <v>113.19248538045417</v>
      </c>
      <c r="L220" s="62"/>
      <c r="M220" s="77">
        <v>38131</v>
      </c>
      <c r="N220" s="80">
        <f t="shared" si="15"/>
        <v>1250.0783427696747</v>
      </c>
      <c r="O220" s="80">
        <f t="array" ref="O220">IF(YEAR(M220)&lt;&gt;YEAR(M219),IF(O219&gt;INDEX(Table2xAcq.1[],_xlfn.AGGREGATE(15,6,(ROW(Tableyear1[])-ROW(INDEX(Tableyear1[],1,1))+1)/(YEAR(Tableyear1[])=YEAR(M219)),1)),O219-(O219-INDEX(Table2xAcq.1[],_xlfn.AGGREGATE(15,6,(ROW(Tableyear1[])-ROW(INDEX(Tableyear1[],1,1))+1)/(YEAR(Tableyear1[])=YEAR(M219)),1)))*$C$25,O219+MAX($Q$2:Q219)*$C$19),O219)*($J220/$J219)</f>
        <v>548.72459809799534</v>
      </c>
      <c r="P220" s="80">
        <f t="array" ref="P220">IF(YEAR(M220)&lt;&gt;YEAR(M219),IF(O219&gt;INDEX(Table2xAcq.1[],_xlfn.AGGREGATE(15,6,(ROW(Tableyear1[])-ROW(INDEX(Tableyear1[],1,1))+1)/(YEAR(Tableyear1[])=YEAR(M219)),1)),P219+(O219-INDEX(Table2xAcq.1[],_xlfn.AGGREGATE(15,6,(ROW(Tableyear1[])-ROW(INDEX(Tableyear1[],1,1))+1)/(YEAR(Tableyear1[])=YEAR(M219)),1)))*$C$25,P219-MAX($Q$2:Q219)*$C$19),P219)*(1+Tbill_YTM)^(1/52)</f>
        <v>2901.463310880029</v>
      </c>
      <c r="Q220" s="64">
        <f t="shared" si="12"/>
        <v>4700.2662517476992</v>
      </c>
      <c r="R220" s="64">
        <f>IF(YEAR(M220)&lt;&gt;YEAR(M219), R219*EXP($C$20/52)+(-MAX(Q$2:Q219)*$C$19), R219*EXP($C$20/52))</f>
        <v>-1155.2745479097018</v>
      </c>
      <c r="S220" s="65">
        <f t="shared" si="13"/>
        <v>4.0685274857410603</v>
      </c>
      <c r="T220" s="62"/>
      <c r="U220" s="62"/>
      <c r="V220" s="62"/>
    </row>
    <row r="221" spans="1:22" x14ac:dyDescent="0.4">
      <c r="G221" s="62"/>
      <c r="H221" s="77">
        <v>38138</v>
      </c>
      <c r="I221" s="78">
        <v>1455.0400390625</v>
      </c>
      <c r="J221" s="73">
        <v>1.7655426004924699</v>
      </c>
      <c r="K221" s="79">
        <f t="shared" si="14"/>
        <v>113.2568466385565</v>
      </c>
      <c r="L221" s="62"/>
      <c r="M221" s="77">
        <v>38138</v>
      </c>
      <c r="N221" s="80">
        <f t="shared" si="15"/>
        <v>1240.5464916853639</v>
      </c>
      <c r="O221" s="80">
        <f t="array" ref="O221">IF(YEAR(M221)&lt;&gt;YEAR(M220),IF(O220&gt;INDEX(Table2xAcq.1[],_xlfn.AGGREGATE(15,6,(ROW(Tableyear1[])-ROW(INDEX(Tableyear1[],1,1))+1)/(YEAR(Tableyear1[])=YEAR(M220)),1)),O220-(O220-INDEX(Table2xAcq.1[],_xlfn.AGGREGATE(15,6,(ROW(Tableyear1[])-ROW(INDEX(Tableyear1[],1,1))+1)/(YEAR(Tableyear1[])=YEAR(M220)),1)))*$C$25,O220+MAX($Q$2:Q220)*$C$19),O220)*($J221/$J220)</f>
        <v>540.35654471058933</v>
      </c>
      <c r="P221" s="80">
        <f t="array" ref="P221">IF(YEAR(M221)&lt;&gt;YEAR(M220),IF(O220&gt;INDEX(Table2xAcq.1[],_xlfn.AGGREGATE(15,6,(ROW(Tableyear1[])-ROW(INDEX(Tableyear1[],1,1))+1)/(YEAR(Tableyear1[])=YEAR(M220)),1)),P220+(O220-INDEX(Table2xAcq.1[],_xlfn.AGGREGATE(15,6,(ROW(Tableyear1[])-ROW(INDEX(Tableyear1[],1,1))+1)/(YEAR(Tableyear1[])=YEAR(M220)),1)))*$C$25,P220-MAX($Q$2:Q220)*$C$19),P220)*(1+Tbill_YTM)^(1/52)</f>
        <v>2903.1130831983796</v>
      </c>
      <c r="Q221" s="64">
        <f t="shared" si="12"/>
        <v>4684.0161195943328</v>
      </c>
      <c r="R221" s="64">
        <f>IF(YEAR(M221)&lt;&gt;YEAR(M220), R220*EXP($C$20/52)+(-MAX(Q$2:Q220)*$C$19), R220*EXP($C$20/52))</f>
        <v>-1156.6083263430232</v>
      </c>
      <c r="S221" s="65">
        <f t="shared" si="13"/>
        <v>4.0497859239906271</v>
      </c>
      <c r="T221" s="62"/>
      <c r="U221" s="62"/>
      <c r="V221" s="62"/>
    </row>
    <row r="222" spans="1:22" x14ac:dyDescent="0.4">
      <c r="G222" s="62"/>
      <c r="H222" s="77">
        <v>38145</v>
      </c>
      <c r="I222" s="78">
        <v>1481.27001953125</v>
      </c>
      <c r="J222" s="73">
        <v>1.8291974095484489</v>
      </c>
      <c r="K222" s="79">
        <f t="shared" si="14"/>
        <v>113.32124449247638</v>
      </c>
      <c r="L222" s="62"/>
      <c r="M222" s="77">
        <v>38145</v>
      </c>
      <c r="N222" s="80">
        <f t="shared" si="15"/>
        <v>1262.909800854814</v>
      </c>
      <c r="O222" s="80">
        <f t="array" ref="O222">IF(YEAR(M222)&lt;&gt;YEAR(M221),IF(O221&gt;INDEX(Table2xAcq.1[],_xlfn.AGGREGATE(15,6,(ROW(Tableyear1[])-ROW(INDEX(Tableyear1[],1,1))+1)/(YEAR(Tableyear1[])=YEAR(M221)),1)),O221-(O221-INDEX(Table2xAcq.1[],_xlfn.AGGREGATE(15,6,(ROW(Tableyear1[])-ROW(INDEX(Tableyear1[],1,1))+1)/(YEAR(Tableyear1[])=YEAR(M221)),1)))*$C$25,O221+MAX($Q$2:Q221)*$C$19),O221)*($J222/$J221)</f>
        <v>559.83854002812336</v>
      </c>
      <c r="P222" s="80">
        <f t="array" ref="P222">IF(YEAR(M222)&lt;&gt;YEAR(M221),IF(O221&gt;INDEX(Table2xAcq.1[],_xlfn.AGGREGATE(15,6,(ROW(Tableyear1[])-ROW(INDEX(Tableyear1[],1,1))+1)/(YEAR(Tableyear1[])=YEAR(M221)),1)),P221+(O221-INDEX(Table2xAcq.1[],_xlfn.AGGREGATE(15,6,(ROW(Tableyear1[])-ROW(INDEX(Tableyear1[],1,1))+1)/(YEAR(Tableyear1[])=YEAR(M221)),1)))*$C$25,P221-MAX($Q$2:Q221)*$C$19),P221)*(1+Tbill_YTM)^(1/52)</f>
        <v>2904.7637935774296</v>
      </c>
      <c r="Q222" s="64">
        <f t="shared" si="12"/>
        <v>4727.5121344603667</v>
      </c>
      <c r="R222" s="64">
        <f>IF(YEAR(M222)&lt;&gt;YEAR(M221), R221*EXP($C$20/52)+(-MAX(Q$2:Q221)*$C$19), R221*EXP($C$20/52))</f>
        <v>-1157.9436446396717</v>
      </c>
      <c r="S222" s="65">
        <f t="shared" si="13"/>
        <v>4.0826789424035157</v>
      </c>
      <c r="T222" s="62"/>
      <c r="U222" s="62"/>
      <c r="V222" s="62"/>
    </row>
    <row r="223" spans="1:22" ht="17.5" customHeight="1" x14ac:dyDescent="0.4">
      <c r="A223" s="4"/>
      <c r="G223" s="62"/>
      <c r="H223" s="77">
        <v>38152</v>
      </c>
      <c r="I223" s="78">
        <v>1464.65002441406</v>
      </c>
      <c r="J223" s="73">
        <v>1.7881498603316059</v>
      </c>
      <c r="K223" s="79">
        <f t="shared" si="14"/>
        <v>113.38567896302222</v>
      </c>
      <c r="L223" s="79"/>
      <c r="M223" s="77">
        <v>38152</v>
      </c>
      <c r="N223" s="93">
        <f t="shared" si="15"/>
        <v>1248.7398288396505</v>
      </c>
      <c r="O223" s="80">
        <f t="array" ref="O223">IF(YEAR(M223)&lt;&gt;YEAR(M222),IF(O222&gt;INDEX(Table2xAcq.1[],_xlfn.AGGREGATE(15,6,(ROW(Tableyear1[])-ROW(INDEX(Tableyear1[],1,1))+1)/(YEAR(Tableyear1[])=YEAR(M222)),1)),O222-(O222-INDEX(Table2xAcq.1[],_xlfn.AGGREGATE(15,6,(ROW(Tableyear1[])-ROW(INDEX(Tableyear1[],1,1))+1)/(YEAR(Tableyear1[])=YEAR(M222)),1)))*$C$25,O222+MAX($Q$2:Q222)*$C$19),O222)*($J223/$J222)</f>
        <v>547.27565320938322</v>
      </c>
      <c r="P223" s="80">
        <f t="array" ref="P223">IF(YEAR(M223)&lt;&gt;YEAR(M222),IF(O222&gt;INDEX(Table2xAcq.1[],_xlfn.AGGREGATE(15,6,(ROW(Tableyear1[])-ROW(INDEX(Tableyear1[],1,1))+1)/(YEAR(Tableyear1[])=YEAR(M222)),1)),P222+(O222-INDEX(Table2xAcq.1[],_xlfn.AGGREGATE(15,6,(ROW(Tableyear1[])-ROW(INDEX(Tableyear1[],1,1))+1)/(YEAR(Tableyear1[])=YEAR(M222)),1)))*$C$25,P222-MAX($Q$2:Q222)*$C$19),P222)*(1+Tbill_YTM)^(1/52)</f>
        <v>2906.4154425505603</v>
      </c>
      <c r="Q223" s="64">
        <f t="shared" si="12"/>
        <v>4702.4309245995937</v>
      </c>
      <c r="R223" s="66">
        <f>IF(YEAR(M223)&lt;&gt;YEAR(M222), R222*EXP($C$20/52)+(-MAX(Q$2:Q222)*$C$19), R222*EXP($C$20/52))</f>
        <v>-1159.2805045774383</v>
      </c>
      <c r="S223" s="65">
        <f t="shared" si="13"/>
        <v>4.0563357237803688</v>
      </c>
      <c r="T223" s="62"/>
      <c r="U223" s="62"/>
      <c r="V223" s="62"/>
    </row>
    <row r="224" spans="1:22" ht="17.5" customHeight="1" x14ac:dyDescent="0.4">
      <c r="G224" s="62"/>
      <c r="H224" s="77">
        <v>38159</v>
      </c>
      <c r="I224" s="78">
        <v>1498.38000488281</v>
      </c>
      <c r="J224" s="73">
        <v>1.8705098219044221</v>
      </c>
      <c r="K224" s="79">
        <f t="shared" si="14"/>
        <v>113.45015007101422</v>
      </c>
      <c r="L224" s="62"/>
      <c r="M224" s="77">
        <v>38159</v>
      </c>
      <c r="N224" s="80">
        <f t="shared" si="15"/>
        <v>1277.4975315913109</v>
      </c>
      <c r="O224" s="80">
        <f t="array" ref="O224">IF(YEAR(M224)&lt;&gt;YEAR(M223),IF(O223&gt;INDEX(Table2xAcq.1[],_xlfn.AGGREGATE(15,6,(ROW(Tableyear1[])-ROW(INDEX(Tableyear1[],1,1))+1)/(YEAR(Tableyear1[])=YEAR(M223)),1)),O223-(O223-INDEX(Table2xAcq.1[],_xlfn.AGGREGATE(15,6,(ROW(Tableyear1[])-ROW(INDEX(Tableyear1[],1,1))+1)/(YEAR(Tableyear1[])=YEAR(M223)),1)))*$C$25,O223+MAX($Q$2:Q223)*$C$19),O223)*($J224/$J223)</f>
        <v>572.48249004558875</v>
      </c>
      <c r="P224" s="80">
        <f t="array" ref="P224">IF(YEAR(M224)&lt;&gt;YEAR(M223),IF(O223&gt;INDEX(Table2xAcq.1[],_xlfn.AGGREGATE(15,6,(ROW(Tableyear1[])-ROW(INDEX(Tableyear1[],1,1))+1)/(YEAR(Tableyear1[])=YEAR(M223)),1)),P223+(O223-INDEX(Table2xAcq.1[],_xlfn.AGGREGATE(15,6,(ROW(Tableyear1[])-ROW(INDEX(Tableyear1[],1,1))+1)/(YEAR(Tableyear1[])=YEAR(M223)),1)))*$C$25,P223-MAX($Q$2:Q223)*$C$19),P223)*(1+Tbill_YTM)^(1/52)</f>
        <v>2908.0680306514564</v>
      </c>
      <c r="Q224" s="64">
        <f t="shared" si="12"/>
        <v>4758.0480522883563</v>
      </c>
      <c r="R224" s="64">
        <f>IF(YEAR(M224)&lt;&gt;YEAR(M223), R223*EXP($C$20/52)+(-MAX(Q$2:Q223)*$C$19), R223*EXP($C$20/52))</f>
        <v>-1160.6189079361661</v>
      </c>
      <c r="S224" s="65">
        <f t="shared" si="13"/>
        <v>4.0995782678994992</v>
      </c>
      <c r="T224" s="62"/>
      <c r="U224" s="62"/>
      <c r="V224" s="62"/>
    </row>
    <row r="225" spans="2:22" x14ac:dyDescent="0.4">
      <c r="G225" s="62"/>
      <c r="H225" s="77">
        <v>38166</v>
      </c>
      <c r="I225" s="78">
        <v>1481.18994140625</v>
      </c>
      <c r="J225" s="73">
        <v>1.8275912265317069</v>
      </c>
      <c r="K225" s="79">
        <f t="shared" si="14"/>
        <v>113.51465783728445</v>
      </c>
      <c r="L225" s="62"/>
      <c r="M225" s="77">
        <v>38166</v>
      </c>
      <c r="N225" s="80">
        <f t="shared" si="15"/>
        <v>1262.8415273816706</v>
      </c>
      <c r="O225" s="80">
        <f t="array" ref="O225">IF(YEAR(M225)&lt;&gt;YEAR(M224),IF(O224&gt;INDEX(Table2xAcq.1[],_xlfn.AGGREGATE(15,6,(ROW(Tableyear1[])-ROW(INDEX(Tableyear1[],1,1))+1)/(YEAR(Tableyear1[])=YEAR(M224)),1)),O224-(O224-INDEX(Table2xAcq.1[],_xlfn.AGGREGATE(15,6,(ROW(Tableyear1[])-ROW(INDEX(Tableyear1[],1,1))+1)/(YEAR(Tableyear1[])=YEAR(M224)),1)))*$C$25,O224+MAX($Q$2:Q224)*$C$19),O224)*($J225/$J224)</f>
        <v>559.34695658807641</v>
      </c>
      <c r="P225" s="80">
        <f t="array" ref="P225">IF(YEAR(M225)&lt;&gt;YEAR(M224),IF(O224&gt;INDEX(Table2xAcq.1[],_xlfn.AGGREGATE(15,6,(ROW(Tableyear1[])-ROW(INDEX(Tableyear1[],1,1))+1)/(YEAR(Tableyear1[])=YEAR(M224)),1)),P224+(O224-INDEX(Table2xAcq.1[],_xlfn.AGGREGATE(15,6,(ROW(Tableyear1[])-ROW(INDEX(Tableyear1[],1,1))+1)/(YEAR(Tableyear1[])=YEAR(M224)),1)))*$C$25,P224-MAX($Q$2:Q224)*$C$19),P224)*(1+Tbill_YTM)^(1/52)</f>
        <v>2909.7215584141059</v>
      </c>
      <c r="Q225" s="64">
        <f t="shared" si="12"/>
        <v>4731.9100423838527</v>
      </c>
      <c r="R225" s="64">
        <f>IF(YEAR(M225)&lt;&gt;YEAR(M224), R224*EXP($C$20/52)+(-MAX(Q$2:Q224)*$C$19), R224*EXP($C$20/52))</f>
        <v>-1161.9588564977537</v>
      </c>
      <c r="S225" s="65">
        <f t="shared" si="13"/>
        <v>4.0723559323315852</v>
      </c>
      <c r="T225" s="62"/>
      <c r="U225" s="62"/>
      <c r="V225" s="62"/>
    </row>
    <row r="226" spans="2:22" x14ac:dyDescent="0.4">
      <c r="G226" s="62"/>
      <c r="H226" s="77">
        <v>38173</v>
      </c>
      <c r="I226" s="78">
        <v>1440</v>
      </c>
      <c r="J226" s="73">
        <v>1.7259454167256429</v>
      </c>
      <c r="K226" s="79">
        <f t="shared" si="14"/>
        <v>113.57920228267679</v>
      </c>
      <c r="L226" s="62"/>
      <c r="M226" s="77">
        <v>38173</v>
      </c>
      <c r="N226" s="80">
        <f t="shared" si="15"/>
        <v>1227.7235677843717</v>
      </c>
      <c r="O226" s="80">
        <f t="array" ref="O226">IF(YEAR(M226)&lt;&gt;YEAR(M225),IF(O225&gt;INDEX(Table2xAcq.1[],_xlfn.AGGREGATE(15,6,(ROW(Tableyear1[])-ROW(INDEX(Tableyear1[],1,1))+1)/(YEAR(Tableyear1[])=YEAR(M225)),1)),O225-(O225-INDEX(Table2xAcq.1[],_xlfn.AGGREGATE(15,6,(ROW(Tableyear1[])-ROW(INDEX(Tableyear1[],1,1))+1)/(YEAR(Tableyear1[])=YEAR(M225)),1)))*$C$25,O225+MAX($Q$2:Q225)*$C$19),O225)*($J226/$J225)</f>
        <v>528.23755228608229</v>
      </c>
      <c r="P226" s="80">
        <f t="array" ref="P226">IF(YEAR(M226)&lt;&gt;YEAR(M225),IF(O225&gt;INDEX(Table2xAcq.1[],_xlfn.AGGREGATE(15,6,(ROW(Tableyear1[])-ROW(INDEX(Tableyear1[],1,1))+1)/(YEAR(Tableyear1[])=YEAR(M225)),1)),P225+(O225-INDEX(Table2xAcq.1[],_xlfn.AGGREGATE(15,6,(ROW(Tableyear1[])-ROW(INDEX(Tableyear1[],1,1))+1)/(YEAR(Tableyear1[])=YEAR(M225)),1)))*$C$25,P225-MAX($Q$2:Q225)*$C$19),P225)*(1+Tbill_YTM)^(1/52)</f>
        <v>2911.3760263728009</v>
      </c>
      <c r="Q226" s="64">
        <f t="shared" si="12"/>
        <v>4667.3371464432548</v>
      </c>
      <c r="R226" s="64">
        <f>IF(YEAR(M226)&lt;&gt;YEAR(M225), R225*EXP($C$20/52)+(-MAX(Q$2:Q225)*$C$19), R225*EXP($C$20/52))</f>
        <v>-1163.3003520461561</v>
      </c>
      <c r="S226" s="65">
        <f t="shared" si="13"/>
        <v>4.0121514089063641</v>
      </c>
      <c r="T226" s="62"/>
      <c r="U226" s="62"/>
      <c r="V226" s="62"/>
    </row>
    <row r="227" spans="2:22" x14ac:dyDescent="0.4">
      <c r="G227" s="62"/>
      <c r="H227" s="77">
        <v>38180</v>
      </c>
      <c r="I227" s="78">
        <v>1392.17004394531</v>
      </c>
      <c r="J227" s="73">
        <v>1.611290009177335</v>
      </c>
      <c r="K227" s="79">
        <f t="shared" si="14"/>
        <v>113.64378342804702</v>
      </c>
      <c r="L227" s="62"/>
      <c r="M227" s="77">
        <v>38180</v>
      </c>
      <c r="N227" s="80">
        <f t="shared" si="15"/>
        <v>1186.9444259132372</v>
      </c>
      <c r="O227" s="80">
        <f t="array" ref="O227">IF(YEAR(M227)&lt;&gt;YEAR(M226),IF(O226&gt;INDEX(Table2xAcq.1[],_xlfn.AGGREGATE(15,6,(ROW(Tableyear1[])-ROW(INDEX(Tableyear1[],1,1))+1)/(YEAR(Tableyear1[])=YEAR(M226)),1)),O226-(O226-INDEX(Table2xAcq.1[],_xlfn.AGGREGATE(15,6,(ROW(Tableyear1[])-ROW(INDEX(Tableyear1[],1,1))+1)/(YEAR(Tableyear1[])=YEAR(M226)),1)))*$C$25,O226+MAX($Q$2:Q226)*$C$19),O226)*($J227/$J226)</f>
        <v>493.14647046347045</v>
      </c>
      <c r="P227" s="80">
        <f t="array" ref="P227">IF(YEAR(M227)&lt;&gt;YEAR(M226),IF(O226&gt;INDEX(Table2xAcq.1[],_xlfn.AGGREGATE(15,6,(ROW(Tableyear1[])-ROW(INDEX(Tableyear1[],1,1))+1)/(YEAR(Tableyear1[])=YEAR(M226)),1)),P226+(O226-INDEX(Table2xAcq.1[],_xlfn.AGGREGATE(15,6,(ROW(Tableyear1[])-ROW(INDEX(Tableyear1[],1,1))+1)/(YEAR(Tableyear1[])=YEAR(M226)),1)))*$C$25,P226-MAX($Q$2:Q226)*$C$19),P226)*(1+Tbill_YTM)^(1/52)</f>
        <v>2913.0314350621366</v>
      </c>
      <c r="Q227" s="64">
        <f t="shared" si="12"/>
        <v>4593.1223314388444</v>
      </c>
      <c r="R227" s="64">
        <f>IF(YEAR(M227)&lt;&gt;YEAR(M226), R226*EXP($C$20/52)+(-MAX(Q$2:Q226)*$C$19), R226*EXP($C$20/52))</f>
        <v>-1164.6433963673883</v>
      </c>
      <c r="S227" s="65">
        <f t="shared" si="13"/>
        <v>3.9438014638344612</v>
      </c>
      <c r="T227" s="62"/>
      <c r="U227" s="62"/>
      <c r="V227" s="62"/>
    </row>
    <row r="228" spans="2:22" x14ac:dyDescent="0.4">
      <c r="G228" s="62"/>
      <c r="H228" s="77">
        <v>38187</v>
      </c>
      <c r="I228" s="78">
        <v>1375.47998046875</v>
      </c>
      <c r="J228" s="73">
        <v>1.5726560324598</v>
      </c>
      <c r="K228" s="79">
        <f t="shared" si="14"/>
        <v>113.70840129426273</v>
      </c>
      <c r="L228" s="62"/>
      <c r="M228" s="77">
        <v>38187</v>
      </c>
      <c r="N228" s="80">
        <f t="shared" si="15"/>
        <v>1172.7147146090774</v>
      </c>
      <c r="O228" s="80">
        <f t="array" ref="O228">IF(YEAR(M228)&lt;&gt;YEAR(M227),IF(O227&gt;INDEX(Table2xAcq.1[],_xlfn.AGGREGATE(15,6,(ROW(Tableyear1[])-ROW(INDEX(Tableyear1[],1,1))+1)/(YEAR(Tableyear1[])=YEAR(M227)),1)),O227-(O227-INDEX(Table2xAcq.1[],_xlfn.AGGREGATE(15,6,(ROW(Tableyear1[])-ROW(INDEX(Tableyear1[],1,1))+1)/(YEAR(Tableyear1[])=YEAR(M227)),1)))*$C$25,O227+MAX($Q$2:Q227)*$C$19),O227)*($J228/$J227)</f>
        <v>481.32227422957976</v>
      </c>
      <c r="P228" s="80">
        <f t="array" ref="P228">IF(YEAR(M228)&lt;&gt;YEAR(M227),IF(O227&gt;INDEX(Table2xAcq.1[],_xlfn.AGGREGATE(15,6,(ROW(Tableyear1[])-ROW(INDEX(Tableyear1[],1,1))+1)/(YEAR(Tableyear1[])=YEAR(M227)),1)),P227+(O227-INDEX(Table2xAcq.1[],_xlfn.AGGREGATE(15,6,(ROW(Tableyear1[])-ROW(INDEX(Tableyear1[],1,1))+1)/(YEAR(Tableyear1[])=YEAR(M227)),1)))*$C$25,P227-MAX($Q$2:Q227)*$C$19),P227)*(1+Tbill_YTM)^(1/52)</f>
        <v>2914.6877850170126</v>
      </c>
      <c r="Q228" s="64">
        <f t="shared" si="12"/>
        <v>4568.7247738556698</v>
      </c>
      <c r="R228" s="64">
        <f>IF(YEAR(M228)&lt;&gt;YEAR(M227), R227*EXP($C$20/52)+(-MAX(Q$2:Q227)*$C$19), R227*EXP($C$20/52))</f>
        <v>-1165.9879912495273</v>
      </c>
      <c r="S228" s="65">
        <f t="shared" si="13"/>
        <v>3.9183291836132983</v>
      </c>
      <c r="T228" s="62"/>
      <c r="U228" s="62"/>
      <c r="V228" s="62"/>
    </row>
    <row r="229" spans="2:22" x14ac:dyDescent="0.4">
      <c r="G229" s="62"/>
      <c r="H229" s="77">
        <v>38194</v>
      </c>
      <c r="I229" s="78">
        <v>1400.39001464843</v>
      </c>
      <c r="J229" s="73">
        <v>1.629617843722371</v>
      </c>
      <c r="K229" s="79">
        <f t="shared" si="14"/>
        <v>113.7730559022034</v>
      </c>
      <c r="L229" s="62"/>
      <c r="M229" s="77">
        <v>38194</v>
      </c>
      <c r="N229" s="80">
        <f t="shared" si="15"/>
        <v>1193.9526563012353</v>
      </c>
      <c r="O229" s="80">
        <f t="array" ref="O229">IF(YEAR(M229)&lt;&gt;YEAR(M228),IF(O228&gt;INDEX(Table2xAcq.1[],_xlfn.AGGREGATE(15,6,(ROW(Tableyear1[])-ROW(INDEX(Tableyear1[],1,1))+1)/(YEAR(Tableyear1[])=YEAR(M228)),1)),O228-(O228-INDEX(Table2xAcq.1[],_xlfn.AGGREGATE(15,6,(ROW(Tableyear1[])-ROW(INDEX(Tableyear1[],1,1))+1)/(YEAR(Tableyear1[])=YEAR(M228)),1)))*$C$25,O228+MAX($Q$2:Q228)*$C$19),O228)*($J229/$J228)</f>
        <v>498.75583120278117</v>
      </c>
      <c r="P229" s="80">
        <f t="array" ref="P229">IF(YEAR(M229)&lt;&gt;YEAR(M228),IF(O228&gt;INDEX(Table2xAcq.1[],_xlfn.AGGREGATE(15,6,(ROW(Tableyear1[])-ROW(INDEX(Tableyear1[],1,1))+1)/(YEAR(Tableyear1[])=YEAR(M228)),1)),P228+(O228-INDEX(Table2xAcq.1[],_xlfn.AGGREGATE(15,6,(ROW(Tableyear1[])-ROW(INDEX(Tableyear1[],1,1))+1)/(YEAR(Tableyear1[])=YEAR(M228)),1)))*$C$25,P228-MAX($Q$2:Q228)*$C$19),P228)*(1+Tbill_YTM)^(1/52)</f>
        <v>2916.3450767726326</v>
      </c>
      <c r="Q229" s="64">
        <f t="shared" si="12"/>
        <v>4609.053564276649</v>
      </c>
      <c r="R229" s="64">
        <f>IF(YEAR(M229)&lt;&gt;YEAR(M228), R228*EXP($C$20/52)+(-MAX(Q$2:Q228)*$C$19), R228*EXP($C$20/52))</f>
        <v>-1167.3341384827145</v>
      </c>
      <c r="S229" s="65">
        <f t="shared" si="13"/>
        <v>3.9483584111293415</v>
      </c>
      <c r="T229" s="62"/>
      <c r="U229" s="62"/>
      <c r="V229" s="62"/>
    </row>
    <row r="230" spans="2:22" x14ac:dyDescent="0.4">
      <c r="E230" s="4"/>
      <c r="F230" s="4"/>
      <c r="G230" s="62"/>
      <c r="H230" s="77">
        <v>38201</v>
      </c>
      <c r="I230" s="78">
        <v>1315.30004882812</v>
      </c>
      <c r="J230" s="73">
        <v>1.4315814036277661</v>
      </c>
      <c r="K230" s="79">
        <f t="shared" si="14"/>
        <v>113.83774727276037</v>
      </c>
      <c r="L230" s="62"/>
      <c r="M230" s="77">
        <v>38201</v>
      </c>
      <c r="N230" s="80">
        <f t="shared" si="15"/>
        <v>1121.4061587876511</v>
      </c>
      <c r="O230" s="80">
        <f t="array" ref="O230">IF(YEAR(M230)&lt;&gt;YEAR(M229),IF(O229&gt;INDEX(Table2xAcq.1[],_xlfn.AGGREGATE(15,6,(ROW(Tableyear1[])-ROW(INDEX(Tableyear1[],1,1))+1)/(YEAR(Tableyear1[])=YEAR(M229)),1)),O229-(O229-INDEX(Table2xAcq.1[],_xlfn.AGGREGATE(15,6,(ROW(Tableyear1[])-ROW(INDEX(Tableyear1[],1,1))+1)/(YEAR(Tableyear1[])=YEAR(M229)),1)))*$C$25,O229+MAX($Q$2:Q229)*$C$19),O229)*($J230/$J229)</f>
        <v>438.14540669846309</v>
      </c>
      <c r="P230" s="80">
        <f t="array" ref="P230">IF(YEAR(M230)&lt;&gt;YEAR(M229),IF(O229&gt;INDEX(Table2xAcq.1[],_xlfn.AGGREGATE(15,6,(ROW(Tableyear1[])-ROW(INDEX(Tableyear1[],1,1))+1)/(YEAR(Tableyear1[])=YEAR(M229)),1)),P229+(O229-INDEX(Table2xAcq.1[],_xlfn.AGGREGATE(15,6,(ROW(Tableyear1[])-ROW(INDEX(Tableyear1[],1,1))+1)/(YEAR(Tableyear1[])=YEAR(M229)),1)))*$C$25,P229-MAX($Q$2:Q229)*$C$19),P229)*(1+Tbill_YTM)^(1/52)</f>
        <v>2918.0033108645048</v>
      </c>
      <c r="Q230" s="64">
        <f t="shared" si="12"/>
        <v>4477.5548763506195</v>
      </c>
      <c r="R230" s="64">
        <f>IF(YEAR(M230)&lt;&gt;YEAR(M229), R229*EXP($C$20/52)+(-MAX(Q$2:Q229)*$C$19), R229*EXP($C$20/52))</f>
        <v>-1168.6818398591579</v>
      </c>
      <c r="S230" s="65">
        <f t="shared" si="13"/>
        <v>3.8312864319772659</v>
      </c>
      <c r="T230" s="62"/>
      <c r="U230" s="62"/>
      <c r="V230" s="62"/>
    </row>
    <row r="231" spans="2:22" x14ac:dyDescent="0.4">
      <c r="B231" s="27"/>
      <c r="C231" s="4"/>
      <c r="D231" s="4"/>
      <c r="G231" s="62"/>
      <c r="H231" s="77">
        <v>38208</v>
      </c>
      <c r="I231" s="78">
        <v>1307.81994628906</v>
      </c>
      <c r="J231" s="73">
        <v>1.4152986159829419</v>
      </c>
      <c r="K231" s="79">
        <f t="shared" si="14"/>
        <v>113.90247542683689</v>
      </c>
      <c r="L231" s="62"/>
      <c r="M231" s="77">
        <v>38208</v>
      </c>
      <c r="N231" s="80">
        <f t="shared" si="15"/>
        <v>1115.0287294983123</v>
      </c>
      <c r="O231" s="80">
        <f t="array" ref="O231">IF(YEAR(M231)&lt;&gt;YEAR(M230),IF(O230&gt;INDEX(Table2xAcq.1[],_xlfn.AGGREGATE(15,6,(ROW(Tableyear1[])-ROW(INDEX(Tableyear1[],1,1))+1)/(YEAR(Tableyear1[])=YEAR(M230)),1)),O230-(O230-INDEX(Table2xAcq.1[],_xlfn.AGGREGATE(15,6,(ROW(Tableyear1[])-ROW(INDEX(Tableyear1[],1,1))+1)/(YEAR(Tableyear1[])=YEAR(M230)),1)))*$C$25,O230+MAX($Q$2:Q230)*$C$19),O230)*($J231/$J230)</f>
        <v>433.16194673122169</v>
      </c>
      <c r="P231" s="80">
        <f t="array" ref="P231">IF(YEAR(M231)&lt;&gt;YEAR(M230),IF(O230&gt;INDEX(Table2xAcq.1[],_xlfn.AGGREGATE(15,6,(ROW(Tableyear1[])-ROW(INDEX(Tableyear1[],1,1))+1)/(YEAR(Tableyear1[])=YEAR(M230)),1)),P230+(O230-INDEX(Table2xAcq.1[],_xlfn.AGGREGATE(15,6,(ROW(Tableyear1[])-ROW(INDEX(Tableyear1[],1,1))+1)/(YEAR(Tableyear1[])=YEAR(M230)),1)))*$C$25,P230-MAX($Q$2:Q230)*$C$19),P230)*(1+Tbill_YTM)^(1/52)</f>
        <v>2919.6624878284415</v>
      </c>
      <c r="Q231" s="64">
        <f t="shared" si="12"/>
        <v>4467.8531640579749</v>
      </c>
      <c r="R231" s="64">
        <f>IF(YEAR(M231)&lt;&gt;YEAR(M230), R230*EXP($C$20/52)+(-MAX(Q$2:Q230)*$C$19), R230*EXP($C$20/52))</f>
        <v>-1170.0310971731346</v>
      </c>
      <c r="S231" s="65">
        <f t="shared" si="13"/>
        <v>3.8185764248938137</v>
      </c>
      <c r="T231" s="62"/>
      <c r="U231" s="62"/>
      <c r="V231" s="62"/>
    </row>
    <row r="232" spans="2:22" x14ac:dyDescent="0.4">
      <c r="G232" s="62"/>
      <c r="H232" s="77">
        <v>38215</v>
      </c>
      <c r="I232" s="78">
        <v>1366.72998046875</v>
      </c>
      <c r="J232" s="73">
        <v>1.5428013201259709</v>
      </c>
      <c r="K232" s="79">
        <f t="shared" si="14"/>
        <v>113.96724038534805</v>
      </c>
      <c r="L232" s="62"/>
      <c r="M232" s="77">
        <v>38215</v>
      </c>
      <c r="N232" s="80">
        <f t="shared" si="15"/>
        <v>1165.2545887631652</v>
      </c>
      <c r="O232" s="80">
        <f t="array" ref="O232">IF(YEAR(M232)&lt;&gt;YEAR(M231),IF(O231&gt;INDEX(Table2xAcq.1[],_xlfn.AGGREGATE(15,6,(ROW(Tableyear1[])-ROW(INDEX(Tableyear1[],1,1))+1)/(YEAR(Tableyear1[])=YEAR(M231)),1)),O231-(O231-INDEX(Table2xAcq.1[],_xlfn.AGGREGATE(15,6,(ROW(Tableyear1[])-ROW(INDEX(Tableyear1[],1,1))+1)/(YEAR(Tableyear1[])=YEAR(M231)),1)))*$C$25,O231+MAX($Q$2:Q231)*$C$19),O231)*($J232/$J231)</f>
        <v>472.18503268381551</v>
      </c>
      <c r="P232" s="80">
        <f t="array" ref="P232">IF(YEAR(M232)&lt;&gt;YEAR(M231),IF(O231&gt;INDEX(Table2xAcq.1[],_xlfn.AGGREGATE(15,6,(ROW(Tableyear1[])-ROW(INDEX(Tableyear1[],1,1))+1)/(YEAR(Tableyear1[])=YEAR(M231)),1)),P231+(O231-INDEX(Table2xAcq.1[],_xlfn.AGGREGATE(15,6,(ROW(Tableyear1[])-ROW(INDEX(Tableyear1[],1,1))+1)/(YEAR(Tableyear1[])=YEAR(M231)),1)))*$C$25,P231-MAX($Q$2:Q231)*$C$19),P231)*(1+Tbill_YTM)^(1/52)</f>
        <v>2921.3226082005599</v>
      </c>
      <c r="Q232" s="64">
        <f t="shared" si="12"/>
        <v>4558.7622296475402</v>
      </c>
      <c r="R232" s="64">
        <f>IF(YEAR(M232)&lt;&gt;YEAR(M231), R231*EXP($C$20/52)+(-MAX(Q$2:Q231)*$C$19), R231*EXP($C$20/52))</f>
        <v>-1171.3819122209936</v>
      </c>
      <c r="S232" s="65">
        <f t="shared" si="13"/>
        <v>3.8917813072629053</v>
      </c>
      <c r="T232" s="62"/>
      <c r="U232" s="62"/>
      <c r="V232" s="62"/>
    </row>
    <row r="233" spans="2:22" x14ac:dyDescent="0.4">
      <c r="G233" s="62"/>
      <c r="H233" s="77">
        <v>38222</v>
      </c>
      <c r="I233" s="78">
        <v>1388.56005859375</v>
      </c>
      <c r="J233" s="73">
        <v>1.5920860710731219</v>
      </c>
      <c r="K233" s="79">
        <f t="shared" si="14"/>
        <v>114.03204216922087</v>
      </c>
      <c r="L233" s="62"/>
      <c r="M233" s="77">
        <v>38222</v>
      </c>
      <c r="N233" s="80">
        <f t="shared" si="15"/>
        <v>1183.8666036247184</v>
      </c>
      <c r="O233" s="80">
        <f t="array" ref="O233">IF(YEAR(M233)&lt;&gt;YEAR(M232),IF(O232&gt;INDEX(Table2xAcq.1[],_xlfn.AGGREGATE(15,6,(ROW(Tableyear1[])-ROW(INDEX(Tableyear1[],1,1))+1)/(YEAR(Tableyear1[])=YEAR(M232)),1)),O232-(O232-INDEX(Table2xAcq.1[],_xlfn.AGGREGATE(15,6,(ROW(Tableyear1[])-ROW(INDEX(Tableyear1[],1,1))+1)/(YEAR(Tableyear1[])=YEAR(M232)),1)))*$C$25,O232+MAX($Q$2:Q232)*$C$19),O232)*($J233/$J232)</f>
        <v>487.26897216015334</v>
      </c>
      <c r="P233" s="80">
        <f t="array" ref="P233">IF(YEAR(M233)&lt;&gt;YEAR(M232),IF(O232&gt;INDEX(Table2xAcq.1[],_xlfn.AGGREGATE(15,6,(ROW(Tableyear1[])-ROW(INDEX(Tableyear1[],1,1))+1)/(YEAR(Tableyear1[])=YEAR(M232)),1)),P232+(O232-INDEX(Table2xAcq.1[],_xlfn.AGGREGATE(15,6,(ROW(Tableyear1[])-ROW(INDEX(Tableyear1[],1,1))+1)/(YEAR(Tableyear1[])=YEAR(M232)),1)))*$C$25,P232-MAX($Q$2:Q232)*$C$19),P232)*(1+Tbill_YTM)^(1/52)</f>
        <v>2922.9836725172818</v>
      </c>
      <c r="Q233" s="64">
        <f t="shared" si="12"/>
        <v>4594.1192483021532</v>
      </c>
      <c r="R233" s="64">
        <f>IF(YEAR(M233)&lt;&gt;YEAR(M232), R232*EXP($C$20/52)+(-MAX(Q$2:Q232)*$C$19), R232*EXP($C$20/52))</f>
        <v>-1172.7342868011572</v>
      </c>
      <c r="S233" s="65">
        <f t="shared" si="13"/>
        <v>3.9174425954863454</v>
      </c>
      <c r="T233" s="62"/>
      <c r="U233" s="62"/>
      <c r="V233" s="62"/>
    </row>
    <row r="234" spans="2:22" x14ac:dyDescent="0.4">
      <c r="G234" s="62"/>
      <c r="H234" s="77">
        <v>38229</v>
      </c>
      <c r="I234" s="78">
        <v>1371.81994628906</v>
      </c>
      <c r="J234" s="73">
        <v>1.5536985350590331</v>
      </c>
      <c r="K234" s="79">
        <f t="shared" si="14"/>
        <v>114.09688079939426</v>
      </c>
      <c r="L234" s="62"/>
      <c r="M234" s="77">
        <v>38229</v>
      </c>
      <c r="N234" s="80">
        <f t="shared" si="15"/>
        <v>1169.5942213998399</v>
      </c>
      <c r="O234" s="80">
        <f t="array" ref="O234">IF(YEAR(M234)&lt;&gt;YEAR(M233),IF(O233&gt;INDEX(Table2xAcq.1[],_xlfn.AGGREGATE(15,6,(ROW(Tableyear1[])-ROW(INDEX(Tableyear1[],1,1))+1)/(YEAR(Tableyear1[])=YEAR(M233)),1)),O233-(O233-INDEX(Table2xAcq.1[],_xlfn.AGGREGATE(15,6,(ROW(Tableyear1[])-ROW(INDEX(Tableyear1[],1,1))+1)/(YEAR(Tableyear1[])=YEAR(M233)),1)))*$C$25,O233+MAX($Q$2:Q233)*$C$19),O233)*($J234/$J233)</f>
        <v>475.52020081091462</v>
      </c>
      <c r="P234" s="80">
        <f t="array" ref="P234">IF(YEAR(M234)&lt;&gt;YEAR(M233),IF(O233&gt;INDEX(Table2xAcq.1[],_xlfn.AGGREGATE(15,6,(ROW(Tableyear1[])-ROW(INDEX(Tableyear1[],1,1))+1)/(YEAR(Tableyear1[])=YEAR(M233)),1)),P233+(O233-INDEX(Table2xAcq.1[],_xlfn.AGGREGATE(15,6,(ROW(Tableyear1[])-ROW(INDEX(Tableyear1[],1,1))+1)/(YEAR(Tableyear1[])=YEAR(M233)),1)))*$C$25,P233-MAX($Q$2:Q233)*$C$19),P233)*(1+Tbill_YTM)^(1/52)</f>
        <v>2924.6456813153345</v>
      </c>
      <c r="Q234" s="64">
        <f t="shared" si="12"/>
        <v>4569.7601035260886</v>
      </c>
      <c r="R234" s="64">
        <f>IF(YEAR(M234)&lt;&gt;YEAR(M233), R233*EXP($C$20/52)+(-MAX(Q$2:Q233)*$C$19), R233*EXP($C$20/52))</f>
        <v>-1174.0882227141244</v>
      </c>
      <c r="S234" s="65">
        <f t="shared" si="13"/>
        <v>3.8921777896402316</v>
      </c>
      <c r="T234" s="62"/>
      <c r="U234" s="62"/>
      <c r="V234" s="62"/>
    </row>
    <row r="235" spans="2:22" x14ac:dyDescent="0.4">
      <c r="G235" s="62"/>
      <c r="H235" s="77">
        <v>38236</v>
      </c>
      <c r="I235" s="78">
        <v>1413</v>
      </c>
      <c r="J235" s="73">
        <v>1.6469781076405761</v>
      </c>
      <c r="K235" s="79">
        <f t="shared" si="14"/>
        <v>114.16175629681901</v>
      </c>
      <c r="L235" s="62"/>
      <c r="M235" s="77">
        <v>38236</v>
      </c>
      <c r="N235" s="80">
        <f t="shared" si="15"/>
        <v>1204.7037508884143</v>
      </c>
      <c r="O235" s="80">
        <f t="array" ref="O235">IF(YEAR(M235)&lt;&gt;YEAR(M234),IF(O234&gt;INDEX(Table2xAcq.1[],_xlfn.AGGREGATE(15,6,(ROW(Tableyear1[])-ROW(INDEX(Tableyear1[],1,1))+1)/(YEAR(Tableyear1[])=YEAR(M234)),1)),O234-(O234-INDEX(Table2xAcq.1[],_xlfn.AGGREGATE(15,6,(ROW(Tableyear1[])-ROW(INDEX(Tableyear1[],1,1))+1)/(YEAR(Tableyear1[])=YEAR(M234)),1)))*$C$25,O234+MAX($Q$2:Q234)*$C$19),O234)*($J235/$J234)</f>
        <v>504.06906024833836</v>
      </c>
      <c r="P235" s="80">
        <f t="array" ref="P235">IF(YEAR(M235)&lt;&gt;YEAR(M234),IF(O234&gt;INDEX(Table2xAcq.1[],_xlfn.AGGREGATE(15,6,(ROW(Tableyear1[])-ROW(INDEX(Tableyear1[],1,1))+1)/(YEAR(Tableyear1[])=YEAR(M234)),1)),P234+(O234-INDEX(Table2xAcq.1[],_xlfn.AGGREGATE(15,6,(ROW(Tableyear1[])-ROW(INDEX(Tableyear1[],1,1))+1)/(YEAR(Tableyear1[])=YEAR(M234)),1)))*$C$25,P234-MAX($Q$2:Q234)*$C$19),P234)*(1+Tbill_YTM)^(1/52)</f>
        <v>2926.3086351317502</v>
      </c>
      <c r="Q235" s="64">
        <f t="shared" si="12"/>
        <v>4635.081446268503</v>
      </c>
      <c r="R235" s="64">
        <f>IF(YEAR(M235)&lt;&gt;YEAR(M234), R234*EXP($C$20/52)+(-MAX(Q$2:Q234)*$C$19), R234*EXP($C$20/52))</f>
        <v>-1175.4437217624727</v>
      </c>
      <c r="S235" s="65">
        <f t="shared" si="13"/>
        <v>3.9432610515104995</v>
      </c>
      <c r="T235" s="62"/>
      <c r="U235" s="62"/>
      <c r="V235" s="62"/>
    </row>
    <row r="236" spans="2:22" x14ac:dyDescent="0.4">
      <c r="G236" s="62"/>
      <c r="H236" s="77">
        <v>38243</v>
      </c>
      <c r="I236" s="78">
        <v>1426.30004882812</v>
      </c>
      <c r="J236" s="73">
        <v>1.677982904881149</v>
      </c>
      <c r="K236" s="79">
        <f t="shared" si="14"/>
        <v>114.22666868245784</v>
      </c>
      <c r="L236" s="62"/>
      <c r="M236" s="77">
        <v>38243</v>
      </c>
      <c r="N236" s="80">
        <f t="shared" si="15"/>
        <v>1216.0431838043628</v>
      </c>
      <c r="O236" s="80">
        <f t="array" ref="O236">IF(YEAR(M236)&lt;&gt;YEAR(M235),IF(O235&gt;INDEX(Table2xAcq.1[],_xlfn.AGGREGATE(15,6,(ROW(Tableyear1[])-ROW(INDEX(Tableyear1[],1,1))+1)/(YEAR(Tableyear1[])=YEAR(M235)),1)),O235-(O235-INDEX(Table2xAcq.1[],_xlfn.AGGREGATE(15,6,(ROW(Tableyear1[])-ROW(INDEX(Tableyear1[],1,1))+1)/(YEAR(Tableyear1[])=YEAR(M235)),1)))*$C$25,O235+MAX($Q$2:Q235)*$C$19),O235)*($J236/$J235)</f>
        <v>513.55829324769809</v>
      </c>
      <c r="P236" s="80">
        <f t="array" ref="P236">IF(YEAR(M236)&lt;&gt;YEAR(M235),IF(O235&gt;INDEX(Table2xAcq.1[],_xlfn.AGGREGATE(15,6,(ROW(Tableyear1[])-ROW(INDEX(Tableyear1[],1,1))+1)/(YEAR(Tableyear1[])=YEAR(M235)),1)),P235+(O235-INDEX(Table2xAcq.1[],_xlfn.AGGREGATE(15,6,(ROW(Tableyear1[])-ROW(INDEX(Tableyear1[],1,1))+1)/(YEAR(Tableyear1[])=YEAR(M235)),1)))*$C$25,P235-MAX($Q$2:Q235)*$C$19),P235)*(1+Tbill_YTM)^(1/52)</f>
        <v>2927.972534503866</v>
      </c>
      <c r="Q236" s="64">
        <f t="shared" si="12"/>
        <v>4657.5740115559274</v>
      </c>
      <c r="R236" s="64">
        <f>IF(YEAR(M236)&lt;&gt;YEAR(M235), R235*EXP($C$20/52)+(-MAX(Q$2:Q235)*$C$19), R235*EXP($C$20/52))</f>
        <v>-1176.800785750861</v>
      </c>
      <c r="S236" s="65">
        <f t="shared" si="13"/>
        <v>3.9578270748554516</v>
      </c>
      <c r="T236" s="62"/>
      <c r="U236" s="62"/>
      <c r="V236" s="62"/>
    </row>
    <row r="237" spans="2:22" x14ac:dyDescent="0.4">
      <c r="G237" s="62"/>
      <c r="H237" s="77">
        <v>38250</v>
      </c>
      <c r="I237" s="78">
        <v>1399.05004882812</v>
      </c>
      <c r="J237" s="73">
        <v>1.613865913234714</v>
      </c>
      <c r="K237" s="79">
        <f t="shared" si="14"/>
        <v>114.29161797728541</v>
      </c>
      <c r="L237" s="62"/>
      <c r="M237" s="77">
        <v>38250</v>
      </c>
      <c r="N237" s="80">
        <f t="shared" si="15"/>
        <v>1192.8102204556656</v>
      </c>
      <c r="O237" s="80">
        <f t="array" ref="O237">IF(YEAR(M237)&lt;&gt;YEAR(M236),IF(O236&gt;INDEX(Table2xAcq.1[],_xlfn.AGGREGATE(15,6,(ROW(Tableyear1[])-ROW(INDEX(Tableyear1[],1,1))+1)/(YEAR(Tableyear1[])=YEAR(M236)),1)),O236-(O236-INDEX(Table2xAcq.1[],_xlfn.AGGREGATE(15,6,(ROW(Tableyear1[])-ROW(INDEX(Tableyear1[],1,1))+1)/(YEAR(Tableyear1[])=YEAR(M236)),1)))*$C$25,O236+MAX($Q$2:Q236)*$C$19),O236)*($J237/$J236)</f>
        <v>493.93484374631453</v>
      </c>
      <c r="P237" s="80">
        <f t="array" ref="P237">IF(YEAR(M237)&lt;&gt;YEAR(M236),IF(O236&gt;INDEX(Table2xAcq.1[],_xlfn.AGGREGATE(15,6,(ROW(Tableyear1[])-ROW(INDEX(Tableyear1[],1,1))+1)/(YEAR(Tableyear1[])=YEAR(M236)),1)),P236+(O236-INDEX(Table2xAcq.1[],_xlfn.AGGREGATE(15,6,(ROW(Tableyear1[])-ROW(INDEX(Tableyear1[],1,1))+1)/(YEAR(Tableyear1[])=YEAR(M236)),1)))*$C$25,P236-MAX($Q$2:Q236)*$C$19),P236)*(1+Tbill_YTM)^(1/52)</f>
        <v>2929.6373799693256</v>
      </c>
      <c r="Q237" s="64">
        <f t="shared" si="12"/>
        <v>4616.3824441713059</v>
      </c>
      <c r="R237" s="64">
        <f>IF(YEAR(M237)&lt;&gt;YEAR(M236), R236*EXP($C$20/52)+(-MAX(Q$2:Q236)*$C$19), R236*EXP($C$20/52))</f>
        <v>-1178.1594164860312</v>
      </c>
      <c r="S237" s="65">
        <f t="shared" si="13"/>
        <v>3.9183003416804927</v>
      </c>
      <c r="T237" s="62"/>
      <c r="U237" s="62"/>
      <c r="V237" s="62"/>
    </row>
    <row r="238" spans="2:22" x14ac:dyDescent="0.4">
      <c r="G238" s="62"/>
      <c r="H238" s="77">
        <v>38257</v>
      </c>
      <c r="I238" s="78">
        <v>1452.93994140625</v>
      </c>
      <c r="J238" s="73">
        <v>1.738194647253305</v>
      </c>
      <c r="K238" s="79">
        <f t="shared" si="14"/>
        <v>114.35660420228828</v>
      </c>
      <c r="L238" s="62"/>
      <c r="M238" s="77">
        <v>38257</v>
      </c>
      <c r="N238" s="80">
        <f t="shared" si="15"/>
        <v>1238.7559782220114</v>
      </c>
      <c r="O238" s="80">
        <f t="array" ref="O238">IF(YEAR(M238)&lt;&gt;YEAR(M237),IF(O237&gt;INDEX(Table2xAcq.1[],_xlfn.AGGREGATE(15,6,(ROW(Tableyear1[])-ROW(INDEX(Tableyear1[],1,1))+1)/(YEAR(Tableyear1[])=YEAR(M237)),1)),O237-(O237-INDEX(Table2xAcq.1[],_xlfn.AGGREGATE(15,6,(ROW(Tableyear1[])-ROW(INDEX(Tableyear1[],1,1))+1)/(YEAR(Tableyear1[])=YEAR(M237)),1)))*$C$25,O237+MAX($Q$2:Q237)*$C$19),O237)*($J238/$J237)</f>
        <v>531.98651415278812</v>
      </c>
      <c r="P238" s="80">
        <f t="array" ref="P238">IF(YEAR(M238)&lt;&gt;YEAR(M237),IF(O237&gt;INDEX(Table2xAcq.1[],_xlfn.AGGREGATE(15,6,(ROW(Tableyear1[])-ROW(INDEX(Tableyear1[],1,1))+1)/(YEAR(Tableyear1[])=YEAR(M237)),1)),P237+(O237-INDEX(Table2xAcq.1[],_xlfn.AGGREGATE(15,6,(ROW(Tableyear1[])-ROW(INDEX(Tableyear1[],1,1))+1)/(YEAR(Tableyear1[])=YEAR(M237)),1)))*$C$25,P237-MAX($Q$2:Q237)*$C$19),P237)*(1+Tbill_YTM)^(1/52)</f>
        <v>2931.3031720660774</v>
      </c>
      <c r="Q238" s="64">
        <f t="shared" si="12"/>
        <v>4702.0456644408769</v>
      </c>
      <c r="R238" s="64">
        <f>IF(YEAR(M238)&lt;&gt;YEAR(M237), R237*EXP($C$20/52)+(-MAX(Q$2:Q237)*$C$19), R237*EXP($C$20/52))</f>
        <v>-1179.5196157768116</v>
      </c>
      <c r="S238" s="65">
        <f t="shared" si="13"/>
        <v>3.9864073488461567</v>
      </c>
      <c r="T238" s="62"/>
      <c r="U238" s="62"/>
      <c r="V238" s="62"/>
    </row>
    <row r="239" spans="2:22" x14ac:dyDescent="0.4">
      <c r="G239" s="62"/>
      <c r="H239" s="77">
        <v>38264</v>
      </c>
      <c r="I239" s="78">
        <v>1430.9599609375</v>
      </c>
      <c r="J239" s="73">
        <v>1.6856040572244619</v>
      </c>
      <c r="K239" s="79">
        <f t="shared" si="14"/>
        <v>114.42162737846496</v>
      </c>
      <c r="L239" s="62"/>
      <c r="M239" s="77">
        <v>38264</v>
      </c>
      <c r="N239" s="80">
        <f t="shared" si="15"/>
        <v>1220.0161587491473</v>
      </c>
      <c r="O239" s="80">
        <f t="array" ref="O239">IF(YEAR(M239)&lt;&gt;YEAR(M238),IF(O238&gt;INDEX(Table2xAcq.1[],_xlfn.AGGREGATE(15,6,(ROW(Tableyear1[])-ROW(INDEX(Tableyear1[],1,1))+1)/(YEAR(Tableyear1[])=YEAR(M238)),1)),O238-(O238-INDEX(Table2xAcq.1[],_xlfn.AGGREGATE(15,6,(ROW(Tableyear1[])-ROW(INDEX(Tableyear1[],1,1))+1)/(YEAR(Tableyear1[])=YEAR(M238)),1)))*$C$25,O238+MAX($Q$2:Q238)*$C$19),O238)*($J239/$J238)</f>
        <v>515.890799722363</v>
      </c>
      <c r="P239" s="80">
        <f t="array" ref="P239">IF(YEAR(M239)&lt;&gt;YEAR(M238),IF(O238&gt;INDEX(Table2xAcq.1[],_xlfn.AGGREGATE(15,6,(ROW(Tableyear1[])-ROW(INDEX(Tableyear1[],1,1))+1)/(YEAR(Tableyear1[])=YEAR(M238)),1)),P238+(O238-INDEX(Table2xAcq.1[],_xlfn.AGGREGATE(15,6,(ROW(Tableyear1[])-ROW(INDEX(Tableyear1[],1,1))+1)/(YEAR(Tableyear1[])=YEAR(M238)),1)))*$C$25,P238-MAX($Q$2:Q238)*$C$19),P238)*(1+Tbill_YTM)^(1/52)</f>
        <v>2932.9699113323759</v>
      </c>
      <c r="Q239" s="64">
        <f t="shared" si="12"/>
        <v>4668.8768698038857</v>
      </c>
      <c r="R239" s="64">
        <f>IF(YEAR(M239)&lt;&gt;YEAR(M238), R238*EXP($C$20/52)+(-MAX(Q$2:Q238)*$C$19), R238*EXP($C$20/52))</f>
        <v>-1180.8813854341188</v>
      </c>
      <c r="S239" s="65">
        <f t="shared" si="13"/>
        <v>3.9537221328012557</v>
      </c>
      <c r="T239" s="62"/>
      <c r="U239" s="62"/>
      <c r="V239" s="62"/>
    </row>
    <row r="240" spans="2:22" x14ac:dyDescent="0.4">
      <c r="G240" s="62"/>
      <c r="H240" s="77">
        <v>38271</v>
      </c>
      <c r="I240" s="78">
        <v>1430.97998046875</v>
      </c>
      <c r="J240" s="73">
        <v>1.6856512213716359</v>
      </c>
      <c r="K240" s="79">
        <f t="shared" si="14"/>
        <v>114.48668752682589</v>
      </c>
      <c r="L240" s="62"/>
      <c r="M240" s="77">
        <v>38271</v>
      </c>
      <c r="N240" s="80">
        <f t="shared" si="15"/>
        <v>1220.0332271174332</v>
      </c>
      <c r="O240" s="80">
        <f t="array" ref="O240">IF(YEAR(M240)&lt;&gt;YEAR(M239),IF(O239&gt;INDEX(Table2xAcq.1[],_xlfn.AGGREGATE(15,6,(ROW(Tableyear1[])-ROW(INDEX(Tableyear1[],1,1))+1)/(YEAR(Tableyear1[])=YEAR(M239)),1)),O239-(O239-INDEX(Table2xAcq.1[],_xlfn.AGGREGATE(15,6,(ROW(Tableyear1[])-ROW(INDEX(Tableyear1[],1,1))+1)/(YEAR(Tableyear1[])=YEAR(M239)),1)))*$C$25,O239+MAX($Q$2:Q239)*$C$19),O239)*($J240/$J239)</f>
        <v>515.90523463636293</v>
      </c>
      <c r="P240" s="80">
        <f t="array" ref="P240">IF(YEAR(M240)&lt;&gt;YEAR(M239),IF(O239&gt;INDEX(Table2xAcq.1[],_xlfn.AGGREGATE(15,6,(ROW(Tableyear1[])-ROW(INDEX(Tableyear1[],1,1))+1)/(YEAR(Tableyear1[])=YEAR(M239)),1)),P239+(O239-INDEX(Table2xAcq.1[],_xlfn.AGGREGATE(15,6,(ROW(Tableyear1[])-ROW(INDEX(Tableyear1[],1,1))+1)/(YEAR(Tableyear1[])=YEAR(M239)),1)))*$C$25,P239-MAX($Q$2:Q239)*$C$19),P239)*(1+Tbill_YTM)^(1/52)</f>
        <v>2934.6375983067819</v>
      </c>
      <c r="Q240" s="64">
        <f t="shared" si="12"/>
        <v>4670.5760600605781</v>
      </c>
      <c r="R240" s="64">
        <f>IF(YEAR(M240)&lt;&gt;YEAR(M239), R239*EXP($C$20/52)+(-MAX(Q$2:Q239)*$C$19), R239*EXP($C$20/52))</f>
        <v>-1182.2447272709596</v>
      </c>
      <c r="S240" s="65">
        <f t="shared" si="13"/>
        <v>3.9506000342601868</v>
      </c>
      <c r="T240" s="62"/>
      <c r="U240" s="62"/>
      <c r="V240" s="62"/>
    </row>
    <row r="241" spans="7:22" x14ac:dyDescent="0.4">
      <c r="G241" s="62"/>
      <c r="H241" s="77">
        <v>38278</v>
      </c>
      <c r="I241" s="78">
        <v>1438.25</v>
      </c>
      <c r="J241" s="73">
        <v>1.7027789484810429</v>
      </c>
      <c r="K241" s="79">
        <f t="shared" si="14"/>
        <v>114.55178466839344</v>
      </c>
      <c r="L241" s="62"/>
      <c r="M241" s="77">
        <v>38278</v>
      </c>
      <c r="N241" s="80">
        <f t="shared" si="15"/>
        <v>1226.2315426151888</v>
      </c>
      <c r="O241" s="80">
        <f t="array" ref="O241">IF(YEAR(M241)&lt;&gt;YEAR(M240),IF(O240&gt;INDEX(Table2xAcq.1[],_xlfn.AGGREGATE(15,6,(ROW(Tableyear1[])-ROW(INDEX(Tableyear1[],1,1))+1)/(YEAR(Tableyear1[])=YEAR(M240)),1)),O240-(O240-INDEX(Table2xAcq.1[],_xlfn.AGGREGATE(15,6,(ROW(Tableyear1[])-ROW(INDEX(Tableyear1[],1,1))+1)/(YEAR(Tableyear1[])=YEAR(M240)),1)))*$C$25,O240+MAX($Q$2:Q240)*$C$19),O240)*($J241/$J240)</f>
        <v>521.14729418055265</v>
      </c>
      <c r="P241" s="80">
        <f t="array" ref="P241">IF(YEAR(M241)&lt;&gt;YEAR(M240),IF(O240&gt;INDEX(Table2xAcq.1[],_xlfn.AGGREGATE(15,6,(ROW(Tableyear1[])-ROW(INDEX(Tableyear1[],1,1))+1)/(YEAR(Tableyear1[])=YEAR(M240)),1)),P240+(O240-INDEX(Table2xAcq.1[],_xlfn.AGGREGATE(15,6,(ROW(Tableyear1[])-ROW(INDEX(Tableyear1[],1,1))+1)/(YEAR(Tableyear1[])=YEAR(M240)),1)))*$C$25,P240-MAX($Q$2:Q240)*$C$19),P240)*(1+Tbill_YTM)^(1/52)</f>
        <v>2936.3062335281625</v>
      </c>
      <c r="Q241" s="64">
        <f t="shared" si="12"/>
        <v>4683.6850703239033</v>
      </c>
      <c r="R241" s="64">
        <f>IF(YEAR(M241)&lt;&gt;YEAR(M240), R240*EXP($C$20/52)+(-MAX(Q$2:Q240)*$C$19), R240*EXP($C$20/52))</f>
        <v>-1183.6096431024343</v>
      </c>
      <c r="S241" s="65">
        <f t="shared" si="13"/>
        <v>3.9571197291424554</v>
      </c>
      <c r="T241" s="62"/>
      <c r="U241" s="62"/>
      <c r="V241" s="62"/>
    </row>
    <row r="242" spans="7:22" x14ac:dyDescent="0.4">
      <c r="G242" s="62"/>
      <c r="H242" s="77">
        <v>38285</v>
      </c>
      <c r="I242" s="78">
        <v>1486.71997070312</v>
      </c>
      <c r="J242" s="73">
        <v>1.8175484888902429</v>
      </c>
      <c r="K242" s="79">
        <f t="shared" si="14"/>
        <v>114.61691882420196</v>
      </c>
      <c r="L242" s="62"/>
      <c r="M242" s="77">
        <v>38285</v>
      </c>
      <c r="N242" s="80">
        <f t="shared" si="15"/>
        <v>1267.5563518943823</v>
      </c>
      <c r="O242" s="80">
        <f t="array" ref="O242">IF(YEAR(M242)&lt;&gt;YEAR(M241),IF(O241&gt;INDEX(Table2xAcq.1[],_xlfn.AGGREGATE(15,6,(ROW(Tableyear1[])-ROW(INDEX(Tableyear1[],1,1))+1)/(YEAR(Tableyear1[])=YEAR(M241)),1)),O241-(O241-INDEX(Table2xAcq.1[],_xlfn.AGGREGATE(15,6,(ROW(Tableyear1[])-ROW(INDEX(Tableyear1[],1,1))+1)/(YEAR(Tableyear1[])=YEAR(M241)),1)))*$C$25,O241+MAX($Q$2:Q241)*$C$19),O241)*($J242/$J241)</f>
        <v>556.27330715596258</v>
      </c>
      <c r="P242" s="80">
        <f t="array" ref="P242">IF(YEAR(M242)&lt;&gt;YEAR(M241),IF(O241&gt;INDEX(Table2xAcq.1[],_xlfn.AGGREGATE(15,6,(ROW(Tableyear1[])-ROW(INDEX(Tableyear1[],1,1))+1)/(YEAR(Tableyear1[])=YEAR(M241)),1)),P241+(O241-INDEX(Table2xAcq.1[],_xlfn.AGGREGATE(15,6,(ROW(Tableyear1[])-ROW(INDEX(Tableyear1[],1,1))+1)/(YEAR(Tableyear1[])=YEAR(M241)),1)))*$C$25,P241-MAX($Q$2:Q241)*$C$19),P241)*(1+Tbill_YTM)^(1/52)</f>
        <v>2937.9758175356906</v>
      </c>
      <c r="Q242" s="64">
        <f t="shared" si="12"/>
        <v>4761.8054765860352</v>
      </c>
      <c r="R242" s="64">
        <f>IF(YEAR(M242)&lt;&gt;YEAR(M241), R241*EXP($C$20/52)+(-MAX(Q$2:Q241)*$C$19), R241*EXP($C$20/52))</f>
        <v>-1184.976134745739</v>
      </c>
      <c r="S242" s="65">
        <f t="shared" si="13"/>
        <v>4.0184821761054099</v>
      </c>
      <c r="T242" s="62"/>
      <c r="U242" s="62"/>
      <c r="V242" s="62"/>
    </row>
    <row r="243" spans="7:22" x14ac:dyDescent="0.4">
      <c r="G243" s="62"/>
      <c r="H243" s="77">
        <v>38292</v>
      </c>
      <c r="I243" s="78">
        <v>1525.23999023437</v>
      </c>
      <c r="J243" s="73">
        <v>1.911731663490279</v>
      </c>
      <c r="K243" s="79">
        <f t="shared" si="14"/>
        <v>114.68209001529776</v>
      </c>
      <c r="L243" s="62"/>
      <c r="M243" s="77">
        <v>38292</v>
      </c>
      <c r="N243" s="80">
        <f t="shared" si="15"/>
        <v>1300.3979739846807</v>
      </c>
      <c r="O243" s="80">
        <f t="array" ref="O243">IF(YEAR(M243)&lt;&gt;YEAR(M242),IF(O242&gt;INDEX(Table2xAcq.1[],_xlfn.AGGREGATE(15,6,(ROW(Tableyear1[])-ROW(INDEX(Tableyear1[],1,1))+1)/(YEAR(Tableyear1[])=YEAR(M242)),1)),O242-(O242-INDEX(Table2xAcq.1[],_xlfn.AGGREGATE(15,6,(ROW(Tableyear1[])-ROW(INDEX(Tableyear1[],1,1))+1)/(YEAR(Tableyear1[])=YEAR(M242)),1)))*$C$25,O242+MAX($Q$2:Q242)*$C$19),O242)*($J243/$J242)</f>
        <v>585.09872025137815</v>
      </c>
      <c r="P243" s="80">
        <f t="array" ref="P243">IF(YEAR(M243)&lt;&gt;YEAR(M242),IF(O242&gt;INDEX(Table2xAcq.1[],_xlfn.AGGREGATE(15,6,(ROW(Tableyear1[])-ROW(INDEX(Tableyear1[],1,1))+1)/(YEAR(Tableyear1[])=YEAR(M242)),1)),P242+(O242-INDEX(Table2xAcq.1[],_xlfn.AGGREGATE(15,6,(ROW(Tableyear1[])-ROW(INDEX(Tableyear1[],1,1))+1)/(YEAR(Tableyear1[])=YEAR(M242)),1)))*$C$25,P242-MAX($Q$2:Q242)*$C$19),P242)*(1+Tbill_YTM)^(1/52)</f>
        <v>2939.6463508688466</v>
      </c>
      <c r="Q243" s="64">
        <f t="shared" si="12"/>
        <v>4825.1430451049055</v>
      </c>
      <c r="R243" s="64">
        <f>IF(YEAR(M243)&lt;&gt;YEAR(M242), R242*EXP($C$20/52)+(-MAX(Q$2:Q242)*$C$19), R242*EXP($C$20/52))</f>
        <v>-1186.3442040201674</v>
      </c>
      <c r="S243" s="65">
        <f t="shared" si="13"/>
        <v>4.0672370031850216</v>
      </c>
      <c r="T243" s="62"/>
      <c r="U243" s="62"/>
      <c r="V243" s="62"/>
    </row>
    <row r="244" spans="7:22" x14ac:dyDescent="0.4">
      <c r="G244" s="62"/>
      <c r="H244" s="77">
        <v>38299</v>
      </c>
      <c r="I244" s="78">
        <v>1558.41003417968</v>
      </c>
      <c r="J244" s="73">
        <v>1.9948821495719731</v>
      </c>
      <c r="K244" s="79">
        <f t="shared" si="14"/>
        <v>114.74729826273909</v>
      </c>
      <c r="L244" s="62"/>
      <c r="M244" s="77">
        <v>38299</v>
      </c>
      <c r="N244" s="80">
        <f t="shared" si="15"/>
        <v>1328.6782828014173</v>
      </c>
      <c r="O244" s="80">
        <f t="array" ref="O244">IF(YEAR(M244)&lt;&gt;YEAR(M243),IF(O243&gt;INDEX(Table2xAcq.1[],_xlfn.AGGREGATE(15,6,(ROW(Tableyear1[])-ROW(INDEX(Tableyear1[],1,1))+1)/(YEAR(Tableyear1[])=YEAR(M243)),1)),O243-(O243-INDEX(Table2xAcq.1[],_xlfn.AGGREGATE(15,6,(ROW(Tableyear1[])-ROW(INDEX(Tableyear1[],1,1))+1)/(YEAR(Tableyear1[])=YEAR(M243)),1)))*$C$25,O243+MAX($Q$2:Q243)*$C$19),O243)*($J244/$J243)</f>
        <v>610.54750259034711</v>
      </c>
      <c r="P244" s="80">
        <f t="array" ref="P244">IF(YEAR(M244)&lt;&gt;YEAR(M243),IF(O243&gt;INDEX(Table2xAcq.1[],_xlfn.AGGREGATE(15,6,(ROW(Tableyear1[])-ROW(INDEX(Tableyear1[],1,1))+1)/(YEAR(Tableyear1[])=YEAR(M243)),1)),P243+(O243-INDEX(Table2xAcq.1[],_xlfn.AGGREGATE(15,6,(ROW(Tableyear1[])-ROW(INDEX(Tableyear1[],1,1))+1)/(YEAR(Tableyear1[])=YEAR(M243)),1)))*$C$25,P243-MAX($Q$2:Q243)*$C$19),P243)*(1+Tbill_YTM)^(1/52)</f>
        <v>2941.3178340674167</v>
      </c>
      <c r="Q244" s="64">
        <f t="shared" si="12"/>
        <v>4880.5436194591812</v>
      </c>
      <c r="R244" s="64">
        <f>IF(YEAR(M244)&lt;&gt;YEAR(M243), R243*EXP($C$20/52)+(-MAX(Q$2:Q243)*$C$19), R243*EXP($C$20/52))</f>
        <v>-1187.7138527471136</v>
      </c>
      <c r="S244" s="65">
        <f t="shared" si="13"/>
        <v>4.1091914590124254</v>
      </c>
      <c r="T244" s="62"/>
      <c r="U244" s="62"/>
      <c r="V244" s="62"/>
    </row>
    <row r="245" spans="7:22" x14ac:dyDescent="0.4">
      <c r="G245" s="62"/>
      <c r="H245" s="77">
        <v>38306</v>
      </c>
      <c r="I245" s="78">
        <v>1552.10998535156</v>
      </c>
      <c r="J245" s="73">
        <v>1.9787530761278791</v>
      </c>
      <c r="K245" s="79">
        <f t="shared" si="14"/>
        <v>114.81254358759621</v>
      </c>
      <c r="L245" s="62"/>
      <c r="M245" s="77">
        <v>38306</v>
      </c>
      <c r="N245" s="80">
        <f t="shared" si="15"/>
        <v>1323.3069505621984</v>
      </c>
      <c r="O245" s="80">
        <f t="array" ref="O245">IF(YEAR(M245)&lt;&gt;YEAR(M244),IF(O244&gt;INDEX(Table2xAcq.1[],_xlfn.AGGREGATE(15,6,(ROW(Tableyear1[])-ROW(INDEX(Tableyear1[],1,1))+1)/(YEAR(Tableyear1[])=YEAR(M244)),1)),O244-(O244-INDEX(Table2xAcq.1[],_xlfn.AGGREGATE(15,6,(ROW(Tableyear1[])-ROW(INDEX(Tableyear1[],1,1))+1)/(YEAR(Tableyear1[])=YEAR(M244)),1)))*$C$25,O244+MAX($Q$2:Q244)*$C$19),O244)*($J245/$J244)</f>
        <v>605.61108791918434</v>
      </c>
      <c r="P245" s="80">
        <f t="array" ref="P245">IF(YEAR(M245)&lt;&gt;YEAR(M244),IF(O244&gt;INDEX(Table2xAcq.1[],_xlfn.AGGREGATE(15,6,(ROW(Tableyear1[])-ROW(INDEX(Tableyear1[],1,1))+1)/(YEAR(Tableyear1[])=YEAR(M244)),1)),P244+(O244-INDEX(Table2xAcq.1[],_xlfn.AGGREGATE(15,6,(ROW(Tableyear1[])-ROW(INDEX(Tableyear1[],1,1))+1)/(YEAR(Tableyear1[])=YEAR(M244)),1)))*$C$25,P244-MAX($Q$2:Q244)*$C$19),P244)*(1+Tbill_YTM)^(1/52)</f>
        <v>2942.9902676714946</v>
      </c>
      <c r="Q245" s="64">
        <f t="shared" si="12"/>
        <v>4871.9083061528772</v>
      </c>
      <c r="R245" s="64">
        <f>IF(YEAR(M245)&lt;&gt;YEAR(M244), R244*EXP($C$20/52)+(-MAX(Q$2:Q244)*$C$19), R244*EXP($C$20/52))</f>
        <v>-1189.0850827500747</v>
      </c>
      <c r="S245" s="65">
        <f t="shared" si="13"/>
        <v>4.0971906693886844</v>
      </c>
      <c r="T245" s="62"/>
      <c r="U245" s="62"/>
      <c r="V245" s="62"/>
    </row>
    <row r="246" spans="7:22" x14ac:dyDescent="0.4">
      <c r="G246" s="62"/>
      <c r="H246" s="77">
        <v>38313</v>
      </c>
      <c r="I246" s="78">
        <v>1578.26000976562</v>
      </c>
      <c r="J246" s="73">
        <v>2.0454293319840899</v>
      </c>
      <c r="K246" s="79">
        <f t="shared" si="14"/>
        <v>114.87782601095134</v>
      </c>
      <c r="L246" s="62"/>
      <c r="M246" s="77">
        <v>38313</v>
      </c>
      <c r="N246" s="80">
        <f t="shared" si="15"/>
        <v>1345.6020903339193</v>
      </c>
      <c r="O246" s="80">
        <f t="array" ref="O246">IF(YEAR(M246)&lt;&gt;YEAR(M245),IF(O245&gt;INDEX(Table2xAcq.1[],_xlfn.AGGREGATE(15,6,(ROW(Tableyear1[])-ROW(INDEX(Tableyear1[],1,1))+1)/(YEAR(Tableyear1[])=YEAR(M245)),1)),O245-(O245-INDEX(Table2xAcq.1[],_xlfn.AGGREGATE(15,6,(ROW(Tableyear1[])-ROW(INDEX(Tableyear1[],1,1))+1)/(YEAR(Tableyear1[])=YEAR(M245)),1)))*$C$25,O245+MAX($Q$2:Q245)*$C$19),O245)*($J246/$J245)</f>
        <v>626.01781796277078</v>
      </c>
      <c r="P246" s="80">
        <f t="array" ref="P246">IF(YEAR(M246)&lt;&gt;YEAR(M245),IF(O245&gt;INDEX(Table2xAcq.1[],_xlfn.AGGREGATE(15,6,(ROW(Tableyear1[])-ROW(INDEX(Tableyear1[],1,1))+1)/(YEAR(Tableyear1[])=YEAR(M245)),1)),P245+(O245-INDEX(Table2xAcq.1[],_xlfn.AGGREGATE(15,6,(ROW(Tableyear1[])-ROW(INDEX(Tableyear1[],1,1))+1)/(YEAR(Tableyear1[])=YEAR(M245)),1)))*$C$25,P245-MAX($Q$2:Q245)*$C$19),P245)*(1+Tbill_YTM)^(1/52)</f>
        <v>2944.6636522214812</v>
      </c>
      <c r="Q246" s="64">
        <f t="shared" si="12"/>
        <v>4916.2835605181717</v>
      </c>
      <c r="R246" s="64">
        <f>IF(YEAR(M246)&lt;&gt;YEAR(M245), R245*EXP($C$20/52)+(-MAX(Q$2:Q245)*$C$19), R245*EXP($C$20/52))</f>
        <v>-1190.4578958546529</v>
      </c>
      <c r="S246" s="65">
        <f t="shared" si="13"/>
        <v>4.1297416545661836</v>
      </c>
      <c r="T246" s="62"/>
      <c r="U246" s="62"/>
      <c r="V246" s="62"/>
    </row>
    <row r="247" spans="7:22" x14ac:dyDescent="0.4">
      <c r="G247" s="62"/>
      <c r="H247" s="77">
        <v>38320</v>
      </c>
      <c r="I247" s="78">
        <v>1614.40002441406</v>
      </c>
      <c r="J247" s="73">
        <v>2.1391044495982432</v>
      </c>
      <c r="K247" s="79">
        <f t="shared" si="14"/>
        <v>114.94314555389869</v>
      </c>
      <c r="L247" s="62"/>
      <c r="M247" s="77">
        <v>38320</v>
      </c>
      <c r="N247" s="80">
        <f t="shared" si="15"/>
        <v>1376.4145540311151</v>
      </c>
      <c r="O247" s="80">
        <f t="array" ref="O247">IF(YEAR(M247)&lt;&gt;YEAR(M246),IF(O246&gt;INDEX(Table2xAcq.1[],_xlfn.AGGREGATE(15,6,(ROW(Tableyear1[])-ROW(INDEX(Tableyear1[],1,1))+1)/(YEAR(Tableyear1[])=YEAR(M246)),1)),O246-(O246-INDEX(Table2xAcq.1[],_xlfn.AGGREGATE(15,6,(ROW(Tableyear1[])-ROW(INDEX(Tableyear1[],1,1))+1)/(YEAR(Tableyear1[])=YEAR(M246)),1)))*$C$25,O246+MAX($Q$2:Q246)*$C$19),O246)*($J247/$J246)</f>
        <v>654.68773669779466</v>
      </c>
      <c r="P247" s="80">
        <f t="array" ref="P247">IF(YEAR(M247)&lt;&gt;YEAR(M246),IF(O246&gt;INDEX(Table2xAcq.1[],_xlfn.AGGREGATE(15,6,(ROW(Tableyear1[])-ROW(INDEX(Tableyear1[],1,1))+1)/(YEAR(Tableyear1[])=YEAR(M246)),1)),P246+(O246-INDEX(Table2xAcq.1[],_xlfn.AGGREGATE(15,6,(ROW(Tableyear1[])-ROW(INDEX(Tableyear1[],1,1))+1)/(YEAR(Tableyear1[])=YEAR(M246)),1)))*$C$25,P246-MAX($Q$2:Q246)*$C$19),P246)*(1+Tbill_YTM)^(1/52)</f>
        <v>2946.3379882580844</v>
      </c>
      <c r="Q247" s="64">
        <f t="shared" si="12"/>
        <v>4977.4402789869946</v>
      </c>
      <c r="R247" s="64">
        <f>IF(YEAR(M247)&lt;&gt;YEAR(M246), R246*EXP($C$20/52)+(-MAX(Q$2:Q246)*$C$19), R246*EXP($C$20/52))</f>
        <v>-1191.8322938885583</v>
      </c>
      <c r="S247" s="65">
        <f t="shared" si="13"/>
        <v>4.176292507352052</v>
      </c>
      <c r="T247" s="62"/>
      <c r="U247" s="62"/>
      <c r="V247" s="62"/>
    </row>
    <row r="248" spans="7:22" x14ac:dyDescent="0.4">
      <c r="G248" s="62"/>
      <c r="H248" s="77">
        <v>38327</v>
      </c>
      <c r="I248" s="78">
        <v>1605.16003417968</v>
      </c>
      <c r="J248" s="73">
        <v>2.114618195973736</v>
      </c>
      <c r="K248" s="79">
        <f t="shared" si="14"/>
        <v>115.00850223754445</v>
      </c>
      <c r="L248" s="62"/>
      <c r="M248" s="77">
        <v>38327</v>
      </c>
      <c r="N248" s="80">
        <f t="shared" si="15"/>
        <v>1368.536669463861</v>
      </c>
      <c r="O248" s="80">
        <f t="array" ref="O248">IF(YEAR(M248)&lt;&gt;YEAR(M247),IF(O247&gt;INDEX(Table2xAcq.1[],_xlfn.AGGREGATE(15,6,(ROW(Tableyear1[])-ROW(INDEX(Tableyear1[],1,1))+1)/(YEAR(Tableyear1[])=YEAR(M247)),1)),O247-(O247-INDEX(Table2xAcq.1[],_xlfn.AGGREGATE(15,6,(ROW(Tableyear1[])-ROW(INDEX(Tableyear1[],1,1))+1)/(YEAR(Tableyear1[])=YEAR(M247)),1)))*$C$25,O247+MAX($Q$2:Q247)*$C$19),O247)*($J248/$J247)</f>
        <v>647.19354913315863</v>
      </c>
      <c r="P248" s="80">
        <f t="array" ref="P248">IF(YEAR(M248)&lt;&gt;YEAR(M247),IF(O247&gt;INDEX(Table2xAcq.1[],_xlfn.AGGREGATE(15,6,(ROW(Tableyear1[])-ROW(INDEX(Tableyear1[],1,1))+1)/(YEAR(Tableyear1[])=YEAR(M247)),1)),P247+(O247-INDEX(Table2xAcq.1[],_xlfn.AGGREGATE(15,6,(ROW(Tableyear1[])-ROW(INDEX(Tableyear1[],1,1))+1)/(YEAR(Tableyear1[])=YEAR(M247)),1)))*$C$25,P247-MAX($Q$2:Q247)*$C$19),P247)*(1+Tbill_YTM)^(1/52)</f>
        <v>2948.0132763223191</v>
      </c>
      <c r="Q248" s="64">
        <f t="shared" si="12"/>
        <v>4963.7434949193394</v>
      </c>
      <c r="R248" s="64">
        <f>IF(YEAR(M248)&lt;&gt;YEAR(M247), R247*EXP($C$20/52)+(-MAX(Q$2:Q247)*$C$19), R247*EXP($C$20/52))</f>
        <v>-1193.2082786816109</v>
      </c>
      <c r="S248" s="65">
        <f t="shared" si="13"/>
        <v>4.1599975323703209</v>
      </c>
      <c r="T248" s="62"/>
      <c r="U248" s="62"/>
      <c r="V248" s="62"/>
    </row>
    <row r="249" spans="7:22" x14ac:dyDescent="0.4">
      <c r="G249" s="62"/>
      <c r="H249" s="77">
        <v>38334</v>
      </c>
      <c r="I249" s="78">
        <v>1596.60998535156</v>
      </c>
      <c r="J249" s="73">
        <v>2.092090736476345</v>
      </c>
      <c r="K249" s="79">
        <f t="shared" si="14"/>
        <v>115.07389608300683</v>
      </c>
      <c r="L249" s="62"/>
      <c r="M249" s="77">
        <v>38334</v>
      </c>
      <c r="N249" s="80">
        <f t="shared" si="15"/>
        <v>1361.247019149979</v>
      </c>
      <c r="O249" s="80">
        <f t="array" ref="O249">IF(YEAR(M249)&lt;&gt;YEAR(M248),IF(O248&gt;INDEX(Table2xAcq.1[],_xlfn.AGGREGATE(15,6,(ROW(Tableyear1[])-ROW(INDEX(Tableyear1[],1,1))+1)/(YEAR(Tableyear1[])=YEAR(M248)),1)),O248-(O248-INDEX(Table2xAcq.1[],_xlfn.AGGREGATE(15,6,(ROW(Tableyear1[])-ROW(INDEX(Tableyear1[],1,1))+1)/(YEAR(Tableyear1[])=YEAR(M248)),1)))*$C$25,O248+MAX($Q$2:Q248)*$C$19),O248)*($J249/$J248)</f>
        <v>640.29886408181937</v>
      </c>
      <c r="P249" s="80">
        <f t="array" ref="P249">IF(YEAR(M249)&lt;&gt;YEAR(M248),IF(O248&gt;INDEX(Table2xAcq.1[],_xlfn.AGGREGATE(15,6,(ROW(Tableyear1[])-ROW(INDEX(Tableyear1[],1,1))+1)/(YEAR(Tableyear1[])=YEAR(M248)),1)),P248+(O248-INDEX(Table2xAcq.1[],_xlfn.AGGREGATE(15,6,(ROW(Tableyear1[])-ROW(INDEX(Tableyear1[],1,1))+1)/(YEAR(Tableyear1[])=YEAR(M248)),1)))*$C$25,P248-MAX($Q$2:Q248)*$C$19),P248)*(1+Tbill_YTM)^(1/52)</f>
        <v>2949.6895169555091</v>
      </c>
      <c r="Q249" s="64">
        <f t="shared" si="12"/>
        <v>4951.2354001873073</v>
      </c>
      <c r="R249" s="64">
        <f>IF(YEAR(M249)&lt;&gt;YEAR(M248), R248*EXP($C$20/52)+(-MAX(Q$2:Q248)*$C$19), R248*EXP($C$20/52))</f>
        <v>-1194.5858520657432</v>
      </c>
      <c r="S249" s="65">
        <f t="shared" si="13"/>
        <v>4.1447296497153054</v>
      </c>
      <c r="T249" s="62"/>
      <c r="U249" s="62"/>
      <c r="V249" s="62"/>
    </row>
    <row r="250" spans="7:22" x14ac:dyDescent="0.4">
      <c r="G250" s="62"/>
      <c r="H250" s="77">
        <v>38341</v>
      </c>
      <c r="I250" s="78">
        <v>1613.77001953125</v>
      </c>
      <c r="J250" s="73">
        <v>2.137061454277589</v>
      </c>
      <c r="K250" s="79">
        <f t="shared" si="14"/>
        <v>115.13932711141605</v>
      </c>
      <c r="L250" s="62"/>
      <c r="M250" s="77">
        <v>38341</v>
      </c>
      <c r="N250" s="80">
        <f t="shared" si="15"/>
        <v>1375.8774208071948</v>
      </c>
      <c r="O250" s="80">
        <f t="array" ref="O250">IF(YEAR(M250)&lt;&gt;YEAR(M249),IF(O249&gt;INDEX(Table2xAcq.1[],_xlfn.AGGREGATE(15,6,(ROW(Tableyear1[])-ROW(INDEX(Tableyear1[],1,1))+1)/(YEAR(Tableyear1[])=YEAR(M249)),1)),O249-(O249-INDEX(Table2xAcq.1[],_xlfn.AGGREGATE(15,6,(ROW(Tableyear1[])-ROW(INDEX(Tableyear1[],1,1))+1)/(YEAR(Tableyear1[])=YEAR(M249)),1)))*$C$25,O249+MAX($Q$2:Q249)*$C$19),O249)*($J250/$J249)</f>
        <v>654.06246382586232</v>
      </c>
      <c r="P250" s="80">
        <f t="array" ref="P250">IF(YEAR(M250)&lt;&gt;YEAR(M249),IF(O249&gt;INDEX(Table2xAcq.1[],_xlfn.AGGREGATE(15,6,(ROW(Tableyear1[])-ROW(INDEX(Tableyear1[],1,1))+1)/(YEAR(Tableyear1[])=YEAR(M249)),1)),P249+(O249-INDEX(Table2xAcq.1[],_xlfn.AGGREGATE(15,6,(ROW(Tableyear1[])-ROW(INDEX(Tableyear1[],1,1))+1)/(YEAR(Tableyear1[])=YEAR(M249)),1)))*$C$25,P249-MAX($Q$2:Q249)*$C$19),P249)*(1+Tbill_YTM)^(1/52)</f>
        <v>2951.3667106992848</v>
      </c>
      <c r="Q250" s="64">
        <f t="shared" si="12"/>
        <v>4981.3065953323421</v>
      </c>
      <c r="R250" s="64">
        <f>IF(YEAR(M250)&lt;&gt;YEAR(M249), R249*EXP($C$20/52)+(-MAX(Q$2:Q249)*$C$19), R249*EXP($C$20/52))</f>
        <v>-1195.965015875003</v>
      </c>
      <c r="S250" s="65">
        <f t="shared" si="13"/>
        <v>4.1650939025903462</v>
      </c>
      <c r="T250" s="62"/>
      <c r="U250" s="62"/>
      <c r="V250" s="62"/>
    </row>
    <row r="251" spans="7:22" x14ac:dyDescent="0.4">
      <c r="G251" s="89" t="s">
        <v>48</v>
      </c>
      <c r="H251" s="85">
        <v>38348</v>
      </c>
      <c r="I251" s="86">
        <v>1621.11999511718</v>
      </c>
      <c r="J251" s="87">
        <v>2.1565281060612609</v>
      </c>
      <c r="K251" s="88">
        <f t="shared" si="14"/>
        <v>115.20479534391434</v>
      </c>
      <c r="L251" s="89"/>
      <c r="M251" s="85">
        <v>38348</v>
      </c>
      <c r="N251" s="90">
        <f t="shared" si="15"/>
        <v>1382.1439057026712</v>
      </c>
      <c r="O251" s="90">
        <f t="array" ref="O251">IF(YEAR(M251)&lt;&gt;YEAR(M250),IF(O250&gt;INDEX(Table2xAcq.1[],_xlfn.AGGREGATE(15,6,(ROW(Tableyear1[])-ROW(INDEX(Tableyear1[],1,1))+1)/(YEAR(Tableyear1[])=YEAR(M250)),1)),O250-(O250-INDEX(Table2xAcq.1[],_xlfn.AGGREGATE(15,6,(ROW(Tableyear1[])-ROW(INDEX(Tableyear1[],1,1))+1)/(YEAR(Tableyear1[])=YEAR(M250)),1)))*$C$25,O250+MAX($Q$2:Q250)*$C$19),O250)*($J251/$J250)</f>
        <v>660.02036747088073</v>
      </c>
      <c r="P251" s="90">
        <f t="array" ref="P251">IF(YEAR(M251)&lt;&gt;YEAR(M250),IF(O250&gt;INDEX(Table2xAcq.1[],_xlfn.AGGREGATE(15,6,(ROW(Tableyear1[])-ROW(INDEX(Tableyear1[],1,1))+1)/(YEAR(Tableyear1[])=YEAR(M250)),1)),P250+(O250-INDEX(Table2xAcq.1[],_xlfn.AGGREGATE(15,6,(ROW(Tableyear1[])-ROW(INDEX(Tableyear1[],1,1))+1)/(YEAR(Tableyear1[])=YEAR(M250)),1)))*$C$25,P250-MAX($Q$2:Q250)*$C$19),P250)*(1+Tbill_YTM)^(1/52)</f>
        <v>2953.0448580955849</v>
      </c>
      <c r="Q251" s="91">
        <f t="shared" si="12"/>
        <v>4995.2091312691373</v>
      </c>
      <c r="R251" s="91">
        <f>IF(YEAR(M251)&lt;&gt;YEAR(M250), R250*EXP($C$20/52)+(-MAX(Q$2:Q250)*$C$19), R250*EXP($C$20/52))</f>
        <v>-1197.3457719455553</v>
      </c>
      <c r="S251" s="92">
        <f t="shared" si="13"/>
        <v>4.171901925333124</v>
      </c>
      <c r="T251" s="89"/>
      <c r="U251" s="89"/>
      <c r="V251" s="89"/>
    </row>
    <row r="252" spans="7:22" x14ac:dyDescent="0.4">
      <c r="G252" s="62"/>
      <c r="H252" s="77">
        <v>38355</v>
      </c>
      <c r="I252" s="78">
        <v>1564.81005859375</v>
      </c>
      <c r="J252" s="73">
        <v>2.0067132112612929</v>
      </c>
      <c r="K252" s="79">
        <f t="shared" si="14"/>
        <v>115.27030080165594</v>
      </c>
      <c r="L252" s="62"/>
      <c r="M252" s="77">
        <v>38355</v>
      </c>
      <c r="N252" s="80">
        <f t="shared" si="15"/>
        <v>1334.1348528066594</v>
      </c>
      <c r="O252" s="80">
        <f t="array" ref="O252">IF(YEAR(M252)&lt;&gt;YEAR(M251),IF(O251&gt;INDEX(Table2xAcq.1[],_xlfn.AGGREGATE(15,6,(ROW(Tableyear1[])-ROW(INDEX(Tableyear1[],1,1))+1)/(YEAR(Tableyear1[])=YEAR(M251)),1)),O251-(O251-INDEX(Table2xAcq.1[],_xlfn.AGGREGATE(15,6,(ROW(Tableyear1[])-ROW(INDEX(Tableyear1[],1,1))+1)/(YEAR(Tableyear1[])=YEAR(M251)),1)))*$C$25,O251+MAX($Q$2:Q251)*$C$19),O251)*($J252/$J251)</f>
        <v>585.36825860178101</v>
      </c>
      <c r="P252" s="80">
        <f t="array" ref="P252">IF(YEAR(M252)&lt;&gt;YEAR(M251),IF(O251&gt;INDEX(Table2xAcq.1[],_xlfn.AGGREGATE(15,6,(ROW(Tableyear1[])-ROW(INDEX(Tableyear1[],1,1))+1)/(YEAR(Tableyear1[])=YEAR(M251)),1)),P251+(O251-INDEX(Table2xAcq.1[],_xlfn.AGGREGATE(15,6,(ROW(Tableyear1[])-ROW(INDEX(Tableyear1[],1,1))+1)/(YEAR(Tableyear1[])=YEAR(M251)),1)))*$C$25,P251-MAX($Q$2:Q251)*$C$19),P251)*(1+Tbill_YTM)^(1/52)</f>
        <v>2985.6919144390281</v>
      </c>
      <c r="Q252" s="64">
        <f t="shared" si="12"/>
        <v>4905.1950258474681</v>
      </c>
      <c r="R252" s="64">
        <f>IF(YEAR(M252)&lt;&gt;YEAR(M251), R251*EXP($C$20/52)+(-MAX(Q$2:Q251)*$C$19), R251*EXP($C$20/52))</f>
        <v>-1398.728122115685</v>
      </c>
      <c r="S252" s="65">
        <f t="shared" si="13"/>
        <v>3.5068966929956189</v>
      </c>
      <c r="T252" s="62"/>
      <c r="U252" s="62"/>
      <c r="V252" s="62"/>
    </row>
    <row r="253" spans="7:22" x14ac:dyDescent="0.4">
      <c r="G253" s="67"/>
      <c r="H253" s="77">
        <v>38362</v>
      </c>
      <c r="I253" s="78">
        <v>1561.10998535156</v>
      </c>
      <c r="J253" s="73">
        <v>1.997223259663705</v>
      </c>
      <c r="K253" s="79">
        <f t="shared" si="14"/>
        <v>115.33584350580712</v>
      </c>
      <c r="L253" s="62"/>
      <c r="M253" s="77">
        <v>38362</v>
      </c>
      <c r="N253" s="80">
        <f t="shared" si="15"/>
        <v>1330.9802228608503</v>
      </c>
      <c r="O253" s="80">
        <f t="array" ref="O253">IF(YEAR(M253)&lt;&gt;YEAR(M252),IF(O252&gt;INDEX(Table2xAcq.1[],_xlfn.AGGREGATE(15,6,(ROW(Tableyear1[])-ROW(INDEX(Tableyear1[],1,1))+1)/(YEAR(Tableyear1[])=YEAR(M252)),1)),O252-(O252-INDEX(Table2xAcq.1[],_xlfn.AGGREGATE(15,6,(ROW(Tableyear1[])-ROW(INDEX(Tableyear1[],1,1))+1)/(YEAR(Tableyear1[])=YEAR(M252)),1)))*$C$25,O252+MAX($Q$2:Q252)*$C$19),O252)*($J253/$J252)</f>
        <v>582.59999235938972</v>
      </c>
      <c r="P253" s="80">
        <f t="array" ref="P253">IF(YEAR(M253)&lt;&gt;YEAR(M252),IF(O252&gt;INDEX(Table2xAcq.1[],_xlfn.AGGREGATE(15,6,(ROW(Tableyear1[])-ROW(INDEX(Tableyear1[],1,1))+1)/(YEAR(Tableyear1[])=YEAR(M252)),1)),P252+(O252-INDEX(Table2xAcq.1[],_xlfn.AGGREGATE(15,6,(ROW(Tableyear1[])-ROW(INDEX(Tableyear1[],1,1))+1)/(YEAR(Tableyear1[])=YEAR(M252)),1)))*$C$25,P252-MAX($Q$2:Q252)*$C$19),P252)*(1+Tbill_YTM)^(1/52)</f>
        <v>2987.3895791494842</v>
      </c>
      <c r="Q253" s="64">
        <f t="shared" si="12"/>
        <v>4900.9697943697247</v>
      </c>
      <c r="R253" s="64">
        <f>IF(YEAR(M253)&lt;&gt;YEAR(M252), R252*EXP($C$20/52)+(-MAX(Q$2:Q252)*$C$19), R252*EXP($C$20/52))</f>
        <v>-1400.3429706438842</v>
      </c>
      <c r="S253" s="65">
        <f t="shared" si="13"/>
        <v>3.4998353239965465</v>
      </c>
      <c r="T253" s="62"/>
      <c r="U253" s="62"/>
      <c r="V253" s="62"/>
    </row>
    <row r="254" spans="7:22" x14ac:dyDescent="0.4">
      <c r="G254" s="67"/>
      <c r="H254" s="77">
        <v>38369</v>
      </c>
      <c r="I254" s="78">
        <v>1503.64001464843</v>
      </c>
      <c r="J254" s="73">
        <v>1.8501735792471969</v>
      </c>
      <c r="K254" s="79">
        <f t="shared" si="14"/>
        <v>115.4014234775462</v>
      </c>
      <c r="L254" s="62"/>
      <c r="M254" s="77">
        <v>38369</v>
      </c>
      <c r="N254" s="80">
        <f t="shared" si="15"/>
        <v>1281.9821412829961</v>
      </c>
      <c r="O254" s="80">
        <f t="array" ref="O254">IF(YEAR(M254)&lt;&gt;YEAR(M253),IF(O253&gt;INDEX(Table2xAcq.1[],_xlfn.AGGREGATE(15,6,(ROW(Tableyear1[])-ROW(INDEX(Tableyear1[],1,1))+1)/(YEAR(Tableyear1[])=YEAR(M253)),1)),O253-(O253-INDEX(Table2xAcq.1[],_xlfn.AGGREGATE(15,6,(ROW(Tableyear1[])-ROW(INDEX(Tableyear1[],1,1))+1)/(YEAR(Tableyear1[])=YEAR(M253)),1)))*$C$25,O253+MAX($Q$2:Q253)*$C$19),O253)*($J254/$J253)</f>
        <v>539.70486670301534</v>
      </c>
      <c r="P254" s="80">
        <f t="array" ref="P254">IF(YEAR(M254)&lt;&gt;YEAR(M253),IF(O253&gt;INDEX(Table2xAcq.1[],_xlfn.AGGREGATE(15,6,(ROW(Tableyear1[])-ROW(INDEX(Tableyear1[],1,1))+1)/(YEAR(Tableyear1[])=YEAR(M253)),1)),P253+(O253-INDEX(Table2xAcq.1[],_xlfn.AGGREGATE(15,6,(ROW(Tableyear1[])-ROW(INDEX(Tableyear1[],1,1))+1)/(YEAR(Tableyear1[])=YEAR(M253)),1)))*$C$25,P253-MAX($Q$2:Q253)*$C$19),P253)*(1+Tbill_YTM)^(1/52)</f>
        <v>2989.0882091522585</v>
      </c>
      <c r="Q254" s="64">
        <f t="shared" si="12"/>
        <v>4810.7752171382699</v>
      </c>
      <c r="R254" s="64">
        <f>IF(YEAR(M254)&lt;&gt;YEAR(M253), R253*EXP($C$20/52)+(-MAX(Q$2:Q253)*$C$19), R253*EXP($C$20/52))</f>
        <v>-1401.9596835342334</v>
      </c>
      <c r="S254" s="65">
        <f t="shared" si="13"/>
        <v>3.4314647372816549</v>
      </c>
      <c r="T254" s="62"/>
      <c r="U254" s="62"/>
      <c r="V254" s="62"/>
    </row>
    <row r="255" spans="7:22" ht="17.5" customHeight="1" x14ac:dyDescent="0.4">
      <c r="G255" s="67"/>
      <c r="H255" s="77">
        <v>38376</v>
      </c>
      <c r="I255" s="78">
        <v>1499.4599609375</v>
      </c>
      <c r="J255" s="73">
        <v>1.8398867754105681</v>
      </c>
      <c r="K255" s="79">
        <f t="shared" si="14"/>
        <v>115.46704073806355</v>
      </c>
      <c r="L255" s="62"/>
      <c r="M255" s="77">
        <v>38376</v>
      </c>
      <c r="N255" s="80">
        <f t="shared" si="15"/>
        <v>1278.4182868000007</v>
      </c>
      <c r="O255" s="80">
        <f t="array" ref="O255">IF(YEAR(M255)&lt;&gt;YEAR(M254),IF(O254&gt;INDEX(Table2xAcq.1[],_xlfn.AGGREGATE(15,6,(ROW(Tableyear1[])-ROW(INDEX(Tableyear1[],1,1))+1)/(YEAR(Tableyear1[])=YEAR(M254)),1)),O254-(O254-INDEX(Table2xAcq.1[],_xlfn.AGGREGATE(15,6,(ROW(Tableyear1[])-ROW(INDEX(Tableyear1[],1,1))+1)/(YEAR(Tableyear1[])=YEAR(M254)),1)))*$C$25,O254+MAX($Q$2:Q254)*$C$19),O254)*($J255/$J254)</f>
        <v>536.70415468565602</v>
      </c>
      <c r="P255" s="80">
        <f t="array" ref="P255">IF(YEAR(M255)&lt;&gt;YEAR(M254),IF(O254&gt;INDEX(Table2xAcq.1[],_xlfn.AGGREGATE(15,6,(ROW(Tableyear1[])-ROW(INDEX(Tableyear1[],1,1))+1)/(YEAR(Tableyear1[])=YEAR(M254)),1)),P254+(O254-INDEX(Table2xAcq.1[],_xlfn.AGGREGATE(15,6,(ROW(Tableyear1[])-ROW(INDEX(Tableyear1[],1,1))+1)/(YEAR(Tableyear1[])=YEAR(M254)),1)))*$C$25,P254-MAX($Q$2:Q254)*$C$19),P254)*(1+Tbill_YTM)^(1/52)</f>
        <v>2990.7878049962164</v>
      </c>
      <c r="Q255" s="64">
        <f t="shared" si="12"/>
        <v>4805.9102464818734</v>
      </c>
      <c r="R255" s="64">
        <f>IF(YEAR(M255)&lt;&gt;YEAR(M254), R254*EXP($C$20/52)+(-MAX(Q$2:Q254)*$C$19), R254*EXP($C$20/52))</f>
        <v>-1403.5782629391613</v>
      </c>
      <c r="S255" s="65">
        <f t="shared" si="13"/>
        <v>3.4240415182962889</v>
      </c>
      <c r="T255" s="62"/>
      <c r="U255" s="62"/>
      <c r="V255" s="62"/>
    </row>
    <row r="256" spans="7:22" x14ac:dyDescent="0.4">
      <c r="G256" s="67"/>
      <c r="H256" s="77">
        <v>38383</v>
      </c>
      <c r="I256" s="78">
        <v>1534.48999023437</v>
      </c>
      <c r="J256" s="73">
        <v>1.9258527756034101</v>
      </c>
      <c r="K256" s="79">
        <f t="shared" si="14"/>
        <v>115.53269530856154</v>
      </c>
      <c r="L256" s="62"/>
      <c r="M256" s="77">
        <v>38383</v>
      </c>
      <c r="N256" s="80">
        <f t="shared" si="15"/>
        <v>1308.284392736073</v>
      </c>
      <c r="O256" s="80">
        <f t="array" ref="O256">IF(YEAR(M256)&lt;&gt;YEAR(M255),IF(O255&gt;INDEX(Table2xAcq.1[],_xlfn.AGGREGATE(15,6,(ROW(Tableyear1[])-ROW(INDEX(Tableyear1[],1,1))+1)/(YEAR(Tableyear1[])=YEAR(M255)),1)),O255-(O255-INDEX(Table2xAcq.1[],_xlfn.AGGREGATE(15,6,(ROW(Tableyear1[])-ROW(INDEX(Tableyear1[],1,1))+1)/(YEAR(Tableyear1[])=YEAR(M255)),1)))*$C$25,O255+MAX($Q$2:Q255)*$C$19),O255)*($J256/$J255)</f>
        <v>561.78086597127867</v>
      </c>
      <c r="P256" s="80">
        <f t="array" ref="P256">IF(YEAR(M256)&lt;&gt;YEAR(M255),IF(O255&gt;INDEX(Table2xAcq.1[],_xlfn.AGGREGATE(15,6,(ROW(Tableyear1[])-ROW(INDEX(Tableyear1[],1,1))+1)/(YEAR(Tableyear1[])=YEAR(M255)),1)),P255+(O255-INDEX(Table2xAcq.1[],_xlfn.AGGREGATE(15,6,(ROW(Tableyear1[])-ROW(INDEX(Tableyear1[],1,1))+1)/(YEAR(Tableyear1[])=YEAR(M255)),1)))*$C$25,P255-MAX($Q$2:Q255)*$C$19),P255)*(1+Tbill_YTM)^(1/52)</f>
        <v>2992.488367230535</v>
      </c>
      <c r="Q256" s="64">
        <f t="shared" si="12"/>
        <v>4862.5536259378869</v>
      </c>
      <c r="R256" s="64">
        <f>IF(YEAR(M256)&lt;&gt;YEAR(M255), R255*EXP($C$20/52)+(-MAX(Q$2:Q255)*$C$19), R255*EXP($C$20/52))</f>
        <v>-1405.1987110135815</v>
      </c>
      <c r="S256" s="65">
        <f t="shared" si="13"/>
        <v>3.4604028510889302</v>
      </c>
      <c r="T256" s="62"/>
      <c r="U256" s="62"/>
      <c r="V256" s="62"/>
    </row>
    <row r="257" spans="7:22" x14ac:dyDescent="0.4">
      <c r="G257" s="67"/>
      <c r="H257" s="77">
        <v>38390</v>
      </c>
      <c r="I257" s="78">
        <v>1530.51000976562</v>
      </c>
      <c r="J257" s="73">
        <v>1.915862672727054</v>
      </c>
      <c r="K257" s="79">
        <f t="shared" si="14"/>
        <v>115.59838721025466</v>
      </c>
      <c r="L257" s="62"/>
      <c r="M257" s="77">
        <v>38390</v>
      </c>
      <c r="N257" s="80">
        <f t="shared" si="15"/>
        <v>1304.8911178605133</v>
      </c>
      <c r="O257" s="80">
        <f t="array" ref="O257">IF(YEAR(M257)&lt;&gt;YEAR(M256),IF(O256&gt;INDEX(Table2xAcq.1[],_xlfn.AGGREGATE(15,6,(ROW(Tableyear1[])-ROW(INDEX(Tableyear1[],1,1))+1)/(YEAR(Tableyear1[])=YEAR(M256)),1)),O256-(O256-INDEX(Table2xAcq.1[],_xlfn.AGGREGATE(15,6,(ROW(Tableyear1[])-ROW(INDEX(Tableyear1[],1,1))+1)/(YEAR(Tableyear1[])=YEAR(M256)),1)))*$C$25,O256+MAX($Q$2:Q256)*$C$19),O256)*($J257/$J256)</f>
        <v>558.86670310477245</v>
      </c>
      <c r="P257" s="80">
        <f t="array" ref="P257">IF(YEAR(M257)&lt;&gt;YEAR(M256),IF(O256&gt;INDEX(Table2xAcq.1[],_xlfn.AGGREGATE(15,6,(ROW(Tableyear1[])-ROW(INDEX(Tableyear1[],1,1))+1)/(YEAR(Tableyear1[])=YEAR(M256)),1)),P256+(O256-INDEX(Table2xAcq.1[],_xlfn.AGGREGATE(15,6,(ROW(Tableyear1[])-ROW(INDEX(Tableyear1[],1,1))+1)/(YEAR(Tableyear1[])=YEAR(M256)),1)))*$C$25,P256-MAX($Q$2:Q256)*$C$19),P256)*(1+Tbill_YTM)^(1/52)</f>
        <v>2994.1898964047041</v>
      </c>
      <c r="Q257" s="64">
        <f t="shared" si="12"/>
        <v>4857.9477173699897</v>
      </c>
      <c r="R257" s="64">
        <f>IF(YEAR(M257)&lt;&gt;YEAR(M256), R256*EXP($C$20/52)+(-MAX(Q$2:Q256)*$C$19), R256*EXP($C$20/52))</f>
        <v>-1406.8210299148955</v>
      </c>
      <c r="S257" s="65">
        <f t="shared" si="13"/>
        <v>3.4531383978983223</v>
      </c>
      <c r="T257" s="62"/>
      <c r="U257" s="62"/>
      <c r="V257" s="62"/>
    </row>
    <row r="258" spans="7:22" x14ac:dyDescent="0.4">
      <c r="G258" s="67"/>
      <c r="H258" s="77">
        <v>38397</v>
      </c>
      <c r="I258" s="78">
        <v>1515.40002441406</v>
      </c>
      <c r="J258" s="73">
        <v>1.8780339009636611</v>
      </c>
      <c r="K258" s="79">
        <f t="shared" si="14"/>
        <v>115.66411646436941</v>
      </c>
      <c r="L258" s="62"/>
      <c r="M258" s="77">
        <v>38397</v>
      </c>
      <c r="N258" s="80">
        <f t="shared" si="15"/>
        <v>1292.0085587459391</v>
      </c>
      <c r="O258" s="80">
        <f t="array" ref="O258">IF(YEAR(M258)&lt;&gt;YEAR(M257),IF(O257&gt;INDEX(Table2xAcq.1[],_xlfn.AGGREGATE(15,6,(ROW(Tableyear1[])-ROW(INDEX(Tableyear1[],1,1))+1)/(YEAR(Tableyear1[])=YEAR(M257)),1)),O257-(O257-INDEX(Table2xAcq.1[],_xlfn.AGGREGATE(15,6,(ROW(Tableyear1[])-ROW(INDEX(Tableyear1[],1,1))+1)/(YEAR(Tableyear1[])=YEAR(M257)),1)))*$C$25,O257+MAX($Q$2:Q257)*$C$19),O257)*($J258/$J257)</f>
        <v>547.83186158984404</v>
      </c>
      <c r="P258" s="80">
        <f t="array" ref="P258">IF(YEAR(M258)&lt;&gt;YEAR(M257),IF(O257&gt;INDEX(Table2xAcq.1[],_xlfn.AGGREGATE(15,6,(ROW(Tableyear1[])-ROW(INDEX(Tableyear1[],1,1))+1)/(YEAR(Tableyear1[])=YEAR(M257)),1)),P257+(O257-INDEX(Table2xAcq.1[],_xlfn.AGGREGATE(15,6,(ROW(Tableyear1[])-ROW(INDEX(Tableyear1[],1,1))+1)/(YEAR(Tableyear1[])=YEAR(M257)),1)))*$C$25,P257-MAX($Q$2:Q257)*$C$19),P257)*(1+Tbill_YTM)^(1/52)</f>
        <v>2995.8923930685255</v>
      </c>
      <c r="Q258" s="64">
        <f t="shared" ref="Q258:Q321" si="16">SUM(N258:P258)</f>
        <v>4835.7328134043091</v>
      </c>
      <c r="R258" s="64">
        <f>IF(YEAR(M258)&lt;&gt;YEAR(M257), R257*EXP($C$20/52)+(-MAX(Q$2:Q257)*$C$19), R257*EXP($C$20/52))</f>
        <v>-1408.4452218029955</v>
      </c>
      <c r="S258" s="65">
        <f t="shared" ref="S258:S321" si="17">Q258/-R258</f>
        <v>3.4333836620311962</v>
      </c>
      <c r="T258" s="62"/>
      <c r="U258" s="62"/>
      <c r="V258" s="62"/>
    </row>
    <row r="259" spans="7:22" x14ac:dyDescent="0.4">
      <c r="G259" s="67"/>
      <c r="H259" s="77">
        <v>38404</v>
      </c>
      <c r="I259" s="78">
        <v>1526.90002441406</v>
      </c>
      <c r="J259" s="73">
        <v>1.906537780484757</v>
      </c>
      <c r="K259" s="79">
        <f t="shared" ref="K259:K322" si="18">K258*(1+Tbill_YTM)^(1/52)</f>
        <v>115.72988309214439</v>
      </c>
      <c r="L259" s="62"/>
      <c r="M259" s="77">
        <v>38404</v>
      </c>
      <c r="N259" s="80">
        <f t="shared" ref="N259:N322" si="19">N258*($I259/$I258)</f>
        <v>1301.8132955719948</v>
      </c>
      <c r="O259" s="80">
        <f t="array" ref="O259">IF(YEAR(M259)&lt;&gt;YEAR(M258),IF(O258&gt;INDEX(Table2xAcq.1[],_xlfn.AGGREGATE(15,6,(ROW(Tableyear1[])-ROW(INDEX(Tableyear1[],1,1))+1)/(YEAR(Tableyear1[])=YEAR(M258)),1)),O258-(O258-INDEX(Table2xAcq.1[],_xlfn.AGGREGATE(15,6,(ROW(Tableyear1[])-ROW(INDEX(Tableyear1[],1,1))+1)/(YEAR(Tableyear1[])=YEAR(M258)),1)))*$C$25,O258+MAX($Q$2:Q258)*$C$19),O258)*($J259/$J258)</f>
        <v>556.14658550007903</v>
      </c>
      <c r="P259" s="80">
        <f t="array" ref="P259">IF(YEAR(M259)&lt;&gt;YEAR(M258),IF(O258&gt;INDEX(Table2xAcq.1[],_xlfn.AGGREGATE(15,6,(ROW(Tableyear1[])-ROW(INDEX(Tableyear1[],1,1))+1)/(YEAR(Tableyear1[])=YEAR(M258)),1)),P258+(O258-INDEX(Table2xAcq.1[],_xlfn.AGGREGATE(15,6,(ROW(Tableyear1[])-ROW(INDEX(Tableyear1[],1,1))+1)/(YEAR(Tableyear1[])=YEAR(M258)),1)))*$C$25,P258-MAX($Q$2:Q258)*$C$19),P258)*(1+Tbill_YTM)^(1/52)</f>
        <v>2997.5958577721144</v>
      </c>
      <c r="Q259" s="64">
        <f t="shared" si="16"/>
        <v>4855.5557388441885</v>
      </c>
      <c r="R259" s="64">
        <f>IF(YEAR(M259)&lt;&gt;YEAR(M258), R258*EXP($C$20/52)+(-MAX(Q$2:Q258)*$C$19), R258*EXP($C$20/52))</f>
        <v>-1410.0712888402675</v>
      </c>
      <c r="S259" s="65">
        <f t="shared" si="17"/>
        <v>3.4434824517544125</v>
      </c>
      <c r="T259" s="62"/>
      <c r="U259" s="62"/>
      <c r="V259" s="62"/>
    </row>
    <row r="260" spans="7:22" x14ac:dyDescent="0.4">
      <c r="G260" s="67"/>
      <c r="H260" s="77">
        <v>38411</v>
      </c>
      <c r="I260" s="78">
        <v>1520.57995605468</v>
      </c>
      <c r="J260" s="73">
        <v>1.8907548884685901</v>
      </c>
      <c r="K260" s="79">
        <f t="shared" si="18"/>
        <v>115.79568711483026</v>
      </c>
      <c r="L260" s="62"/>
      <c r="M260" s="77">
        <v>38411</v>
      </c>
      <c r="N260" s="80">
        <f t="shared" si="19"/>
        <v>1296.4248949644814</v>
      </c>
      <c r="O260" s="80">
        <f t="array" ref="O260">IF(YEAR(M260)&lt;&gt;YEAR(M259),IF(O259&gt;INDEX(Table2xAcq.1[],_xlfn.AGGREGATE(15,6,(ROW(Tableyear1[])-ROW(INDEX(Tableyear1[],1,1))+1)/(YEAR(Tableyear1[])=YEAR(M259)),1)),O259-(O259-INDEX(Table2xAcq.1[],_xlfn.AGGREGATE(15,6,(ROW(Tableyear1[])-ROW(INDEX(Tableyear1[],1,1))+1)/(YEAR(Tableyear1[])=YEAR(M259)),1)))*$C$25,O259+MAX($Q$2:Q259)*$C$19),O259)*($J260/$J259)</f>
        <v>551.54263713149442</v>
      </c>
      <c r="P260" s="80">
        <f t="array" ref="P260">IF(YEAR(M260)&lt;&gt;YEAR(M259),IF(O259&gt;INDEX(Table2xAcq.1[],_xlfn.AGGREGATE(15,6,(ROW(Tableyear1[])-ROW(INDEX(Tableyear1[],1,1))+1)/(YEAR(Tableyear1[])=YEAR(M259)),1)),P259+(O259-INDEX(Table2xAcq.1[],_xlfn.AGGREGATE(15,6,(ROW(Tableyear1[])-ROW(INDEX(Tableyear1[],1,1))+1)/(YEAR(Tableyear1[])=YEAR(M259)),1)))*$C$25,P259-MAX($Q$2:Q259)*$C$19),P259)*(1+Tbill_YTM)^(1/52)</f>
        <v>2999.3002910658979</v>
      </c>
      <c r="Q260" s="64">
        <f t="shared" si="16"/>
        <v>4847.2678231618738</v>
      </c>
      <c r="R260" s="64">
        <f>IF(YEAR(M260)&lt;&gt;YEAR(M259), R259*EXP($C$20/52)+(-MAX(Q$2:Q259)*$C$19), R259*EXP($C$20/52))</f>
        <v>-1411.6992331915937</v>
      </c>
      <c r="S260" s="65">
        <f t="shared" si="17"/>
        <v>3.4336406149368575</v>
      </c>
      <c r="T260" s="62"/>
      <c r="U260" s="62"/>
      <c r="V260" s="62"/>
    </row>
    <row r="261" spans="7:22" x14ac:dyDescent="0.4">
      <c r="G261" s="67"/>
      <c r="H261" s="77">
        <v>38418</v>
      </c>
      <c r="I261" s="78">
        <v>1505.64001464843</v>
      </c>
      <c r="J261" s="73">
        <v>1.8536009497561621</v>
      </c>
      <c r="K261" s="79">
        <f t="shared" si="18"/>
        <v>115.86152855368978</v>
      </c>
      <c r="L261" s="62"/>
      <c r="M261" s="77">
        <v>38418</v>
      </c>
      <c r="N261" s="80">
        <f t="shared" si="19"/>
        <v>1283.6873129049184</v>
      </c>
      <c r="O261" s="80">
        <f t="array" ref="O261">IF(YEAR(M261)&lt;&gt;YEAR(M260),IF(O260&gt;INDEX(Table2xAcq.1[],_xlfn.AGGREGATE(15,6,(ROW(Tableyear1[])-ROW(INDEX(Tableyear1[],1,1))+1)/(YEAR(Tableyear1[])=YEAR(M260)),1)),O260-(O260-INDEX(Table2xAcq.1[],_xlfn.AGGREGATE(15,6,(ROW(Tableyear1[])-ROW(INDEX(Tableyear1[],1,1))+1)/(YEAR(Tableyear1[])=YEAR(M260)),1)))*$C$25,O260+MAX($Q$2:Q260)*$C$19),O260)*($J261/$J260)</f>
        <v>540.7046477854127</v>
      </c>
      <c r="P261" s="80">
        <f t="array" ref="P261">IF(YEAR(M261)&lt;&gt;YEAR(M260),IF(O260&gt;INDEX(Table2xAcq.1[],_xlfn.AGGREGATE(15,6,(ROW(Tableyear1[])-ROW(INDEX(Tableyear1[],1,1))+1)/(YEAR(Tableyear1[])=YEAR(M260)),1)),P260+(O260-INDEX(Table2xAcq.1[],_xlfn.AGGREGATE(15,6,(ROW(Tableyear1[])-ROW(INDEX(Tableyear1[],1,1))+1)/(YEAR(Tableyear1[])=YEAR(M260)),1)))*$C$25,P260-MAX($Q$2:Q260)*$C$19),P260)*(1+Tbill_YTM)^(1/52)</f>
        <v>3001.0056935006164</v>
      </c>
      <c r="Q261" s="64">
        <f t="shared" si="16"/>
        <v>4825.3976541909469</v>
      </c>
      <c r="R261" s="64">
        <f>IF(YEAR(M261)&lt;&gt;YEAR(M260), R260*EXP($C$20/52)+(-MAX(Q$2:Q260)*$C$19), R260*EXP($C$20/52))</f>
        <v>-1413.3290570243562</v>
      </c>
      <c r="S261" s="65">
        <f t="shared" si="17"/>
        <v>3.4142067837693864</v>
      </c>
      <c r="T261" s="62"/>
      <c r="U261" s="62"/>
      <c r="V261" s="62"/>
    </row>
    <row r="262" spans="7:22" x14ac:dyDescent="0.4">
      <c r="G262" s="67"/>
      <c r="H262" s="77">
        <v>38425</v>
      </c>
      <c r="I262" s="78">
        <v>1484.40002441406</v>
      </c>
      <c r="J262" s="73">
        <v>1.8013036334146679</v>
      </c>
      <c r="K262" s="79">
        <f t="shared" si="18"/>
        <v>115.92740742999779</v>
      </c>
      <c r="L262" s="62"/>
      <c r="M262" s="77">
        <v>38425</v>
      </c>
      <c r="N262" s="80">
        <f t="shared" si="19"/>
        <v>1265.5783986061365</v>
      </c>
      <c r="O262" s="80">
        <f t="array" ref="O262">IF(YEAR(M262)&lt;&gt;YEAR(M261),IF(O261&gt;INDEX(Table2xAcq.1[],_xlfn.AGGREGATE(15,6,(ROW(Tableyear1[])-ROW(INDEX(Tableyear1[],1,1))+1)/(YEAR(Tableyear1[])=YEAR(M261)),1)),O261-(O261-INDEX(Table2xAcq.1[],_xlfn.AGGREGATE(15,6,(ROW(Tableyear1[])-ROW(INDEX(Tableyear1[],1,1))+1)/(YEAR(Tableyear1[])=YEAR(M261)),1)))*$C$25,O261+MAX($Q$2:Q261)*$C$19),O261)*($J262/$J261)</f>
        <v>525.4492596090796</v>
      </c>
      <c r="P262" s="80">
        <f t="array" ref="P262">IF(YEAR(M262)&lt;&gt;YEAR(M261),IF(O261&gt;INDEX(Table2xAcq.1[],_xlfn.AGGREGATE(15,6,(ROW(Tableyear1[])-ROW(INDEX(Tableyear1[],1,1))+1)/(YEAR(Tableyear1[])=YEAR(M261)),1)),P261+(O261-INDEX(Table2xAcq.1[],_xlfn.AGGREGATE(15,6,(ROW(Tableyear1[])-ROW(INDEX(Tableyear1[],1,1))+1)/(YEAR(Tableyear1[])=YEAR(M261)),1)))*$C$25,P261-MAX($Q$2:Q261)*$C$19),P261)*(1+Tbill_YTM)^(1/52)</f>
        <v>3002.7120656273237</v>
      </c>
      <c r="Q262" s="64">
        <f t="shared" si="16"/>
        <v>4793.7397238425401</v>
      </c>
      <c r="R262" s="64">
        <f>IF(YEAR(M262)&lt;&gt;YEAR(M261), R261*EXP($C$20/52)+(-MAX(Q$2:Q261)*$C$19), R261*EXP($C$20/52))</f>
        <v>-1414.9607625084388</v>
      </c>
      <c r="S262" s="65">
        <f t="shared" si="17"/>
        <v>3.387895870231914</v>
      </c>
      <c r="T262" s="62"/>
      <c r="U262" s="62"/>
      <c r="V262" s="62"/>
    </row>
    <row r="263" spans="7:22" x14ac:dyDescent="0.4">
      <c r="G263" s="67"/>
      <c r="H263" s="77">
        <v>38432</v>
      </c>
      <c r="I263" s="78">
        <v>1469.93994140625</v>
      </c>
      <c r="J263" s="73">
        <v>1.7662093197080551</v>
      </c>
      <c r="K263" s="79">
        <f t="shared" si="18"/>
        <v>115.99332376504121</v>
      </c>
      <c r="L263" s="62"/>
      <c r="M263" s="77">
        <v>38432</v>
      </c>
      <c r="N263" s="80">
        <f t="shared" si="19"/>
        <v>1253.2499370083542</v>
      </c>
      <c r="O263" s="80">
        <f t="array" ref="O263">IF(YEAR(M263)&lt;&gt;YEAR(M262),IF(O262&gt;INDEX(Table2xAcq.1[],_xlfn.AGGREGATE(15,6,(ROW(Tableyear1[])-ROW(INDEX(Tableyear1[],1,1))+1)/(YEAR(Tableyear1[])=YEAR(M262)),1)),O262-(O262-INDEX(Table2xAcq.1[],_xlfn.AGGREGATE(15,6,(ROW(Tableyear1[])-ROW(INDEX(Tableyear1[],1,1))+1)/(YEAR(Tableyear1[])=YEAR(M262)),1)))*$C$25,O262+MAX($Q$2:Q262)*$C$19),O262)*($J263/$J262)</f>
        <v>515.21207315613719</v>
      </c>
      <c r="P263" s="80">
        <f t="array" ref="P263">IF(YEAR(M263)&lt;&gt;YEAR(M262),IF(O262&gt;INDEX(Table2xAcq.1[],_xlfn.AGGREGATE(15,6,(ROW(Tableyear1[])-ROW(INDEX(Tableyear1[],1,1))+1)/(YEAR(Tableyear1[])=YEAR(M262)),1)),P262+(O262-INDEX(Table2xAcq.1[],_xlfn.AGGREGATE(15,6,(ROW(Tableyear1[])-ROW(INDEX(Tableyear1[],1,1))+1)/(YEAR(Tableyear1[])=YEAR(M262)),1)))*$C$25,P262-MAX($Q$2:Q262)*$C$19),P262)*(1+Tbill_YTM)^(1/52)</f>
        <v>3004.4194079973868</v>
      </c>
      <c r="Q263" s="64">
        <f t="shared" si="16"/>
        <v>4772.8814181618782</v>
      </c>
      <c r="R263" s="64">
        <f>IF(YEAR(M263)&lt;&gt;YEAR(M262), R262*EXP($C$20/52)+(-MAX(Q$2:Q262)*$C$19), R262*EXP($C$20/52))</f>
        <v>-1416.594351816231</v>
      </c>
      <c r="S263" s="65">
        <f t="shared" si="17"/>
        <v>3.3692647524977883</v>
      </c>
      <c r="T263" s="62"/>
      <c r="U263" s="62"/>
      <c r="V263" s="62"/>
    </row>
    <row r="264" spans="7:22" x14ac:dyDescent="0.4">
      <c r="G264" s="67"/>
      <c r="H264" s="77">
        <v>38439</v>
      </c>
      <c r="I264" s="78">
        <v>1469.34997558593</v>
      </c>
      <c r="J264" s="73">
        <v>1.764791570450678</v>
      </c>
      <c r="K264" s="79">
        <f t="shared" si="18"/>
        <v>116.0592775801191</v>
      </c>
      <c r="L264" s="62"/>
      <c r="M264" s="77">
        <v>38439</v>
      </c>
      <c r="N264" s="80">
        <f t="shared" si="19"/>
        <v>1252.7469405209972</v>
      </c>
      <c r="O264" s="80">
        <f t="array" ref="O264">IF(YEAR(M264)&lt;&gt;YEAR(M263),IF(O263&gt;INDEX(Table2xAcq.1[],_xlfn.AGGREGATE(15,6,(ROW(Tableyear1[])-ROW(INDEX(Tableyear1[],1,1))+1)/(YEAR(Tableyear1[])=YEAR(M263)),1)),O263-(O263-INDEX(Table2xAcq.1[],_xlfn.AGGREGATE(15,6,(ROW(Tableyear1[])-ROW(INDEX(Tableyear1[],1,1))+1)/(YEAR(Tableyear1[])=YEAR(M263)),1)))*$C$25,O263+MAX($Q$2:Q263)*$C$19),O263)*($J264/$J263)</f>
        <v>514.79850862221804</v>
      </c>
      <c r="P264" s="80">
        <f t="array" ref="P264">IF(YEAR(M264)&lt;&gt;YEAR(M263),IF(O263&gt;INDEX(Table2xAcq.1[],_xlfn.AGGREGATE(15,6,(ROW(Tableyear1[])-ROW(INDEX(Tableyear1[],1,1))+1)/(YEAR(Tableyear1[])=YEAR(M263)),1)),P263+(O263-INDEX(Table2xAcq.1[],_xlfn.AGGREGATE(15,6,(ROW(Tableyear1[])-ROW(INDEX(Tableyear1[],1,1))+1)/(YEAR(Tableyear1[])=YEAR(M263)),1)))*$C$25,P263-MAX($Q$2:Q263)*$C$19),P263)*(1+Tbill_YTM)^(1/52)</f>
        <v>3006.1277211624861</v>
      </c>
      <c r="Q264" s="64">
        <f t="shared" si="16"/>
        <v>4773.6731703057012</v>
      </c>
      <c r="R264" s="64">
        <f>IF(YEAR(M264)&lt;&gt;YEAR(M263), R263*EXP($C$20/52)+(-MAX(Q$2:Q263)*$C$19), R263*EXP($C$20/52))</f>
        <v>-1418.2298271226298</v>
      </c>
      <c r="S264" s="65">
        <f t="shared" si="17"/>
        <v>3.3659376491825377</v>
      </c>
      <c r="T264" s="62"/>
      <c r="U264" s="62"/>
      <c r="V264" s="62"/>
    </row>
    <row r="265" spans="7:22" x14ac:dyDescent="0.4">
      <c r="G265" s="67"/>
      <c r="H265" s="77">
        <v>38446</v>
      </c>
      <c r="I265" s="78">
        <v>1485.59997558593</v>
      </c>
      <c r="J265" s="73">
        <v>1.8038263320749639</v>
      </c>
      <c r="K265" s="79">
        <f t="shared" si="18"/>
        <v>116.12526889654259</v>
      </c>
      <c r="L265" s="62"/>
      <c r="M265" s="77">
        <v>38446</v>
      </c>
      <c r="N265" s="80">
        <f t="shared" si="19"/>
        <v>1266.6014599491195</v>
      </c>
      <c r="O265" s="80">
        <f t="array" ref="O265">IF(YEAR(M265)&lt;&gt;YEAR(M264),IF(O264&gt;INDEX(Table2xAcq.1[],_xlfn.AGGREGATE(15,6,(ROW(Tableyear1[])-ROW(INDEX(Tableyear1[],1,1))+1)/(YEAR(Tableyear1[])=YEAR(M264)),1)),O264-(O264-INDEX(Table2xAcq.1[],_xlfn.AGGREGATE(15,6,(ROW(Tableyear1[])-ROW(INDEX(Tableyear1[],1,1))+1)/(YEAR(Tableyear1[])=YEAR(M264)),1)))*$C$25,O264+MAX($Q$2:Q264)*$C$19),O264)*($J265/$J264)</f>
        <v>526.18514339828653</v>
      </c>
      <c r="P265" s="80">
        <f t="array" ref="P265">IF(YEAR(M265)&lt;&gt;YEAR(M264),IF(O264&gt;INDEX(Table2xAcq.1[],_xlfn.AGGREGATE(15,6,(ROW(Tableyear1[])-ROW(INDEX(Tableyear1[],1,1))+1)/(YEAR(Tableyear1[])=YEAR(M264)),1)),P264+(O264-INDEX(Table2xAcq.1[],_xlfn.AGGREGATE(15,6,(ROW(Tableyear1[])-ROW(INDEX(Tableyear1[],1,1))+1)/(YEAR(Tableyear1[])=YEAR(M264)),1)))*$C$25,P264-MAX($Q$2:Q264)*$C$19),P264)*(1+Tbill_YTM)^(1/52)</f>
        <v>3007.8370056746157</v>
      </c>
      <c r="Q265" s="64">
        <f t="shared" si="16"/>
        <v>4800.6236090220218</v>
      </c>
      <c r="R265" s="64">
        <f>IF(YEAR(M265)&lt;&gt;YEAR(M264), R264*EXP($C$20/52)+(-MAX(Q$2:Q264)*$C$19), R264*EXP($C$20/52))</f>
        <v>-1419.8671906050433</v>
      </c>
      <c r="S265" s="65">
        <f t="shared" si="17"/>
        <v>3.3810370721900744</v>
      </c>
      <c r="T265" s="62"/>
      <c r="U265" s="62"/>
      <c r="V265" s="62"/>
    </row>
    <row r="266" spans="7:22" ht="17.5" customHeight="1" thickBot="1" x14ac:dyDescent="0.45">
      <c r="G266" s="68" t="s">
        <v>47</v>
      </c>
      <c r="H266" s="82">
        <v>38453</v>
      </c>
      <c r="I266" s="83">
        <v>1408.58996582031</v>
      </c>
      <c r="J266" s="73">
        <v>1.616814100341738</v>
      </c>
      <c r="K266" s="79">
        <f t="shared" si="18"/>
        <v>116.19129773563498</v>
      </c>
      <c r="L266" s="62"/>
      <c r="M266" s="82">
        <v>38453</v>
      </c>
      <c r="N266" s="80">
        <f t="shared" si="19"/>
        <v>1200.9438183209556</v>
      </c>
      <c r="O266" s="80">
        <f t="array" ref="O266">IF(YEAR(M266)&lt;&gt;YEAR(M265),IF(O265&gt;INDEX(Table2xAcq.1[],_xlfn.AGGREGATE(15,6,(ROW(Tableyear1[])-ROW(INDEX(Tableyear1[],1,1))+1)/(YEAR(Tableyear1[])=YEAR(M265)),1)),O265-(O265-INDEX(Table2xAcq.1[],_xlfn.AGGREGATE(15,6,(ROW(Tableyear1[])-ROW(INDEX(Tableyear1[],1,1))+1)/(YEAR(Tableyear1[])=YEAR(M265)),1)))*$C$25,O265+MAX($Q$2:Q265)*$C$19),O265)*($J266/$J265)</f>
        <v>471.63274208225363</v>
      </c>
      <c r="P266" s="80">
        <f t="array" ref="P266">IF(YEAR(M266)&lt;&gt;YEAR(M265),IF(O265&gt;INDEX(Table2xAcq.1[],_xlfn.AGGREGATE(15,6,(ROW(Tableyear1[])-ROW(INDEX(Tableyear1[],1,1))+1)/(YEAR(Tableyear1[])=YEAR(M265)),1)),P265+(O265-INDEX(Table2xAcq.1[],_xlfn.AGGREGATE(15,6,(ROW(Tableyear1[])-ROW(INDEX(Tableyear1[],1,1))+1)/(YEAR(Tableyear1[])=YEAR(M265)),1)))*$C$25,P265-MAX($Q$2:Q265)*$C$19),P265)*(1+Tbill_YTM)^(1/52)</f>
        <v>3009.5472620860842</v>
      </c>
      <c r="Q266" s="64">
        <f t="shared" si="16"/>
        <v>4682.1238224892932</v>
      </c>
      <c r="R266" s="64">
        <f>IF(YEAR(M266)&lt;&gt;YEAR(M265), R265*EXP($C$20/52)+(-MAX(Q$2:Q265)*$C$19), R265*EXP($C$20/52))</f>
        <v>-1421.5064444433938</v>
      </c>
      <c r="S266" s="65">
        <f t="shared" si="17"/>
        <v>3.2937760083969434</v>
      </c>
      <c r="T266" s="62"/>
      <c r="U266" s="62"/>
      <c r="V266" s="62"/>
    </row>
    <row r="267" spans="7:22" x14ac:dyDescent="0.4">
      <c r="G267" s="67"/>
      <c r="H267" s="77">
        <v>38460</v>
      </c>
      <c r="I267" s="78">
        <v>1421.2099609375</v>
      </c>
      <c r="J267" s="73">
        <v>1.645785179998456</v>
      </c>
      <c r="K267" s="79">
        <f t="shared" si="18"/>
        <v>116.25736411873163</v>
      </c>
      <c r="L267" s="62"/>
      <c r="M267" s="77">
        <v>38460</v>
      </c>
      <c r="N267" s="80">
        <f t="shared" si="19"/>
        <v>1211.7034470922738</v>
      </c>
      <c r="O267" s="80">
        <f t="array" ref="O267">IF(YEAR(M267)&lt;&gt;YEAR(M266),IF(O266&gt;INDEX(Table2xAcq.1[],_xlfn.AGGREGATE(15,6,(ROW(Tableyear1[])-ROW(INDEX(Tableyear1[],1,1))+1)/(YEAR(Tableyear1[])=YEAR(M266)),1)),O266-(O266-INDEX(Table2xAcq.1[],_xlfn.AGGREGATE(15,6,(ROW(Tableyear1[])-ROW(INDEX(Tableyear1[],1,1))+1)/(YEAR(Tableyear1[])=YEAR(M266)),1)))*$C$25,O266+MAX($Q$2:Q266)*$C$19),O266)*($J267/$J266)</f>
        <v>480.08375060369912</v>
      </c>
      <c r="P267" s="80">
        <f t="array" ref="P267">IF(YEAR(M267)&lt;&gt;YEAR(M266),IF(O266&gt;INDEX(Table2xAcq.1[],_xlfn.AGGREGATE(15,6,(ROW(Tableyear1[])-ROW(INDEX(Tableyear1[],1,1))+1)/(YEAR(Tableyear1[])=YEAR(M266)),1)),P266+(O266-INDEX(Table2xAcq.1[],_xlfn.AGGREGATE(15,6,(ROW(Tableyear1[])-ROW(INDEX(Tableyear1[],1,1))+1)/(YEAR(Tableyear1[])=YEAR(M266)),1)))*$C$25,P266-MAX($Q$2:Q266)*$C$19),P266)*(1+Tbill_YTM)^(1/52)</f>
        <v>3011.2584909495131</v>
      </c>
      <c r="Q267" s="64">
        <f t="shared" si="16"/>
        <v>4703.0456886454858</v>
      </c>
      <c r="R267" s="64">
        <f>IF(YEAR(M267)&lt;&gt;YEAR(M266), R266*EXP($C$20/52)+(-MAX(Q$2:Q266)*$C$19), R266*EXP($C$20/52))</f>
        <v>-1423.1475908201198</v>
      </c>
      <c r="S267" s="65">
        <f t="shared" si="17"/>
        <v>3.304678811236474</v>
      </c>
      <c r="T267" s="62"/>
      <c r="U267" s="62"/>
      <c r="V267" s="62"/>
    </row>
    <row r="268" spans="7:22" x14ac:dyDescent="0.4">
      <c r="G268" s="67"/>
      <c r="H268" s="77">
        <v>38467</v>
      </c>
      <c r="I268" s="78">
        <v>1420.7900390625</v>
      </c>
      <c r="J268" s="73">
        <v>1.6448126267267691</v>
      </c>
      <c r="K268" s="79">
        <f t="shared" si="18"/>
        <v>116.32346806718009</v>
      </c>
      <c r="L268" s="62"/>
      <c r="M268" s="77">
        <v>38467</v>
      </c>
      <c r="N268" s="80">
        <f t="shared" si="19"/>
        <v>1211.3454276599364</v>
      </c>
      <c r="O268" s="80">
        <f t="array" ref="O268">IF(YEAR(M268)&lt;&gt;YEAR(M267),IF(O267&gt;INDEX(Table2xAcq.1[],_xlfn.AGGREGATE(15,6,(ROW(Tableyear1[])-ROW(INDEX(Tableyear1[],1,1))+1)/(YEAR(Tableyear1[])=YEAR(M267)),1)),O267-(O267-INDEX(Table2xAcq.1[],_xlfn.AGGREGATE(15,6,(ROW(Tableyear1[])-ROW(INDEX(Tableyear1[],1,1))+1)/(YEAR(Tableyear1[])=YEAR(M267)),1)))*$C$25,O267+MAX($Q$2:Q267)*$C$19),O267)*($J268/$J267)</f>
        <v>479.80005196063939</v>
      </c>
      <c r="P268" s="80">
        <f t="array" ref="P268">IF(YEAR(M268)&lt;&gt;YEAR(M267),IF(O267&gt;INDEX(Table2xAcq.1[],_xlfn.AGGREGATE(15,6,(ROW(Tableyear1[])-ROW(INDEX(Tableyear1[],1,1))+1)/(YEAR(Tableyear1[])=YEAR(M267)),1)),P267+(O267-INDEX(Table2xAcq.1[],_xlfn.AGGREGATE(15,6,(ROW(Tableyear1[])-ROW(INDEX(Tableyear1[],1,1))+1)/(YEAR(Tableyear1[])=YEAR(M267)),1)))*$C$25,P267-MAX($Q$2:Q267)*$C$19),P267)*(1+Tbill_YTM)^(1/52)</f>
        <v>3012.9706928178384</v>
      </c>
      <c r="Q268" s="64">
        <f t="shared" si="16"/>
        <v>4704.1161724384147</v>
      </c>
      <c r="R268" s="64">
        <f>IF(YEAR(M268)&lt;&gt;YEAR(M267), R267*EXP($C$20/52)+(-MAX(Q$2:Q267)*$C$19), R267*EXP($C$20/52))</f>
        <v>-1424.79063192018</v>
      </c>
      <c r="S268" s="65">
        <f t="shared" si="17"/>
        <v>3.3016192464002319</v>
      </c>
      <c r="T268" s="62"/>
      <c r="U268" s="62"/>
      <c r="V268" s="62"/>
    </row>
    <row r="269" spans="7:22" ht="17.5" customHeight="1" thickBot="1" x14ac:dyDescent="0.45">
      <c r="G269" s="69" t="s">
        <v>49</v>
      </c>
      <c r="H269" s="94">
        <v>38474</v>
      </c>
      <c r="I269" s="95">
        <v>1456</v>
      </c>
      <c r="J269" s="73">
        <v>1.7263359859062439</v>
      </c>
      <c r="K269" s="79">
        <f t="shared" si="18"/>
        <v>116.38960960234</v>
      </c>
      <c r="L269" s="62"/>
      <c r="M269" s="94">
        <v>38474</v>
      </c>
      <c r="N269" s="80">
        <f t="shared" si="19"/>
        <v>1241.3649407597529</v>
      </c>
      <c r="O269" s="80">
        <f t="array" ref="O269">IF(YEAR(M269)&lt;&gt;YEAR(M268),IF(O268&gt;INDEX(Table2xAcq.1[],_xlfn.AGGREGATE(15,6,(ROW(Tableyear1[])-ROW(INDEX(Tableyear1[],1,1))+1)/(YEAR(Tableyear1[])=YEAR(M268)),1)),O268-(O268-INDEX(Table2xAcq.1[],_xlfn.AGGREGATE(15,6,(ROW(Tableyear1[])-ROW(INDEX(Tableyear1[],1,1))+1)/(YEAR(Tableyear1[])=YEAR(M268)),1)))*$C$25,O268+MAX($Q$2:Q268)*$C$19),O268)*($J269/$J268)</f>
        <v>503.58082269083366</v>
      </c>
      <c r="P269" s="80">
        <f t="array" ref="P269">IF(YEAR(M269)&lt;&gt;YEAR(M268),IF(O268&gt;INDEX(Table2xAcq.1[],_xlfn.AGGREGATE(15,6,(ROW(Tableyear1[])-ROW(INDEX(Tableyear1[],1,1))+1)/(YEAR(Tableyear1[])=YEAR(M268)),1)),P268+(O268-INDEX(Table2xAcq.1[],_xlfn.AGGREGATE(15,6,(ROW(Tableyear1[])-ROW(INDEX(Tableyear1[],1,1))+1)/(YEAR(Tableyear1[])=YEAR(M268)),1)))*$C$25,P268-MAX($Q$2:Q268)*$C$19),P268)*(1+Tbill_YTM)^(1/52)</f>
        <v>3014.6838682443113</v>
      </c>
      <c r="Q269" s="64">
        <f t="shared" si="16"/>
        <v>4759.6296316948974</v>
      </c>
      <c r="R269" s="64">
        <f>IF(YEAR(M269)&lt;&gt;YEAR(M268), R268*EXP($C$20/52)+(-MAX(Q$2:Q268)*$C$19), R268*EXP($C$20/52))</f>
        <v>-1426.4355699310552</v>
      </c>
      <c r="S269" s="65">
        <f t="shared" si="17"/>
        <v>3.3367294899446089</v>
      </c>
      <c r="T269" s="62"/>
      <c r="U269" s="62"/>
      <c r="V269" s="62"/>
    </row>
    <row r="270" spans="7:22" x14ac:dyDescent="0.4">
      <c r="G270" s="67"/>
      <c r="H270" s="77">
        <v>38481</v>
      </c>
      <c r="I270" s="78">
        <v>1470.63000488281</v>
      </c>
      <c r="J270" s="73">
        <v>1.761028711047973</v>
      </c>
      <c r="K270" s="79">
        <f t="shared" si="18"/>
        <v>116.45578874558319</v>
      </c>
      <c r="L270" s="62"/>
      <c r="M270" s="77">
        <v>38481</v>
      </c>
      <c r="N270" s="80">
        <f t="shared" si="19"/>
        <v>1253.8382753371322</v>
      </c>
      <c r="O270" s="80">
        <f t="array" ref="O270">IF(YEAR(M270)&lt;&gt;YEAR(M269),IF(O269&gt;INDEX(Table2xAcq.1[],_xlfn.AGGREGATE(15,6,(ROW(Tableyear1[])-ROW(INDEX(Tableyear1[],1,1))+1)/(YEAR(Tableyear1[])=YEAR(M269)),1)),O269-(O269-INDEX(Table2xAcq.1[],_xlfn.AGGREGATE(15,6,(ROW(Tableyear1[])-ROW(INDEX(Tableyear1[],1,1))+1)/(YEAR(Tableyear1[])=YEAR(M269)),1)))*$C$25,O269+MAX($Q$2:Q269)*$C$19),O269)*($J270/$J269)</f>
        <v>513.70086375519679</v>
      </c>
      <c r="P270" s="80">
        <f t="array" ref="P270">IF(YEAR(M270)&lt;&gt;YEAR(M269),IF(O269&gt;INDEX(Table2xAcq.1[],_xlfn.AGGREGATE(15,6,(ROW(Tableyear1[])-ROW(INDEX(Tableyear1[],1,1))+1)/(YEAR(Tableyear1[])=YEAR(M269)),1)),P269+(O269-INDEX(Table2xAcq.1[],_xlfn.AGGREGATE(15,6,(ROW(Tableyear1[])-ROW(INDEX(Tableyear1[],1,1))+1)/(YEAR(Tableyear1[])=YEAR(M269)),1)))*$C$25,P269-MAX($Q$2:Q269)*$C$19),P269)*(1+Tbill_YTM)^(1/52)</f>
        <v>3016.3980177824969</v>
      </c>
      <c r="Q270" s="64">
        <f t="shared" si="16"/>
        <v>4783.9371568748265</v>
      </c>
      <c r="R270" s="64">
        <f>IF(YEAR(M270)&lt;&gt;YEAR(M269), R269*EXP($C$20/52)+(-MAX(Q$2:Q269)*$C$19), R269*EXP($C$20/52))</f>
        <v>-1428.082407042752</v>
      </c>
      <c r="S270" s="65">
        <f t="shared" si="17"/>
        <v>3.3499027320008232</v>
      </c>
      <c r="T270" s="62"/>
      <c r="U270" s="62"/>
      <c r="V270" s="62"/>
    </row>
    <row r="271" spans="7:22" x14ac:dyDescent="0.4">
      <c r="G271" s="67"/>
      <c r="H271" s="77">
        <v>38488</v>
      </c>
      <c r="I271" s="78">
        <v>1528.06005859375</v>
      </c>
      <c r="J271" s="73">
        <v>1.8985697283347129</v>
      </c>
      <c r="K271" s="79">
        <f t="shared" si="18"/>
        <v>116.52200551829361</v>
      </c>
      <c r="L271" s="62"/>
      <c r="M271" s="77">
        <v>38488</v>
      </c>
      <c r="N271" s="80">
        <f t="shared" si="19"/>
        <v>1302.8023242538291</v>
      </c>
      <c r="O271" s="80">
        <f t="array" ref="O271">IF(YEAR(M271)&lt;&gt;YEAR(M270),IF(O270&gt;INDEX(Table2xAcq.1[],_xlfn.AGGREGATE(15,6,(ROW(Tableyear1[])-ROW(INDEX(Tableyear1[],1,1))+1)/(YEAR(Tableyear1[])=YEAR(M270)),1)),O270-(O270-INDEX(Table2xAcq.1[],_xlfn.AGGREGATE(15,6,(ROW(Tableyear1[])-ROW(INDEX(Tableyear1[],1,1))+1)/(YEAR(Tableyear1[])=YEAR(M270)),1)))*$C$25,O270+MAX($Q$2:Q270)*$C$19),O270)*($J271/$J270)</f>
        <v>553.82226492185953</v>
      </c>
      <c r="P271" s="80">
        <f t="array" ref="P271">IF(YEAR(M271)&lt;&gt;YEAR(M270),IF(O270&gt;INDEX(Table2xAcq.1[],_xlfn.AGGREGATE(15,6,(ROW(Tableyear1[])-ROW(INDEX(Tableyear1[],1,1))+1)/(YEAR(Tableyear1[])=YEAR(M270)),1)),P270+(O270-INDEX(Table2xAcq.1[],_xlfn.AGGREGATE(15,6,(ROW(Tableyear1[])-ROW(INDEX(Tableyear1[],1,1))+1)/(YEAR(Tableyear1[])=YEAR(M270)),1)))*$C$25,P270-MAX($Q$2:Q270)*$C$19),P270)*(1+Tbill_YTM)^(1/52)</f>
        <v>3018.1131419862754</v>
      </c>
      <c r="Q271" s="64">
        <f t="shared" si="16"/>
        <v>4874.7377311619639</v>
      </c>
      <c r="R271" s="64">
        <f>IF(YEAR(M271)&lt;&gt;YEAR(M270), R270*EXP($C$20/52)+(-MAX(Q$2:Q270)*$C$19), R270*EXP($C$20/52))</f>
        <v>-1429.7311454478051</v>
      </c>
      <c r="S271" s="65">
        <f t="shared" si="17"/>
        <v>3.4095485341302756</v>
      </c>
      <c r="T271" s="62"/>
      <c r="U271" s="62"/>
      <c r="V271" s="62"/>
    </row>
    <row r="272" spans="7:22" x14ac:dyDescent="0.4">
      <c r="G272" s="67"/>
      <c r="H272" s="77">
        <v>38495</v>
      </c>
      <c r="I272" s="78">
        <v>1549.80004882812</v>
      </c>
      <c r="J272" s="73">
        <v>1.9525923266234899</v>
      </c>
      <c r="K272" s="79">
        <f t="shared" si="18"/>
        <v>116.58825994186738</v>
      </c>
      <c r="L272" s="62"/>
      <c r="M272" s="77">
        <v>38495</v>
      </c>
      <c r="N272" s="80">
        <f t="shared" si="19"/>
        <v>1321.3375314580917</v>
      </c>
      <c r="O272" s="80">
        <f t="array" ref="O272">IF(YEAR(M272)&lt;&gt;YEAR(M271),IF(O271&gt;INDEX(Table2xAcq.1[],_xlfn.AGGREGATE(15,6,(ROW(Tableyear1[])-ROW(INDEX(Tableyear1[],1,1))+1)/(YEAR(Tableyear1[])=YEAR(M271)),1)),O271-(O271-INDEX(Table2xAcq.1[],_xlfn.AGGREGATE(15,6,(ROW(Tableyear1[])-ROW(INDEX(Tableyear1[],1,1))+1)/(YEAR(Tableyear1[])=YEAR(M271)),1)))*$C$25,O271+MAX($Q$2:Q271)*$C$19),O271)*($J272/$J271)</f>
        <v>569.58092645255658</v>
      </c>
      <c r="P272" s="80">
        <f t="array" ref="P272">IF(YEAR(M272)&lt;&gt;YEAR(M271),IF(O271&gt;INDEX(Table2xAcq.1[],_xlfn.AGGREGATE(15,6,(ROW(Tableyear1[])-ROW(INDEX(Tableyear1[],1,1))+1)/(YEAR(Tableyear1[])=YEAR(M271)),1)),P271+(O271-INDEX(Table2xAcq.1[],_xlfn.AGGREGATE(15,6,(ROW(Tableyear1[])-ROW(INDEX(Tableyear1[],1,1))+1)/(YEAR(Tableyear1[])=YEAR(M271)),1)))*$C$25,P271-MAX($Q$2:Q271)*$C$19),P271)*(1+Tbill_YTM)^(1/52)</f>
        <v>3019.8292414098414</v>
      </c>
      <c r="Q272" s="64">
        <f t="shared" si="16"/>
        <v>4910.7476993204891</v>
      </c>
      <c r="R272" s="64">
        <f>IF(YEAR(M272)&lt;&gt;YEAR(M271), R271*EXP($C$20/52)+(-MAX(Q$2:Q271)*$C$19), R271*EXP($C$20/52))</f>
        <v>-1431.3817873412809</v>
      </c>
      <c r="S272" s="65">
        <f t="shared" si="17"/>
        <v>3.4307741950817707</v>
      </c>
      <c r="T272" s="62"/>
      <c r="U272" s="62"/>
      <c r="V272" s="62"/>
    </row>
    <row r="273" spans="1:22" x14ac:dyDescent="0.4">
      <c r="G273" s="67"/>
      <c r="H273" s="77">
        <v>38502</v>
      </c>
      <c r="I273" s="78">
        <v>1544.47998046875</v>
      </c>
      <c r="J273" s="73">
        <v>1.939186823554274</v>
      </c>
      <c r="K273" s="79">
        <f t="shared" si="18"/>
        <v>116.65455203771278</v>
      </c>
      <c r="L273" s="62"/>
      <c r="M273" s="77">
        <v>38502</v>
      </c>
      <c r="N273" s="80">
        <f t="shared" si="19"/>
        <v>1316.8017166615484</v>
      </c>
      <c r="O273" s="80">
        <f t="array" ref="O273">IF(YEAR(M273)&lt;&gt;YEAR(M272),IF(O272&gt;INDEX(Table2xAcq.1[],_xlfn.AGGREGATE(15,6,(ROW(Tableyear1[])-ROW(INDEX(Tableyear1[],1,1))+1)/(YEAR(Tableyear1[])=YEAR(M272)),1)),O272-(O272-INDEX(Table2xAcq.1[],_xlfn.AGGREGATE(15,6,(ROW(Tableyear1[])-ROW(INDEX(Tableyear1[],1,1))+1)/(YEAR(Tableyear1[])=YEAR(M272)),1)))*$C$25,O272+MAX($Q$2:Q272)*$C$19),O272)*($J273/$J272)</f>
        <v>565.67047430460093</v>
      </c>
      <c r="P273" s="80">
        <f t="array" ref="P273">IF(YEAR(M273)&lt;&gt;YEAR(M272),IF(O272&gt;INDEX(Table2xAcq.1[],_xlfn.AGGREGATE(15,6,(ROW(Tableyear1[])-ROW(INDEX(Tableyear1[],1,1))+1)/(YEAR(Tableyear1[])=YEAR(M272)),1)),P272+(O272-INDEX(Table2xAcq.1[],_xlfn.AGGREGATE(15,6,(ROW(Tableyear1[])-ROW(INDEX(Tableyear1[],1,1))+1)/(YEAR(Tableyear1[])=YEAR(M272)),1)))*$C$25,P272-MAX($Q$2:Q272)*$C$19),P272)*(1+Tbill_YTM)^(1/52)</f>
        <v>3021.5463166077052</v>
      </c>
      <c r="Q273" s="64">
        <f t="shared" si="16"/>
        <v>4904.0185075738545</v>
      </c>
      <c r="R273" s="64">
        <f>IF(YEAR(M273)&lt;&gt;YEAR(M272), R272*EXP($C$20/52)+(-MAX(Q$2:Q272)*$C$19), R272*EXP($C$20/52))</f>
        <v>-1433.0343349207797</v>
      </c>
      <c r="S273" s="65">
        <f t="shared" si="17"/>
        <v>3.4221221279006944</v>
      </c>
      <c r="T273" s="62"/>
      <c r="U273" s="62"/>
      <c r="V273" s="62"/>
    </row>
    <row r="274" spans="1:22" x14ac:dyDescent="0.4">
      <c r="G274" s="67"/>
      <c r="H274" s="77">
        <v>38509</v>
      </c>
      <c r="I274" s="78">
        <v>1521.02001953125</v>
      </c>
      <c r="J274" s="73">
        <v>1.8802760604412541</v>
      </c>
      <c r="K274" s="79">
        <f t="shared" si="18"/>
        <v>116.72088182725027</v>
      </c>
      <c r="L274" s="62"/>
      <c r="M274" s="77">
        <v>38509</v>
      </c>
      <c r="N274" s="80">
        <f t="shared" si="19"/>
        <v>1296.8000868405279</v>
      </c>
      <c r="O274" s="80">
        <f t="array" ref="O274">IF(YEAR(M274)&lt;&gt;YEAR(M273),IF(O273&gt;INDEX(Table2xAcq.1[],_xlfn.AGGREGATE(15,6,(ROW(Tableyear1[])-ROW(INDEX(Tableyear1[],1,1))+1)/(YEAR(Tableyear1[])=YEAR(M273)),1)),O273-(O273-INDEX(Table2xAcq.1[],_xlfn.AGGREGATE(15,6,(ROW(Tableyear1[])-ROW(INDEX(Tableyear1[],1,1))+1)/(YEAR(Tableyear1[])=YEAR(M273)),1)))*$C$25,O273+MAX($Q$2:Q273)*$C$19),O273)*($J274/$J273)</f>
        <v>548.48591069937322</v>
      </c>
      <c r="P274" s="80">
        <f t="array" ref="P274">IF(YEAR(M274)&lt;&gt;YEAR(M273),IF(O273&gt;INDEX(Table2xAcq.1[],_xlfn.AGGREGATE(15,6,(ROW(Tableyear1[])-ROW(INDEX(Tableyear1[],1,1))+1)/(YEAR(Tableyear1[])=YEAR(M273)),1)),P273+(O273-INDEX(Table2xAcq.1[],_xlfn.AGGREGATE(15,6,(ROW(Tableyear1[])-ROW(INDEX(Tableyear1[],1,1))+1)/(YEAR(Tableyear1[])=YEAR(M273)),1)))*$C$25,P273-MAX($Q$2:Q273)*$C$19),P273)*(1+Tbill_YTM)^(1/52)</f>
        <v>3023.2643681346922</v>
      </c>
      <c r="Q274" s="64">
        <f t="shared" si="16"/>
        <v>4868.5503656745932</v>
      </c>
      <c r="R274" s="64">
        <f>IF(YEAR(M274)&lt;&gt;YEAR(M273), R273*EXP($C$20/52)+(-MAX(Q$2:Q273)*$C$19), R273*EXP($C$20/52))</f>
        <v>-1434.688790386439</v>
      </c>
      <c r="S274" s="65">
        <f t="shared" si="17"/>
        <v>3.3934539659735057</v>
      </c>
      <c r="T274" s="62"/>
      <c r="U274" s="62"/>
      <c r="V274" s="62"/>
    </row>
    <row r="275" spans="1:22" x14ac:dyDescent="0.4">
      <c r="G275" s="67"/>
      <c r="H275" s="77">
        <v>38516</v>
      </c>
      <c r="I275" s="78">
        <v>1538.13000488281</v>
      </c>
      <c r="J275" s="73">
        <v>1.9225785882685389</v>
      </c>
      <c r="K275" s="79">
        <f t="shared" si="18"/>
        <v>116.78724933191248</v>
      </c>
      <c r="L275" s="62"/>
      <c r="M275" s="77">
        <v>38516</v>
      </c>
      <c r="N275" s="80">
        <f t="shared" si="19"/>
        <v>1311.3878175770249</v>
      </c>
      <c r="O275" s="80">
        <f t="array" ref="O275">IF(YEAR(M275)&lt;&gt;YEAR(M274),IF(O274&gt;INDEX(Table2xAcq.1[],_xlfn.AGGREGATE(15,6,(ROW(Tableyear1[])-ROW(INDEX(Tableyear1[],1,1))+1)/(YEAR(Tableyear1[])=YEAR(M274)),1)),O274-(O274-INDEX(Table2xAcq.1[],_xlfn.AGGREGATE(15,6,(ROW(Tableyear1[])-ROW(INDEX(Tableyear1[],1,1))+1)/(YEAR(Tableyear1[])=YEAR(M274)),1)))*$C$25,O274+MAX($Q$2:Q274)*$C$19),O274)*($J275/$J274)</f>
        <v>560.82576918525365</v>
      </c>
      <c r="P275" s="80">
        <f t="array" ref="P275">IF(YEAR(M275)&lt;&gt;YEAR(M274),IF(O274&gt;INDEX(Table2xAcq.1[],_xlfn.AGGREGATE(15,6,(ROW(Tableyear1[])-ROW(INDEX(Tableyear1[],1,1))+1)/(YEAR(Tableyear1[])=YEAR(M274)),1)),P274+(O274-INDEX(Table2xAcq.1[],_xlfn.AGGREGATE(15,6,(ROW(Tableyear1[])-ROW(INDEX(Tableyear1[],1,1))+1)/(YEAR(Tableyear1[])=YEAR(M274)),1)))*$C$25,P274-MAX($Q$2:Q274)*$C$19),P274)*(1+Tbill_YTM)^(1/52)</f>
        <v>3024.9833965459429</v>
      </c>
      <c r="Q275" s="64">
        <f t="shared" si="16"/>
        <v>4897.1969833082212</v>
      </c>
      <c r="R275" s="64">
        <f>IF(YEAR(M275)&lt;&gt;YEAR(M274), R274*EXP($C$20/52)+(-MAX(Q$2:Q274)*$C$19), R274*EXP($C$20/52))</f>
        <v>-1436.3451559409364</v>
      </c>
      <c r="S275" s="65">
        <f t="shared" si="17"/>
        <v>3.4094848045768726</v>
      </c>
      <c r="T275" s="62"/>
      <c r="U275" s="62"/>
      <c r="V275" s="62"/>
    </row>
    <row r="276" spans="1:22" ht="17.5" customHeight="1" x14ac:dyDescent="0.4">
      <c r="A276" s="4"/>
      <c r="G276" s="67"/>
      <c r="H276" s="77">
        <v>38523</v>
      </c>
      <c r="I276" s="78">
        <v>1500.18005371093</v>
      </c>
      <c r="J276" s="73">
        <v>1.8277078513122671</v>
      </c>
      <c r="K276" s="79">
        <f t="shared" si="18"/>
        <v>116.85365457314424</v>
      </c>
      <c r="L276" s="79"/>
      <c r="M276" s="77">
        <v>38523</v>
      </c>
      <c r="N276" s="93">
        <f t="shared" si="19"/>
        <v>1279.0322276812033</v>
      </c>
      <c r="O276" s="80">
        <f t="array" ref="O276">IF(YEAR(M276)&lt;&gt;YEAR(M275),IF(O275&gt;INDEX(Table2xAcq.1[],_xlfn.AGGREGATE(15,6,(ROW(Tableyear1[])-ROW(INDEX(Tableyear1[],1,1))+1)/(YEAR(Tableyear1[])=YEAR(M275)),1)),O275-(O275-INDEX(Table2xAcq.1[],_xlfn.AGGREGATE(15,6,(ROW(Tableyear1[])-ROW(INDEX(Tableyear1[],1,1))+1)/(YEAR(Tableyear1[])=YEAR(M275)),1)))*$C$25,O275+MAX($Q$2:Q275)*$C$19),O275)*($J276/$J275)</f>
        <v>533.1515017449874</v>
      </c>
      <c r="P276" s="80">
        <f t="array" ref="P276">IF(YEAR(M276)&lt;&gt;YEAR(M275),IF(O275&gt;INDEX(Table2xAcq.1[],_xlfn.AGGREGATE(15,6,(ROW(Tableyear1[])-ROW(INDEX(Tableyear1[],1,1))+1)/(YEAR(Tableyear1[])=YEAR(M275)),1)),P275+(O275-INDEX(Table2xAcq.1[],_xlfn.AGGREGATE(15,6,(ROW(Tableyear1[])-ROW(INDEX(Tableyear1[],1,1))+1)/(YEAR(Tableyear1[])=YEAR(M275)),1)))*$C$25,P275-MAX($Q$2:Q275)*$C$19),P275)*(1+Tbill_YTM)^(1/52)</f>
        <v>3026.703402396914</v>
      </c>
      <c r="Q276" s="64">
        <f t="shared" si="16"/>
        <v>4838.8871318231049</v>
      </c>
      <c r="R276" s="66">
        <f>IF(YEAR(M276)&lt;&gt;YEAR(M275), R275*EXP($C$20/52)+(-MAX(Q$2:Q275)*$C$19), R275*EXP($C$20/52))</f>
        <v>-1438.0034337894926</v>
      </c>
      <c r="S276" s="65">
        <f t="shared" si="17"/>
        <v>3.365003878378404</v>
      </c>
      <c r="T276" s="62"/>
      <c r="U276" s="62"/>
      <c r="V276" s="62"/>
    </row>
    <row r="277" spans="1:22" ht="17.5" customHeight="1" x14ac:dyDescent="0.4">
      <c r="G277" s="67"/>
      <c r="H277" s="77">
        <v>38530</v>
      </c>
      <c r="I277" s="78">
        <v>1490.53002929687</v>
      </c>
      <c r="J277" s="73">
        <v>1.804194106621017</v>
      </c>
      <c r="K277" s="79">
        <f t="shared" si="18"/>
        <v>116.92009757240257</v>
      </c>
      <c r="L277" s="62"/>
      <c r="M277" s="77">
        <v>38530</v>
      </c>
      <c r="N277" s="80">
        <f t="shared" si="19"/>
        <v>1270.8047537903449</v>
      </c>
      <c r="O277" s="80">
        <f t="array" ref="O277">IF(YEAR(M277)&lt;&gt;YEAR(M276),IF(O276&gt;INDEX(Table2xAcq.1[],_xlfn.AGGREGATE(15,6,(ROW(Tableyear1[])-ROW(INDEX(Tableyear1[],1,1))+1)/(YEAR(Tableyear1[])=YEAR(M276)),1)),O276-(O276-INDEX(Table2xAcq.1[],_xlfn.AGGREGATE(15,6,(ROW(Tableyear1[])-ROW(INDEX(Tableyear1[],1,1))+1)/(YEAR(Tableyear1[])=YEAR(M276)),1)))*$C$25,O276+MAX($Q$2:Q276)*$C$19),O276)*($J277/$J276)</f>
        <v>526.29242506881769</v>
      </c>
      <c r="P277" s="80">
        <f t="array" ref="P277">IF(YEAR(M277)&lt;&gt;YEAR(M276),IF(O276&gt;INDEX(Table2xAcq.1[],_xlfn.AGGREGATE(15,6,(ROW(Tableyear1[])-ROW(INDEX(Tableyear1[],1,1))+1)/(YEAR(Tableyear1[])=YEAR(M276)),1)),P276+(O276-INDEX(Table2xAcq.1[],_xlfn.AGGREGATE(15,6,(ROW(Tableyear1[])-ROW(INDEX(Tableyear1[],1,1))+1)/(YEAR(Tableyear1[])=YEAR(M276)),1)))*$C$25,P276-MAX($Q$2:Q276)*$C$19),P276)*(1+Tbill_YTM)^(1/52)</f>
        <v>3028.4243862433777</v>
      </c>
      <c r="Q277" s="64">
        <f t="shared" si="16"/>
        <v>4825.5215651025401</v>
      </c>
      <c r="R277" s="64">
        <f>IF(YEAR(M277)&lt;&gt;YEAR(M276), R276*EXP($C$20/52)+(-MAX(Q$2:Q276)*$C$19), R276*EXP($C$20/52))</f>
        <v>-1439.6636261398744</v>
      </c>
      <c r="S277" s="65">
        <f t="shared" si="17"/>
        <v>3.351839608562635</v>
      </c>
      <c r="T277" s="62"/>
      <c r="U277" s="62"/>
      <c r="V277" s="62"/>
    </row>
    <row r="278" spans="1:22" ht="17.5" customHeight="1" x14ac:dyDescent="0.4">
      <c r="G278" s="67"/>
      <c r="H278" s="77">
        <v>38537</v>
      </c>
      <c r="I278" s="78">
        <v>1533.27001953125</v>
      </c>
      <c r="J278" s="73">
        <v>1.9076623185755039</v>
      </c>
      <c r="K278" s="79">
        <f t="shared" si="18"/>
        <v>116.98657835115668</v>
      </c>
      <c r="L278" s="62"/>
      <c r="M278" s="77">
        <v>38537</v>
      </c>
      <c r="N278" s="80">
        <f t="shared" si="19"/>
        <v>1307.2442630248047</v>
      </c>
      <c r="O278" s="80">
        <f t="array" ref="O278">IF(YEAR(M278)&lt;&gt;YEAR(M277),IF(O277&gt;INDEX(Table2xAcq.1[],_xlfn.AGGREGATE(15,6,(ROW(Tableyear1[])-ROW(INDEX(Tableyear1[],1,1))+1)/(YEAR(Tableyear1[])=YEAR(M277)),1)),O277-(O277-INDEX(Table2xAcq.1[],_xlfn.AGGREGATE(15,6,(ROW(Tableyear1[])-ROW(INDEX(Tableyear1[],1,1))+1)/(YEAR(Tableyear1[])=YEAR(M277)),1)))*$C$25,O277+MAX($Q$2:Q277)*$C$19),O277)*($J278/$J277)</f>
        <v>556.47461887336704</v>
      </c>
      <c r="P278" s="80">
        <f t="array" ref="P278">IF(YEAR(M278)&lt;&gt;YEAR(M277),IF(O277&gt;INDEX(Table2xAcq.1[],_xlfn.AGGREGATE(15,6,(ROW(Tableyear1[])-ROW(INDEX(Tableyear1[],1,1))+1)/(YEAR(Tableyear1[])=YEAR(M277)),1)),P277+(O277-INDEX(Table2xAcq.1[],_xlfn.AGGREGATE(15,6,(ROW(Tableyear1[])-ROW(INDEX(Tableyear1[],1,1))+1)/(YEAR(Tableyear1[])=YEAR(M277)),1)))*$C$25,P277-MAX($Q$2:Q277)*$C$19),P277)*(1+Tbill_YTM)^(1/52)</f>
        <v>3030.1463486414227</v>
      </c>
      <c r="Q278" s="64">
        <f t="shared" si="16"/>
        <v>4893.8652305395944</v>
      </c>
      <c r="R278" s="64">
        <f>IF(YEAR(M278)&lt;&gt;YEAR(M277), R277*EXP($C$20/52)+(-MAX(Q$2:Q277)*$C$19), R277*EXP($C$20/52))</f>
        <v>-1441.325735202397</v>
      </c>
      <c r="S278" s="65">
        <f t="shared" si="17"/>
        <v>3.3953915558528323</v>
      </c>
      <c r="T278" s="62"/>
      <c r="U278" s="62"/>
      <c r="V278" s="62"/>
    </row>
    <row r="279" spans="1:22" x14ac:dyDescent="0.4">
      <c r="G279" s="67"/>
      <c r="H279" s="77">
        <v>38544</v>
      </c>
      <c r="I279" s="78">
        <v>1577.81994628906</v>
      </c>
      <c r="J279" s="73">
        <v>2.0185184828369742</v>
      </c>
      <c r="K279" s="79">
        <f t="shared" si="18"/>
        <v>117.053096930888</v>
      </c>
      <c r="L279" s="62"/>
      <c r="M279" s="77">
        <v>38544</v>
      </c>
      <c r="N279" s="80">
        <f t="shared" si="19"/>
        <v>1345.2268984578816</v>
      </c>
      <c r="O279" s="80">
        <f t="array" ref="O279">IF(YEAR(M279)&lt;&gt;YEAR(M278),IF(O278&gt;INDEX(Table2xAcq.1[],_xlfn.AGGREGATE(15,6,(ROW(Tableyear1[])-ROW(INDEX(Tableyear1[],1,1))+1)/(YEAR(Tableyear1[])=YEAR(M278)),1)),O278-(O278-INDEX(Table2xAcq.1[],_xlfn.AGGREGATE(15,6,(ROW(Tableyear1[])-ROW(INDEX(Tableyear1[],1,1))+1)/(YEAR(Tableyear1[])=YEAR(M278)),1)))*$C$25,O278+MAX($Q$2:Q278)*$C$19),O278)*($J279/$J278)</f>
        <v>588.81191523681855</v>
      </c>
      <c r="P279" s="80">
        <f t="array" ref="P279">IF(YEAR(M279)&lt;&gt;YEAR(M278),IF(O278&gt;INDEX(Table2xAcq.1[],_xlfn.AGGREGATE(15,6,(ROW(Tableyear1[])-ROW(INDEX(Tableyear1[],1,1))+1)/(YEAR(Tableyear1[])=YEAR(M278)),1)),P278+(O278-INDEX(Table2xAcq.1[],_xlfn.AGGREGATE(15,6,(ROW(Tableyear1[])-ROW(INDEX(Tableyear1[],1,1))+1)/(YEAR(Tableyear1[])=YEAR(M278)),1)))*$C$25,P278-MAX($Q$2:Q278)*$C$19),P278)*(1+Tbill_YTM)^(1/52)</f>
        <v>3031.8692901474533</v>
      </c>
      <c r="Q279" s="64">
        <f t="shared" si="16"/>
        <v>4965.9081038421537</v>
      </c>
      <c r="R279" s="64">
        <f>IF(YEAR(M279)&lt;&gt;YEAR(M278), R278*EXP($C$20/52)+(-MAX(Q$2:Q278)*$C$19), R278*EXP($C$20/52))</f>
        <v>-1442.989763189928</v>
      </c>
      <c r="S279" s="65">
        <f t="shared" si="17"/>
        <v>3.441402171048205</v>
      </c>
      <c r="T279" s="62"/>
      <c r="U279" s="62"/>
      <c r="V279" s="62"/>
    </row>
    <row r="280" spans="1:22" x14ac:dyDescent="0.4">
      <c r="G280" s="67"/>
      <c r="H280" s="77">
        <v>38551</v>
      </c>
      <c r="I280" s="78">
        <v>1600.76000976562</v>
      </c>
      <c r="J280" s="73">
        <v>2.077213319638596</v>
      </c>
      <c r="K280" s="79">
        <f t="shared" si="18"/>
        <v>117.11965333309018</v>
      </c>
      <c r="L280" s="62"/>
      <c r="M280" s="77">
        <v>38551</v>
      </c>
      <c r="N280" s="80">
        <f t="shared" si="19"/>
        <v>1364.7852710805498</v>
      </c>
      <c r="O280" s="80">
        <f t="array" ref="O280">IF(YEAR(M280)&lt;&gt;YEAR(M279),IF(O279&gt;INDEX(Table2xAcq.1[],_xlfn.AGGREGATE(15,6,(ROW(Tableyear1[])-ROW(INDEX(Tableyear1[],1,1))+1)/(YEAR(Tableyear1[])=YEAR(M279)),1)),O279-(O279-INDEX(Table2xAcq.1[],_xlfn.AGGREGATE(15,6,(ROW(Tableyear1[])-ROW(INDEX(Tableyear1[],1,1))+1)/(YEAR(Tableyear1[])=YEAR(M279)),1)))*$C$25,O279+MAX($Q$2:Q279)*$C$19),O279)*($J280/$J279)</f>
        <v>605.93349205939091</v>
      </c>
      <c r="P280" s="80">
        <f t="array" ref="P280">IF(YEAR(M280)&lt;&gt;YEAR(M279),IF(O279&gt;INDEX(Table2xAcq.1[],_xlfn.AGGREGATE(15,6,(ROW(Tableyear1[])-ROW(INDEX(Tableyear1[],1,1))+1)/(YEAR(Tableyear1[])=YEAR(M279)),1)),P279+(O279-INDEX(Table2xAcq.1[],_xlfn.AGGREGATE(15,6,(ROW(Tableyear1[])-ROW(INDEX(Tableyear1[],1,1))+1)/(YEAR(Tableyear1[])=YEAR(M279)),1)))*$C$25,P279-MAX($Q$2:Q279)*$C$19),P279)*(1+Tbill_YTM)^(1/52)</f>
        <v>3033.5932113181902</v>
      </c>
      <c r="Q280" s="64">
        <f t="shared" si="16"/>
        <v>5004.3119744581309</v>
      </c>
      <c r="R280" s="64">
        <f>IF(YEAR(M280)&lt;&gt;YEAR(M279), R279*EXP($C$20/52)+(-MAX(Q$2:Q279)*$C$19), R279*EXP($C$20/52))</f>
        <v>-1444.6557123178893</v>
      </c>
      <c r="S280" s="65">
        <f t="shared" si="17"/>
        <v>3.4640170192723101</v>
      </c>
      <c r="T280" s="62"/>
      <c r="U280" s="62"/>
      <c r="V280" s="62"/>
    </row>
    <row r="281" spans="1:22" x14ac:dyDescent="0.4">
      <c r="G281" s="67"/>
      <c r="H281" s="77">
        <v>38558</v>
      </c>
      <c r="I281" s="78">
        <v>1605.14001464843</v>
      </c>
      <c r="J281" s="73">
        <v>2.0885806756784149</v>
      </c>
      <c r="K281" s="79">
        <f t="shared" si="18"/>
        <v>117.18624757926908</v>
      </c>
      <c r="L281" s="62"/>
      <c r="M281" s="77">
        <v>38558</v>
      </c>
      <c r="N281" s="80">
        <f t="shared" si="19"/>
        <v>1368.5196010955754</v>
      </c>
      <c r="O281" s="80">
        <f t="array" ref="O281">IF(YEAR(M281)&lt;&gt;YEAR(M280),IF(O280&gt;INDEX(Table2xAcq.1[],_xlfn.AGGREGATE(15,6,(ROW(Tableyear1[])-ROW(INDEX(Tableyear1[],1,1))+1)/(YEAR(Tableyear1[])=YEAR(M280)),1)),O280-(O280-INDEX(Table2xAcq.1[],_xlfn.AGGREGATE(15,6,(ROW(Tableyear1[])-ROW(INDEX(Tableyear1[],1,1))+1)/(YEAR(Tableyear1[])=YEAR(M280)),1)))*$C$25,O280+MAX($Q$2:Q280)*$C$19),O280)*($J281/$J280)</f>
        <v>609.24940654711827</v>
      </c>
      <c r="P281" s="80">
        <f t="array" ref="P281">IF(YEAR(M281)&lt;&gt;YEAR(M280),IF(O280&gt;INDEX(Table2xAcq.1[],_xlfn.AGGREGATE(15,6,(ROW(Tableyear1[])-ROW(INDEX(Tableyear1[],1,1))+1)/(YEAR(Tableyear1[])=YEAR(M280)),1)),P280+(O280-INDEX(Table2xAcq.1[],_xlfn.AGGREGATE(15,6,(ROW(Tableyear1[])-ROW(INDEX(Tableyear1[],1,1))+1)/(YEAR(Tableyear1[])=YEAR(M280)),1)))*$C$25,P280-MAX($Q$2:Q280)*$C$19),P280)*(1+Tbill_YTM)^(1/52)</f>
        <v>3035.3181127106714</v>
      </c>
      <c r="Q281" s="64">
        <f t="shared" si="16"/>
        <v>5013.0871203533652</v>
      </c>
      <c r="R281" s="64">
        <f>IF(YEAR(M281)&lt;&gt;YEAR(M280), R280*EXP($C$20/52)+(-MAX(Q$2:Q280)*$C$19), R280*EXP($C$20/52))</f>
        <v>-1446.3235848042609</v>
      </c>
      <c r="S281" s="65">
        <f t="shared" si="17"/>
        <v>3.4660895895103683</v>
      </c>
      <c r="T281" s="62"/>
      <c r="U281" s="62"/>
      <c r="V281" s="62"/>
    </row>
    <row r="282" spans="1:22" ht="17.5" customHeight="1" x14ac:dyDescent="0.4">
      <c r="G282" s="67"/>
      <c r="H282" s="77">
        <v>38565</v>
      </c>
      <c r="I282" s="78">
        <v>1601.58996582031</v>
      </c>
      <c r="J282" s="73">
        <v>2.0793421503006151</v>
      </c>
      <c r="K282" s="79">
        <f t="shared" si="18"/>
        <v>117.25287969094276</v>
      </c>
      <c r="L282" s="62"/>
      <c r="M282" s="77">
        <v>38565</v>
      </c>
      <c r="N282" s="80">
        <f t="shared" si="19"/>
        <v>1365.4928798365002</v>
      </c>
      <c r="O282" s="80">
        <f t="array" ref="O282">IF(YEAR(M282)&lt;&gt;YEAR(M281),IF(O281&gt;INDEX(Table2xAcq.1[],_xlfn.AGGREGATE(15,6,(ROW(Tableyear1[])-ROW(INDEX(Tableyear1[],1,1))+1)/(YEAR(Tableyear1[])=YEAR(M281)),1)),O281-(O281-INDEX(Table2xAcq.1[],_xlfn.AGGREGATE(15,6,(ROW(Tableyear1[])-ROW(INDEX(Tableyear1[],1,1))+1)/(YEAR(Tableyear1[])=YEAR(M281)),1)))*$C$25,O281+MAX($Q$2:Q281)*$C$19),O281)*($J282/$J281)</f>
        <v>606.55448258782872</v>
      </c>
      <c r="P282" s="80">
        <f t="array" ref="P282">IF(YEAR(M282)&lt;&gt;YEAR(M281),IF(O281&gt;INDEX(Table2xAcq.1[],_xlfn.AGGREGATE(15,6,(ROW(Tableyear1[])-ROW(INDEX(Tableyear1[],1,1))+1)/(YEAR(Tableyear1[])=YEAR(M281)),1)),P281+(O281-INDEX(Table2xAcq.1[],_xlfn.AGGREGATE(15,6,(ROW(Tableyear1[])-ROW(INDEX(Tableyear1[],1,1))+1)/(YEAR(Tableyear1[])=YEAR(M281)),1)))*$C$25,P281-MAX($Q$2:Q281)*$C$19),P281)*(1+Tbill_YTM)^(1/52)</f>
        <v>3037.0439948822504</v>
      </c>
      <c r="Q282" s="64">
        <f t="shared" si="16"/>
        <v>5009.0913573065791</v>
      </c>
      <c r="R282" s="64">
        <f>IF(YEAR(M282)&lt;&gt;YEAR(M281), R281*EXP($C$20/52)+(-MAX(Q$2:Q281)*$C$19), R281*EXP($C$20/52))</f>
        <v>-1447.9933828695835</v>
      </c>
      <c r="S282" s="65">
        <f t="shared" si="17"/>
        <v>3.4593330443124914</v>
      </c>
      <c r="T282" s="62"/>
      <c r="U282" s="62"/>
      <c r="V282" s="62"/>
    </row>
    <row r="283" spans="1:22" x14ac:dyDescent="0.4">
      <c r="E283" s="4"/>
      <c r="F283" s="4"/>
      <c r="G283" s="67"/>
      <c r="H283" s="77">
        <v>38572</v>
      </c>
      <c r="I283" s="78">
        <v>1591.75</v>
      </c>
      <c r="J283" s="73">
        <v>2.053791720884421</v>
      </c>
      <c r="K283" s="79">
        <f t="shared" si="18"/>
        <v>117.31954968964158</v>
      </c>
      <c r="L283" s="62"/>
      <c r="M283" s="77">
        <v>38572</v>
      </c>
      <c r="N283" s="80">
        <f t="shared" si="19"/>
        <v>1357.1034645977591</v>
      </c>
      <c r="O283" s="80">
        <f t="array" ref="O283">IF(YEAR(M283)&lt;&gt;YEAR(M282),IF(O282&gt;INDEX(Table2xAcq.1[],_xlfn.AGGREGATE(15,6,(ROW(Tableyear1[])-ROW(INDEX(Tableyear1[],1,1))+1)/(YEAR(Tableyear1[])=YEAR(M282)),1)),O282-(O282-INDEX(Table2xAcq.1[],_xlfn.AGGREGATE(15,6,(ROW(Tableyear1[])-ROW(INDEX(Tableyear1[],1,1))+1)/(YEAR(Tableyear1[])=YEAR(M282)),1)))*$C$25,O282+MAX($Q$2:Q282)*$C$19),O282)*($J283/$J282)</f>
        <v>599.10129481293757</v>
      </c>
      <c r="P283" s="80">
        <f t="array" ref="P283">IF(YEAR(M283)&lt;&gt;YEAR(M282),IF(O282&gt;INDEX(Table2xAcq.1[],_xlfn.AGGREGATE(15,6,(ROW(Tableyear1[])-ROW(INDEX(Tableyear1[],1,1))+1)/(YEAR(Tableyear1[])=YEAR(M282)),1)),P282+(O282-INDEX(Table2xAcq.1[],_xlfn.AGGREGATE(15,6,(ROW(Tableyear1[])-ROW(INDEX(Tableyear1[],1,1))+1)/(YEAR(Tableyear1[])=YEAR(M282)),1)))*$C$25,P282-MAX($Q$2:Q282)*$C$19),P282)*(1+Tbill_YTM)^(1/52)</f>
        <v>3038.7708583905987</v>
      </c>
      <c r="Q283" s="64">
        <f t="shared" si="16"/>
        <v>4994.9756178012958</v>
      </c>
      <c r="R283" s="64">
        <f>IF(YEAR(M283)&lt;&gt;YEAR(M282), R282*EXP($C$20/52)+(-MAX(Q$2:Q282)*$C$19), R282*EXP($C$20/52))</f>
        <v>-1449.665108736961</v>
      </c>
      <c r="S283" s="65">
        <f t="shared" si="17"/>
        <v>3.445606566438804</v>
      </c>
      <c r="T283" s="62"/>
      <c r="U283" s="62"/>
      <c r="V283" s="62"/>
    </row>
    <row r="284" spans="1:22" x14ac:dyDescent="0.4">
      <c r="B284" s="27"/>
      <c r="C284" s="4"/>
      <c r="D284" s="4"/>
      <c r="G284" s="67"/>
      <c r="H284" s="77">
        <v>38579</v>
      </c>
      <c r="I284" s="78">
        <v>1573.71997070312</v>
      </c>
      <c r="J284" s="73">
        <v>2.0072644083074018</v>
      </c>
      <c r="K284" s="79">
        <f t="shared" si="18"/>
        <v>117.38625759690808</v>
      </c>
      <c r="L284" s="62"/>
      <c r="M284" s="77">
        <v>38579</v>
      </c>
      <c r="N284" s="80">
        <f t="shared" si="19"/>
        <v>1341.7313174480214</v>
      </c>
      <c r="O284" s="80">
        <f t="array" ref="O284">IF(YEAR(M284)&lt;&gt;YEAR(M283),IF(O283&gt;INDEX(Table2xAcq.1[],_xlfn.AGGREGATE(15,6,(ROW(Tableyear1[])-ROW(INDEX(Tableyear1[],1,1))+1)/(YEAR(Tableyear1[])=YEAR(M283)),1)),O283-(O283-INDEX(Table2xAcq.1[],_xlfn.AGGREGATE(15,6,(ROW(Tableyear1[])-ROW(INDEX(Tableyear1[],1,1))+1)/(YEAR(Tableyear1[])=YEAR(M283)),1)))*$C$25,O283+MAX($Q$2:Q283)*$C$19),O283)*($J284/$J283)</f>
        <v>585.52904553098267</v>
      </c>
      <c r="P284" s="80">
        <f t="array" ref="P284">IF(YEAR(M284)&lt;&gt;YEAR(M283),IF(O283&gt;INDEX(Table2xAcq.1[],_xlfn.AGGREGATE(15,6,(ROW(Tableyear1[])-ROW(INDEX(Tableyear1[],1,1))+1)/(YEAR(Tableyear1[])=YEAR(M283)),1)),P283+(O283-INDEX(Table2xAcq.1[],_xlfn.AGGREGATE(15,6,(ROW(Tableyear1[])-ROW(INDEX(Tableyear1[],1,1))+1)/(YEAR(Tableyear1[])=YEAR(M283)),1)))*$C$25,P283-MAX($Q$2:Q283)*$C$19),P283)*(1+Tbill_YTM)^(1/52)</f>
        <v>3040.4987037937044</v>
      </c>
      <c r="Q284" s="64">
        <f t="shared" si="16"/>
        <v>4967.759066772709</v>
      </c>
      <c r="R284" s="64">
        <f>IF(YEAR(M284)&lt;&gt;YEAR(M283), R283*EXP($C$20/52)+(-MAX(Q$2:Q283)*$C$19), R283*EXP($C$20/52))</f>
        <v>-1451.3387646320641</v>
      </c>
      <c r="S284" s="65">
        <f t="shared" si="17"/>
        <v>3.422880438277351</v>
      </c>
      <c r="T284" s="62"/>
      <c r="U284" s="62"/>
      <c r="V284" s="62"/>
    </row>
    <row r="285" spans="1:22" x14ac:dyDescent="0.4">
      <c r="G285" s="62"/>
      <c r="H285" s="77">
        <v>38586</v>
      </c>
      <c r="I285" s="78">
        <v>1558.83996582031</v>
      </c>
      <c r="J285" s="73">
        <v>1.9693058073456819</v>
      </c>
      <c r="K285" s="79">
        <f t="shared" si="18"/>
        <v>117.45300343429709</v>
      </c>
      <c r="L285" s="62"/>
      <c r="M285" s="77">
        <v>38586</v>
      </c>
      <c r="N285" s="80">
        <f t="shared" si="19"/>
        <v>1329.0448364179017</v>
      </c>
      <c r="O285" s="80">
        <f t="array" ref="O285">IF(YEAR(M285)&lt;&gt;YEAR(M284),IF(O284&gt;INDEX(Table2xAcq.1[],_xlfn.AGGREGATE(15,6,(ROW(Tableyear1[])-ROW(INDEX(Tableyear1[],1,1))+1)/(YEAR(Tableyear1[])=YEAR(M284)),1)),O284-(O284-INDEX(Table2xAcq.1[],_xlfn.AGGREGATE(15,6,(ROW(Tableyear1[])-ROW(INDEX(Tableyear1[],1,1))+1)/(YEAR(Tableyear1[])=YEAR(M284)),1)))*$C$25,O284+MAX($Q$2:Q284)*$C$19),O284)*($J285/$J284)</f>
        <v>574.45633219096533</v>
      </c>
      <c r="P285" s="80">
        <f t="array" ref="P285">IF(YEAR(M285)&lt;&gt;YEAR(M284),IF(O284&gt;INDEX(Table2xAcq.1[],_xlfn.AGGREGATE(15,6,(ROW(Tableyear1[])-ROW(INDEX(Tableyear1[],1,1))+1)/(YEAR(Tableyear1[])=YEAR(M284)),1)),P284+(O284-INDEX(Table2xAcq.1[],_xlfn.AGGREGATE(15,6,(ROW(Tableyear1[])-ROW(INDEX(Tableyear1[],1,1))+1)/(YEAR(Tableyear1[])=YEAR(M284)),1)))*$C$25,P284-MAX($Q$2:Q284)*$C$19),P284)*(1+Tbill_YTM)^(1/52)</f>
        <v>3042.2275316498726</v>
      </c>
      <c r="Q285" s="64">
        <f t="shared" si="16"/>
        <v>4945.72870025874</v>
      </c>
      <c r="R285" s="64">
        <f>IF(YEAR(M285)&lt;&gt;YEAR(M284), R284*EXP($C$20/52)+(-MAX(Q$2:Q284)*$C$19), R284*EXP($C$20/52))</f>
        <v>-1453.0143527831335</v>
      </c>
      <c r="S285" s="65">
        <f t="shared" si="17"/>
        <v>3.4037714016971612</v>
      </c>
      <c r="T285" s="62"/>
      <c r="U285" s="62"/>
      <c r="V285" s="62"/>
    </row>
    <row r="286" spans="1:22" x14ac:dyDescent="0.4">
      <c r="G286" s="62"/>
      <c r="H286" s="77">
        <v>38593</v>
      </c>
      <c r="I286" s="78">
        <v>1573.11999511718</v>
      </c>
      <c r="J286" s="73">
        <v>2.0053861558612449</v>
      </c>
      <c r="K286" s="79">
        <f t="shared" si="18"/>
        <v>117.51978722337567</v>
      </c>
      <c r="L286" s="62"/>
      <c r="M286" s="77">
        <v>38593</v>
      </c>
      <c r="N286" s="80">
        <f t="shared" si="19"/>
        <v>1341.2197867765258</v>
      </c>
      <c r="O286" s="80">
        <f t="array" ref="O286">IF(YEAR(M286)&lt;&gt;YEAR(M285),IF(O285&gt;INDEX(Table2xAcq.1[],_xlfn.AGGREGATE(15,6,(ROW(Tableyear1[])-ROW(INDEX(Tableyear1[],1,1))+1)/(YEAR(Tableyear1[])=YEAR(M285)),1)),O285-(O285-INDEX(Table2xAcq.1[],_xlfn.AGGREGATE(15,6,(ROW(Tableyear1[])-ROW(INDEX(Tableyear1[],1,1))+1)/(YEAR(Tableyear1[])=YEAR(M285)),1)))*$C$25,O285+MAX($Q$2:Q285)*$C$19),O285)*($J286/$J285)</f>
        <v>584.98114991866919</v>
      </c>
      <c r="P286" s="80">
        <f t="array" ref="P286">IF(YEAR(M286)&lt;&gt;YEAR(M285),IF(O285&gt;INDEX(Table2xAcq.1[],_xlfn.AGGREGATE(15,6,(ROW(Tableyear1[])-ROW(INDEX(Tableyear1[],1,1))+1)/(YEAR(Tableyear1[])=YEAR(M285)),1)),P285+(O285-INDEX(Table2xAcq.1[],_xlfn.AGGREGATE(15,6,(ROW(Tableyear1[])-ROW(INDEX(Tableyear1[],1,1))+1)/(YEAR(Tableyear1[])=YEAR(M285)),1)))*$C$25,P285-MAX($Q$2:Q285)*$C$19),P285)*(1+Tbill_YTM)^(1/52)</f>
        <v>3043.9573425177268</v>
      </c>
      <c r="Q286" s="64">
        <f t="shared" si="16"/>
        <v>4970.158279212922</v>
      </c>
      <c r="R286" s="64">
        <f>IF(YEAR(M286)&lt;&gt;YEAR(M285), R285*EXP($C$20/52)+(-MAX(Q$2:Q285)*$C$19), R285*EXP($C$20/52))</f>
        <v>-1454.6918754209819</v>
      </c>
      <c r="S286" s="65">
        <f t="shared" si="17"/>
        <v>3.4166398831192883</v>
      </c>
      <c r="T286" s="62"/>
      <c r="U286" s="62"/>
      <c r="V286" s="62"/>
    </row>
    <row r="287" spans="1:22" x14ac:dyDescent="0.4">
      <c r="G287" s="62"/>
      <c r="H287" s="77">
        <v>38600</v>
      </c>
      <c r="I287" s="78">
        <v>1607.82995605468</v>
      </c>
      <c r="J287" s="73">
        <v>2.093881471349702</v>
      </c>
      <c r="K287" s="79">
        <f t="shared" si="18"/>
        <v>117.58660898572316</v>
      </c>
      <c r="L287" s="62"/>
      <c r="M287" s="77">
        <v>38600</v>
      </c>
      <c r="N287" s="80">
        <f t="shared" si="19"/>
        <v>1370.8130069708618</v>
      </c>
      <c r="O287" s="80">
        <f t="array" ref="O287">IF(YEAR(M287)&lt;&gt;YEAR(M286),IF(O286&gt;INDEX(Table2xAcq.1[],_xlfn.AGGREGATE(15,6,(ROW(Tableyear1[])-ROW(INDEX(Tableyear1[],1,1))+1)/(YEAR(Tableyear1[])=YEAR(M286)),1)),O286-(O286-INDEX(Table2xAcq.1[],_xlfn.AGGREGATE(15,6,(ROW(Tableyear1[])-ROW(INDEX(Tableyear1[],1,1))+1)/(YEAR(Tableyear1[])=YEAR(M286)),1)))*$C$25,O286+MAX($Q$2:Q286)*$C$19),O286)*($J287/$J286)</f>
        <v>610.79567509904291</v>
      </c>
      <c r="P287" s="80">
        <f t="array" ref="P287">IF(YEAR(M287)&lt;&gt;YEAR(M286),IF(O286&gt;INDEX(Table2xAcq.1[],_xlfn.AGGREGATE(15,6,(ROW(Tableyear1[])-ROW(INDEX(Tableyear1[],1,1))+1)/(YEAR(Tableyear1[])=YEAR(M286)),1)),P286+(O286-INDEX(Table2xAcq.1[],_xlfn.AGGREGATE(15,6,(ROW(Tableyear1[])-ROW(INDEX(Tableyear1[],1,1))+1)/(YEAR(Tableyear1[])=YEAR(M286)),1)))*$C$25,P286-MAX($Q$2:Q286)*$C$19),P286)*(1+Tbill_YTM)^(1/52)</f>
        <v>3045.688136956207</v>
      </c>
      <c r="Q287" s="64">
        <f t="shared" si="16"/>
        <v>5027.2968190261117</v>
      </c>
      <c r="R287" s="64">
        <f>IF(YEAR(M287)&lt;&gt;YEAR(M286), R286*EXP($C$20/52)+(-MAX(Q$2:Q286)*$C$19), R286*EXP($C$20/52))</f>
        <v>-1456.3713347789976</v>
      </c>
      <c r="S287" s="65">
        <f t="shared" si="17"/>
        <v>3.4519333764482512</v>
      </c>
      <c r="T287" s="62"/>
      <c r="U287" s="62"/>
      <c r="V287" s="62"/>
    </row>
    <row r="288" spans="1:22" x14ac:dyDescent="0.4">
      <c r="G288" s="62"/>
      <c r="H288" s="77">
        <v>38607</v>
      </c>
      <c r="I288" s="78">
        <v>1599.43994140625</v>
      </c>
      <c r="J288" s="73">
        <v>2.072028792028056</v>
      </c>
      <c r="K288" s="79">
        <f t="shared" si="18"/>
        <v>117.65346874293117</v>
      </c>
      <c r="L288" s="62"/>
      <c r="M288" s="77">
        <v>38607</v>
      </c>
      <c r="N288" s="80">
        <f t="shared" si="19"/>
        <v>1363.6597995278523</v>
      </c>
      <c r="O288" s="80">
        <f t="array" ref="O288">IF(YEAR(M288)&lt;&gt;YEAR(M287),IF(O287&gt;INDEX(Table2xAcq.1[],_xlfn.AGGREGATE(15,6,(ROW(Tableyear1[])-ROW(INDEX(Tableyear1[],1,1))+1)/(YEAR(Tableyear1[])=YEAR(M287)),1)),O287-(O287-INDEX(Table2xAcq.1[],_xlfn.AGGREGATE(15,6,(ROW(Tableyear1[])-ROW(INDEX(Tableyear1[],1,1))+1)/(YEAR(Tableyear1[])=YEAR(M287)),1)))*$C$25,O287+MAX($Q$2:Q287)*$C$19),O287)*($J288/$J287)</f>
        <v>604.4211394810435</v>
      </c>
      <c r="P288" s="80">
        <f t="array" ref="P288">IF(YEAR(M288)&lt;&gt;YEAR(M287),IF(O287&gt;INDEX(Table2xAcq.1[],_xlfn.AGGREGATE(15,6,(ROW(Tableyear1[])-ROW(INDEX(Tableyear1[],1,1))+1)/(YEAR(Tableyear1[])=YEAR(M287)),1)),P287+(O287-INDEX(Table2xAcq.1[],_xlfn.AGGREGATE(15,6,(ROW(Tableyear1[])-ROW(INDEX(Tableyear1[],1,1))+1)/(YEAR(Tableyear1[])=YEAR(M287)),1)))*$C$25,P287-MAX($Q$2:Q287)*$C$19),P287)*(1+Tbill_YTM)^(1/52)</f>
        <v>3047.4199155245719</v>
      </c>
      <c r="Q288" s="64">
        <f t="shared" si="16"/>
        <v>5015.5008545334676</v>
      </c>
      <c r="R288" s="64">
        <f>IF(YEAR(M288)&lt;&gt;YEAR(M287), R287*EXP($C$20/52)+(-MAX(Q$2:Q287)*$C$19), R287*EXP($C$20/52))</f>
        <v>-1458.0527330931475</v>
      </c>
      <c r="S288" s="65">
        <f t="shared" si="17"/>
        <v>3.4398624553814772</v>
      </c>
      <c r="T288" s="62"/>
      <c r="U288" s="62"/>
      <c r="V288" s="62"/>
    </row>
    <row r="289" spans="7:22" x14ac:dyDescent="0.4">
      <c r="G289" s="62"/>
      <c r="H289" s="77">
        <v>38614</v>
      </c>
      <c r="I289" s="78">
        <v>1571.75</v>
      </c>
      <c r="J289" s="73">
        <v>2.0002857345264711</v>
      </c>
      <c r="K289" s="79">
        <f t="shared" si="18"/>
        <v>117.72036651660356</v>
      </c>
      <c r="L289" s="62"/>
      <c r="M289" s="77">
        <v>38614</v>
      </c>
      <c r="N289" s="80">
        <f t="shared" si="19"/>
        <v>1340.0517483785318</v>
      </c>
      <c r="O289" s="80">
        <f t="array" ref="O289">IF(YEAR(M289)&lt;&gt;YEAR(M288),IF(O288&gt;INDEX(Table2xAcq.1[],_xlfn.AGGREGATE(15,6,(ROW(Tableyear1[])-ROW(INDEX(Tableyear1[],1,1))+1)/(YEAR(Tableyear1[])=YEAR(M288)),1)),O288-(O288-INDEX(Table2xAcq.1[],_xlfn.AGGREGATE(15,6,(ROW(Tableyear1[])-ROW(INDEX(Tableyear1[],1,1))+1)/(YEAR(Tableyear1[])=YEAR(M288)),1)))*$C$25,O288+MAX($Q$2:Q288)*$C$19),O288)*($J289/$J288)</f>
        <v>583.49333156071089</v>
      </c>
      <c r="P289" s="80">
        <f t="array" ref="P289">IF(YEAR(M289)&lt;&gt;YEAR(M288),IF(O288&gt;INDEX(Table2xAcq.1[],_xlfn.AGGREGATE(15,6,(ROW(Tableyear1[])-ROW(INDEX(Tableyear1[],1,1))+1)/(YEAR(Tableyear1[])=YEAR(M288)),1)),P288+(O288-INDEX(Table2xAcq.1[],_xlfn.AGGREGATE(15,6,(ROW(Tableyear1[])-ROW(INDEX(Tableyear1[],1,1))+1)/(YEAR(Tableyear1[])=YEAR(M288)),1)))*$C$25,P288-MAX($Q$2:Q288)*$C$19),P288)*(1+Tbill_YTM)^(1/52)</f>
        <v>3049.1526787823977</v>
      </c>
      <c r="Q289" s="64">
        <f t="shared" si="16"/>
        <v>4972.6977587216406</v>
      </c>
      <c r="R289" s="64">
        <f>IF(YEAR(M289)&lt;&gt;YEAR(M288), R288*EXP($C$20/52)+(-MAX(Q$2:Q288)*$C$19), R288*EXP($C$20/52))</f>
        <v>-1459.7360726019799</v>
      </c>
      <c r="S289" s="65">
        <f t="shared" si="17"/>
        <v>3.4065731826835011</v>
      </c>
      <c r="T289" s="62"/>
      <c r="U289" s="62"/>
      <c r="V289" s="62"/>
    </row>
    <row r="290" spans="7:22" x14ac:dyDescent="0.4">
      <c r="G290" s="62"/>
      <c r="H290" s="77">
        <v>38621</v>
      </c>
      <c r="I290" s="78">
        <v>1601.66003417968</v>
      </c>
      <c r="J290" s="73">
        <v>2.0764156720977289</v>
      </c>
      <c r="K290" s="79">
        <f t="shared" si="18"/>
        <v>117.78730232835652</v>
      </c>
      <c r="L290" s="62"/>
      <c r="M290" s="77">
        <v>38621</v>
      </c>
      <c r="N290" s="80">
        <f t="shared" si="19"/>
        <v>1365.5526191254964</v>
      </c>
      <c r="O290" s="80">
        <f t="array" ref="O290">IF(YEAR(M290)&lt;&gt;YEAR(M289),IF(O289&gt;INDEX(Table2xAcq.1[],_xlfn.AGGREGATE(15,6,(ROW(Tableyear1[])-ROW(INDEX(Tableyear1[],1,1))+1)/(YEAR(Tableyear1[])=YEAR(M289)),1)),O289-(O289-INDEX(Table2xAcq.1[],_xlfn.AGGREGATE(15,6,(ROW(Tableyear1[])-ROW(INDEX(Tableyear1[],1,1))+1)/(YEAR(Tableyear1[])=YEAR(M289)),1)))*$C$25,O289+MAX($Q$2:Q289)*$C$19),O289)*($J290/$J289)</f>
        <v>605.70081429091101</v>
      </c>
      <c r="P290" s="80">
        <f t="array" ref="P290">IF(YEAR(M290)&lt;&gt;YEAR(M289),IF(O289&gt;INDEX(Table2xAcq.1[],_xlfn.AGGREGATE(15,6,(ROW(Tableyear1[])-ROW(INDEX(Tableyear1[],1,1))+1)/(YEAR(Tableyear1[])=YEAR(M289)),1)),P289+(O289-INDEX(Table2xAcq.1[],_xlfn.AGGREGATE(15,6,(ROW(Tableyear1[])-ROW(INDEX(Tableyear1[],1,1))+1)/(YEAR(Tableyear1[])=YEAR(M289)),1)))*$C$25,P289-MAX($Q$2:Q289)*$C$19),P289)*(1+Tbill_YTM)^(1/52)</f>
        <v>3050.8864272895794</v>
      </c>
      <c r="Q290" s="64">
        <f t="shared" si="16"/>
        <v>5022.1398607059873</v>
      </c>
      <c r="R290" s="64">
        <f>IF(YEAR(M290)&lt;&gt;YEAR(M289), R289*EXP($C$20/52)+(-MAX(Q$2:Q289)*$C$19), R289*EXP($C$20/52))</f>
        <v>-1461.4213555466274</v>
      </c>
      <c r="S290" s="65">
        <f t="shared" si="17"/>
        <v>3.4364763055125298</v>
      </c>
      <c r="T290" s="62"/>
      <c r="U290" s="62"/>
      <c r="V290" s="62"/>
    </row>
    <row r="291" spans="7:22" x14ac:dyDescent="0.4">
      <c r="G291" s="62"/>
      <c r="H291" s="77">
        <v>38628</v>
      </c>
      <c r="I291" s="78">
        <v>1555.92004394531</v>
      </c>
      <c r="J291" s="73">
        <v>1.9578196772705421</v>
      </c>
      <c r="K291" s="79">
        <f t="shared" si="18"/>
        <v>117.8542761998185</v>
      </c>
      <c r="L291" s="62"/>
      <c r="M291" s="77">
        <v>38628</v>
      </c>
      <c r="N291" s="80">
        <f t="shared" si="19"/>
        <v>1326.555352458161</v>
      </c>
      <c r="O291" s="80">
        <f t="array" ref="O291">IF(YEAR(M291)&lt;&gt;YEAR(M290),IF(O290&gt;INDEX(Table2xAcq.1[],_xlfn.AGGREGATE(15,6,(ROW(Tableyear1[])-ROW(INDEX(Tableyear1[],1,1))+1)/(YEAR(Tableyear1[])=YEAR(M290)),1)),O290-(O290-INDEX(Table2xAcq.1[],_xlfn.AGGREGATE(15,6,(ROW(Tableyear1[])-ROW(INDEX(Tableyear1[],1,1))+1)/(YEAR(Tableyear1[])=YEAR(M290)),1)))*$C$25,O290+MAX($Q$2:Q290)*$C$19),O290)*($J291/$J290)</f>
        <v>571.10577072437081</v>
      </c>
      <c r="P291" s="80">
        <f t="array" ref="P291">IF(YEAR(M291)&lt;&gt;YEAR(M290),IF(O290&gt;INDEX(Table2xAcq.1[],_xlfn.AGGREGATE(15,6,(ROW(Tableyear1[])-ROW(INDEX(Tableyear1[],1,1))+1)/(YEAR(Tableyear1[])=YEAR(M290)),1)),P290+(O290-INDEX(Table2xAcq.1[],_xlfn.AGGREGATE(15,6,(ROW(Tableyear1[])-ROW(INDEX(Tableyear1[],1,1))+1)/(YEAR(Tableyear1[])=YEAR(M290)),1)))*$C$25,P290-MAX($Q$2:Q290)*$C$19),P290)*(1+Tbill_YTM)^(1/52)</f>
        <v>3052.6211616063292</v>
      </c>
      <c r="Q291" s="64">
        <f t="shared" si="16"/>
        <v>4950.282284788861</v>
      </c>
      <c r="R291" s="64">
        <f>IF(YEAR(M291)&lt;&gt;YEAR(M290), R290*EXP($C$20/52)+(-MAX(Q$2:Q290)*$C$19), R290*EXP($C$20/52))</f>
        <v>-1463.1085841708104</v>
      </c>
      <c r="S291" s="65">
        <f t="shared" si="17"/>
        <v>3.3834004791888646</v>
      </c>
      <c r="T291" s="62"/>
      <c r="U291" s="62"/>
      <c r="V291" s="62"/>
    </row>
    <row r="292" spans="7:22" x14ac:dyDescent="0.4">
      <c r="G292" s="62"/>
      <c r="H292" s="77">
        <v>38635</v>
      </c>
      <c r="I292" s="78">
        <v>1544.2900390625</v>
      </c>
      <c r="J292" s="73">
        <v>1.928551524970656</v>
      </c>
      <c r="K292" s="79">
        <f t="shared" si="18"/>
        <v>117.92128815263025</v>
      </c>
      <c r="L292" s="62"/>
      <c r="M292" s="77">
        <v>38635</v>
      </c>
      <c r="N292" s="80">
        <f t="shared" si="19"/>
        <v>1316.6397753136657</v>
      </c>
      <c r="O292" s="80">
        <f t="array" ref="O292">IF(YEAR(M292)&lt;&gt;YEAR(M291),IF(O291&gt;INDEX(Table2xAcq.1[],_xlfn.AGGREGATE(15,6,(ROW(Tableyear1[])-ROW(INDEX(Tableyear1[],1,1))+1)/(YEAR(Tableyear1[])=YEAR(M291)),1)),O291-(O291-INDEX(Table2xAcq.1[],_xlfn.AGGREGATE(15,6,(ROW(Tableyear1[])-ROW(INDEX(Tableyear1[],1,1))+1)/(YEAR(Tableyear1[])=YEAR(M291)),1)))*$C$25,O291+MAX($Q$2:Q291)*$C$19),O291)*($J292/$J291)</f>
        <v>562.56810463031672</v>
      </c>
      <c r="P292" s="80">
        <f t="array" ref="P292">IF(YEAR(M292)&lt;&gt;YEAR(M291),IF(O291&gt;INDEX(Table2xAcq.1[],_xlfn.AGGREGATE(15,6,(ROW(Tableyear1[])-ROW(INDEX(Tableyear1[],1,1))+1)/(YEAR(Tableyear1[])=YEAR(M291)),1)),P291+(O291-INDEX(Table2xAcq.1[],_xlfn.AGGREGATE(15,6,(ROW(Tableyear1[])-ROW(INDEX(Tableyear1[],1,1))+1)/(YEAR(Tableyear1[])=YEAR(M291)),1)))*$C$25,P291-MAX($Q$2:Q291)*$C$19),P291)*(1+Tbill_YTM)^(1/52)</f>
        <v>3054.3568822931788</v>
      </c>
      <c r="Q292" s="64">
        <f t="shared" si="16"/>
        <v>4933.5647622371616</v>
      </c>
      <c r="R292" s="64">
        <f>IF(YEAR(M292)&lt;&gt;YEAR(M291), R291*EXP($C$20/52)+(-MAX(Q$2:Q291)*$C$19), R291*EXP($C$20/52))</f>
        <v>-1464.7977607208393</v>
      </c>
      <c r="S292" s="65">
        <f t="shared" si="17"/>
        <v>3.3680859532508522</v>
      </c>
      <c r="T292" s="62"/>
      <c r="U292" s="62"/>
      <c r="V292" s="62"/>
    </row>
    <row r="293" spans="7:22" x14ac:dyDescent="0.4">
      <c r="G293" s="62"/>
      <c r="H293" s="77">
        <v>38642</v>
      </c>
      <c r="I293" s="78">
        <v>1565.11999511718</v>
      </c>
      <c r="J293" s="73">
        <v>1.980577559586165</v>
      </c>
      <c r="K293" s="79">
        <f t="shared" si="18"/>
        <v>117.98833820844483</v>
      </c>
      <c r="L293" s="62"/>
      <c r="M293" s="77">
        <v>38642</v>
      </c>
      <c r="N293" s="80">
        <f t="shared" si="19"/>
        <v>1334.3991002888349</v>
      </c>
      <c r="O293" s="80">
        <f t="array" ref="O293">IF(YEAR(M293)&lt;&gt;YEAR(M292),IF(O292&gt;INDEX(Table2xAcq.1[],_xlfn.AGGREGATE(15,6,(ROW(Tableyear1[])-ROW(INDEX(Tableyear1[],1,1))+1)/(YEAR(Tableyear1[])=YEAR(M292)),1)),O292-(O292-INDEX(Table2xAcq.1[],_xlfn.AGGREGATE(15,6,(ROW(Tableyear1[])-ROW(INDEX(Tableyear1[],1,1))+1)/(YEAR(Tableyear1[])=YEAR(M292)),1)))*$C$25,O292+MAX($Q$2:Q292)*$C$19),O292)*($J293/$J292)</f>
        <v>577.74435857329786</v>
      </c>
      <c r="P293" s="80">
        <f t="array" ref="P293">IF(YEAR(M293)&lt;&gt;YEAR(M292),IF(O292&gt;INDEX(Table2xAcq.1[],_xlfn.AGGREGATE(15,6,(ROW(Tableyear1[])-ROW(INDEX(Tableyear1[],1,1))+1)/(YEAR(Tableyear1[])=YEAR(M292)),1)),P292+(O292-INDEX(Table2xAcq.1[],_xlfn.AGGREGATE(15,6,(ROW(Tableyear1[])-ROW(INDEX(Tableyear1[],1,1))+1)/(YEAR(Tableyear1[])=YEAR(M292)),1)))*$C$25,P292-MAX($Q$2:Q292)*$C$19),P292)*(1+Tbill_YTM)^(1/52)</f>
        <v>3056.0935899109782</v>
      </c>
      <c r="Q293" s="64">
        <f t="shared" si="16"/>
        <v>4968.2370487731114</v>
      </c>
      <c r="R293" s="64">
        <f>IF(YEAR(M293)&lt;&gt;YEAR(M292), R292*EXP($C$20/52)+(-MAX(Q$2:Q292)*$C$19), R292*EXP($C$20/52))</f>
        <v>-1466.488887445618</v>
      </c>
      <c r="S293" s="65">
        <f t="shared" si="17"/>
        <v>3.3878450026491245</v>
      </c>
      <c r="T293" s="62"/>
      <c r="U293" s="62"/>
      <c r="V293" s="62"/>
    </row>
    <row r="294" spans="7:22" x14ac:dyDescent="0.4">
      <c r="G294" s="62"/>
      <c r="H294" s="77">
        <v>38649</v>
      </c>
      <c r="I294" s="78">
        <v>1557.10998535156</v>
      </c>
      <c r="J294" s="73">
        <v>1.960305062086489</v>
      </c>
      <c r="K294" s="79">
        <f t="shared" si="18"/>
        <v>118.05542638892761</v>
      </c>
      <c r="L294" s="62"/>
      <c r="M294" s="77">
        <v>38649</v>
      </c>
      <c r="N294" s="80">
        <f t="shared" si="19"/>
        <v>1327.5698796170054</v>
      </c>
      <c r="O294" s="80">
        <f t="array" ref="O294">IF(YEAR(M294)&lt;&gt;YEAR(M293),IF(O293&gt;INDEX(Table2xAcq.1[],_xlfn.AGGREGATE(15,6,(ROW(Tableyear1[])-ROW(INDEX(Tableyear1[],1,1))+1)/(YEAR(Tableyear1[])=YEAR(M293)),1)),O293-(O293-INDEX(Table2xAcq.1[],_xlfn.AGGREGATE(15,6,(ROW(Tableyear1[])-ROW(INDEX(Tableyear1[],1,1))+1)/(YEAR(Tableyear1[])=YEAR(M293)),1)))*$C$25,O293+MAX($Q$2:Q293)*$C$19),O293)*($J294/$J293)</f>
        <v>571.83076987895947</v>
      </c>
      <c r="P294" s="80">
        <f t="array" ref="P294">IF(YEAR(M294)&lt;&gt;YEAR(M293),IF(O293&gt;INDEX(Table2xAcq.1[],_xlfn.AGGREGATE(15,6,(ROW(Tableyear1[])-ROW(INDEX(Tableyear1[],1,1))+1)/(YEAR(Tableyear1[])=YEAR(M293)),1)),P293+(O293-INDEX(Table2xAcq.1[],_xlfn.AGGREGATE(15,6,(ROW(Tableyear1[])-ROW(INDEX(Tableyear1[],1,1))+1)/(YEAR(Tableyear1[])=YEAR(M293)),1)))*$C$25,P293-MAX($Q$2:Q293)*$C$19),P293)*(1+Tbill_YTM)^(1/52)</f>
        <v>3057.8312850208968</v>
      </c>
      <c r="Q294" s="64">
        <f t="shared" si="16"/>
        <v>4957.2319345168617</v>
      </c>
      <c r="R294" s="64">
        <f>IF(YEAR(M294)&lt;&gt;YEAR(M293), R293*EXP($C$20/52)+(-MAX(Q$2:Q293)*$C$19), R293*EXP($C$20/52))</f>
        <v>-1468.181966596647</v>
      </c>
      <c r="S294" s="65">
        <f t="shared" si="17"/>
        <v>3.3764424623795692</v>
      </c>
      <c r="T294" s="62"/>
      <c r="U294" s="62"/>
      <c r="V294" s="62"/>
    </row>
    <row r="295" spans="7:22" x14ac:dyDescent="0.4">
      <c r="G295" s="62"/>
      <c r="H295" s="77">
        <v>38656</v>
      </c>
      <c r="I295" s="78">
        <v>1628.03002929687</v>
      </c>
      <c r="J295" s="73">
        <v>2.138872950620065</v>
      </c>
      <c r="K295" s="79">
        <f t="shared" si="18"/>
        <v>118.12255271575629</v>
      </c>
      <c r="L295" s="62"/>
      <c r="M295" s="77">
        <v>38656</v>
      </c>
      <c r="N295" s="80">
        <f t="shared" si="19"/>
        <v>1388.0353027975336</v>
      </c>
      <c r="O295" s="80">
        <f t="array" ref="O295">IF(YEAR(M295)&lt;&gt;YEAR(M294),IF(O294&gt;INDEX(Table2xAcq.1[],_xlfn.AGGREGATE(15,6,(ROW(Tableyear1[])-ROW(INDEX(Tableyear1[],1,1))+1)/(YEAR(Tableyear1[])=YEAR(M294)),1)),O294-(O294-INDEX(Table2xAcq.1[],_xlfn.AGGREGATE(15,6,(ROW(Tableyear1[])-ROW(INDEX(Tableyear1[],1,1))+1)/(YEAR(Tableyear1[])=YEAR(M294)),1)))*$C$25,O294+MAX($Q$2:Q294)*$C$19),O294)*($J295/$J294)</f>
        <v>623.9199141405835</v>
      </c>
      <c r="P295" s="80">
        <f t="array" ref="P295">IF(YEAR(M295)&lt;&gt;YEAR(M294),IF(O294&gt;INDEX(Table2xAcq.1[],_xlfn.AGGREGATE(15,6,(ROW(Tableyear1[])-ROW(INDEX(Tableyear1[],1,1))+1)/(YEAR(Tableyear1[])=YEAR(M294)),1)),P294+(O294-INDEX(Table2xAcq.1[],_xlfn.AGGREGATE(15,6,(ROW(Tableyear1[])-ROW(INDEX(Tableyear1[],1,1))+1)/(YEAR(Tableyear1[])=YEAR(M294)),1)))*$C$25,P294-MAX($Q$2:Q294)*$C$19),P294)*(1+Tbill_YTM)^(1/52)</f>
        <v>3059.5699681844221</v>
      </c>
      <c r="Q295" s="64">
        <f t="shared" si="16"/>
        <v>5071.5251851225394</v>
      </c>
      <c r="R295" s="64">
        <f>IF(YEAR(M295)&lt;&gt;YEAR(M294), R294*EXP($C$20/52)+(-MAX(Q$2:Q294)*$C$19), R294*EXP($C$20/52))</f>
        <v>-1469.8770004280259</v>
      </c>
      <c r="S295" s="65">
        <f t="shared" si="17"/>
        <v>3.450305830791093</v>
      </c>
      <c r="T295" s="62"/>
      <c r="U295" s="62"/>
      <c r="V295" s="62"/>
    </row>
    <row r="296" spans="7:22" x14ac:dyDescent="0.4">
      <c r="G296" s="62"/>
      <c r="H296" s="77">
        <v>38663</v>
      </c>
      <c r="I296" s="78">
        <v>1653.35998535156</v>
      </c>
      <c r="J296" s="73">
        <v>2.2054289193317351</v>
      </c>
      <c r="K296" s="79">
        <f t="shared" si="18"/>
        <v>118.18971721062087</v>
      </c>
      <c r="L296" s="62"/>
      <c r="M296" s="77">
        <v>38663</v>
      </c>
      <c r="N296" s="80">
        <f t="shared" si="19"/>
        <v>1409.6312639220373</v>
      </c>
      <c r="O296" s="80">
        <f t="array" ref="O296">IF(YEAR(M296)&lt;&gt;YEAR(M295),IF(O295&gt;INDEX(Table2xAcq.1[],_xlfn.AGGREGATE(15,6,(ROW(Tableyear1[])-ROW(INDEX(Tableyear1[],1,1))+1)/(YEAR(Tableyear1[])=YEAR(M295)),1)),O295-(O295-INDEX(Table2xAcq.1[],_xlfn.AGGREGATE(15,6,(ROW(Tableyear1[])-ROW(INDEX(Tableyear1[],1,1))+1)/(YEAR(Tableyear1[])=YEAR(M295)),1)))*$C$25,O295+MAX($Q$2:Q295)*$C$19),O295)*($J296/$J295)</f>
        <v>643.33462237376318</v>
      </c>
      <c r="P296" s="80">
        <f t="array" ref="P296">IF(YEAR(M296)&lt;&gt;YEAR(M295),IF(O295&gt;INDEX(Table2xAcq.1[],_xlfn.AGGREGATE(15,6,(ROW(Tableyear1[])-ROW(INDEX(Tableyear1[],1,1))+1)/(YEAR(Tableyear1[])=YEAR(M295)),1)),P295+(O295-INDEX(Table2xAcq.1[],_xlfn.AGGREGATE(15,6,(ROW(Tableyear1[])-ROW(INDEX(Tableyear1[],1,1))+1)/(YEAR(Tableyear1[])=YEAR(M295)),1)))*$C$25,P295-MAX($Q$2:Q295)*$C$19),P295)*(1+Tbill_YTM)^(1/52)</f>
        <v>3061.3096399633619</v>
      </c>
      <c r="Q296" s="64">
        <f t="shared" si="16"/>
        <v>5114.2755262591618</v>
      </c>
      <c r="R296" s="64">
        <f>IF(YEAR(M296)&lt;&gt;YEAR(M295), R295*EXP($C$20/52)+(-MAX(Q$2:Q295)*$C$19), R295*EXP($C$20/52))</f>
        <v>-1471.5739911964567</v>
      </c>
      <c r="S296" s="65">
        <f t="shared" si="17"/>
        <v>3.4753777634388756</v>
      </c>
      <c r="T296" s="62"/>
      <c r="U296" s="62"/>
      <c r="V296" s="62"/>
    </row>
    <row r="297" spans="7:22" x14ac:dyDescent="0.4">
      <c r="G297" s="62"/>
      <c r="H297" s="77">
        <v>38670</v>
      </c>
      <c r="I297" s="78">
        <v>1679.84997558593</v>
      </c>
      <c r="J297" s="73">
        <v>2.2760993009223149</v>
      </c>
      <c r="K297" s="79">
        <f t="shared" si="18"/>
        <v>118.2569198952237</v>
      </c>
      <c r="L297" s="62"/>
      <c r="M297" s="77">
        <v>38670</v>
      </c>
      <c r="N297" s="80">
        <f t="shared" si="19"/>
        <v>1432.2162537283664</v>
      </c>
      <c r="O297" s="80">
        <f t="array" ref="O297">IF(YEAR(M297)&lt;&gt;YEAR(M296),IF(O296&gt;INDEX(Table2xAcq.1[],_xlfn.AGGREGATE(15,6,(ROW(Tableyear1[])-ROW(INDEX(Tableyear1[],1,1))+1)/(YEAR(Tableyear1[])=YEAR(M296)),1)),O296-(O296-INDEX(Table2xAcq.1[],_xlfn.AGGREGATE(15,6,(ROW(Tableyear1[])-ROW(INDEX(Tableyear1[],1,1))+1)/(YEAR(Tableyear1[])=YEAR(M296)),1)))*$C$25,O296+MAX($Q$2:Q296)*$C$19),O296)*($J297/$J296)</f>
        <v>663.94952537746622</v>
      </c>
      <c r="P297" s="80">
        <f t="array" ref="P297">IF(YEAR(M297)&lt;&gt;YEAR(M296),IF(O296&gt;INDEX(Table2xAcq.1[],_xlfn.AGGREGATE(15,6,(ROW(Tableyear1[])-ROW(INDEX(Tableyear1[],1,1))+1)/(YEAR(Tableyear1[])=YEAR(M296)),1)),P296+(O296-INDEX(Table2xAcq.1[],_xlfn.AGGREGATE(15,6,(ROW(Tableyear1[])-ROW(INDEX(Tableyear1[],1,1))+1)/(YEAR(Tableyear1[])=YEAR(M296)),1)))*$C$25,P296-MAX($Q$2:Q296)*$C$19),P296)*(1+Tbill_YTM)^(1/52)</f>
        <v>3063.0503009198433</v>
      </c>
      <c r="Q297" s="64">
        <f t="shared" si="16"/>
        <v>5159.2160800256752</v>
      </c>
      <c r="R297" s="64">
        <f>IF(YEAR(M297)&lt;&gt;YEAR(M296), R296*EXP($C$20/52)+(-MAX(Q$2:Q296)*$C$19), R296*EXP($C$20/52))</f>
        <v>-1473.2729411612472</v>
      </c>
      <c r="S297" s="65">
        <f t="shared" si="17"/>
        <v>3.5018739134373389</v>
      </c>
      <c r="T297" s="62"/>
      <c r="U297" s="62"/>
      <c r="V297" s="62"/>
    </row>
    <row r="298" spans="7:22" x14ac:dyDescent="0.4">
      <c r="G298" s="62"/>
      <c r="H298" s="77">
        <v>38677</v>
      </c>
      <c r="I298" s="78">
        <v>1701.05004882812</v>
      </c>
      <c r="J298" s="73">
        <v>2.3335490405863819</v>
      </c>
      <c r="K298" s="79">
        <f t="shared" si="18"/>
        <v>118.32416079127948</v>
      </c>
      <c r="L298" s="62"/>
      <c r="M298" s="77">
        <v>38677</v>
      </c>
      <c r="N298" s="80">
        <f t="shared" si="19"/>
        <v>1450.2911353659995</v>
      </c>
      <c r="O298" s="80">
        <f t="array" ref="O298">IF(YEAR(M298)&lt;&gt;YEAR(M297),IF(O297&gt;INDEX(Table2xAcq.1[],_xlfn.AGGREGATE(15,6,(ROW(Tableyear1[])-ROW(INDEX(Tableyear1[],1,1))+1)/(YEAR(Tableyear1[])=YEAR(M297)),1)),O297-(O297-INDEX(Table2xAcq.1[],_xlfn.AGGREGATE(15,6,(ROW(Tableyear1[])-ROW(INDEX(Tableyear1[],1,1))+1)/(YEAR(Tableyear1[])=YEAR(M297)),1)))*$C$25,O297+MAX($Q$2:Q297)*$C$19),O297)*($J298/$J297)</f>
        <v>680.70790115112425</v>
      </c>
      <c r="P298" s="80">
        <f t="array" ref="P298">IF(YEAR(M298)&lt;&gt;YEAR(M297),IF(O297&gt;INDEX(Table2xAcq.1[],_xlfn.AGGREGATE(15,6,(ROW(Tableyear1[])-ROW(INDEX(Tableyear1[],1,1))+1)/(YEAR(Tableyear1[])=YEAR(M297)),1)),P297+(O297-INDEX(Table2xAcq.1[],_xlfn.AGGREGATE(15,6,(ROW(Tableyear1[])-ROW(INDEX(Tableyear1[],1,1))+1)/(YEAR(Tableyear1[])=YEAR(M297)),1)))*$C$25,P297-MAX($Q$2:Q297)*$C$19),P297)*(1+Tbill_YTM)^(1/52)</f>
        <v>3064.791951616312</v>
      </c>
      <c r="Q298" s="64">
        <f t="shared" si="16"/>
        <v>5195.7909881334363</v>
      </c>
      <c r="R298" s="64">
        <f>IF(YEAR(M298)&lt;&gt;YEAR(M297), R297*EXP($C$20/52)+(-MAX(Q$2:Q297)*$C$19), R297*EXP($C$20/52))</f>
        <v>-1474.9738525843129</v>
      </c>
      <c r="S298" s="65">
        <f t="shared" si="17"/>
        <v>3.5226326073712095</v>
      </c>
      <c r="T298" s="62"/>
      <c r="U298" s="62"/>
      <c r="V298" s="62"/>
    </row>
    <row r="299" spans="7:22" x14ac:dyDescent="0.4">
      <c r="G299" s="62"/>
      <c r="H299" s="77">
        <v>38684</v>
      </c>
      <c r="I299" s="78">
        <v>1709.09997558593</v>
      </c>
      <c r="J299" s="73">
        <v>2.3556352794662079</v>
      </c>
      <c r="K299" s="79">
        <f t="shared" si="18"/>
        <v>118.39143992051524</v>
      </c>
      <c r="L299" s="62"/>
      <c r="M299" s="77">
        <v>38684</v>
      </c>
      <c r="N299" s="80">
        <f t="shared" si="19"/>
        <v>1457.1543886989866</v>
      </c>
      <c r="O299" s="80">
        <f t="array" ref="O299">IF(YEAR(M299)&lt;&gt;YEAR(M298),IF(O298&gt;INDEX(Table2xAcq.1[],_xlfn.AGGREGATE(15,6,(ROW(Tableyear1[])-ROW(INDEX(Tableyear1[],1,1))+1)/(YEAR(Tableyear1[])=YEAR(M298)),1)),O298-(O298-INDEX(Table2xAcq.1[],_xlfn.AGGREGATE(15,6,(ROW(Tableyear1[])-ROW(INDEX(Tableyear1[],1,1))+1)/(YEAR(Tableyear1[])=YEAR(M298)),1)))*$C$25,O298+MAX($Q$2:Q298)*$C$19),O298)*($J299/$J298)</f>
        <v>687.15056725786724</v>
      </c>
      <c r="P299" s="80">
        <f t="array" ref="P299">IF(YEAR(M299)&lt;&gt;YEAR(M298),IF(O298&gt;INDEX(Table2xAcq.1[],_xlfn.AGGREGATE(15,6,(ROW(Tableyear1[])-ROW(INDEX(Tableyear1[],1,1))+1)/(YEAR(Tableyear1[])=YEAR(M298)),1)),P298+(O298-INDEX(Table2xAcq.1[],_xlfn.AGGREGATE(15,6,(ROW(Tableyear1[])-ROW(INDEX(Tableyear1[],1,1))+1)/(YEAR(Tableyear1[])=YEAR(M298)),1)))*$C$25,P298-MAX($Q$2:Q298)*$C$19),P298)*(1+Tbill_YTM)^(1/52)</f>
        <v>3066.5345926155346</v>
      </c>
      <c r="Q299" s="64">
        <f t="shared" si="16"/>
        <v>5210.8395485723886</v>
      </c>
      <c r="R299" s="64">
        <f>IF(YEAR(M299)&lt;&gt;YEAR(M298), R298*EXP($C$20/52)+(-MAX(Q$2:Q298)*$C$19), R298*EXP($C$20/52))</f>
        <v>-1476.6767277301813</v>
      </c>
      <c r="S299" s="65">
        <f t="shared" si="17"/>
        <v>3.5287612046152015</v>
      </c>
      <c r="T299" s="62"/>
      <c r="U299" s="62"/>
      <c r="V299" s="62"/>
    </row>
    <row r="300" spans="7:22" x14ac:dyDescent="0.4">
      <c r="G300" s="62"/>
      <c r="H300" s="77">
        <v>38691</v>
      </c>
      <c r="I300" s="78">
        <v>1692.61999511718</v>
      </c>
      <c r="J300" s="73">
        <v>2.3102068973333338</v>
      </c>
      <c r="K300" s="79">
        <f t="shared" si="18"/>
        <v>118.45875730467037</v>
      </c>
      <c r="L300" s="62"/>
      <c r="M300" s="77">
        <v>38691</v>
      </c>
      <c r="N300" s="80">
        <f t="shared" si="19"/>
        <v>1443.1037911864098</v>
      </c>
      <c r="O300" s="80">
        <f t="array" ref="O300">IF(YEAR(M300)&lt;&gt;YEAR(M299),IF(O299&gt;INDEX(Table2xAcq.1[],_xlfn.AGGREGATE(15,6,(ROW(Tableyear1[])-ROW(INDEX(Tableyear1[],1,1))+1)/(YEAR(Tableyear1[])=YEAR(M299)),1)),O299-(O299-INDEX(Table2xAcq.1[],_xlfn.AGGREGATE(15,6,(ROW(Tableyear1[])-ROW(INDEX(Tableyear1[],1,1))+1)/(YEAR(Tableyear1[])=YEAR(M299)),1)))*$C$25,O299+MAX($Q$2:Q299)*$C$19),O299)*($J300/$J299)</f>
        <v>673.89888147088698</v>
      </c>
      <c r="P300" s="80">
        <f t="array" ref="P300">IF(YEAR(M300)&lt;&gt;YEAR(M299),IF(O299&gt;INDEX(Table2xAcq.1[],_xlfn.AGGREGATE(15,6,(ROW(Tableyear1[])-ROW(INDEX(Tableyear1[],1,1))+1)/(YEAR(Tableyear1[])=YEAR(M299)),1)),P299+(O299-INDEX(Table2xAcq.1[],_xlfn.AGGREGATE(15,6,(ROW(Tableyear1[])-ROW(INDEX(Tableyear1[],1,1))+1)/(YEAR(Tableyear1[])=YEAR(M299)),1)))*$C$25,P299-MAX($Q$2:Q299)*$C$19),P299)*(1+Tbill_YTM)^(1/52)</f>
        <v>3068.2782244805976</v>
      </c>
      <c r="Q300" s="64">
        <f t="shared" si="16"/>
        <v>5185.2808971378945</v>
      </c>
      <c r="R300" s="64">
        <f>IF(YEAR(M300)&lt;&gt;YEAR(M299), R299*EXP($C$20/52)+(-MAX(Q$2:Q299)*$C$19), R299*EXP($C$20/52))</f>
        <v>-1478.381568865994</v>
      </c>
      <c r="S300" s="65">
        <f t="shared" si="17"/>
        <v>3.5074036408038496</v>
      </c>
      <c r="T300" s="62"/>
      <c r="U300" s="62"/>
      <c r="V300" s="62"/>
    </row>
    <row r="301" spans="7:22" x14ac:dyDescent="0.4">
      <c r="G301" s="62"/>
      <c r="H301" s="77">
        <v>38698</v>
      </c>
      <c r="I301" s="78">
        <v>1688.68005371093</v>
      </c>
      <c r="J301" s="73">
        <v>2.2994518786781541</v>
      </c>
      <c r="K301" s="79">
        <f t="shared" si="18"/>
        <v>118.52611296549662</v>
      </c>
      <c r="L301" s="62"/>
      <c r="M301" s="77">
        <v>38698</v>
      </c>
      <c r="N301" s="80">
        <f t="shared" si="19"/>
        <v>1439.7446530474217</v>
      </c>
      <c r="O301" s="80">
        <f t="array" ref="O301">IF(YEAR(M301)&lt;&gt;YEAR(M300),IF(O300&gt;INDEX(Table2xAcq.1[],_xlfn.AGGREGATE(15,6,(ROW(Tableyear1[])-ROW(INDEX(Tableyear1[],1,1))+1)/(YEAR(Tableyear1[])=YEAR(M300)),1)),O300-(O300-INDEX(Table2xAcq.1[],_xlfn.AGGREGATE(15,6,(ROW(Tableyear1[])-ROW(INDEX(Tableyear1[],1,1))+1)/(YEAR(Tableyear1[])=YEAR(M300)),1)))*$C$25,O300+MAX($Q$2:Q300)*$C$19),O300)*($J301/$J300)</f>
        <v>670.76158885424286</v>
      </c>
      <c r="P301" s="80">
        <f t="array" ref="P301">IF(YEAR(M301)&lt;&gt;YEAR(M300),IF(O300&gt;INDEX(Table2xAcq.1[],_xlfn.AGGREGATE(15,6,(ROW(Tableyear1[])-ROW(INDEX(Tableyear1[],1,1))+1)/(YEAR(Tableyear1[])=YEAR(M300)),1)),P300+(O300-INDEX(Table2xAcq.1[],_xlfn.AGGREGATE(15,6,(ROW(Tableyear1[])-ROW(INDEX(Tableyear1[],1,1))+1)/(YEAR(Tableyear1[])=YEAR(M300)),1)))*$C$25,P300-MAX($Q$2:Q300)*$C$19),P300)*(1+Tbill_YTM)^(1/52)</f>
        <v>3070.0228477749074</v>
      </c>
      <c r="Q301" s="64">
        <f t="shared" si="16"/>
        <v>5180.5290896765719</v>
      </c>
      <c r="R301" s="64">
        <f>IF(YEAR(M301)&lt;&gt;YEAR(M300), R300*EXP($C$20/52)+(-MAX(Q$2:Q300)*$C$19), R300*EXP($C$20/52))</f>
        <v>-1480.0883782615103</v>
      </c>
      <c r="S301" s="65">
        <f t="shared" si="17"/>
        <v>3.5001484815126673</v>
      </c>
      <c r="T301" s="62"/>
      <c r="U301" s="62"/>
      <c r="V301" s="62"/>
    </row>
    <row r="302" spans="7:22" x14ac:dyDescent="0.4">
      <c r="G302" s="62"/>
      <c r="H302" s="77">
        <v>38705</v>
      </c>
      <c r="I302" s="78">
        <v>1682.92004394531</v>
      </c>
      <c r="J302" s="73">
        <v>2.283765230105911</v>
      </c>
      <c r="K302" s="79">
        <f t="shared" si="18"/>
        <v>118.59350692475812</v>
      </c>
      <c r="L302" s="62"/>
      <c r="M302" s="77">
        <v>38705</v>
      </c>
      <c r="N302" s="80">
        <f t="shared" si="19"/>
        <v>1434.8337504502551</v>
      </c>
      <c r="O302" s="80">
        <f t="array" ref="O302">IF(YEAR(M302)&lt;&gt;YEAR(M301),IF(O301&gt;INDEX(Table2xAcq.1[],_xlfn.AGGREGATE(15,6,(ROW(Tableyear1[])-ROW(INDEX(Tableyear1[],1,1))+1)/(YEAR(Tableyear1[])=YEAR(M301)),1)),O301-(O301-INDEX(Table2xAcq.1[],_xlfn.AGGREGATE(15,6,(ROW(Tableyear1[])-ROW(INDEX(Tableyear1[],1,1))+1)/(YEAR(Tableyear1[])=YEAR(M301)),1)))*$C$25,O301+MAX($Q$2:Q301)*$C$19),O301)*($J302/$J301)</f>
        <v>666.18571517857174</v>
      </c>
      <c r="P302" s="80">
        <f t="array" ref="P302">IF(YEAR(M302)&lt;&gt;YEAR(M301),IF(O301&gt;INDEX(Table2xAcq.1[],_xlfn.AGGREGATE(15,6,(ROW(Tableyear1[])-ROW(INDEX(Tableyear1[],1,1))+1)/(YEAR(Tableyear1[])=YEAR(M301)),1)),P301+(O301-INDEX(Table2xAcq.1[],_xlfn.AGGREGATE(15,6,(ROW(Tableyear1[])-ROW(INDEX(Tableyear1[],1,1))+1)/(YEAR(Tableyear1[])=YEAR(M301)),1)))*$C$25,P301-MAX($Q$2:Q301)*$C$19),P301)*(1+Tbill_YTM)^(1/52)</f>
        <v>3071.7684630621902</v>
      </c>
      <c r="Q302" s="64">
        <f t="shared" si="16"/>
        <v>5172.7879286910174</v>
      </c>
      <c r="R302" s="64">
        <f>IF(YEAR(M302)&lt;&gt;YEAR(M301), R301*EXP($C$20/52)+(-MAX(Q$2:Q301)*$C$19), R301*EXP($C$20/52))</f>
        <v>-1481.79715818911</v>
      </c>
      <c r="S302" s="65">
        <f t="shared" si="17"/>
        <v>3.4908880072442789</v>
      </c>
      <c r="T302" s="62"/>
      <c r="U302" s="62"/>
      <c r="V302" s="62"/>
    </row>
    <row r="303" spans="7:22" x14ac:dyDescent="0.4">
      <c r="G303" s="89" t="s">
        <v>48</v>
      </c>
      <c r="H303" s="85">
        <v>38712</v>
      </c>
      <c r="I303" s="86">
        <v>1645.19995117187</v>
      </c>
      <c r="J303" s="87">
        <v>2.1813909828417302</v>
      </c>
      <c r="K303" s="88">
        <f t="shared" si="18"/>
        <v>118.66093920423135</v>
      </c>
      <c r="L303" s="89"/>
      <c r="M303" s="85">
        <v>38712</v>
      </c>
      <c r="N303" s="90">
        <f t="shared" si="19"/>
        <v>1402.6741345634737</v>
      </c>
      <c r="O303" s="90">
        <f t="array" ref="O303">IF(YEAR(M303)&lt;&gt;YEAR(M302),IF(O302&gt;INDEX(Table2xAcq.1[],_xlfn.AGGREGATE(15,6,(ROW(Tableyear1[])-ROW(INDEX(Tableyear1[],1,1))+1)/(YEAR(Tableyear1[])=YEAR(M302)),1)),O302-(O302-INDEX(Table2xAcq.1[],_xlfn.AGGREGATE(15,6,(ROW(Tableyear1[])-ROW(INDEX(Tableyear1[],1,1))+1)/(YEAR(Tableyear1[])=YEAR(M302)),1)))*$C$25,O302+MAX($Q$2:Q302)*$C$19),O302)*($J303/$J302)</f>
        <v>636.32263633381956</v>
      </c>
      <c r="P303" s="90">
        <f t="array" ref="P303">IF(YEAR(M303)&lt;&gt;YEAR(M302),IF(O302&gt;INDEX(Table2xAcq.1[],_xlfn.AGGREGATE(15,6,(ROW(Tableyear1[])-ROW(INDEX(Tableyear1[],1,1))+1)/(YEAR(Tableyear1[])=YEAR(M302)),1)),P302+(O302-INDEX(Table2xAcq.1[],_xlfn.AGGREGATE(15,6,(ROW(Tableyear1[])-ROW(INDEX(Tableyear1[],1,1))+1)/(YEAR(Tableyear1[])=YEAR(M302)),1)))*$C$25,P302-MAX($Q$2:Q302)*$C$19),P302)*(1+Tbill_YTM)^(1/52)</f>
        <v>3073.5150709064937</v>
      </c>
      <c r="Q303" s="91">
        <f t="shared" si="16"/>
        <v>5112.5118418037873</v>
      </c>
      <c r="R303" s="91">
        <f>IF(YEAR(M303)&lt;&gt;YEAR(M302), R302*EXP($C$20/52)+(-MAX(Q$2:Q302)*$C$19), R302*EXP($C$20/52))</f>
        <v>-1483.5079109237959</v>
      </c>
      <c r="S303" s="92">
        <f t="shared" si="17"/>
        <v>3.4462316002212439</v>
      </c>
      <c r="T303" s="89"/>
      <c r="U303" s="89"/>
      <c r="V303" s="89"/>
    </row>
    <row r="304" spans="7:22" x14ac:dyDescent="0.4">
      <c r="G304" s="62"/>
      <c r="H304" s="77">
        <v>38719</v>
      </c>
      <c r="I304" s="78">
        <v>1734.98999023437</v>
      </c>
      <c r="J304" s="73">
        <v>2.4194984316298589</v>
      </c>
      <c r="K304" s="79">
        <f t="shared" si="18"/>
        <v>118.7284098257052</v>
      </c>
      <c r="L304" s="62"/>
      <c r="M304" s="77">
        <v>38719</v>
      </c>
      <c r="N304" s="80">
        <f t="shared" si="19"/>
        <v>1479.227847833828</v>
      </c>
      <c r="O304" s="80">
        <f t="array" ref="O304">IF(YEAR(M304)&lt;&gt;YEAR(M303),IF(O303&gt;INDEX(Table2xAcq.1[],_xlfn.AGGREGATE(15,6,(ROW(Tableyear1[])-ROW(INDEX(Tableyear1[],1,1))+1)/(YEAR(Tableyear1[])=YEAR(M303)),1)),O303-(O303-INDEX(Table2xAcq.1[],_xlfn.AGGREGATE(15,6,(ROW(Tableyear1[])-ROW(INDEX(Tableyear1[],1,1))+1)/(YEAR(Tableyear1[])=YEAR(M303)),1)))*$C$25,O303+MAX($Q$2:Q303)*$C$19),O303)*($J304/$J303)</f>
        <v>677.52164272323546</v>
      </c>
      <c r="P304" s="80">
        <f t="array" ref="P304">IF(YEAR(M304)&lt;&gt;YEAR(M303),IF(O303&gt;INDEX(Table2xAcq.1[],_xlfn.AGGREGATE(15,6,(ROW(Tableyear1[])-ROW(INDEX(Tableyear1[],1,1))+1)/(YEAR(Tableyear1[])=YEAR(M303)),1)),P303+(O303-INDEX(Table2xAcq.1[],_xlfn.AGGREGATE(15,6,(ROW(Tableyear1[])-ROW(INDEX(Tableyear1[],1,1))+1)/(YEAR(Tableyear1[])=YEAR(M303)),1)))*$C$25,P303-MAX($Q$2:Q303)*$C$19),P303)*(1+Tbill_YTM)^(1/52)</f>
        <v>3100.7543470702512</v>
      </c>
      <c r="Q304" s="64">
        <f t="shared" si="16"/>
        <v>5257.5038376273151</v>
      </c>
      <c r="R304" s="64">
        <f>IF(YEAR(M304)&lt;&gt;YEAR(M303), R303*EXP($C$20/52)+(-MAX(Q$2:Q303)*$C$19), R303*EXP($C$20/52))</f>
        <v>-1685.2206387431977</v>
      </c>
      <c r="S304" s="65">
        <f t="shared" si="17"/>
        <v>3.1197718071790597</v>
      </c>
      <c r="T304" s="62"/>
      <c r="U304" s="62"/>
      <c r="V304" s="62"/>
    </row>
    <row r="305" spans="7:22" x14ac:dyDescent="0.4">
      <c r="G305" s="62"/>
      <c r="H305" s="77">
        <v>38726</v>
      </c>
      <c r="I305" s="78">
        <v>1746.78002929687</v>
      </c>
      <c r="J305" s="73">
        <v>2.4523815965831268</v>
      </c>
      <c r="K305" s="79">
        <f t="shared" si="18"/>
        <v>118.79591881098092</v>
      </c>
      <c r="L305" s="62"/>
      <c r="M305" s="77">
        <v>38726</v>
      </c>
      <c r="N305" s="80">
        <f t="shared" si="19"/>
        <v>1489.2798678491956</v>
      </c>
      <c r="O305" s="80">
        <f t="array" ref="O305">IF(YEAR(M305)&lt;&gt;YEAR(M304),IF(O304&gt;INDEX(Table2xAcq.1[],_xlfn.AGGREGATE(15,6,(ROW(Tableyear1[])-ROW(INDEX(Tableyear1[],1,1))+1)/(YEAR(Tableyear1[])=YEAR(M304)),1)),O304-(O304-INDEX(Table2xAcq.1[],_xlfn.AGGREGATE(15,6,(ROW(Tableyear1[])-ROW(INDEX(Tableyear1[],1,1))+1)/(YEAR(Tableyear1[])=YEAR(M304)),1)))*$C$25,O304+MAX($Q$2:Q304)*$C$19),O304)*($J305/$J304)</f>
        <v>686.72977265869042</v>
      </c>
      <c r="P305" s="80">
        <f t="array" ref="P305">IF(YEAR(M305)&lt;&gt;YEAR(M304),IF(O304&gt;INDEX(Table2xAcq.1[],_xlfn.AGGREGATE(15,6,(ROW(Tableyear1[])-ROW(INDEX(Tableyear1[],1,1))+1)/(YEAR(Tableyear1[])=YEAR(M304)),1)),P304+(O304-INDEX(Table2xAcq.1[],_xlfn.AGGREGATE(15,6,(ROW(Tableyear1[])-ROW(INDEX(Tableyear1[],1,1))+1)/(YEAR(Tableyear1[])=YEAR(M304)),1)))*$C$25,P304-MAX($Q$2:Q304)*$C$19),P304)*(1+Tbill_YTM)^(1/52)</f>
        <v>3102.517436290997</v>
      </c>
      <c r="Q305" s="64">
        <f t="shared" si="16"/>
        <v>5278.5270767988832</v>
      </c>
      <c r="R305" s="64">
        <f>IF(YEAR(M305)&lt;&gt;YEAR(M304), R304*EXP($C$20/52)+(-MAX(Q$2:Q304)*$C$19), R304*EXP($C$20/52))</f>
        <v>-1687.1662463456594</v>
      </c>
      <c r="S305" s="65">
        <f t="shared" si="17"/>
        <v>3.1286348267291268</v>
      </c>
      <c r="T305" s="62"/>
      <c r="U305" s="62"/>
      <c r="V305" s="62"/>
    </row>
    <row r="306" spans="7:22" x14ac:dyDescent="0.4">
      <c r="G306" s="62"/>
      <c r="H306" s="77">
        <v>38733</v>
      </c>
      <c r="I306" s="78">
        <v>1676.38000488281</v>
      </c>
      <c r="J306" s="73">
        <v>2.2547061922661462</v>
      </c>
      <c r="K306" s="79">
        <f t="shared" si="18"/>
        <v>118.86346618187218</v>
      </c>
      <c r="L306" s="62"/>
      <c r="M306" s="77">
        <v>38733</v>
      </c>
      <c r="N306" s="80">
        <f t="shared" si="19"/>
        <v>1429.2578059424341</v>
      </c>
      <c r="O306" s="80">
        <f t="array" ref="O306">IF(YEAR(M306)&lt;&gt;YEAR(M305),IF(O305&gt;INDEX(Table2xAcq.1[],_xlfn.AGGREGATE(15,6,(ROW(Tableyear1[])-ROW(INDEX(Tableyear1[],1,1))+1)/(YEAR(Tableyear1[])=YEAR(M305)),1)),O305-(O305-INDEX(Table2xAcq.1[],_xlfn.AGGREGATE(15,6,(ROW(Tableyear1[])-ROW(INDEX(Tableyear1[],1,1))+1)/(YEAR(Tableyear1[])=YEAR(M305)),1)))*$C$25,O305+MAX($Q$2:Q305)*$C$19),O305)*($J306/$J305)</f>
        <v>631.37558730028081</v>
      </c>
      <c r="P306" s="80">
        <f t="array" ref="P306">IF(YEAR(M306)&lt;&gt;YEAR(M305),IF(O305&gt;INDEX(Table2xAcq.1[],_xlfn.AGGREGATE(15,6,(ROW(Tableyear1[])-ROW(INDEX(Tableyear1[],1,1))+1)/(YEAR(Tableyear1[])=YEAR(M305)),1)),P305+(O305-INDEX(Table2xAcq.1[],_xlfn.AGGREGATE(15,6,(ROW(Tableyear1[])-ROW(INDEX(Tableyear1[],1,1))+1)/(YEAR(Tableyear1[])=YEAR(M305)),1)))*$C$25,P305-MAX($Q$2:Q305)*$C$19),P305)*(1+Tbill_YTM)^(1/52)</f>
        <v>3104.2815280044438</v>
      </c>
      <c r="Q306" s="64">
        <f t="shared" si="16"/>
        <v>5164.9149212471584</v>
      </c>
      <c r="R306" s="64">
        <f>IF(YEAR(M306)&lt;&gt;YEAR(M305), R305*EXP($C$20/52)+(-MAX(Q$2:Q305)*$C$19), R305*EXP($C$20/52))</f>
        <v>-1689.1141001756214</v>
      </c>
      <c r="S306" s="65">
        <f t="shared" si="17"/>
        <v>3.0577655593012629</v>
      </c>
      <c r="T306" s="62"/>
      <c r="U306" s="62"/>
      <c r="V306" s="62"/>
    </row>
    <row r="307" spans="7:22" x14ac:dyDescent="0.4">
      <c r="G307" s="62"/>
      <c r="H307" s="77">
        <v>38740</v>
      </c>
      <c r="I307" s="78">
        <v>1711.10998535156</v>
      </c>
      <c r="J307" s="73">
        <v>2.3481288074155642</v>
      </c>
      <c r="K307" s="79">
        <f t="shared" si="18"/>
        <v>118.93105196020504</v>
      </c>
      <c r="L307" s="62"/>
      <c r="M307" s="77">
        <v>38740</v>
      </c>
      <c r="N307" s="80">
        <f t="shared" si="19"/>
        <v>1458.868094505056</v>
      </c>
      <c r="O307" s="80">
        <f t="array" ref="O307">IF(YEAR(M307)&lt;&gt;YEAR(M306),IF(O306&gt;INDEX(Table2xAcq.1[],_xlfn.AGGREGATE(15,6,(ROW(Tableyear1[])-ROW(INDEX(Tableyear1[],1,1))+1)/(YEAR(Tableyear1[])=YEAR(M306)),1)),O306-(O306-INDEX(Table2xAcq.1[],_xlfn.AGGREGATE(15,6,(ROW(Tableyear1[])-ROW(INDEX(Tableyear1[],1,1))+1)/(YEAR(Tableyear1[])=YEAR(M306)),1)))*$C$25,O306+MAX($Q$2:Q306)*$C$19),O306)*($J307/$J306)</f>
        <v>657.53631667132493</v>
      </c>
      <c r="P307" s="80">
        <f t="array" ref="P307">IF(YEAR(M307)&lt;&gt;YEAR(M306),IF(O306&gt;INDEX(Table2xAcq.1[],_xlfn.AGGREGATE(15,6,(ROW(Tableyear1[])-ROW(INDEX(Tableyear1[],1,1))+1)/(YEAR(Tableyear1[])=YEAR(M306)),1)),P306+(O306-INDEX(Table2xAcq.1[],_xlfn.AGGREGATE(15,6,(ROW(Tableyear1[])-ROW(INDEX(Tableyear1[],1,1))+1)/(YEAR(Tableyear1[])=YEAR(M306)),1)))*$C$25,P306-MAX($Q$2:Q306)*$C$19),P306)*(1+Tbill_YTM)^(1/52)</f>
        <v>3106.0466227806087</v>
      </c>
      <c r="Q307" s="64">
        <f t="shared" si="16"/>
        <v>5222.4510339569897</v>
      </c>
      <c r="R307" s="64">
        <f>IF(YEAR(M307)&lt;&gt;YEAR(M306), R306*EXP($C$20/52)+(-MAX(Q$2:Q306)*$C$19), R306*EXP($C$20/52))</f>
        <v>-1691.0642028263806</v>
      </c>
      <c r="S307" s="65">
        <f t="shared" si="17"/>
        <v>3.0882630152234216</v>
      </c>
      <c r="T307" s="62"/>
      <c r="U307" s="62"/>
      <c r="V307" s="62"/>
    </row>
    <row r="308" spans="7:22" x14ac:dyDescent="0.4">
      <c r="G308" s="62"/>
      <c r="H308" s="77">
        <v>38747</v>
      </c>
      <c r="I308" s="78">
        <v>1664.53002929687</v>
      </c>
      <c r="J308" s="73">
        <v>2.2202869531846718</v>
      </c>
      <c r="K308" s="79">
        <f t="shared" si="18"/>
        <v>118.99867616781798</v>
      </c>
      <c r="L308" s="62"/>
      <c r="M308" s="77">
        <v>38747</v>
      </c>
      <c r="N308" s="80">
        <f t="shared" si="19"/>
        <v>1419.1546848976232</v>
      </c>
      <c r="O308" s="80">
        <f t="array" ref="O308">IF(YEAR(M308)&lt;&gt;YEAR(M307),IF(O307&gt;INDEX(Table2xAcq.1[],_xlfn.AGGREGATE(15,6,(ROW(Tableyear1[])-ROW(INDEX(Tableyear1[],1,1))+1)/(YEAR(Tableyear1[])=YEAR(M307)),1)),O307-(O307-INDEX(Table2xAcq.1[],_xlfn.AGGREGATE(15,6,(ROW(Tableyear1[])-ROW(INDEX(Tableyear1[],1,1))+1)/(YEAR(Tableyear1[])=YEAR(M307)),1)))*$C$25,O307+MAX($Q$2:Q307)*$C$19),O307)*($J308/$J307)</f>
        <v>621.73731719482964</v>
      </c>
      <c r="P308" s="80">
        <f t="array" ref="P308">IF(YEAR(M308)&lt;&gt;YEAR(M307),IF(O307&gt;INDEX(Table2xAcq.1[],_xlfn.AGGREGATE(15,6,(ROW(Tableyear1[])-ROW(INDEX(Tableyear1[],1,1))+1)/(YEAR(Tableyear1[])=YEAR(M307)),1)),P307+(O307-INDEX(Table2xAcq.1[],_xlfn.AGGREGATE(15,6,(ROW(Tableyear1[])-ROW(INDEX(Tableyear1[],1,1))+1)/(YEAR(Tableyear1[])=YEAR(M307)),1)))*$C$25,P307-MAX($Q$2:Q307)*$C$19),P307)*(1+Tbill_YTM)^(1/52)</f>
        <v>3107.8127211898336</v>
      </c>
      <c r="Q308" s="64">
        <f t="shared" si="16"/>
        <v>5148.7047232822861</v>
      </c>
      <c r="R308" s="64">
        <f>IF(YEAR(M308)&lt;&gt;YEAR(M307), R307*EXP($C$20/52)+(-MAX(Q$2:Q307)*$C$19), R307*EXP($C$20/52))</f>
        <v>-1693.0165568942275</v>
      </c>
      <c r="S308" s="65">
        <f t="shared" si="17"/>
        <v>3.0411425702341526</v>
      </c>
      <c r="T308" s="62"/>
      <c r="U308" s="62"/>
      <c r="V308" s="62"/>
    </row>
    <row r="309" spans="7:22" x14ac:dyDescent="0.4">
      <c r="G309" s="62"/>
      <c r="H309" s="77">
        <v>38754</v>
      </c>
      <c r="I309" s="78">
        <v>1663.75</v>
      </c>
      <c r="J309" s="73">
        <v>2.218206018818262</v>
      </c>
      <c r="K309" s="79">
        <f t="shared" si="18"/>
        <v>119.06633882656187</v>
      </c>
      <c r="L309" s="62"/>
      <c r="M309" s="77">
        <v>38754</v>
      </c>
      <c r="N309" s="80">
        <f t="shared" si="19"/>
        <v>1418.4896429869775</v>
      </c>
      <c r="O309" s="80">
        <f t="array" ref="O309">IF(YEAR(M309)&lt;&gt;YEAR(M308),IF(O308&gt;INDEX(Table2xAcq.1[],_xlfn.AGGREGATE(15,6,(ROW(Tableyear1[])-ROW(INDEX(Tableyear1[],1,1))+1)/(YEAR(Tableyear1[])=YEAR(M308)),1)),O308-(O308-INDEX(Table2xAcq.1[],_xlfn.AGGREGATE(15,6,(ROW(Tableyear1[])-ROW(INDEX(Tableyear1[],1,1))+1)/(YEAR(Tableyear1[])=YEAR(M308)),1)))*$C$25,O308+MAX($Q$2:Q308)*$C$19),O308)*($J309/$J308)</f>
        <v>621.1546021775772</v>
      </c>
      <c r="P309" s="80">
        <f t="array" ref="P309">IF(YEAR(M309)&lt;&gt;YEAR(M308),IF(O308&gt;INDEX(Table2xAcq.1[],_xlfn.AGGREGATE(15,6,(ROW(Tableyear1[])-ROW(INDEX(Tableyear1[],1,1))+1)/(YEAR(Tableyear1[])=YEAR(M308)),1)),P308+(O308-INDEX(Table2xAcq.1[],_xlfn.AGGREGATE(15,6,(ROW(Tableyear1[])-ROW(INDEX(Tableyear1[],1,1))+1)/(YEAR(Tableyear1[])=YEAR(M308)),1)))*$C$25,P308-MAX($Q$2:Q308)*$C$19),P308)*(1+Tbill_YTM)^(1/52)</f>
        <v>3109.5798238027846</v>
      </c>
      <c r="Q309" s="64">
        <f t="shared" si="16"/>
        <v>5149.2240689673399</v>
      </c>
      <c r="R309" s="64">
        <f>IF(YEAR(M309)&lt;&gt;YEAR(M308), R308*EXP($C$20/52)+(-MAX(Q$2:Q308)*$C$19), R308*EXP($C$20/52))</f>
        <v>-1694.9711649784506</v>
      </c>
      <c r="S309" s="65">
        <f t="shared" si="17"/>
        <v>3.0379419870737481</v>
      </c>
      <c r="T309" s="62"/>
      <c r="U309" s="62"/>
      <c r="V309" s="62"/>
    </row>
    <row r="310" spans="7:22" x14ac:dyDescent="0.4">
      <c r="G310" s="62"/>
      <c r="H310" s="77">
        <v>38761</v>
      </c>
      <c r="I310" s="78">
        <v>1675.2099609375</v>
      </c>
      <c r="J310" s="73">
        <v>2.2487641607590398</v>
      </c>
      <c r="K310" s="79">
        <f t="shared" si="18"/>
        <v>119.13403995830006</v>
      </c>
      <c r="L310" s="62"/>
      <c r="M310" s="77">
        <v>38761</v>
      </c>
      <c r="N310" s="80">
        <f t="shared" si="19"/>
        <v>1428.2602430764616</v>
      </c>
      <c r="O310" s="80">
        <f t="array" ref="O310">IF(YEAR(M310)&lt;&gt;YEAR(M309),IF(O309&gt;INDEX(Table2xAcq.1[],_xlfn.AGGREGATE(15,6,(ROW(Tableyear1[])-ROW(INDEX(Tableyear1[],1,1))+1)/(YEAR(Tableyear1[])=YEAR(M309)),1)),O309-(O309-INDEX(Table2xAcq.1[],_xlfn.AGGREGATE(15,6,(ROW(Tableyear1[])-ROW(INDEX(Tableyear1[],1,1))+1)/(YEAR(Tableyear1[])=YEAR(M309)),1)))*$C$25,O309+MAX($Q$2:Q309)*$C$19),O309)*($J310/$J309)</f>
        <v>629.71166601181119</v>
      </c>
      <c r="P310" s="80">
        <f t="array" ref="P310">IF(YEAR(M310)&lt;&gt;YEAR(M309),IF(O309&gt;INDEX(Table2xAcq.1[],_xlfn.AGGREGATE(15,6,(ROW(Tableyear1[])-ROW(INDEX(Tableyear1[],1,1))+1)/(YEAR(Tableyear1[])=YEAR(M309)),1)),P309+(O309-INDEX(Table2xAcq.1[],_xlfn.AGGREGATE(15,6,(ROW(Tableyear1[])-ROW(INDEX(Tableyear1[],1,1))+1)/(YEAR(Tableyear1[])=YEAR(M309)),1)))*$C$25,P309-MAX($Q$2:Q309)*$C$19),P309)*(1+Tbill_YTM)^(1/52)</f>
        <v>3111.3479311904516</v>
      </c>
      <c r="Q310" s="64">
        <f t="shared" si="16"/>
        <v>5169.3198402787239</v>
      </c>
      <c r="R310" s="64">
        <f>IF(YEAR(M310)&lt;&gt;YEAR(M309), R309*EXP($C$20/52)+(-MAX(Q$2:Q309)*$C$19), R309*EXP($C$20/52))</f>
        <v>-1696.928029681339</v>
      </c>
      <c r="S310" s="65">
        <f t="shared" si="17"/>
        <v>3.0462811326473611</v>
      </c>
      <c r="T310" s="62"/>
      <c r="U310" s="62"/>
      <c r="V310" s="62"/>
    </row>
    <row r="311" spans="7:22" x14ac:dyDescent="0.4">
      <c r="G311" s="62"/>
      <c r="H311" s="77">
        <v>38768</v>
      </c>
      <c r="I311" s="78">
        <v>1676.5</v>
      </c>
      <c r="J311" s="73">
        <v>2.2522275995844709</v>
      </c>
      <c r="K311" s="79">
        <f t="shared" si="18"/>
        <v>119.20177958490829</v>
      </c>
      <c r="L311" s="62"/>
      <c r="M311" s="77">
        <v>38768</v>
      </c>
      <c r="N311" s="80">
        <f t="shared" si="19"/>
        <v>1429.3601120767353</v>
      </c>
      <c r="O311" s="80">
        <f t="array" ref="O311">IF(YEAR(M311)&lt;&gt;YEAR(M310),IF(O310&gt;INDEX(Table2xAcq.1[],_xlfn.AGGREGATE(15,6,(ROW(Tableyear1[])-ROW(INDEX(Tableyear1[],1,1))+1)/(YEAR(Tableyear1[])=YEAR(M310)),1)),O310-(O310-INDEX(Table2xAcq.1[],_xlfn.AGGREGATE(15,6,(ROW(Tableyear1[])-ROW(INDEX(Tableyear1[],1,1))+1)/(YEAR(Tableyear1[])=YEAR(M310)),1)))*$C$25,O310+MAX($Q$2:Q310)*$C$19),O310)*($J311/$J310)</f>
        <v>630.6815177512467</v>
      </c>
      <c r="P311" s="80">
        <f t="array" ref="P311">IF(YEAR(M311)&lt;&gt;YEAR(M310),IF(O310&gt;INDEX(Table2xAcq.1[],_xlfn.AGGREGATE(15,6,(ROW(Tableyear1[])-ROW(INDEX(Tableyear1[],1,1))+1)/(YEAR(Tableyear1[])=YEAR(M310)),1)),P310+(O310-INDEX(Table2xAcq.1[],_xlfn.AGGREGATE(15,6,(ROW(Tableyear1[])-ROW(INDEX(Tableyear1[],1,1))+1)/(YEAR(Tableyear1[])=YEAR(M310)),1)))*$C$25,P310-MAX($Q$2:Q310)*$C$19),P310)*(1+Tbill_YTM)^(1/52)</f>
        <v>3113.1170439241496</v>
      </c>
      <c r="Q311" s="64">
        <f t="shared" si="16"/>
        <v>5173.158673752132</v>
      </c>
      <c r="R311" s="64">
        <f>IF(YEAR(M311)&lt;&gt;YEAR(M310), R310*EXP($C$20/52)+(-MAX(Q$2:Q310)*$C$19), R310*EXP($C$20/52))</f>
        <v>-1698.8871536081861</v>
      </c>
      <c r="S311" s="65">
        <f t="shared" si="17"/>
        <v>3.0450278364664216</v>
      </c>
      <c r="T311" s="62"/>
      <c r="U311" s="62"/>
      <c r="V311" s="62"/>
    </row>
    <row r="312" spans="7:22" x14ac:dyDescent="0.4">
      <c r="G312" s="62"/>
      <c r="H312" s="77">
        <v>38775</v>
      </c>
      <c r="I312" s="78">
        <v>1684.31994628906</v>
      </c>
      <c r="J312" s="73">
        <v>2.2732383945257051</v>
      </c>
      <c r="K312" s="79">
        <f t="shared" si="18"/>
        <v>119.26955772827475</v>
      </c>
      <c r="L312" s="62"/>
      <c r="M312" s="77">
        <v>38775</v>
      </c>
      <c r="N312" s="80">
        <f t="shared" si="19"/>
        <v>1436.0272873252679</v>
      </c>
      <c r="O312" s="80">
        <f t="array" ref="O312">IF(YEAR(M312)&lt;&gt;YEAR(M311),IF(O311&gt;INDEX(Table2xAcq.1[],_xlfn.AGGREGATE(15,6,(ROW(Tableyear1[])-ROW(INDEX(Tableyear1[],1,1))+1)/(YEAR(Tableyear1[])=YEAR(M311)),1)),O311-(O311-INDEX(Table2xAcq.1[],_xlfn.AGGREGATE(15,6,(ROW(Tableyear1[])-ROW(INDEX(Tableyear1[],1,1))+1)/(YEAR(Tableyear1[])=YEAR(M311)),1)))*$C$25,O311+MAX($Q$2:Q311)*$C$19),O311)*($J312/$J311)</f>
        <v>636.56507945040289</v>
      </c>
      <c r="P312" s="80">
        <f t="array" ref="P312">IF(YEAR(M312)&lt;&gt;YEAR(M311),IF(O311&gt;INDEX(Table2xAcq.1[],_xlfn.AGGREGATE(15,6,(ROW(Tableyear1[])-ROW(INDEX(Tableyear1[],1,1))+1)/(YEAR(Tableyear1[])=YEAR(M311)),1)),P311+(O311-INDEX(Table2xAcq.1[],_xlfn.AGGREGATE(15,6,(ROW(Tableyear1[])-ROW(INDEX(Tableyear1[],1,1))+1)/(YEAR(Tableyear1[])=YEAR(M311)),1)))*$C$25,P311-MAX($Q$2:Q311)*$C$19),P311)*(1+Tbill_YTM)^(1/52)</f>
        <v>3114.8871625755187</v>
      </c>
      <c r="Q312" s="64">
        <f t="shared" si="16"/>
        <v>5187.4795293511888</v>
      </c>
      <c r="R312" s="64">
        <f>IF(YEAR(M312)&lt;&gt;YEAR(M311), R311*EXP($C$20/52)+(-MAX(Q$2:Q311)*$C$19), R311*EXP($C$20/52))</f>
        <v>-1700.8485393672934</v>
      </c>
      <c r="S312" s="65">
        <f t="shared" si="17"/>
        <v>3.0499361990697325</v>
      </c>
      <c r="T312" s="62"/>
      <c r="U312" s="62"/>
      <c r="V312" s="62"/>
    </row>
    <row r="313" spans="7:22" x14ac:dyDescent="0.4">
      <c r="G313" s="62"/>
      <c r="H313" s="77">
        <v>38782</v>
      </c>
      <c r="I313" s="78">
        <v>1648.22998046875</v>
      </c>
      <c r="J313" s="73">
        <v>2.1758209221023632</v>
      </c>
      <c r="K313" s="79">
        <f t="shared" si="18"/>
        <v>119.33737441030004</v>
      </c>
      <c r="L313" s="62"/>
      <c r="M313" s="77">
        <v>38782</v>
      </c>
      <c r="N313" s="80">
        <f t="shared" si="19"/>
        <v>1405.2574945487909</v>
      </c>
      <c r="O313" s="80">
        <f t="array" ref="O313">IF(YEAR(M313)&lt;&gt;YEAR(M312),IF(O312&gt;INDEX(Table2xAcq.1[],_xlfn.AGGREGATE(15,6,(ROW(Tableyear1[])-ROW(INDEX(Tableyear1[],1,1))+1)/(YEAR(Tableyear1[])=YEAR(M312)),1)),O312-(O312-INDEX(Table2xAcq.1[],_xlfn.AGGREGATE(15,6,(ROW(Tableyear1[])-ROW(INDEX(Tableyear1[],1,1))+1)/(YEAR(Tableyear1[])=YEAR(M312)),1)))*$C$25,O312+MAX($Q$2:Q312)*$C$19),O312)*($J313/$J312)</f>
        <v>609.28568753868899</v>
      </c>
      <c r="P313" s="80">
        <f t="array" ref="P313">IF(YEAR(M313)&lt;&gt;YEAR(M312),IF(O312&gt;INDEX(Table2xAcq.1[],_xlfn.AGGREGATE(15,6,(ROW(Tableyear1[])-ROW(INDEX(Tableyear1[],1,1))+1)/(YEAR(Tableyear1[])=YEAR(M312)),1)),P312+(O312-INDEX(Table2xAcq.1[],_xlfn.AGGREGATE(15,6,(ROW(Tableyear1[])-ROW(INDEX(Tableyear1[],1,1))+1)/(YEAR(Tableyear1[])=YEAR(M312)),1)))*$C$25,P312-MAX($Q$2:Q312)*$C$19),P312)*(1+Tbill_YTM)^(1/52)</f>
        <v>3116.6582877165238</v>
      </c>
      <c r="Q313" s="64">
        <f t="shared" si="16"/>
        <v>5131.2014698040039</v>
      </c>
      <c r="R313" s="64">
        <f>IF(YEAR(M313)&lt;&gt;YEAR(M312), R312*EXP($C$20/52)+(-MAX(Q$2:Q312)*$C$19), R312*EXP($C$20/52))</f>
        <v>-1702.8121895699735</v>
      </c>
      <c r="S313" s="65">
        <f t="shared" si="17"/>
        <v>3.0133690028962223</v>
      </c>
      <c r="T313" s="62"/>
      <c r="U313" s="62"/>
      <c r="V313" s="62"/>
    </row>
    <row r="314" spans="7:22" x14ac:dyDescent="0.4">
      <c r="G314" s="62"/>
      <c r="H314" s="77">
        <v>38789</v>
      </c>
      <c r="I314" s="78">
        <v>1685.66003417968</v>
      </c>
      <c r="J314" s="73">
        <v>2.2746434104015929</v>
      </c>
      <c r="K314" s="79">
        <f t="shared" si="18"/>
        <v>119.40522965289729</v>
      </c>
      <c r="L314" s="62"/>
      <c r="M314" s="77">
        <v>38789</v>
      </c>
      <c r="N314" s="80">
        <f t="shared" si="19"/>
        <v>1437.1698272462518</v>
      </c>
      <c r="O314" s="80">
        <f t="array" ref="O314">IF(YEAR(M314)&lt;&gt;YEAR(M313),IF(O313&gt;INDEX(Table2xAcq.1[],_xlfn.AGGREGATE(15,6,(ROW(Tableyear1[])-ROW(INDEX(Tableyear1[],1,1))+1)/(YEAR(Tableyear1[])=YEAR(M313)),1)),O313-(O313-INDEX(Table2xAcq.1[],_xlfn.AGGREGATE(15,6,(ROW(Tableyear1[])-ROW(INDEX(Tableyear1[],1,1))+1)/(YEAR(Tableyear1[])=YEAR(M313)),1)))*$C$25,O313+MAX($Q$2:Q313)*$C$19),O313)*($J314/$J313)</f>
        <v>636.95851994692862</v>
      </c>
      <c r="P314" s="80">
        <f t="array" ref="P314">IF(YEAR(M314)&lt;&gt;YEAR(M313),IF(O313&gt;INDEX(Table2xAcq.1[],_xlfn.AGGREGATE(15,6,(ROW(Tableyear1[])-ROW(INDEX(Tableyear1[],1,1))+1)/(YEAR(Tableyear1[])=YEAR(M313)),1)),P313+(O313-INDEX(Table2xAcq.1[],_xlfn.AGGREGATE(15,6,(ROW(Tableyear1[])-ROW(INDEX(Tableyear1[],1,1))+1)/(YEAR(Tableyear1[])=YEAR(M313)),1)))*$C$25,P313-MAX($Q$2:Q313)*$C$19),P313)*(1+Tbill_YTM)^(1/52)</f>
        <v>3118.4304199194548</v>
      </c>
      <c r="Q314" s="64">
        <f t="shared" si="16"/>
        <v>5192.558767112635</v>
      </c>
      <c r="R314" s="64">
        <f>IF(YEAR(M314)&lt;&gt;YEAR(M313), R313*EXP($C$20/52)+(-MAX(Q$2:Q313)*$C$19), R313*EXP($C$20/52))</f>
        <v>-1704.778106830554</v>
      </c>
      <c r="S314" s="65">
        <f t="shared" si="17"/>
        <v>3.0458854124812786</v>
      </c>
      <c r="T314" s="62"/>
      <c r="U314" s="62"/>
      <c r="V314" s="62"/>
    </row>
    <row r="315" spans="7:22" x14ac:dyDescent="0.4">
      <c r="G315" s="62"/>
      <c r="H315" s="77">
        <v>38796</v>
      </c>
      <c r="I315" s="78">
        <v>1679.81005859375</v>
      </c>
      <c r="J315" s="73">
        <v>2.258855400781941</v>
      </c>
      <c r="K315" s="79">
        <f t="shared" si="18"/>
        <v>119.47312347799202</v>
      </c>
      <c r="L315" s="62"/>
      <c r="M315" s="77">
        <v>38796</v>
      </c>
      <c r="N315" s="80">
        <f t="shared" si="19"/>
        <v>1432.1822210672174</v>
      </c>
      <c r="O315" s="80">
        <f t="array" ref="O315">IF(YEAR(M315)&lt;&gt;YEAR(M314),IF(O314&gt;INDEX(Table2xAcq.1[],_xlfn.AGGREGATE(15,6,(ROW(Tableyear1[])-ROW(INDEX(Tableyear1[],1,1))+1)/(YEAR(Tableyear1[])=YEAR(M314)),1)),O314-(O314-INDEX(Table2xAcq.1[],_xlfn.AGGREGATE(15,6,(ROW(Tableyear1[])-ROW(INDEX(Tableyear1[],1,1))+1)/(YEAR(Tableyear1[])=YEAR(M314)),1)))*$C$25,O314+MAX($Q$2:Q314)*$C$19),O314)*($J315/$J314)</f>
        <v>632.5374721491703</v>
      </c>
      <c r="P315" s="80">
        <f t="array" ref="P315">IF(YEAR(M315)&lt;&gt;YEAR(M314),IF(O314&gt;INDEX(Table2xAcq.1[],_xlfn.AGGREGATE(15,6,(ROW(Tableyear1[])-ROW(INDEX(Tableyear1[],1,1))+1)/(YEAR(Tableyear1[])=YEAR(M314)),1)),P314+(O314-INDEX(Table2xAcq.1[],_xlfn.AGGREGATE(15,6,(ROW(Tableyear1[])-ROW(INDEX(Tableyear1[],1,1))+1)/(YEAR(Tableyear1[])=YEAR(M314)),1)))*$C$25,P314-MAX($Q$2:Q314)*$C$19),P314)*(1+Tbill_YTM)^(1/52)</f>
        <v>3120.203559756927</v>
      </c>
      <c r="Q315" s="64">
        <f t="shared" si="16"/>
        <v>5184.9232529733144</v>
      </c>
      <c r="R315" s="64">
        <f>IF(YEAR(M315)&lt;&gt;YEAR(M314), R314*EXP($C$20/52)+(-MAX(Q$2:Q314)*$C$19), R314*EXP($C$20/52))</f>
        <v>-1706.7462937663806</v>
      </c>
      <c r="S315" s="65">
        <f t="shared" si="17"/>
        <v>3.0378992307822328</v>
      </c>
      <c r="T315" s="62"/>
      <c r="U315" s="62"/>
      <c r="V315" s="62"/>
    </row>
    <row r="316" spans="7:22" x14ac:dyDescent="0.4">
      <c r="G316" s="62"/>
      <c r="H316" s="77">
        <v>38803</v>
      </c>
      <c r="I316" s="78">
        <v>1703.66003417968</v>
      </c>
      <c r="J316" s="73">
        <v>2.322997945809794</v>
      </c>
      <c r="K316" s="79">
        <f t="shared" si="18"/>
        <v>119.54105590752224</v>
      </c>
      <c r="L316" s="62"/>
      <c r="M316" s="77">
        <v>38803</v>
      </c>
      <c r="N316" s="80">
        <f t="shared" si="19"/>
        <v>1452.5163718435563</v>
      </c>
      <c r="O316" s="80">
        <f t="array" ref="O316">IF(YEAR(M316)&lt;&gt;YEAR(M315),IF(O315&gt;INDEX(Table2xAcq.1[],_xlfn.AGGREGATE(15,6,(ROW(Tableyear1[])-ROW(INDEX(Tableyear1[],1,1))+1)/(YEAR(Tableyear1[])=YEAR(M315)),1)),O315-(O315-INDEX(Table2xAcq.1[],_xlfn.AGGREGATE(15,6,(ROW(Tableyear1[])-ROW(INDEX(Tableyear1[],1,1))+1)/(YEAR(Tableyear1[])=YEAR(M315)),1)))*$C$25,O315+MAX($Q$2:Q315)*$C$19),O315)*($J316/$J315)</f>
        <v>650.49903058938185</v>
      </c>
      <c r="P316" s="80">
        <f t="array" ref="P316">IF(YEAR(M316)&lt;&gt;YEAR(M315),IF(O315&gt;INDEX(Table2xAcq.1[],_xlfn.AGGREGATE(15,6,(ROW(Tableyear1[])-ROW(INDEX(Tableyear1[],1,1))+1)/(YEAR(Tableyear1[])=YEAR(M315)),1)),P315+(O315-INDEX(Table2xAcq.1[],_xlfn.AGGREGATE(15,6,(ROW(Tableyear1[])-ROW(INDEX(Tableyear1[],1,1))+1)/(YEAR(Tableyear1[])=YEAR(M315)),1)))*$C$25,P315-MAX($Q$2:Q315)*$C$19),P315)*(1+Tbill_YTM)^(1/52)</f>
        <v>3121.9777078018819</v>
      </c>
      <c r="Q316" s="64">
        <f t="shared" si="16"/>
        <v>5224.9931102348201</v>
      </c>
      <c r="R316" s="64">
        <f>IF(YEAR(M316)&lt;&gt;YEAR(M315), R315*EXP($C$20/52)+(-MAX(Q$2:Q315)*$C$19), R315*EXP($C$20/52))</f>
        <v>-1708.716752997821</v>
      </c>
      <c r="S316" s="65">
        <f t="shared" si="17"/>
        <v>3.0578462469382033</v>
      </c>
      <c r="T316" s="62"/>
      <c r="U316" s="62"/>
      <c r="V316" s="62"/>
    </row>
    <row r="317" spans="7:22" x14ac:dyDescent="0.4">
      <c r="G317" s="67"/>
      <c r="H317" s="77">
        <v>38810</v>
      </c>
      <c r="I317" s="78">
        <v>1723.03002929687</v>
      </c>
      <c r="J317" s="73">
        <v>2.3758212297571051</v>
      </c>
      <c r="K317" s="79">
        <f t="shared" si="18"/>
        <v>119.60902696343844</v>
      </c>
      <c r="L317" s="62"/>
      <c r="M317" s="77">
        <v>38810</v>
      </c>
      <c r="N317" s="80">
        <f t="shared" si="19"/>
        <v>1469.0309548388636</v>
      </c>
      <c r="O317" s="80">
        <f t="array" ref="O317">IF(YEAR(M317)&lt;&gt;YEAR(M316),IF(O316&gt;INDEX(Table2xAcq.1[],_xlfn.AGGREGATE(15,6,(ROW(Tableyear1[])-ROW(INDEX(Tableyear1[],1,1))+1)/(YEAR(Tableyear1[])=YEAR(M316)),1)),O316-(O316-INDEX(Table2xAcq.1[],_xlfn.AGGREGATE(15,6,(ROW(Tableyear1[])-ROW(INDEX(Tableyear1[],1,1))+1)/(YEAR(Tableyear1[])=YEAR(M316)),1)))*$C$25,O316+MAX($Q$2:Q316)*$C$19),O316)*($J317/$J316)</f>
        <v>665.29090548632462</v>
      </c>
      <c r="P317" s="80">
        <f t="array" ref="P317">IF(YEAR(M317)&lt;&gt;YEAR(M316),IF(O316&gt;INDEX(Table2xAcq.1[],_xlfn.AGGREGATE(15,6,(ROW(Tableyear1[])-ROW(INDEX(Tableyear1[],1,1))+1)/(YEAR(Tableyear1[])=YEAR(M316)),1)),P316+(O316-INDEX(Table2xAcq.1[],_xlfn.AGGREGATE(15,6,(ROW(Tableyear1[])-ROW(INDEX(Tableyear1[],1,1))+1)/(YEAR(Tableyear1[])=YEAR(M316)),1)))*$C$25,P316-MAX($Q$2:Q316)*$C$19),P316)*(1+Tbill_YTM)^(1/52)</f>
        <v>3123.7528646275864</v>
      </c>
      <c r="Q317" s="64">
        <f t="shared" si="16"/>
        <v>5258.074724952774</v>
      </c>
      <c r="R317" s="64">
        <f>IF(YEAR(M317)&lt;&gt;YEAR(M316), R316*EXP($C$20/52)+(-MAX(Q$2:Q316)*$C$19), R316*EXP($C$20/52))</f>
        <v>-1710.6894871482677</v>
      </c>
      <c r="S317" s="65">
        <f t="shared" si="17"/>
        <v>3.0736581737682998</v>
      </c>
      <c r="T317" s="62"/>
      <c r="U317" s="62"/>
      <c r="V317" s="62"/>
    </row>
    <row r="318" spans="7:22" x14ac:dyDescent="0.4">
      <c r="G318" s="67"/>
      <c r="H318" s="77">
        <v>38817</v>
      </c>
      <c r="I318" s="78">
        <v>1712.06994628906</v>
      </c>
      <c r="J318" s="73">
        <v>2.3455963382031468</v>
      </c>
      <c r="K318" s="79">
        <f t="shared" si="18"/>
        <v>119.67703666770359</v>
      </c>
      <c r="L318" s="62"/>
      <c r="M318" s="77">
        <v>38817</v>
      </c>
      <c r="N318" s="80">
        <f t="shared" si="19"/>
        <v>1459.6865435794459</v>
      </c>
      <c r="O318" s="80">
        <f t="array" ref="O318">IF(YEAR(M318)&lt;&gt;YEAR(M317),IF(O317&gt;INDEX(Table2xAcq.1[],_xlfn.AGGREGATE(15,6,(ROW(Tableyear1[])-ROW(INDEX(Tableyear1[],1,1))+1)/(YEAR(Tableyear1[])=YEAR(M317)),1)),O317-(O317-INDEX(Table2xAcq.1[],_xlfn.AGGREGATE(15,6,(ROW(Tableyear1[])-ROW(INDEX(Tableyear1[],1,1))+1)/(YEAR(Tableyear1[])=YEAR(M317)),1)))*$C$25,O317+MAX($Q$2:Q317)*$C$19),O317)*($J318/$J317)</f>
        <v>656.82716031126586</v>
      </c>
      <c r="P318" s="80">
        <f t="array" ref="P318">IF(YEAR(M318)&lt;&gt;YEAR(M317),IF(O317&gt;INDEX(Table2xAcq.1[],_xlfn.AGGREGATE(15,6,(ROW(Tableyear1[])-ROW(INDEX(Tableyear1[],1,1))+1)/(YEAR(Tableyear1[])=YEAR(M317)),1)),P317+(O317-INDEX(Table2xAcq.1[],_xlfn.AGGREGATE(15,6,(ROW(Tableyear1[])-ROW(INDEX(Tableyear1[],1,1))+1)/(YEAR(Tableyear1[])=YEAR(M317)),1)))*$C$25,P317-MAX($Q$2:Q317)*$C$19),P317)*(1+Tbill_YTM)^(1/52)</f>
        <v>3125.5290308076328</v>
      </c>
      <c r="Q318" s="64">
        <f t="shared" si="16"/>
        <v>5242.0427346983452</v>
      </c>
      <c r="R318" s="64">
        <f>IF(YEAR(M318)&lt;&gt;YEAR(M317), R317*EXP($C$20/52)+(-MAX(Q$2:Q317)*$C$19), R317*EXP($C$20/52))</f>
        <v>-1712.6644988441424</v>
      </c>
      <c r="S318" s="65">
        <f t="shared" si="17"/>
        <v>3.0607528434413975</v>
      </c>
      <c r="T318" s="62"/>
      <c r="U318" s="62"/>
      <c r="V318" s="62"/>
    </row>
    <row r="319" spans="7:22" x14ac:dyDescent="0.4">
      <c r="G319" s="67"/>
      <c r="H319" s="77">
        <v>38824</v>
      </c>
      <c r="I319" s="78">
        <v>1709.02001953125</v>
      </c>
      <c r="J319" s="73">
        <v>2.3372393232921458</v>
      </c>
      <c r="K319" s="79">
        <f t="shared" si="18"/>
        <v>119.74508504229314</v>
      </c>
      <c r="L319" s="62"/>
      <c r="M319" s="77">
        <v>38824</v>
      </c>
      <c r="N319" s="80">
        <f t="shared" si="19"/>
        <v>1457.0862193012656</v>
      </c>
      <c r="O319" s="80">
        <f t="array" ref="O319">IF(YEAR(M319)&lt;&gt;YEAR(M318),IF(O318&gt;INDEX(Table2xAcq.1[],_xlfn.AGGREGATE(15,6,(ROW(Tableyear1[])-ROW(INDEX(Tableyear1[],1,1))+1)/(YEAR(Tableyear1[])=YEAR(M318)),1)),O318-(O318-INDEX(Table2xAcq.1[],_xlfn.AGGREGATE(15,6,(ROW(Tableyear1[])-ROW(INDEX(Tableyear1[],1,1))+1)/(YEAR(Tableyear1[])=YEAR(M318)),1)))*$C$25,O318+MAX($Q$2:Q318)*$C$19),O318)*($J319/$J318)</f>
        <v>654.48698170368982</v>
      </c>
      <c r="P319" s="80">
        <f t="array" ref="P319">IF(YEAR(M319)&lt;&gt;YEAR(M318),IF(O318&gt;INDEX(Table2xAcq.1[],_xlfn.AGGREGATE(15,6,(ROW(Tableyear1[])-ROW(INDEX(Tableyear1[],1,1))+1)/(YEAR(Tableyear1[])=YEAR(M318)),1)),P318+(O318-INDEX(Table2xAcq.1[],_xlfn.AGGREGATE(15,6,(ROW(Tableyear1[])-ROW(INDEX(Tableyear1[],1,1))+1)/(YEAR(Tableyear1[])=YEAR(M318)),1)))*$C$25,P318-MAX($Q$2:Q318)*$C$19),P318)*(1+Tbill_YTM)^(1/52)</f>
        <v>3127.3062069159405</v>
      </c>
      <c r="Q319" s="64">
        <f t="shared" si="16"/>
        <v>5238.8794079208965</v>
      </c>
      <c r="R319" s="64">
        <f>IF(YEAR(M319)&lt;&gt;YEAR(M318), R318*EXP($C$20/52)+(-MAX(Q$2:Q318)*$C$19), R318*EXP($C$20/52))</f>
        <v>-1714.6417907148987</v>
      </c>
      <c r="S319" s="65">
        <f t="shared" si="17"/>
        <v>3.0553783514961514</v>
      </c>
      <c r="T319" s="62"/>
      <c r="U319" s="62"/>
      <c r="V319" s="62"/>
    </row>
    <row r="320" spans="7:22" x14ac:dyDescent="0.4">
      <c r="G320" s="67"/>
      <c r="H320" s="77">
        <v>38831</v>
      </c>
      <c r="I320" s="78">
        <v>1700.7099609375</v>
      </c>
      <c r="J320" s="73">
        <v>2.3145098110544819</v>
      </c>
      <c r="K320" s="79">
        <f t="shared" si="18"/>
        <v>119.81317210919505</v>
      </c>
      <c r="L320" s="62"/>
      <c r="M320" s="77">
        <v>38831</v>
      </c>
      <c r="N320" s="80">
        <f t="shared" si="19"/>
        <v>1450.0011812559767</v>
      </c>
      <c r="O320" s="80">
        <f t="array" ref="O320">IF(YEAR(M320)&lt;&gt;YEAR(M319),IF(O319&gt;INDEX(Table2xAcq.1[],_xlfn.AGGREGATE(15,6,(ROW(Tableyear1[])-ROW(INDEX(Tableyear1[],1,1))+1)/(YEAR(Tableyear1[])=YEAR(M319)),1)),O319-(O319-INDEX(Table2xAcq.1[],_xlfn.AGGREGATE(15,6,(ROW(Tableyear1[])-ROW(INDEX(Tableyear1[],1,1))+1)/(YEAR(Tableyear1[])=YEAR(M319)),1)))*$C$25,O319+MAX($Q$2:Q319)*$C$19),O319)*($J320/$J319)</f>
        <v>648.12213506099704</v>
      </c>
      <c r="P320" s="80">
        <f t="array" ref="P320">IF(YEAR(M320)&lt;&gt;YEAR(M319),IF(O319&gt;INDEX(Table2xAcq.1[],_xlfn.AGGREGATE(15,6,(ROW(Tableyear1[])-ROW(INDEX(Tableyear1[],1,1))+1)/(YEAR(Tableyear1[])=YEAR(M319)),1)),P319+(O319-INDEX(Table2xAcq.1[],_xlfn.AGGREGATE(15,6,(ROW(Tableyear1[])-ROW(INDEX(Tableyear1[],1,1))+1)/(YEAR(Tableyear1[])=YEAR(M319)),1)))*$C$25,P319-MAX($Q$2:Q319)*$C$19),P319)*(1+Tbill_YTM)^(1/52)</f>
        <v>3129.0843935267549</v>
      </c>
      <c r="Q320" s="64">
        <f t="shared" si="16"/>
        <v>5227.2077098437285</v>
      </c>
      <c r="R320" s="64">
        <f>IF(YEAR(M320)&lt;&gt;YEAR(M319), R319*EXP($C$20/52)+(-MAX(Q$2:Q319)*$C$19), R319*EXP($C$20/52))</f>
        <v>-1716.6213653930258</v>
      </c>
      <c r="S320" s="65">
        <f t="shared" si="17"/>
        <v>3.0450557212113827</v>
      </c>
      <c r="T320" s="62"/>
      <c r="U320" s="62"/>
      <c r="V320" s="62"/>
    </row>
    <row r="321" spans="1:22" x14ac:dyDescent="0.4">
      <c r="G321" s="67"/>
      <c r="H321" s="77">
        <v>38838</v>
      </c>
      <c r="I321" s="78">
        <v>1713.83996582031</v>
      </c>
      <c r="J321" s="73">
        <v>2.3502472687262239</v>
      </c>
      <c r="K321" s="79">
        <f t="shared" si="18"/>
        <v>119.88129789040977</v>
      </c>
      <c r="L321" s="62"/>
      <c r="M321" s="77">
        <v>38838</v>
      </c>
      <c r="N321" s="80">
        <f t="shared" si="19"/>
        <v>1461.195637116914</v>
      </c>
      <c r="O321" s="80">
        <f t="array" ref="O321">IF(YEAR(M321)&lt;&gt;YEAR(M320),IF(O320&gt;INDEX(Table2xAcq.1[],_xlfn.AGGREGATE(15,6,(ROW(Tableyear1[])-ROW(INDEX(Tableyear1[],1,1))+1)/(YEAR(Tableyear1[])=YEAR(M320)),1)),O320-(O320-INDEX(Table2xAcq.1[],_xlfn.AGGREGATE(15,6,(ROW(Tableyear1[])-ROW(INDEX(Tableyear1[],1,1))+1)/(YEAR(Tableyear1[])=YEAR(M320)),1)))*$C$25,O320+MAX($Q$2:Q320)*$C$19),O320)*($J321/$J320)</f>
        <v>658.12954019587039</v>
      </c>
      <c r="P321" s="80">
        <f t="array" ref="P321">IF(YEAR(M321)&lt;&gt;YEAR(M320),IF(O320&gt;INDEX(Table2xAcq.1[],_xlfn.AGGREGATE(15,6,(ROW(Tableyear1[])-ROW(INDEX(Tableyear1[],1,1))+1)/(YEAR(Tableyear1[])=YEAR(M320)),1)),P320+(O320-INDEX(Table2xAcq.1[],_xlfn.AGGREGATE(15,6,(ROW(Tableyear1[])-ROW(INDEX(Tableyear1[],1,1))+1)/(YEAR(Tableyear1[])=YEAR(M320)),1)))*$C$25,P320-MAX($Q$2:Q320)*$C$19),P320)*(1+Tbill_YTM)^(1/52)</f>
        <v>3130.8635912146478</v>
      </c>
      <c r="Q321" s="64">
        <f t="shared" si="16"/>
        <v>5250.1887685274323</v>
      </c>
      <c r="R321" s="64">
        <f>IF(YEAR(M321)&lt;&gt;YEAR(M320), R320*EXP($C$20/52)+(-MAX(Q$2:Q320)*$C$19), R320*EXP($C$20/52))</f>
        <v>-1718.6032255140528</v>
      </c>
      <c r="S321" s="65">
        <f t="shared" si="17"/>
        <v>3.0549161613245803</v>
      </c>
      <c r="T321" s="62"/>
      <c r="U321" s="62"/>
      <c r="V321" s="62"/>
    </row>
    <row r="322" spans="1:22" x14ac:dyDescent="0.4">
      <c r="G322" s="67"/>
      <c r="H322" s="77">
        <v>38845</v>
      </c>
      <c r="I322" s="78">
        <v>1635.81005859375</v>
      </c>
      <c r="J322" s="73">
        <v>2.1362371160916909</v>
      </c>
      <c r="K322" s="79">
        <f t="shared" si="18"/>
        <v>119.94946240795025</v>
      </c>
      <c r="L322" s="62"/>
      <c r="M322" s="77">
        <v>38845</v>
      </c>
      <c r="N322" s="80">
        <f t="shared" si="19"/>
        <v>1394.6684453849168</v>
      </c>
      <c r="O322" s="80">
        <f t="array" ref="O322">IF(YEAR(M322)&lt;&gt;YEAR(M321),IF(O321&gt;INDEX(Table2xAcq.1[],_xlfn.AGGREGATE(15,6,(ROW(Tableyear1[])-ROW(INDEX(Tableyear1[],1,1))+1)/(YEAR(Tableyear1[])=YEAR(M321)),1)),O321-(O321-INDEX(Table2xAcq.1[],_xlfn.AGGREGATE(15,6,(ROW(Tableyear1[])-ROW(INDEX(Tableyear1[],1,1))+1)/(YEAR(Tableyear1[])=YEAR(M321)),1)))*$C$25,O321+MAX($Q$2:Q321)*$C$19),O321)*($J322/$J321)</f>
        <v>598.20120617553198</v>
      </c>
      <c r="P322" s="80">
        <f t="array" ref="P322">IF(YEAR(M322)&lt;&gt;YEAR(M321),IF(O321&gt;INDEX(Table2xAcq.1[],_xlfn.AGGREGATE(15,6,(ROW(Tableyear1[])-ROW(INDEX(Tableyear1[],1,1))+1)/(YEAR(Tableyear1[])=YEAR(M321)),1)),P321+(O321-INDEX(Table2xAcq.1[],_xlfn.AGGREGATE(15,6,(ROW(Tableyear1[])-ROW(INDEX(Tableyear1[],1,1))+1)/(YEAR(Tableyear1[])=YEAR(M321)),1)))*$C$25,P321-MAX($Q$2:Q321)*$C$19),P321)*(1+Tbill_YTM)^(1/52)</f>
        <v>3132.6438005545174</v>
      </c>
      <c r="Q322" s="64">
        <f t="shared" ref="Q322:Q385" si="20">SUM(N322:P322)</f>
        <v>5125.5134521149666</v>
      </c>
      <c r="R322" s="64">
        <f>IF(YEAR(M322)&lt;&gt;YEAR(M321), R321*EXP($C$20/52)+(-MAX(Q$2:Q321)*$C$19), R321*EXP($C$20/52))</f>
        <v>-1720.5873737165512</v>
      </c>
      <c r="S322" s="65">
        <f t="shared" ref="S322:S385" si="21">Q322/-R322</f>
        <v>2.9789323869345918</v>
      </c>
      <c r="T322" s="62"/>
      <c r="U322" s="62"/>
      <c r="V322" s="62"/>
    </row>
    <row r="323" spans="1:22" x14ac:dyDescent="0.4">
      <c r="G323" s="67"/>
      <c r="H323" s="77">
        <v>38852</v>
      </c>
      <c r="I323" s="78">
        <v>1600.85998535156</v>
      </c>
      <c r="J323" s="73">
        <v>2.0449531148986999</v>
      </c>
      <c r="K323" s="79">
        <f t="shared" ref="K323:K386" si="22">K322*(1+Tbill_YTM)^(1/52)</f>
        <v>120.01766568384198</v>
      </c>
      <c r="L323" s="62"/>
      <c r="M323" s="77">
        <v>38852</v>
      </c>
      <c r="N323" s="80">
        <f t="shared" ref="N323:N386" si="23">N322*($I323/$I322)</f>
        <v>1364.8705088465651</v>
      </c>
      <c r="O323" s="80">
        <f t="array" ref="O323">IF(YEAR(M323)&lt;&gt;YEAR(M322),IF(O322&gt;INDEX(Table2xAcq.1[],_xlfn.AGGREGATE(15,6,(ROW(Tableyear1[])-ROW(INDEX(Tableyear1[],1,1))+1)/(YEAR(Tableyear1[])=YEAR(M322)),1)),O322-(O322-INDEX(Table2xAcq.1[],_xlfn.AGGREGATE(15,6,(ROW(Tableyear1[])-ROW(INDEX(Tableyear1[],1,1))+1)/(YEAR(Tableyear1[])=YEAR(M322)),1)))*$C$25,O322+MAX($Q$2:Q322)*$C$19),O322)*($J323/$J322)</f>
        <v>572.63934358694462</v>
      </c>
      <c r="P323" s="80">
        <f t="array" ref="P323">IF(YEAR(M323)&lt;&gt;YEAR(M322),IF(O322&gt;INDEX(Table2xAcq.1[],_xlfn.AGGREGATE(15,6,(ROW(Tableyear1[])-ROW(INDEX(Tableyear1[],1,1))+1)/(YEAR(Tableyear1[])=YEAR(M322)),1)),P322+(O322-INDEX(Table2xAcq.1[],_xlfn.AGGREGATE(15,6,(ROW(Tableyear1[])-ROW(INDEX(Tableyear1[],1,1))+1)/(YEAR(Tableyear1[])=YEAR(M322)),1)))*$C$25,P322-MAX($Q$2:Q322)*$C$19),P322)*(1+Tbill_YTM)^(1/52)</f>
        <v>3134.4250221215893</v>
      </c>
      <c r="Q323" s="64">
        <f t="shared" si="20"/>
        <v>5071.9348745550997</v>
      </c>
      <c r="R323" s="64">
        <f>IF(YEAR(M323)&lt;&gt;YEAR(M322), R322*EXP($C$20/52)+(-MAX(Q$2:Q322)*$C$19), R322*EXP($C$20/52))</f>
        <v>-1722.5738126421384</v>
      </c>
      <c r="S323" s="65">
        <f t="shared" si="21"/>
        <v>2.9443933475196657</v>
      </c>
      <c r="T323" s="62"/>
      <c r="U323" s="62"/>
      <c r="V323" s="62"/>
    </row>
    <row r="324" spans="1:22" x14ac:dyDescent="0.4">
      <c r="G324" s="67"/>
      <c r="H324" s="77">
        <v>38859</v>
      </c>
      <c r="I324" s="78">
        <v>1606.36999511718</v>
      </c>
      <c r="J324" s="73">
        <v>2.05903018814237</v>
      </c>
      <c r="K324" s="79">
        <f t="shared" si="22"/>
        <v>120.08590774012296</v>
      </c>
      <c r="L324" s="62"/>
      <c r="M324" s="77">
        <v>38859</v>
      </c>
      <c r="N324" s="80">
        <f t="shared" si="23"/>
        <v>1369.5682649909913</v>
      </c>
      <c r="O324" s="80">
        <f t="array" ref="O324">IF(YEAR(M324)&lt;&gt;YEAR(M323),IF(O323&gt;INDEX(Table2xAcq.1[],_xlfn.AGGREGATE(15,6,(ROW(Tableyear1[])-ROW(INDEX(Tableyear1[],1,1))+1)/(YEAR(Tableyear1[])=YEAR(M323)),1)),O323-(O323-INDEX(Table2xAcq.1[],_xlfn.AGGREGATE(15,6,(ROW(Tableyear1[])-ROW(INDEX(Tableyear1[],1,1))+1)/(YEAR(Tableyear1[])=YEAR(M323)),1)))*$C$25,O323+MAX($Q$2:Q323)*$C$19),O323)*($J324/$J323)</f>
        <v>576.5812852985423</v>
      </c>
      <c r="P324" s="80">
        <f t="array" ref="P324">IF(YEAR(M324)&lt;&gt;YEAR(M323),IF(O323&gt;INDEX(Table2xAcq.1[],_xlfn.AGGREGATE(15,6,(ROW(Tableyear1[])-ROW(INDEX(Tableyear1[],1,1))+1)/(YEAR(Tableyear1[])=YEAR(M323)),1)),P323+(O323-INDEX(Table2xAcq.1[],_xlfn.AGGREGATE(15,6,(ROW(Tableyear1[])-ROW(INDEX(Tableyear1[],1,1))+1)/(YEAR(Tableyear1[])=YEAR(M323)),1)))*$C$25,P323-MAX($Q$2:Q323)*$C$19),P323)*(1+Tbill_YTM)^(1/52)</f>
        <v>3136.207256491416</v>
      </c>
      <c r="Q324" s="64">
        <f t="shared" si="20"/>
        <v>5082.3568067809501</v>
      </c>
      <c r="R324" s="64">
        <f>IF(YEAR(M324)&lt;&gt;YEAR(M323), R323*EXP($C$20/52)+(-MAX(Q$2:Q323)*$C$19), R323*EXP($C$20/52))</f>
        <v>-1724.562544935482</v>
      </c>
      <c r="S324" s="65">
        <f t="shared" si="21"/>
        <v>2.9470411622392549</v>
      </c>
      <c r="T324" s="62"/>
      <c r="U324" s="62"/>
      <c r="V324" s="62"/>
    </row>
    <row r="325" spans="1:22" x14ac:dyDescent="0.4">
      <c r="G325" s="67"/>
      <c r="H325" s="77">
        <v>38866</v>
      </c>
      <c r="I325" s="78">
        <v>1612.90002441406</v>
      </c>
      <c r="J325" s="73">
        <v>2.075770450339248</v>
      </c>
      <c r="K325" s="79">
        <f t="shared" si="22"/>
        <v>120.15418859884372</v>
      </c>
      <c r="L325" s="62"/>
      <c r="M325" s="77">
        <v>38866</v>
      </c>
      <c r="N325" s="80">
        <f t="shared" si="23"/>
        <v>1375.1356753146733</v>
      </c>
      <c r="O325" s="80">
        <f t="array" ref="O325">IF(YEAR(M325)&lt;&gt;YEAR(M324),IF(O324&gt;INDEX(Table2xAcq.1[],_xlfn.AGGREGATE(15,6,(ROW(Tableyear1[])-ROW(INDEX(Tableyear1[],1,1))+1)/(YEAR(Tableyear1[])=YEAR(M324)),1)),O324-(O324-INDEX(Table2xAcq.1[],_xlfn.AGGREGATE(15,6,(ROW(Tableyear1[])-ROW(INDEX(Tableyear1[],1,1))+1)/(YEAR(Tableyear1[])=YEAR(M324)),1)))*$C$25,O324+MAX($Q$2:Q324)*$C$19),O324)*($J325/$J324)</f>
        <v>581.26898825175567</v>
      </c>
      <c r="P325" s="80">
        <f t="array" ref="P325">IF(YEAR(M325)&lt;&gt;YEAR(M324),IF(O324&gt;INDEX(Table2xAcq.1[],_xlfn.AGGREGATE(15,6,(ROW(Tableyear1[])-ROW(INDEX(Tableyear1[],1,1))+1)/(YEAR(Tableyear1[])=YEAR(M324)),1)),P324+(O324-INDEX(Table2xAcq.1[],_xlfn.AGGREGATE(15,6,(ROW(Tableyear1[])-ROW(INDEX(Tableyear1[],1,1))+1)/(YEAR(Tableyear1[])=YEAR(M324)),1)))*$C$25,P324-MAX($Q$2:Q324)*$C$19),P324)*(1+Tbill_YTM)^(1/52)</f>
        <v>3137.9905042398773</v>
      </c>
      <c r="Q325" s="64">
        <f t="shared" si="20"/>
        <v>5094.3951678063058</v>
      </c>
      <c r="R325" s="64">
        <f>IF(YEAR(M325)&lt;&gt;YEAR(M324), R324*EXP($C$20/52)+(-MAX(Q$2:Q324)*$C$19), R324*EXP($C$20/52))</f>
        <v>-1726.5535732443032</v>
      </c>
      <c r="S325" s="65">
        <f t="shared" si="21"/>
        <v>2.9506151716066449</v>
      </c>
      <c r="T325" s="62"/>
      <c r="U325" s="62"/>
      <c r="V325" s="62"/>
    </row>
    <row r="326" spans="1:22" ht="17.5" customHeight="1" thickBot="1" x14ac:dyDescent="0.45">
      <c r="G326" s="68" t="s">
        <v>47</v>
      </c>
      <c r="H326" s="82">
        <v>38873</v>
      </c>
      <c r="I326" s="83">
        <v>1550.96997070312</v>
      </c>
      <c r="J326" s="73">
        <v>1.9163649403445511</v>
      </c>
      <c r="K326" s="79">
        <f t="shared" si="22"/>
        <v>120.22250828206732</v>
      </c>
      <c r="L326" s="62"/>
      <c r="M326" s="82">
        <v>38873</v>
      </c>
      <c r="N326" s="80">
        <f t="shared" si="23"/>
        <v>1322.3349902486505</v>
      </c>
      <c r="O326" s="80">
        <f t="array" ref="O326">IF(YEAR(M326)&lt;&gt;YEAR(M325),IF(O325&gt;INDEX(Table2xAcq.1[],_xlfn.AGGREGATE(15,6,(ROW(Tableyear1[])-ROW(INDEX(Tableyear1[],1,1))+1)/(YEAR(Tableyear1[])=YEAR(M325)),1)),O325-(O325-INDEX(Table2xAcq.1[],_xlfn.AGGREGATE(15,6,(ROW(Tableyear1[])-ROW(INDEX(Tableyear1[],1,1))+1)/(YEAR(Tableyear1[])=YEAR(M325)),1)))*$C$25,O325+MAX($Q$2:Q325)*$C$19),O325)*($J326/$J325)</f>
        <v>536.63135527011775</v>
      </c>
      <c r="P326" s="80">
        <f t="array" ref="P326">IF(YEAR(M326)&lt;&gt;YEAR(M325),IF(O325&gt;INDEX(Table2xAcq.1[],_xlfn.AGGREGATE(15,6,(ROW(Tableyear1[])-ROW(INDEX(Tableyear1[],1,1))+1)/(YEAR(Tableyear1[])=YEAR(M325)),1)),P325+(O325-INDEX(Table2xAcq.1[],_xlfn.AGGREGATE(15,6,(ROW(Tableyear1[])-ROW(INDEX(Tableyear1[],1,1))+1)/(YEAR(Tableyear1[])=YEAR(M325)),1)))*$C$25,P325-MAX($Q$2:Q325)*$C$19),P325)*(1+Tbill_YTM)^(1/52)</f>
        <v>3139.7747659431802</v>
      </c>
      <c r="Q326" s="64">
        <f t="shared" si="20"/>
        <v>4998.7411114619481</v>
      </c>
      <c r="R326" s="64">
        <f>IF(YEAR(M326)&lt;&gt;YEAR(M325), R325*EXP($C$20/52)+(-MAX(Q$2:Q325)*$C$19), R325*EXP($C$20/52))</f>
        <v>-1728.546900219379</v>
      </c>
      <c r="S326" s="65">
        <f t="shared" si="21"/>
        <v>2.8918747364202448</v>
      </c>
      <c r="T326" s="62"/>
      <c r="U326" s="62"/>
      <c r="V326" s="62"/>
    </row>
    <row r="327" spans="1:22" ht="17.5" customHeight="1" thickBot="1" x14ac:dyDescent="0.45">
      <c r="G327" s="69" t="s">
        <v>49</v>
      </c>
      <c r="H327" s="94">
        <v>38880</v>
      </c>
      <c r="I327" s="95">
        <v>1562.83996582031</v>
      </c>
      <c r="J327" s="73">
        <v>1.945697864790962</v>
      </c>
      <c r="K327" s="79">
        <f t="shared" si="22"/>
        <v>120.29086681186941</v>
      </c>
      <c r="L327" s="62"/>
      <c r="M327" s="94">
        <v>38880</v>
      </c>
      <c r="N327" s="80">
        <f t="shared" si="23"/>
        <v>1332.4551796617473</v>
      </c>
      <c r="O327" s="80">
        <f t="array" ref="O327">IF(YEAR(M327)&lt;&gt;YEAR(M326),IF(O326&gt;INDEX(Table2xAcq.1[],_xlfn.AGGREGATE(15,6,(ROW(Tableyear1[])-ROW(INDEX(Tableyear1[],1,1))+1)/(YEAR(Tableyear1[])=YEAR(M326)),1)),O326-(O326-INDEX(Table2xAcq.1[],_xlfn.AGGREGATE(15,6,(ROW(Tableyear1[])-ROW(INDEX(Tableyear1[],1,1))+1)/(YEAR(Tableyear1[])=YEAR(M326)),1)))*$C$25,O326+MAX($Q$2:Q326)*$C$19),O326)*($J327/$J326)</f>
        <v>544.84532676809522</v>
      </c>
      <c r="P327" s="80">
        <f t="array" ref="P327">IF(YEAR(M327)&lt;&gt;YEAR(M326),IF(O326&gt;INDEX(Table2xAcq.1[],_xlfn.AGGREGATE(15,6,(ROW(Tableyear1[])-ROW(INDEX(Tableyear1[],1,1))+1)/(YEAR(Tableyear1[])=YEAR(M326)),1)),P326+(O326-INDEX(Table2xAcq.1[],_xlfn.AGGREGATE(15,6,(ROW(Tableyear1[])-ROW(INDEX(Tableyear1[],1,1))+1)/(YEAR(Tableyear1[])=YEAR(M326)),1)))*$C$25,P326-MAX($Q$2:Q326)*$C$19),P326)*(1+Tbill_YTM)^(1/52)</f>
        <v>3141.5600421778599</v>
      </c>
      <c r="Q327" s="64">
        <f t="shared" si="20"/>
        <v>5018.8605486077022</v>
      </c>
      <c r="R327" s="64">
        <f>IF(YEAR(M327)&lt;&gt;YEAR(M326), R326*EXP($C$20/52)+(-MAX(Q$2:Q326)*$C$19), R326*EXP($C$20/52))</f>
        <v>-1730.5425285145479</v>
      </c>
      <c r="S327" s="65">
        <f t="shared" si="21"/>
        <v>2.9001659687125745</v>
      </c>
      <c r="T327" s="62"/>
      <c r="U327" s="62"/>
      <c r="V327" s="62"/>
    </row>
    <row r="328" spans="1:22" ht="17.5" customHeight="1" thickBot="1" x14ac:dyDescent="0.45">
      <c r="A328" s="4"/>
      <c r="G328" s="71" t="s">
        <v>47</v>
      </c>
      <c r="H328" s="96">
        <v>38887</v>
      </c>
      <c r="I328" s="97">
        <v>1551.05004882812</v>
      </c>
      <c r="J328" s="73">
        <v>1.9163415431976301</v>
      </c>
      <c r="K328" s="79">
        <f t="shared" si="22"/>
        <v>120.35926421033813</v>
      </c>
      <c r="L328" s="79"/>
      <c r="M328" s="96">
        <v>38887</v>
      </c>
      <c r="N328" s="93">
        <f t="shared" si="23"/>
        <v>1322.4032637217938</v>
      </c>
      <c r="O328" s="80">
        <f t="array" ref="O328">IF(YEAR(M328)&lt;&gt;YEAR(M327),IF(O327&gt;INDEX(Table2xAcq.1[],_xlfn.AGGREGATE(15,6,(ROW(Tableyear1[])-ROW(INDEX(Tableyear1[],1,1))+1)/(YEAR(Tableyear1[])=YEAR(M327)),1)),O327-(O327-INDEX(Table2xAcq.1[],_xlfn.AGGREGATE(15,6,(ROW(Tableyear1[])-ROW(INDEX(Tableyear1[],1,1))+1)/(YEAR(Tableyear1[])=YEAR(M327)),1)))*$C$25,O327+MAX($Q$2:Q327)*$C$19),O327)*($J328/$J327)</f>
        <v>536.62480346863288</v>
      </c>
      <c r="P328" s="80">
        <f t="array" ref="P328">IF(YEAR(M328)&lt;&gt;YEAR(M327),IF(O327&gt;INDEX(Table2xAcq.1[],_xlfn.AGGREGATE(15,6,(ROW(Tableyear1[])-ROW(INDEX(Tableyear1[],1,1))+1)/(YEAR(Tableyear1[])=YEAR(M327)),1)),P327+(O327-INDEX(Table2xAcq.1[],_xlfn.AGGREGATE(15,6,(ROW(Tableyear1[])-ROW(INDEX(Tableyear1[],1,1))+1)/(YEAR(Tableyear1[])=YEAR(M327)),1)))*$C$25,P327-MAX($Q$2:Q327)*$C$19),P327)*(1+Tbill_YTM)^(1/52)</f>
        <v>3143.3463335207789</v>
      </c>
      <c r="Q328" s="64">
        <f t="shared" si="20"/>
        <v>5002.3744007112055</v>
      </c>
      <c r="R328" s="66">
        <f>IF(YEAR(M328)&lt;&gt;YEAR(M327), R327*EXP($C$20/52)+(-MAX(Q$2:Q327)*$C$19), R327*EXP($C$20/52))</f>
        <v>-1732.5404607867115</v>
      </c>
      <c r="S328" s="65">
        <f t="shared" si="21"/>
        <v>2.8873059613509566</v>
      </c>
      <c r="T328" s="62"/>
      <c r="U328" s="62"/>
      <c r="V328" s="62"/>
    </row>
    <row r="329" spans="1:22" ht="17.5" customHeight="1" thickTop="1" thickBot="1" x14ac:dyDescent="0.45">
      <c r="G329" s="69" t="s">
        <v>49</v>
      </c>
      <c r="H329" s="94">
        <v>38894</v>
      </c>
      <c r="I329" s="95">
        <v>1575.22998046875</v>
      </c>
      <c r="J329" s="73">
        <v>1.96837770938873</v>
      </c>
      <c r="K329" s="79">
        <f t="shared" si="22"/>
        <v>120.42770049957421</v>
      </c>
      <c r="L329" s="62"/>
      <c r="M329" s="94">
        <v>38894</v>
      </c>
      <c r="N329" s="80">
        <f t="shared" si="23"/>
        <v>1343.0187303486107</v>
      </c>
      <c r="O329" s="80">
        <f t="array" ref="O329">IF(YEAR(M329)&lt;&gt;YEAR(M328),IF(O328&gt;INDEX(Table2xAcq.1[],_xlfn.AGGREGATE(15,6,(ROW(Tableyear1[])-ROW(INDEX(Tableyear1[],1,1))+1)/(YEAR(Tableyear1[])=YEAR(M328)),1)),O328-(O328-INDEX(Table2xAcq.1[],_xlfn.AGGREGATE(15,6,(ROW(Tableyear1[])-ROW(INDEX(Tableyear1[],1,1))+1)/(YEAR(Tableyear1[])=YEAR(M328)),1)))*$C$25,O328+MAX($Q$2:Q328)*$C$19),O328)*($J329/$J328)</f>
        <v>551.19626519719611</v>
      </c>
      <c r="P329" s="80">
        <f t="array" ref="P329">IF(YEAR(M329)&lt;&gt;YEAR(M328),IF(O328&gt;INDEX(Table2xAcq.1[],_xlfn.AGGREGATE(15,6,(ROW(Tableyear1[])-ROW(INDEX(Tableyear1[],1,1))+1)/(YEAR(Tableyear1[])=YEAR(M328)),1)),P328+(O328-INDEX(Table2xAcq.1[],_xlfn.AGGREGATE(15,6,(ROW(Tableyear1[])-ROW(INDEX(Tableyear1[],1,1))+1)/(YEAR(Tableyear1[])=YEAR(M328)),1)))*$C$25,P328-MAX($Q$2:Q328)*$C$19),P328)*(1+Tbill_YTM)^(1/52)</f>
        <v>3145.1336405491274</v>
      </c>
      <c r="Q329" s="64">
        <f t="shared" si="20"/>
        <v>5039.3486360949337</v>
      </c>
      <c r="R329" s="64">
        <f>IF(YEAR(M329)&lt;&gt;YEAR(M328), R328*EXP($C$20/52)+(-MAX(Q$2:Q328)*$C$19), R328*EXP($C$20/52))</f>
        <v>-1734.5406996958393</v>
      </c>
      <c r="S329" s="65">
        <f t="shared" si="21"/>
        <v>2.9052928172735353</v>
      </c>
      <c r="T329" s="62"/>
      <c r="U329" s="62"/>
      <c r="V329" s="62"/>
    </row>
    <row r="330" spans="1:22" ht="17.5" customHeight="1" thickBot="1" x14ac:dyDescent="0.45">
      <c r="G330" s="68" t="s">
        <v>47</v>
      </c>
      <c r="H330" s="82">
        <v>38901</v>
      </c>
      <c r="I330" s="83">
        <v>1533.7099609375</v>
      </c>
      <c r="J330" s="73">
        <v>1.85994660854339</v>
      </c>
      <c r="K330" s="79">
        <f t="shared" si="22"/>
        <v>120.49617570169096</v>
      </c>
      <c r="L330" s="62"/>
      <c r="M330" s="82">
        <v>38901</v>
      </c>
      <c r="N330" s="80">
        <f t="shared" si="23"/>
        <v>1307.619350825428</v>
      </c>
      <c r="O330" s="80">
        <f t="array" ref="O330">IF(YEAR(M330)&lt;&gt;YEAR(M329),IF(O329&gt;INDEX(Table2xAcq.1[],_xlfn.AGGREGATE(15,6,(ROW(Tableyear1[])-ROW(INDEX(Tableyear1[],1,1))+1)/(YEAR(Tableyear1[])=YEAR(M329)),1)),O329-(O329-INDEX(Table2xAcq.1[],_xlfn.AGGREGATE(15,6,(ROW(Tableyear1[])-ROW(INDEX(Tableyear1[],1,1))+1)/(YEAR(Tableyear1[])=YEAR(M329)),1)))*$C$25,O329+MAX($Q$2:Q329)*$C$19),O329)*($J330/$J329)</f>
        <v>520.83277472882855</v>
      </c>
      <c r="P330" s="80">
        <f t="array" ref="P330">IF(YEAR(M330)&lt;&gt;YEAR(M329),IF(O329&gt;INDEX(Table2xAcq.1[],_xlfn.AGGREGATE(15,6,(ROW(Tableyear1[])-ROW(INDEX(Tableyear1[],1,1))+1)/(YEAR(Tableyear1[])=YEAR(M329)),1)),P329+(O329-INDEX(Table2xAcq.1[],_xlfn.AGGREGATE(15,6,(ROW(Tableyear1[])-ROW(INDEX(Tableyear1[],1,1))+1)/(YEAR(Tableyear1[])=YEAR(M329)),1)))*$C$25,P329-MAX($Q$2:Q329)*$C$19),P329)*(1+Tbill_YTM)^(1/52)</f>
        <v>3146.9219638404247</v>
      </c>
      <c r="Q330" s="64">
        <f t="shared" si="20"/>
        <v>4975.3740893946815</v>
      </c>
      <c r="R330" s="64">
        <f>IF(YEAR(M330)&lt;&gt;YEAR(M329), R329*EXP($C$20/52)+(-MAX(Q$2:Q329)*$C$19), R329*EXP($C$20/52))</f>
        <v>-1736.5432479049714</v>
      </c>
      <c r="S330" s="65">
        <f t="shared" si="21"/>
        <v>2.8651023205999349</v>
      </c>
      <c r="T330" s="62"/>
      <c r="U330" s="62"/>
      <c r="V330" s="62"/>
    </row>
    <row r="331" spans="1:22" x14ac:dyDescent="0.4">
      <c r="G331" s="67"/>
      <c r="H331" s="77">
        <v>38908</v>
      </c>
      <c r="I331" s="78">
        <v>1462.17004394531</v>
      </c>
      <c r="J331" s="73">
        <v>1.6932135820388701</v>
      </c>
      <c r="K331" s="79">
        <f t="shared" si="22"/>
        <v>120.56468983881423</v>
      </c>
      <c r="L331" s="62"/>
      <c r="M331" s="77">
        <v>38908</v>
      </c>
      <c r="N331" s="80">
        <f t="shared" si="23"/>
        <v>1246.6254326805326</v>
      </c>
      <c r="O331" s="80">
        <f t="array" ref="O331">IF(YEAR(M331)&lt;&gt;YEAR(M330),IF(O330&gt;INDEX(Table2xAcq.1[],_xlfn.AGGREGATE(15,6,(ROW(Tableyear1[])-ROW(INDEX(Tableyear1[],1,1))+1)/(YEAR(Tableyear1[])=YEAR(M330)),1)),O330-(O330-INDEX(Table2xAcq.1[],_xlfn.AGGREGATE(15,6,(ROW(Tableyear1[])-ROW(INDEX(Tableyear1[],1,1))+1)/(YEAR(Tableyear1[])=YEAR(M330)),1)))*$C$25,O330+MAX($Q$2:Q330)*$C$19),O330)*($J331/$J330)</f>
        <v>474.14324910782545</v>
      </c>
      <c r="P331" s="80">
        <f t="array" ref="P331">IF(YEAR(M331)&lt;&gt;YEAR(M330),IF(O330&gt;INDEX(Table2xAcq.1[],_xlfn.AGGREGATE(15,6,(ROW(Tableyear1[])-ROW(INDEX(Tableyear1[],1,1))+1)/(YEAR(Tableyear1[])=YEAR(M330)),1)),P330+(O330-INDEX(Table2xAcq.1[],_xlfn.AGGREGATE(15,6,(ROW(Tableyear1[])-ROW(INDEX(Tableyear1[],1,1))+1)/(YEAR(Tableyear1[])=YEAR(M330)),1)))*$C$25,P330-MAX($Q$2:Q330)*$C$19),P330)*(1+Tbill_YTM)^(1/52)</f>
        <v>3148.7113039725177</v>
      </c>
      <c r="Q331" s="64">
        <f t="shared" si="20"/>
        <v>4869.4799857608759</v>
      </c>
      <c r="R331" s="64">
        <f>IF(YEAR(M331)&lt;&gt;YEAR(M330), R330*EXP($C$20/52)+(-MAX(Q$2:Q330)*$C$19), R330*EXP($C$20/52))</f>
        <v>-1738.5481080802226</v>
      </c>
      <c r="S331" s="65">
        <f t="shared" si="21"/>
        <v>2.8008888354190895</v>
      </c>
      <c r="T331" s="62"/>
      <c r="U331" s="62"/>
      <c r="V331" s="62"/>
    </row>
    <row r="332" spans="1:22" x14ac:dyDescent="0.4">
      <c r="G332" s="67"/>
      <c r="H332" s="77">
        <v>38915</v>
      </c>
      <c r="I332" s="78">
        <v>1451.88000488281</v>
      </c>
      <c r="J332" s="73">
        <v>1.66188251972198</v>
      </c>
      <c r="K332" s="79">
        <f t="shared" si="22"/>
        <v>120.63324293308247</v>
      </c>
      <c r="L332" s="62"/>
      <c r="M332" s="77">
        <v>38915</v>
      </c>
      <c r="N332" s="80">
        <f t="shared" si="23"/>
        <v>1237.8522913816071</v>
      </c>
      <c r="O332" s="80">
        <f t="array" ref="O332">IF(YEAR(M332)&lt;&gt;YEAR(M331),IF(O331&gt;INDEX(Table2xAcq.1[],_xlfn.AGGREGATE(15,6,(ROW(Tableyear1[])-ROW(INDEX(Tableyear1[],1,1))+1)/(YEAR(Tableyear1[])=YEAR(M331)),1)),O331-(O331-INDEX(Table2xAcq.1[],_xlfn.AGGREGATE(15,6,(ROW(Tableyear1[])-ROW(INDEX(Tableyear1[],1,1))+1)/(YEAR(Tableyear1[])=YEAR(M331)),1)))*$C$25,O331+MAX($Q$2:Q331)*$C$19),O331)*($J332/$J331)</f>
        <v>465.36974773593005</v>
      </c>
      <c r="P332" s="80">
        <f t="array" ref="P332">IF(YEAR(M332)&lt;&gt;YEAR(M331),IF(O331&gt;INDEX(Table2xAcq.1[],_xlfn.AGGREGATE(15,6,(ROW(Tableyear1[])-ROW(INDEX(Tableyear1[],1,1))+1)/(YEAR(Tableyear1[])=YEAR(M331)),1)),P331+(O331-INDEX(Table2xAcq.1[],_xlfn.AGGREGATE(15,6,(ROW(Tableyear1[])-ROW(INDEX(Tableyear1[],1,1))+1)/(YEAR(Tableyear1[])=YEAR(M331)),1)))*$C$25,P331-MAX($Q$2:Q331)*$C$19),P331)*(1+Tbill_YTM)^(1/52)</f>
        <v>3150.5016615235827</v>
      </c>
      <c r="Q332" s="64">
        <f t="shared" si="20"/>
        <v>4853.7237006411196</v>
      </c>
      <c r="R332" s="64">
        <f>IF(YEAR(M332)&lt;&gt;YEAR(M331), R331*EXP($C$20/52)+(-MAX(Q$2:Q331)*$C$19), R331*EXP($C$20/52))</f>
        <v>-1740.5552828907857</v>
      </c>
      <c r="S332" s="65">
        <f t="shared" si="21"/>
        <v>2.7886064570036844</v>
      </c>
      <c r="T332" s="62"/>
      <c r="U332" s="62"/>
      <c r="V332" s="62"/>
    </row>
    <row r="333" spans="1:22" x14ac:dyDescent="0.4">
      <c r="G333" s="67"/>
      <c r="H333" s="77">
        <v>38922</v>
      </c>
      <c r="I333" s="78">
        <v>1510.30004882812</v>
      </c>
      <c r="J333" s="73">
        <v>1.79483318328857</v>
      </c>
      <c r="K333" s="79">
        <f t="shared" si="22"/>
        <v>120.70183500664673</v>
      </c>
      <c r="L333" s="62"/>
      <c r="M333" s="77">
        <v>38922</v>
      </c>
      <c r="N333" s="80">
        <f t="shared" si="23"/>
        <v>1287.6603919251181</v>
      </c>
      <c r="O333" s="80">
        <f t="array" ref="O333">IF(YEAR(M333)&lt;&gt;YEAR(M332),IF(O332&gt;INDEX(Table2xAcq.1[],_xlfn.AGGREGATE(15,6,(ROW(Tableyear1[])-ROW(INDEX(Tableyear1[],1,1))+1)/(YEAR(Tableyear1[])=YEAR(M332)),1)),O332-(O332-INDEX(Table2xAcq.1[],_xlfn.AGGREGATE(15,6,(ROW(Tableyear1[])-ROW(INDEX(Tableyear1[],1,1))+1)/(YEAR(Tableyear1[])=YEAR(M332)),1)))*$C$25,O332+MAX($Q$2:Q332)*$C$19),O332)*($J333/$J332)</f>
        <v>502.59934491326788</v>
      </c>
      <c r="P333" s="80">
        <f t="array" ref="P333">IF(YEAR(M333)&lt;&gt;YEAR(M332),IF(O332&gt;INDEX(Table2xAcq.1[],_xlfn.AGGREGATE(15,6,(ROW(Tableyear1[])-ROW(INDEX(Tableyear1[],1,1))+1)/(YEAR(Tableyear1[])=YEAR(M332)),1)),P332+(O332-INDEX(Table2xAcq.1[],_xlfn.AGGREGATE(15,6,(ROW(Tableyear1[])-ROW(INDEX(Tableyear1[],1,1))+1)/(YEAR(Tableyear1[])=YEAR(M332)),1)))*$C$25,P332-MAX($Q$2:Q332)*$C$19),P332)*(1+Tbill_YTM)^(1/52)</f>
        <v>3152.2930370721238</v>
      </c>
      <c r="Q333" s="64">
        <f t="shared" si="20"/>
        <v>4942.55277391051</v>
      </c>
      <c r="R333" s="64">
        <f>IF(YEAR(M333)&lt;&gt;YEAR(M332), R332*EXP($C$20/52)+(-MAX(Q$2:Q332)*$C$19), R332*EXP($C$20/52))</f>
        <v>-1742.5647750089352</v>
      </c>
      <c r="S333" s="65">
        <f t="shared" si="21"/>
        <v>2.8363667421689773</v>
      </c>
      <c r="T333" s="62"/>
      <c r="U333" s="62"/>
      <c r="V333" s="62"/>
    </row>
    <row r="334" spans="1:22" x14ac:dyDescent="0.4">
      <c r="G334" s="67"/>
      <c r="H334" s="77">
        <v>38929</v>
      </c>
      <c r="I334" s="78">
        <v>1503.83996582031</v>
      </c>
      <c r="J334" s="73">
        <v>1.7749456167221001</v>
      </c>
      <c r="K334" s="79">
        <f t="shared" si="22"/>
        <v>120.77046608167063</v>
      </c>
      <c r="L334" s="62"/>
      <c r="M334" s="77">
        <v>38929</v>
      </c>
      <c r="N334" s="80">
        <f t="shared" si="23"/>
        <v>1282.1526168150267</v>
      </c>
      <c r="O334" s="80">
        <f t="array" ref="O334">IF(YEAR(M334)&lt;&gt;YEAR(M333),IF(O333&gt;INDEX(Table2xAcq.1[],_xlfn.AGGREGATE(15,6,(ROW(Tableyear1[])-ROW(INDEX(Tableyear1[],1,1))+1)/(YEAR(Tableyear1[])=YEAR(M333)),1)),O333-(O333-INDEX(Table2xAcq.1[],_xlfn.AGGREGATE(15,6,(ROW(Tableyear1[])-ROW(INDEX(Tableyear1[],1,1))+1)/(YEAR(Tableyear1[])=YEAR(M333)),1)))*$C$25,O333+MAX($Q$2:Q333)*$C$19),O333)*($J334/$J333)</f>
        <v>497.03031597994237</v>
      </c>
      <c r="P334" s="80">
        <f t="array" ref="P334">IF(YEAR(M334)&lt;&gt;YEAR(M333),IF(O333&gt;INDEX(Table2xAcq.1[],_xlfn.AGGREGATE(15,6,(ROW(Tableyear1[])-ROW(INDEX(Tableyear1[],1,1))+1)/(YEAR(Tableyear1[])=YEAR(M333)),1)),P333+(O333-INDEX(Table2xAcq.1[],_xlfn.AGGREGATE(15,6,(ROW(Tableyear1[])-ROW(INDEX(Tableyear1[],1,1))+1)/(YEAR(Tableyear1[])=YEAR(M333)),1)))*$C$25,P333-MAX($Q$2:Q333)*$C$19),P333)*(1+Tbill_YTM)^(1/52)</f>
        <v>3154.0854311969742</v>
      </c>
      <c r="Q334" s="64">
        <f t="shared" si="20"/>
        <v>4933.2683639919433</v>
      </c>
      <c r="R334" s="64">
        <f>IF(YEAR(M334)&lt;&gt;YEAR(M333), R333*EXP($C$20/52)+(-MAX(Q$2:Q333)*$C$19), R333*EXP($C$20/52))</f>
        <v>-1744.5765871100307</v>
      </c>
      <c r="S334" s="65">
        <f t="shared" si="21"/>
        <v>2.8277740286335744</v>
      </c>
      <c r="T334" s="62"/>
      <c r="U334" s="62"/>
      <c r="V334" s="62"/>
    </row>
    <row r="335" spans="1:22" x14ac:dyDescent="0.4">
      <c r="E335" s="4"/>
      <c r="F335" s="4"/>
      <c r="G335" s="67"/>
      <c r="H335" s="77">
        <v>38936</v>
      </c>
      <c r="I335" s="78">
        <v>1486.73999023437</v>
      </c>
      <c r="J335" s="73">
        <v>1.73544120788574</v>
      </c>
      <c r="K335" s="79">
        <f t="shared" si="22"/>
        <v>120.83913618033041</v>
      </c>
      <c r="L335" s="62"/>
      <c r="M335" s="77">
        <v>38936</v>
      </c>
      <c r="N335" s="80">
        <f t="shared" si="23"/>
        <v>1267.5734202626684</v>
      </c>
      <c r="O335" s="80">
        <f t="array" ref="O335">IF(YEAR(M335)&lt;&gt;YEAR(M334),IF(O334&gt;INDEX(Table2xAcq.1[],_xlfn.AGGREGATE(15,6,(ROW(Tableyear1[])-ROW(INDEX(Tableyear1[],1,1))+1)/(YEAR(Tableyear1[])=YEAR(M334)),1)),O334-(O334-INDEX(Table2xAcq.1[],_xlfn.AGGREGATE(15,6,(ROW(Tableyear1[])-ROW(INDEX(Tableyear1[],1,1))+1)/(YEAR(Tableyear1[])=YEAR(M334)),1)))*$C$25,O334+MAX($Q$2:Q334)*$C$19),O334)*($J335/$J334)</f>
        <v>485.96806786284355</v>
      </c>
      <c r="P335" s="80">
        <f t="array" ref="P335">IF(YEAR(M335)&lt;&gt;YEAR(M334),IF(O334&gt;INDEX(Table2xAcq.1[],_xlfn.AGGREGATE(15,6,(ROW(Tableyear1[])-ROW(INDEX(Tableyear1[],1,1))+1)/(YEAR(Tableyear1[])=YEAR(M334)),1)),P334+(O334-INDEX(Table2xAcq.1[],_xlfn.AGGREGATE(15,6,(ROW(Tableyear1[])-ROW(INDEX(Tableyear1[],1,1))+1)/(YEAR(Tableyear1[])=YEAR(M334)),1)))*$C$25,P334-MAX($Q$2:Q334)*$C$19),P334)*(1+Tbill_YTM)^(1/52)</f>
        <v>3155.8788444772972</v>
      </c>
      <c r="Q335" s="64">
        <f t="shared" si="20"/>
        <v>4909.4203326028091</v>
      </c>
      <c r="R335" s="64">
        <f>IF(YEAR(M335)&lt;&gt;YEAR(M334), R334*EXP($C$20/52)+(-MAX(Q$2:Q334)*$C$19), R334*EXP($C$20/52))</f>
        <v>-1746.5907218725206</v>
      </c>
      <c r="S335" s="65">
        <f t="shared" si="21"/>
        <v>2.8108590473556494</v>
      </c>
      <c r="T335" s="62"/>
      <c r="U335" s="62"/>
      <c r="V335" s="62"/>
    </row>
    <row r="336" spans="1:22" ht="17.5" customHeight="1" thickBot="1" x14ac:dyDescent="0.45">
      <c r="B336" s="27"/>
      <c r="C336" s="4"/>
      <c r="D336" s="4"/>
      <c r="G336" s="69" t="s">
        <v>49</v>
      </c>
      <c r="H336" s="94">
        <v>38943</v>
      </c>
      <c r="I336" s="95">
        <v>1576.4599609375</v>
      </c>
      <c r="J336" s="73">
        <v>1.9397712945938099</v>
      </c>
      <c r="K336" s="79">
        <f t="shared" si="22"/>
        <v>120.9078453248149</v>
      </c>
      <c r="L336" s="62"/>
      <c r="M336" s="94">
        <v>38943</v>
      </c>
      <c r="N336" s="80">
        <f t="shared" si="23"/>
        <v>1344.0673942440269</v>
      </c>
      <c r="O336" s="80">
        <f t="array" ref="O336">IF(YEAR(M336)&lt;&gt;YEAR(M335),IF(O335&gt;INDEX(Table2xAcq.1[],_xlfn.AGGREGATE(15,6,(ROW(Tableyear1[])-ROW(INDEX(Tableyear1[],1,1))+1)/(YEAR(Tableyear1[])=YEAR(M335)),1)),O335-(O335-INDEX(Table2xAcq.1[],_xlfn.AGGREGATE(15,6,(ROW(Tableyear1[])-ROW(INDEX(Tableyear1[],1,1))+1)/(YEAR(Tableyear1[])=YEAR(M335)),1)))*$C$25,O335+MAX($Q$2:Q335)*$C$19),O335)*($J336/$J335)</f>
        <v>543.18573504313429</v>
      </c>
      <c r="P336" s="80">
        <f t="array" ref="P336">IF(YEAR(M336)&lt;&gt;YEAR(M335),IF(O335&gt;INDEX(Table2xAcq.1[],_xlfn.AGGREGATE(15,6,(ROW(Tableyear1[])-ROW(INDEX(Tableyear1[],1,1))+1)/(YEAR(Tableyear1[])=YEAR(M335)),1)),P335+(O335-INDEX(Table2xAcq.1[],_xlfn.AGGREGATE(15,6,(ROW(Tableyear1[])-ROW(INDEX(Tableyear1[],1,1))+1)/(YEAR(Tableyear1[])=YEAR(M335)),1)))*$C$25,P335-MAX($Q$2:Q335)*$C$19),P335)*(1+Tbill_YTM)^(1/52)</f>
        <v>3157.673277492584</v>
      </c>
      <c r="Q336" s="64">
        <f t="shared" si="20"/>
        <v>5044.9264067797449</v>
      </c>
      <c r="R336" s="64">
        <f>IF(YEAR(M336)&lt;&gt;YEAR(M335), R335*EXP($C$20/52)+(-MAX(Q$2:Q335)*$C$19), R335*EXP($C$20/52))</f>
        <v>-1748.6071819779454</v>
      </c>
      <c r="S336" s="65">
        <f t="shared" si="21"/>
        <v>2.8851113381984126</v>
      </c>
      <c r="T336" s="62"/>
      <c r="U336" s="62"/>
      <c r="V336" s="62"/>
    </row>
    <row r="337" spans="7:22" ht="17.5" customHeight="1" thickBot="1" x14ac:dyDescent="0.45">
      <c r="G337" s="68" t="s">
        <v>47</v>
      </c>
      <c r="H337" s="82">
        <v>38950</v>
      </c>
      <c r="I337" s="83">
        <v>1557.69995117187</v>
      </c>
      <c r="J337" s="73">
        <v>1.8989055156707699</v>
      </c>
      <c r="K337" s="79">
        <f t="shared" si="22"/>
        <v>120.97659353732557</v>
      </c>
      <c r="L337" s="62"/>
      <c r="M337" s="82">
        <v>38950</v>
      </c>
      <c r="N337" s="80">
        <f t="shared" si="23"/>
        <v>1328.072876104354</v>
      </c>
      <c r="O337" s="80">
        <f t="array" ref="O337">IF(YEAR(M337)&lt;&gt;YEAR(M336),IF(O336&gt;INDEX(Table2xAcq.1[],_xlfn.AGGREGATE(15,6,(ROW(Tableyear1[])-ROW(INDEX(Tableyear1[],1,1))+1)/(YEAR(Tableyear1[])=YEAR(M336)),1)),O336-(O336-INDEX(Table2xAcq.1[],_xlfn.AGGREGATE(15,6,(ROW(Tableyear1[])-ROW(INDEX(Tableyear1[],1,1))+1)/(YEAR(Tableyear1[])=YEAR(M336)),1)))*$C$25,O336+MAX($Q$2:Q336)*$C$19),O336)*($J337/$J336)</f>
        <v>531.74226837039441</v>
      </c>
      <c r="P337" s="80">
        <f t="array" ref="P337">IF(YEAR(M337)&lt;&gt;YEAR(M336),IF(O336&gt;INDEX(Table2xAcq.1[],_xlfn.AGGREGATE(15,6,(ROW(Tableyear1[])-ROW(INDEX(Tableyear1[],1,1))+1)/(YEAR(Tableyear1[])=YEAR(M336)),1)),P336+(O336-INDEX(Table2xAcq.1[],_xlfn.AGGREGATE(15,6,(ROW(Tableyear1[])-ROW(INDEX(Tableyear1[],1,1))+1)/(YEAR(Tableyear1[])=YEAR(M336)),1)))*$C$25,P336-MAX($Q$2:Q336)*$C$19),P336)*(1+Tbill_YTM)^(1/52)</f>
        <v>3159.4687308226567</v>
      </c>
      <c r="Q337" s="64">
        <f t="shared" si="20"/>
        <v>5019.2838752974048</v>
      </c>
      <c r="R337" s="64">
        <f>IF(YEAR(M337)&lt;&gt;YEAR(M336), R336*EXP($C$20/52)+(-MAX(Q$2:Q336)*$C$19), R336*EXP($C$20/52))</f>
        <v>-1750.6259701109418</v>
      </c>
      <c r="S337" s="65">
        <f t="shared" si="21"/>
        <v>2.8671366476868383</v>
      </c>
      <c r="T337" s="62"/>
      <c r="U337" s="62"/>
      <c r="V337" s="62"/>
    </row>
    <row r="338" spans="7:22" ht="17.5" customHeight="1" thickBot="1" x14ac:dyDescent="0.45">
      <c r="G338" s="69" t="s">
        <v>49</v>
      </c>
      <c r="H338" s="94">
        <v>38957</v>
      </c>
      <c r="I338" s="95">
        <v>1589.46997070312</v>
      </c>
      <c r="J338" s="73">
        <v>1.97110283374786</v>
      </c>
      <c r="K338" s="79">
        <f t="shared" si="22"/>
        <v>121.0453808400765</v>
      </c>
      <c r="L338" s="62"/>
      <c r="M338" s="94">
        <v>38957</v>
      </c>
      <c r="N338" s="80">
        <f t="shared" si="23"/>
        <v>1355.1595439706634</v>
      </c>
      <c r="O338" s="80">
        <f t="array" ref="O338">IF(YEAR(M338)&lt;&gt;YEAR(M337),IF(O337&gt;INDEX(Table2xAcq.1[],_xlfn.AGGREGATE(15,6,(ROW(Tableyear1[])-ROW(INDEX(Tableyear1[],1,1))+1)/(YEAR(Tableyear1[])=YEAR(M337)),1)),O337-(O337-INDEX(Table2xAcq.1[],_xlfn.AGGREGATE(15,6,(ROW(Tableyear1[])-ROW(INDEX(Tableyear1[],1,1))+1)/(YEAR(Tableyear1[])=YEAR(M337)),1)))*$C$25,O337+MAX($Q$2:Q337)*$C$19),O337)*($J338/$J337)</f>
        <v>551.95936994166971</v>
      </c>
      <c r="P338" s="80">
        <f t="array" ref="P338">IF(YEAR(M338)&lt;&gt;YEAR(M337),IF(O337&gt;INDEX(Table2xAcq.1[],_xlfn.AGGREGATE(15,6,(ROW(Tableyear1[])-ROW(INDEX(Tableyear1[],1,1))+1)/(YEAR(Tableyear1[])=YEAR(M337)),1)),P337+(O337-INDEX(Table2xAcq.1[],_xlfn.AGGREGATE(15,6,(ROW(Tableyear1[])-ROW(INDEX(Tableyear1[],1,1))+1)/(YEAR(Tableyear1[])=YEAR(M337)),1)))*$C$25,P337-MAX($Q$2:Q337)*$C$19),P337)*(1+Tbill_YTM)^(1/52)</f>
        <v>3161.2652050476659</v>
      </c>
      <c r="Q338" s="64">
        <f t="shared" si="20"/>
        <v>5068.3841189599989</v>
      </c>
      <c r="R338" s="64">
        <f>IF(YEAR(M338)&lt;&gt;YEAR(M337), R337*EXP($C$20/52)+(-MAX(Q$2:Q337)*$C$19), R337*EXP($C$20/52))</f>
        <v>-1752.6470889592458</v>
      </c>
      <c r="S338" s="65">
        <f t="shared" si="21"/>
        <v>2.8918452270786008</v>
      </c>
      <c r="T338" s="62"/>
      <c r="U338" s="62"/>
      <c r="V338" s="62"/>
    </row>
    <row r="339" spans="7:22" ht="17.5" customHeight="1" thickBot="1" x14ac:dyDescent="0.45">
      <c r="G339" s="68" t="s">
        <v>47</v>
      </c>
      <c r="H339" s="82">
        <v>38964</v>
      </c>
      <c r="I339" s="83">
        <v>1574.7099609375</v>
      </c>
      <c r="J339" s="73">
        <v>1.93023586273193</v>
      </c>
      <c r="K339" s="79">
        <f t="shared" si="22"/>
        <v>121.11420725529442</v>
      </c>
      <c r="L339" s="62"/>
      <c r="M339" s="82">
        <v>38964</v>
      </c>
      <c r="N339" s="80">
        <f t="shared" si="23"/>
        <v>1342.5753690748445</v>
      </c>
      <c r="O339" s="80">
        <f t="array" ref="O339">IF(YEAR(M339)&lt;&gt;YEAR(M338),IF(O338&gt;INDEX(Table2xAcq.1[],_xlfn.AGGREGATE(15,6,(ROW(Tableyear1[])-ROW(INDEX(Tableyear1[],1,1))+1)/(YEAR(Tableyear1[])=YEAR(M338)),1)),O338-(O338-INDEX(Table2xAcq.1[],_xlfn.AGGREGATE(15,6,(ROW(Tableyear1[])-ROW(INDEX(Tableyear1[],1,1))+1)/(YEAR(Tableyear1[])=YEAR(M338)),1)))*$C$25,O338+MAX($Q$2:Q338)*$C$19),O338)*($J339/$J338)</f>
        <v>540.51556945233278</v>
      </c>
      <c r="P339" s="80">
        <f t="array" ref="P339">IF(YEAR(M339)&lt;&gt;YEAR(M338),IF(O338&gt;INDEX(Table2xAcq.1[],_xlfn.AGGREGATE(15,6,(ROW(Tableyear1[])-ROW(INDEX(Tableyear1[],1,1))+1)/(YEAR(Tableyear1[])=YEAR(M338)),1)),P338+(O338-INDEX(Table2xAcq.1[],_xlfn.AGGREGATE(15,6,(ROW(Tableyear1[])-ROW(INDEX(Tableyear1[],1,1))+1)/(YEAR(Tableyear1[])=YEAR(M338)),1)))*$C$25,P338-MAX($Q$2:Q338)*$C$19),P338)*(1+Tbill_YTM)^(1/52)</f>
        <v>3163.0627007480925</v>
      </c>
      <c r="Q339" s="64">
        <f t="shared" si="20"/>
        <v>5046.1536392752696</v>
      </c>
      <c r="R339" s="64">
        <f>IF(YEAR(M339)&lt;&gt;YEAR(M338), R338*EXP($C$20/52)+(-MAX(Q$2:Q338)*$C$19), R338*EXP($C$20/52))</f>
        <v>-1754.6705412136964</v>
      </c>
      <c r="S339" s="65">
        <f t="shared" si="21"/>
        <v>2.8758410885412551</v>
      </c>
      <c r="T339" s="62"/>
      <c r="U339" s="62"/>
      <c r="V339" s="62"/>
    </row>
    <row r="340" spans="7:22" ht="17.5" customHeight="1" thickBot="1" x14ac:dyDescent="0.45">
      <c r="G340" s="69" t="s">
        <v>49</v>
      </c>
      <c r="H340" s="94">
        <v>38971</v>
      </c>
      <c r="I340" s="95">
        <v>1632.43994140625</v>
      </c>
      <c r="J340" s="73">
        <v>2.0732672214507999</v>
      </c>
      <c r="K340" s="79">
        <f t="shared" si="22"/>
        <v>121.18307280521866</v>
      </c>
      <c r="L340" s="62"/>
      <c r="M340" s="94">
        <v>38971</v>
      </c>
      <c r="N340" s="80">
        <f t="shared" si="23"/>
        <v>1391.7951312895777</v>
      </c>
      <c r="O340" s="80">
        <f t="array" ref="O340">IF(YEAR(M340)&lt;&gt;YEAR(M339),IF(O339&gt;INDEX(Table2xAcq.1[],_xlfn.AGGREGATE(15,6,(ROW(Tableyear1[])-ROW(INDEX(Tableyear1[],1,1))+1)/(YEAR(Tableyear1[])=YEAR(M339)),1)),O339-(O339-INDEX(Table2xAcq.1[],_xlfn.AGGREGATE(15,6,(ROW(Tableyear1[])-ROW(INDEX(Tableyear1[],1,1))+1)/(YEAR(Tableyear1[])=YEAR(M339)),1)))*$C$25,O339+MAX($Q$2:Q339)*$C$19),O339)*($J340/$J339)</f>
        <v>580.56801993268516</v>
      </c>
      <c r="P340" s="80">
        <f t="array" ref="P340">IF(YEAR(M340)&lt;&gt;YEAR(M339),IF(O339&gt;INDEX(Table2xAcq.1[],_xlfn.AGGREGATE(15,6,(ROW(Tableyear1[])-ROW(INDEX(Tableyear1[],1,1))+1)/(YEAR(Tableyear1[])=YEAR(M339)),1)),P339+(O339-INDEX(Table2xAcq.1[],_xlfn.AGGREGATE(15,6,(ROW(Tableyear1[])-ROW(INDEX(Tableyear1[],1,1))+1)/(YEAR(Tableyear1[])=YEAR(M339)),1)))*$C$25,P339-MAX($Q$2:Q339)*$C$19),P339)*(1+Tbill_YTM)^(1/52)</f>
        <v>3164.8612185047477</v>
      </c>
      <c r="Q340" s="64">
        <f t="shared" si="20"/>
        <v>5137.2243697270105</v>
      </c>
      <c r="R340" s="64">
        <f>IF(YEAR(M340)&lt;&gt;YEAR(M339), R339*EXP($C$20/52)+(-MAX(Q$2:Q339)*$C$19), R339*EXP($C$20/52))</f>
        <v>-1756.6963295682392</v>
      </c>
      <c r="S340" s="65">
        <f t="shared" si="21"/>
        <v>2.9243667691783917</v>
      </c>
      <c r="T340" s="62"/>
      <c r="U340" s="62"/>
      <c r="V340" s="62"/>
    </row>
    <row r="341" spans="7:22" x14ac:dyDescent="0.4">
      <c r="G341" s="67"/>
      <c r="H341" s="77">
        <v>38978</v>
      </c>
      <c r="I341" s="78">
        <v>1622.36999511718</v>
      </c>
      <c r="J341" s="73">
        <v>2.04411625862121</v>
      </c>
      <c r="K341" s="79">
        <f t="shared" si="22"/>
        <v>121.25197751210123</v>
      </c>
      <c r="L341" s="62"/>
      <c r="M341" s="77">
        <v>38978</v>
      </c>
      <c r="N341" s="80">
        <f t="shared" si="23"/>
        <v>1383.2096379663735</v>
      </c>
      <c r="O341" s="80">
        <f t="array" ref="O341">IF(YEAR(M341)&lt;&gt;YEAR(M340),IF(O340&gt;INDEX(Table2xAcq.1[],_xlfn.AGGREGATE(15,6,(ROW(Tableyear1[])-ROW(INDEX(Tableyear1[],1,1))+1)/(YEAR(Tableyear1[])=YEAR(M340)),1)),O340-(O340-INDEX(Table2xAcq.1[],_xlfn.AGGREGATE(15,6,(ROW(Tableyear1[])-ROW(INDEX(Tableyear1[],1,1))+1)/(YEAR(Tableyear1[])=YEAR(M340)),1)))*$C$25,O340+MAX($Q$2:Q340)*$C$19),O340)*($J341/$J340)</f>
        <v>572.4050023563675</v>
      </c>
      <c r="P341" s="80">
        <f t="array" ref="P341">IF(YEAR(M341)&lt;&gt;YEAR(M340),IF(O340&gt;INDEX(Table2xAcq.1[],_xlfn.AGGREGATE(15,6,(ROW(Tableyear1[])-ROW(INDEX(Tableyear1[],1,1))+1)/(YEAR(Tableyear1[])=YEAR(M340)),1)),P340+(O340-INDEX(Table2xAcq.1[],_xlfn.AGGREGATE(15,6,(ROW(Tableyear1[])-ROW(INDEX(Tableyear1[],1,1))+1)/(YEAR(Tableyear1[])=YEAR(M340)),1)))*$C$25,P340-MAX($Q$2:Q340)*$C$19),P340)*(1+Tbill_YTM)^(1/52)</f>
        <v>3166.6607588987731</v>
      </c>
      <c r="Q341" s="64">
        <f t="shared" si="20"/>
        <v>5122.2753992215139</v>
      </c>
      <c r="R341" s="64">
        <f>IF(YEAR(M341)&lt;&gt;YEAR(M340), R340*EXP($C$20/52)+(-MAX(Q$2:Q340)*$C$19), R340*EXP($C$20/52))</f>
        <v>-1758.7244567199298</v>
      </c>
      <c r="S341" s="65">
        <f t="shared" si="21"/>
        <v>2.9124945523158874</v>
      </c>
      <c r="T341" s="62"/>
      <c r="U341" s="62"/>
      <c r="V341" s="62"/>
    </row>
    <row r="342" spans="7:22" x14ac:dyDescent="0.4">
      <c r="G342" s="67"/>
      <c r="H342" s="77">
        <v>38985</v>
      </c>
      <c r="I342" s="78">
        <v>1654.13000488281</v>
      </c>
      <c r="J342" s="73">
        <v>2.1223056316375701</v>
      </c>
      <c r="K342" s="79">
        <f t="shared" si="22"/>
        <v>121.32092139820678</v>
      </c>
      <c r="L342" s="62"/>
      <c r="M342" s="77">
        <v>38985</v>
      </c>
      <c r="N342" s="80">
        <f t="shared" si="23"/>
        <v>1410.2877716485443</v>
      </c>
      <c r="O342" s="80">
        <f t="array" ref="O342">IF(YEAR(M342)&lt;&gt;YEAR(M341),IF(O341&gt;INDEX(Table2xAcq.1[],_xlfn.AGGREGATE(15,6,(ROW(Tableyear1[])-ROW(INDEX(Tableyear1[],1,1))+1)/(YEAR(Tableyear1[])=YEAR(M341)),1)),O341-(O341-INDEX(Table2xAcq.1[],_xlfn.AGGREGATE(15,6,(ROW(Tableyear1[])-ROW(INDEX(Tableyear1[],1,1))+1)/(YEAR(Tableyear1[])=YEAR(M341)),1)))*$C$25,O341+MAX($Q$2:Q341)*$C$19),O341)*($J342/$J341)</f>
        <v>594.30003306066862</v>
      </c>
      <c r="P342" s="80">
        <f t="array" ref="P342">IF(YEAR(M342)&lt;&gt;YEAR(M341),IF(O341&gt;INDEX(Table2xAcq.1[],_xlfn.AGGREGATE(15,6,(ROW(Tableyear1[])-ROW(INDEX(Tableyear1[],1,1))+1)/(YEAR(Tableyear1[])=YEAR(M341)),1)),P341+(O341-INDEX(Table2xAcq.1[],_xlfn.AGGREGATE(15,6,(ROW(Tableyear1[])-ROW(INDEX(Tableyear1[],1,1))+1)/(YEAR(Tableyear1[])=YEAR(M341)),1)))*$C$25,P341-MAX($Q$2:Q341)*$C$19),P341)*(1+Tbill_YTM)^(1/52)</f>
        <v>3168.46132251164</v>
      </c>
      <c r="Q342" s="64">
        <f t="shared" si="20"/>
        <v>5173.0491272208528</v>
      </c>
      <c r="R342" s="64">
        <f>IF(YEAR(M342)&lt;&gt;YEAR(M341), R341*EXP($C$20/52)+(-MAX(Q$2:Q341)*$C$19), R341*EXP($C$20/52))</f>
        <v>-1760.7549253689381</v>
      </c>
      <c r="S342" s="65">
        <f t="shared" si="21"/>
        <v>2.9379722599026228</v>
      </c>
      <c r="T342" s="62"/>
      <c r="U342" s="62"/>
      <c r="V342" s="62"/>
    </row>
    <row r="343" spans="7:22" x14ac:dyDescent="0.4">
      <c r="G343" s="67"/>
      <c r="H343" s="77">
        <v>38992</v>
      </c>
      <c r="I343" s="78">
        <v>1684.88000488281</v>
      </c>
      <c r="J343" s="73">
        <v>2.1972277164459202</v>
      </c>
      <c r="K343" s="79">
        <f t="shared" si="22"/>
        <v>121.38990448581261</v>
      </c>
      <c r="L343" s="62"/>
      <c r="M343" s="77">
        <v>38992</v>
      </c>
      <c r="N343" s="80">
        <f t="shared" si="23"/>
        <v>1436.5047853356064</v>
      </c>
      <c r="O343" s="80">
        <f t="array" ref="O343">IF(YEAR(M343)&lt;&gt;YEAR(M342),IF(O342&gt;INDEX(Table2xAcq.1[],_xlfn.AGGREGATE(15,6,(ROW(Tableyear1[])-ROW(INDEX(Tableyear1[],1,1))+1)/(YEAR(Tableyear1[])=YEAR(M342)),1)),O342-(O342-INDEX(Table2xAcq.1[],_xlfn.AGGREGATE(15,6,(ROW(Tableyear1[])-ROW(INDEX(Tableyear1[],1,1))+1)/(YEAR(Tableyear1[])=YEAR(M342)),1)))*$C$25,O342+MAX($Q$2:Q342)*$C$19),O342)*($J343/$J342)</f>
        <v>615.28013923143737</v>
      </c>
      <c r="P343" s="80">
        <f t="array" ref="P343">IF(YEAR(M343)&lt;&gt;YEAR(M342),IF(O342&gt;INDEX(Table2xAcq.1[],_xlfn.AGGREGATE(15,6,(ROW(Tableyear1[])-ROW(INDEX(Tableyear1[],1,1))+1)/(YEAR(Tableyear1[])=YEAR(M342)),1)),P342+(O342-INDEX(Table2xAcq.1[],_xlfn.AGGREGATE(15,6,(ROW(Tableyear1[])-ROW(INDEX(Tableyear1[],1,1))+1)/(YEAR(Tableyear1[])=YEAR(M342)),1)))*$C$25,P342-MAX($Q$2:Q342)*$C$19),P342)*(1+Tbill_YTM)^(1/52)</f>
        <v>3170.2629099251508</v>
      </c>
      <c r="Q343" s="64">
        <f t="shared" si="20"/>
        <v>5222.0478344921939</v>
      </c>
      <c r="R343" s="64">
        <f>IF(YEAR(M343)&lt;&gt;YEAR(M342), R342*EXP($C$20/52)+(-MAX(Q$2:Q342)*$C$19), R342*EXP($C$20/52))</f>
        <v>-1762.7877382185509</v>
      </c>
      <c r="S343" s="65">
        <f t="shared" si="21"/>
        <v>2.9623803940056468</v>
      </c>
      <c r="T343" s="62"/>
      <c r="U343" s="62"/>
      <c r="V343" s="62"/>
    </row>
    <row r="344" spans="7:22" x14ac:dyDescent="0.4">
      <c r="G344" s="67"/>
      <c r="H344" s="77">
        <v>38999</v>
      </c>
      <c r="I344" s="78">
        <v>1727.2099609375</v>
      </c>
      <c r="J344" s="73">
        <v>2.3032054901122998</v>
      </c>
      <c r="K344" s="79">
        <f t="shared" si="22"/>
        <v>121.4589267972087</v>
      </c>
      <c r="L344" s="62"/>
      <c r="M344" s="77">
        <v>38999</v>
      </c>
      <c r="N344" s="80">
        <f t="shared" si="23"/>
        <v>1472.5947052464533</v>
      </c>
      <c r="O344" s="80">
        <f t="array" ref="O344">IF(YEAR(M344)&lt;&gt;YEAR(M343),IF(O343&gt;INDEX(Table2xAcq.1[],_xlfn.AGGREGATE(15,6,(ROW(Tableyear1[])-ROW(INDEX(Tableyear1[],1,1))+1)/(YEAR(Tableyear1[])=YEAR(M343)),1)),O343-(O343-INDEX(Table2xAcq.1[],_xlfn.AGGREGATE(15,6,(ROW(Tableyear1[])-ROW(INDEX(Tableyear1[],1,1))+1)/(YEAR(Tableyear1[])=YEAR(M343)),1)))*$C$25,O343+MAX($Q$2:Q343)*$C$19),O343)*($J344/$J343)</f>
        <v>644.95663513981799</v>
      </c>
      <c r="P344" s="80">
        <f t="array" ref="P344">IF(YEAR(M344)&lt;&gt;YEAR(M343),IF(O343&gt;INDEX(Table2xAcq.1[],_xlfn.AGGREGATE(15,6,(ROW(Tableyear1[])-ROW(INDEX(Tableyear1[],1,1))+1)/(YEAR(Tableyear1[])=YEAR(M343)),1)),P343+(O343-INDEX(Table2xAcq.1[],_xlfn.AGGREGATE(15,6,(ROW(Tableyear1[])-ROW(INDEX(Tableyear1[],1,1))+1)/(YEAR(Tableyear1[])=YEAR(M343)),1)))*$C$25,P343-MAX($Q$2:Q343)*$C$19),P343)*(1+Tbill_YTM)^(1/52)</f>
        <v>3172.0655217214385</v>
      </c>
      <c r="Q344" s="64">
        <f t="shared" si="20"/>
        <v>5289.6168621077104</v>
      </c>
      <c r="R344" s="64">
        <f>IF(YEAR(M344)&lt;&gt;YEAR(M343), R343*EXP($C$20/52)+(-MAX(Q$2:Q343)*$C$19), R343*EXP($C$20/52))</f>
        <v>-1764.8228979751761</v>
      </c>
      <c r="S344" s="65">
        <f t="shared" si="21"/>
        <v>2.9972508109321425</v>
      </c>
      <c r="T344" s="62"/>
      <c r="U344" s="62"/>
      <c r="V344" s="62"/>
    </row>
    <row r="345" spans="7:22" x14ac:dyDescent="0.4">
      <c r="G345" s="67"/>
      <c r="H345" s="77">
        <v>39006</v>
      </c>
      <c r="I345" s="78">
        <v>1709.57995605468</v>
      </c>
      <c r="J345" s="73">
        <v>2.2558014392852699</v>
      </c>
      <c r="K345" s="79">
        <f t="shared" si="22"/>
        <v>121.52798835469773</v>
      </c>
      <c r="L345" s="62"/>
      <c r="M345" s="77">
        <v>39006</v>
      </c>
      <c r="N345" s="80">
        <f t="shared" si="23"/>
        <v>1457.5636132361813</v>
      </c>
      <c r="O345" s="80">
        <f t="array" ref="O345">IF(YEAR(M345)&lt;&gt;YEAR(M344),IF(O344&gt;INDEX(Table2xAcq.1[],_xlfn.AGGREGATE(15,6,(ROW(Tableyear1[])-ROW(INDEX(Tableyear1[],1,1))+1)/(YEAR(Tableyear1[])=YEAR(M344)),1)),O344-(O344-INDEX(Table2xAcq.1[],_xlfn.AGGREGATE(15,6,(ROW(Tableyear1[])-ROW(INDEX(Tableyear1[],1,1))+1)/(YEAR(Tableyear1[])=YEAR(M344)),1)))*$C$25,O344+MAX($Q$2:Q344)*$C$19),O344)*($J345/$J344)</f>
        <v>631.68228456855945</v>
      </c>
      <c r="P345" s="80">
        <f t="array" ref="P345">IF(YEAR(M345)&lt;&gt;YEAR(M344),IF(O344&gt;INDEX(Table2xAcq.1[],_xlfn.AGGREGATE(15,6,(ROW(Tableyear1[])-ROW(INDEX(Tableyear1[],1,1))+1)/(YEAR(Tableyear1[])=YEAR(M344)),1)),P344+(O344-INDEX(Table2xAcq.1[],_xlfn.AGGREGATE(15,6,(ROW(Tableyear1[])-ROW(INDEX(Tableyear1[],1,1))+1)/(YEAR(Tableyear1[])=YEAR(M344)),1)))*$C$25,P344-MAX($Q$2:Q344)*$C$19),P344)*(1+Tbill_YTM)^(1/52)</f>
        <v>3173.8691584829676</v>
      </c>
      <c r="Q345" s="64">
        <f t="shared" si="20"/>
        <v>5263.1150562877083</v>
      </c>
      <c r="R345" s="64">
        <f>IF(YEAR(M345)&lt;&gt;YEAR(M344), R344*EXP($C$20/52)+(-MAX(Q$2:Q344)*$C$19), R344*EXP($C$20/52))</f>
        <v>-1766.8604073483464</v>
      </c>
      <c r="S345" s="65">
        <f t="shared" si="21"/>
        <v>2.9787950617935013</v>
      </c>
      <c r="T345" s="62"/>
      <c r="U345" s="62"/>
      <c r="V345" s="62"/>
    </row>
    <row r="346" spans="7:22" x14ac:dyDescent="0.4">
      <c r="G346" s="67"/>
      <c r="H346" s="77">
        <v>39013</v>
      </c>
      <c r="I346" s="78">
        <v>1717.60998535156</v>
      </c>
      <c r="J346" s="73">
        <v>2.27269291877746</v>
      </c>
      <c r="K346" s="79">
        <f t="shared" si="22"/>
        <v>121.59708918059499</v>
      </c>
      <c r="L346" s="62"/>
      <c r="M346" s="77">
        <v>39013</v>
      </c>
      <c r="N346" s="80">
        <f t="shared" si="23"/>
        <v>1464.409902276305</v>
      </c>
      <c r="O346" s="80">
        <f t="array" ref="O346">IF(YEAR(M346)&lt;&gt;YEAR(M345),IF(O345&gt;INDEX(Table2xAcq.1[],_xlfn.AGGREGATE(15,6,(ROW(Tableyear1[])-ROW(INDEX(Tableyear1[],1,1))+1)/(YEAR(Tableyear1[])=YEAR(M345)),1)),O345-(O345-INDEX(Table2xAcq.1[],_xlfn.AGGREGATE(15,6,(ROW(Tableyear1[])-ROW(INDEX(Tableyear1[],1,1))+1)/(YEAR(Tableyear1[])=YEAR(M345)),1)))*$C$25,O345+MAX($Q$2:Q345)*$C$19),O345)*($J346/$J345)</f>
        <v>636.41233224454209</v>
      </c>
      <c r="P346" s="80">
        <f t="array" ref="P346">IF(YEAR(M346)&lt;&gt;YEAR(M345),IF(O345&gt;INDEX(Table2xAcq.1[],_xlfn.AGGREGATE(15,6,(ROW(Tableyear1[])-ROW(INDEX(Tableyear1[],1,1))+1)/(YEAR(Tableyear1[])=YEAR(M345)),1)),P345+(O345-INDEX(Table2xAcq.1[],_xlfn.AGGREGATE(15,6,(ROW(Tableyear1[])-ROW(INDEX(Tableyear1[],1,1))+1)/(YEAR(Tableyear1[])=YEAR(M345)),1)))*$C$25,P345-MAX($Q$2:Q345)*$C$19),P345)*(1+Tbill_YTM)^(1/52)</f>
        <v>3175.6738207925332</v>
      </c>
      <c r="Q346" s="64">
        <f t="shared" si="20"/>
        <v>5276.4960553133806</v>
      </c>
      <c r="R346" s="64">
        <f>IF(YEAR(M346)&lt;&gt;YEAR(M345), R345*EXP($C$20/52)+(-MAX(Q$2:Q345)*$C$19), R345*EXP($C$20/52))</f>
        <v>-1768.9002690507223</v>
      </c>
      <c r="S346" s="65">
        <f t="shared" si="21"/>
        <v>2.9829245591923645</v>
      </c>
      <c r="T346" s="62"/>
      <c r="U346" s="62"/>
      <c r="V346" s="62"/>
    </row>
    <row r="347" spans="7:22" x14ac:dyDescent="0.4">
      <c r="G347" s="67"/>
      <c r="H347" s="77">
        <v>39020</v>
      </c>
      <c r="I347" s="78">
        <v>1703.97998046875</v>
      </c>
      <c r="J347" s="73">
        <v>2.2394547462463299</v>
      </c>
      <c r="K347" s="79">
        <f t="shared" si="22"/>
        <v>121.66622929722853</v>
      </c>
      <c r="L347" s="62"/>
      <c r="M347" s="77">
        <v>39020</v>
      </c>
      <c r="N347" s="80">
        <f t="shared" si="23"/>
        <v>1452.789153509887</v>
      </c>
      <c r="O347" s="80">
        <f t="array" ref="O347">IF(YEAR(M347)&lt;&gt;YEAR(M346),IF(O346&gt;INDEX(Table2xAcq.1[],_xlfn.AGGREGATE(15,6,(ROW(Tableyear1[])-ROW(INDEX(Tableyear1[],1,1))+1)/(YEAR(Tableyear1[])=YEAR(M346)),1)),O346-(O346-INDEX(Table2xAcq.1[],_xlfn.AGGREGATE(15,6,(ROW(Tableyear1[])-ROW(INDEX(Tableyear1[],1,1))+1)/(YEAR(Tableyear1[])=YEAR(M346)),1)))*$C$25,O346+MAX($Q$2:Q346)*$C$19),O346)*($J347/$J346)</f>
        <v>627.10479107815263</v>
      </c>
      <c r="P347" s="80">
        <f t="array" ref="P347">IF(YEAR(M347)&lt;&gt;YEAR(M346),IF(O346&gt;INDEX(Table2xAcq.1[],_xlfn.AGGREGATE(15,6,(ROW(Tableyear1[])-ROW(INDEX(Tableyear1[],1,1))+1)/(YEAR(Tableyear1[])=YEAR(M346)),1)),P346+(O346-INDEX(Table2xAcq.1[],_xlfn.AGGREGATE(15,6,(ROW(Tableyear1[])-ROW(INDEX(Tableyear1[],1,1))+1)/(YEAR(Tableyear1[])=YEAR(M346)),1)))*$C$25,P346-MAX($Q$2:Q346)*$C$19),P346)*(1+Tbill_YTM)^(1/52)</f>
        <v>3177.479509233262</v>
      </c>
      <c r="Q347" s="64">
        <f t="shared" si="20"/>
        <v>5257.3734538213012</v>
      </c>
      <c r="R347" s="64">
        <f>IF(YEAR(M347)&lt;&gt;YEAR(M346), R346*EXP($C$20/52)+(-MAX(Q$2:Q346)*$C$19), R346*EXP($C$20/52))</f>
        <v>-1770.9424857980962</v>
      </c>
      <c r="S347" s="65">
        <f t="shared" si="21"/>
        <v>2.9686867281022984</v>
      </c>
      <c r="T347" s="62"/>
      <c r="U347" s="62"/>
      <c r="V347" s="62"/>
    </row>
    <row r="348" spans="7:22" x14ac:dyDescent="0.4">
      <c r="G348" s="67"/>
      <c r="H348" s="77">
        <v>39027</v>
      </c>
      <c r="I348" s="78">
        <v>1751.10998535156</v>
      </c>
      <c r="J348" s="73">
        <v>2.3606908321380602</v>
      </c>
      <c r="K348" s="79">
        <f t="shared" si="22"/>
        <v>121.73540872693904</v>
      </c>
      <c r="L348" s="62"/>
      <c r="M348" s="77">
        <v>39027</v>
      </c>
      <c r="N348" s="80">
        <f t="shared" si="23"/>
        <v>1492.9715269435108</v>
      </c>
      <c r="O348" s="80">
        <f t="array" ref="O348">IF(YEAR(M348)&lt;&gt;YEAR(M347),IF(O347&gt;INDEX(Table2xAcq.1[],_xlfn.AGGREGATE(15,6,(ROW(Tableyear1[])-ROW(INDEX(Tableyear1[],1,1))+1)/(YEAR(Tableyear1[])=YEAR(M347)),1)),O347-(O347-INDEX(Table2xAcq.1[],_xlfn.AGGREGATE(15,6,(ROW(Tableyear1[])-ROW(INDEX(Tableyear1[],1,1))+1)/(YEAR(Tableyear1[])=YEAR(M347)),1)))*$C$25,O347+MAX($Q$2:Q347)*$C$19),O347)*($J348/$J347)</f>
        <v>661.05400592239118</v>
      </c>
      <c r="P348" s="80">
        <f t="array" ref="P348">IF(YEAR(M348)&lt;&gt;YEAR(M347),IF(O347&gt;INDEX(Table2xAcq.1[],_xlfn.AGGREGATE(15,6,(ROW(Tableyear1[])-ROW(INDEX(Tableyear1[],1,1))+1)/(YEAR(Tableyear1[])=YEAR(M347)),1)),P347+(O347-INDEX(Table2xAcq.1[],_xlfn.AGGREGATE(15,6,(ROW(Tableyear1[])-ROW(INDEX(Tableyear1[],1,1))+1)/(YEAR(Tableyear1[])=YEAR(M347)),1)))*$C$25,P347-MAX($Q$2:Q347)*$C$19),P347)*(1+Tbill_YTM)^(1/52)</f>
        <v>3179.286224388612</v>
      </c>
      <c r="Q348" s="64">
        <f t="shared" si="20"/>
        <v>5333.3117572545143</v>
      </c>
      <c r="R348" s="64">
        <f>IF(YEAR(M348)&lt;&gt;YEAR(M347), R347*EXP($C$20/52)+(-MAX(Q$2:Q347)*$C$19), R347*EXP($C$20/52))</f>
        <v>-1772.9870603093964</v>
      </c>
      <c r="S348" s="65">
        <f t="shared" si="21"/>
        <v>3.0080940107503213</v>
      </c>
      <c r="T348" s="62"/>
      <c r="U348" s="62"/>
      <c r="V348" s="62"/>
    </row>
    <row r="349" spans="7:22" x14ac:dyDescent="0.4">
      <c r="G349" s="62"/>
      <c r="H349" s="77">
        <v>39034</v>
      </c>
      <c r="I349" s="78">
        <v>1800.67004394531</v>
      </c>
      <c r="J349" s="73">
        <v>2.4955482482910099</v>
      </c>
      <c r="K349" s="79">
        <f t="shared" si="22"/>
        <v>121.80462749207996</v>
      </c>
      <c r="L349" s="62"/>
      <c r="M349" s="77">
        <v>39034</v>
      </c>
      <c r="N349" s="80">
        <f t="shared" si="23"/>
        <v>1535.2257296909561</v>
      </c>
      <c r="O349" s="80">
        <f t="array" ref="O349">IF(YEAR(M349)&lt;&gt;YEAR(M348),IF(O348&gt;INDEX(Table2xAcq.1[],_xlfn.AGGREGATE(15,6,(ROW(Tableyear1[])-ROW(INDEX(Tableyear1[],1,1))+1)/(YEAR(Tableyear1[])=YEAR(M348)),1)),O348-(O348-INDEX(Table2xAcq.1[],_xlfn.AGGREGATE(15,6,(ROW(Tableyear1[])-ROW(INDEX(Tableyear1[],1,1))+1)/(YEAR(Tableyear1[])=YEAR(M348)),1)))*$C$25,O348+MAX($Q$2:Q348)*$C$19),O348)*($J349/$J348)</f>
        <v>698.81754274924015</v>
      </c>
      <c r="P349" s="80">
        <f t="array" ref="P349">IF(YEAR(M349)&lt;&gt;YEAR(M348),IF(O348&gt;INDEX(Table2xAcq.1[],_xlfn.AGGREGATE(15,6,(ROW(Tableyear1[])-ROW(INDEX(Tableyear1[],1,1))+1)/(YEAR(Tableyear1[])=YEAR(M348)),1)),P348+(O348-INDEX(Table2xAcq.1[],_xlfn.AGGREGATE(15,6,(ROW(Tableyear1[])-ROW(INDEX(Tableyear1[],1,1))+1)/(YEAR(Tableyear1[])=YEAR(M348)),1)))*$C$25,P348-MAX($Q$2:Q348)*$C$19),P348)*(1+Tbill_YTM)^(1/52)</f>
        <v>3181.0939668423739</v>
      </c>
      <c r="Q349" s="64">
        <f t="shared" si="20"/>
        <v>5415.1372392825706</v>
      </c>
      <c r="R349" s="64">
        <f>IF(YEAR(M349)&lt;&gt;YEAR(M348), R348*EXP($C$20/52)+(-MAX(Q$2:Q348)*$C$19), R348*EXP($C$20/52))</f>
        <v>-1775.0339953066896</v>
      </c>
      <c r="S349" s="65">
        <f t="shared" si="21"/>
        <v>3.0507231149378327</v>
      </c>
      <c r="T349" s="62"/>
      <c r="U349" s="62"/>
      <c r="V349" s="62"/>
    </row>
    <row r="350" spans="7:22" x14ac:dyDescent="0.4">
      <c r="G350" s="62"/>
      <c r="H350" s="77">
        <v>39041</v>
      </c>
      <c r="I350" s="78">
        <v>1815.53002929687</v>
      </c>
      <c r="J350" s="73">
        <v>2.5274243354797301</v>
      </c>
      <c r="K350" s="79">
        <f t="shared" si="22"/>
        <v>121.87388561501741</v>
      </c>
      <c r="L350" s="62"/>
      <c r="M350" s="77">
        <v>39041</v>
      </c>
      <c r="N350" s="80">
        <f t="shared" si="23"/>
        <v>1547.8951423527899</v>
      </c>
      <c r="O350" s="80">
        <f t="array" ref="O350">IF(YEAR(M350)&lt;&gt;YEAR(M349),IF(O349&gt;INDEX(Table2xAcq.1[],_xlfn.AGGREGATE(15,6,(ROW(Tableyear1[])-ROW(INDEX(Tableyear1[],1,1))+1)/(YEAR(Tableyear1[])=YEAR(M349)),1)),O349-(O349-INDEX(Table2xAcq.1[],_xlfn.AGGREGATE(15,6,(ROW(Tableyear1[])-ROW(INDEX(Tableyear1[],1,1))+1)/(YEAR(Tableyear1[])=YEAR(M349)),1)))*$C$25,O349+MAX($Q$2:Q349)*$C$19),O349)*($J350/$J349)</f>
        <v>707.7436650700314</v>
      </c>
      <c r="P350" s="80">
        <f t="array" ref="P350">IF(YEAR(M350)&lt;&gt;YEAR(M349),IF(O349&gt;INDEX(Table2xAcq.1[],_xlfn.AGGREGATE(15,6,(ROW(Tableyear1[])-ROW(INDEX(Tableyear1[],1,1))+1)/(YEAR(Tableyear1[])=YEAR(M349)),1)),P349+(O349-INDEX(Table2xAcq.1[],_xlfn.AGGREGATE(15,6,(ROW(Tableyear1[])-ROW(INDEX(Tableyear1[],1,1))+1)/(YEAR(Tableyear1[])=YEAR(M349)),1)))*$C$25,P349-MAX($Q$2:Q349)*$C$19),P349)*(1+Tbill_YTM)^(1/52)</f>
        <v>3182.9027371786692</v>
      </c>
      <c r="Q350" s="64">
        <f t="shared" si="20"/>
        <v>5438.5415446014904</v>
      </c>
      <c r="R350" s="64">
        <f>IF(YEAR(M350)&lt;&gt;YEAR(M349), R349*EXP($C$20/52)+(-MAX(Q$2:Q349)*$C$19), R349*EXP($C$20/52))</f>
        <v>-1777.0832935151855</v>
      </c>
      <c r="S350" s="65">
        <f t="shared" si="21"/>
        <v>3.0603751464253</v>
      </c>
      <c r="T350" s="62"/>
      <c r="U350" s="62"/>
      <c r="V350" s="62"/>
    </row>
    <row r="351" spans="7:22" x14ac:dyDescent="0.4">
      <c r="G351" s="62"/>
      <c r="H351" s="77">
        <v>39048</v>
      </c>
      <c r="I351" s="78">
        <v>1775.11999511718</v>
      </c>
      <c r="J351" s="73">
        <v>2.4198100566864</v>
      </c>
      <c r="K351" s="79">
        <f t="shared" si="22"/>
        <v>121.94318311813025</v>
      </c>
      <c r="L351" s="62"/>
      <c r="M351" s="77">
        <v>39048</v>
      </c>
      <c r="N351" s="80">
        <f t="shared" si="23"/>
        <v>1513.4421205907222</v>
      </c>
      <c r="O351" s="80">
        <f t="array" ref="O351">IF(YEAR(M351)&lt;&gt;YEAR(M350),IF(O350&gt;INDEX(Table2xAcq.1[],_xlfn.AGGREGATE(15,6,(ROW(Tableyear1[])-ROW(INDEX(Tableyear1[],1,1))+1)/(YEAR(Tableyear1[])=YEAR(M350)),1)),O350-(O350-INDEX(Table2xAcq.1[],_xlfn.AGGREGATE(15,6,(ROW(Tableyear1[])-ROW(INDEX(Tableyear1[],1,1))+1)/(YEAR(Tableyear1[])=YEAR(M350)),1)))*$C$25,O350+MAX($Q$2:Q350)*$C$19),O350)*($J351/$J350)</f>
        <v>677.60890573504901</v>
      </c>
      <c r="P351" s="80">
        <f t="array" ref="P351">IF(YEAR(M351)&lt;&gt;YEAR(M350),IF(O350&gt;INDEX(Table2xAcq.1[],_xlfn.AGGREGATE(15,6,(ROW(Tableyear1[])-ROW(INDEX(Tableyear1[],1,1))+1)/(YEAR(Tableyear1[])=YEAR(M350)),1)),P350+(O350-INDEX(Table2xAcq.1[],_xlfn.AGGREGATE(15,6,(ROW(Tableyear1[])-ROW(INDEX(Tableyear1[],1,1))+1)/(YEAR(Tableyear1[])=YEAR(M350)),1)))*$C$25,P350-MAX($Q$2:Q350)*$C$19),P350)*(1+Tbill_YTM)^(1/52)</f>
        <v>3184.712535981952</v>
      </c>
      <c r="Q351" s="64">
        <f t="shared" si="20"/>
        <v>5375.7635623077231</v>
      </c>
      <c r="R351" s="64">
        <f>IF(YEAR(M351)&lt;&gt;YEAR(M350), R350*EXP($C$20/52)+(-MAX(Q$2:Q350)*$C$19), R350*EXP($C$20/52))</f>
        <v>-1779.1349576632399</v>
      </c>
      <c r="S351" s="65">
        <f t="shared" si="21"/>
        <v>3.0215603033107645</v>
      </c>
      <c r="T351" s="62"/>
      <c r="U351" s="62"/>
      <c r="V351" s="62"/>
    </row>
    <row r="352" spans="7:22" x14ac:dyDescent="0.4">
      <c r="G352" s="62"/>
      <c r="H352" s="77">
        <v>39055</v>
      </c>
      <c r="I352" s="78">
        <v>1786.2099609375</v>
      </c>
      <c r="J352" s="73">
        <v>2.4383358955383301</v>
      </c>
      <c r="K352" s="79">
        <f t="shared" si="22"/>
        <v>122.01252002381004</v>
      </c>
      <c r="L352" s="62"/>
      <c r="M352" s="77">
        <v>39055</v>
      </c>
      <c r="N352" s="80">
        <f t="shared" si="23"/>
        <v>1522.8972680931736</v>
      </c>
      <c r="O352" s="80">
        <f t="array" ref="O352">IF(YEAR(M352)&lt;&gt;YEAR(M351),IF(O351&gt;INDEX(Table2xAcq.1[],_xlfn.AGGREGATE(15,6,(ROW(Tableyear1[])-ROW(INDEX(Tableyear1[],1,1))+1)/(YEAR(Tableyear1[])=YEAR(M351)),1)),O351-(O351-INDEX(Table2xAcq.1[],_xlfn.AGGREGATE(15,6,(ROW(Tableyear1[])-ROW(INDEX(Tableyear1[],1,1))+1)/(YEAR(Tableyear1[])=YEAR(M351)),1)))*$C$25,O351+MAX($Q$2:Q351)*$C$19),O351)*($J352/$J351)</f>
        <v>682.79661596775634</v>
      </c>
      <c r="P352" s="80">
        <f t="array" ref="P352">IF(YEAR(M352)&lt;&gt;YEAR(M351),IF(O351&gt;INDEX(Table2xAcq.1[],_xlfn.AGGREGATE(15,6,(ROW(Tableyear1[])-ROW(INDEX(Tableyear1[],1,1))+1)/(YEAR(Tableyear1[])=YEAR(M351)),1)),P351+(O351-INDEX(Table2xAcq.1[],_xlfn.AGGREGATE(15,6,(ROW(Tableyear1[])-ROW(INDEX(Tableyear1[],1,1))+1)/(YEAR(Tableyear1[])=YEAR(M351)),1)))*$C$25,P351-MAX($Q$2:Q351)*$C$19),P351)*(1+Tbill_YTM)^(1/52)</f>
        <v>3186.5233638370091</v>
      </c>
      <c r="Q352" s="64">
        <f t="shared" si="20"/>
        <v>5392.2172478979392</v>
      </c>
      <c r="R352" s="64">
        <f>IF(YEAR(M352)&lt;&gt;YEAR(M351), R351*EXP($C$20/52)+(-MAX(Q$2:Q351)*$C$19), R351*EXP($C$20/52))</f>
        <v>-1781.1889904823588</v>
      </c>
      <c r="S352" s="65">
        <f t="shared" si="21"/>
        <v>3.0273133714113558</v>
      </c>
      <c r="T352" s="62"/>
      <c r="U352" s="62"/>
      <c r="V352" s="62"/>
    </row>
    <row r="353" spans="7:22" x14ac:dyDescent="0.4">
      <c r="G353" s="62"/>
      <c r="H353" s="77">
        <v>39062</v>
      </c>
      <c r="I353" s="78">
        <v>1808.56005859375</v>
      </c>
      <c r="J353" s="73">
        <v>2.4996352195739702</v>
      </c>
      <c r="K353" s="79">
        <f t="shared" si="22"/>
        <v>122.08189635446108</v>
      </c>
      <c r="L353" s="62"/>
      <c r="M353" s="77">
        <v>39062</v>
      </c>
      <c r="N353" s="80">
        <f t="shared" si="23"/>
        <v>1541.9526442284935</v>
      </c>
      <c r="O353" s="80">
        <f t="array" ref="O353">IF(YEAR(M353)&lt;&gt;YEAR(M352),IF(O352&gt;INDEX(Table2xAcq.1[],_xlfn.AGGREGATE(15,6,(ROW(Tableyear1[])-ROW(INDEX(Tableyear1[],1,1))+1)/(YEAR(Tableyear1[])=YEAR(M352)),1)),O352-(O352-INDEX(Table2xAcq.1[],_xlfn.AGGREGATE(15,6,(ROW(Tableyear1[])-ROW(INDEX(Tableyear1[],1,1))+1)/(YEAR(Tableyear1[])=YEAR(M352)),1)))*$C$25,O352+MAX($Q$2:Q352)*$C$19),O352)*($J353/$J352)</f>
        <v>699.96199957599197</v>
      </c>
      <c r="P353" s="80">
        <f t="array" ref="P353">IF(YEAR(M353)&lt;&gt;YEAR(M352),IF(O352&gt;INDEX(Table2xAcq.1[],_xlfn.AGGREGATE(15,6,(ROW(Tableyear1[])-ROW(INDEX(Tableyear1[],1,1))+1)/(YEAR(Tableyear1[])=YEAR(M352)),1)),P352+(O352-INDEX(Table2xAcq.1[],_xlfn.AGGREGATE(15,6,(ROW(Tableyear1[])-ROW(INDEX(Tableyear1[],1,1))+1)/(YEAR(Tableyear1[])=YEAR(M352)),1)))*$C$25,P352-MAX($Q$2:Q352)*$C$19),P352)*(1+Tbill_YTM)^(1/52)</f>
        <v>3188.3352213289591</v>
      </c>
      <c r="Q353" s="64">
        <f t="shared" si="20"/>
        <v>5430.2498651334445</v>
      </c>
      <c r="R353" s="64">
        <f>IF(YEAR(M353)&lt;&gt;YEAR(M352), R352*EXP($C$20/52)+(-MAX(Q$2:Q352)*$C$19), R352*EXP($C$20/52))</f>
        <v>-1783.2453947072015</v>
      </c>
      <c r="S353" s="65">
        <f t="shared" si="21"/>
        <v>3.0451500849242681</v>
      </c>
      <c r="T353" s="62"/>
      <c r="U353" s="62"/>
      <c r="V353" s="62"/>
    </row>
    <row r="354" spans="7:22" x14ac:dyDescent="0.4">
      <c r="G354" s="62"/>
      <c r="H354" s="77">
        <v>39069</v>
      </c>
      <c r="I354" s="78">
        <v>1748.60998535156</v>
      </c>
      <c r="J354" s="73">
        <v>2.1958644390106201</v>
      </c>
      <c r="K354" s="79">
        <f t="shared" si="22"/>
        <v>122.15131213250042</v>
      </c>
      <c r="L354" s="62"/>
      <c r="M354" s="77">
        <v>39069</v>
      </c>
      <c r="N354" s="80">
        <f t="shared" si="23"/>
        <v>1490.8400624161075</v>
      </c>
      <c r="O354" s="80">
        <f t="array" ref="O354">IF(YEAR(M354)&lt;&gt;YEAR(M353),IF(O353&gt;INDEX(Table2xAcq.1[],_xlfn.AGGREGATE(15,6,(ROW(Tableyear1[])-ROW(INDEX(Tableyear1[],1,1))+1)/(YEAR(Tableyear1[])=YEAR(M353)),1)),O353-(O353-INDEX(Table2xAcq.1[],_xlfn.AGGREGATE(15,6,(ROW(Tableyear1[])-ROW(INDEX(Tableyear1[],1,1))+1)/(YEAR(Tableyear1[])=YEAR(M353)),1)))*$C$25,O353+MAX($Q$2:Q353)*$C$19),O353)*($J354/$J353)</f>
        <v>614.89838656924212</v>
      </c>
      <c r="P354" s="80">
        <f t="array" ref="P354">IF(YEAR(M354)&lt;&gt;YEAR(M353),IF(O353&gt;INDEX(Table2xAcq.1[],_xlfn.AGGREGATE(15,6,(ROW(Tableyear1[])-ROW(INDEX(Tableyear1[],1,1))+1)/(YEAR(Tableyear1[])=YEAR(M353)),1)),P353+(O353-INDEX(Table2xAcq.1[],_xlfn.AGGREGATE(15,6,(ROW(Tableyear1[])-ROW(INDEX(Tableyear1[],1,1))+1)/(YEAR(Tableyear1[])=YEAR(M353)),1)))*$C$25,P353-MAX($Q$2:Q353)*$C$19),P353)*(1+Tbill_YTM)^(1/52)</f>
        <v>3190.1481090432535</v>
      </c>
      <c r="Q354" s="64">
        <f t="shared" si="20"/>
        <v>5295.8865580286028</v>
      </c>
      <c r="R354" s="64">
        <f>IF(YEAR(M354)&lt;&gt;YEAR(M353), R353*EXP($C$20/52)+(-MAX(Q$2:Q353)*$C$19), R353*EXP($C$20/52))</f>
        <v>-1785.3041730755847</v>
      </c>
      <c r="S354" s="65">
        <f t="shared" si="21"/>
        <v>2.966377739937311</v>
      </c>
      <c r="T354" s="62"/>
      <c r="U354" s="62"/>
      <c r="V354" s="62"/>
    </row>
    <row r="355" spans="7:22" x14ac:dyDescent="0.4">
      <c r="G355" s="89" t="s">
        <v>48</v>
      </c>
      <c r="H355" s="85">
        <v>39076</v>
      </c>
      <c r="I355" s="86">
        <v>1756.90002441406</v>
      </c>
      <c r="J355" s="87">
        <v>2.3505425453186</v>
      </c>
      <c r="K355" s="88">
        <f t="shared" si="22"/>
        <v>122.22076738035786</v>
      </c>
      <c r="L355" s="89"/>
      <c r="M355" s="85">
        <v>39076</v>
      </c>
      <c r="N355" s="90">
        <f t="shared" si="23"/>
        <v>1497.9080320931105</v>
      </c>
      <c r="O355" s="90">
        <f t="array" ref="O355">IF(YEAR(M355)&lt;&gt;YEAR(M354),IF(O354&gt;INDEX(Table2xAcq.1[],_xlfn.AGGREGATE(15,6,(ROW(Tableyear1[])-ROW(INDEX(Tableyear1[],1,1))+1)/(YEAR(Tableyear1[])=YEAR(M354)),1)),O354-(O354-INDEX(Table2xAcq.1[],_xlfn.AGGREGATE(15,6,(ROW(Tableyear1[])-ROW(INDEX(Tableyear1[],1,1))+1)/(YEAR(Tableyear1[])=YEAR(M354)),1)))*$C$25,O354+MAX($Q$2:Q354)*$C$19),O354)*($J355/$J354)</f>
        <v>658.21222521823279</v>
      </c>
      <c r="P355" s="90">
        <f t="array" ref="P355">IF(YEAR(M355)&lt;&gt;YEAR(M354),IF(O354&gt;INDEX(Table2xAcq.1[],_xlfn.AGGREGATE(15,6,(ROW(Tableyear1[])-ROW(INDEX(Tableyear1[],1,1))+1)/(YEAR(Tableyear1[])=YEAR(M354)),1)),P354+(O354-INDEX(Table2xAcq.1[],_xlfn.AGGREGATE(15,6,(ROW(Tableyear1[])-ROW(INDEX(Tableyear1[],1,1))+1)/(YEAR(Tableyear1[])=YEAR(M354)),1)))*$C$25,P354-MAX($Q$2:Q354)*$C$19),P354)*(1+Tbill_YTM)^(1/52)</f>
        <v>3191.9620275656771</v>
      </c>
      <c r="Q355" s="91">
        <f t="shared" si="20"/>
        <v>5348.0822848770204</v>
      </c>
      <c r="R355" s="91">
        <f>IF(YEAR(M355)&lt;&gt;YEAR(M354), R354*EXP($C$20/52)+(-MAX(Q$2:Q354)*$C$19), R354*EXP($C$20/52))</f>
        <v>-1787.3653283284855</v>
      </c>
      <c r="S355" s="92">
        <f t="shared" si="21"/>
        <v>2.9921595770678056</v>
      </c>
      <c r="T355" s="89"/>
      <c r="U355" s="89"/>
      <c r="V355" s="89"/>
    </row>
    <row r="356" spans="7:22" x14ac:dyDescent="0.4">
      <c r="G356" s="62"/>
      <c r="H356" s="77">
        <v>39083</v>
      </c>
      <c r="I356" s="78">
        <v>1785.30004882812</v>
      </c>
      <c r="J356" s="73">
        <v>2.4073927402496298</v>
      </c>
      <c r="K356" s="79">
        <f t="shared" si="22"/>
        <v>122.29026212047592</v>
      </c>
      <c r="L356" s="62"/>
      <c r="M356" s="77">
        <v>39083</v>
      </c>
      <c r="N356" s="80">
        <f t="shared" si="23"/>
        <v>1522.1214899394945</v>
      </c>
      <c r="O356" s="80">
        <f t="array" ref="O356">IF(YEAR(M356)&lt;&gt;YEAR(M355),IF(O355&gt;INDEX(Table2xAcq.1[],_xlfn.AGGREGATE(15,6,(ROW(Tableyear1[])-ROW(INDEX(Tableyear1[],1,1))+1)/(YEAR(Tableyear1[])=YEAR(M355)),1)),O355-(O355-INDEX(Table2xAcq.1[],_xlfn.AGGREGATE(15,6,(ROW(Tableyear1[])-ROW(INDEX(Tableyear1[],1,1))+1)/(YEAR(Tableyear1[])=YEAR(M355)),1)))*$C$25,O355+MAX($Q$2:Q355)*$C$19),O355)*($J356/$J355)</f>
        <v>878.96893621375159</v>
      </c>
      <c r="P356" s="80">
        <f t="array" ref="P356">IF(YEAR(M356)&lt;&gt;YEAR(M355),IF(O355&gt;INDEX(Table2xAcq.1[],_xlfn.AGGREGATE(15,6,(ROW(Tableyear1[])-ROW(INDEX(Tableyear1[],1,1))+1)/(YEAR(Tableyear1[])=YEAR(M355)),1)),P355+(O355-INDEX(Table2xAcq.1[],_xlfn.AGGREGATE(15,6,(ROW(Tableyear1[])-ROW(INDEX(Tableyear1[],1,1))+1)/(YEAR(Tableyear1[])=YEAR(M355)),1)))*$C$25,P355-MAX($Q$2:Q355)*$C$19),P355)*(1+Tbill_YTM)^(1/52)</f>
        <v>2993.6632574630617</v>
      </c>
      <c r="Q356" s="64">
        <f t="shared" si="20"/>
        <v>5394.7536836163072</v>
      </c>
      <c r="R356" s="64">
        <f>IF(YEAR(M356)&lt;&gt;YEAR(M355), R355*EXP($C$20/52)+(-MAX(Q$2:Q355)*$C$19), R355*EXP($C$20/52))</f>
        <v>-1989.4288632100461</v>
      </c>
      <c r="S356" s="65">
        <f t="shared" si="21"/>
        <v>2.7117097692609091</v>
      </c>
      <c r="T356" s="62"/>
      <c r="U356" s="62"/>
      <c r="V356" s="62"/>
    </row>
    <row r="357" spans="7:22" x14ac:dyDescent="0.4">
      <c r="G357" s="62"/>
      <c r="H357" s="77">
        <v>39090</v>
      </c>
      <c r="I357" s="78">
        <v>1844.81005859375</v>
      </c>
      <c r="J357" s="73">
        <v>2.5843207836151101</v>
      </c>
      <c r="K357" s="79">
        <f t="shared" si="22"/>
        <v>122.35979637530991</v>
      </c>
      <c r="L357" s="62"/>
      <c r="M357" s="77">
        <v>39090</v>
      </c>
      <c r="N357" s="80">
        <f t="shared" si="23"/>
        <v>1572.8588798758433</v>
      </c>
      <c r="O357" s="80">
        <f t="array" ref="O357">IF(YEAR(M357)&lt;&gt;YEAR(M356),IF(O356&gt;INDEX(Table2xAcq.1[],_xlfn.AGGREGATE(15,6,(ROW(Tableyear1[])-ROW(INDEX(Tableyear1[],1,1))+1)/(YEAR(Tableyear1[])=YEAR(M356)),1)),O356-(O356-INDEX(Table2xAcq.1[],_xlfn.AGGREGATE(15,6,(ROW(Tableyear1[])-ROW(INDEX(Tableyear1[],1,1))+1)/(YEAR(Tableyear1[])=YEAR(M356)),1)))*$C$25,O356+MAX($Q$2:Q356)*$C$19),O356)*($J357/$J356)</f>
        <v>943.56755839253697</v>
      </c>
      <c r="P357" s="80">
        <f t="array" ref="P357">IF(YEAR(M357)&lt;&gt;YEAR(M356),IF(O356&gt;INDEX(Table2xAcq.1[],_xlfn.AGGREGATE(15,6,(ROW(Tableyear1[])-ROW(INDEX(Tableyear1[],1,1))+1)/(YEAR(Tableyear1[])=YEAR(M356)),1)),P356+(O356-INDEX(Table2xAcq.1[],_xlfn.AGGREGATE(15,6,(ROW(Tableyear1[])-ROW(INDEX(Tableyear1[],1,1))+1)/(YEAR(Tableyear1[])=YEAR(M356)),1)))*$C$25,P356-MAX($Q$2:Q356)*$C$19),P356)*(1+Tbill_YTM)^(1/52)</f>
        <v>2995.3654546799303</v>
      </c>
      <c r="Q357" s="64">
        <f t="shared" si="20"/>
        <v>5511.7918929483112</v>
      </c>
      <c r="R357" s="64">
        <f>IF(YEAR(M357)&lt;&gt;YEAR(M356), R356*EXP($C$20/52)+(-MAX(Q$2:Q356)*$C$19), R356*EXP($C$20/52))</f>
        <v>-1991.7256828856614</v>
      </c>
      <c r="S357" s="65">
        <f t="shared" si="21"/>
        <v>2.7673448910708882</v>
      </c>
      <c r="T357" s="62"/>
      <c r="U357" s="62"/>
      <c r="V357" s="62"/>
    </row>
    <row r="358" spans="7:22" x14ac:dyDescent="0.4">
      <c r="G358" s="62"/>
      <c r="H358" s="77">
        <v>39097</v>
      </c>
      <c r="I358" s="78">
        <v>1796.81005859375</v>
      </c>
      <c r="J358" s="73">
        <v>2.4407479763031001</v>
      </c>
      <c r="K358" s="79">
        <f t="shared" si="22"/>
        <v>122.4293701673279</v>
      </c>
      <c r="L358" s="62"/>
      <c r="M358" s="77">
        <v>39097</v>
      </c>
      <c r="N358" s="80">
        <f t="shared" si="23"/>
        <v>1531.9347609496974</v>
      </c>
      <c r="O358" s="80">
        <f t="array" ref="O358">IF(YEAR(M358)&lt;&gt;YEAR(M357),IF(O357&gt;INDEX(Table2xAcq.1[],_xlfn.AGGREGATE(15,6,(ROW(Tableyear1[])-ROW(INDEX(Tableyear1[],1,1))+1)/(YEAR(Tableyear1[])=YEAR(M357)),1)),O357-(O357-INDEX(Table2xAcq.1[],_xlfn.AGGREGATE(15,6,(ROW(Tableyear1[])-ROW(INDEX(Tableyear1[],1,1))+1)/(YEAR(Tableyear1[])=YEAR(M357)),1)))*$C$25,O357+MAX($Q$2:Q357)*$C$19),O357)*($J358/$J357)</f>
        <v>891.14734643361351</v>
      </c>
      <c r="P358" s="80">
        <f t="array" ref="P358">IF(YEAR(M358)&lt;&gt;YEAR(M357),IF(O357&gt;INDEX(Table2xAcq.1[],_xlfn.AGGREGATE(15,6,(ROW(Tableyear1[])-ROW(INDEX(Tableyear1[],1,1))+1)/(YEAR(Tableyear1[])=YEAR(M357)),1)),P357+(O357-INDEX(Table2xAcq.1[],_xlfn.AGGREGATE(15,6,(ROW(Tableyear1[])-ROW(INDEX(Tableyear1[],1,1))+1)/(YEAR(Tableyear1[])=YEAR(M357)),1)))*$C$25,P357-MAX($Q$2:Q357)*$C$19),P357)*(1+Tbill_YTM)^(1/52)</f>
        <v>2997.0686197663003</v>
      </c>
      <c r="Q358" s="64">
        <f t="shared" si="20"/>
        <v>5420.1507271496112</v>
      </c>
      <c r="R358" s="64">
        <f>IF(YEAR(M358)&lt;&gt;YEAR(M357), R357*EXP($C$20/52)+(-MAX(Q$2:Q357)*$C$19), R357*EXP($C$20/52))</f>
        <v>-1994.0251542673616</v>
      </c>
      <c r="S358" s="65">
        <f t="shared" si="21"/>
        <v>2.7181957637545779</v>
      </c>
      <c r="T358" s="62"/>
      <c r="U358" s="62"/>
      <c r="V358" s="62"/>
    </row>
    <row r="359" spans="7:22" x14ac:dyDescent="0.4">
      <c r="G359" s="62"/>
      <c r="H359" s="77">
        <v>39104</v>
      </c>
      <c r="I359" s="78">
        <v>1772.96997070312</v>
      </c>
      <c r="J359" s="73">
        <v>2.3705568313598602</v>
      </c>
      <c r="K359" s="79">
        <f t="shared" si="22"/>
        <v>122.49898351901075</v>
      </c>
      <c r="L359" s="62"/>
      <c r="M359" s="77">
        <v>39104</v>
      </c>
      <c r="N359" s="80">
        <f t="shared" si="23"/>
        <v>1511.6090402820744</v>
      </c>
      <c r="O359" s="80">
        <f t="array" ref="O359">IF(YEAR(M359)&lt;&gt;YEAR(M358),IF(O358&gt;INDEX(Table2xAcq.1[],_xlfn.AGGREGATE(15,6,(ROW(Tableyear1[])-ROW(INDEX(Tableyear1[],1,1))+1)/(YEAR(Tableyear1[])=YEAR(M358)),1)),O358-(O358-INDEX(Table2xAcq.1[],_xlfn.AGGREGATE(15,6,(ROW(Tableyear1[])-ROW(INDEX(Tableyear1[],1,1))+1)/(YEAR(Tableyear1[])=YEAR(M358)),1)))*$C$25,O358+MAX($Q$2:Q358)*$C$19),O358)*($J359/$J358)</f>
        <v>865.51968918812918</v>
      </c>
      <c r="P359" s="80">
        <f t="array" ref="P359">IF(YEAR(M359)&lt;&gt;YEAR(M358),IF(O358&gt;INDEX(Table2xAcq.1[],_xlfn.AGGREGATE(15,6,(ROW(Tableyear1[])-ROW(INDEX(Tableyear1[],1,1))+1)/(YEAR(Tableyear1[])=YEAR(M358)),1)),P358+(O358-INDEX(Table2xAcq.1[],_xlfn.AGGREGATE(15,6,(ROW(Tableyear1[])-ROW(INDEX(Tableyear1[],1,1))+1)/(YEAR(Tableyear1[])=YEAR(M358)),1)))*$C$25,P358-MAX($Q$2:Q358)*$C$19),P358)*(1+Tbill_YTM)^(1/52)</f>
        <v>2998.772753272503</v>
      </c>
      <c r="Q359" s="64">
        <f t="shared" si="20"/>
        <v>5375.9014827427063</v>
      </c>
      <c r="R359" s="64">
        <f>IF(YEAR(M359)&lt;&gt;YEAR(M358), R358*EXP($C$20/52)+(-MAX(Q$2:Q358)*$C$19), R358*EXP($C$20/52))</f>
        <v>-1996.3272804165736</v>
      </c>
      <c r="S359" s="65">
        <f t="shared" si="21"/>
        <v>2.6928958670649017</v>
      </c>
      <c r="T359" s="62"/>
      <c r="U359" s="62"/>
      <c r="V359" s="62"/>
    </row>
    <row r="360" spans="7:22" x14ac:dyDescent="0.4">
      <c r="G360" s="62"/>
      <c r="H360" s="77">
        <v>39111</v>
      </c>
      <c r="I360" s="78">
        <v>1798.13000488281</v>
      </c>
      <c r="J360" s="73">
        <v>2.4442284107208199</v>
      </c>
      <c r="K360" s="79">
        <f t="shared" si="22"/>
        <v>122.56863645285208</v>
      </c>
      <c r="L360" s="62"/>
      <c r="M360" s="77">
        <v>39111</v>
      </c>
      <c r="N360" s="80">
        <f t="shared" si="23"/>
        <v>1533.060128426981</v>
      </c>
      <c r="O360" s="80">
        <f t="array" ref="O360">IF(YEAR(M360)&lt;&gt;YEAR(M359),IF(O359&gt;INDEX(Table2xAcq.1[],_xlfn.AGGREGATE(15,6,(ROW(Tableyear1[])-ROW(INDEX(Tableyear1[],1,1))+1)/(YEAR(Tableyear1[])=YEAR(M359)),1)),O359-(O359-INDEX(Table2xAcq.1[],_xlfn.AGGREGATE(15,6,(ROW(Tableyear1[])-ROW(INDEX(Tableyear1[],1,1))+1)/(YEAR(Tableyear1[])=YEAR(M359)),1)))*$C$25,O359+MAX($Q$2:Q359)*$C$19),O359)*($J360/$J359)</f>
        <v>892.41809618979494</v>
      </c>
      <c r="P360" s="80">
        <f t="array" ref="P360">IF(YEAR(M360)&lt;&gt;YEAR(M359),IF(O359&gt;INDEX(Table2xAcq.1[],_xlfn.AGGREGATE(15,6,(ROW(Tableyear1[])-ROW(INDEX(Tableyear1[],1,1))+1)/(YEAR(Tableyear1[])=YEAR(M359)),1)),P359+(O359-INDEX(Table2xAcq.1[],_xlfn.AGGREGATE(15,6,(ROW(Tableyear1[])-ROW(INDEX(Tableyear1[],1,1))+1)/(YEAR(Tableyear1[])=YEAR(M359)),1)))*$C$25,P359-MAX($Q$2:Q359)*$C$19),P359)*(1+Tbill_YTM)^(1/52)</f>
        <v>3000.4778557491813</v>
      </c>
      <c r="Q360" s="64">
        <f t="shared" si="20"/>
        <v>5425.956080365957</v>
      </c>
      <c r="R360" s="64">
        <f>IF(YEAR(M360)&lt;&gt;YEAR(M359), R359*EXP($C$20/52)+(-MAX(Q$2:Q359)*$C$19), R359*EXP($C$20/52))</f>
        <v>-1998.6320643982585</v>
      </c>
      <c r="S360" s="65">
        <f t="shared" si="21"/>
        <v>2.7148348998391487</v>
      </c>
      <c r="T360" s="62"/>
      <c r="U360" s="62"/>
      <c r="V360" s="62"/>
    </row>
    <row r="361" spans="7:22" x14ac:dyDescent="0.4">
      <c r="G361" s="62"/>
      <c r="H361" s="77">
        <v>39118</v>
      </c>
      <c r="I361" s="78">
        <v>1785.53002929687</v>
      </c>
      <c r="J361" s="73">
        <v>2.4059419631957999</v>
      </c>
      <c r="K361" s="79">
        <f t="shared" si="22"/>
        <v>122.63832899135829</v>
      </c>
      <c r="L361" s="62"/>
      <c r="M361" s="77">
        <v>39118</v>
      </c>
      <c r="N361" s="80">
        <f t="shared" si="23"/>
        <v>1522.3175680239488</v>
      </c>
      <c r="O361" s="80">
        <f t="array" ref="O361">IF(YEAR(M361)&lt;&gt;YEAR(M360),IF(O360&gt;INDEX(Table2xAcq.1[],_xlfn.AGGREGATE(15,6,(ROW(Tableyear1[])-ROW(INDEX(Tableyear1[],1,1))+1)/(YEAR(Tableyear1[])=YEAR(M360)),1)),O360-(O360-INDEX(Table2xAcq.1[],_xlfn.AGGREGATE(15,6,(ROW(Tableyear1[])-ROW(INDEX(Tableyear1[],1,1))+1)/(YEAR(Tableyear1[])=YEAR(M360)),1)))*$C$25,O360+MAX($Q$2:Q360)*$C$19),O360)*($J361/$J360)</f>
        <v>878.43923952472881</v>
      </c>
      <c r="P361" s="80">
        <f t="array" ref="P361">IF(YEAR(M361)&lt;&gt;YEAR(M360),IF(O360&gt;INDEX(Table2xAcq.1[],_xlfn.AGGREGATE(15,6,(ROW(Tableyear1[])-ROW(INDEX(Tableyear1[],1,1))+1)/(YEAR(Tableyear1[])=YEAR(M360)),1)),P360+(O360-INDEX(Table2xAcq.1[],_xlfn.AGGREGATE(15,6,(ROW(Tableyear1[])-ROW(INDEX(Tableyear1[],1,1))+1)/(YEAR(Tableyear1[])=YEAR(M360)),1)))*$C$25,P360-MAX($Q$2:Q360)*$C$19),P360)*(1+Tbill_YTM)^(1/52)</f>
        <v>3002.1839277472923</v>
      </c>
      <c r="Q361" s="64">
        <f t="shared" si="20"/>
        <v>5402.9407352959697</v>
      </c>
      <c r="R361" s="64">
        <f>IF(YEAR(M361)&lt;&gt;YEAR(M360), R360*EXP($C$20/52)+(-MAX(Q$2:Q360)*$C$19), R360*EXP($C$20/52))</f>
        <v>-2000.9395092809161</v>
      </c>
      <c r="S361" s="65">
        <f t="shared" si="21"/>
        <v>2.7002019352587232</v>
      </c>
      <c r="T361" s="62"/>
      <c r="U361" s="62"/>
      <c r="V361" s="62"/>
    </row>
    <row r="362" spans="7:22" x14ac:dyDescent="0.4">
      <c r="G362" s="62"/>
      <c r="H362" s="77">
        <v>39125</v>
      </c>
      <c r="I362" s="78">
        <v>1821.48999023437</v>
      </c>
      <c r="J362" s="73">
        <v>2.50310754776</v>
      </c>
      <c r="K362" s="79">
        <f t="shared" si="22"/>
        <v>122.70806115704863</v>
      </c>
      <c r="L362" s="62"/>
      <c r="M362" s="77">
        <v>39125</v>
      </c>
      <c r="N362" s="80">
        <f t="shared" si="23"/>
        <v>1552.9765204819862</v>
      </c>
      <c r="O362" s="80">
        <f t="array" ref="O362">IF(YEAR(M362)&lt;&gt;YEAR(M361),IF(O361&gt;INDEX(Table2xAcq.1[],_xlfn.AGGREGATE(15,6,(ROW(Tableyear1[])-ROW(INDEX(Tableyear1[],1,1))+1)/(YEAR(Tableyear1[])=YEAR(M361)),1)),O361-(O361-INDEX(Table2xAcq.1[],_xlfn.AGGREGATE(15,6,(ROW(Tableyear1[])-ROW(INDEX(Tableyear1[],1,1))+1)/(YEAR(Tableyear1[])=YEAR(M361)),1)))*$C$25,O361+MAX($Q$2:Q361)*$C$19),O361)*($J362/$J361)</f>
        <v>913.91559910373383</v>
      </c>
      <c r="P362" s="80">
        <f t="array" ref="P362">IF(YEAR(M362)&lt;&gt;YEAR(M361),IF(O361&gt;INDEX(Table2xAcq.1[],_xlfn.AGGREGATE(15,6,(ROW(Tableyear1[])-ROW(INDEX(Tableyear1[],1,1))+1)/(YEAR(Tableyear1[])=YEAR(M361)),1)),P361+(O361-INDEX(Table2xAcq.1[],_xlfn.AGGREGATE(15,6,(ROW(Tableyear1[])-ROW(INDEX(Tableyear1[],1,1))+1)/(YEAR(Tableyear1[])=YEAR(M361)),1)))*$C$25,P361-MAX($Q$2:Q361)*$C$19),P361)*(1+Tbill_YTM)^(1/52)</f>
        <v>3003.890969818106</v>
      </c>
      <c r="Q362" s="64">
        <f t="shared" si="20"/>
        <v>5470.7830894038261</v>
      </c>
      <c r="R362" s="64">
        <f>IF(YEAR(M362)&lt;&gt;YEAR(M361), R361*EXP($C$20/52)+(-MAX(Q$2:Q361)*$C$19), R361*EXP($C$20/52))</f>
        <v>-2003.2496181365889</v>
      </c>
      <c r="S362" s="65">
        <f t="shared" si="21"/>
        <v>2.7309542654463184</v>
      </c>
      <c r="T362" s="62"/>
      <c r="U362" s="62"/>
      <c r="V362" s="62"/>
    </row>
    <row r="363" spans="7:22" x14ac:dyDescent="0.4">
      <c r="G363" s="62"/>
      <c r="H363" s="77">
        <v>39132</v>
      </c>
      <c r="I363" s="78">
        <v>1839.77001953125</v>
      </c>
      <c r="J363" s="73">
        <v>2.5524156093597399</v>
      </c>
      <c r="K363" s="79">
        <f t="shared" si="22"/>
        <v>122.7778329724551</v>
      </c>
      <c r="L363" s="62"/>
      <c r="M363" s="77">
        <v>39132</v>
      </c>
      <c r="N363" s="80">
        <f t="shared" si="23"/>
        <v>1568.5618140844642</v>
      </c>
      <c r="O363" s="80">
        <f t="array" ref="O363">IF(YEAR(M363)&lt;&gt;YEAR(M362),IF(O362&gt;INDEX(Table2xAcq.1[],_xlfn.AGGREGATE(15,6,(ROW(Tableyear1[])-ROW(INDEX(Tableyear1[],1,1))+1)/(YEAR(Tableyear1[])=YEAR(M362)),1)),O362-(O362-INDEX(Table2xAcq.1[],_xlfn.AGGREGATE(15,6,(ROW(Tableyear1[])-ROW(INDEX(Tableyear1[],1,1))+1)/(YEAR(Tableyear1[])=YEAR(M362)),1)))*$C$25,O362+MAX($Q$2:Q362)*$C$19),O362)*($J363/$J362)</f>
        <v>931.91858371296348</v>
      </c>
      <c r="P363" s="80">
        <f t="array" ref="P363">IF(YEAR(M363)&lt;&gt;YEAR(M362),IF(O362&gt;INDEX(Table2xAcq.1[],_xlfn.AGGREGATE(15,6,(ROW(Tableyear1[])-ROW(INDEX(Tableyear1[],1,1))+1)/(YEAR(Tableyear1[])=YEAR(M362)),1)),P362+(O362-INDEX(Table2xAcq.1[],_xlfn.AGGREGATE(15,6,(ROW(Tableyear1[])-ROW(INDEX(Tableyear1[],1,1))+1)/(YEAR(Tableyear1[])=YEAR(M362)),1)))*$C$25,P362-MAX($Q$2:Q362)*$C$19),P362)*(1+Tbill_YTM)^(1/52)</f>
        <v>3005.5989825132056</v>
      </c>
      <c r="Q363" s="64">
        <f t="shared" si="20"/>
        <v>5506.0793803106335</v>
      </c>
      <c r="R363" s="64">
        <f>IF(YEAR(M363)&lt;&gt;YEAR(M362), R362*EXP($C$20/52)+(-MAX(Q$2:Q362)*$C$19), R362*EXP($C$20/52))</f>
        <v>-2005.5623940408657</v>
      </c>
      <c r="S363" s="65">
        <f t="shared" si="21"/>
        <v>2.7454041802293787</v>
      </c>
      <c r="T363" s="62"/>
      <c r="U363" s="62"/>
      <c r="V363" s="62"/>
    </row>
    <row r="364" spans="7:22" x14ac:dyDescent="0.4">
      <c r="G364" s="62"/>
      <c r="H364" s="77">
        <v>39139</v>
      </c>
      <c r="I364" s="78">
        <v>1726.03002929687</v>
      </c>
      <c r="J364" s="73">
        <v>2.2293033599853498</v>
      </c>
      <c r="K364" s="79">
        <f t="shared" si="22"/>
        <v>122.84764446012254</v>
      </c>
      <c r="L364" s="62"/>
      <c r="M364" s="77">
        <v>39139</v>
      </c>
      <c r="N364" s="80">
        <f t="shared" si="23"/>
        <v>1471.5887122717472</v>
      </c>
      <c r="O364" s="80">
        <f t="array" ref="O364">IF(YEAR(M364)&lt;&gt;YEAR(M363),IF(O363&gt;INDEX(Table2xAcq.1[],_xlfn.AGGREGATE(15,6,(ROW(Tableyear1[])-ROW(INDEX(Tableyear1[],1,1))+1)/(YEAR(Tableyear1[])=YEAR(M363)),1)),O363-(O363-INDEX(Table2xAcq.1[],_xlfn.AGGREGATE(15,6,(ROW(Tableyear1[])-ROW(INDEX(Tableyear1[],1,1))+1)/(YEAR(Tableyear1[])=YEAR(M363)),1)))*$C$25,O363+MAX($Q$2:Q363)*$C$19),O363)*($J364/$J363)</f>
        <v>813.94629553501102</v>
      </c>
      <c r="P364" s="80">
        <f t="array" ref="P364">IF(YEAR(M364)&lt;&gt;YEAR(M363),IF(O363&gt;INDEX(Table2xAcq.1[],_xlfn.AGGREGATE(15,6,(ROW(Tableyear1[])-ROW(INDEX(Tableyear1[],1,1))+1)/(YEAR(Tableyear1[])=YEAR(M363)),1)),P363+(O363-INDEX(Table2xAcq.1[],_xlfn.AGGREGATE(15,6,(ROW(Tableyear1[])-ROW(INDEX(Tableyear1[],1,1))+1)/(YEAR(Tableyear1[])=YEAR(M363)),1)))*$C$25,P363-MAX($Q$2:Q363)*$C$19),P363)*(1+Tbill_YTM)^(1/52)</f>
        <v>3007.3079663844883</v>
      </c>
      <c r="Q364" s="64">
        <f t="shared" si="20"/>
        <v>5292.842974191246</v>
      </c>
      <c r="R364" s="64">
        <f>IF(YEAR(M364)&lt;&gt;YEAR(M363), R363*EXP($C$20/52)+(-MAX(Q$2:Q363)*$C$19), R363*EXP($C$20/52))</f>
        <v>-2007.8778400728863</v>
      </c>
      <c r="S364" s="65">
        <f t="shared" si="21"/>
        <v>2.6360383428501382</v>
      </c>
      <c r="T364" s="62"/>
      <c r="U364" s="62"/>
      <c r="V364" s="62"/>
    </row>
    <row r="365" spans="7:22" x14ac:dyDescent="0.4">
      <c r="G365" s="62"/>
      <c r="H365" s="77">
        <v>39146</v>
      </c>
      <c r="I365" s="78">
        <v>1744.73999023437</v>
      </c>
      <c r="J365" s="73">
        <v>2.29195237159729</v>
      </c>
      <c r="K365" s="79">
        <f t="shared" si="22"/>
        <v>122.9174956426086</v>
      </c>
      <c r="L365" s="62"/>
      <c r="M365" s="77">
        <v>39146</v>
      </c>
      <c r="N365" s="80">
        <f t="shared" si="23"/>
        <v>1487.5405594907011</v>
      </c>
      <c r="O365" s="80">
        <f t="array" ref="O365">IF(YEAR(M365)&lt;&gt;YEAR(M364),IF(O364&gt;INDEX(Table2xAcq.1[],_xlfn.AGGREGATE(15,6,(ROW(Tableyear1[])-ROW(INDEX(Tableyear1[],1,1))+1)/(YEAR(Tableyear1[])=YEAR(M364)),1)),O364-(O364-INDEX(Table2xAcq.1[],_xlfn.AGGREGATE(15,6,(ROW(Tableyear1[])-ROW(INDEX(Tableyear1[],1,1))+1)/(YEAR(Tableyear1[])=YEAR(M364)),1)))*$C$25,O364+MAX($Q$2:Q364)*$C$19),O364)*($J365/$J364)</f>
        <v>836.82022639420279</v>
      </c>
      <c r="P365" s="80">
        <f t="array" ref="P365">IF(YEAR(M365)&lt;&gt;YEAR(M364),IF(O364&gt;INDEX(Table2xAcq.1[],_xlfn.AGGREGATE(15,6,(ROW(Tableyear1[])-ROW(INDEX(Tableyear1[],1,1))+1)/(YEAR(Tableyear1[])=YEAR(M364)),1)),P364+(O364-INDEX(Table2xAcq.1[],_xlfn.AGGREGATE(15,6,(ROW(Tableyear1[])-ROW(INDEX(Tableyear1[],1,1))+1)/(YEAR(Tableyear1[])=YEAR(M364)),1)))*$C$25,P364-MAX($Q$2:Q364)*$C$19),P364)*(1+Tbill_YTM)^(1/52)</f>
        <v>3009.0179219841652</v>
      </c>
      <c r="Q365" s="64">
        <f t="shared" si="20"/>
        <v>5333.3787078690693</v>
      </c>
      <c r="R365" s="64">
        <f>IF(YEAR(M365)&lt;&gt;YEAR(M364), R364*EXP($C$20/52)+(-MAX(Q$2:Q364)*$C$19), R364*EXP($C$20/52))</f>
        <v>-2010.1959593153456</v>
      </c>
      <c r="S365" s="65">
        <f t="shared" si="21"/>
        <v>2.6531635799753421</v>
      </c>
      <c r="T365" s="62"/>
      <c r="U365" s="62"/>
      <c r="V365" s="62"/>
    </row>
    <row r="366" spans="7:22" x14ac:dyDescent="0.4">
      <c r="G366" s="62"/>
      <c r="H366" s="77">
        <v>39153</v>
      </c>
      <c r="I366" s="78">
        <v>1742.22998046875</v>
      </c>
      <c r="J366" s="73">
        <v>2.2725200653076101</v>
      </c>
      <c r="K366" s="79">
        <f t="shared" si="22"/>
        <v>122.98738654248376</v>
      </c>
      <c r="L366" s="62"/>
      <c r="M366" s="77">
        <v>39153</v>
      </c>
      <c r="N366" s="80">
        <f t="shared" si="23"/>
        <v>1485.4005607791589</v>
      </c>
      <c r="O366" s="80">
        <f t="array" ref="O366">IF(YEAR(M366)&lt;&gt;YEAR(M365),IF(O365&gt;INDEX(Table2xAcq.1[],_xlfn.AGGREGATE(15,6,(ROW(Tableyear1[])-ROW(INDEX(Tableyear1[],1,1))+1)/(YEAR(Tableyear1[])=YEAR(M365)),1)),O365-(O365-INDEX(Table2xAcq.1[],_xlfn.AGGREGATE(15,6,(ROW(Tableyear1[])-ROW(INDEX(Tableyear1[],1,1))+1)/(YEAR(Tableyear1[])=YEAR(M365)),1)))*$C$25,O365+MAX($Q$2:Q365)*$C$19),O365)*($J366/$J365)</f>
        <v>829.72525044696761</v>
      </c>
      <c r="P366" s="80">
        <f t="array" ref="P366">IF(YEAR(M366)&lt;&gt;YEAR(M365),IF(O365&gt;INDEX(Table2xAcq.1[],_xlfn.AGGREGATE(15,6,(ROW(Tableyear1[])-ROW(INDEX(Tableyear1[],1,1))+1)/(YEAR(Tableyear1[])=YEAR(M365)),1)),P365+(O365-INDEX(Table2xAcq.1[],_xlfn.AGGREGATE(15,6,(ROW(Tableyear1[])-ROW(INDEX(Tableyear1[],1,1))+1)/(YEAR(Tableyear1[])=YEAR(M365)),1)))*$C$25,P365-MAX($Q$2:Q365)*$C$19),P365)*(1+Tbill_YTM)^(1/52)</f>
        <v>3010.7288498647608</v>
      </c>
      <c r="Q366" s="64">
        <f t="shared" si="20"/>
        <v>5325.854661090887</v>
      </c>
      <c r="R366" s="64">
        <f>IF(YEAR(M366)&lt;&gt;YEAR(M365), R365*EXP($C$20/52)+(-MAX(Q$2:Q365)*$C$19), R365*EXP($C$20/52))</f>
        <v>-2012.5167548544973</v>
      </c>
      <c r="S366" s="65">
        <f t="shared" si="21"/>
        <v>2.6463653772044946</v>
      </c>
      <c r="T366" s="62"/>
      <c r="U366" s="62"/>
      <c r="V366" s="62"/>
    </row>
    <row r="367" spans="7:22" x14ac:dyDescent="0.4">
      <c r="G367" s="62"/>
      <c r="H367" s="77">
        <v>39160</v>
      </c>
      <c r="I367" s="78">
        <v>1794.0400390625</v>
      </c>
      <c r="J367" s="73">
        <v>2.4007210731506299</v>
      </c>
      <c r="K367" s="79">
        <f t="shared" si="22"/>
        <v>123.05731718233133</v>
      </c>
      <c r="L367" s="62"/>
      <c r="M367" s="77">
        <v>39160</v>
      </c>
      <c r="N367" s="80">
        <f t="shared" si="23"/>
        <v>1529.5730816012674</v>
      </c>
      <c r="O367" s="80">
        <f t="array" ref="O367">IF(YEAR(M367)&lt;&gt;YEAR(M366),IF(O366&gt;INDEX(Table2xAcq.1[],_xlfn.AGGREGATE(15,6,(ROW(Tableyear1[])-ROW(INDEX(Tableyear1[],1,1))+1)/(YEAR(Tableyear1[])=YEAR(M366)),1)),O366-(O366-INDEX(Table2xAcq.1[],_xlfn.AGGREGATE(15,6,(ROW(Tableyear1[])-ROW(INDEX(Tableyear1[],1,1))+1)/(YEAR(Tableyear1[])=YEAR(M366)),1)))*$C$25,O366+MAX($Q$2:Q366)*$C$19),O366)*($J367/$J366)</f>
        <v>876.5330278408735</v>
      </c>
      <c r="P367" s="80">
        <f t="array" ref="P367">IF(YEAR(M367)&lt;&gt;YEAR(M366),IF(O366&gt;INDEX(Table2xAcq.1[],_xlfn.AGGREGATE(15,6,(ROW(Tableyear1[])-ROW(INDEX(Tableyear1[],1,1))+1)/(YEAR(Tableyear1[])=YEAR(M366)),1)),P366+(O366-INDEX(Table2xAcq.1[],_xlfn.AGGREGATE(15,6,(ROW(Tableyear1[])-ROW(INDEX(Tableyear1[],1,1))+1)/(YEAR(Tableyear1[])=YEAR(M366)),1)))*$C$25,P366-MAX($Q$2:Q366)*$C$19),P366)*(1+Tbill_YTM)^(1/52)</f>
        <v>3012.4407505791146</v>
      </c>
      <c r="Q367" s="64">
        <f t="shared" si="20"/>
        <v>5418.5468600212553</v>
      </c>
      <c r="R367" s="64">
        <f>IF(YEAR(M367)&lt;&gt;YEAR(M366), R366*EXP($C$20/52)+(-MAX(Q$2:Q366)*$C$19), R366*EXP($C$20/52))</f>
        <v>-2014.8402297801586</v>
      </c>
      <c r="S367" s="65">
        <f t="shared" si="21"/>
        <v>2.689318378664932</v>
      </c>
      <c r="T367" s="62"/>
      <c r="U367" s="62"/>
      <c r="V367" s="62"/>
    </row>
    <row r="368" spans="7:22" x14ac:dyDescent="0.4">
      <c r="G368" s="62"/>
      <c r="H368" s="77">
        <v>39167</v>
      </c>
      <c r="I368" s="78">
        <v>1772.35998535156</v>
      </c>
      <c r="J368" s="73">
        <v>2.3488018512725799</v>
      </c>
      <c r="K368" s="79">
        <f t="shared" si="22"/>
        <v>123.12728758474746</v>
      </c>
      <c r="L368" s="62"/>
      <c r="M368" s="77">
        <v>39167</v>
      </c>
      <c r="N368" s="80">
        <f t="shared" si="23"/>
        <v>1511.0889754264397</v>
      </c>
      <c r="O368" s="80">
        <f t="array" ref="O368">IF(YEAR(M368)&lt;&gt;YEAR(M367),IF(O367&gt;INDEX(Table2xAcq.1[],_xlfn.AGGREGATE(15,6,(ROW(Tableyear1[])-ROW(INDEX(Tableyear1[],1,1))+1)/(YEAR(Tableyear1[])=YEAR(M367)),1)),O367-(O367-INDEX(Table2xAcq.1[],_xlfn.AGGREGATE(15,6,(ROW(Tableyear1[])-ROW(INDEX(Tableyear1[],1,1))+1)/(YEAR(Tableyear1[])=YEAR(M367)),1)))*$C$25,O367+MAX($Q$2:Q367)*$C$19),O367)*($J368/$J367)</f>
        <v>857.57667624098326</v>
      </c>
      <c r="P368" s="80">
        <f t="array" ref="P368">IF(YEAR(M368)&lt;&gt;YEAR(M367),IF(O367&gt;INDEX(Table2xAcq.1[],_xlfn.AGGREGATE(15,6,(ROW(Tableyear1[])-ROW(INDEX(Tableyear1[],1,1))+1)/(YEAR(Tableyear1[])=YEAR(M367)),1)),P367+(O367-INDEX(Table2xAcq.1[],_xlfn.AGGREGATE(15,6,(ROW(Tableyear1[])-ROW(INDEX(Tableyear1[],1,1))+1)/(YEAR(Tableyear1[])=YEAR(M367)),1)))*$C$25,P367-MAX($Q$2:Q367)*$C$19),P367)*(1+Tbill_YTM)^(1/52)</f>
        <v>3014.1536246803794</v>
      </c>
      <c r="Q368" s="64">
        <f t="shared" si="20"/>
        <v>5382.8192763478019</v>
      </c>
      <c r="R368" s="64">
        <f>IF(YEAR(M368)&lt;&gt;YEAR(M367), R367*EXP($C$20/52)+(-MAX(Q$2:Q367)*$C$19), R367*EXP($C$20/52))</f>
        <v>-2017.1663871857131</v>
      </c>
      <c r="S368" s="65">
        <f t="shared" si="21"/>
        <v>2.6685053402350918</v>
      </c>
      <c r="T368" s="62"/>
      <c r="U368" s="62"/>
      <c r="V368" s="62"/>
    </row>
    <row r="369" spans="1:22" x14ac:dyDescent="0.4">
      <c r="G369" s="62"/>
      <c r="H369" s="77">
        <v>39174</v>
      </c>
      <c r="I369" s="78">
        <v>1812.93994140625</v>
      </c>
      <c r="J369" s="73">
        <v>2.4483513832092201</v>
      </c>
      <c r="K369" s="79">
        <f t="shared" si="22"/>
        <v>123.19729777234116</v>
      </c>
      <c r="L369" s="62"/>
      <c r="M369" s="77">
        <v>39174</v>
      </c>
      <c r="N369" s="80">
        <f t="shared" si="23"/>
        <v>1545.6868701681044</v>
      </c>
      <c r="O369" s="80">
        <f t="array" ref="O369">IF(YEAR(M369)&lt;&gt;YEAR(M368),IF(O368&gt;INDEX(Table2xAcq.1[],_xlfn.AGGREGATE(15,6,(ROW(Tableyear1[])-ROW(INDEX(Tableyear1[],1,1))+1)/(YEAR(Tableyear1[])=YEAR(M368)),1)),O368-(O368-INDEX(Table2xAcq.1[],_xlfn.AGGREGATE(15,6,(ROW(Tableyear1[])-ROW(INDEX(Tableyear1[],1,1))+1)/(YEAR(Tableyear1[])=YEAR(M368)),1)))*$C$25,O368+MAX($Q$2:Q368)*$C$19),O368)*($J369/$J368)</f>
        <v>893.92344456174033</v>
      </c>
      <c r="P369" s="80">
        <f t="array" ref="P369">IF(YEAR(M369)&lt;&gt;YEAR(M368),IF(O368&gt;INDEX(Table2xAcq.1[],_xlfn.AGGREGATE(15,6,(ROW(Tableyear1[])-ROW(INDEX(Tableyear1[],1,1))+1)/(YEAR(Tableyear1[])=YEAR(M368)),1)),P368+(O368-INDEX(Table2xAcq.1[],_xlfn.AGGREGATE(15,6,(ROW(Tableyear1[])-ROW(INDEX(Tableyear1[],1,1))+1)/(YEAR(Tableyear1[])=YEAR(M368)),1)))*$C$25,P368-MAX($Q$2:Q368)*$C$19),P368)*(1+Tbill_YTM)^(1/52)</f>
        <v>3015.8674727220236</v>
      </c>
      <c r="Q369" s="64">
        <f t="shared" si="20"/>
        <v>5455.4777874518677</v>
      </c>
      <c r="R369" s="64">
        <f>IF(YEAR(M369)&lt;&gt;YEAR(M368), R368*EXP($C$20/52)+(-MAX(Q$2:Q368)*$C$19), R368*EXP($C$20/52))</f>
        <v>-2019.4952301681167</v>
      </c>
      <c r="S369" s="65">
        <f t="shared" si="21"/>
        <v>2.701406621791187</v>
      </c>
      <c r="T369" s="62"/>
      <c r="U369" s="62"/>
      <c r="V369" s="62"/>
    </row>
    <row r="370" spans="1:22" x14ac:dyDescent="0.4">
      <c r="G370" s="62"/>
      <c r="H370" s="77">
        <v>39181</v>
      </c>
      <c r="I370" s="78">
        <v>1816.84997558593</v>
      </c>
      <c r="J370" s="73">
        <v>2.4556035995483398</v>
      </c>
      <c r="K370" s="79">
        <f t="shared" si="22"/>
        <v>123.26734776773426</v>
      </c>
      <c r="L370" s="62"/>
      <c r="M370" s="77">
        <v>39181</v>
      </c>
      <c r="N370" s="80">
        <f t="shared" si="23"/>
        <v>1549.0205098300735</v>
      </c>
      <c r="O370" s="80">
        <f t="array" ref="O370">IF(YEAR(M370)&lt;&gt;YEAR(M369),IF(O369&gt;INDEX(Table2xAcq.1[],_xlfn.AGGREGATE(15,6,(ROW(Tableyear1[])-ROW(INDEX(Tableyear1[],1,1))+1)/(YEAR(Tableyear1[])=YEAR(M369)),1)),O369-(O369-INDEX(Table2xAcq.1[],_xlfn.AGGREGATE(15,6,(ROW(Tableyear1[])-ROW(INDEX(Tableyear1[],1,1))+1)/(YEAR(Tableyear1[])=YEAR(M369)),1)))*$C$25,O369+MAX($Q$2:Q369)*$C$19),O369)*($J370/$J369)</f>
        <v>896.57131865981</v>
      </c>
      <c r="P370" s="80">
        <f t="array" ref="P370">IF(YEAR(M370)&lt;&gt;YEAR(M369),IF(O369&gt;INDEX(Table2xAcq.1[],_xlfn.AGGREGATE(15,6,(ROW(Tableyear1[])-ROW(INDEX(Tableyear1[],1,1))+1)/(YEAR(Tableyear1[])=YEAR(M369)),1)),P369+(O369-INDEX(Table2xAcq.1[],_xlfn.AGGREGATE(15,6,(ROW(Tableyear1[])-ROW(INDEX(Tableyear1[],1,1))+1)/(YEAR(Tableyear1[])=YEAR(M369)),1)))*$C$25,P369-MAX($Q$2:Q369)*$C$19),P369)*(1+Tbill_YTM)^(1/52)</f>
        <v>3017.5822952578296</v>
      </c>
      <c r="Q370" s="64">
        <f t="shared" si="20"/>
        <v>5463.1741237477127</v>
      </c>
      <c r="R370" s="64">
        <f>IF(YEAR(M370)&lt;&gt;YEAR(M369), R369*EXP($C$20/52)+(-MAX(Q$2:Q369)*$C$19), R369*EXP($C$20/52))</f>
        <v>-2021.8267618279001</v>
      </c>
      <c r="S370" s="65">
        <f t="shared" si="21"/>
        <v>2.7020980367321616</v>
      </c>
      <c r="T370" s="62"/>
      <c r="U370" s="62"/>
      <c r="V370" s="62"/>
    </row>
    <row r="371" spans="1:22" x14ac:dyDescent="0.4">
      <c r="G371" s="62"/>
      <c r="H371" s="77">
        <v>39188</v>
      </c>
      <c r="I371" s="78">
        <v>1845.89001464843</v>
      </c>
      <c r="J371" s="73">
        <v>2.53885817527771</v>
      </c>
      <c r="K371" s="79">
        <f t="shared" si="22"/>
        <v>123.3374375935615</v>
      </c>
      <c r="L371" s="62"/>
      <c r="M371" s="77">
        <v>39188</v>
      </c>
      <c r="N371" s="80">
        <f t="shared" si="23"/>
        <v>1573.7796350845249</v>
      </c>
      <c r="O371" s="80">
        <f t="array" ref="O371">IF(YEAR(M371)&lt;&gt;YEAR(M370),IF(O370&gt;INDEX(Table2xAcq.1[],_xlfn.AGGREGATE(15,6,(ROW(Tableyear1[])-ROW(INDEX(Tableyear1[],1,1))+1)/(YEAR(Tableyear1[])=YEAR(M370)),1)),O370-(O370-INDEX(Table2xAcq.1[],_xlfn.AGGREGATE(15,6,(ROW(Tableyear1[])-ROW(INDEX(Tableyear1[],1,1))+1)/(YEAR(Tableyear1[])=YEAR(M370)),1)))*$C$25,O370+MAX($Q$2:Q370)*$C$19),O370)*($J371/$J370)</f>
        <v>926.96859644514711</v>
      </c>
      <c r="P371" s="80">
        <f t="array" ref="P371">IF(YEAR(M371)&lt;&gt;YEAR(M370),IF(O370&gt;INDEX(Table2xAcq.1[],_xlfn.AGGREGATE(15,6,(ROW(Tableyear1[])-ROW(INDEX(Tableyear1[],1,1))+1)/(YEAR(Tableyear1[])=YEAR(M370)),1)),P370+(O370-INDEX(Table2xAcq.1[],_xlfn.AGGREGATE(15,6,(ROW(Tableyear1[])-ROW(INDEX(Tableyear1[],1,1))+1)/(YEAR(Tableyear1[])=YEAR(M370)),1)))*$C$25,P370-MAX($Q$2:Q370)*$C$19),P370)*(1+Tbill_YTM)^(1/52)</f>
        <v>3019.2980928418947</v>
      </c>
      <c r="Q371" s="64">
        <f t="shared" si="20"/>
        <v>5520.0463243715667</v>
      </c>
      <c r="R371" s="64">
        <f>IF(YEAR(M371)&lt;&gt;YEAR(M370), R370*EXP($C$20/52)+(-MAX(Q$2:Q370)*$C$19), R370*EXP($C$20/52))</f>
        <v>-2024.160985269174</v>
      </c>
      <c r="S371" s="65">
        <f t="shared" si="21"/>
        <v>2.7270787079405681</v>
      </c>
      <c r="T371" s="62"/>
      <c r="U371" s="62"/>
      <c r="V371" s="62"/>
    </row>
    <row r="372" spans="1:22" x14ac:dyDescent="0.4">
      <c r="G372" s="62"/>
      <c r="H372" s="77">
        <v>39195</v>
      </c>
      <c r="I372" s="78">
        <v>1891.06005859375</v>
      </c>
      <c r="J372" s="73">
        <v>2.66446805000305</v>
      </c>
      <c r="K372" s="79">
        <f t="shared" si="22"/>
        <v>123.40756727247047</v>
      </c>
      <c r="L372" s="62"/>
      <c r="M372" s="77">
        <v>39195</v>
      </c>
      <c r="N372" s="80">
        <f t="shared" si="23"/>
        <v>1612.2909736328061</v>
      </c>
      <c r="O372" s="80">
        <f t="array" ref="O372">IF(YEAR(M372)&lt;&gt;YEAR(M371),IF(O371&gt;INDEX(Table2xAcq.1[],_xlfn.AGGREGATE(15,6,(ROW(Tableyear1[])-ROW(INDEX(Tableyear1[],1,1))+1)/(YEAR(Tableyear1[])=YEAR(M371)),1)),O371-(O371-INDEX(Table2xAcq.1[],_xlfn.AGGREGATE(15,6,(ROW(Tableyear1[])-ROW(INDEX(Tableyear1[],1,1))+1)/(YEAR(Tableyear1[])=YEAR(M371)),1)))*$C$25,O371+MAX($Q$2:Q371)*$C$19),O371)*($J372/$J371)</f>
        <v>972.83031901303445</v>
      </c>
      <c r="P372" s="80">
        <f t="array" ref="P372">IF(YEAR(M372)&lt;&gt;YEAR(M371),IF(O371&gt;INDEX(Table2xAcq.1[],_xlfn.AGGREGATE(15,6,(ROW(Tableyear1[])-ROW(INDEX(Tableyear1[],1,1))+1)/(YEAR(Tableyear1[])=YEAR(M371)),1)),P371+(O371-INDEX(Table2xAcq.1[],_xlfn.AGGREGATE(15,6,(ROW(Tableyear1[])-ROW(INDEX(Tableyear1[],1,1))+1)/(YEAR(Tableyear1[])=YEAR(M371)),1)))*$C$25,P371-MAX($Q$2:Q371)*$C$19),P371)*(1+Tbill_YTM)^(1/52)</f>
        <v>3021.0148660286313</v>
      </c>
      <c r="Q372" s="64">
        <f t="shared" si="20"/>
        <v>5606.1361586744715</v>
      </c>
      <c r="R372" s="64">
        <f>IF(YEAR(M372)&lt;&gt;YEAR(M371), R371*EXP($C$20/52)+(-MAX(Q$2:Q371)*$C$19), R371*EXP($C$20/52))</f>
        <v>-2026.4979035996325</v>
      </c>
      <c r="S372" s="65">
        <f t="shared" si="21"/>
        <v>2.7664159675252518</v>
      </c>
      <c r="T372" s="62"/>
      <c r="U372" s="62"/>
      <c r="V372" s="62"/>
    </row>
    <row r="373" spans="1:22" x14ac:dyDescent="0.4">
      <c r="G373" s="62"/>
      <c r="H373" s="77">
        <v>39202</v>
      </c>
      <c r="I373" s="78">
        <v>1895.69995117187</v>
      </c>
      <c r="J373" s="73">
        <v>2.6708495616912802</v>
      </c>
      <c r="K373" s="79">
        <f t="shared" si="22"/>
        <v>123.47773682712163</v>
      </c>
      <c r="L373" s="62"/>
      <c r="M373" s="77">
        <v>39202</v>
      </c>
      <c r="N373" s="80">
        <f t="shared" si="23"/>
        <v>1616.2468802092963</v>
      </c>
      <c r="O373" s="80">
        <f t="array" ref="O373">IF(YEAR(M373)&lt;&gt;YEAR(M372),IF(O372&gt;INDEX(Table2xAcq.1[],_xlfn.AGGREGATE(15,6,(ROW(Tableyear1[])-ROW(INDEX(Tableyear1[],1,1))+1)/(YEAR(Tableyear1[])=YEAR(M372)),1)),O372-(O372-INDEX(Table2xAcq.1[],_xlfn.AGGREGATE(15,6,(ROW(Tableyear1[])-ROW(INDEX(Tableyear1[],1,1))+1)/(YEAR(Tableyear1[])=YEAR(M372)),1)))*$C$25,O372+MAX($Q$2:Q372)*$C$19),O372)*($J373/$J372)</f>
        <v>975.16028804810674</v>
      </c>
      <c r="P373" s="80">
        <f t="array" ref="P373">IF(YEAR(M373)&lt;&gt;YEAR(M372),IF(O372&gt;INDEX(Table2xAcq.1[],_xlfn.AGGREGATE(15,6,(ROW(Tableyear1[])-ROW(INDEX(Tableyear1[],1,1))+1)/(YEAR(Tableyear1[])=YEAR(M372)),1)),P372+(O372-INDEX(Table2xAcq.1[],_xlfn.AGGREGATE(15,6,(ROW(Tableyear1[])-ROW(INDEX(Tableyear1[],1,1))+1)/(YEAR(Tableyear1[])=YEAR(M372)),1)))*$C$25,P372-MAX($Q$2:Q372)*$C$19),P372)*(1+Tbill_YTM)^(1/52)</f>
        <v>3022.7326153727677</v>
      </c>
      <c r="Q373" s="64">
        <f t="shared" si="20"/>
        <v>5614.1397836301712</v>
      </c>
      <c r="R373" s="64">
        <f>IF(YEAR(M373)&lt;&gt;YEAR(M372), R372*EXP($C$20/52)+(-MAX(Q$2:Q372)*$C$19), R372*EXP($C$20/52))</f>
        <v>-2028.8375199305581</v>
      </c>
      <c r="S373" s="65">
        <f t="shared" si="21"/>
        <v>2.7671707214002672</v>
      </c>
      <c r="T373" s="62"/>
      <c r="U373" s="62"/>
      <c r="V373" s="62"/>
    </row>
    <row r="374" spans="1:22" x14ac:dyDescent="0.4">
      <c r="G374" s="62"/>
      <c r="H374" s="77">
        <v>39209</v>
      </c>
      <c r="I374" s="78">
        <v>1898.7900390625</v>
      </c>
      <c r="J374" s="73">
        <v>2.6772315502166699</v>
      </c>
      <c r="K374" s="79">
        <f t="shared" si="22"/>
        <v>123.54794628018833</v>
      </c>
      <c r="L374" s="62"/>
      <c r="M374" s="77">
        <v>39209</v>
      </c>
      <c r="N374" s="80">
        <f t="shared" si="23"/>
        <v>1618.8814452994709</v>
      </c>
      <c r="O374" s="80">
        <f t="array" ref="O374">IF(YEAR(M374)&lt;&gt;YEAR(M373),IF(O373&gt;INDEX(Table2xAcq.1[],_xlfn.AGGREGATE(15,6,(ROW(Tableyear1[])-ROW(INDEX(Tableyear1[],1,1))+1)/(YEAR(Tableyear1[])=YEAR(M373)),1)),O373-(O373-INDEX(Table2xAcq.1[],_xlfn.AGGREGATE(15,6,(ROW(Tableyear1[])-ROW(INDEX(Tableyear1[],1,1))+1)/(YEAR(Tableyear1[])=YEAR(M373)),1)))*$C$25,O373+MAX($Q$2:Q373)*$C$19),O373)*($J374/$J373)</f>
        <v>977.49043118233783</v>
      </c>
      <c r="P374" s="80">
        <f t="array" ref="P374">IF(YEAR(M374)&lt;&gt;YEAR(M373),IF(O373&gt;INDEX(Table2xAcq.1[],_xlfn.AGGREGATE(15,6,(ROW(Tableyear1[])-ROW(INDEX(Tableyear1[],1,1))+1)/(YEAR(Tableyear1[])=YEAR(M373)),1)),P373+(O373-INDEX(Table2xAcq.1[],_xlfn.AGGREGATE(15,6,(ROW(Tableyear1[])-ROW(INDEX(Tableyear1[],1,1))+1)/(YEAR(Tableyear1[])=YEAR(M373)),1)))*$C$25,P373-MAX($Q$2:Q373)*$C$19),P373)*(1+Tbill_YTM)^(1/52)</f>
        <v>3024.4513414293469</v>
      </c>
      <c r="Q374" s="64">
        <f t="shared" si="20"/>
        <v>5620.8232179111556</v>
      </c>
      <c r="R374" s="64">
        <f>IF(YEAR(M374)&lt;&gt;YEAR(M373), R373*EXP($C$20/52)+(-MAX(Q$2:Q373)*$C$19), R373*EXP($C$20/52))</f>
        <v>-2031.1798373768245</v>
      </c>
      <c r="S374" s="65">
        <f t="shared" si="21"/>
        <v>2.7672700932135044</v>
      </c>
      <c r="T374" s="62"/>
      <c r="U374" s="62"/>
      <c r="V374" s="62"/>
    </row>
    <row r="375" spans="1:22" x14ac:dyDescent="0.4">
      <c r="G375" s="62"/>
      <c r="H375" s="77">
        <v>39216</v>
      </c>
      <c r="I375" s="78">
        <v>1896.93005371093</v>
      </c>
      <c r="J375" s="73">
        <v>2.6635966300964302</v>
      </c>
      <c r="K375" s="79">
        <f t="shared" si="22"/>
        <v>123.61819565435681</v>
      </c>
      <c r="L375" s="62"/>
      <c r="M375" s="77">
        <v>39216</v>
      </c>
      <c r="N375" s="80">
        <f t="shared" si="23"/>
        <v>1617.2956481801264</v>
      </c>
      <c r="O375" s="80">
        <f t="array" ref="O375">IF(YEAR(M375)&lt;&gt;YEAR(M374),IF(O374&gt;INDEX(Table2xAcq.1[],_xlfn.AGGREGATE(15,6,(ROW(Tableyear1[])-ROW(INDEX(Tableyear1[],1,1))+1)/(YEAR(Tableyear1[])=YEAR(M374)),1)),O374-(O374-INDEX(Table2xAcq.1[],_xlfn.AGGREGATE(15,6,(ROW(Tableyear1[])-ROW(INDEX(Tableyear1[],1,1))+1)/(YEAR(Tableyear1[])=YEAR(M374)),1)))*$C$25,O374+MAX($Q$2:Q374)*$C$19),O374)*($J375/$J374)</f>
        <v>972.51215280130236</v>
      </c>
      <c r="P375" s="80">
        <f t="array" ref="P375">IF(YEAR(M375)&lt;&gt;YEAR(M374),IF(O374&gt;INDEX(Table2xAcq.1[],_xlfn.AGGREGATE(15,6,(ROW(Tableyear1[])-ROW(INDEX(Tableyear1[],1,1))+1)/(YEAR(Tableyear1[])=YEAR(M374)),1)),P374+(O374-INDEX(Table2xAcq.1[],_xlfn.AGGREGATE(15,6,(ROW(Tableyear1[])-ROW(INDEX(Tableyear1[],1,1))+1)/(YEAR(Tableyear1[])=YEAR(M374)),1)))*$C$25,P374-MAX($Q$2:Q374)*$C$19),P374)*(1+Tbill_YTM)^(1/52)</f>
        <v>3026.1710447537275</v>
      </c>
      <c r="Q375" s="64">
        <f t="shared" si="20"/>
        <v>5615.9788457351569</v>
      </c>
      <c r="R375" s="64">
        <f>IF(YEAR(M375)&lt;&gt;YEAR(M374), R374*EXP($C$20/52)+(-MAX(Q$2:Q374)*$C$19), R374*EXP($C$20/52))</f>
        <v>-2033.5248590569022</v>
      </c>
      <c r="S375" s="65">
        <f t="shared" si="21"/>
        <v>2.7616966769413906</v>
      </c>
      <c r="T375" s="62"/>
      <c r="U375" s="62"/>
      <c r="V375" s="62"/>
    </row>
    <row r="376" spans="1:22" x14ac:dyDescent="0.4">
      <c r="G376" s="62"/>
      <c r="H376" s="77">
        <v>39223</v>
      </c>
      <c r="I376" s="78">
        <v>1889.25</v>
      </c>
      <c r="J376" s="73">
        <v>2.6322669982910099</v>
      </c>
      <c r="K376" s="79">
        <f t="shared" si="22"/>
        <v>123.68848497232622</v>
      </c>
      <c r="L376" s="62"/>
      <c r="M376" s="77">
        <v>39223</v>
      </c>
      <c r="N376" s="80">
        <f t="shared" si="23"/>
        <v>1610.7477433587662</v>
      </c>
      <c r="O376" s="80">
        <f t="array" ref="O376">IF(YEAR(M376)&lt;&gt;YEAR(M375),IF(O375&gt;INDEX(Table2xAcq.1[],_xlfn.AGGREGATE(15,6,(ROW(Tableyear1[])-ROW(INDEX(Tableyear1[],1,1))+1)/(YEAR(Tableyear1[])=YEAR(M375)),1)),O375-(O375-INDEX(Table2xAcq.1[],_xlfn.AGGREGATE(15,6,(ROW(Tableyear1[])-ROW(INDEX(Tableyear1[],1,1))+1)/(YEAR(Tableyear1[])=YEAR(M375)),1)))*$C$25,O375+MAX($Q$2:Q375)*$C$19),O375)*($J376/$J375)</f>
        <v>961.07331580575521</v>
      </c>
      <c r="P376" s="80">
        <f t="array" ref="P376">IF(YEAR(M376)&lt;&gt;YEAR(M375),IF(O375&gt;INDEX(Table2xAcq.1[],_xlfn.AGGREGATE(15,6,(ROW(Tableyear1[])-ROW(INDEX(Tableyear1[],1,1))+1)/(YEAR(Tableyear1[])=YEAR(M375)),1)),P375+(O375-INDEX(Table2xAcq.1[],_xlfn.AGGREGATE(15,6,(ROW(Tableyear1[])-ROW(INDEX(Tableyear1[],1,1))+1)/(YEAR(Tableyear1[])=YEAR(M375)),1)))*$C$25,P375-MAX($Q$2:Q375)*$C$19),P375)*(1+Tbill_YTM)^(1/52)</f>
        <v>3027.8917259015843</v>
      </c>
      <c r="Q376" s="64">
        <f t="shared" si="20"/>
        <v>5599.7127850661054</v>
      </c>
      <c r="R376" s="64">
        <f>IF(YEAR(M376)&lt;&gt;YEAR(M375), R375*EXP($C$20/52)+(-MAX(Q$2:Q375)*$C$19), R375*EXP($C$20/52))</f>
        <v>-2035.8725880928619</v>
      </c>
      <c r="S376" s="65">
        <f t="shared" si="21"/>
        <v>2.7505222172629828</v>
      </c>
      <c r="T376" s="62"/>
      <c r="U376" s="62"/>
      <c r="V376" s="62"/>
    </row>
    <row r="377" spans="1:22" x14ac:dyDescent="0.4">
      <c r="G377" s="62"/>
      <c r="H377" s="77">
        <v>39230</v>
      </c>
      <c r="I377" s="78">
        <v>1928.26000976562</v>
      </c>
      <c r="J377" s="73">
        <v>2.74511218070983</v>
      </c>
      <c r="K377" s="79">
        <f t="shared" si="22"/>
        <v>123.75881425680861</v>
      </c>
      <c r="L377" s="62"/>
      <c r="M377" s="77">
        <v>39230</v>
      </c>
      <c r="N377" s="80">
        <f t="shared" si="23"/>
        <v>1644.0071241703984</v>
      </c>
      <c r="O377" s="80">
        <f t="array" ref="O377">IF(YEAR(M377)&lt;&gt;YEAR(M376),IF(O376&gt;INDEX(Table2xAcq.1[],_xlfn.AGGREGATE(15,6,(ROW(Tableyear1[])-ROW(INDEX(Tableyear1[],1,1))+1)/(YEAR(Tableyear1[])=YEAR(M376)),1)),O376-(O376-INDEX(Table2xAcq.1[],_xlfn.AGGREGATE(15,6,(ROW(Tableyear1[])-ROW(INDEX(Tableyear1[],1,1))+1)/(YEAR(Tableyear1[])=YEAR(M376)),1)))*$C$25,O376+MAX($Q$2:Q376)*$C$19),O376)*($J377/$J376)</f>
        <v>1002.274490956442</v>
      </c>
      <c r="P377" s="80">
        <f t="array" ref="P377">IF(YEAR(M377)&lt;&gt;YEAR(M376),IF(O376&gt;INDEX(Table2xAcq.1[],_xlfn.AGGREGATE(15,6,(ROW(Tableyear1[])-ROW(INDEX(Tableyear1[],1,1))+1)/(YEAR(Tableyear1[])=YEAR(M376)),1)),P376+(O376-INDEX(Table2xAcq.1[],_xlfn.AGGREGATE(15,6,(ROW(Tableyear1[])-ROW(INDEX(Tableyear1[],1,1))+1)/(YEAR(Tableyear1[])=YEAR(M376)),1)))*$C$25,P376-MAX($Q$2:Q376)*$C$19),P376)*(1+Tbill_YTM)^(1/52)</f>
        <v>3029.6133854289073</v>
      </c>
      <c r="Q377" s="64">
        <f t="shared" si="20"/>
        <v>5675.8950005557472</v>
      </c>
      <c r="R377" s="64">
        <f>IF(YEAR(M377)&lt;&gt;YEAR(M376), R376*EXP($C$20/52)+(-MAX(Q$2:Q376)*$C$19), R376*EXP($C$20/52))</f>
        <v>-2038.2230276103787</v>
      </c>
      <c r="S377" s="65">
        <f t="shared" si="21"/>
        <v>2.7847271489274608</v>
      </c>
      <c r="T377" s="62"/>
      <c r="U377" s="62"/>
      <c r="V377" s="62"/>
    </row>
    <row r="378" spans="1:22" x14ac:dyDescent="0.4">
      <c r="G378" s="62"/>
      <c r="H378" s="77">
        <v>39237</v>
      </c>
      <c r="I378" s="78">
        <v>1906.26000976562</v>
      </c>
      <c r="J378" s="73">
        <v>2.6737499237060498</v>
      </c>
      <c r="K378" s="79">
        <f t="shared" si="22"/>
        <v>123.82918353052892</v>
      </c>
      <c r="L378" s="62"/>
      <c r="M378" s="77">
        <v>39237</v>
      </c>
      <c r="N378" s="80">
        <f t="shared" si="23"/>
        <v>1625.2502363292483</v>
      </c>
      <c r="O378" s="80">
        <f t="array" ref="O378">IF(YEAR(M378)&lt;&gt;YEAR(M377),IF(O377&gt;INDEX(Table2xAcq.1[],_xlfn.AGGREGATE(15,6,(ROW(Tableyear1[])-ROW(INDEX(Tableyear1[],1,1))+1)/(YEAR(Tableyear1[])=YEAR(M377)),1)),O377-(O377-INDEX(Table2xAcq.1[],_xlfn.AGGREGATE(15,6,(ROW(Tableyear1[])-ROW(INDEX(Tableyear1[],1,1))+1)/(YEAR(Tableyear1[])=YEAR(M377)),1)))*$C$25,O377+MAX($Q$2:Q377)*$C$19),O377)*($J378/$J377)</f>
        <v>976.21924617825891</v>
      </c>
      <c r="P378" s="80">
        <f t="array" ref="P378">IF(YEAR(M378)&lt;&gt;YEAR(M377),IF(O377&gt;INDEX(Table2xAcq.1[],_xlfn.AGGREGATE(15,6,(ROW(Tableyear1[])-ROW(INDEX(Tableyear1[],1,1))+1)/(YEAR(Tableyear1[])=YEAR(M377)),1)),P377+(O377-INDEX(Table2xAcq.1[],_xlfn.AGGREGATE(15,6,(ROW(Tableyear1[])-ROW(INDEX(Tableyear1[],1,1))+1)/(YEAR(Tableyear1[])=YEAR(M377)),1)))*$C$25,P377-MAX($Q$2:Q377)*$C$19),P377)*(1+Tbill_YTM)^(1/52)</f>
        <v>3031.3360238920041</v>
      </c>
      <c r="Q378" s="64">
        <f t="shared" si="20"/>
        <v>5632.8055063995107</v>
      </c>
      <c r="R378" s="64">
        <f>IF(YEAR(M378)&lt;&gt;YEAR(M377), R377*EXP($C$20/52)+(-MAX(Q$2:Q377)*$C$19), R377*EXP($C$20/52))</f>
        <v>-2040.5761807387364</v>
      </c>
      <c r="S378" s="65">
        <f t="shared" si="21"/>
        <v>2.7603995183165879</v>
      </c>
      <c r="T378" s="62"/>
      <c r="U378" s="62"/>
      <c r="V378" s="62"/>
    </row>
    <row r="379" spans="1:22" x14ac:dyDescent="0.4">
      <c r="G379" s="62"/>
      <c r="H379" s="77">
        <v>39244</v>
      </c>
      <c r="I379" s="78">
        <v>1942.41003417968</v>
      </c>
      <c r="J379" s="73">
        <v>2.7776019573211599</v>
      </c>
      <c r="K379" s="79">
        <f t="shared" si="22"/>
        <v>123.89959281622507</v>
      </c>
      <c r="L379" s="62"/>
      <c r="M379" s="77">
        <v>39244</v>
      </c>
      <c r="N379" s="80">
        <f t="shared" si="23"/>
        <v>1656.0712342105828</v>
      </c>
      <c r="O379" s="80">
        <f t="array" ref="O379">IF(YEAR(M379)&lt;&gt;YEAR(M378),IF(O378&gt;INDEX(Table2xAcq.1[],_xlfn.AGGREGATE(15,6,(ROW(Tableyear1[])-ROW(INDEX(Tableyear1[],1,1))+1)/(YEAR(Tableyear1[])=YEAR(M378)),1)),O378-(O378-INDEX(Table2xAcq.1[],_xlfn.AGGREGATE(15,6,(ROW(Tableyear1[])-ROW(INDEX(Tableyear1[],1,1))+1)/(YEAR(Tableyear1[])=YEAR(M378)),1)))*$C$25,O378+MAX($Q$2:Q378)*$C$19),O378)*($J379/$J378)</f>
        <v>1014.1369112040506</v>
      </c>
      <c r="P379" s="80">
        <f t="array" ref="P379">IF(YEAR(M379)&lt;&gt;YEAR(M378),IF(O378&gt;INDEX(Table2xAcq.1[],_xlfn.AGGREGATE(15,6,(ROW(Tableyear1[])-ROW(INDEX(Tableyear1[],1,1))+1)/(YEAR(Tableyear1[])=YEAR(M378)),1)),P378+(O378-INDEX(Table2xAcq.1[],_xlfn.AGGREGATE(15,6,(ROW(Tableyear1[])-ROW(INDEX(Tableyear1[],1,1))+1)/(YEAR(Tableyear1[])=YEAR(M378)),1)))*$C$25,P378-MAX($Q$2:Q378)*$C$19),P378)*(1+Tbill_YTM)^(1/52)</f>
        <v>3033.0596418474966</v>
      </c>
      <c r="Q379" s="64">
        <f t="shared" si="20"/>
        <v>5703.2677872621298</v>
      </c>
      <c r="R379" s="64">
        <f>IF(YEAR(M379)&lt;&gt;YEAR(M378), R378*EXP($C$20/52)+(-MAX(Q$2:Q378)*$C$19), R378*EXP($C$20/52))</f>
        <v>-2042.9320506108313</v>
      </c>
      <c r="S379" s="65">
        <f t="shared" si="21"/>
        <v>2.7917070396721555</v>
      </c>
      <c r="T379" s="62"/>
      <c r="U379" s="62"/>
      <c r="V379" s="62"/>
    </row>
    <row r="380" spans="1:22" ht="17.5" customHeight="1" x14ac:dyDescent="0.4">
      <c r="A380" s="4"/>
      <c r="G380" s="62"/>
      <c r="H380" s="77">
        <v>39251</v>
      </c>
      <c r="I380" s="78">
        <v>1921.93994140625</v>
      </c>
      <c r="J380" s="73">
        <v>2.7184240818023602</v>
      </c>
      <c r="K380" s="79">
        <f t="shared" si="22"/>
        <v>123.97004213664785</v>
      </c>
      <c r="L380" s="79"/>
      <c r="M380" s="77">
        <v>39251</v>
      </c>
      <c r="N380" s="93">
        <f t="shared" si="23"/>
        <v>1638.6187235628936</v>
      </c>
      <c r="O380" s="80">
        <f t="array" ref="O380">IF(YEAR(M380)&lt;&gt;YEAR(M379),IF(O379&gt;INDEX(Table2xAcq.1[],_xlfn.AGGREGATE(15,6,(ROW(Tableyear1[])-ROW(INDEX(Tableyear1[],1,1))+1)/(YEAR(Tableyear1[])=YEAR(M379)),1)),O379-(O379-INDEX(Table2xAcq.1[],_xlfn.AGGREGATE(15,6,(ROW(Tableyear1[])-ROW(INDEX(Tableyear1[],1,1))+1)/(YEAR(Tableyear1[])=YEAR(M379)),1)))*$C$25,O379+MAX($Q$2:Q379)*$C$19),O379)*($J380/$J379)</f>
        <v>992.5303351674562</v>
      </c>
      <c r="P380" s="80">
        <f t="array" ref="P380">IF(YEAR(M380)&lt;&gt;YEAR(M379),IF(O379&gt;INDEX(Table2xAcq.1[],_xlfn.AGGREGATE(15,6,(ROW(Tableyear1[])-ROW(INDEX(Tableyear1[],1,1))+1)/(YEAR(Tableyear1[])=YEAR(M379)),1)),P379+(O379-INDEX(Table2xAcq.1[],_xlfn.AGGREGATE(15,6,(ROW(Tableyear1[])-ROW(INDEX(Tableyear1[],1,1))+1)/(YEAR(Tableyear1[])=YEAR(M379)),1)))*$C$25,P379-MAX($Q$2:Q379)*$C$19),P379)*(1+Tbill_YTM)^(1/52)</f>
        <v>3034.7842398523248</v>
      </c>
      <c r="Q380" s="64">
        <f t="shared" si="20"/>
        <v>5665.933298582675</v>
      </c>
      <c r="R380" s="66">
        <f>IF(YEAR(M380)&lt;&gt;YEAR(M379), R379*EXP($C$20/52)+(-MAX(Q$2:Q379)*$C$19), R379*EXP($C$20/52))</f>
        <v>-2045.2906403631771</v>
      </c>
      <c r="S380" s="65">
        <f t="shared" si="21"/>
        <v>2.7702338175158272</v>
      </c>
      <c r="T380" s="62"/>
      <c r="U380" s="62"/>
      <c r="V380" s="62"/>
    </row>
    <row r="381" spans="1:22" ht="17.5" customHeight="1" x14ac:dyDescent="0.4">
      <c r="G381" s="62"/>
      <c r="H381" s="77">
        <v>39258</v>
      </c>
      <c r="I381" s="78">
        <v>1934.09997558593</v>
      </c>
      <c r="J381" s="73">
        <v>2.7596166133880602</v>
      </c>
      <c r="K381" s="79">
        <f t="shared" si="22"/>
        <v>124.04053151456101</v>
      </c>
      <c r="L381" s="62"/>
      <c r="M381" s="77">
        <v>39258</v>
      </c>
      <c r="N381" s="80">
        <f t="shared" si="23"/>
        <v>1648.9861961652939</v>
      </c>
      <c r="O381" s="80">
        <f t="array" ref="O381">IF(YEAR(M381)&lt;&gt;YEAR(M380),IF(O380&gt;INDEX(Table2xAcq.1[],_xlfn.AGGREGATE(15,6,(ROW(Tableyear1[])-ROW(INDEX(Tableyear1[],1,1))+1)/(YEAR(Tableyear1[])=YEAR(M380)),1)),O380-(O380-INDEX(Table2xAcq.1[],_xlfn.AGGREGATE(15,6,(ROW(Tableyear1[])-ROW(INDEX(Tableyear1[],1,1))+1)/(YEAR(Tableyear1[])=YEAR(M380)),1)))*$C$25,O380+MAX($Q$2:Q380)*$C$19),O380)*($J381/$J380)</f>
        <v>1007.5702391525781</v>
      </c>
      <c r="P381" s="80">
        <f t="array" ref="P381">IF(YEAR(M381)&lt;&gt;YEAR(M380),IF(O380&gt;INDEX(Table2xAcq.1[],_xlfn.AGGREGATE(15,6,(ROW(Tableyear1[])-ROW(INDEX(Tableyear1[],1,1))+1)/(YEAR(Tableyear1[])=YEAR(M380)),1)),P380+(O380-INDEX(Table2xAcq.1[],_xlfn.AGGREGATE(15,6,(ROW(Tableyear1[])-ROW(INDEX(Tableyear1[],1,1))+1)/(YEAR(Tableyear1[])=YEAR(M380)),1)))*$C$25,P380-MAX($Q$2:Q380)*$C$19),P380)*(1+Tbill_YTM)^(1/52)</f>
        <v>3036.509818463745</v>
      </c>
      <c r="Q381" s="64">
        <f t="shared" si="20"/>
        <v>5693.066253781617</v>
      </c>
      <c r="R381" s="64">
        <f>IF(YEAR(M381)&lt;&gt;YEAR(M380), R380*EXP($C$20/52)+(-MAX(Q$2:Q380)*$C$19), R380*EXP($C$20/52))</f>
        <v>-2047.6519531359081</v>
      </c>
      <c r="S381" s="65">
        <f t="shared" si="21"/>
        <v>2.7802900024405433</v>
      </c>
      <c r="T381" s="62"/>
      <c r="U381" s="62"/>
      <c r="V381" s="62"/>
    </row>
    <row r="382" spans="1:22" x14ac:dyDescent="0.4">
      <c r="G382" s="62"/>
      <c r="H382" s="77">
        <v>39265</v>
      </c>
      <c r="I382" s="78">
        <v>1988.31005859375</v>
      </c>
      <c r="J382" s="73">
        <v>2.8936371803283598</v>
      </c>
      <c r="K382" s="79">
        <f t="shared" si="22"/>
        <v>124.11106097274126</v>
      </c>
      <c r="L382" s="62"/>
      <c r="M382" s="77">
        <v>39265</v>
      </c>
      <c r="N382" s="80">
        <f t="shared" si="23"/>
        <v>1695.2049437487992</v>
      </c>
      <c r="O382" s="80">
        <f t="array" ref="O382">IF(YEAR(M382)&lt;&gt;YEAR(M381),IF(O381&gt;INDEX(Table2xAcq.1[],_xlfn.AGGREGATE(15,6,(ROW(Tableyear1[])-ROW(INDEX(Tableyear1[],1,1))+1)/(YEAR(Tableyear1[])=YEAR(M381)),1)),O381-(O381-INDEX(Table2xAcq.1[],_xlfn.AGGREGATE(15,6,(ROW(Tableyear1[])-ROW(INDEX(Tableyear1[],1,1))+1)/(YEAR(Tableyear1[])=YEAR(M381)),1)))*$C$25,O381+MAX($Q$2:Q381)*$C$19),O381)*($J382/$J381)</f>
        <v>1056.502809723537</v>
      </c>
      <c r="P382" s="80">
        <f t="array" ref="P382">IF(YEAR(M382)&lt;&gt;YEAR(M381),IF(O381&gt;INDEX(Table2xAcq.1[],_xlfn.AGGREGATE(15,6,(ROW(Tableyear1[])-ROW(INDEX(Tableyear1[],1,1))+1)/(YEAR(Tableyear1[])=YEAR(M381)),1)),P381+(O381-INDEX(Table2xAcq.1[],_xlfn.AGGREGATE(15,6,(ROW(Tableyear1[])-ROW(INDEX(Tableyear1[],1,1))+1)/(YEAR(Tableyear1[])=YEAR(M381)),1)))*$C$25,P381-MAX($Q$2:Q381)*$C$19),P381)*(1+Tbill_YTM)^(1/52)</f>
        <v>3038.23637823933</v>
      </c>
      <c r="Q382" s="64">
        <f t="shared" si="20"/>
        <v>5789.9441317116662</v>
      </c>
      <c r="R382" s="64">
        <f>IF(YEAR(M382)&lt;&gt;YEAR(M381), R381*EXP($C$20/52)+(-MAX(Q$2:Q381)*$C$19), R381*EXP($C$20/52))</f>
        <v>-2050.0159920727847</v>
      </c>
      <c r="S382" s="65">
        <f t="shared" si="21"/>
        <v>2.8243409583636541</v>
      </c>
      <c r="T382" s="62"/>
      <c r="U382" s="62"/>
      <c r="V382" s="62"/>
    </row>
    <row r="383" spans="1:22" x14ac:dyDescent="0.4">
      <c r="G383" s="62"/>
      <c r="H383" s="77">
        <v>39272</v>
      </c>
      <c r="I383" s="78">
        <v>2032.16003417968</v>
      </c>
      <c r="J383" s="73">
        <v>3.01576495170593</v>
      </c>
      <c r="K383" s="79">
        <f t="shared" si="22"/>
        <v>124.18163053397822</v>
      </c>
      <c r="L383" s="62"/>
      <c r="M383" s="77">
        <v>39272</v>
      </c>
      <c r="N383" s="80">
        <f t="shared" si="23"/>
        <v>1732.5908107443654</v>
      </c>
      <c r="O383" s="80">
        <f t="array" ref="O383">IF(YEAR(M383)&lt;&gt;YEAR(M382),IF(O382&gt;INDEX(Table2xAcq.1[],_xlfn.AGGREGATE(15,6,(ROW(Tableyear1[])-ROW(INDEX(Tableyear1[],1,1))+1)/(YEAR(Tableyear1[])=YEAR(M382)),1)),O382-(O382-INDEX(Table2xAcq.1[],_xlfn.AGGREGATE(15,6,(ROW(Tableyear1[])-ROW(INDEX(Tableyear1[],1,1))+1)/(YEAR(Tableyear1[])=YEAR(M382)),1)))*$C$25,O382+MAX($Q$2:Q382)*$C$19),O382)*($J383/$J382)</f>
        <v>1101.0931731881903</v>
      </c>
      <c r="P383" s="80">
        <f t="array" ref="P383">IF(YEAR(M383)&lt;&gt;YEAR(M382),IF(O382&gt;INDEX(Table2xAcq.1[],_xlfn.AGGREGATE(15,6,(ROW(Tableyear1[])-ROW(INDEX(Tableyear1[],1,1))+1)/(YEAR(Tableyear1[])=YEAR(M382)),1)),P382+(O382-INDEX(Table2xAcq.1[],_xlfn.AGGREGATE(15,6,(ROW(Tableyear1[])-ROW(INDEX(Tableyear1[],1,1))+1)/(YEAR(Tableyear1[])=YEAR(M382)),1)))*$C$25,P382-MAX($Q$2:Q382)*$C$19),P382)*(1+Tbill_YTM)^(1/52)</f>
        <v>3039.9639197369697</v>
      </c>
      <c r="Q383" s="64">
        <f t="shared" si="20"/>
        <v>5873.6479036695255</v>
      </c>
      <c r="R383" s="64">
        <f>IF(YEAR(M383)&lt;&gt;YEAR(M382), R382*EXP($C$20/52)+(-MAX(Q$2:Q382)*$C$19), R382*EXP($C$20/52))</f>
        <v>-2052.3827603211962</v>
      </c>
      <c r="S383" s="65">
        <f t="shared" si="21"/>
        <v>2.8618676872681901</v>
      </c>
      <c r="T383" s="62"/>
      <c r="U383" s="62"/>
      <c r="V383" s="62"/>
    </row>
    <row r="384" spans="1:22" x14ac:dyDescent="0.4">
      <c r="G384" s="62"/>
      <c r="H384" s="77">
        <v>39279</v>
      </c>
      <c r="I384" s="78">
        <v>2035.88000488281</v>
      </c>
      <c r="J384" s="73">
        <v>3.0334610939025799</v>
      </c>
      <c r="K384" s="79">
        <f t="shared" si="22"/>
        <v>124.25224022107452</v>
      </c>
      <c r="L384" s="62"/>
      <c r="M384" s="77">
        <v>39279</v>
      </c>
      <c r="N384" s="80">
        <f t="shared" si="23"/>
        <v>1735.7624049830458</v>
      </c>
      <c r="O384" s="80">
        <f t="array" ref="O384">IF(YEAR(M384)&lt;&gt;YEAR(M383),IF(O383&gt;INDEX(Table2xAcq.1[],_xlfn.AGGREGATE(15,6,(ROW(Tableyear1[])-ROW(INDEX(Tableyear1[],1,1))+1)/(YEAR(Tableyear1[])=YEAR(M383)),1)),O383-(O383-INDEX(Table2xAcq.1[],_xlfn.AGGREGATE(15,6,(ROW(Tableyear1[])-ROW(INDEX(Tableyear1[],1,1))+1)/(YEAR(Tableyear1[])=YEAR(M383)),1)))*$C$25,O383+MAX($Q$2:Q383)*$C$19),O383)*($J384/$J383)</f>
        <v>1107.5542541001748</v>
      </c>
      <c r="P384" s="80">
        <f t="array" ref="P384">IF(YEAR(M384)&lt;&gt;YEAR(M383),IF(O383&gt;INDEX(Table2xAcq.1[],_xlfn.AGGREGATE(15,6,(ROW(Tableyear1[])-ROW(INDEX(Tableyear1[],1,1))+1)/(YEAR(Tableyear1[])=YEAR(M383)),1)),P383+(O383-INDEX(Table2xAcq.1[],_xlfn.AGGREGATE(15,6,(ROW(Tableyear1[])-ROW(INDEX(Tableyear1[],1,1))+1)/(YEAR(Tableyear1[])=YEAR(M383)),1)))*$C$25,P383-MAX($Q$2:Q383)*$C$19),P383)*(1+Tbill_YTM)^(1/52)</f>
        <v>3041.6924435148717</v>
      </c>
      <c r="Q384" s="64">
        <f t="shared" si="20"/>
        <v>5885.0091025980928</v>
      </c>
      <c r="R384" s="64">
        <f>IF(YEAR(M384)&lt;&gt;YEAR(M383), R383*EXP($C$20/52)+(-MAX(Q$2:Q383)*$C$19), R383*EXP($C$20/52))</f>
        <v>-2054.7522610321657</v>
      </c>
      <c r="S384" s="65">
        <f t="shared" si="21"/>
        <v>2.8640966671290435</v>
      </c>
      <c r="T384" s="62"/>
      <c r="U384" s="62"/>
      <c r="V384" s="62"/>
    </row>
    <row r="385" spans="2:22" x14ac:dyDescent="0.4">
      <c r="G385" s="62"/>
      <c r="H385" s="77">
        <v>39286</v>
      </c>
      <c r="I385" s="78">
        <v>1956.18994140625</v>
      </c>
      <c r="J385" s="73">
        <v>2.7700603008270201</v>
      </c>
      <c r="K385" s="79">
        <f t="shared" si="22"/>
        <v>124.32289005684569</v>
      </c>
      <c r="L385" s="62"/>
      <c r="M385" s="77">
        <v>39286</v>
      </c>
      <c r="N385" s="80">
        <f t="shared" si="23"/>
        <v>1667.81978758832</v>
      </c>
      <c r="O385" s="80">
        <f t="array" ref="O385">IF(YEAR(M385)&lt;&gt;YEAR(M384),IF(O384&gt;INDEX(Table2xAcq.1[],_xlfn.AGGREGATE(15,6,(ROW(Tableyear1[])-ROW(INDEX(Tableyear1[],1,1))+1)/(YEAR(Tableyear1[])=YEAR(M384)),1)),O384-(O384-INDEX(Table2xAcq.1[],_xlfn.AGGREGATE(15,6,(ROW(Tableyear1[])-ROW(INDEX(Tableyear1[],1,1))+1)/(YEAR(Tableyear1[])=YEAR(M384)),1)))*$C$25,O384+MAX($Q$2:Q384)*$C$19),O384)*($J385/$J384)</f>
        <v>1011.3833589169168</v>
      </c>
      <c r="P385" s="80">
        <f t="array" ref="P385">IF(YEAR(M385)&lt;&gt;YEAR(M384),IF(O384&gt;INDEX(Table2xAcq.1[],_xlfn.AGGREGATE(15,6,(ROW(Tableyear1[])-ROW(INDEX(Tableyear1[],1,1))+1)/(YEAR(Tableyear1[])=YEAR(M384)),1)),P384+(O384-INDEX(Table2xAcq.1[],_xlfn.AGGREGATE(15,6,(ROW(Tableyear1[])-ROW(INDEX(Tableyear1[],1,1))+1)/(YEAR(Tableyear1[])=YEAR(M384)),1)))*$C$25,P384-MAX($Q$2:Q384)*$C$19),P384)*(1+Tbill_YTM)^(1/52)</f>
        <v>3043.4219501315606</v>
      </c>
      <c r="Q385" s="64">
        <f t="shared" si="20"/>
        <v>5722.625096636797</v>
      </c>
      <c r="R385" s="64">
        <f>IF(YEAR(M385)&lt;&gt;YEAR(M384), R384*EXP($C$20/52)+(-MAX(Q$2:Q384)*$C$19), R384*EXP($C$20/52))</f>
        <v>-2057.1244973603543</v>
      </c>
      <c r="S385" s="65">
        <f t="shared" si="21"/>
        <v>2.7818564719733359</v>
      </c>
      <c r="T385" s="62"/>
      <c r="U385" s="62"/>
      <c r="V385" s="62"/>
    </row>
    <row r="386" spans="2:22" x14ac:dyDescent="0.4">
      <c r="G386" s="62"/>
      <c r="H386" s="77">
        <v>39293</v>
      </c>
      <c r="I386" s="78">
        <v>1918.56005859375</v>
      </c>
      <c r="J386" s="73">
        <v>2.7027592658996502</v>
      </c>
      <c r="K386" s="79">
        <f t="shared" si="22"/>
        <v>124.39358006412031</v>
      </c>
      <c r="L386" s="62"/>
      <c r="M386" s="77">
        <v>39293</v>
      </c>
      <c r="N386" s="80">
        <f t="shared" si="23"/>
        <v>1635.7370834342432</v>
      </c>
      <c r="O386" s="80">
        <f t="array" ref="O386">IF(YEAR(M386)&lt;&gt;YEAR(M385),IF(O385&gt;INDEX(Table2xAcq.1[],_xlfn.AGGREGATE(15,6,(ROW(Tableyear1[])-ROW(INDEX(Tableyear1[],1,1))+1)/(YEAR(Tableyear1[])=YEAR(M385)),1)),O385-(O385-INDEX(Table2xAcq.1[],_xlfn.AGGREGATE(15,6,(ROW(Tableyear1[])-ROW(INDEX(Tableyear1[],1,1))+1)/(YEAR(Tableyear1[])=YEAR(M385)),1)))*$C$25,O385+MAX($Q$2:Q385)*$C$19),O385)*($J386/$J385)</f>
        <v>986.81091666968268</v>
      </c>
      <c r="P386" s="80">
        <f t="array" ref="P386">IF(YEAR(M386)&lt;&gt;YEAR(M385),IF(O385&gt;INDEX(Table2xAcq.1[],_xlfn.AGGREGATE(15,6,(ROW(Tableyear1[])-ROW(INDEX(Tableyear1[],1,1))+1)/(YEAR(Tableyear1[])=YEAR(M385)),1)),P385+(O385-INDEX(Table2xAcq.1[],_xlfn.AGGREGATE(15,6,(ROW(Tableyear1[])-ROW(INDEX(Tableyear1[],1,1))+1)/(YEAR(Tableyear1[])=YEAR(M385)),1)))*$C$25,P385-MAX($Q$2:Q385)*$C$19),P385)*(1+Tbill_YTM)^(1/52)</f>
        <v>3045.1524401458787</v>
      </c>
      <c r="Q386" s="64">
        <f t="shared" ref="Q386:Q449" si="24">SUM(N386:P386)</f>
        <v>5667.7004402498042</v>
      </c>
      <c r="R386" s="64">
        <f>IF(YEAR(M386)&lt;&gt;YEAR(M385), R385*EXP($C$20/52)+(-MAX(Q$2:Q385)*$C$19), R385*EXP($C$20/52))</f>
        <v>-2059.4994724640651</v>
      </c>
      <c r="S386" s="65">
        <f t="shared" ref="S386:S449" si="25">Q386/-R386</f>
        <v>2.7519795542694396</v>
      </c>
      <c r="T386" s="62"/>
      <c r="U386" s="62"/>
      <c r="V386" s="62"/>
    </row>
    <row r="387" spans="2:22" x14ac:dyDescent="0.4">
      <c r="E387" s="4"/>
      <c r="F387" s="4"/>
      <c r="G387" s="62"/>
      <c r="H387" s="77">
        <v>39300</v>
      </c>
      <c r="I387" s="78">
        <v>1925.14001464843</v>
      </c>
      <c r="J387" s="73">
        <v>2.67693996429443</v>
      </c>
      <c r="K387" s="79">
        <f t="shared" ref="K387:K450" si="26">K386*(1+Tbill_YTM)^(1/52)</f>
        <v>124.46431026573988</v>
      </c>
      <c r="L387" s="62"/>
      <c r="M387" s="77">
        <v>39300</v>
      </c>
      <c r="N387" s="80">
        <f t="shared" ref="N387:N450" si="27">N386*($I387/$I386)</f>
        <v>1641.3470606032129</v>
      </c>
      <c r="O387" s="80">
        <f t="array" ref="O387">IF(YEAR(M387)&lt;&gt;YEAR(M386),IF(O386&gt;INDEX(Table2xAcq.1[],_xlfn.AGGREGATE(15,6,(ROW(Tableyear1[])-ROW(INDEX(Tableyear1[],1,1))+1)/(YEAR(Tableyear1[])=YEAR(M386)),1)),O386-(O386-INDEX(Table2xAcq.1[],_xlfn.AGGREGATE(15,6,(ROW(Tableyear1[])-ROW(INDEX(Tableyear1[],1,1))+1)/(YEAR(Tableyear1[])=YEAR(M386)),1)))*$C$25,O386+MAX($Q$2:Q386)*$C$19),O386)*($J387/$J386)</f>
        <v>977.38396954705865</v>
      </c>
      <c r="P387" s="80">
        <f t="array" ref="P387">IF(YEAR(M387)&lt;&gt;YEAR(M386),IF(O386&gt;INDEX(Table2xAcq.1[],_xlfn.AGGREGATE(15,6,(ROW(Tableyear1[])-ROW(INDEX(Tableyear1[],1,1))+1)/(YEAR(Tableyear1[])=YEAR(M386)),1)),P386+(O386-INDEX(Table2xAcq.1[],_xlfn.AGGREGATE(15,6,(ROW(Tableyear1[])-ROW(INDEX(Tableyear1[],1,1))+1)/(YEAR(Tableyear1[])=YEAR(M386)),1)))*$C$25,P386-MAX($Q$2:Q386)*$C$19),P386)*(1+Tbill_YTM)^(1/52)</f>
        <v>3046.8839141169856</v>
      </c>
      <c r="Q387" s="64">
        <f t="shared" si="24"/>
        <v>5665.6149442672577</v>
      </c>
      <c r="R387" s="64">
        <f>IF(YEAR(M387)&lt;&gt;YEAR(M386), R386*EXP($C$20/52)+(-MAX(Q$2:Q386)*$C$19), R386*EXP($C$20/52))</f>
        <v>-2061.8771895052473</v>
      </c>
      <c r="S387" s="65">
        <f t="shared" si="25"/>
        <v>2.7477945694848764</v>
      </c>
      <c r="T387" s="62"/>
      <c r="U387" s="62"/>
      <c r="V387" s="62"/>
    </row>
    <row r="388" spans="2:22" x14ac:dyDescent="0.4">
      <c r="B388" s="27"/>
      <c r="C388" s="4"/>
      <c r="D388" s="4"/>
      <c r="G388" s="62"/>
      <c r="H388" s="77">
        <v>39307</v>
      </c>
      <c r="I388" s="78">
        <v>1888.78002929687</v>
      </c>
      <c r="J388" s="73">
        <v>2.55800437927246</v>
      </c>
      <c r="K388" s="79">
        <f t="shared" si="26"/>
        <v>124.53508068455891</v>
      </c>
      <c r="L388" s="62"/>
      <c r="M388" s="77">
        <v>39307</v>
      </c>
      <c r="N388" s="80">
        <f t="shared" si="27"/>
        <v>1610.3470530057095</v>
      </c>
      <c r="O388" s="80">
        <f t="array" ref="O388">IF(YEAR(M388)&lt;&gt;YEAR(M387),IF(O387&gt;INDEX(Table2xAcq.1[],_xlfn.AGGREGATE(15,6,(ROW(Tableyear1[])-ROW(INDEX(Tableyear1[],1,1))+1)/(YEAR(Tableyear1[])=YEAR(M387)),1)),O387-(O387-INDEX(Table2xAcq.1[],_xlfn.AGGREGATE(15,6,(ROW(Tableyear1[])-ROW(INDEX(Tableyear1[],1,1))+1)/(YEAR(Tableyear1[])=YEAR(M387)),1)))*$C$25,O387+MAX($Q$2:Q387)*$C$19),O387)*($J388/$J387)</f>
        <v>933.95911289741991</v>
      </c>
      <c r="P388" s="80">
        <f t="array" ref="P388">IF(YEAR(M388)&lt;&gt;YEAR(M387),IF(O387&gt;INDEX(Table2xAcq.1[],_xlfn.AGGREGATE(15,6,(ROW(Tableyear1[])-ROW(INDEX(Tableyear1[],1,1))+1)/(YEAR(Tableyear1[])=YEAR(M387)),1)),P387+(O387-INDEX(Table2xAcq.1[],_xlfn.AGGREGATE(15,6,(ROW(Tableyear1[])-ROW(INDEX(Tableyear1[],1,1))+1)/(YEAR(Tableyear1[])=YEAR(M387)),1)))*$C$25,P387-MAX($Q$2:Q387)*$C$19),P387)*(1+Tbill_YTM)^(1/52)</f>
        <v>3048.6163726043596</v>
      </c>
      <c r="Q388" s="64">
        <f t="shared" si="24"/>
        <v>5592.9225385074897</v>
      </c>
      <c r="R388" s="64">
        <f>IF(YEAR(M388)&lt;&gt;YEAR(M387), R387*EXP($C$20/52)+(-MAX(Q$2:Q387)*$C$19), R387*EXP($C$20/52))</f>
        <v>-2064.2576516495014</v>
      </c>
      <c r="S388" s="65">
        <f t="shared" si="25"/>
        <v>2.7094110728078502</v>
      </c>
      <c r="T388" s="62"/>
      <c r="U388" s="62"/>
      <c r="V388" s="62"/>
    </row>
    <row r="389" spans="2:22" x14ac:dyDescent="0.4">
      <c r="G389" s="62"/>
      <c r="H389" s="77">
        <v>39314</v>
      </c>
      <c r="I389" s="78">
        <v>1961.38000488281</v>
      </c>
      <c r="J389" s="73">
        <v>2.7776019573211599</v>
      </c>
      <c r="K389" s="79">
        <f t="shared" si="26"/>
        <v>124.6058913434449</v>
      </c>
      <c r="L389" s="62"/>
      <c r="M389" s="77">
        <v>39314</v>
      </c>
      <c r="N389" s="80">
        <f t="shared" si="27"/>
        <v>1672.2447620664238</v>
      </c>
      <c r="O389" s="80">
        <f t="array" ref="O389">IF(YEAR(M389)&lt;&gt;YEAR(M388),IF(O388&gt;INDEX(Table2xAcq.1[],_xlfn.AGGREGATE(15,6,(ROW(Tableyear1[])-ROW(INDEX(Tableyear1[],1,1))+1)/(YEAR(Tableyear1[])=YEAR(M388)),1)),O388-(O388-INDEX(Table2xAcq.1[],_xlfn.AGGREGATE(15,6,(ROW(Tableyear1[])-ROW(INDEX(Tableyear1[],1,1))+1)/(YEAR(Tableyear1[])=YEAR(M388)),1)))*$C$25,O388+MAX($Q$2:Q388)*$C$19),O388)*($J389/$J388)</f>
        <v>1014.1369112040508</v>
      </c>
      <c r="P389" s="80">
        <f t="array" ref="P389">IF(YEAR(M389)&lt;&gt;YEAR(M388),IF(O388&gt;INDEX(Table2xAcq.1[],_xlfn.AGGREGATE(15,6,(ROW(Tableyear1[])-ROW(INDEX(Tableyear1[],1,1))+1)/(YEAR(Tableyear1[])=YEAR(M388)),1)),P388+(O388-INDEX(Table2xAcq.1[],_xlfn.AGGREGATE(15,6,(ROW(Tableyear1[])-ROW(INDEX(Tableyear1[],1,1))+1)/(YEAR(Tableyear1[])=YEAR(M388)),1)))*$C$25,P388-MAX($Q$2:Q388)*$C$19),P388)*(1+Tbill_YTM)^(1/52)</f>
        <v>3050.3498161677967</v>
      </c>
      <c r="Q389" s="64">
        <f t="shared" si="24"/>
        <v>5736.7314894382707</v>
      </c>
      <c r="R389" s="64">
        <f>IF(YEAR(M389)&lt;&gt;YEAR(M388), R388*EXP($C$20/52)+(-MAX(Q$2:Q388)*$C$19), R388*EXP($C$20/52))</f>
        <v>-2066.6408620660818</v>
      </c>
      <c r="S389" s="65">
        <f t="shared" si="25"/>
        <v>2.7758724772833006</v>
      </c>
      <c r="T389" s="62"/>
      <c r="U389" s="62"/>
      <c r="V389" s="62"/>
    </row>
    <row r="390" spans="2:22" x14ac:dyDescent="0.4">
      <c r="G390" s="62"/>
      <c r="H390" s="77">
        <v>39321</v>
      </c>
      <c r="I390" s="78">
        <v>1988.72998046875</v>
      </c>
      <c r="J390" s="73">
        <v>2.8408420085906898</v>
      </c>
      <c r="K390" s="79">
        <f t="shared" si="26"/>
        <v>124.67674226527836</v>
      </c>
      <c r="L390" s="62"/>
      <c r="M390" s="77">
        <v>39321</v>
      </c>
      <c r="N390" s="80">
        <f t="shared" si="27"/>
        <v>1695.562963181136</v>
      </c>
      <c r="O390" s="80">
        <f t="array" ref="O390">IF(YEAR(M390)&lt;&gt;YEAR(M389),IF(O389&gt;INDEX(Table2xAcq.1[],_xlfn.AGGREGATE(15,6,(ROW(Tableyear1[])-ROW(INDEX(Tableyear1[],1,1))+1)/(YEAR(Tableyear1[])=YEAR(M389)),1)),O389-(O389-INDEX(Table2xAcq.1[],_xlfn.AGGREGATE(15,6,(ROW(Tableyear1[])-ROW(INDEX(Tableyear1[],1,1))+1)/(YEAR(Tableyear1[])=YEAR(M389)),1)))*$C$25,O389+MAX($Q$2:Q389)*$C$19),O389)*($J390/$J389)</f>
        <v>1037.226637969912</v>
      </c>
      <c r="P390" s="80">
        <f t="array" ref="P390">IF(YEAR(M390)&lt;&gt;YEAR(M389),IF(O389&gt;INDEX(Table2xAcq.1[],_xlfn.AGGREGATE(15,6,(ROW(Tableyear1[])-ROW(INDEX(Tableyear1[],1,1))+1)/(YEAR(Tableyear1[])=YEAR(M389)),1)),P389+(O389-INDEX(Table2xAcq.1[],_xlfn.AGGREGATE(15,6,(ROW(Tableyear1[])-ROW(INDEX(Tableyear1[],1,1))+1)/(YEAR(Tableyear1[])=YEAR(M389)),1)))*$C$25,P389-MAX($Q$2:Q389)*$C$19),P389)*(1+Tbill_YTM)^(1/52)</f>
        <v>3052.0842453674109</v>
      </c>
      <c r="Q390" s="64">
        <f t="shared" si="24"/>
        <v>5784.8738465184588</v>
      </c>
      <c r="R390" s="64">
        <f>IF(YEAR(M390)&lt;&gt;YEAR(M389), R389*EXP($C$20/52)+(-MAX(Q$2:Q389)*$C$19), R389*EXP($C$20/52))</f>
        <v>-2069.0268239279021</v>
      </c>
      <c r="S390" s="65">
        <f t="shared" si="25"/>
        <v>2.7959395110868028</v>
      </c>
      <c r="T390" s="62"/>
      <c r="U390" s="62"/>
      <c r="V390" s="62"/>
    </row>
    <row r="391" spans="2:22" x14ac:dyDescent="0.4">
      <c r="G391" s="62"/>
      <c r="H391" s="77">
        <v>39328</v>
      </c>
      <c r="I391" s="78">
        <v>1958.34997558593</v>
      </c>
      <c r="J391" s="73">
        <v>2.7770223617553702</v>
      </c>
      <c r="K391" s="79">
        <f t="shared" si="26"/>
        <v>124.74763347295281</v>
      </c>
      <c r="L391" s="62"/>
      <c r="M391" s="77">
        <v>39328</v>
      </c>
      <c r="N391" s="80">
        <f t="shared" si="27"/>
        <v>1669.6614020811066</v>
      </c>
      <c r="O391" s="80">
        <f t="array" ref="O391">IF(YEAR(M391)&lt;&gt;YEAR(M390),IF(O390&gt;INDEX(Table2xAcq.1[],_xlfn.AGGREGATE(15,6,(ROW(Tableyear1[])-ROW(INDEX(Tableyear1[],1,1))+1)/(YEAR(Tableyear1[])=YEAR(M390)),1)),O390-(O390-INDEX(Table2xAcq.1[],_xlfn.AGGREGATE(15,6,(ROW(Tableyear1[])-ROW(INDEX(Tableyear1[],1,1))+1)/(YEAR(Tableyear1[])=YEAR(M390)),1)))*$C$25,O390+MAX($Q$2:Q390)*$C$19),O390)*($J391/$J390)</f>
        <v>1013.9252936771808</v>
      </c>
      <c r="P391" s="80">
        <f t="array" ref="P391">IF(YEAR(M391)&lt;&gt;YEAR(M390),IF(O390&gt;INDEX(Table2xAcq.1[],_xlfn.AGGREGATE(15,6,(ROW(Tableyear1[])-ROW(INDEX(Tableyear1[],1,1))+1)/(YEAR(Tableyear1[])=YEAR(M390)),1)),P390+(O390-INDEX(Table2xAcq.1[],_xlfn.AGGREGATE(15,6,(ROW(Tableyear1[])-ROW(INDEX(Tableyear1[],1,1))+1)/(YEAR(Tableyear1[])=YEAR(M390)),1)))*$C$25,P390-MAX($Q$2:Q390)*$C$19),P390)*(1+Tbill_YTM)^(1/52)</f>
        <v>3053.8196607636351</v>
      </c>
      <c r="Q391" s="64">
        <f t="shared" si="24"/>
        <v>5737.4063565219221</v>
      </c>
      <c r="R391" s="64">
        <f>IF(YEAR(M391)&lt;&gt;YEAR(M390), R390*EXP($C$20/52)+(-MAX(Q$2:Q390)*$C$19), R390*EXP($C$20/52))</f>
        <v>-2071.415540411539</v>
      </c>
      <c r="S391" s="65">
        <f t="shared" si="25"/>
        <v>2.7697998033663693</v>
      </c>
      <c r="T391" s="62"/>
      <c r="U391" s="62"/>
      <c r="V391" s="62"/>
    </row>
    <row r="392" spans="2:22" x14ac:dyDescent="0.4">
      <c r="G392" s="62"/>
      <c r="H392" s="77">
        <v>39335</v>
      </c>
      <c r="I392" s="78">
        <v>2000.81994628906</v>
      </c>
      <c r="J392" s="73">
        <v>2.8675298690795898</v>
      </c>
      <c r="K392" s="79">
        <f t="shared" si="26"/>
        <v>124.81856498937478</v>
      </c>
      <c r="L392" s="62"/>
      <c r="M392" s="77">
        <v>39335</v>
      </c>
      <c r="N392" s="80">
        <f t="shared" si="27"/>
        <v>1705.8706964945402</v>
      </c>
      <c r="O392" s="80">
        <f t="array" ref="O392">IF(YEAR(M392)&lt;&gt;YEAR(M391),IF(O391&gt;INDEX(Table2xAcq.1[],_xlfn.AGGREGATE(15,6,(ROW(Tableyear1[])-ROW(INDEX(Tableyear1[],1,1))+1)/(YEAR(Tableyear1[])=YEAR(M391)),1)),O391-(O391-INDEX(Table2xAcq.1[],_xlfn.AGGREGATE(15,6,(ROW(Tableyear1[])-ROW(INDEX(Tableyear1[],1,1))+1)/(YEAR(Tableyear1[])=YEAR(M391)),1)))*$C$25,O391+MAX($Q$2:Q391)*$C$19),O391)*($J392/$J391)</f>
        <v>1046.9707067093223</v>
      </c>
      <c r="P392" s="80">
        <f t="array" ref="P392">IF(YEAR(M392)&lt;&gt;YEAR(M391),IF(O391&gt;INDEX(Table2xAcq.1[],_xlfn.AGGREGATE(15,6,(ROW(Tableyear1[])-ROW(INDEX(Tableyear1[],1,1))+1)/(YEAR(Tableyear1[])=YEAR(M391)),1)),P391+(O391-INDEX(Table2xAcq.1[],_xlfn.AGGREGATE(15,6,(ROW(Tableyear1[])-ROW(INDEX(Tableyear1[],1,1))+1)/(YEAR(Tableyear1[])=YEAR(M391)),1)))*$C$25,P391-MAX($Q$2:Q391)*$C$19),P391)*(1+Tbill_YTM)^(1/52)</f>
        <v>3055.556062917221</v>
      </c>
      <c r="Q392" s="64">
        <f t="shared" si="24"/>
        <v>5808.3974661210832</v>
      </c>
      <c r="R392" s="64">
        <f>IF(YEAR(M392)&lt;&gt;YEAR(M391), R391*EXP($C$20/52)+(-MAX(Q$2:Q391)*$C$19), R391*EXP($C$20/52))</f>
        <v>-2073.8070146972373</v>
      </c>
      <c r="S392" s="65">
        <f t="shared" si="25"/>
        <v>2.8008379877956351</v>
      </c>
      <c r="T392" s="62"/>
      <c r="U392" s="62"/>
      <c r="V392" s="62"/>
    </row>
    <row r="393" spans="2:22" x14ac:dyDescent="0.4">
      <c r="G393" s="62"/>
      <c r="H393" s="77">
        <v>39342</v>
      </c>
      <c r="I393" s="78">
        <v>2049.47998046875</v>
      </c>
      <c r="J393" s="73">
        <v>3.0009703636169398</v>
      </c>
      <c r="K393" s="79">
        <f t="shared" si="26"/>
        <v>124.88953683746382</v>
      </c>
      <c r="L393" s="62"/>
      <c r="M393" s="77">
        <v>39342</v>
      </c>
      <c r="N393" s="80">
        <f t="shared" si="27"/>
        <v>1747.3575511970389</v>
      </c>
      <c r="O393" s="80">
        <f t="array" ref="O393">IF(YEAR(M393)&lt;&gt;YEAR(M392),IF(O392&gt;INDEX(Table2xAcq.1[],_xlfn.AGGREGATE(15,6,(ROW(Tableyear1[])-ROW(INDEX(Tableyear1[],1,1))+1)/(YEAR(Tableyear1[])=YEAR(M392)),1)),O392-(O392-INDEX(Table2xAcq.1[],_xlfn.AGGREGATE(15,6,(ROW(Tableyear1[])-ROW(INDEX(Tableyear1[],1,1))+1)/(YEAR(Tableyear1[])=YEAR(M392)),1)))*$C$25,O392+MAX($Q$2:Q392)*$C$19),O392)*($J393/$J392)</f>
        <v>1095.6914856542521</v>
      </c>
      <c r="P393" s="80">
        <f t="array" ref="P393">IF(YEAR(M393)&lt;&gt;YEAR(M392),IF(O392&gt;INDEX(Table2xAcq.1[],_xlfn.AGGREGATE(15,6,(ROW(Tableyear1[])-ROW(INDEX(Tableyear1[],1,1))+1)/(YEAR(Tableyear1[])=YEAR(M392)),1)),P392+(O392-INDEX(Table2xAcq.1[],_xlfn.AGGREGATE(15,6,(ROW(Tableyear1[])-ROW(INDEX(Tableyear1[],1,1))+1)/(YEAR(Tableyear1[])=YEAR(M392)),1)))*$C$25,P392-MAX($Q$2:Q392)*$C$19),P392)*(1+Tbill_YTM)^(1/52)</f>
        <v>3057.2934523892391</v>
      </c>
      <c r="Q393" s="64">
        <f t="shared" si="24"/>
        <v>5900.3424892405301</v>
      </c>
      <c r="R393" s="64">
        <f>IF(YEAR(M393)&lt;&gt;YEAR(M392), R392*EXP($C$20/52)+(-MAX(Q$2:Q392)*$C$19), R392*EXP($C$20/52))</f>
        <v>-2076.2012499689122</v>
      </c>
      <c r="S393" s="65">
        <f t="shared" si="25"/>
        <v>2.8418933325123845</v>
      </c>
      <c r="T393" s="62"/>
      <c r="U393" s="62"/>
      <c r="V393" s="62"/>
    </row>
    <row r="394" spans="2:22" x14ac:dyDescent="0.4">
      <c r="G394" s="62"/>
      <c r="H394" s="77">
        <v>39349</v>
      </c>
      <c r="I394" s="78">
        <v>2091.11010742187</v>
      </c>
      <c r="J394" s="73">
        <v>3.1358618736267001</v>
      </c>
      <c r="K394" s="79">
        <f t="shared" si="26"/>
        <v>124.96054904015254</v>
      </c>
      <c r="L394" s="62"/>
      <c r="M394" s="77">
        <v>39349</v>
      </c>
      <c r="N394" s="80">
        <f t="shared" si="27"/>
        <v>1782.8508067457897</v>
      </c>
      <c r="O394" s="80">
        <f t="array" ref="O394">IF(YEAR(M394)&lt;&gt;YEAR(M393),IF(O393&gt;INDEX(Table2xAcq.1[],_xlfn.AGGREGATE(15,6,(ROW(Tableyear1[])-ROW(INDEX(Tableyear1[],1,1))+1)/(YEAR(Tableyear1[])=YEAR(M393)),1)),O393-(O393-INDEX(Table2xAcq.1[],_xlfn.AGGREGATE(15,6,(ROW(Tableyear1[])-ROW(INDEX(Tableyear1[],1,1))+1)/(YEAR(Tableyear1[])=YEAR(M393)),1)))*$C$25,O393+MAX($Q$2:Q393)*$C$19),O393)*($J394/$J393)</f>
        <v>1144.9420483377846</v>
      </c>
      <c r="P394" s="80">
        <f t="array" ref="P394">IF(YEAR(M394)&lt;&gt;YEAR(M393),IF(O393&gt;INDEX(Table2xAcq.1[],_xlfn.AGGREGATE(15,6,(ROW(Tableyear1[])-ROW(INDEX(Tableyear1[],1,1))+1)/(YEAR(Tableyear1[])=YEAR(M393)),1)),P393+(O393-INDEX(Table2xAcq.1[],_xlfn.AGGREGATE(15,6,(ROW(Tableyear1[])-ROW(INDEX(Tableyear1[],1,1))+1)/(YEAR(Tableyear1[])=YEAR(M393)),1)))*$C$25,P393-MAX($Q$2:Q393)*$C$19),P393)*(1+Tbill_YTM)^(1/52)</f>
        <v>3059.0318297410781</v>
      </c>
      <c r="Q394" s="64">
        <f t="shared" si="24"/>
        <v>5986.8246848246526</v>
      </c>
      <c r="R394" s="64">
        <f>IF(YEAR(M394)&lt;&gt;YEAR(M393), R393*EXP($C$20/52)+(-MAX(Q$2:Q393)*$C$19), R393*EXP($C$20/52))</f>
        <v>-2078.5982494141554</v>
      </c>
      <c r="S394" s="65">
        <f t="shared" si="25"/>
        <v>2.8802221335998985</v>
      </c>
      <c r="T394" s="62"/>
      <c r="U394" s="62"/>
      <c r="V394" s="62"/>
    </row>
    <row r="395" spans="2:22" x14ac:dyDescent="0.4">
      <c r="G395" s="62"/>
      <c r="H395" s="77">
        <v>39356</v>
      </c>
      <c r="I395" s="78">
        <v>2149.669921875</v>
      </c>
      <c r="J395" s="73">
        <v>3.3081741333007799</v>
      </c>
      <c r="K395" s="79">
        <f t="shared" si="26"/>
        <v>125.03160162038655</v>
      </c>
      <c r="L395" s="62"/>
      <c r="M395" s="77">
        <v>39356</v>
      </c>
      <c r="N395" s="80">
        <f t="shared" si="27"/>
        <v>1832.7780736410587</v>
      </c>
      <c r="O395" s="80">
        <f t="array" ref="O395">IF(YEAR(M395)&lt;&gt;YEAR(M394),IF(O394&gt;INDEX(Table2xAcq.1[],_xlfn.AGGREGATE(15,6,(ROW(Tableyear1[])-ROW(INDEX(Tableyear1[],1,1))+1)/(YEAR(Tableyear1[])=YEAR(M394)),1)),O394-(O394-INDEX(Table2xAcq.1[],_xlfn.AGGREGATE(15,6,(ROW(Tableyear1[])-ROW(INDEX(Tableyear1[],1,1))+1)/(YEAR(Tableyear1[])=YEAR(M394)),1)))*$C$25,O394+MAX($Q$2:Q394)*$C$19),O394)*($J395/$J394)</f>
        <v>1207.8553906645579</v>
      </c>
      <c r="P395" s="80">
        <f t="array" ref="P395">IF(YEAR(M395)&lt;&gt;YEAR(M394),IF(O394&gt;INDEX(Table2xAcq.1[],_xlfn.AGGREGATE(15,6,(ROW(Tableyear1[])-ROW(INDEX(Tableyear1[],1,1))+1)/(YEAR(Tableyear1[])=YEAR(M394)),1)),P394+(O394-INDEX(Table2xAcq.1[],_xlfn.AGGREGATE(15,6,(ROW(Tableyear1[])-ROW(INDEX(Tableyear1[],1,1))+1)/(YEAR(Tableyear1[])=YEAR(M394)),1)))*$C$25,P394-MAX($Q$2:Q394)*$C$19),P394)*(1+Tbill_YTM)^(1/52)</f>
        <v>3060.7711955344471</v>
      </c>
      <c r="Q395" s="64">
        <f t="shared" si="24"/>
        <v>6101.4046598400637</v>
      </c>
      <c r="R395" s="64">
        <f>IF(YEAR(M395)&lt;&gt;YEAR(M394), R394*EXP($C$20/52)+(-MAX(Q$2:Q394)*$C$19), R394*EXP($C$20/52))</f>
        <v>-2080.9980162242391</v>
      </c>
      <c r="S395" s="65">
        <f t="shared" si="25"/>
        <v>2.9319608246962421</v>
      </c>
      <c r="T395" s="62"/>
      <c r="U395" s="62"/>
      <c r="V395" s="62"/>
    </row>
    <row r="396" spans="2:22" x14ac:dyDescent="0.4">
      <c r="G396" s="62"/>
      <c r="H396" s="77">
        <v>39363</v>
      </c>
      <c r="I396" s="78">
        <v>2177.98999023437</v>
      </c>
      <c r="J396" s="73">
        <v>3.38620829582214</v>
      </c>
      <c r="K396" s="79">
        <f t="shared" si="26"/>
        <v>125.10269460112454</v>
      </c>
      <c r="L396" s="62"/>
      <c r="M396" s="77">
        <v>39363</v>
      </c>
      <c r="N396" s="80">
        <f t="shared" si="27"/>
        <v>1856.9233620897137</v>
      </c>
      <c r="O396" s="80">
        <f t="array" ref="O396">IF(YEAR(M396)&lt;&gt;YEAR(M395),IF(O395&gt;INDEX(Table2xAcq.1[],_xlfn.AGGREGATE(15,6,(ROW(Tableyear1[])-ROW(INDEX(Tableyear1[],1,1))+1)/(YEAR(Tableyear1[])=YEAR(M395)),1)),O395-(O395-INDEX(Table2xAcq.1[],_xlfn.AGGREGATE(15,6,(ROW(Tableyear1[])-ROW(INDEX(Tableyear1[],1,1))+1)/(YEAR(Tableyear1[])=YEAR(M395)),1)))*$C$25,O395+MAX($Q$2:Q395)*$C$19),O395)*($J396/$J395)</f>
        <v>1236.3466308651987</v>
      </c>
      <c r="P396" s="80">
        <f t="array" ref="P396">IF(YEAR(M396)&lt;&gt;YEAR(M395),IF(O395&gt;INDEX(Table2xAcq.1[],_xlfn.AGGREGATE(15,6,(ROW(Tableyear1[])-ROW(INDEX(Tableyear1[],1,1))+1)/(YEAR(Tableyear1[])=YEAR(M395)),1)),P395+(O395-INDEX(Table2xAcq.1[],_xlfn.AGGREGATE(15,6,(ROW(Tableyear1[])-ROW(INDEX(Tableyear1[],1,1))+1)/(YEAR(Tableyear1[])=YEAR(M395)),1)))*$C$25,P395-MAX($Q$2:Q395)*$C$19),P395)*(1+Tbill_YTM)^(1/52)</f>
        <v>3062.5115503313741</v>
      </c>
      <c r="Q396" s="64">
        <f t="shared" si="24"/>
        <v>6155.7815432862863</v>
      </c>
      <c r="R396" s="64">
        <f>IF(YEAR(M396)&lt;&gt;YEAR(M395), R395*EXP($C$20/52)+(-MAX(Q$2:Q395)*$C$19), R395*EXP($C$20/52))</f>
        <v>-2083.4005535941192</v>
      </c>
      <c r="S396" s="65">
        <f t="shared" si="25"/>
        <v>2.9546798058908137</v>
      </c>
      <c r="T396" s="62"/>
      <c r="U396" s="62"/>
      <c r="V396" s="62"/>
    </row>
    <row r="397" spans="2:22" x14ac:dyDescent="0.4">
      <c r="G397" s="67"/>
      <c r="H397" s="77">
        <v>39370</v>
      </c>
      <c r="I397" s="78">
        <v>2131.080078125</v>
      </c>
      <c r="J397" s="73">
        <v>3.2449347972869802</v>
      </c>
      <c r="K397" s="79">
        <f t="shared" si="26"/>
        <v>125.17382800533822</v>
      </c>
      <c r="L397" s="62"/>
      <c r="M397" s="77">
        <v>39370</v>
      </c>
      <c r="N397" s="80">
        <f t="shared" si="27"/>
        <v>1816.9286366318199</v>
      </c>
      <c r="O397" s="80">
        <f t="array" ref="O397">IF(YEAR(M397)&lt;&gt;YEAR(M396),IF(O396&gt;INDEX(Table2xAcq.1[],_xlfn.AGGREGATE(15,6,(ROW(Tableyear1[])-ROW(INDEX(Tableyear1[],1,1))+1)/(YEAR(Tableyear1[])=YEAR(M396)),1)),O396-(O396-INDEX(Table2xAcq.1[],_xlfn.AGGREGATE(15,6,(ROW(Tableyear1[])-ROW(INDEX(Tableyear1[],1,1))+1)/(YEAR(Tableyear1[])=YEAR(M396)),1)))*$C$25,O396+MAX($Q$2:Q396)*$C$19),O396)*($J397/$J396)</f>
        <v>1184.7659250474314</v>
      </c>
      <c r="P397" s="80">
        <f t="array" ref="P397">IF(YEAR(M397)&lt;&gt;YEAR(M396),IF(O396&gt;INDEX(Table2xAcq.1[],_xlfn.AGGREGATE(15,6,(ROW(Tableyear1[])-ROW(INDEX(Tableyear1[],1,1))+1)/(YEAR(Tableyear1[])=YEAR(M396)),1)),P396+(O396-INDEX(Table2xAcq.1[],_xlfn.AGGREGATE(15,6,(ROW(Tableyear1[])-ROW(INDEX(Tableyear1[],1,1))+1)/(YEAR(Tableyear1[])=YEAR(M396)),1)))*$C$25,P396-MAX($Q$2:Q396)*$C$19),P396)*(1+Tbill_YTM)^(1/52)</f>
        <v>3064.2528946942066</v>
      </c>
      <c r="Q397" s="64">
        <f t="shared" si="24"/>
        <v>6065.9474563734584</v>
      </c>
      <c r="R397" s="64">
        <f>IF(YEAR(M397)&lt;&gt;YEAR(M396), R396*EXP($C$20/52)+(-MAX(Q$2:Q396)*$C$19), R396*EXP($C$20/52))</f>
        <v>-2085.8058647224402</v>
      </c>
      <c r="S397" s="65">
        <f t="shared" si="25"/>
        <v>2.908203279589809</v>
      </c>
      <c r="T397" s="62"/>
      <c r="U397" s="62"/>
      <c r="V397" s="62"/>
    </row>
    <row r="398" spans="2:22" x14ac:dyDescent="0.4">
      <c r="G398" s="67"/>
      <c r="H398" s="77">
        <v>39377</v>
      </c>
      <c r="I398" s="78">
        <v>2194.59008789062</v>
      </c>
      <c r="J398" s="73">
        <v>3.41086554527282</v>
      </c>
      <c r="K398" s="79">
        <f t="shared" si="26"/>
        <v>125.24500185601241</v>
      </c>
      <c r="L398" s="62"/>
      <c r="M398" s="77">
        <v>39377</v>
      </c>
      <c r="N398" s="80">
        <f t="shared" si="27"/>
        <v>1871.0763698120056</v>
      </c>
      <c r="O398" s="80">
        <f t="array" ref="O398">IF(YEAR(M398)&lt;&gt;YEAR(M397),IF(O397&gt;INDEX(Table2xAcq.1[],_xlfn.AGGREGATE(15,6,(ROW(Tableyear1[])-ROW(INDEX(Tableyear1[],1,1))+1)/(YEAR(Tableyear1[])=YEAR(M397)),1)),O397-(O397-INDEX(Table2xAcq.1[],_xlfn.AGGREGATE(15,6,(ROW(Tableyear1[])-ROW(INDEX(Tableyear1[],1,1))+1)/(YEAR(Tableyear1[])=YEAR(M397)),1)))*$C$25,O397+MAX($Q$2:Q397)*$C$19),O397)*($J398/$J397)</f>
        <v>1245.3492983391288</v>
      </c>
      <c r="P398" s="80">
        <f t="array" ref="P398">IF(YEAR(M398)&lt;&gt;YEAR(M397),IF(O397&gt;INDEX(Table2xAcq.1[],_xlfn.AGGREGATE(15,6,(ROW(Tableyear1[])-ROW(INDEX(Tableyear1[],1,1))+1)/(YEAR(Tableyear1[])=YEAR(M397)),1)),P397+(O397-INDEX(Table2xAcq.1[],_xlfn.AGGREGATE(15,6,(ROW(Tableyear1[])-ROW(INDEX(Tableyear1[],1,1))+1)/(YEAR(Tableyear1[])=YEAR(M397)),1)))*$C$25,P397-MAX($Q$2:Q397)*$C$19),P397)*(1+Tbill_YTM)^(1/52)</f>
        <v>3065.9952291856116</v>
      </c>
      <c r="Q398" s="64">
        <f t="shared" si="24"/>
        <v>6182.4208973367458</v>
      </c>
      <c r="R398" s="64">
        <f>IF(YEAR(M398)&lt;&gt;YEAR(M397), R397*EXP($C$20/52)+(-MAX(Q$2:Q397)*$C$19), R397*EXP($C$20/52))</f>
        <v>-2088.2139528115404</v>
      </c>
      <c r="S398" s="65">
        <f t="shared" si="25"/>
        <v>2.9606261796176709</v>
      </c>
      <c r="T398" s="62"/>
      <c r="U398" s="62"/>
      <c r="V398" s="62"/>
    </row>
    <row r="399" spans="2:22" x14ac:dyDescent="0.4">
      <c r="G399" s="67"/>
      <c r="H399" s="77">
        <v>39384</v>
      </c>
      <c r="I399" s="78">
        <v>2213.86010742187</v>
      </c>
      <c r="J399" s="73">
        <v>3.4828083515167201</v>
      </c>
      <c r="K399" s="79">
        <f t="shared" si="26"/>
        <v>125.31621617614495</v>
      </c>
      <c r="L399" s="62"/>
      <c r="M399" s="77">
        <v>39384</v>
      </c>
      <c r="N399" s="80">
        <f t="shared" si="27"/>
        <v>1887.5057150412979</v>
      </c>
      <c r="O399" s="80">
        <f t="array" ref="O399">IF(YEAR(M399)&lt;&gt;YEAR(M398),IF(O398&gt;INDEX(Table2xAcq.1[],_xlfn.AGGREGATE(15,6,(ROW(Tableyear1[])-ROW(INDEX(Tableyear1[],1,1))+1)/(YEAR(Tableyear1[])=YEAR(M398)),1)),O398-(O398-INDEX(Table2xAcq.1[],_xlfn.AGGREGATE(15,6,(ROW(Tableyear1[])-ROW(INDEX(Tableyear1[],1,1))+1)/(YEAR(Tableyear1[])=YEAR(M398)),1)))*$C$25,O398+MAX($Q$2:Q398)*$C$19),O398)*($J399/$J398)</f>
        <v>1271.6165088425034</v>
      </c>
      <c r="P399" s="80">
        <f t="array" ref="P399">IF(YEAR(M399)&lt;&gt;YEAR(M398),IF(O398&gt;INDEX(Table2xAcq.1[],_xlfn.AGGREGATE(15,6,(ROW(Tableyear1[])-ROW(INDEX(Tableyear1[],1,1))+1)/(YEAR(Tableyear1[])=YEAR(M398)),1)),P398+(O398-INDEX(Table2xAcq.1[],_xlfn.AGGREGATE(15,6,(ROW(Tableyear1[])-ROW(INDEX(Tableyear1[],1,1))+1)/(YEAR(Tableyear1[])=YEAR(M398)),1)))*$C$25,P398-MAX($Q$2:Q398)*$C$19),P398)*(1+Tbill_YTM)^(1/52)</f>
        <v>3067.7385543685764</v>
      </c>
      <c r="Q399" s="64">
        <f t="shared" si="24"/>
        <v>6226.8607782523777</v>
      </c>
      <c r="R399" s="64">
        <f>IF(YEAR(M399)&lt;&gt;YEAR(M398), R398*EXP($C$20/52)+(-MAX(Q$2:Q398)*$C$19), R398*EXP($C$20/52))</f>
        <v>-2090.6248210674544</v>
      </c>
      <c r="S399" s="65">
        <f t="shared" si="25"/>
        <v>2.9784687886145913</v>
      </c>
      <c r="T399" s="62"/>
      <c r="U399" s="62"/>
      <c r="V399" s="62"/>
    </row>
    <row r="400" spans="2:22" x14ac:dyDescent="0.4">
      <c r="G400" s="67"/>
      <c r="H400" s="77">
        <v>39391</v>
      </c>
      <c r="I400" s="78">
        <v>2034.30004882812</v>
      </c>
      <c r="J400" s="73">
        <v>2.9191658496856601</v>
      </c>
      <c r="K400" s="79">
        <f t="shared" si="26"/>
        <v>125.38747098874678</v>
      </c>
      <c r="L400" s="62"/>
      <c r="M400" s="77">
        <v>39391</v>
      </c>
      <c r="N400" s="80">
        <f t="shared" si="27"/>
        <v>1734.4153568688748</v>
      </c>
      <c r="O400" s="80">
        <f t="array" ref="O400">IF(YEAR(M400)&lt;&gt;YEAR(M399),IF(O399&gt;INDEX(Table2xAcq.1[],_xlfn.AGGREGATE(15,6,(ROW(Tableyear1[])-ROW(INDEX(Tableyear1[],1,1))+1)/(YEAR(Tableyear1[])=YEAR(M399)),1)),O399-(O399-INDEX(Table2xAcq.1[],_xlfn.AGGREGATE(15,6,(ROW(Tableyear1[])-ROW(INDEX(Tableyear1[],1,1))+1)/(YEAR(Tableyear1[])=YEAR(M399)),1)))*$C$25,O399+MAX($Q$2:Q399)*$C$19),O399)*($J400/$J399)</f>
        <v>1065.8236434091996</v>
      </c>
      <c r="P400" s="80">
        <f t="array" ref="P400">IF(YEAR(M400)&lt;&gt;YEAR(M399),IF(O399&gt;INDEX(Table2xAcq.1[],_xlfn.AGGREGATE(15,6,(ROW(Tableyear1[])-ROW(INDEX(Tableyear1[],1,1))+1)/(YEAR(Tableyear1[])=YEAR(M399)),1)),P399+(O399-INDEX(Table2xAcq.1[],_xlfn.AGGREGATE(15,6,(ROW(Tableyear1[])-ROW(INDEX(Tableyear1[],1,1))+1)/(YEAR(Tableyear1[])=YEAR(M399)),1)))*$C$25,P399-MAX($Q$2:Q399)*$C$19),P399)*(1+Tbill_YTM)^(1/52)</f>
        <v>3069.4828708064083</v>
      </c>
      <c r="Q400" s="64">
        <f t="shared" si="24"/>
        <v>5869.7218710844827</v>
      </c>
      <c r="R400" s="64">
        <f>IF(YEAR(M400)&lt;&gt;YEAR(M399), R399*EXP($C$20/52)+(-MAX(Q$2:Q399)*$C$19), R399*EXP($C$20/52))</f>
        <v>-2093.0384726999182</v>
      </c>
      <c r="S400" s="65">
        <f t="shared" si="25"/>
        <v>2.8044022829226001</v>
      </c>
      <c r="T400" s="62"/>
      <c r="U400" s="62"/>
      <c r="V400" s="62"/>
    </row>
    <row r="401" spans="7:22" x14ac:dyDescent="0.4">
      <c r="G401" s="67"/>
      <c r="H401" s="77">
        <v>39398</v>
      </c>
      <c r="I401" s="78">
        <v>2048.6201171875</v>
      </c>
      <c r="J401" s="73">
        <v>2.9504950046539302</v>
      </c>
      <c r="K401" s="79">
        <f t="shared" si="26"/>
        <v>125.45876631684193</v>
      </c>
      <c r="L401" s="62"/>
      <c r="M401" s="77">
        <v>39398</v>
      </c>
      <c r="N401" s="80">
        <f t="shared" si="27"/>
        <v>1746.6244439640791</v>
      </c>
      <c r="O401" s="80">
        <f t="array" ref="O401">IF(YEAR(M401)&lt;&gt;YEAR(M400),IF(O400&gt;INDEX(Table2xAcq.1[],_xlfn.AGGREGATE(15,6,(ROW(Tableyear1[])-ROW(INDEX(Tableyear1[],1,1))+1)/(YEAR(Tableyear1[])=YEAR(M400)),1)),O400-(O400-INDEX(Table2xAcq.1[],_xlfn.AGGREGATE(15,6,(ROW(Tableyear1[])-ROW(INDEX(Tableyear1[],1,1))+1)/(YEAR(Tableyear1[])=YEAR(M400)),1)))*$C$25,O400+MAX($Q$2:Q400)*$C$19),O400)*($J401/$J400)</f>
        <v>1077.2623063055912</v>
      </c>
      <c r="P401" s="80">
        <f t="array" ref="P401">IF(YEAR(M401)&lt;&gt;YEAR(M400),IF(O400&gt;INDEX(Table2xAcq.1[],_xlfn.AGGREGATE(15,6,(ROW(Tableyear1[])-ROW(INDEX(Tableyear1[],1,1))+1)/(YEAR(Tableyear1[])=YEAR(M400)),1)),P400+(O400-INDEX(Table2xAcq.1[],_xlfn.AGGREGATE(15,6,(ROW(Tableyear1[])-ROW(INDEX(Tableyear1[],1,1))+1)/(YEAR(Tableyear1[])=YEAR(M400)),1)))*$C$25,P400-MAX($Q$2:Q400)*$C$19),P400)*(1+Tbill_YTM)^(1/52)</f>
        <v>3071.2281790627349</v>
      </c>
      <c r="Q401" s="64">
        <f t="shared" si="24"/>
        <v>5895.1149293324052</v>
      </c>
      <c r="R401" s="64">
        <f>IF(YEAR(M401)&lt;&gt;YEAR(M400), R400*EXP($C$20/52)+(-MAX(Q$2:Q400)*$C$19), R400*EXP($C$20/52))</f>
        <v>-2095.4549109223735</v>
      </c>
      <c r="S401" s="65">
        <f t="shared" si="25"/>
        <v>2.8132864604266308</v>
      </c>
      <c r="T401" s="62"/>
      <c r="U401" s="62"/>
      <c r="V401" s="62"/>
    </row>
    <row r="402" spans="7:22" x14ac:dyDescent="0.4">
      <c r="G402" s="67"/>
      <c r="H402" s="77">
        <v>39405</v>
      </c>
      <c r="I402" s="78">
        <v>2028.90002441406</v>
      </c>
      <c r="J402" s="73">
        <v>2.8765223026275599</v>
      </c>
      <c r="K402" s="79">
        <f t="shared" si="26"/>
        <v>125.53010218346751</v>
      </c>
      <c r="L402" s="62"/>
      <c r="M402" s="77">
        <v>39405</v>
      </c>
      <c r="N402" s="80">
        <f t="shared" si="27"/>
        <v>1729.8113726746024</v>
      </c>
      <c r="O402" s="80">
        <f t="array" ref="O402">IF(YEAR(M402)&lt;&gt;YEAR(M401),IF(O401&gt;INDEX(Table2xAcq.1[],_xlfn.AGGREGATE(15,6,(ROW(Tableyear1[])-ROW(INDEX(Tableyear1[],1,1))+1)/(YEAR(Tableyear1[])=YEAR(M401)),1)),O401-(O401-INDEX(Table2xAcq.1[],_xlfn.AGGREGATE(15,6,(ROW(Tableyear1[])-ROW(INDEX(Tableyear1[],1,1))+1)/(YEAR(Tableyear1[])=YEAR(M401)),1)))*$C$25,O401+MAX($Q$2:Q401)*$C$19),O401)*($J402/$J401)</f>
        <v>1050.2539556854788</v>
      </c>
      <c r="P402" s="80">
        <f t="array" ref="P402">IF(YEAR(M402)&lt;&gt;YEAR(M401),IF(O401&gt;INDEX(Table2xAcq.1[],_xlfn.AGGREGATE(15,6,(ROW(Tableyear1[])-ROW(INDEX(Tableyear1[],1,1))+1)/(YEAR(Tableyear1[])=YEAR(M401)),1)),P401+(O401-INDEX(Table2xAcq.1[],_xlfn.AGGREGATE(15,6,(ROW(Tableyear1[])-ROW(INDEX(Tableyear1[],1,1))+1)/(YEAR(Tableyear1[])=YEAR(M401)),1)))*$C$25,P401-MAX($Q$2:Q401)*$C$19),P401)*(1+Tbill_YTM)^(1/52)</f>
        <v>3072.9744797015046</v>
      </c>
      <c r="Q402" s="64">
        <f t="shared" si="24"/>
        <v>5853.039808061586</v>
      </c>
      <c r="R402" s="64">
        <f>IF(YEAR(M402)&lt;&gt;YEAR(M401), R401*EXP($C$20/52)+(-MAX(Q$2:Q401)*$C$19), R401*EXP($C$20/52))</f>
        <v>-2097.8741389519728</v>
      </c>
      <c r="S402" s="65">
        <f t="shared" si="25"/>
        <v>2.7899861575993148</v>
      </c>
      <c r="T402" s="62"/>
      <c r="U402" s="62"/>
      <c r="V402" s="62"/>
    </row>
    <row r="403" spans="7:22" x14ac:dyDescent="0.4">
      <c r="G403" s="67"/>
      <c r="H403" s="77">
        <v>39412</v>
      </c>
      <c r="I403" s="78">
        <v>2089.10009765625</v>
      </c>
      <c r="J403" s="73">
        <v>3.0592780113220202</v>
      </c>
      <c r="K403" s="79">
        <f t="shared" si="26"/>
        <v>125.60147861167373</v>
      </c>
      <c r="L403" s="62"/>
      <c r="M403" s="77">
        <v>39412</v>
      </c>
      <c r="N403" s="80">
        <f t="shared" si="27"/>
        <v>1781.1371009397287</v>
      </c>
      <c r="O403" s="80">
        <f t="array" ref="O403">IF(YEAR(M403)&lt;&gt;YEAR(M402),IF(O402&gt;INDEX(Table2xAcq.1[],_xlfn.AGGREGATE(15,6,(ROW(Tableyear1[])-ROW(INDEX(Tableyear1[],1,1))+1)/(YEAR(Tableyear1[])=YEAR(M402)),1)),O402-(O402-INDEX(Table2xAcq.1[],_xlfn.AGGREGATE(15,6,(ROW(Tableyear1[])-ROW(INDEX(Tableyear1[],1,1))+1)/(YEAR(Tableyear1[])=YEAR(M402)),1)))*$C$25,O402+MAX($Q$2:Q402)*$C$19),O402)*($J403/$J402)</f>
        <v>1116.9803307270117</v>
      </c>
      <c r="P403" s="80">
        <f t="array" ref="P403">IF(YEAR(M403)&lt;&gt;YEAR(M402),IF(O402&gt;INDEX(Table2xAcq.1[],_xlfn.AGGREGATE(15,6,(ROW(Tableyear1[])-ROW(INDEX(Tableyear1[],1,1))+1)/(YEAR(Tableyear1[])=YEAR(M402)),1)),P402+(O402-INDEX(Table2xAcq.1[],_xlfn.AGGREGATE(15,6,(ROW(Tableyear1[])-ROW(INDEX(Tableyear1[],1,1))+1)/(YEAR(Tableyear1[])=YEAR(M402)),1)))*$C$25,P402-MAX($Q$2:Q402)*$C$19),P402)*(1+Tbill_YTM)^(1/52)</f>
        <v>3074.7217732869858</v>
      </c>
      <c r="Q403" s="64">
        <f t="shared" si="24"/>
        <v>5972.839204953726</v>
      </c>
      <c r="R403" s="64">
        <f>IF(YEAR(M403)&lt;&gt;YEAR(M402), R402*EXP($C$20/52)+(-MAX(Q$2:Q402)*$C$19), R402*EXP($C$20/52))</f>
        <v>-2100.2961600095814</v>
      </c>
      <c r="S403" s="65">
        <f t="shared" si="25"/>
        <v>2.8438080870111566</v>
      </c>
      <c r="T403" s="62"/>
      <c r="U403" s="62"/>
      <c r="V403" s="62"/>
    </row>
    <row r="404" spans="7:22" x14ac:dyDescent="0.4">
      <c r="G404" s="67"/>
      <c r="H404" s="77">
        <v>39419</v>
      </c>
      <c r="I404" s="78">
        <v>2130</v>
      </c>
      <c r="J404" s="73">
        <v>3.1698019504547101</v>
      </c>
      <c r="K404" s="79">
        <f t="shared" si="26"/>
        <v>125.6728956245239</v>
      </c>
      <c r="L404" s="62"/>
      <c r="M404" s="77">
        <v>39419</v>
      </c>
      <c r="N404" s="80">
        <f t="shared" si="27"/>
        <v>1816.0077773477155</v>
      </c>
      <c r="O404" s="80">
        <f t="array" ref="O404">IF(YEAR(M404)&lt;&gt;YEAR(M403),IF(O403&gt;INDEX(Table2xAcq.1[],_xlfn.AGGREGATE(15,6,(ROW(Tableyear1[])-ROW(INDEX(Tableyear1[],1,1))+1)/(YEAR(Tableyear1[])=YEAR(M403)),1)),O403-(O403-INDEX(Table2xAcq.1[],_xlfn.AGGREGATE(15,6,(ROW(Tableyear1[])-ROW(INDEX(Tableyear1[],1,1))+1)/(YEAR(Tableyear1[])=YEAR(M403)),1)))*$C$25,O403+MAX($Q$2:Q403)*$C$19),O403)*($J404/$J403)</f>
        <v>1157.333991175261</v>
      </c>
      <c r="P404" s="80">
        <f t="array" ref="P404">IF(YEAR(M404)&lt;&gt;YEAR(M403),IF(O403&gt;INDEX(Table2xAcq.1[],_xlfn.AGGREGATE(15,6,(ROW(Tableyear1[])-ROW(INDEX(Tableyear1[],1,1))+1)/(YEAR(Tableyear1[])=YEAR(M403)),1)),P403+(O403-INDEX(Table2xAcq.1[],_xlfn.AGGREGATE(15,6,(ROW(Tableyear1[])-ROW(INDEX(Tableyear1[],1,1))+1)/(YEAR(Tableyear1[])=YEAR(M403)),1)))*$C$25,P403-MAX($Q$2:Q403)*$C$19),P403)*(1+Tbill_YTM)^(1/52)</f>
        <v>3076.4700603837682</v>
      </c>
      <c r="Q404" s="64">
        <f t="shared" si="24"/>
        <v>6049.8118289067443</v>
      </c>
      <c r="R404" s="64">
        <f>IF(YEAR(M404)&lt;&gt;YEAR(M403), R403*EXP($C$20/52)+(-MAX(Q$2:Q403)*$C$19), R403*EXP($C$20/52))</f>
        <v>-2102.7209773197842</v>
      </c>
      <c r="S404" s="65">
        <f t="shared" si="25"/>
        <v>2.8771348620006094</v>
      </c>
      <c r="T404" s="62"/>
      <c r="U404" s="62"/>
      <c r="V404" s="62"/>
    </row>
    <row r="405" spans="7:22" x14ac:dyDescent="0.4">
      <c r="G405" s="67"/>
      <c r="H405" s="77">
        <v>39426</v>
      </c>
      <c r="I405" s="78">
        <v>2072.11010742187</v>
      </c>
      <c r="J405" s="73">
        <v>2.9995195865631099</v>
      </c>
      <c r="K405" s="79">
        <f t="shared" si="26"/>
        <v>125.74435324509447</v>
      </c>
      <c r="L405" s="62"/>
      <c r="M405" s="77">
        <v>39426</v>
      </c>
      <c r="N405" s="80">
        <f t="shared" si="27"/>
        <v>1766.6516763375241</v>
      </c>
      <c r="O405" s="80">
        <f t="array" ref="O405">IF(YEAR(M405)&lt;&gt;YEAR(M404),IF(O404&gt;INDEX(Table2xAcq.1[],_xlfn.AGGREGATE(15,6,(ROW(Tableyear1[])-ROW(INDEX(Tableyear1[],1,1))+1)/(YEAR(Tableyear1[])=YEAR(M404)),1)),O404-(O404-INDEX(Table2xAcq.1[],_xlfn.AGGREGATE(15,6,(ROW(Tableyear1[])-ROW(INDEX(Tableyear1[],1,1))+1)/(YEAR(Tableyear1[])=YEAR(M404)),1)))*$C$25,O404+MAX($Q$2:Q404)*$C$19),O404)*($J405/$J404)</f>
        <v>1095.1617889652291</v>
      </c>
      <c r="P405" s="80">
        <f t="array" ref="P405">IF(YEAR(M405)&lt;&gt;YEAR(M404),IF(O404&gt;INDEX(Table2xAcq.1[],_xlfn.AGGREGATE(15,6,(ROW(Tableyear1[])-ROW(INDEX(Tableyear1[],1,1))+1)/(YEAR(Tableyear1[])=YEAR(M404)),1)),P404+(O404-INDEX(Table2xAcq.1[],_xlfn.AGGREGATE(15,6,(ROW(Tableyear1[])-ROW(INDEX(Tableyear1[],1,1))+1)/(YEAR(Tableyear1[])=YEAR(M404)),1)))*$C$25,P404-MAX($Q$2:Q404)*$C$19),P404)*(1+Tbill_YTM)^(1/52)</f>
        <v>3078.2193415567622</v>
      </c>
      <c r="Q405" s="64">
        <f t="shared" si="24"/>
        <v>5940.0328068595154</v>
      </c>
      <c r="R405" s="64">
        <f>IF(YEAR(M405)&lt;&gt;YEAR(M404), R404*EXP($C$20/52)+(-MAX(Q$2:Q404)*$C$19), R404*EXP($C$20/52))</f>
        <v>-2105.148594110889</v>
      </c>
      <c r="S405" s="65">
        <f t="shared" si="25"/>
        <v>2.8216691322772358</v>
      </c>
      <c r="T405" s="62"/>
      <c r="U405" s="62"/>
      <c r="V405" s="62"/>
    </row>
    <row r="406" spans="7:22" x14ac:dyDescent="0.4">
      <c r="G406" s="67"/>
      <c r="H406" s="77">
        <v>39433</v>
      </c>
      <c r="I406" s="78">
        <v>2111.77001953125</v>
      </c>
      <c r="J406" s="73">
        <v>2.9589073657989502</v>
      </c>
      <c r="K406" s="79">
        <f t="shared" si="26"/>
        <v>125.81585149647499</v>
      </c>
      <c r="L406" s="62"/>
      <c r="M406" s="77">
        <v>39433</v>
      </c>
      <c r="N406" s="80">
        <f t="shared" si="27"/>
        <v>1800.4651546659563</v>
      </c>
      <c r="O406" s="80">
        <f t="array" ref="O406">IF(YEAR(M406)&lt;&gt;YEAR(M405),IF(O405&gt;INDEX(Table2xAcq.1[],_xlfn.AGGREGATE(15,6,(ROW(Tableyear1[])-ROW(INDEX(Tableyear1[],1,1))+1)/(YEAR(Tableyear1[])=YEAR(M405)),1)),O405-(O405-INDEX(Table2xAcq.1[],_xlfn.AGGREGATE(15,6,(ROW(Tableyear1[])-ROW(INDEX(Tableyear1[],1,1))+1)/(YEAR(Tableyear1[])=YEAR(M405)),1)))*$C$25,O405+MAX($Q$2:Q405)*$C$19),O405)*($J406/$J405)</f>
        <v>1080.3337636557194</v>
      </c>
      <c r="P406" s="80">
        <f t="array" ref="P406">IF(YEAR(M406)&lt;&gt;YEAR(M405),IF(O405&gt;INDEX(Table2xAcq.1[],_xlfn.AGGREGATE(15,6,(ROW(Tableyear1[])-ROW(INDEX(Tableyear1[],1,1))+1)/(YEAR(Tableyear1[])=YEAR(M405)),1)),P405+(O405-INDEX(Table2xAcq.1[],_xlfn.AGGREGATE(15,6,(ROW(Tableyear1[])-ROW(INDEX(Tableyear1[],1,1))+1)/(YEAR(Tableyear1[])=YEAR(M405)),1)))*$C$25,P405-MAX($Q$2:Q405)*$C$19),P405)*(1+Tbill_YTM)^(1/52)</f>
        <v>3079.9696173712</v>
      </c>
      <c r="Q406" s="64">
        <f t="shared" si="24"/>
        <v>5960.768535692876</v>
      </c>
      <c r="R406" s="64">
        <f>IF(YEAR(M406)&lt;&gt;YEAR(M405), R405*EXP($C$20/52)+(-MAX(Q$2:Q405)*$C$19), R405*EXP($C$20/52))</f>
        <v>-2107.5790136149299</v>
      </c>
      <c r="S406" s="65">
        <f t="shared" si="25"/>
        <v>2.8282538861823912</v>
      </c>
      <c r="T406" s="62"/>
      <c r="U406" s="62"/>
      <c r="V406" s="62"/>
    </row>
    <row r="407" spans="7:22" x14ac:dyDescent="0.4">
      <c r="G407" s="67"/>
      <c r="H407" s="77">
        <v>39440</v>
      </c>
      <c r="I407" s="78">
        <v>2107.05004882812</v>
      </c>
      <c r="J407" s="73">
        <v>3.0895178318023602</v>
      </c>
      <c r="K407" s="79">
        <f t="shared" si="26"/>
        <v>125.88739040176814</v>
      </c>
      <c r="L407" s="62"/>
      <c r="M407" s="77">
        <v>39440</v>
      </c>
      <c r="N407" s="80">
        <f t="shared" si="27"/>
        <v>1796.4409746163144</v>
      </c>
      <c r="O407" s="80">
        <f t="array" ref="O407">IF(YEAR(M407)&lt;&gt;YEAR(M406),IF(O406&gt;INDEX(Table2xAcq.1[],_xlfn.AGGREGATE(15,6,(ROW(Tableyear1[])-ROW(INDEX(Tableyear1[],1,1))+1)/(YEAR(Tableyear1[])=YEAR(M406)),1)),O406-(O406-INDEX(Table2xAcq.1[],_xlfn.AGGREGATE(15,6,(ROW(Tableyear1[])-ROW(INDEX(Tableyear1[],1,1))+1)/(YEAR(Tableyear1[])=YEAR(M406)),1)))*$C$25,O406+MAX($Q$2:Q406)*$C$19),O406)*($J407/$J406)</f>
        <v>1128.0212640963393</v>
      </c>
      <c r="P407" s="80">
        <f t="array" ref="P407">IF(YEAR(M407)&lt;&gt;YEAR(M406),IF(O406&gt;INDEX(Table2xAcq.1[],_xlfn.AGGREGATE(15,6,(ROW(Tableyear1[])-ROW(INDEX(Tableyear1[],1,1))+1)/(YEAR(Tableyear1[])=YEAR(M406)),1)),P406+(O406-INDEX(Table2xAcq.1[],_xlfn.AGGREGATE(15,6,(ROW(Tableyear1[])-ROW(INDEX(Tableyear1[],1,1))+1)/(YEAR(Tableyear1[])=YEAR(M406)),1)))*$C$25,P406-MAX($Q$2:Q406)*$C$19),P406)*(1+Tbill_YTM)^(1/52)</f>
        <v>3081.7208883926346</v>
      </c>
      <c r="Q407" s="64">
        <f t="shared" si="24"/>
        <v>6006.1831271052888</v>
      </c>
      <c r="R407" s="64">
        <f>IF(YEAR(M407)&lt;&gt;YEAR(M406), R406*EXP($C$20/52)+(-MAX(Q$2:Q406)*$C$19), R406*EXP($C$20/52))</f>
        <v>-2110.0122390676729</v>
      </c>
      <c r="S407" s="65">
        <f t="shared" si="25"/>
        <v>2.8465157764957669</v>
      </c>
      <c r="T407" s="62"/>
      <c r="U407" s="62"/>
      <c r="V407" s="62"/>
    </row>
    <row r="408" spans="7:22" x14ac:dyDescent="0.4">
      <c r="G408" s="84" t="s">
        <v>48</v>
      </c>
      <c r="H408" s="85">
        <v>39447</v>
      </c>
      <c r="I408" s="86">
        <v>1963.52001953125</v>
      </c>
      <c r="J408" s="87">
        <v>2.6973288059234601</v>
      </c>
      <c r="K408" s="88">
        <f t="shared" si="26"/>
        <v>125.95896998408975</v>
      </c>
      <c r="L408" s="89"/>
      <c r="M408" s="85">
        <v>39447</v>
      </c>
      <c r="N408" s="90">
        <f t="shared" si="27"/>
        <v>1674.0693081909335</v>
      </c>
      <c r="O408" s="90">
        <f t="array" ref="O408">IF(YEAR(M408)&lt;&gt;YEAR(M407),IF(O407&gt;INDEX(Table2xAcq.1[],_xlfn.AGGREGATE(15,6,(ROW(Tableyear1[])-ROW(INDEX(Tableyear1[],1,1))+1)/(YEAR(Tableyear1[])=YEAR(M407)),1)),O407-(O407-INDEX(Table2xAcq.1[],_xlfn.AGGREGATE(15,6,(ROW(Tableyear1[])-ROW(INDEX(Tableyear1[],1,1))+1)/(YEAR(Tableyear1[])=YEAR(M407)),1)))*$C$25,O407+MAX($Q$2:Q407)*$C$19),O407)*($J408/$J407)</f>
        <v>984.82818840577329</v>
      </c>
      <c r="P408" s="90">
        <f t="array" ref="P408">IF(YEAR(M408)&lt;&gt;YEAR(M407),IF(O407&gt;INDEX(Table2xAcq.1[],_xlfn.AGGREGATE(15,6,(ROW(Tableyear1[])-ROW(INDEX(Tableyear1[],1,1))+1)/(YEAR(Tableyear1[])=YEAR(M407)),1)),P407+(O407-INDEX(Table2xAcq.1[],_xlfn.AGGREGATE(15,6,(ROW(Tableyear1[])-ROW(INDEX(Tableyear1[],1,1))+1)/(YEAR(Tableyear1[])=YEAR(M407)),1)))*$C$25,P407-MAX($Q$2:Q407)*$C$19),P407)*(1+Tbill_YTM)^(1/52)</f>
        <v>3083.4731551869409</v>
      </c>
      <c r="Q408" s="91">
        <f t="shared" si="24"/>
        <v>5742.3706517836472</v>
      </c>
      <c r="R408" s="91">
        <f>IF(YEAR(M408)&lt;&gt;YEAR(M407), R407*EXP($C$20/52)+(-MAX(Q$2:Q407)*$C$19), R407*EXP($C$20/52))</f>
        <v>-2112.44827370862</v>
      </c>
      <c r="S408" s="92">
        <f t="shared" si="25"/>
        <v>2.718348526329748</v>
      </c>
      <c r="T408" s="89"/>
      <c r="U408" s="89"/>
      <c r="V408" s="89"/>
    </row>
    <row r="409" spans="7:22" x14ac:dyDescent="0.4">
      <c r="G409" s="67"/>
      <c r="H409" s="77">
        <v>39454</v>
      </c>
      <c r="I409" s="78">
        <v>1912.81005859375</v>
      </c>
      <c r="J409" s="73">
        <v>2.5502970218658398</v>
      </c>
      <c r="K409" s="79">
        <f t="shared" si="26"/>
        <v>126.03059026656875</v>
      </c>
      <c r="L409" s="62"/>
      <c r="M409" s="77">
        <v>39454</v>
      </c>
      <c r="N409" s="80">
        <f t="shared" si="27"/>
        <v>1630.8347150212157</v>
      </c>
      <c r="O409" s="80">
        <f t="array" ref="O409">IF(YEAR(M409)&lt;&gt;YEAR(M408),IF(O408&gt;INDEX(Table2xAcq.1[],_xlfn.AGGREGATE(15,6,(ROW(Tableyear1[])-ROW(INDEX(Tableyear1[],1,1))+1)/(YEAR(Tableyear1[])=YEAR(M408)),1)),O408-(O408-INDEX(Table2xAcq.1[],_xlfn.AGGREGATE(15,6,(ROW(Tableyear1[])-ROW(INDEX(Tableyear1[],1,1))+1)/(YEAR(Tableyear1[])=YEAR(M408)),1)))*$C$25,O408+MAX($Q$2:Q408)*$C$19),O408)*($J409/$J408)</f>
        <v>881.10063664484676</v>
      </c>
      <c r="P409" s="80">
        <f t="array" ref="P409">IF(YEAR(M409)&lt;&gt;YEAR(M408),IF(O408&gt;INDEX(Table2xAcq.1[],_xlfn.AGGREGATE(15,6,(ROW(Tableyear1[])-ROW(INDEX(Tableyear1[],1,1))+1)/(YEAR(Tableyear1[])=YEAR(M408)),1)),P408+(O408-INDEX(Table2xAcq.1[],_xlfn.AGGREGATE(15,6,(ROW(Tableyear1[])-ROW(INDEX(Tableyear1[],1,1))+1)/(YEAR(Tableyear1[])=YEAR(M408)),1)))*$C$25,P408-MAX($Q$2:Q408)*$C$19),P408)*(1+Tbill_YTM)^(1/52)</f>
        <v>3138.1861402068284</v>
      </c>
      <c r="Q409" s="64">
        <f t="shared" si="24"/>
        <v>5650.1214918728911</v>
      </c>
      <c r="R409" s="64">
        <f>IF(YEAR(M409)&lt;&gt;YEAR(M408), R408*EXP($C$20/52)+(-MAX(Q$2:Q408)*$C$19), R408*EXP($C$20/52))</f>
        <v>-2314.887120781013</v>
      </c>
      <c r="S409" s="65">
        <f t="shared" si="25"/>
        <v>2.4407762439693443</v>
      </c>
      <c r="T409" s="62"/>
      <c r="U409" s="62"/>
      <c r="V409" s="62"/>
    </row>
    <row r="410" spans="7:22" x14ac:dyDescent="0.4">
      <c r="G410" s="67"/>
      <c r="H410" s="77">
        <v>39461</v>
      </c>
      <c r="I410" s="78">
        <v>1844.08996582031</v>
      </c>
      <c r="J410" s="73">
        <v>2.3445732593536301</v>
      </c>
      <c r="K410" s="79">
        <f t="shared" si="26"/>
        <v>126.10225127234729</v>
      </c>
      <c r="L410" s="62"/>
      <c r="M410" s="77">
        <v>39461</v>
      </c>
      <c r="N410" s="80">
        <f t="shared" si="27"/>
        <v>1572.2449389946319</v>
      </c>
      <c r="O410" s="80">
        <f t="array" ref="O410">IF(YEAR(M410)&lt;&gt;YEAR(M409),IF(O409&gt;INDEX(Table2xAcq.1[],_xlfn.AGGREGATE(15,6,(ROW(Tableyear1[])-ROW(INDEX(Tableyear1[],1,1))+1)/(YEAR(Tableyear1[])=YEAR(M409)),1)),O409-(O409-INDEX(Table2xAcq.1[],_xlfn.AGGREGATE(15,6,(ROW(Tableyear1[])-ROW(INDEX(Tableyear1[],1,1))+1)/(YEAR(Tableyear1[])=YEAR(M409)),1)))*$C$25,O409+MAX($Q$2:Q409)*$C$19),O409)*($J410/$J409)</f>
        <v>810.02525343718185</v>
      </c>
      <c r="P410" s="80">
        <f t="array" ref="P410">IF(YEAR(M410)&lt;&gt;YEAR(M409),IF(O409&gt;INDEX(Table2xAcq.1[],_xlfn.AGGREGATE(15,6,(ROW(Tableyear1[])-ROW(INDEX(Tableyear1[],1,1))+1)/(YEAR(Tableyear1[])=YEAR(M409)),1)),P409+(O409-INDEX(Table2xAcq.1[],_xlfn.AGGREGATE(15,6,(ROW(Tableyear1[])-ROW(INDEX(Tableyear1[],1,1))+1)/(YEAR(Tableyear1[])=YEAR(M409)),1)))*$C$25,P409-MAX($Q$2:Q409)*$C$19),P409)*(1+Tbill_YTM)^(1/52)</f>
        <v>3139.9705131487613</v>
      </c>
      <c r="Q410" s="64">
        <f t="shared" si="24"/>
        <v>5522.2407055805743</v>
      </c>
      <c r="R410" s="64">
        <f>IF(YEAR(M410)&lt;&gt;YEAR(M409), R409*EXP($C$20/52)+(-MAX(Q$2:Q409)*$C$19), R409*EXP($C$20/52))</f>
        <v>-2317.5596859499224</v>
      </c>
      <c r="S410" s="65">
        <f t="shared" si="25"/>
        <v>2.3827825186375367</v>
      </c>
      <c r="T410" s="62"/>
      <c r="U410" s="62"/>
      <c r="V410" s="62"/>
    </row>
    <row r="411" spans="7:22" ht="17.5" customHeight="1" thickBot="1" x14ac:dyDescent="0.45">
      <c r="G411" s="68" t="s">
        <v>47</v>
      </c>
      <c r="H411" s="82">
        <v>39468</v>
      </c>
      <c r="I411" s="83">
        <v>1789.17004394531</v>
      </c>
      <c r="J411" s="73">
        <v>2.2009036540985099</v>
      </c>
      <c r="K411" s="79">
        <f t="shared" si="26"/>
        <v>126.17395302458061</v>
      </c>
      <c r="L411" s="62"/>
      <c r="M411" s="82">
        <v>39468</v>
      </c>
      <c r="N411" s="80">
        <f t="shared" si="27"/>
        <v>1525.4209928649</v>
      </c>
      <c r="O411" s="80">
        <f t="array" ref="O411">IF(YEAR(M411)&lt;&gt;YEAR(M410),IF(O410&gt;INDEX(Table2xAcq.1[],_xlfn.AGGREGATE(15,6,(ROW(Tableyear1[])-ROW(INDEX(Tableyear1[],1,1))+1)/(YEAR(Tableyear1[])=YEAR(M410)),1)),O410-(O410-INDEX(Table2xAcq.1[],_xlfn.AGGREGATE(15,6,(ROW(Tableyear1[])-ROW(INDEX(Tableyear1[],1,1))+1)/(YEAR(Tableyear1[])=YEAR(M410)),1)))*$C$25,O410+MAX($Q$2:Q410)*$C$19),O410)*($J411/$J410)</f>
        <v>760.38892497368909</v>
      </c>
      <c r="P411" s="80">
        <f t="array" ref="P411">IF(YEAR(M411)&lt;&gt;YEAR(M410),IF(O410&gt;INDEX(Table2xAcq.1[],_xlfn.AGGREGATE(15,6,(ROW(Tableyear1[])-ROW(INDEX(Tableyear1[],1,1))+1)/(YEAR(Tableyear1[])=YEAR(M410)),1)),P410+(O410-INDEX(Table2xAcq.1[],_xlfn.AGGREGATE(15,6,(ROW(Tableyear1[])-ROW(INDEX(Tableyear1[],1,1))+1)/(YEAR(Tableyear1[])=YEAR(M410)),1)))*$C$25,P410-MAX($Q$2:Q410)*$C$19),P410)*(1+Tbill_YTM)^(1/52)</f>
        <v>3141.7559006853207</v>
      </c>
      <c r="Q411" s="64">
        <f t="shared" si="24"/>
        <v>5427.5658185239099</v>
      </c>
      <c r="R411" s="64">
        <f>IF(YEAR(M411)&lt;&gt;YEAR(M410), R410*EXP($C$20/52)+(-MAX(Q$2:Q410)*$C$19), R410*EXP($C$20/52))</f>
        <v>-2320.2353366276316</v>
      </c>
      <c r="S411" s="65">
        <f t="shared" si="25"/>
        <v>2.3392307378667279</v>
      </c>
      <c r="T411" s="62"/>
      <c r="U411" s="62"/>
      <c r="V411" s="62"/>
    </row>
    <row r="412" spans="7:22" ht="17.5" customHeight="1" thickBot="1" x14ac:dyDescent="0.45">
      <c r="G412" s="69" t="s">
        <v>49</v>
      </c>
      <c r="H412" s="94">
        <v>39475</v>
      </c>
      <c r="I412" s="95">
        <v>1855.27001953125</v>
      </c>
      <c r="J412" s="73">
        <v>2.3690276145935001</v>
      </c>
      <c r="K412" s="79">
        <f t="shared" si="26"/>
        <v>126.24569554643718</v>
      </c>
      <c r="L412" s="62"/>
      <c r="M412" s="94">
        <v>39475</v>
      </c>
      <c r="N412" s="80">
        <f t="shared" si="27"/>
        <v>1581.7768941543652</v>
      </c>
      <c r="O412" s="80">
        <f t="array" ref="O412">IF(YEAR(M412)&lt;&gt;YEAR(M411),IF(O411&gt;INDEX(Table2xAcq.1[],_xlfn.AGGREGATE(15,6,(ROW(Tableyear1[])-ROW(INDEX(Tableyear1[],1,1))+1)/(YEAR(Tableyear1[])=YEAR(M411)),1)),O411-(O411-INDEX(Table2xAcq.1[],_xlfn.AGGREGATE(15,6,(ROW(Tableyear1[])-ROW(INDEX(Tableyear1[],1,1))+1)/(YEAR(Tableyear1[])=YEAR(M411)),1)))*$C$25,O411+MAX($Q$2:Q411)*$C$19),O411)*($J412/$J411)</f>
        <v>818.47397442373767</v>
      </c>
      <c r="P412" s="80">
        <f t="array" ref="P412">IF(YEAR(M412)&lt;&gt;YEAR(M411),IF(O411&gt;INDEX(Table2xAcq.1[],_xlfn.AGGREGATE(15,6,(ROW(Tableyear1[])-ROW(INDEX(Tableyear1[],1,1))+1)/(YEAR(Tableyear1[])=YEAR(M411)),1)),P411+(O411-INDEX(Table2xAcq.1[],_xlfn.AGGREGATE(15,6,(ROW(Tableyear1[])-ROW(INDEX(Tableyear1[],1,1))+1)/(YEAR(Tableyear1[])=YEAR(M411)),1)))*$C$25,P411-MAX($Q$2:Q411)*$C$19),P411)*(1+Tbill_YTM)^(1/52)</f>
        <v>3143.5423033934057</v>
      </c>
      <c r="Q412" s="64">
        <f t="shared" si="24"/>
        <v>5543.7931719715089</v>
      </c>
      <c r="R412" s="64">
        <f>IF(YEAR(M412)&lt;&gt;YEAR(M411), R411*EXP($C$20/52)+(-MAX(Q$2:Q411)*$C$19), R411*EXP($C$20/52))</f>
        <v>-2322.914076376398</v>
      </c>
      <c r="S412" s="65">
        <f t="shared" si="25"/>
        <v>2.3865683317135358</v>
      </c>
      <c r="T412" s="62"/>
      <c r="U412" s="62"/>
      <c r="V412" s="62"/>
    </row>
    <row r="413" spans="7:22" ht="17.5" customHeight="1" thickBot="1" x14ac:dyDescent="0.45">
      <c r="G413" s="68" t="s">
        <v>47</v>
      </c>
      <c r="H413" s="82">
        <v>39482</v>
      </c>
      <c r="I413" s="83">
        <v>1773.73999023437</v>
      </c>
      <c r="J413" s="73">
        <v>2.1550509929656898</v>
      </c>
      <c r="K413" s="79">
        <f t="shared" si="26"/>
        <v>126.31747886109858</v>
      </c>
      <c r="L413" s="62"/>
      <c r="M413" s="82">
        <v>39482</v>
      </c>
      <c r="N413" s="80">
        <f t="shared" si="27"/>
        <v>1512.2655480085805</v>
      </c>
      <c r="O413" s="80">
        <f t="array" ref="O413">IF(YEAR(M413)&lt;&gt;YEAR(M412),IF(O412&gt;INDEX(Table2xAcq.1[],_xlfn.AGGREGATE(15,6,(ROW(Tableyear1[])-ROW(INDEX(Tableyear1[],1,1))+1)/(YEAR(Tableyear1[])=YEAR(M412)),1)),O412-(O412-INDEX(Table2xAcq.1[],_xlfn.AGGREGATE(15,6,(ROW(Tableyear1[])-ROW(INDEX(Tableyear1[],1,1))+1)/(YEAR(Tableyear1[])=YEAR(M412)),1)))*$C$25,O412+MAX($Q$2:Q412)*$C$19),O412)*($J413/$J412)</f>
        <v>744.54731571421928</v>
      </c>
      <c r="P413" s="80">
        <f t="array" ref="P413">IF(YEAR(M413)&lt;&gt;YEAR(M412),IF(O412&gt;INDEX(Table2xAcq.1[],_xlfn.AGGREGATE(15,6,(ROW(Tableyear1[])-ROW(INDEX(Tableyear1[],1,1))+1)/(YEAR(Tableyear1[])=YEAR(M412)),1)),P412+(O412-INDEX(Table2xAcq.1[],_xlfn.AGGREGATE(15,6,(ROW(Tableyear1[])-ROW(INDEX(Tableyear1[],1,1))+1)/(YEAR(Tableyear1[])=YEAR(M412)),1)))*$C$25,P412-MAX($Q$2:Q412)*$C$19),P412)*(1+Tbill_YTM)^(1/52)</f>
        <v>3145.329721850243</v>
      </c>
      <c r="Q413" s="64">
        <f t="shared" si="24"/>
        <v>5402.1425855730431</v>
      </c>
      <c r="R413" s="64">
        <f>IF(YEAR(M413)&lt;&gt;YEAR(M412), R412*EXP($C$20/52)+(-MAX(Q$2:Q412)*$C$19), R412*EXP($C$20/52))</f>
        <v>-2325.5959087625915</v>
      </c>
      <c r="S413" s="65">
        <f t="shared" si="25"/>
        <v>2.3229068150740888</v>
      </c>
      <c r="T413" s="62"/>
      <c r="U413" s="62"/>
      <c r="V413" s="62"/>
    </row>
    <row r="414" spans="7:22" x14ac:dyDescent="0.4">
      <c r="G414" s="67"/>
      <c r="H414" s="77">
        <v>39489</v>
      </c>
      <c r="I414" s="78">
        <v>1780.38000488281</v>
      </c>
      <c r="J414" s="73">
        <v>2.1856191158294598</v>
      </c>
      <c r="K414" s="79">
        <f t="shared" si="26"/>
        <v>126.38930299175962</v>
      </c>
      <c r="L414" s="62"/>
      <c r="M414" s="77">
        <v>39489</v>
      </c>
      <c r="N414" s="80">
        <f t="shared" si="27"/>
        <v>1517.9267302824162</v>
      </c>
      <c r="O414" s="80">
        <f t="array" ref="O414">IF(YEAR(M414)&lt;&gt;YEAR(M413),IF(O413&gt;INDEX(Table2xAcq.1[],_xlfn.AGGREGATE(15,6,(ROW(Tableyear1[])-ROW(INDEX(Tableyear1[],1,1))+1)/(YEAR(Tableyear1[])=YEAR(M413)),1)),O413-(O413-INDEX(Table2xAcq.1[],_xlfn.AGGREGATE(15,6,(ROW(Tableyear1[])-ROW(INDEX(Tableyear1[],1,1))+1)/(YEAR(Tableyear1[])=YEAR(M413)),1)))*$C$25,O413+MAX($Q$2:Q413)*$C$19),O413)*($J414/$J413)</f>
        <v>755.10827872573566</v>
      </c>
      <c r="P414" s="80">
        <f t="array" ref="P414">IF(YEAR(M414)&lt;&gt;YEAR(M413),IF(O413&gt;INDEX(Table2xAcq.1[],_xlfn.AGGREGATE(15,6,(ROW(Tableyear1[])-ROW(INDEX(Tableyear1[],1,1))+1)/(YEAR(Tableyear1[])=YEAR(M413)),1)),P413+(O413-INDEX(Table2xAcq.1[],_xlfn.AGGREGATE(15,6,(ROW(Tableyear1[])-ROW(INDEX(Tableyear1[],1,1))+1)/(YEAR(Tableyear1[])=YEAR(M413)),1)))*$C$25,P413-MAX($Q$2:Q413)*$C$19),P413)*(1+Tbill_YTM)^(1/52)</f>
        <v>3147.1181566333871</v>
      </c>
      <c r="Q414" s="64">
        <f t="shared" si="24"/>
        <v>5420.1531656415391</v>
      </c>
      <c r="R414" s="64">
        <f>IF(YEAR(M414)&lt;&gt;YEAR(M413), R413*EXP($C$20/52)+(-MAX(Q$2:Q413)*$C$19), R413*EXP($C$20/52))</f>
        <v>-2328.2808373566995</v>
      </c>
      <c r="S414" s="65">
        <f t="shared" si="25"/>
        <v>2.3279636539873114</v>
      </c>
      <c r="T414" s="62"/>
      <c r="U414" s="62"/>
      <c r="V414" s="62"/>
    </row>
    <row r="415" spans="7:22" x14ac:dyDescent="0.4">
      <c r="G415" s="67"/>
      <c r="H415" s="77">
        <v>39496</v>
      </c>
      <c r="I415" s="78">
        <v>1773.43994140625</v>
      </c>
      <c r="J415" s="73">
        <v>2.1703348159789999</v>
      </c>
      <c r="K415" s="79">
        <f t="shared" si="26"/>
        <v>126.46116796162829</v>
      </c>
      <c r="L415" s="62"/>
      <c r="M415" s="77">
        <v>39496</v>
      </c>
      <c r="N415" s="80">
        <f t="shared" si="27"/>
        <v>1512.0097306351299</v>
      </c>
      <c r="O415" s="80">
        <f t="array" ref="O415">IF(YEAR(M415)&lt;&gt;YEAR(M414),IF(O414&gt;INDEX(Table2xAcq.1[],_xlfn.AGGREGATE(15,6,(ROW(Tableyear1[])-ROW(INDEX(Tableyear1[],1,1))+1)/(YEAR(Tableyear1[])=YEAR(M414)),1)),O414-(O414-INDEX(Table2xAcq.1[],_xlfn.AGGREGATE(15,6,(ROW(Tableyear1[])-ROW(INDEX(Tableyear1[],1,1))+1)/(YEAR(Tableyear1[])=YEAR(M414)),1)))*$C$25,O414+MAX($Q$2:Q414)*$C$19),O414)*($J415/$J414)</f>
        <v>749.82771484888247</v>
      </c>
      <c r="P415" s="80">
        <f t="array" ref="P415">IF(YEAR(M415)&lt;&gt;YEAR(M414),IF(O414&gt;INDEX(Table2xAcq.1[],_xlfn.AGGREGATE(15,6,(ROW(Tableyear1[])-ROW(INDEX(Tableyear1[],1,1))+1)/(YEAR(Tableyear1[])=YEAR(M414)),1)),P414+(O414-INDEX(Table2xAcq.1[],_xlfn.AGGREGATE(15,6,(ROW(Tableyear1[])-ROW(INDEX(Tableyear1[],1,1))+1)/(YEAR(Tableyear1[])=YEAR(M414)),1)))*$C$25,P414-MAX($Q$2:Q414)*$C$19),P414)*(1+Tbill_YTM)^(1/52)</f>
        <v>3148.9076083207215</v>
      </c>
      <c r="Q415" s="64">
        <f t="shared" si="24"/>
        <v>5410.7450538047342</v>
      </c>
      <c r="R415" s="64">
        <f>IF(YEAR(M415)&lt;&gt;YEAR(M414), R414*EXP($C$20/52)+(-MAX(Q$2:Q414)*$C$19), R414*EXP($C$20/52))</f>
        <v>-2330.9688657333313</v>
      </c>
      <c r="S415" s="65">
        <f t="shared" si="25"/>
        <v>2.3212429532397438</v>
      </c>
      <c r="T415" s="62"/>
      <c r="U415" s="62"/>
      <c r="V415" s="62"/>
    </row>
    <row r="416" spans="7:22" x14ac:dyDescent="0.4">
      <c r="G416" s="67"/>
      <c r="H416" s="77">
        <v>39503</v>
      </c>
      <c r="I416" s="78">
        <v>1745.27001953125</v>
      </c>
      <c r="J416" s="73">
        <v>2.1012513637542698</v>
      </c>
      <c r="K416" s="79">
        <f t="shared" si="26"/>
        <v>126.53307379392575</v>
      </c>
      <c r="L416" s="62"/>
      <c r="M416" s="77">
        <v>39503</v>
      </c>
      <c r="N416" s="80">
        <f t="shared" si="27"/>
        <v>1487.9924549486147</v>
      </c>
      <c r="O416" s="80">
        <f t="array" ref="O416">IF(YEAR(M416)&lt;&gt;YEAR(M415),IF(O415&gt;INDEX(Table2xAcq.1[],_xlfn.AGGREGATE(15,6,(ROW(Tableyear1[])-ROW(INDEX(Tableyear1[],1,1))+1)/(YEAR(Tableyear1[])=YEAR(M415)),1)),O415-(O415-INDEX(Table2xAcq.1[],_xlfn.AGGREGATE(15,6,(ROW(Tableyear1[])-ROW(INDEX(Tableyear1[],1,1))+1)/(YEAR(Tableyear1[])=YEAR(M415)),1)))*$C$25,O415+MAX($Q$2:Q415)*$C$19),O415)*($J416/$J415)</f>
        <v>725.96011306958053</v>
      </c>
      <c r="P416" s="80">
        <f t="array" ref="P416">IF(YEAR(M416)&lt;&gt;YEAR(M415),IF(O415&gt;INDEX(Table2xAcq.1[],_xlfn.AGGREGATE(15,6,(ROW(Tableyear1[])-ROW(INDEX(Tableyear1[],1,1))+1)/(YEAR(Tableyear1[])=YEAR(M415)),1)),P415+(O415-INDEX(Table2xAcq.1[],_xlfn.AGGREGATE(15,6,(ROW(Tableyear1[])-ROW(INDEX(Tableyear1[],1,1))+1)/(YEAR(Tableyear1[])=YEAR(M415)),1)))*$C$25,P415-MAX($Q$2:Q415)*$C$19),P415)*(1+Tbill_YTM)^(1/52)</f>
        <v>3150.6980774904578</v>
      </c>
      <c r="Q416" s="64">
        <f t="shared" si="24"/>
        <v>5364.6506455086528</v>
      </c>
      <c r="R416" s="64">
        <f>IF(YEAR(M416)&lt;&gt;YEAR(M415), R415*EXP($C$20/52)+(-MAX(Q$2:Q415)*$C$19), R415*EXP($C$20/52))</f>
        <v>-2333.6599974712231</v>
      </c>
      <c r="S416" s="65">
        <f t="shared" si="25"/>
        <v>2.2988141594413243</v>
      </c>
      <c r="T416" s="62"/>
      <c r="U416" s="62"/>
      <c r="V416" s="62"/>
    </row>
    <row r="417" spans="1:22" x14ac:dyDescent="0.4">
      <c r="G417" s="67"/>
      <c r="H417" s="77">
        <v>39510</v>
      </c>
      <c r="I417" s="78">
        <v>1707.5</v>
      </c>
      <c r="J417" s="73">
        <v>1.99395787715911</v>
      </c>
      <c r="K417" s="79">
        <f t="shared" si="26"/>
        <v>126.60502051188639</v>
      </c>
      <c r="L417" s="62"/>
      <c r="M417" s="77">
        <v>39510</v>
      </c>
      <c r="N417" s="80">
        <f t="shared" si="27"/>
        <v>1455.7902722165372</v>
      </c>
      <c r="O417" s="80">
        <f t="array" ref="O417">IF(YEAR(M417)&lt;&gt;YEAR(M416),IF(O416&gt;INDEX(Table2xAcq.1[],_xlfn.AGGREGATE(15,6,(ROW(Tableyear1[])-ROW(INDEX(Tableyear1[],1,1))+1)/(YEAR(Tableyear1[])=YEAR(M416)),1)),O416-(O416-INDEX(Table2xAcq.1[],_xlfn.AGGREGATE(15,6,(ROW(Tableyear1[])-ROW(INDEX(Tableyear1[],1,1))+1)/(YEAR(Tableyear1[])=YEAR(M416)),1)))*$C$25,O416+MAX($Q$2:Q416)*$C$19),O416)*($J417/$J416)</f>
        <v>688.89134871142892</v>
      </c>
      <c r="P417" s="80">
        <f t="array" ref="P417">IF(YEAR(M417)&lt;&gt;YEAR(M416),IF(O416&gt;INDEX(Table2xAcq.1[],_xlfn.AGGREGATE(15,6,(ROW(Tableyear1[])-ROW(INDEX(Tableyear1[],1,1))+1)/(YEAR(Tableyear1[])=YEAR(M416)),1)),P416+(O416-INDEX(Table2xAcq.1[],_xlfn.AGGREGATE(15,6,(ROW(Tableyear1[])-ROW(INDEX(Tableyear1[],1,1))+1)/(YEAR(Tableyear1[])=YEAR(M416)),1)))*$C$25,P416-MAX($Q$2:Q416)*$C$19),P416)*(1+Tbill_YTM)^(1/52)</f>
        <v>3152.4895647211365</v>
      </c>
      <c r="Q417" s="64">
        <f t="shared" si="24"/>
        <v>5297.171185649102</v>
      </c>
      <c r="R417" s="64">
        <f>IF(YEAR(M417)&lt;&gt;YEAR(M416), R416*EXP($C$20/52)+(-MAX(Q$2:Q416)*$C$19), R416*EXP($C$20/52))</f>
        <v>-2336.3542361532432</v>
      </c>
      <c r="S417" s="65">
        <f t="shared" si="25"/>
        <v>2.2672808359620928</v>
      </c>
      <c r="T417" s="62"/>
      <c r="U417" s="62"/>
      <c r="V417" s="62"/>
    </row>
    <row r="418" spans="1:22" x14ac:dyDescent="0.4">
      <c r="G418" s="67"/>
      <c r="H418" s="77">
        <v>39517</v>
      </c>
      <c r="I418" s="78">
        <v>1713.82995605468</v>
      </c>
      <c r="J418" s="73">
        <v>1.9967077970504701</v>
      </c>
      <c r="K418" s="79">
        <f t="shared" si="26"/>
        <v>126.67700813875781</v>
      </c>
      <c r="L418" s="62"/>
      <c r="M418" s="77">
        <v>39517</v>
      </c>
      <c r="N418" s="80">
        <f t="shared" si="27"/>
        <v>1461.1871029327665</v>
      </c>
      <c r="O418" s="80">
        <f t="array" ref="O418">IF(YEAR(M418)&lt;&gt;YEAR(M417),IF(O417&gt;INDEX(Table2xAcq.1[],_xlfn.AGGREGATE(15,6,(ROW(Tableyear1[])-ROW(INDEX(Tableyear1[],1,1))+1)/(YEAR(Tableyear1[])=YEAR(M417)),1)),O417-(O417-INDEX(Table2xAcq.1[],_xlfn.AGGREGATE(15,6,(ROW(Tableyear1[])-ROW(INDEX(Tableyear1[],1,1))+1)/(YEAR(Tableyear1[])=YEAR(M417)),1)))*$C$25,O417+MAX($Q$2:Q417)*$C$19),O417)*($J418/$J417)</f>
        <v>689.84141693729657</v>
      </c>
      <c r="P418" s="80">
        <f t="array" ref="P418">IF(YEAR(M418)&lt;&gt;YEAR(M417),IF(O417&gt;INDEX(Table2xAcq.1[],_xlfn.AGGREGATE(15,6,(ROW(Tableyear1[])-ROW(INDEX(Tableyear1[],1,1))+1)/(YEAR(Tableyear1[])=YEAR(M417)),1)),P417+(O417-INDEX(Table2xAcq.1[],_xlfn.AGGREGATE(15,6,(ROW(Tableyear1[])-ROW(INDEX(Tableyear1[],1,1))+1)/(YEAR(Tableyear1[])=YEAR(M417)),1)))*$C$25,P417-MAX($Q$2:Q417)*$C$19),P417)*(1+Tbill_YTM)^(1/52)</f>
        <v>3154.2820705916274</v>
      </c>
      <c r="Q418" s="64">
        <f t="shared" si="24"/>
        <v>5305.3105904616905</v>
      </c>
      <c r="R418" s="64">
        <f>IF(YEAR(M418)&lt;&gt;YEAR(M417), R417*EXP($C$20/52)+(-MAX(Q$2:Q417)*$C$19), R417*EXP($C$20/52))</f>
        <v>-2339.0515853663965</v>
      </c>
      <c r="S418" s="65">
        <f t="shared" si="25"/>
        <v>2.268146039896187</v>
      </c>
      <c r="T418" s="62"/>
      <c r="U418" s="62"/>
      <c r="V418" s="62"/>
    </row>
    <row r="419" spans="1:22" x14ac:dyDescent="0.4">
      <c r="G419" s="67"/>
      <c r="H419" s="77">
        <v>39524</v>
      </c>
      <c r="I419" s="78">
        <v>1751.98999023437</v>
      </c>
      <c r="J419" s="73">
        <v>2.06518030166625</v>
      </c>
      <c r="K419" s="79">
        <f t="shared" si="26"/>
        <v>126.7490366978008</v>
      </c>
      <c r="L419" s="62"/>
      <c r="M419" s="77">
        <v>39524</v>
      </c>
      <c r="N419" s="80">
        <f t="shared" si="27"/>
        <v>1493.721806620171</v>
      </c>
      <c r="O419" s="80">
        <f t="array" ref="O419">IF(YEAR(M419)&lt;&gt;YEAR(M418),IF(O418&gt;INDEX(Table2xAcq.1[],_xlfn.AGGREGATE(15,6,(ROW(Tableyear1[])-ROW(INDEX(Tableyear1[],1,1))+1)/(YEAR(Tableyear1[])=YEAR(M418)),1)),O418-(O418-INDEX(Table2xAcq.1[],_xlfn.AGGREGATE(15,6,(ROW(Tableyear1[])-ROW(INDEX(Tableyear1[],1,1))+1)/(YEAR(Tableyear1[])=YEAR(M418)),1)))*$C$25,O418+MAX($Q$2:Q418)*$C$19),O418)*($J419/$J418)</f>
        <v>713.49794278207503</v>
      </c>
      <c r="P419" s="80">
        <f t="array" ref="P419">IF(YEAR(M419)&lt;&gt;YEAR(M418),IF(O418&gt;INDEX(Table2xAcq.1[],_xlfn.AGGREGATE(15,6,(ROW(Tableyear1[])-ROW(INDEX(Tableyear1[],1,1))+1)/(YEAR(Tableyear1[])=YEAR(M418)),1)),P418+(O418-INDEX(Table2xAcq.1[],_xlfn.AGGREGATE(15,6,(ROW(Tableyear1[])-ROW(INDEX(Tableyear1[],1,1))+1)/(YEAR(Tableyear1[])=YEAR(M418)),1)))*$C$25,P418-MAX($Q$2:Q418)*$C$19),P418)*(1+Tbill_YTM)^(1/52)</f>
        <v>3156.075595681129</v>
      </c>
      <c r="Q419" s="64">
        <f t="shared" si="24"/>
        <v>5363.2953450833757</v>
      </c>
      <c r="R419" s="64">
        <f>IF(YEAR(M419)&lt;&gt;YEAR(M418), R418*EXP($C$20/52)+(-MAX(Q$2:Q418)*$C$19), R418*EXP($C$20/52))</f>
        <v>-2341.7520487018282</v>
      </c>
      <c r="S419" s="65">
        <f t="shared" si="25"/>
        <v>2.2902917275364691</v>
      </c>
      <c r="T419" s="62"/>
      <c r="U419" s="62"/>
      <c r="V419" s="62"/>
    </row>
    <row r="420" spans="1:22" x14ac:dyDescent="0.4">
      <c r="G420" s="67"/>
      <c r="H420" s="77">
        <v>39531</v>
      </c>
      <c r="I420" s="78">
        <v>1767.56994628906</v>
      </c>
      <c r="J420" s="73">
        <v>2.12906789779663</v>
      </c>
      <c r="K420" s="79">
        <f t="shared" si="26"/>
        <v>126.82110621228942</v>
      </c>
      <c r="L420" s="62"/>
      <c r="M420" s="77">
        <v>39531</v>
      </c>
      <c r="N420" s="80">
        <f t="shared" si="27"/>
        <v>1507.0050560878012</v>
      </c>
      <c r="O420" s="80">
        <f t="array" ref="O420">IF(YEAR(M420)&lt;&gt;YEAR(M419),IF(O419&gt;INDEX(Table2xAcq.1[],_xlfn.AGGREGATE(15,6,(ROW(Tableyear1[])-ROW(INDEX(Tableyear1[],1,1))+1)/(YEAR(Tableyear1[])=YEAR(M419)),1)),O419-(O419-INDEX(Table2xAcq.1[],_xlfn.AGGREGATE(15,6,(ROW(Tableyear1[])-ROW(INDEX(Tableyear1[],1,1))+1)/(YEAR(Tableyear1[])=YEAR(M419)),1)))*$C$25,O419+MAX($Q$2:Q419)*$C$19),O419)*($J420/$J419)</f>
        <v>735.57043125755581</v>
      </c>
      <c r="P420" s="80">
        <f t="array" ref="P420">IF(YEAR(M420)&lt;&gt;YEAR(M419),IF(O419&gt;INDEX(Table2xAcq.1[],_xlfn.AGGREGATE(15,6,(ROW(Tableyear1[])-ROW(INDEX(Tableyear1[],1,1))+1)/(YEAR(Tableyear1[])=YEAR(M419)),1)),P419+(O419-INDEX(Table2xAcq.1[],_xlfn.AGGREGATE(15,6,(ROW(Tableyear1[])-ROW(INDEX(Tableyear1[],1,1))+1)/(YEAR(Tableyear1[])=YEAR(M419)),1)))*$C$25,P419-MAX($Q$2:Q419)*$C$19),P419)*(1+Tbill_YTM)^(1/52)</f>
        <v>3157.8701405691695</v>
      </c>
      <c r="Q420" s="64">
        <f t="shared" si="24"/>
        <v>5400.445627914527</v>
      </c>
      <c r="R420" s="64">
        <f>IF(YEAR(M420)&lt;&gt;YEAR(M419), R419*EXP($C$20/52)+(-MAX(Q$2:Q419)*$C$19), R419*EXP($C$20/52))</f>
        <v>-2344.4556297548306</v>
      </c>
      <c r="S420" s="65">
        <f t="shared" si="25"/>
        <v>2.303496623853476</v>
      </c>
      <c r="T420" s="62"/>
      <c r="U420" s="62"/>
      <c r="V420" s="62"/>
    </row>
    <row r="421" spans="1:22" ht="17.5" customHeight="1" thickBot="1" x14ac:dyDescent="0.45">
      <c r="G421" s="69" t="s">
        <v>49</v>
      </c>
      <c r="H421" s="94">
        <v>39538</v>
      </c>
      <c r="I421" s="95">
        <v>1865.86999511718</v>
      </c>
      <c r="J421" s="73">
        <v>2.3494639396667401</v>
      </c>
      <c r="K421" s="79">
        <f t="shared" si="26"/>
        <v>126.89321670551092</v>
      </c>
      <c r="L421" s="62"/>
      <c r="M421" s="94">
        <v>39538</v>
      </c>
      <c r="N421" s="80">
        <f t="shared" si="27"/>
        <v>1590.8142829354661</v>
      </c>
      <c r="O421" s="80">
        <f t="array" ref="O421">IF(YEAR(M421)&lt;&gt;YEAR(M420),IF(O420&gt;INDEX(Table2xAcq.1[],_xlfn.AGGREGATE(15,6,(ROW(Tableyear1[])-ROW(INDEX(Tableyear1[],1,1))+1)/(YEAR(Tableyear1[])=YEAR(M420)),1)),O420-(O420-INDEX(Table2xAcq.1[],_xlfn.AGGREGATE(15,6,(ROW(Tableyear1[])-ROW(INDEX(Tableyear1[],1,1))+1)/(YEAR(Tableyear1[])=YEAR(M420)),1)))*$C$25,O420+MAX($Q$2:Q420)*$C$19),O420)*($J421/$J420)</f>
        <v>811.71493173761553</v>
      </c>
      <c r="P421" s="80">
        <f t="array" ref="P421">IF(YEAR(M421)&lt;&gt;YEAR(M420),IF(O420&gt;INDEX(Table2xAcq.1[],_xlfn.AGGREGATE(15,6,(ROW(Tableyear1[])-ROW(INDEX(Tableyear1[],1,1))+1)/(YEAR(Tableyear1[])=YEAR(M420)),1)),P420+(O420-INDEX(Table2xAcq.1[],_xlfn.AGGREGATE(15,6,(ROW(Tableyear1[])-ROW(INDEX(Tableyear1[],1,1))+1)/(YEAR(Tableyear1[])=YEAR(M420)),1)))*$C$25,P420-MAX($Q$2:Q420)*$C$19),P420)*(1+Tbill_YTM)^(1/52)</f>
        <v>3159.6657058356063</v>
      </c>
      <c r="Q421" s="64">
        <f t="shared" si="24"/>
        <v>5562.1949205086876</v>
      </c>
      <c r="R421" s="64">
        <f>IF(YEAR(M421)&lt;&gt;YEAR(M420), R420*EXP($C$20/52)+(-MAX(Q$2:Q420)*$C$19), R420*EXP($C$20/52))</f>
        <v>-2347.1623321248462</v>
      </c>
      <c r="S421" s="65">
        <f t="shared" si="25"/>
        <v>2.3697529754890567</v>
      </c>
      <c r="T421" s="62"/>
      <c r="U421" s="62"/>
      <c r="V421" s="62"/>
    </row>
    <row r="422" spans="1:22" ht="17.5" customHeight="1" thickBot="1" x14ac:dyDescent="0.45">
      <c r="G422" s="68" t="s">
        <v>47</v>
      </c>
      <c r="H422" s="82">
        <v>39545</v>
      </c>
      <c r="I422" s="83">
        <v>1798.71997070312</v>
      </c>
      <c r="J422" s="73">
        <v>2.19448471069335</v>
      </c>
      <c r="K422" s="79">
        <f t="shared" si="26"/>
        <v>126.96536820076582</v>
      </c>
      <c r="L422" s="62"/>
      <c r="M422" s="82">
        <v>39545</v>
      </c>
      <c r="N422" s="80">
        <f t="shared" si="27"/>
        <v>1533.5631249143291</v>
      </c>
      <c r="O422" s="80">
        <f t="array" ref="O422">IF(YEAR(M422)&lt;&gt;YEAR(M421),IF(O421&gt;INDEX(Table2xAcq.1[],_xlfn.AGGREGATE(15,6,(ROW(Tableyear1[])-ROW(INDEX(Tableyear1[],1,1))+1)/(YEAR(Tableyear1[])=YEAR(M421)),1)),O421-(O421-INDEX(Table2xAcq.1[],_xlfn.AGGREGATE(15,6,(ROW(Tableyear1[])-ROW(INDEX(Tableyear1[],1,1))+1)/(YEAR(Tableyear1[])=YEAR(M421)),1)))*$C$25,O421+MAX($Q$2:Q421)*$C$19),O421)*($J422/$J421)</f>
        <v>758.17124794533413</v>
      </c>
      <c r="P422" s="80">
        <f t="array" ref="P422">IF(YEAR(M422)&lt;&gt;YEAR(M421),IF(O421&gt;INDEX(Table2xAcq.1[],_xlfn.AGGREGATE(15,6,(ROW(Tableyear1[])-ROW(INDEX(Tableyear1[],1,1))+1)/(YEAR(Tableyear1[])=YEAR(M421)),1)),P421+(O421-INDEX(Table2xAcq.1[],_xlfn.AGGREGATE(15,6,(ROW(Tableyear1[])-ROW(INDEX(Tableyear1[],1,1))+1)/(YEAR(Tableyear1[])=YEAR(M421)),1)))*$C$25,P421-MAX($Q$2:Q421)*$C$19),P421)*(1+Tbill_YTM)^(1/52)</f>
        <v>3161.4622920606266</v>
      </c>
      <c r="Q422" s="64">
        <f t="shared" si="24"/>
        <v>5453.1966649202895</v>
      </c>
      <c r="R422" s="64">
        <f>IF(YEAR(M422)&lt;&gt;YEAR(M421), R421*EXP($C$20/52)+(-MAX(Q$2:Q421)*$C$19), R421*EXP($C$20/52))</f>
        <v>-2349.8721594154731</v>
      </c>
      <c r="S422" s="65">
        <f t="shared" si="25"/>
        <v>2.3206354622613867</v>
      </c>
      <c r="T422" s="62"/>
      <c r="U422" s="62"/>
      <c r="V422" s="62"/>
    </row>
    <row r="423" spans="1:22" ht="17.5" customHeight="1" thickBot="1" x14ac:dyDescent="0.45">
      <c r="G423" s="69" t="s">
        <v>49</v>
      </c>
      <c r="H423" s="94">
        <v>39552</v>
      </c>
      <c r="I423" s="95">
        <v>1900.28002929687</v>
      </c>
      <c r="J423" s="73">
        <v>2.42374539375305</v>
      </c>
      <c r="K423" s="79">
        <f t="shared" si="26"/>
        <v>127.03756072136788</v>
      </c>
      <c r="L423" s="62"/>
      <c r="M423" s="94">
        <v>39552</v>
      </c>
      <c r="N423" s="80">
        <f t="shared" si="27"/>
        <v>1620.1517898317654</v>
      </c>
      <c r="O423" s="80">
        <f t="array" ref="O423">IF(YEAR(M423)&lt;&gt;YEAR(M422),IF(O422&gt;INDEX(Table2xAcq.1[],_xlfn.AGGREGATE(15,6,(ROW(Tableyear1[])-ROW(INDEX(Tableyear1[],1,1))+1)/(YEAR(Tableyear1[])=YEAR(M422)),1)),O422-(O422-INDEX(Table2xAcq.1[],_xlfn.AGGREGATE(15,6,(ROW(Tableyear1[])-ROW(INDEX(Tableyear1[],1,1))+1)/(YEAR(Tableyear1[])=YEAR(M422)),1)))*$C$25,O422+MAX($Q$2:Q422)*$C$19),O422)*($J423/$J422)</f>
        <v>837.3783881606123</v>
      </c>
      <c r="P423" s="80">
        <f t="array" ref="P423">IF(YEAR(M423)&lt;&gt;YEAR(M422),IF(O422&gt;INDEX(Table2xAcq.1[],_xlfn.AGGREGATE(15,6,(ROW(Tableyear1[])-ROW(INDEX(Tableyear1[],1,1))+1)/(YEAR(Tableyear1[])=YEAR(M422)),1)),P422+(O422-INDEX(Table2xAcq.1[],_xlfn.AGGREGATE(15,6,(ROW(Tableyear1[])-ROW(INDEX(Tableyear1[],1,1))+1)/(YEAR(Tableyear1[])=YEAR(M422)),1)))*$C$25,P422-MAX($Q$2:Q422)*$C$19),P422)*(1+Tbill_YTM)^(1/52)</f>
        <v>3163.2598998247481</v>
      </c>
      <c r="Q423" s="64">
        <f t="shared" si="24"/>
        <v>5620.7900778171261</v>
      </c>
      <c r="R423" s="64">
        <f>IF(YEAR(M423)&lt;&gt;YEAR(M422), R422*EXP($C$20/52)+(-MAX(Q$2:Q422)*$C$19), R422*EXP($C$20/52))</f>
        <v>-2352.5851152344699</v>
      </c>
      <c r="S423" s="65">
        <f t="shared" si="25"/>
        <v>2.3891973308081274</v>
      </c>
      <c r="T423" s="62"/>
      <c r="U423" s="62"/>
      <c r="V423" s="62"/>
    </row>
    <row r="424" spans="1:22" x14ac:dyDescent="0.4">
      <c r="G424" s="67"/>
      <c r="H424" s="77">
        <v>39559</v>
      </c>
      <c r="I424" s="78">
        <v>1918.57995605468</v>
      </c>
      <c r="J424" s="73">
        <v>2.4699025154113698</v>
      </c>
      <c r="K424" s="79">
        <f t="shared" si="26"/>
        <v>127.10979429064412</v>
      </c>
      <c r="L424" s="62"/>
      <c r="M424" s="77">
        <v>39559</v>
      </c>
      <c r="N424" s="80">
        <f t="shared" si="27"/>
        <v>1635.7540477271064</v>
      </c>
      <c r="O424" s="80">
        <f t="array" ref="O424">IF(YEAR(M424)&lt;&gt;YEAR(M423),IF(O423&gt;INDEX(Table2xAcq.1[],_xlfn.AGGREGATE(15,6,(ROW(Tableyear1[])-ROW(INDEX(Tableyear1[],1,1))+1)/(YEAR(Tableyear1[])=YEAR(M423)),1)),O423-(O423-INDEX(Table2xAcq.1[],_xlfn.AGGREGATE(15,6,(ROW(Tableyear1[])-ROW(INDEX(Tableyear1[],1,1))+1)/(YEAR(Tableyear1[])=YEAR(M423)),1)))*$C$25,O423+MAX($Q$2:Q423)*$C$19),O423)*($J424/$J423)</f>
        <v>853.32518531017922</v>
      </c>
      <c r="P424" s="80">
        <f t="array" ref="P424">IF(YEAR(M424)&lt;&gt;YEAR(M423),IF(O423&gt;INDEX(Table2xAcq.1[],_xlfn.AGGREGATE(15,6,(ROW(Tableyear1[])-ROW(INDEX(Tableyear1[],1,1))+1)/(YEAR(Tableyear1[])=YEAR(M423)),1)),P423+(O423-INDEX(Table2xAcq.1[],_xlfn.AGGREGATE(15,6,(ROW(Tableyear1[])-ROW(INDEX(Tableyear1[],1,1))+1)/(YEAR(Tableyear1[])=YEAR(M423)),1)))*$C$25,P423-MAX($Q$2:Q423)*$C$19),P423)*(1+Tbill_YTM)^(1/52)</f>
        <v>3165.0585297088173</v>
      </c>
      <c r="Q424" s="64">
        <f t="shared" si="24"/>
        <v>5654.1377627461025</v>
      </c>
      <c r="R424" s="64">
        <f>IF(YEAR(M424)&lt;&gt;YEAR(M423), R423*EXP($C$20/52)+(-MAX(Q$2:Q423)*$C$19), R423*EXP($C$20/52))</f>
        <v>-2355.3012031937606</v>
      </c>
      <c r="S424" s="65">
        <f t="shared" si="25"/>
        <v>2.4006007193810959</v>
      </c>
      <c r="T424" s="62"/>
      <c r="U424" s="62"/>
      <c r="V424" s="62"/>
    </row>
    <row r="425" spans="1:22" x14ac:dyDescent="0.4">
      <c r="G425" s="67"/>
      <c r="H425" s="77">
        <v>39566</v>
      </c>
      <c r="I425" s="78">
        <v>1981.86999511718</v>
      </c>
      <c r="J425" s="73">
        <v>2.6548395156860298</v>
      </c>
      <c r="K425" s="79">
        <f t="shared" si="26"/>
        <v>127.18206893193481</v>
      </c>
      <c r="L425" s="62"/>
      <c r="M425" s="77">
        <v>39566</v>
      </c>
      <c r="N425" s="80">
        <f t="shared" si="27"/>
        <v>1689.7142370069848</v>
      </c>
      <c r="O425" s="80">
        <f t="array" ref="O425">IF(YEAR(M425)&lt;&gt;YEAR(M424),IF(O424&gt;INDEX(Table2xAcq.1[],_xlfn.AGGREGATE(15,6,(ROW(Tableyear1[])-ROW(INDEX(Tableyear1[],1,1))+1)/(YEAR(Tableyear1[])=YEAR(M424)),1)),O424-(O424-INDEX(Table2xAcq.1[],_xlfn.AGGREGATE(15,6,(ROW(Tableyear1[])-ROW(INDEX(Tableyear1[],1,1))+1)/(YEAR(Tableyear1[])=YEAR(M424)),1)))*$C$25,O424+MAX($Q$2:Q424)*$C$19),O424)*($J425/$J424)</f>
        <v>917.21896210719547</v>
      </c>
      <c r="P425" s="80">
        <f t="array" ref="P425">IF(YEAR(M425)&lt;&gt;YEAR(M424),IF(O424&gt;INDEX(Table2xAcq.1[],_xlfn.AGGREGATE(15,6,(ROW(Tableyear1[])-ROW(INDEX(Tableyear1[],1,1))+1)/(YEAR(Tableyear1[])=YEAR(M424)),1)),P424+(O424-INDEX(Table2xAcq.1[],_xlfn.AGGREGATE(15,6,(ROW(Tableyear1[])-ROW(INDEX(Tableyear1[],1,1))+1)/(YEAR(Tableyear1[])=YEAR(M424)),1)))*$C$25,P424-MAX($Q$2:Q424)*$C$19),P424)*(1+Tbill_YTM)^(1/52)</f>
        <v>3166.8581822940123</v>
      </c>
      <c r="Q425" s="64">
        <f t="shared" si="24"/>
        <v>5773.791381408193</v>
      </c>
      <c r="R425" s="64">
        <f>IF(YEAR(M425)&lt;&gt;YEAR(M424), R424*EXP($C$20/52)+(-MAX(Q$2:Q424)*$C$19), R424*EXP($C$20/52))</f>
        <v>-2358.0204269094388</v>
      </c>
      <c r="S425" s="65">
        <f t="shared" si="25"/>
        <v>2.4485756423135254</v>
      </c>
      <c r="T425" s="62"/>
      <c r="U425" s="62"/>
      <c r="V425" s="62"/>
    </row>
    <row r="426" spans="1:22" x14ac:dyDescent="0.4">
      <c r="G426" s="67"/>
      <c r="H426" s="77">
        <v>39573</v>
      </c>
      <c r="I426" s="78">
        <v>1960.2900390625</v>
      </c>
      <c r="J426" s="73">
        <v>2.5756676197052002</v>
      </c>
      <c r="K426" s="79">
        <f t="shared" si="26"/>
        <v>127.2543846685935</v>
      </c>
      <c r="L426" s="62"/>
      <c r="M426" s="77">
        <v>39573</v>
      </c>
      <c r="N426" s="80">
        <f t="shared" si="27"/>
        <v>1671.3154726735947</v>
      </c>
      <c r="O426" s="80">
        <f t="array" ref="O426">IF(YEAR(M426)&lt;&gt;YEAR(M425),IF(O425&gt;INDEX(Table2xAcq.1[],_xlfn.AGGREGATE(15,6,(ROW(Tableyear1[])-ROW(INDEX(Tableyear1[],1,1))+1)/(YEAR(Tableyear1[])=YEAR(M425)),1)),O425-(O425-INDEX(Table2xAcq.1[],_xlfn.AGGREGATE(15,6,(ROW(Tableyear1[])-ROW(INDEX(Tableyear1[],1,1))+1)/(YEAR(Tableyear1[])=YEAR(M425)),1)))*$C$25,O425+MAX($Q$2:Q425)*$C$19),O425)*($J426/$J425)</f>
        <v>889.86590975486502</v>
      </c>
      <c r="P426" s="80">
        <f t="array" ref="P426">IF(YEAR(M426)&lt;&gt;YEAR(M425),IF(O425&gt;INDEX(Table2xAcq.1[],_xlfn.AGGREGATE(15,6,(ROW(Tableyear1[])-ROW(INDEX(Tableyear1[],1,1))+1)/(YEAR(Tableyear1[])=YEAR(M425)),1)),P425+(O425-INDEX(Table2xAcq.1[],_xlfn.AGGREGATE(15,6,(ROW(Tableyear1[])-ROW(INDEX(Tableyear1[],1,1))+1)/(YEAR(Tableyear1[])=YEAR(M425)),1)))*$C$25,P425-MAX($Q$2:Q425)*$C$19),P425)*(1+Tbill_YTM)^(1/52)</f>
        <v>3168.6588581618407</v>
      </c>
      <c r="Q426" s="64">
        <f t="shared" si="24"/>
        <v>5729.8402405903007</v>
      </c>
      <c r="R426" s="64">
        <f>IF(YEAR(M426)&lt;&gt;YEAR(M425), R425*EXP($C$20/52)+(-MAX(Q$2:Q425)*$C$19), R425*EXP($C$20/52))</f>
        <v>-2360.7427900017733</v>
      </c>
      <c r="S426" s="65">
        <f t="shared" si="25"/>
        <v>2.4271344870171125</v>
      </c>
      <c r="T426" s="62"/>
      <c r="U426" s="62"/>
      <c r="V426" s="62"/>
    </row>
    <row r="427" spans="1:22" x14ac:dyDescent="0.4">
      <c r="G427" s="67"/>
      <c r="H427" s="77">
        <v>39580</v>
      </c>
      <c r="I427" s="78">
        <v>2031.27001953125</v>
      </c>
      <c r="J427" s="73">
        <v>2.76946949958801</v>
      </c>
      <c r="K427" s="79">
        <f t="shared" si="26"/>
        <v>127.32674152398704</v>
      </c>
      <c r="L427" s="62"/>
      <c r="M427" s="77">
        <v>39580</v>
      </c>
      <c r="N427" s="80">
        <f t="shared" si="27"/>
        <v>1731.8319968835663</v>
      </c>
      <c r="O427" s="80">
        <f t="array" ref="O427">IF(YEAR(M427)&lt;&gt;YEAR(M426),IF(O426&gt;INDEX(Table2xAcq.1[],_xlfn.AGGREGATE(15,6,(ROW(Tableyear1[])-ROW(INDEX(Tableyear1[],1,1))+1)/(YEAR(Tableyear1[])=YEAR(M426)),1)),O426-(O426-INDEX(Table2xAcq.1[],_xlfn.AGGREGATE(15,6,(ROW(Tableyear1[])-ROW(INDEX(Tableyear1[],1,1))+1)/(YEAR(Tableyear1[])=YEAR(M426)),1)))*$C$25,O426+MAX($Q$2:Q426)*$C$19),O426)*($J427/$J426)</f>
        <v>956.8224086581896</v>
      </c>
      <c r="P427" s="80">
        <f t="array" ref="P427">IF(YEAR(M427)&lt;&gt;YEAR(M426),IF(O426&gt;INDEX(Table2xAcq.1[],_xlfn.AGGREGATE(15,6,(ROW(Tableyear1[])-ROW(INDEX(Tableyear1[],1,1))+1)/(YEAR(Tableyear1[])=YEAR(M426)),1)),P426+(O426-INDEX(Table2xAcq.1[],_xlfn.AGGREGATE(15,6,(ROW(Tableyear1[])-ROW(INDEX(Tableyear1[],1,1))+1)/(YEAR(Tableyear1[])=YEAR(M426)),1)))*$C$25,P426-MAX($Q$2:Q426)*$C$19),P426)*(1+Tbill_YTM)^(1/52)</f>
        <v>3170.4605578941409</v>
      </c>
      <c r="Q427" s="64">
        <f t="shared" si="24"/>
        <v>5859.1149634358972</v>
      </c>
      <c r="R427" s="64">
        <f>IF(YEAR(M427)&lt;&gt;YEAR(M426), R426*EXP($C$20/52)+(-MAX(Q$2:Q426)*$C$19), R426*EXP($C$20/52))</f>
        <v>-2363.4682960952127</v>
      </c>
      <c r="S427" s="65">
        <f t="shared" si="25"/>
        <v>2.4790326035326946</v>
      </c>
      <c r="T427" s="62"/>
      <c r="U427" s="62"/>
      <c r="V427" s="62"/>
    </row>
    <row r="428" spans="1:22" x14ac:dyDescent="0.4">
      <c r="G428" s="67"/>
      <c r="H428" s="77">
        <v>39587</v>
      </c>
      <c r="I428" s="78">
        <v>1958.9599609375</v>
      </c>
      <c r="J428" s="73">
        <v>2.5683317184448202</v>
      </c>
      <c r="K428" s="79">
        <f t="shared" si="26"/>
        <v>127.39913952149553</v>
      </c>
      <c r="L428" s="62"/>
      <c r="M428" s="77">
        <v>39587</v>
      </c>
      <c r="N428" s="80">
        <f t="shared" si="27"/>
        <v>1670.1814669367498</v>
      </c>
      <c r="O428" s="80">
        <f t="array" ref="O428">IF(YEAR(M428)&lt;&gt;YEAR(M427),IF(O427&gt;INDEX(Table2xAcq.1[],_xlfn.AGGREGATE(15,6,(ROW(Tableyear1[])-ROW(INDEX(Tableyear1[],1,1))+1)/(YEAR(Tableyear1[])=YEAR(M427)),1)),O427-(O427-INDEX(Table2xAcq.1[],_xlfn.AGGREGATE(15,6,(ROW(Tableyear1[])-ROW(INDEX(Tableyear1[],1,1))+1)/(YEAR(Tableyear1[])=YEAR(M427)),1)))*$C$25,O427+MAX($Q$2:Q427)*$C$19),O427)*($J428/$J427)</f>
        <v>887.33143348976103</v>
      </c>
      <c r="P428" s="80">
        <f t="array" ref="P428">IF(YEAR(M428)&lt;&gt;YEAR(M427),IF(O427&gt;INDEX(Table2xAcq.1[],_xlfn.AGGREGATE(15,6,(ROW(Tableyear1[])-ROW(INDEX(Tableyear1[],1,1))+1)/(YEAR(Tableyear1[])=YEAR(M427)),1)),P427+(O427-INDEX(Table2xAcq.1[],_xlfn.AGGREGATE(15,6,(ROW(Tableyear1[])-ROW(INDEX(Tableyear1[],1,1))+1)/(YEAR(Tableyear1[])=YEAR(M427)),1)))*$C$25,P427-MAX($Q$2:Q427)*$C$19),P427)*(1+Tbill_YTM)^(1/52)</f>
        <v>3172.2632820730828</v>
      </c>
      <c r="Q428" s="64">
        <f t="shared" si="24"/>
        <v>5729.7761824995941</v>
      </c>
      <c r="R428" s="64">
        <f>IF(YEAR(M428)&lt;&gt;YEAR(M427), R427*EXP($C$20/52)+(-MAX(Q$2:Q427)*$C$19), R427*EXP($C$20/52))</f>
        <v>-2366.1969488183895</v>
      </c>
      <c r="S428" s="65">
        <f t="shared" si="25"/>
        <v>2.4215127930753519</v>
      </c>
      <c r="T428" s="62"/>
      <c r="U428" s="62"/>
      <c r="V428" s="62"/>
    </row>
    <row r="429" spans="1:22" x14ac:dyDescent="0.4">
      <c r="G429" s="67"/>
      <c r="H429" s="77">
        <v>39594</v>
      </c>
      <c r="I429" s="78">
        <v>2032.56994628906</v>
      </c>
      <c r="J429" s="73">
        <v>2.7664124965667698</v>
      </c>
      <c r="K429" s="79">
        <f t="shared" si="26"/>
        <v>127.47157868451238</v>
      </c>
      <c r="L429" s="62"/>
      <c r="M429" s="77">
        <v>39594</v>
      </c>
      <c r="N429" s="80">
        <f t="shared" si="27"/>
        <v>1732.9402959925642</v>
      </c>
      <c r="O429" s="80">
        <f t="array" ref="O429">IF(YEAR(M429)&lt;&gt;YEAR(M428),IF(O428&gt;INDEX(Table2xAcq.1[],_xlfn.AGGREGATE(15,6,(ROW(Tableyear1[])-ROW(INDEX(Tableyear1[],1,1))+1)/(YEAR(Tableyear1[])=YEAR(M428)),1)),O428-(O428-INDEX(Table2xAcq.1[],_xlfn.AGGREGATE(15,6,(ROW(Tableyear1[])-ROW(INDEX(Tableyear1[],1,1))+1)/(YEAR(Tableyear1[])=YEAR(M428)),1)))*$C$25,O428+MAX($Q$2:Q428)*$C$19),O428)*($J429/$J428)</f>
        <v>955.7662464601608</v>
      </c>
      <c r="P429" s="80">
        <f t="array" ref="P429">IF(YEAR(M429)&lt;&gt;YEAR(M428),IF(O428&gt;INDEX(Table2xAcq.1[],_xlfn.AGGREGATE(15,6,(ROW(Tableyear1[])-ROW(INDEX(Tableyear1[],1,1))+1)/(YEAR(Tableyear1[])=YEAR(M428)),1)),P428+(O428-INDEX(Table2xAcq.1[],_xlfn.AGGREGATE(15,6,(ROW(Tableyear1[])-ROW(INDEX(Tableyear1[],1,1))+1)/(YEAR(Tableyear1[])=YEAR(M428)),1)))*$C$25,P428-MAX($Q$2:Q428)*$C$19),P428)*(1+Tbill_YTM)^(1/52)</f>
        <v>3174.0670312811667</v>
      </c>
      <c r="Q429" s="64">
        <f t="shared" si="24"/>
        <v>5862.7735737338917</v>
      </c>
      <c r="R429" s="64">
        <f>IF(YEAR(M429)&lt;&gt;YEAR(M428), R428*EXP($C$20/52)+(-MAX(Q$2:Q428)*$C$19), R428*EXP($C$20/52))</f>
        <v>-2368.9287518041256</v>
      </c>
      <c r="S429" s="65">
        <f t="shared" si="25"/>
        <v>2.4748627704691111</v>
      </c>
      <c r="T429" s="62"/>
      <c r="U429" s="62"/>
      <c r="V429" s="62"/>
    </row>
    <row r="430" spans="1:22" x14ac:dyDescent="0.4">
      <c r="G430" s="67"/>
      <c r="H430" s="77">
        <v>39601</v>
      </c>
      <c r="I430" s="78">
        <v>1990.39001464843</v>
      </c>
      <c r="J430" s="73">
        <v>2.6328315734863201</v>
      </c>
      <c r="K430" s="79">
        <f t="shared" si="26"/>
        <v>127.54405903644431</v>
      </c>
      <c r="L430" s="62"/>
      <c r="M430" s="77">
        <v>39601</v>
      </c>
      <c r="N430" s="80">
        <f t="shared" si="27"/>
        <v>1696.9782847684426</v>
      </c>
      <c r="O430" s="80">
        <f t="array" ref="O430">IF(YEAR(M430)&lt;&gt;YEAR(M429),IF(O429&gt;INDEX(Table2xAcq.1[],_xlfn.AGGREGATE(15,6,(ROW(Tableyear1[])-ROW(INDEX(Tableyear1[],1,1))+1)/(YEAR(Tableyear1[])=YEAR(M429)),1)),O429-(O429-INDEX(Table2xAcq.1[],_xlfn.AGGREGATE(15,6,(ROW(Tableyear1[])-ROW(INDEX(Tableyear1[],1,1))+1)/(YEAR(Tableyear1[])=YEAR(M429)),1)))*$C$25,O429+MAX($Q$2:Q429)*$C$19),O429)*($J430/$J429)</f>
        <v>909.61545094079008</v>
      </c>
      <c r="P430" s="80">
        <f t="array" ref="P430">IF(YEAR(M430)&lt;&gt;YEAR(M429),IF(O429&gt;INDEX(Table2xAcq.1[],_xlfn.AGGREGATE(15,6,(ROW(Tableyear1[])-ROW(INDEX(Tableyear1[],1,1))+1)/(YEAR(Tableyear1[])=YEAR(M429)),1)),P429+(O429-INDEX(Table2xAcq.1[],_xlfn.AGGREGATE(15,6,(ROW(Tableyear1[])-ROW(INDEX(Tableyear1[],1,1))+1)/(YEAR(Tableyear1[])=YEAR(M429)),1)))*$C$25,P429-MAX($Q$2:Q429)*$C$19),P429)*(1+Tbill_YTM)^(1/52)</f>
        <v>3175.8718061012241</v>
      </c>
      <c r="Q430" s="64">
        <f t="shared" si="24"/>
        <v>5782.4655418104567</v>
      </c>
      <c r="R430" s="64">
        <f>IF(YEAR(M430)&lt;&gt;YEAR(M429), R429*EXP($C$20/52)+(-MAX(Q$2:Q429)*$C$19), R429*EXP($C$20/52))</f>
        <v>-2371.6637086894375</v>
      </c>
      <c r="S430" s="65">
        <f t="shared" si="25"/>
        <v>2.4381473311854154</v>
      </c>
      <c r="T430" s="62"/>
      <c r="U430" s="62"/>
      <c r="V430" s="62"/>
    </row>
    <row r="431" spans="1:22" x14ac:dyDescent="0.4">
      <c r="G431" s="67"/>
      <c r="H431" s="77">
        <v>39608</v>
      </c>
      <c r="I431" s="78">
        <v>1966.01000976562</v>
      </c>
      <c r="J431" s="73">
        <v>2.5719997882843</v>
      </c>
      <c r="K431" s="79">
        <f t="shared" si="26"/>
        <v>127.61658060071133</v>
      </c>
      <c r="L431" s="62"/>
      <c r="M431" s="77">
        <v>39608</v>
      </c>
      <c r="N431" s="80">
        <f t="shared" si="27"/>
        <v>1676.1922385341898</v>
      </c>
      <c r="O431" s="80">
        <f t="array" ref="O431">IF(YEAR(M431)&lt;&gt;YEAR(M430),IF(O430&gt;INDEX(Table2xAcq.1[],_xlfn.AGGREGATE(15,6,(ROW(Tableyear1[])-ROW(INDEX(Tableyear1[],1,1))+1)/(YEAR(Tableyear1[])=YEAR(M430)),1)),O430-(O430-INDEX(Table2xAcq.1[],_xlfn.AGGREGATE(15,6,(ROW(Tableyear1[])-ROW(INDEX(Tableyear1[],1,1))+1)/(YEAR(Tableyear1[])=YEAR(M430)),1)))*$C$25,O430+MAX($Q$2:Q430)*$C$19),O430)*($J431/$J430)</f>
        <v>888.59871280786138</v>
      </c>
      <c r="P431" s="80">
        <f t="array" ref="P431">IF(YEAR(M431)&lt;&gt;YEAR(M430),IF(O430&gt;INDEX(Table2xAcq.1[],_xlfn.AGGREGATE(15,6,(ROW(Tableyear1[])-ROW(INDEX(Tableyear1[],1,1))+1)/(YEAR(Tableyear1[])=YEAR(M430)),1)),P430+(O430-INDEX(Table2xAcq.1[],_xlfn.AGGREGATE(15,6,(ROW(Tableyear1[])-ROW(INDEX(Tableyear1[],1,1))+1)/(YEAR(Tableyear1[])=YEAR(M430)),1)))*$C$25,P430-MAX($Q$2:Q430)*$C$19),P430)*(1+Tbill_YTM)^(1/52)</f>
        <v>3177.6776071164186</v>
      </c>
      <c r="Q431" s="64">
        <f t="shared" si="24"/>
        <v>5742.4685584584695</v>
      </c>
      <c r="R431" s="64">
        <f>IF(YEAR(M431)&lt;&gt;YEAR(M430), R430*EXP($C$20/52)+(-MAX(Q$2:Q430)*$C$19), R430*EXP($C$20/52))</f>
        <v>-2374.4018231155401</v>
      </c>
      <c r="S431" s="65">
        <f t="shared" si="25"/>
        <v>2.4184906289044057</v>
      </c>
      <c r="T431" s="62"/>
      <c r="U431" s="62"/>
      <c r="V431" s="62"/>
    </row>
    <row r="432" spans="1:22" ht="17.5" customHeight="1" x14ac:dyDescent="0.4">
      <c r="A432" s="4"/>
      <c r="G432" s="67"/>
      <c r="H432" s="77">
        <v>39615</v>
      </c>
      <c r="I432" s="78">
        <v>1928.39001464843</v>
      </c>
      <c r="J432" s="73">
        <v>2.4821293354034402</v>
      </c>
      <c r="K432" s="79">
        <f t="shared" si="26"/>
        <v>127.68914340074679</v>
      </c>
      <c r="L432" s="79"/>
      <c r="M432" s="77">
        <v>39615</v>
      </c>
      <c r="N432" s="93">
        <f t="shared" si="27"/>
        <v>1644.1179644888375</v>
      </c>
      <c r="O432" s="80">
        <f t="array" ref="O432">IF(YEAR(M432)&lt;&gt;YEAR(M431),IF(O431&gt;INDEX(Table2xAcq.1[],_xlfn.AGGREGATE(15,6,(ROW(Tableyear1[])-ROW(INDEX(Tableyear1[],1,1))+1)/(YEAR(Tableyear1[])=YEAR(M431)),1)),O431-(O431-INDEX(Table2xAcq.1[],_xlfn.AGGREGATE(15,6,(ROW(Tableyear1[])-ROW(INDEX(Tableyear1[],1,1))+1)/(YEAR(Tableyear1[])=YEAR(M431)),1)))*$C$25,O431+MAX($Q$2:Q431)*$C$19),O431)*($J432/$J431)</f>
        <v>857.54942224681395</v>
      </c>
      <c r="P432" s="80">
        <f t="array" ref="P432">IF(YEAR(M432)&lt;&gt;YEAR(M431),IF(O431&gt;INDEX(Table2xAcq.1[],_xlfn.AGGREGATE(15,6,(ROW(Tableyear1[])-ROW(INDEX(Tableyear1[],1,1))+1)/(YEAR(Tableyear1[])=YEAR(M431)),1)),P431+(O431-INDEX(Table2xAcq.1[],_xlfn.AGGREGATE(15,6,(ROW(Tableyear1[])-ROW(INDEX(Tableyear1[],1,1))+1)/(YEAR(Tableyear1[])=YEAR(M431)),1)))*$C$25,P431-MAX($Q$2:Q431)*$C$19),P431)*(1+Tbill_YTM)^(1/52)</f>
        <v>3179.4844349102441</v>
      </c>
      <c r="Q432" s="64">
        <f t="shared" si="24"/>
        <v>5681.1518216458953</v>
      </c>
      <c r="R432" s="66">
        <f>IF(YEAR(M432)&lt;&gt;YEAR(M431), R431*EXP($C$20/52)+(-MAX(Q$2:Q431)*$C$19), R431*EXP($C$20/52))</f>
        <v>-2377.1430987278527</v>
      </c>
      <c r="S432" s="65">
        <f t="shared" si="25"/>
        <v>2.3899073743966905</v>
      </c>
      <c r="T432" s="62"/>
      <c r="U432" s="62"/>
      <c r="V432" s="62"/>
    </row>
    <row r="433" spans="2:22" ht="17.5" customHeight="1" thickBot="1" x14ac:dyDescent="0.45">
      <c r="G433" s="68" t="s">
        <v>47</v>
      </c>
      <c r="H433" s="82">
        <v>39622</v>
      </c>
      <c r="I433" s="83">
        <v>1855.71997070312</v>
      </c>
      <c r="J433" s="73">
        <v>2.2947473526000901</v>
      </c>
      <c r="K433" s="79">
        <f t="shared" si="26"/>
        <v>127.76174745999735</v>
      </c>
      <c r="L433" s="62"/>
      <c r="M433" s="82">
        <v>39622</v>
      </c>
      <c r="N433" s="80">
        <f t="shared" si="27"/>
        <v>1582.1605161391271</v>
      </c>
      <c r="O433" s="80">
        <f t="array" ref="O433">IF(YEAR(M433)&lt;&gt;YEAR(M432),IF(O432&gt;INDEX(Table2xAcq.1[],_xlfn.AGGREGATE(15,6,(ROW(Tableyear1[])-ROW(INDEX(Tableyear1[],1,1))+1)/(YEAR(Tableyear1[])=YEAR(M432)),1)),O432-(O432-INDEX(Table2xAcq.1[],_xlfn.AGGREGATE(15,6,(ROW(Tableyear1[])-ROW(INDEX(Tableyear1[],1,1))+1)/(YEAR(Tableyear1[])=YEAR(M432)),1)))*$C$25,O432+MAX($Q$2:Q432)*$C$19),O432)*($J433/$J432)</f>
        <v>792.81092985622422</v>
      </c>
      <c r="P433" s="80">
        <f t="array" ref="P433">IF(YEAR(M433)&lt;&gt;YEAR(M432),IF(O432&gt;INDEX(Table2xAcq.1[],_xlfn.AGGREGATE(15,6,(ROW(Tableyear1[])-ROW(INDEX(Tableyear1[],1,1))+1)/(YEAR(Tableyear1[])=YEAR(M432)),1)),P432+(O432-INDEX(Table2xAcq.1[],_xlfn.AGGREGATE(15,6,(ROW(Tableyear1[])-ROW(INDEX(Tableyear1[],1,1))+1)/(YEAR(Tableyear1[])=YEAR(M432)),1)))*$C$25,P432-MAX($Q$2:Q432)*$C$19),P432)*(1+Tbill_YTM)^(1/52)</f>
        <v>3181.2922900665276</v>
      </c>
      <c r="Q433" s="64">
        <f t="shared" si="24"/>
        <v>5556.2637360618792</v>
      </c>
      <c r="R433" s="64">
        <f>IF(YEAR(M433)&lt;&gt;YEAR(M432), R432*EXP($C$20/52)+(-MAX(Q$2:Q432)*$C$19), R432*EXP($C$20/52))</f>
        <v>-2379.887539176003</v>
      </c>
      <c r="S433" s="65">
        <f t="shared" si="25"/>
        <v>2.3346749140867575</v>
      </c>
      <c r="T433" s="62"/>
      <c r="U433" s="62"/>
      <c r="V433" s="62"/>
    </row>
    <row r="434" spans="2:22" x14ac:dyDescent="0.4">
      <c r="G434" s="67"/>
      <c r="H434" s="77">
        <v>39629</v>
      </c>
      <c r="I434" s="78">
        <v>1816.34997558593</v>
      </c>
      <c r="J434" s="73">
        <v>2.1773533821105899</v>
      </c>
      <c r="K434" s="79">
        <f t="shared" si="26"/>
        <v>127.834392801923</v>
      </c>
      <c r="L434" s="62"/>
      <c r="M434" s="77">
        <v>39629</v>
      </c>
      <c r="N434" s="80">
        <f t="shared" si="27"/>
        <v>1548.5942169245925</v>
      </c>
      <c r="O434" s="80">
        <f t="array" ref="O434">IF(YEAR(M434)&lt;&gt;YEAR(M433),IF(O433&gt;INDEX(Table2xAcq.1[],_xlfn.AGGREGATE(15,6,(ROW(Tableyear1[])-ROW(INDEX(Tableyear1[],1,1))+1)/(YEAR(Tableyear1[])=YEAR(M433)),1)),O433-(O433-INDEX(Table2xAcq.1[],_xlfn.AGGREGATE(15,6,(ROW(Tableyear1[])-ROW(INDEX(Tableyear1[],1,1))+1)/(YEAR(Tableyear1[])=YEAR(M433)),1)))*$C$25,O433+MAX($Q$2:Q433)*$C$19),O433)*($J434/$J433)</f>
        <v>752.25255518467736</v>
      </c>
      <c r="P434" s="80">
        <f t="array" ref="P434">IF(YEAR(M434)&lt;&gt;YEAR(M433),IF(O433&gt;INDEX(Table2xAcq.1[],_xlfn.AGGREGATE(15,6,(ROW(Tableyear1[])-ROW(INDEX(Tableyear1[],1,1))+1)/(YEAR(Tableyear1[])=YEAR(M433)),1)),P433+(O433-INDEX(Table2xAcq.1[],_xlfn.AGGREGATE(15,6,(ROW(Tableyear1[])-ROW(INDEX(Tableyear1[],1,1))+1)/(YEAR(Tableyear1[])=YEAR(M433)),1)))*$C$25,P433-MAX($Q$2:Q433)*$C$19),P433)*(1+Tbill_YTM)^(1/52)</f>
        <v>3183.1011731694271</v>
      </c>
      <c r="Q434" s="64">
        <f t="shared" si="24"/>
        <v>5483.9479452786964</v>
      </c>
      <c r="R434" s="64">
        <f>IF(YEAR(M434)&lt;&gt;YEAR(M433), R433*EXP($C$20/52)+(-MAX(Q$2:Q433)*$C$19), R433*EXP($C$20/52))</f>
        <v>-2382.6351481138322</v>
      </c>
      <c r="S434" s="65">
        <f t="shared" si="25"/>
        <v>2.301631430905382</v>
      </c>
      <c r="T434" s="62"/>
      <c r="U434" s="62"/>
      <c r="V434" s="62"/>
    </row>
    <row r="435" spans="2:22" x14ac:dyDescent="0.4">
      <c r="G435" s="67"/>
      <c r="H435" s="77">
        <v>39636</v>
      </c>
      <c r="I435" s="78">
        <v>1810.88000488281</v>
      </c>
      <c r="J435" s="73">
        <v>2.1703205108642498</v>
      </c>
      <c r="K435" s="79">
        <f t="shared" si="26"/>
        <v>127.90707944999707</v>
      </c>
      <c r="L435" s="62"/>
      <c r="M435" s="77">
        <v>39636</v>
      </c>
      <c r="N435" s="80">
        <f t="shared" si="27"/>
        <v>1543.9305975167379</v>
      </c>
      <c r="O435" s="80">
        <f t="array" ref="O435">IF(YEAR(M435)&lt;&gt;YEAR(M434),IF(O434&gt;INDEX(Table2xAcq.1[],_xlfn.AGGREGATE(15,6,(ROW(Tableyear1[])-ROW(INDEX(Tableyear1[],1,1))+1)/(YEAR(Tableyear1[])=YEAR(M434)),1)),O434-(O434-INDEX(Table2xAcq.1[],_xlfn.AGGREGATE(15,6,(ROW(Tableyear1[])-ROW(INDEX(Tableyear1[],1,1))+1)/(YEAR(Tableyear1[])=YEAR(M434)),1)))*$C$25,O434+MAX($Q$2:Q434)*$C$19),O434)*($J435/$J434)</f>
        <v>749.82277258309705</v>
      </c>
      <c r="P435" s="80">
        <f t="array" ref="P435">IF(YEAR(M435)&lt;&gt;YEAR(M434),IF(O434&gt;INDEX(Table2xAcq.1[],_xlfn.AGGREGATE(15,6,(ROW(Tableyear1[])-ROW(INDEX(Tableyear1[],1,1))+1)/(YEAR(Tableyear1[])=YEAR(M434)),1)),P434+(O434-INDEX(Table2xAcq.1[],_xlfn.AGGREGATE(15,6,(ROW(Tableyear1[])-ROW(INDEX(Tableyear1[],1,1))+1)/(YEAR(Tableyear1[])=YEAR(M434)),1)))*$C$25,P434-MAX($Q$2:Q434)*$C$19),P434)*(1+Tbill_YTM)^(1/52)</f>
        <v>3184.9110848034334</v>
      </c>
      <c r="Q435" s="64">
        <f t="shared" si="24"/>
        <v>5478.6644549032681</v>
      </c>
      <c r="R435" s="64">
        <f>IF(YEAR(M435)&lt;&gt;YEAR(M434), R434*EXP($C$20/52)+(-MAX(Q$2:Q434)*$C$19), R434*EXP($C$20/52))</f>
        <v>-2385.3859291993999</v>
      </c>
      <c r="S435" s="65">
        <f t="shared" si="25"/>
        <v>2.296762292356632</v>
      </c>
      <c r="T435" s="62"/>
      <c r="U435" s="62"/>
      <c r="V435" s="62"/>
    </row>
    <row r="436" spans="2:22" x14ac:dyDescent="0.4">
      <c r="G436" s="67"/>
      <c r="H436" s="77">
        <v>39643</v>
      </c>
      <c r="I436" s="78">
        <v>1823.22998046875</v>
      </c>
      <c r="J436" s="73">
        <v>2.1938672065734801</v>
      </c>
      <c r="K436" s="79">
        <f t="shared" si="26"/>
        <v>127.97980742770625</v>
      </c>
      <c r="L436" s="62"/>
      <c r="M436" s="77">
        <v>39643</v>
      </c>
      <c r="N436" s="80">
        <f t="shared" si="27"/>
        <v>1554.4600114670295</v>
      </c>
      <c r="O436" s="80">
        <f t="array" ref="O436">IF(YEAR(M436)&lt;&gt;YEAR(M435),IF(O435&gt;INDEX(Table2xAcq.1[],_xlfn.AGGREGATE(15,6,(ROW(Tableyear1[])-ROW(INDEX(Tableyear1[],1,1))+1)/(YEAR(Tableyear1[])=YEAR(M435)),1)),O435-(O435-INDEX(Table2xAcq.1[],_xlfn.AGGREGATE(15,6,(ROW(Tableyear1[])-ROW(INDEX(Tableyear1[],1,1))+1)/(YEAR(Tableyear1[])=YEAR(M435)),1)))*$C$25,O435+MAX($Q$2:Q435)*$C$19),O435)*($J436/$J435)</f>
        <v>757.95790680566165</v>
      </c>
      <c r="P436" s="80">
        <f t="array" ref="P436">IF(YEAR(M436)&lt;&gt;YEAR(M435),IF(O435&gt;INDEX(Table2xAcq.1[],_xlfn.AGGREGATE(15,6,(ROW(Tableyear1[])-ROW(INDEX(Tableyear1[],1,1))+1)/(YEAR(Tableyear1[])=YEAR(M435)),1)),P435+(O435-INDEX(Table2xAcq.1[],_xlfn.AGGREGATE(15,6,(ROW(Tableyear1[])-ROW(INDEX(Tableyear1[],1,1))+1)/(YEAR(Tableyear1[])=YEAR(M435)),1)))*$C$25,P435-MAX($Q$2:Q435)*$C$19),P435)*(1+Tbill_YTM)^(1/52)</f>
        <v>3186.7220255533693</v>
      </c>
      <c r="Q436" s="64">
        <f t="shared" si="24"/>
        <v>5499.1399438260605</v>
      </c>
      <c r="R436" s="64">
        <f>IF(YEAR(M436)&lt;&gt;YEAR(M435), R435*EXP($C$20/52)+(-MAX(Q$2:Q435)*$C$19), R435*EXP($C$20/52))</f>
        <v>-2388.1398860949889</v>
      </c>
      <c r="S436" s="65">
        <f t="shared" si="25"/>
        <v>2.3026875334418038</v>
      </c>
      <c r="T436" s="62"/>
      <c r="U436" s="62"/>
      <c r="V436" s="62"/>
    </row>
    <row r="437" spans="2:22" x14ac:dyDescent="0.4">
      <c r="G437" s="67"/>
      <c r="H437" s="77">
        <v>39650</v>
      </c>
      <c r="I437" s="78">
        <v>1846.55004882812</v>
      </c>
      <c r="J437" s="73">
        <v>2.2253658771514799</v>
      </c>
      <c r="K437" s="79">
        <f t="shared" si="26"/>
        <v>128.05257675855057</v>
      </c>
      <c r="L437" s="62"/>
      <c r="M437" s="77">
        <v>39650</v>
      </c>
      <c r="N437" s="80">
        <f t="shared" si="27"/>
        <v>1574.3423708608773</v>
      </c>
      <c r="O437" s="80">
        <f t="array" ref="O437">IF(YEAR(M437)&lt;&gt;YEAR(M436),IF(O436&gt;INDEX(Table2xAcq.1[],_xlfn.AGGREGATE(15,6,(ROW(Tableyear1[])-ROW(INDEX(Tableyear1[],1,1))+1)/(YEAR(Tableyear1[])=YEAR(M436)),1)),O436-(O436-INDEX(Table2xAcq.1[],_xlfn.AGGREGATE(15,6,(ROW(Tableyear1[])-ROW(INDEX(Tableyear1[],1,1))+1)/(YEAR(Tableyear1[])=YEAR(M436)),1)))*$C$25,O436+MAX($Q$2:Q436)*$C$19),O436)*($J437/$J436)</f>
        <v>768.84036420642235</v>
      </c>
      <c r="P437" s="80">
        <f t="array" ref="P437">IF(YEAR(M437)&lt;&gt;YEAR(M436),IF(O436&gt;INDEX(Table2xAcq.1[],_xlfn.AGGREGATE(15,6,(ROW(Tableyear1[])-ROW(INDEX(Tableyear1[],1,1))+1)/(YEAR(Tableyear1[])=YEAR(M436)),1)),P436+(O436-INDEX(Table2xAcq.1[],_xlfn.AGGREGATE(15,6,(ROW(Tableyear1[])-ROW(INDEX(Tableyear1[],1,1))+1)/(YEAR(Tableyear1[])=YEAR(M436)),1)))*$C$25,P436-MAX($Q$2:Q436)*$C$19),P436)*(1+Tbill_YTM)^(1/52)</f>
        <v>3188.5339960043902</v>
      </c>
      <c r="Q437" s="64">
        <f t="shared" si="24"/>
        <v>5531.7167310716904</v>
      </c>
      <c r="R437" s="64">
        <f>IF(YEAR(M437)&lt;&gt;YEAR(M436), R436*EXP($C$20/52)+(-MAX(Q$2:Q436)*$C$19), R436*EXP($C$20/52))</f>
        <v>-2390.8970224671102</v>
      </c>
      <c r="S437" s="65">
        <f t="shared" si="25"/>
        <v>2.3136574595603632</v>
      </c>
      <c r="T437" s="62"/>
      <c r="U437" s="62"/>
      <c r="V437" s="62"/>
    </row>
    <row r="438" spans="2:22" x14ac:dyDescent="0.4">
      <c r="G438" s="67"/>
      <c r="H438" s="77">
        <v>39657</v>
      </c>
      <c r="I438" s="78">
        <v>1826.56005859375</v>
      </c>
      <c r="J438" s="73">
        <v>2.1984543800353999</v>
      </c>
      <c r="K438" s="79">
        <f t="shared" si="26"/>
        <v>128.12538746604343</v>
      </c>
      <c r="L438" s="62"/>
      <c r="M438" s="77">
        <v>39657</v>
      </c>
      <c r="N438" s="80">
        <f t="shared" si="27"/>
        <v>1557.299188825797</v>
      </c>
      <c r="O438" s="80">
        <f t="array" ref="O438">IF(YEAR(M438)&lt;&gt;YEAR(M437),IF(O437&gt;INDEX(Table2xAcq.1[],_xlfn.AGGREGATE(15,6,(ROW(Tableyear1[])-ROW(INDEX(Tableyear1[],1,1))+1)/(YEAR(Tableyear1[])=YEAR(M437)),1)),O437-(O437-INDEX(Table2xAcq.1[],_xlfn.AGGREGATE(15,6,(ROW(Tableyear1[])-ROW(INDEX(Tableyear1[],1,1))+1)/(YEAR(Tableyear1[])=YEAR(M437)),1)))*$C$25,O437+MAX($Q$2:Q437)*$C$19),O437)*($J438/$J437)</f>
        <v>759.54272670038154</v>
      </c>
      <c r="P438" s="80">
        <f t="array" ref="P438">IF(YEAR(M438)&lt;&gt;YEAR(M437),IF(O437&gt;INDEX(Table2xAcq.1[],_xlfn.AGGREGATE(15,6,(ROW(Tableyear1[])-ROW(INDEX(Tableyear1[],1,1))+1)/(YEAR(Tableyear1[])=YEAR(M437)),1)),P437+(O437-INDEX(Table2xAcq.1[],_xlfn.AGGREGATE(15,6,(ROW(Tableyear1[])-ROW(INDEX(Tableyear1[],1,1))+1)/(YEAR(Tableyear1[])=YEAR(M437)),1)))*$C$25,P437-MAX($Q$2:Q437)*$C$19),P437)*(1+Tbill_YTM)^(1/52)</f>
        <v>3190.3469967419846</v>
      </c>
      <c r="Q438" s="64">
        <f t="shared" si="24"/>
        <v>5507.1889122681632</v>
      </c>
      <c r="R438" s="64">
        <f>IF(YEAR(M438)&lt;&gt;YEAR(M437), R437*EXP($C$20/52)+(-MAX(Q$2:Q437)*$C$19), R437*EXP($C$20/52))</f>
        <v>-2393.6573419865081</v>
      </c>
      <c r="S438" s="65">
        <f t="shared" si="25"/>
        <v>2.3007423893420436</v>
      </c>
      <c r="T438" s="62"/>
      <c r="U438" s="62"/>
      <c r="V438" s="62"/>
    </row>
    <row r="439" spans="2:22" ht="17.5" customHeight="1" thickBot="1" x14ac:dyDescent="0.45">
      <c r="E439" s="4"/>
      <c r="F439" s="4"/>
      <c r="G439" s="69" t="s">
        <v>49</v>
      </c>
      <c r="H439" s="94">
        <v>39664</v>
      </c>
      <c r="I439" s="95">
        <v>1926.22998046875</v>
      </c>
      <c r="J439" s="73">
        <v>2.4223062992095898</v>
      </c>
      <c r="K439" s="79">
        <f t="shared" si="26"/>
        <v>128.19823957371159</v>
      </c>
      <c r="L439" s="62"/>
      <c r="M439" s="94">
        <v>39664</v>
      </c>
      <c r="N439" s="80">
        <f t="shared" si="27"/>
        <v>1642.2763499960502</v>
      </c>
      <c r="O439" s="80">
        <f t="array" ref="O439">IF(YEAR(M439)&lt;&gt;YEAR(M438),IF(O438&gt;INDEX(Table2xAcq.1[],_xlfn.AGGREGATE(15,6,(ROW(Tableyear1[])-ROW(INDEX(Tableyear1[],1,1))+1)/(YEAR(Tableyear1[])=YEAR(M438)),1)),O438-(O438-INDEX(Table2xAcq.1[],_xlfn.AGGREGATE(15,6,(ROW(Tableyear1[])-ROW(INDEX(Tableyear1[],1,1))+1)/(YEAR(Tableyear1[])=YEAR(M438)),1)))*$C$25,O438+MAX($Q$2:Q438)*$C$19),O438)*($J439/$J438)</f>
        <v>836.88119622274655</v>
      </c>
      <c r="P439" s="80">
        <f t="array" ref="P439">IF(YEAR(M439)&lt;&gt;YEAR(M438),IF(O438&gt;INDEX(Table2xAcq.1[],_xlfn.AGGREGATE(15,6,(ROW(Tableyear1[])-ROW(INDEX(Tableyear1[],1,1))+1)/(YEAR(Tableyear1[])=YEAR(M438)),1)),P438+(O438-INDEX(Table2xAcq.1[],_xlfn.AGGREGATE(15,6,(ROW(Tableyear1[])-ROW(INDEX(Tableyear1[],1,1))+1)/(YEAR(Tableyear1[])=YEAR(M438)),1)))*$C$25,P438-MAX($Q$2:Q438)*$C$19),P438)*(1+Tbill_YTM)^(1/52)</f>
        <v>3192.1610283519731</v>
      </c>
      <c r="Q439" s="64">
        <f t="shared" si="24"/>
        <v>5671.3185745707697</v>
      </c>
      <c r="R439" s="64">
        <f>IF(YEAR(M439)&lt;&gt;YEAR(M438), R438*EXP($C$20/52)+(-MAX(Q$2:Q438)*$C$19), R438*EXP($C$20/52))</f>
        <v>-2396.4208483281645</v>
      </c>
      <c r="S439" s="65">
        <f t="shared" si="25"/>
        <v>2.3665787161413236</v>
      </c>
      <c r="T439" s="62"/>
      <c r="U439" s="62"/>
      <c r="V439" s="62"/>
    </row>
    <row r="440" spans="2:22" x14ac:dyDescent="0.4">
      <c r="B440" s="27"/>
      <c r="C440" s="4"/>
      <c r="D440" s="4"/>
      <c r="G440" s="67"/>
      <c r="H440" s="77">
        <v>39671</v>
      </c>
      <c r="I440" s="78">
        <v>1957.56005859375</v>
      </c>
      <c r="J440" s="73">
        <v>2.5262804031371999</v>
      </c>
      <c r="K440" s="79">
        <f t="shared" si="26"/>
        <v>128.27113310509517</v>
      </c>
      <c r="L440" s="62"/>
      <c r="M440" s="77">
        <v>39671</v>
      </c>
      <c r="N440" s="80">
        <f t="shared" si="27"/>
        <v>1668.9879300617365</v>
      </c>
      <c r="O440" s="80">
        <f t="array" ref="O440">IF(YEAR(M440)&lt;&gt;YEAR(M439),IF(O439&gt;INDEX(Table2xAcq.1[],_xlfn.AGGREGATE(15,6,(ROW(Tableyear1[])-ROW(INDEX(Tableyear1[],1,1))+1)/(YEAR(Tableyear1[])=YEAR(M439)),1)),O439-(O439-INDEX(Table2xAcq.1[],_xlfn.AGGREGATE(15,6,(ROW(Tableyear1[])-ROW(INDEX(Tableyear1[],1,1))+1)/(YEAR(Tableyear1[])=YEAR(M439)),1)))*$C$25,O439+MAX($Q$2:Q439)*$C$19),O439)*($J440/$J439)</f>
        <v>872.8031489912795</v>
      </c>
      <c r="P440" s="80">
        <f t="array" ref="P440">IF(YEAR(M440)&lt;&gt;YEAR(M439),IF(O439&gt;INDEX(Table2xAcq.1[],_xlfn.AGGREGATE(15,6,(ROW(Tableyear1[])-ROW(INDEX(Tableyear1[],1,1))+1)/(YEAR(Tableyear1[])=YEAR(M439)),1)),P439+(O439-INDEX(Table2xAcq.1[],_xlfn.AGGREGATE(15,6,(ROW(Tableyear1[])-ROW(INDEX(Tableyear1[],1,1))+1)/(YEAR(Tableyear1[])=YEAR(M439)),1)))*$C$25,P439-MAX($Q$2:Q439)*$C$19),P439)*(1+Tbill_YTM)^(1/52)</f>
        <v>3193.9760914205099</v>
      </c>
      <c r="Q440" s="64">
        <f t="shared" si="24"/>
        <v>5735.7671704735258</v>
      </c>
      <c r="R440" s="64">
        <f>IF(YEAR(M440)&lt;&gt;YEAR(M439), R439*EXP($C$20/52)+(-MAX(Q$2:Q439)*$C$19), R439*EXP($C$20/52))</f>
        <v>-2399.1875451713045</v>
      </c>
      <c r="S440" s="65">
        <f t="shared" si="25"/>
        <v>2.390712298426835</v>
      </c>
      <c r="T440" s="62"/>
      <c r="U440" s="62"/>
      <c r="V440" s="62"/>
    </row>
    <row r="441" spans="2:22" x14ac:dyDescent="0.4">
      <c r="G441" s="67"/>
      <c r="H441" s="77">
        <v>39678</v>
      </c>
      <c r="I441" s="78">
        <v>1931.46997070312</v>
      </c>
      <c r="J441" s="73">
        <v>2.43423175811767</v>
      </c>
      <c r="K441" s="79">
        <f t="shared" si="26"/>
        <v>128.34406808374774</v>
      </c>
      <c r="L441" s="62"/>
      <c r="M441" s="77">
        <v>39678</v>
      </c>
      <c r="N441" s="80">
        <f t="shared" si="27"/>
        <v>1646.7438913194503</v>
      </c>
      <c r="O441" s="80">
        <f t="array" ref="O441">IF(YEAR(M441)&lt;&gt;YEAR(M440),IF(O440&gt;INDEX(Table2xAcq.1[],_xlfn.AGGREGATE(15,6,(ROW(Tableyear1[])-ROW(INDEX(Tableyear1[],1,1))+1)/(YEAR(Tableyear1[])=YEAR(M440)),1)),O440-(O440-INDEX(Table2xAcq.1[],_xlfn.AGGREGATE(15,6,(ROW(Tableyear1[])-ROW(INDEX(Tableyear1[],1,1))+1)/(YEAR(Tableyear1[])=YEAR(M440)),1)))*$C$25,O440+MAX($Q$2:Q440)*$C$19),O440)*($J441/$J440)</f>
        <v>841.00131609353093</v>
      </c>
      <c r="P441" s="80">
        <f t="array" ref="P441">IF(YEAR(M441)&lt;&gt;YEAR(M440),IF(O440&gt;INDEX(Table2xAcq.1[],_xlfn.AGGREGATE(15,6,(ROW(Tableyear1[])-ROW(INDEX(Tableyear1[],1,1))+1)/(YEAR(Tableyear1[])=YEAR(M440)),1)),P440+(O440-INDEX(Table2xAcq.1[],_xlfn.AGGREGATE(15,6,(ROW(Tableyear1[])-ROW(INDEX(Tableyear1[],1,1))+1)/(YEAR(Tableyear1[])=YEAR(M440)),1)))*$C$25,P440-MAX($Q$2:Q440)*$C$19),P440)*(1+Tbill_YTM)^(1/52)</f>
        <v>3195.7921865340822</v>
      </c>
      <c r="Q441" s="64">
        <f t="shared" si="24"/>
        <v>5683.5373939470637</v>
      </c>
      <c r="R441" s="64">
        <f>IF(YEAR(M441)&lt;&gt;YEAR(M440), R440*EXP($C$20/52)+(-MAX(Q$2:Q440)*$C$19), R440*EXP($C$20/52))</f>
        <v>-2401.9574361994005</v>
      </c>
      <c r="S441" s="65">
        <f t="shared" si="25"/>
        <v>2.3662107031089121</v>
      </c>
      <c r="T441" s="62"/>
      <c r="U441" s="62"/>
      <c r="V441" s="62"/>
    </row>
    <row r="442" spans="2:22" ht="17.5" customHeight="1" thickBot="1" x14ac:dyDescent="0.45">
      <c r="G442" s="68" t="s">
        <v>47</v>
      </c>
      <c r="H442" s="82">
        <v>39685</v>
      </c>
      <c r="I442" s="83">
        <v>1872.5400390625</v>
      </c>
      <c r="J442" s="73">
        <v>2.2960071563720699</v>
      </c>
      <c r="K442" s="79">
        <f t="shared" si="26"/>
        <v>128.41704453323621</v>
      </c>
      <c r="L442" s="62"/>
      <c r="M442" s="82">
        <v>39685</v>
      </c>
      <c r="N442" s="80">
        <f t="shared" si="27"/>
        <v>1596.5010677617342</v>
      </c>
      <c r="O442" s="80">
        <f t="array" ref="O442">IF(YEAR(M442)&lt;&gt;YEAR(M441),IF(O441&gt;INDEX(Table2xAcq.1[],_xlfn.AGGREGATE(15,6,(ROW(Tableyear1[])-ROW(INDEX(Tableyear1[],1,1))+1)/(YEAR(Tableyear1[])=YEAR(M441)),1)),O441-(O441-INDEX(Table2xAcq.1[],_xlfn.AGGREGATE(15,6,(ROW(Tableyear1[])-ROW(INDEX(Tableyear1[],1,1))+1)/(YEAR(Tableyear1[])=YEAR(M441)),1)))*$C$25,O441+MAX($Q$2:Q441)*$C$19),O441)*($J442/$J441)</f>
        <v>793.24617872959936</v>
      </c>
      <c r="P442" s="80">
        <f t="array" ref="P442">IF(YEAR(M442)&lt;&gt;YEAR(M441),IF(O441&gt;INDEX(Table2xAcq.1[],_xlfn.AGGREGATE(15,6,(ROW(Tableyear1[])-ROW(INDEX(Tableyear1[],1,1))+1)/(YEAR(Tableyear1[])=YEAR(M441)),1)),P441+(O441-INDEX(Table2xAcq.1[],_xlfn.AGGREGATE(15,6,(ROW(Tableyear1[])-ROW(INDEX(Tableyear1[],1,1))+1)/(YEAR(Tableyear1[])=YEAR(M441)),1)))*$C$25,P441-MAX($Q$2:Q441)*$C$19),P441)*(1+Tbill_YTM)^(1/52)</f>
        <v>3197.6093142795116</v>
      </c>
      <c r="Q442" s="64">
        <f t="shared" si="24"/>
        <v>5587.3565607708451</v>
      </c>
      <c r="R442" s="64">
        <f>IF(YEAR(M442)&lt;&gt;YEAR(M441), R441*EXP($C$20/52)+(-MAX(Q$2:Q441)*$C$19), R441*EXP($C$20/52))</f>
        <v>-2404.7305251001776</v>
      </c>
      <c r="S442" s="65">
        <f t="shared" si="25"/>
        <v>2.3234855225776636</v>
      </c>
      <c r="T442" s="62"/>
      <c r="U442" s="62"/>
      <c r="V442" s="62"/>
    </row>
    <row r="443" spans="2:22" x14ac:dyDescent="0.4">
      <c r="G443" s="67"/>
      <c r="H443" s="77">
        <v>39692</v>
      </c>
      <c r="I443" s="78">
        <v>1768.22998046875</v>
      </c>
      <c r="J443" s="73">
        <v>2.0486090183257999</v>
      </c>
      <c r="K443" s="79">
        <f t="shared" si="26"/>
        <v>128.4900624771409</v>
      </c>
      <c r="L443" s="62"/>
      <c r="M443" s="77">
        <v>39692</v>
      </c>
      <c r="N443" s="80">
        <f t="shared" si="27"/>
        <v>1507.5677918641541</v>
      </c>
      <c r="O443" s="80">
        <f t="array" ref="O443">IF(YEAR(M443)&lt;&gt;YEAR(M442),IF(O442&gt;INDEX(Table2xAcq.1[],_xlfn.AGGREGATE(15,6,(ROW(Tableyear1[])-ROW(INDEX(Tableyear1[],1,1))+1)/(YEAR(Tableyear1[])=YEAR(M442)),1)),O442-(O442-INDEX(Table2xAcq.1[],_xlfn.AGGREGATE(15,6,(ROW(Tableyear1[])-ROW(INDEX(Tableyear1[],1,1))+1)/(YEAR(Tableyear1[])=YEAR(M442)),1)))*$C$25,O442+MAX($Q$2:Q442)*$C$19),O442)*($J443/$J442)</f>
        <v>707.77273972685987</v>
      </c>
      <c r="P443" s="80">
        <f t="array" ref="P443">IF(YEAR(M443)&lt;&gt;YEAR(M442),IF(O442&gt;INDEX(Table2xAcq.1[],_xlfn.AGGREGATE(15,6,(ROW(Tableyear1[])-ROW(INDEX(Tableyear1[],1,1))+1)/(YEAR(Tableyear1[])=YEAR(M442)),1)),P442+(O442-INDEX(Table2xAcq.1[],_xlfn.AGGREGATE(15,6,(ROW(Tableyear1[])-ROW(INDEX(Tableyear1[],1,1))+1)/(YEAR(Tableyear1[])=YEAR(M442)),1)))*$C$25,P442-MAX($Q$2:Q442)*$C$19),P442)*(1+Tbill_YTM)^(1/52)</f>
        <v>3199.4274752439524</v>
      </c>
      <c r="Q443" s="64">
        <f t="shared" si="24"/>
        <v>5414.7680068349664</v>
      </c>
      <c r="R443" s="64">
        <f>IF(YEAR(M443)&lt;&gt;YEAR(M442), R442*EXP($C$20/52)+(-MAX(Q$2:Q442)*$C$19), R442*EXP($C$20/52))</f>
        <v>-2407.5068155656181</v>
      </c>
      <c r="S443" s="65">
        <f t="shared" si="25"/>
        <v>2.2491184539233897</v>
      </c>
      <c r="T443" s="62"/>
      <c r="U443" s="62"/>
      <c r="V443" s="62"/>
    </row>
    <row r="444" spans="2:22" x14ac:dyDescent="0.4">
      <c r="G444" s="67"/>
      <c r="H444" s="77">
        <v>39699</v>
      </c>
      <c r="I444" s="78">
        <v>1767.13000488281</v>
      </c>
      <c r="J444" s="73">
        <v>2.0544185638427699</v>
      </c>
      <c r="K444" s="79">
        <f t="shared" si="26"/>
        <v>128.56312193905552</v>
      </c>
      <c r="L444" s="62"/>
      <c r="M444" s="77">
        <v>39699</v>
      </c>
      <c r="N444" s="80">
        <f t="shared" si="27"/>
        <v>1506.6299682871777</v>
      </c>
      <c r="O444" s="80">
        <f t="array" ref="O444">IF(YEAR(M444)&lt;&gt;YEAR(M443),IF(O443&gt;INDEX(Table2xAcq.1[],_xlfn.AGGREGATE(15,6,(ROW(Tableyear1[])-ROW(INDEX(Tableyear1[],1,1))+1)/(YEAR(Tableyear1[])=YEAR(M443)),1)),O443-(O443-INDEX(Table2xAcq.1[],_xlfn.AGGREGATE(15,6,(ROW(Tableyear1[])-ROW(INDEX(Tableyear1[],1,1))+1)/(YEAR(Tableyear1[])=YEAR(M443)),1)))*$C$25,O443+MAX($Q$2:Q443)*$C$19),O443)*($J444/$J443)</f>
        <v>709.7798762328166</v>
      </c>
      <c r="P444" s="80">
        <f t="array" ref="P444">IF(YEAR(M444)&lt;&gt;YEAR(M443),IF(O443&gt;INDEX(Table2xAcq.1[],_xlfn.AGGREGATE(15,6,(ROW(Tableyear1[])-ROW(INDEX(Tableyear1[],1,1))+1)/(YEAR(Tableyear1[])=YEAR(M443)),1)),P443+(O443-INDEX(Table2xAcq.1[],_xlfn.AGGREGATE(15,6,(ROW(Tableyear1[])-ROW(INDEX(Tableyear1[],1,1))+1)/(YEAR(Tableyear1[])=YEAR(M443)),1)))*$C$25,P443-MAX($Q$2:Q443)*$C$19),P443)*(1+Tbill_YTM)^(1/52)</f>
        <v>3201.2466700148925</v>
      </c>
      <c r="Q444" s="64">
        <f t="shared" si="24"/>
        <v>5417.6565145348868</v>
      </c>
      <c r="R444" s="64">
        <f>IF(YEAR(M444)&lt;&gt;YEAR(M443), R443*EXP($C$20/52)+(-MAX(Q$2:Q443)*$C$19), R443*EXP($C$20/52))</f>
        <v>-2410.2863112919676</v>
      </c>
      <c r="S444" s="65">
        <f t="shared" si="25"/>
        <v>2.2477232224046033</v>
      </c>
      <c r="T444" s="62"/>
      <c r="U444" s="62"/>
      <c r="V444" s="62"/>
    </row>
    <row r="445" spans="2:22" x14ac:dyDescent="0.4">
      <c r="G445" s="62"/>
      <c r="H445" s="77">
        <v>39706</v>
      </c>
      <c r="I445" s="78">
        <v>1745.06005859375</v>
      </c>
      <c r="J445" s="73">
        <v>1.9369883537292401</v>
      </c>
      <c r="K445" s="79">
        <f t="shared" si="26"/>
        <v>128.63622294258724</v>
      </c>
      <c r="L445" s="62"/>
      <c r="M445" s="77">
        <v>39706</v>
      </c>
      <c r="N445" s="80">
        <f t="shared" si="27"/>
        <v>1487.8134452324457</v>
      </c>
      <c r="O445" s="80">
        <f t="array" ref="O445">IF(YEAR(M445)&lt;&gt;YEAR(M444),IF(O444&gt;INDEX(Table2xAcq.1[],_xlfn.AGGREGATE(15,6,(ROW(Tableyear1[])-ROW(INDEX(Tableyear1[],1,1))+1)/(YEAR(Tableyear1[])=YEAR(M444)),1)),O444-(O444-INDEX(Table2xAcq.1[],_xlfn.AGGREGATE(15,6,(ROW(Tableyear1[])-ROW(INDEX(Tableyear1[],1,1))+1)/(YEAR(Tableyear1[])=YEAR(M444)),1)))*$C$25,O444+MAX($Q$2:Q444)*$C$19),O444)*($J445/$J444)</f>
        <v>669.20898115461489</v>
      </c>
      <c r="P445" s="80">
        <f t="array" ref="P445">IF(YEAR(M445)&lt;&gt;YEAR(M444),IF(O444&gt;INDEX(Table2xAcq.1[],_xlfn.AGGREGATE(15,6,(ROW(Tableyear1[])-ROW(INDEX(Tableyear1[],1,1))+1)/(YEAR(Tableyear1[])=YEAR(M444)),1)),P444+(O444-INDEX(Table2xAcq.1[],_xlfn.AGGREGATE(15,6,(ROW(Tableyear1[])-ROW(INDEX(Tableyear1[],1,1))+1)/(YEAR(Tableyear1[])=YEAR(M444)),1)))*$C$25,P444-MAX($Q$2:Q444)*$C$19),P444)*(1+Tbill_YTM)^(1/52)</f>
        <v>3203.0668991801549</v>
      </c>
      <c r="Q445" s="64">
        <f t="shared" si="24"/>
        <v>5360.0893255672154</v>
      </c>
      <c r="R445" s="64">
        <f>IF(YEAR(M445)&lt;&gt;YEAR(M444), R444*EXP($C$20/52)+(-MAX(Q$2:Q444)*$C$19), R444*EXP($C$20/52))</f>
        <v>-2413.0690159797387</v>
      </c>
      <c r="S445" s="65">
        <f t="shared" si="25"/>
        <v>2.221274770871378</v>
      </c>
      <c r="T445" s="62"/>
      <c r="U445" s="62"/>
      <c r="V445" s="62"/>
    </row>
    <row r="446" spans="2:22" x14ac:dyDescent="0.4">
      <c r="G446" s="62"/>
      <c r="H446" s="77">
        <v>39713</v>
      </c>
      <c r="I446" s="78">
        <v>1672.0400390625</v>
      </c>
      <c r="J446" s="73">
        <v>1.79815137386322</v>
      </c>
      <c r="K446" s="79">
        <f t="shared" si="26"/>
        <v>128.70936551135662</v>
      </c>
      <c r="L446" s="62"/>
      <c r="M446" s="77">
        <v>39713</v>
      </c>
      <c r="N446" s="80">
        <f t="shared" si="27"/>
        <v>1425.5576126639799</v>
      </c>
      <c r="O446" s="80">
        <f t="array" ref="O446">IF(YEAR(M446)&lt;&gt;YEAR(M445),IF(O445&gt;INDEX(Table2xAcq.1[],_xlfn.AGGREGATE(15,6,(ROW(Tableyear1[])-ROW(INDEX(Tableyear1[],1,1))+1)/(YEAR(Tableyear1[])=YEAR(M445)),1)),O445-(O445-INDEX(Table2xAcq.1[],_xlfn.AGGREGATE(15,6,(ROW(Tableyear1[])-ROW(INDEX(Tableyear1[],1,1))+1)/(YEAR(Tableyear1[])=YEAR(M445)),1)))*$C$25,O445+MAX($Q$2:Q445)*$C$19),O445)*($J446/$J445)</f>
        <v>621.24227362958322</v>
      </c>
      <c r="P446" s="80">
        <f t="array" ref="P446">IF(YEAR(M446)&lt;&gt;YEAR(M445),IF(O445&gt;INDEX(Table2xAcq.1[],_xlfn.AGGREGATE(15,6,(ROW(Tableyear1[])-ROW(INDEX(Tableyear1[],1,1))+1)/(YEAR(Tableyear1[])=YEAR(M445)),1)),P445+(O445-INDEX(Table2xAcq.1[],_xlfn.AGGREGATE(15,6,(ROW(Tableyear1[])-ROW(INDEX(Tableyear1[],1,1))+1)/(YEAR(Tableyear1[])=YEAR(M445)),1)))*$C$25,P445-MAX($Q$2:Q445)*$C$19),P445)*(1+Tbill_YTM)^(1/52)</f>
        <v>3204.8881633278961</v>
      </c>
      <c r="Q446" s="64">
        <f t="shared" si="24"/>
        <v>5251.688049621459</v>
      </c>
      <c r="R446" s="64">
        <f>IF(YEAR(M446)&lt;&gt;YEAR(M445), R445*EXP($C$20/52)+(-MAX(Q$2:Q445)*$C$19), R445*EXP($C$20/52))</f>
        <v>-2415.854933333716</v>
      </c>
      <c r="S446" s="65">
        <f t="shared" si="25"/>
        <v>2.1738424675915806</v>
      </c>
      <c r="T446" s="62"/>
      <c r="U446" s="62"/>
      <c r="V446" s="62"/>
    </row>
    <row r="447" spans="2:22" x14ac:dyDescent="0.4">
      <c r="G447" s="62"/>
      <c r="H447" s="77">
        <v>39720</v>
      </c>
      <c r="I447" s="78">
        <v>1470.83996582031</v>
      </c>
      <c r="J447" s="73">
        <v>1.36849176883697</v>
      </c>
      <c r="K447" s="79">
        <f t="shared" si="26"/>
        <v>128.78254966899766</v>
      </c>
      <c r="L447" s="62"/>
      <c r="M447" s="77">
        <v>39720</v>
      </c>
      <c r="N447" s="80">
        <f t="shared" si="27"/>
        <v>1254.0172850533006</v>
      </c>
      <c r="O447" s="80">
        <f t="array" ref="O447">IF(YEAR(M447)&lt;&gt;YEAR(M446),IF(O446&gt;INDEX(Table2xAcq.1[],_xlfn.AGGREGATE(15,6,(ROW(Tableyear1[])-ROW(INDEX(Tableyear1[],1,1))+1)/(YEAR(Tableyear1[])=YEAR(M446)),1)),O446-(O446-INDEX(Table2xAcq.1[],_xlfn.AGGREGATE(15,6,(ROW(Tableyear1[])-ROW(INDEX(Tableyear1[],1,1))+1)/(YEAR(Tableyear1[])=YEAR(M446)),1)))*$C$25,O446+MAX($Q$2:Q446)*$C$19),O446)*($J447/$J446)</f>
        <v>472.79942627361851</v>
      </c>
      <c r="P447" s="80">
        <f t="array" ref="P447">IF(YEAR(M447)&lt;&gt;YEAR(M446),IF(O446&gt;INDEX(Table2xAcq.1[],_xlfn.AGGREGATE(15,6,(ROW(Tableyear1[])-ROW(INDEX(Tableyear1[],1,1))+1)/(YEAR(Tableyear1[])=YEAR(M446)),1)),P446+(O446-INDEX(Table2xAcq.1[],_xlfn.AGGREGATE(15,6,(ROW(Tableyear1[])-ROW(INDEX(Tableyear1[],1,1))+1)/(YEAR(Tableyear1[])=YEAR(M446)),1)))*$C$25,P446-MAX($Q$2:Q446)*$C$19),P446)*(1+Tbill_YTM)^(1/52)</f>
        <v>3206.7104630466074</v>
      </c>
      <c r="Q447" s="64">
        <f t="shared" si="24"/>
        <v>4933.5271743735266</v>
      </c>
      <c r="R447" s="64">
        <f>IF(YEAR(M447)&lt;&gt;YEAR(M446), R446*EXP($C$20/52)+(-MAX(Q$2:Q446)*$C$19), R446*EXP($C$20/52))</f>
        <v>-2418.6440670629613</v>
      </c>
      <c r="S447" s="65">
        <f t="shared" si="25"/>
        <v>2.0397904931768114</v>
      </c>
      <c r="T447" s="62"/>
      <c r="U447" s="62"/>
      <c r="V447" s="62"/>
    </row>
    <row r="448" spans="2:22" x14ac:dyDescent="0.4">
      <c r="G448" s="62"/>
      <c r="H448" s="77">
        <v>39727</v>
      </c>
      <c r="I448" s="78">
        <v>1269.80004882812</v>
      </c>
      <c r="J448" s="73">
        <v>1.0186470746994001</v>
      </c>
      <c r="K448" s="79">
        <f t="shared" si="26"/>
        <v>128.85577543915778</v>
      </c>
      <c r="L448" s="62"/>
      <c r="M448" s="77">
        <v>39727</v>
      </c>
      <c r="N448" s="80">
        <f t="shared" si="27"/>
        <v>1082.613504388908</v>
      </c>
      <c r="O448" s="80">
        <f t="array" ref="O448">IF(YEAR(M448)&lt;&gt;YEAR(M447),IF(O447&gt;INDEX(Table2xAcq.1[],_xlfn.AGGREGATE(15,6,(ROW(Tableyear1[])-ROW(INDEX(Tableyear1[],1,1))+1)/(YEAR(Tableyear1[])=YEAR(M447)),1)),O447-(O447-INDEX(Table2xAcq.1[],_xlfn.AGGREGATE(15,6,(ROW(Tableyear1[])-ROW(INDEX(Tableyear1[],1,1))+1)/(YEAR(Tableyear1[])=YEAR(M447)),1)))*$C$25,O447+MAX($Q$2:Q447)*$C$19),O447)*($J448/$J447)</f>
        <v>351.93178611697709</v>
      </c>
      <c r="P448" s="80">
        <f t="array" ref="P448">IF(YEAR(M448)&lt;&gt;YEAR(M447),IF(O447&gt;INDEX(Table2xAcq.1[],_xlfn.AGGREGATE(15,6,(ROW(Tableyear1[])-ROW(INDEX(Tableyear1[],1,1))+1)/(YEAR(Tableyear1[])=YEAR(M447)),1)),P447+(O447-INDEX(Table2xAcq.1[],_xlfn.AGGREGATE(15,6,(ROW(Tableyear1[])-ROW(INDEX(Tableyear1[],1,1))+1)/(YEAR(Tableyear1[])=YEAR(M447)),1)))*$C$25,P447-MAX($Q$2:Q447)*$C$19),P447)*(1+Tbill_YTM)^(1/52)</f>
        <v>3208.5337989251148</v>
      </c>
      <c r="Q448" s="64">
        <f t="shared" si="24"/>
        <v>4643.0790894309994</v>
      </c>
      <c r="R448" s="64">
        <f>IF(YEAR(M448)&lt;&gt;YEAR(M447), R447*EXP($C$20/52)+(-MAX(Q$2:Q447)*$C$19), R447*EXP($C$20/52))</f>
        <v>-2421.4364208808188</v>
      </c>
      <c r="S448" s="65">
        <f t="shared" si="25"/>
        <v>1.917489573293045</v>
      </c>
      <c r="T448" s="62"/>
      <c r="U448" s="62"/>
      <c r="V448" s="62"/>
    </row>
    <row r="449" spans="7:22" x14ac:dyDescent="0.4">
      <c r="G449" s="62"/>
      <c r="H449" s="77">
        <v>39734</v>
      </c>
      <c r="I449" s="78">
        <v>1311.71997070312</v>
      </c>
      <c r="J449" s="73">
        <v>1.0458632707595801</v>
      </c>
      <c r="K449" s="79">
        <f t="shared" si="26"/>
        <v>128.92904284549789</v>
      </c>
      <c r="L449" s="62"/>
      <c r="M449" s="77">
        <v>39734</v>
      </c>
      <c r="N449" s="80">
        <f t="shared" si="27"/>
        <v>1118.353834976142</v>
      </c>
      <c r="O449" s="80">
        <f t="array" ref="O449">IF(YEAR(M449)&lt;&gt;YEAR(M448),IF(O448&gt;INDEX(Table2xAcq.1[],_xlfn.AGGREGATE(15,6,(ROW(Tableyear1[])-ROW(INDEX(Tableyear1[],1,1))+1)/(YEAR(Tableyear1[])=YEAR(M448)),1)),O448-(O448-INDEX(Table2xAcq.1[],_xlfn.AGGREGATE(15,6,(ROW(Tableyear1[])-ROW(INDEX(Tableyear1[],1,1))+1)/(YEAR(Tableyear1[])=YEAR(M448)),1)))*$C$25,O448+MAX($Q$2:Q448)*$C$19),O448)*($J449/$J448)</f>
        <v>361.33469388421872</v>
      </c>
      <c r="P449" s="80">
        <f t="array" ref="P449">IF(YEAR(M449)&lt;&gt;YEAR(M448),IF(O448&gt;INDEX(Table2xAcq.1[],_xlfn.AGGREGATE(15,6,(ROW(Tableyear1[])-ROW(INDEX(Tableyear1[],1,1))+1)/(YEAR(Tableyear1[])=YEAR(M448)),1)),P448+(O448-INDEX(Table2xAcq.1[],_xlfn.AGGREGATE(15,6,(ROW(Tableyear1[])-ROW(INDEX(Tableyear1[],1,1))+1)/(YEAR(Tableyear1[])=YEAR(M448)),1)))*$C$25,P448-MAX($Q$2:Q448)*$C$19),P448)*(1+Tbill_YTM)^(1/52)</f>
        <v>3210.3581715525784</v>
      </c>
      <c r="Q449" s="64">
        <f t="shared" si="24"/>
        <v>4690.0467004129387</v>
      </c>
      <c r="R449" s="64">
        <f>IF(YEAR(M449)&lt;&gt;YEAR(M448), R448*EXP($C$20/52)+(-MAX(Q$2:Q448)*$C$19), R448*EXP($C$20/52))</f>
        <v>-2424.2319985049198</v>
      </c>
      <c r="S449" s="65">
        <f t="shared" si="25"/>
        <v>1.934652584119589</v>
      </c>
      <c r="T449" s="62"/>
      <c r="U449" s="62"/>
      <c r="V449" s="62"/>
    </row>
    <row r="450" spans="7:22" x14ac:dyDescent="0.4">
      <c r="G450" s="62"/>
      <c r="H450" s="77">
        <v>39741</v>
      </c>
      <c r="I450" s="78">
        <v>1202.27001953125</v>
      </c>
      <c r="J450" s="73">
        <v>0.87399947643279996</v>
      </c>
      <c r="K450" s="79">
        <f t="shared" si="26"/>
        <v>129.0023519116923</v>
      </c>
      <c r="L450" s="62"/>
      <c r="M450" s="77">
        <v>39741</v>
      </c>
      <c r="N450" s="80">
        <f t="shared" si="27"/>
        <v>1025.0383595965911</v>
      </c>
      <c r="O450" s="80">
        <f t="array" ref="O450">IF(YEAR(M450)&lt;&gt;YEAR(M449),IF(O449&gt;INDEX(Table2xAcq.1[],_xlfn.AGGREGATE(15,6,(ROW(Tableyear1[])-ROW(INDEX(Tableyear1[],1,1))+1)/(YEAR(Tableyear1[])=YEAR(M449)),1)),O449-(O449-INDEX(Table2xAcq.1[],_xlfn.AGGREGATE(15,6,(ROW(Tableyear1[])-ROW(INDEX(Tableyear1[],1,1))+1)/(YEAR(Tableyear1[])=YEAR(M449)),1)))*$C$25,O449+MAX($Q$2:Q449)*$C$19),O449)*($J450/$J449)</f>
        <v>301.95757141605355</v>
      </c>
      <c r="P450" s="80">
        <f t="array" ref="P450">IF(YEAR(M450)&lt;&gt;YEAR(M449),IF(O449&gt;INDEX(Table2xAcq.1[],_xlfn.AGGREGATE(15,6,(ROW(Tableyear1[])-ROW(INDEX(Tableyear1[],1,1))+1)/(YEAR(Tableyear1[])=YEAR(M449)),1)),P449+(O449-INDEX(Table2xAcq.1[],_xlfn.AGGREGATE(15,6,(ROW(Tableyear1[])-ROW(INDEX(Tableyear1[],1,1))+1)/(YEAR(Tableyear1[])=YEAR(M449)),1)))*$C$25,P449-MAX($Q$2:Q449)*$C$19),P449)*(1+Tbill_YTM)^(1/52)</f>
        <v>3212.1835815184936</v>
      </c>
      <c r="Q450" s="64">
        <f t="shared" ref="Q450:Q513" si="28">SUM(N450:P450)</f>
        <v>4539.1795125311382</v>
      </c>
      <c r="R450" s="64">
        <f>IF(YEAR(M450)&lt;&gt;YEAR(M449), R449*EXP($C$20/52)+(-MAX(Q$2:Q449)*$C$19), R449*EXP($C$20/52))</f>
        <v>-2427.0308036571873</v>
      </c>
      <c r="S450" s="65">
        <f t="shared" ref="S450:S513" si="29">Q450/-R450</f>
        <v>1.8702603632764965</v>
      </c>
      <c r="T450" s="62"/>
      <c r="U450" s="62"/>
      <c r="V450" s="62"/>
    </row>
    <row r="451" spans="7:22" x14ac:dyDescent="0.4">
      <c r="G451" s="62"/>
      <c r="H451" s="77">
        <v>39748</v>
      </c>
      <c r="I451" s="78">
        <v>1334.78002929687</v>
      </c>
      <c r="J451" s="73">
        <v>1.0636001825332599</v>
      </c>
      <c r="K451" s="79">
        <f t="shared" ref="K451:K514" si="30">K450*(1+Tbill_YTM)^(1/52)</f>
        <v>129.07570266142881</v>
      </c>
      <c r="L451" s="62"/>
      <c r="M451" s="77">
        <v>39748</v>
      </c>
      <c r="N451" s="80">
        <f t="shared" ref="N451:N514" si="31">N450*($I451/$I450)</f>
        <v>1138.014513733111</v>
      </c>
      <c r="O451" s="80">
        <f t="array" ref="O451">IF(YEAR(M451)&lt;&gt;YEAR(M450),IF(O450&gt;INDEX(Table2xAcq.1[],_xlfn.AGGREGATE(15,6,(ROW(Tableyear1[])-ROW(INDEX(Tableyear1[],1,1))+1)/(YEAR(Tableyear1[])=YEAR(M450)),1)),O450-(O450-INDEX(Table2xAcq.1[],_xlfn.AGGREGATE(15,6,(ROW(Tableyear1[])-ROW(INDEX(Tableyear1[],1,1))+1)/(YEAR(Tableyear1[])=YEAR(M450)),1)))*$C$25,O450+MAX($Q$2:Q450)*$C$19),O450)*($J451/$J450)</f>
        <v>367.46260922972982</v>
      </c>
      <c r="P451" s="80">
        <f t="array" ref="P451">IF(YEAR(M451)&lt;&gt;YEAR(M450),IF(O450&gt;INDEX(Table2xAcq.1[],_xlfn.AGGREGATE(15,6,(ROW(Tableyear1[])-ROW(INDEX(Tableyear1[],1,1))+1)/(YEAR(Tableyear1[])=YEAR(M450)),1)),P450+(O450-INDEX(Table2xAcq.1[],_xlfn.AGGREGATE(15,6,(ROW(Tableyear1[])-ROW(INDEX(Tableyear1[],1,1))+1)/(YEAR(Tableyear1[])=YEAR(M450)),1)))*$C$25,P450-MAX($Q$2:Q450)*$C$19),P450)*(1+Tbill_YTM)^(1/52)</f>
        <v>3214.0100294126914</v>
      </c>
      <c r="Q451" s="64">
        <f t="shared" si="28"/>
        <v>4719.4871523755319</v>
      </c>
      <c r="R451" s="64">
        <f>IF(YEAR(M451)&lt;&gt;YEAR(M450), R450*EXP($C$20/52)+(-MAX(Q$2:Q450)*$C$19), R450*EXP($C$20/52))</f>
        <v>-2429.832840063842</v>
      </c>
      <c r="S451" s="65">
        <f t="shared" si="29"/>
        <v>1.9423093945226007</v>
      </c>
      <c r="T451" s="62"/>
      <c r="U451" s="62"/>
      <c r="V451" s="62"/>
    </row>
    <row r="452" spans="7:22" x14ac:dyDescent="0.4">
      <c r="G452" s="62"/>
      <c r="H452" s="77">
        <v>39755</v>
      </c>
      <c r="I452" s="78">
        <v>1271.61999511718</v>
      </c>
      <c r="J452" s="73">
        <v>0.95075780153274503</v>
      </c>
      <c r="K452" s="79">
        <f t="shared" si="30"/>
        <v>129.1490951184087</v>
      </c>
      <c r="L452" s="62"/>
      <c r="M452" s="77">
        <v>39755</v>
      </c>
      <c r="N452" s="80">
        <f t="shared" si="31"/>
        <v>1084.1651647716722</v>
      </c>
      <c r="O452" s="80">
        <f t="array" ref="O452">IF(YEAR(M452)&lt;&gt;YEAR(M451),IF(O451&gt;INDEX(Table2xAcq.1[],_xlfn.AGGREGATE(15,6,(ROW(Tableyear1[])-ROW(INDEX(Tableyear1[],1,1))+1)/(YEAR(Tableyear1[])=YEAR(M451)),1)),O451-(O451-INDEX(Table2xAcq.1[],_xlfn.AGGREGATE(15,6,(ROW(Tableyear1[])-ROW(INDEX(Tableyear1[],1,1))+1)/(YEAR(Tableyear1[])=YEAR(M451)),1)))*$C$25,O451+MAX($Q$2:Q451)*$C$19),O451)*($J452/$J451)</f>
        <v>328.47676056676397</v>
      </c>
      <c r="P452" s="80">
        <f t="array" ref="P452">IF(YEAR(M452)&lt;&gt;YEAR(M451),IF(O451&gt;INDEX(Table2xAcq.1[],_xlfn.AGGREGATE(15,6,(ROW(Tableyear1[])-ROW(INDEX(Tableyear1[],1,1))+1)/(YEAR(Tableyear1[])=YEAR(M451)),1)),P451+(O451-INDEX(Table2xAcq.1[],_xlfn.AGGREGATE(15,6,(ROW(Tableyear1[])-ROW(INDEX(Tableyear1[],1,1))+1)/(YEAR(Tableyear1[])=YEAR(M451)),1)))*$C$25,P451-MAX($Q$2:Q451)*$C$19),P451)*(1+Tbill_YTM)^(1/52)</f>
        <v>3215.8375158253384</v>
      </c>
      <c r="Q452" s="64">
        <f t="shared" si="28"/>
        <v>4628.479441163774</v>
      </c>
      <c r="R452" s="64">
        <f>IF(YEAR(M452)&lt;&gt;YEAR(M451), R451*EXP($C$20/52)+(-MAX(Q$2:Q451)*$C$19), R451*EXP($C$20/52))</f>
        <v>-2432.638111455406</v>
      </c>
      <c r="S452" s="65">
        <f t="shared" si="29"/>
        <v>1.9026584428518361</v>
      </c>
      <c r="T452" s="62"/>
      <c r="U452" s="62"/>
      <c r="V452" s="62"/>
    </row>
    <row r="453" spans="7:22" x14ac:dyDescent="0.4">
      <c r="G453" s="62"/>
      <c r="H453" s="77">
        <v>39762</v>
      </c>
      <c r="I453" s="78">
        <v>1179.63000488281</v>
      </c>
      <c r="J453" s="73">
        <v>0.81283783912658603</v>
      </c>
      <c r="K453" s="79">
        <f t="shared" si="30"/>
        <v>129.2225293063467</v>
      </c>
      <c r="L453" s="62"/>
      <c r="M453" s="77">
        <v>39762</v>
      </c>
      <c r="N453" s="80">
        <f t="shared" si="31"/>
        <v>1005.7358043473735</v>
      </c>
      <c r="O453" s="80">
        <f t="array" ref="O453">IF(YEAR(M453)&lt;&gt;YEAR(M452),IF(O452&gt;INDEX(Table2xAcq.1[],_xlfn.AGGREGATE(15,6,(ROW(Tableyear1[])-ROW(INDEX(Tableyear1[],1,1))+1)/(YEAR(Tableyear1[])=YEAR(M452)),1)),O452-(O452-INDEX(Table2xAcq.1[],_xlfn.AGGREGATE(15,6,(ROW(Tableyear1[])-ROW(INDEX(Tableyear1[],1,1))+1)/(YEAR(Tableyear1[])=YEAR(M452)),1)))*$C$25,O452+MAX($Q$2:Q452)*$C$19),O452)*($J453/$J452)</f>
        <v>280.8268728712543</v>
      </c>
      <c r="P453" s="80">
        <f t="array" ref="P453">IF(YEAR(M453)&lt;&gt;YEAR(M452),IF(O452&gt;INDEX(Table2xAcq.1[],_xlfn.AGGREGATE(15,6,(ROW(Tableyear1[])-ROW(INDEX(Tableyear1[],1,1))+1)/(YEAR(Tableyear1[])=YEAR(M452)),1)),P452+(O452-INDEX(Table2xAcq.1[],_xlfn.AGGREGATE(15,6,(ROW(Tableyear1[])-ROW(INDEX(Tableyear1[],1,1))+1)/(YEAR(Tableyear1[])=YEAR(M452)),1)))*$C$25,P452-MAX($Q$2:Q452)*$C$19),P452)*(1+Tbill_YTM)^(1/52)</f>
        <v>3217.6660413469358</v>
      </c>
      <c r="Q453" s="64">
        <f t="shared" si="28"/>
        <v>4504.2287185655641</v>
      </c>
      <c r="R453" s="64">
        <f>IF(YEAR(M453)&lt;&gt;YEAR(M452), R452*EXP($C$20/52)+(-MAX(Q$2:Q452)*$C$19), R452*EXP($C$20/52))</f>
        <v>-2435.4466215667085</v>
      </c>
      <c r="S453" s="65">
        <f t="shared" si="29"/>
        <v>1.8494467005267479</v>
      </c>
      <c r="T453" s="62"/>
      <c r="U453" s="62"/>
      <c r="V453" s="62"/>
    </row>
    <row r="454" spans="7:22" x14ac:dyDescent="0.4">
      <c r="G454" s="62"/>
      <c r="H454" s="77">
        <v>39769</v>
      </c>
      <c r="I454" s="78">
        <v>1085.56994628906</v>
      </c>
      <c r="J454" s="73">
        <v>0.68042343854904097</v>
      </c>
      <c r="K454" s="79">
        <f t="shared" si="30"/>
        <v>129.29600524897106</v>
      </c>
      <c r="L454" s="62"/>
      <c r="M454" s="77">
        <v>39769</v>
      </c>
      <c r="N454" s="80">
        <f t="shared" si="31"/>
        <v>925.54153301214728</v>
      </c>
      <c r="O454" s="80">
        <f t="array" ref="O454">IF(YEAR(M454)&lt;&gt;YEAR(M453),IF(O453&gt;INDEX(Table2xAcq.1[],_xlfn.AGGREGATE(15,6,(ROW(Tableyear1[])-ROW(INDEX(Tableyear1[],1,1))+1)/(YEAR(Tableyear1[])=YEAR(M453)),1)),O453-(O453-INDEX(Table2xAcq.1[],_xlfn.AGGREGATE(15,6,(ROW(Tableyear1[])-ROW(INDEX(Tableyear1[],1,1))+1)/(YEAR(Tableyear1[])=YEAR(M453)),1)))*$C$25,O453+MAX($Q$2:Q453)*$C$19),O453)*($J454/$J453)</f>
        <v>235.07909853379195</v>
      </c>
      <c r="P454" s="80">
        <f t="array" ref="P454">IF(YEAR(M454)&lt;&gt;YEAR(M453),IF(O453&gt;INDEX(Table2xAcq.1[],_xlfn.AGGREGATE(15,6,(ROW(Tableyear1[])-ROW(INDEX(Tableyear1[],1,1))+1)/(YEAR(Tableyear1[])=YEAR(M453)),1)),P453+(O453-INDEX(Table2xAcq.1[],_xlfn.AGGREGATE(15,6,(ROW(Tableyear1[])-ROW(INDEX(Tableyear1[],1,1))+1)/(YEAR(Tableyear1[])=YEAR(M453)),1)))*$C$25,P453-MAX($Q$2:Q453)*$C$19),P453)*(1+Tbill_YTM)^(1/52)</f>
        <v>3219.4956065683209</v>
      </c>
      <c r="Q454" s="64">
        <f t="shared" si="28"/>
        <v>4380.1162381142603</v>
      </c>
      <c r="R454" s="64">
        <f>IF(YEAR(M454)&lt;&gt;YEAR(M453), R453*EXP($C$20/52)+(-MAX(Q$2:Q453)*$C$19), R453*EXP($C$20/52))</f>
        <v>-2438.2583741368903</v>
      </c>
      <c r="S454" s="65">
        <f t="shared" si="29"/>
        <v>1.7964118505959241</v>
      </c>
      <c r="T454" s="62"/>
      <c r="U454" s="62"/>
      <c r="V454" s="62"/>
    </row>
    <row r="455" spans="7:22" x14ac:dyDescent="0.4">
      <c r="G455" s="62"/>
      <c r="H455" s="77">
        <v>39776</v>
      </c>
      <c r="I455" s="78">
        <v>1185.75</v>
      </c>
      <c r="J455" s="73">
        <v>0.80855667591094904</v>
      </c>
      <c r="K455" s="79">
        <f t="shared" si="30"/>
        <v>129.36952297002347</v>
      </c>
      <c r="L455" s="62"/>
      <c r="M455" s="77">
        <v>39776</v>
      </c>
      <c r="N455" s="80">
        <f t="shared" si="31"/>
        <v>1010.9536253474424</v>
      </c>
      <c r="O455" s="80">
        <f t="array" ref="O455">IF(YEAR(M455)&lt;&gt;YEAR(M454),IF(O454&gt;INDEX(Table2xAcq.1[],_xlfn.AGGREGATE(15,6,(ROW(Tableyear1[])-ROW(INDEX(Tableyear1[],1,1))+1)/(YEAR(Tableyear1[])=YEAR(M454)),1)),O454-(O454-INDEX(Table2xAcq.1[],_xlfn.AGGREGATE(15,6,(ROW(Tableyear1[])-ROW(INDEX(Tableyear1[],1,1))+1)/(YEAR(Tableyear1[])=YEAR(M454)),1)))*$C$25,O454+MAX($Q$2:Q454)*$C$19),O454)*($J455/$J454)</f>
        <v>279.34777627876463</v>
      </c>
      <c r="P455" s="80">
        <f t="array" ref="P455">IF(YEAR(M455)&lt;&gt;YEAR(M454),IF(O454&gt;INDEX(Table2xAcq.1[],_xlfn.AGGREGATE(15,6,(ROW(Tableyear1[])-ROW(INDEX(Tableyear1[],1,1))+1)/(YEAR(Tableyear1[])=YEAR(M454)),1)),P454+(O454-INDEX(Table2xAcq.1[],_xlfn.AGGREGATE(15,6,(ROW(Tableyear1[])-ROW(INDEX(Tableyear1[],1,1))+1)/(YEAR(Tableyear1[])=YEAR(M454)),1)))*$C$25,P454-MAX($Q$2:Q454)*$C$19),P454)*(1+Tbill_YTM)^(1/52)</f>
        <v>3221.3262120806671</v>
      </c>
      <c r="Q455" s="64">
        <f t="shared" si="28"/>
        <v>4511.6276137068744</v>
      </c>
      <c r="R455" s="64">
        <f>IF(YEAR(M455)&lt;&gt;YEAR(M454), R454*EXP($C$20/52)+(-MAX(Q$2:Q454)*$C$19), R454*EXP($C$20/52))</f>
        <v>-2441.07337290941</v>
      </c>
      <c r="S455" s="65">
        <f t="shared" si="29"/>
        <v>1.8482146680948226</v>
      </c>
      <c r="T455" s="62"/>
      <c r="U455" s="62"/>
      <c r="V455" s="62"/>
    </row>
    <row r="456" spans="7:22" x14ac:dyDescent="0.4">
      <c r="G456" s="62"/>
      <c r="H456" s="77">
        <v>39783</v>
      </c>
      <c r="I456" s="78">
        <v>1177.86999511718</v>
      </c>
      <c r="J456" s="73">
        <v>0.78623300790786699</v>
      </c>
      <c r="K456" s="79">
        <f t="shared" si="30"/>
        <v>129.44308249325914</v>
      </c>
      <c r="L456" s="62"/>
      <c r="M456" s="77">
        <v>39783</v>
      </c>
      <c r="N456" s="80">
        <f t="shared" si="31"/>
        <v>1004.2352449940438</v>
      </c>
      <c r="O456" s="80">
        <f t="array" ref="O456">IF(YEAR(M456)&lt;&gt;YEAR(M455),IF(O455&gt;INDEX(Table2xAcq.1[],_xlfn.AGGREGATE(15,6,(ROW(Tableyear1[])-ROW(INDEX(Tableyear1[],1,1))+1)/(YEAR(Tableyear1[])=YEAR(M455)),1)),O455-(O455-INDEX(Table2xAcq.1[],_xlfn.AGGREGATE(15,6,(ROW(Tableyear1[])-ROW(INDEX(Tableyear1[],1,1))+1)/(YEAR(Tableyear1[])=YEAR(M455)),1)))*$C$25,O455+MAX($Q$2:Q455)*$C$19),O455)*($J456/$J455)</f>
        <v>271.63518518795382</v>
      </c>
      <c r="P456" s="80">
        <f t="array" ref="P456">IF(YEAR(M456)&lt;&gt;YEAR(M455),IF(O455&gt;INDEX(Table2xAcq.1[],_xlfn.AGGREGATE(15,6,(ROW(Tableyear1[])-ROW(INDEX(Tableyear1[],1,1))+1)/(YEAR(Tableyear1[])=YEAR(M455)),1)),P455+(O455-INDEX(Table2xAcq.1[],_xlfn.AGGREGATE(15,6,(ROW(Tableyear1[])-ROW(INDEX(Tableyear1[],1,1))+1)/(YEAR(Tableyear1[])=YEAR(M455)),1)))*$C$25,P455-MAX($Q$2:Q455)*$C$19),P455)*(1+Tbill_YTM)^(1/52)</f>
        <v>3223.1578584754843</v>
      </c>
      <c r="Q456" s="64">
        <f t="shared" si="28"/>
        <v>4499.0282886574823</v>
      </c>
      <c r="R456" s="64">
        <f>IF(YEAR(M456)&lt;&gt;YEAR(M455), R455*EXP($C$20/52)+(-MAX(Q$2:Q455)*$C$19), R455*EXP($C$20/52))</f>
        <v>-2443.8916216320467</v>
      </c>
      <c r="S456" s="65">
        <f t="shared" si="29"/>
        <v>1.8409279072911597</v>
      </c>
      <c r="T456" s="62"/>
      <c r="U456" s="62"/>
      <c r="V456" s="62"/>
    </row>
    <row r="457" spans="7:22" ht="17.5" customHeight="1" x14ac:dyDescent="0.4">
      <c r="G457" s="62"/>
      <c r="H457" s="77">
        <v>39790</v>
      </c>
      <c r="I457" s="78">
        <v>1206.65002441406</v>
      </c>
      <c r="J457" s="73">
        <v>0.82537645101547197</v>
      </c>
      <c r="K457" s="79">
        <f t="shared" si="30"/>
        <v>129.51668384244684</v>
      </c>
      <c r="L457" s="62"/>
      <c r="M457" s="77">
        <v>39790</v>
      </c>
      <c r="N457" s="80">
        <f t="shared" si="31"/>
        <v>1028.7726896116162</v>
      </c>
      <c r="O457" s="80">
        <f t="array" ref="O457">IF(YEAR(M457)&lt;&gt;YEAR(M456),IF(O456&gt;INDEX(Table2xAcq.1[],_xlfn.AGGREGATE(15,6,(ROW(Tableyear1[])-ROW(INDEX(Tableyear1[],1,1))+1)/(YEAR(Tableyear1[])=YEAR(M456)),1)),O456-(O456-INDEX(Table2xAcq.1[],_xlfn.AGGREGATE(15,6,(ROW(Tableyear1[])-ROW(INDEX(Tableyear1[],1,1))+1)/(YEAR(Tableyear1[])=YEAR(M456)),1)))*$C$25,O456+MAX($Q$2:Q456)*$C$19),O456)*($J457/$J456)</f>
        <v>285.15883060920328</v>
      </c>
      <c r="P457" s="80">
        <f t="array" ref="P457">IF(YEAR(M457)&lt;&gt;YEAR(M456),IF(O456&gt;INDEX(Table2xAcq.1[],_xlfn.AGGREGATE(15,6,(ROW(Tableyear1[])-ROW(INDEX(Tableyear1[],1,1))+1)/(YEAR(Tableyear1[])=YEAR(M456)),1)),P456+(O456-INDEX(Table2xAcq.1[],_xlfn.AGGREGATE(15,6,(ROW(Tableyear1[])-ROW(INDEX(Tableyear1[],1,1))+1)/(YEAR(Tableyear1[])=YEAR(M456)),1)))*$C$25,P456-MAX($Q$2:Q456)*$C$19),P456)*(1+Tbill_YTM)^(1/52)</f>
        <v>3224.9905463446185</v>
      </c>
      <c r="Q457" s="64">
        <f t="shared" si="28"/>
        <v>4538.9220665654375</v>
      </c>
      <c r="R457" s="64">
        <f>IF(YEAR(M457)&lt;&gt;YEAR(M456), R456*EXP($C$20/52)+(-MAX(Q$2:Q456)*$C$19), R456*EXP($C$20/52))</f>
        <v>-2446.7131240569079</v>
      </c>
      <c r="S457" s="65">
        <f t="shared" si="29"/>
        <v>1.8551100339215196</v>
      </c>
      <c r="T457" s="62"/>
      <c r="U457" s="62"/>
      <c r="V457" s="62"/>
    </row>
    <row r="458" spans="7:22" x14ac:dyDescent="0.4">
      <c r="G458" s="62"/>
      <c r="H458" s="77">
        <v>39797</v>
      </c>
      <c r="I458" s="78">
        <v>1217.18994140625</v>
      </c>
      <c r="J458" s="73">
        <v>0.83271586894989003</v>
      </c>
      <c r="K458" s="79">
        <f t="shared" si="30"/>
        <v>129.59032704136877</v>
      </c>
      <c r="L458" s="62"/>
      <c r="M458" s="77">
        <v>39797</v>
      </c>
      <c r="N458" s="80">
        <f t="shared" si="31"/>
        <v>1037.758873287868</v>
      </c>
      <c r="O458" s="80">
        <f t="array" ref="O458">IF(YEAR(M458)&lt;&gt;YEAR(M457),IF(O457&gt;INDEX(Table2xAcq.1[],_xlfn.AGGREGATE(15,6,(ROW(Tableyear1[])-ROW(INDEX(Tableyear1[],1,1))+1)/(YEAR(Tableyear1[])=YEAR(M457)),1)),O457-(O457-INDEX(Table2xAcq.1[],_xlfn.AGGREGATE(15,6,(ROW(Tableyear1[])-ROW(INDEX(Tableyear1[],1,1))+1)/(YEAR(Tableyear1[])=YEAR(M457)),1)))*$C$25,O457+MAX($Q$2:Q457)*$C$19),O457)*($J458/$J457)</f>
        <v>287.69452184797791</v>
      </c>
      <c r="P458" s="80">
        <f t="array" ref="P458">IF(YEAR(M458)&lt;&gt;YEAR(M457),IF(O457&gt;INDEX(Table2xAcq.1[],_xlfn.AGGREGATE(15,6,(ROW(Tableyear1[])-ROW(INDEX(Tableyear1[],1,1))+1)/(YEAR(Tableyear1[])=YEAR(M457)),1)),P457+(O457-INDEX(Table2xAcq.1[],_xlfn.AGGREGATE(15,6,(ROW(Tableyear1[])-ROW(INDEX(Tableyear1[],1,1))+1)/(YEAR(Tableyear1[])=YEAR(M457)),1)))*$C$25,P457-MAX($Q$2:Q457)*$C$19),P457)*(1+Tbill_YTM)^(1/52)</f>
        <v>3226.8242762802515</v>
      </c>
      <c r="Q458" s="64">
        <f t="shared" si="28"/>
        <v>4552.2776714160973</v>
      </c>
      <c r="R458" s="64">
        <f>IF(YEAR(M458)&lt;&gt;YEAR(M457), R457*EXP($C$20/52)+(-MAX(Q$2:Q457)*$C$19), R457*EXP($C$20/52))</f>
        <v>-2449.5378839404316</v>
      </c>
      <c r="S458" s="65">
        <f t="shared" si="29"/>
        <v>1.8584230524710679</v>
      </c>
      <c r="T458" s="62"/>
      <c r="U458" s="62"/>
      <c r="V458" s="62"/>
    </row>
    <row r="459" spans="7:22" x14ac:dyDescent="0.4">
      <c r="G459" s="62"/>
      <c r="H459" s="77">
        <v>39804</v>
      </c>
      <c r="I459" s="78">
        <v>1185.43994140625</v>
      </c>
      <c r="J459" s="73">
        <v>0.79296076297759999</v>
      </c>
      <c r="K459" s="79">
        <f t="shared" si="30"/>
        <v>129.66401211382072</v>
      </c>
      <c r="L459" s="62"/>
      <c r="M459" s="77">
        <v>39804</v>
      </c>
      <c r="N459" s="80">
        <f t="shared" si="31"/>
        <v>1010.6892737898446</v>
      </c>
      <c r="O459" s="80">
        <f t="array" ref="O459">IF(YEAR(M459)&lt;&gt;YEAR(M458),IF(O458&gt;INDEX(Table2xAcq.1[],_xlfn.AGGREGATE(15,6,(ROW(Tableyear1[])-ROW(INDEX(Tableyear1[],1,1))+1)/(YEAR(Tableyear1[])=YEAR(M458)),1)),O458-(O458-INDEX(Table2xAcq.1[],_xlfn.AGGREGATE(15,6,(ROW(Tableyear1[])-ROW(INDEX(Tableyear1[],1,1))+1)/(YEAR(Tableyear1[])=YEAR(M458)),1)))*$C$25,O458+MAX($Q$2:Q458)*$C$19),O458)*($J459/$J458)</f>
        <v>273.95955337891667</v>
      </c>
      <c r="P459" s="80">
        <f t="array" ref="P459">IF(YEAR(M459)&lt;&gt;YEAR(M458),IF(O458&gt;INDEX(Table2xAcq.1[],_xlfn.AGGREGATE(15,6,(ROW(Tableyear1[])-ROW(INDEX(Tableyear1[],1,1))+1)/(YEAR(Tableyear1[])=YEAR(M458)),1)),P458+(O458-INDEX(Table2xAcq.1[],_xlfn.AGGREGATE(15,6,(ROW(Tableyear1[])-ROW(INDEX(Tableyear1[],1,1))+1)/(YEAR(Tableyear1[])=YEAR(M458)),1)))*$C$25,P458-MAX($Q$2:Q458)*$C$19),P458)*(1+Tbill_YTM)^(1/52)</f>
        <v>3228.659048874903</v>
      </c>
      <c r="Q459" s="64">
        <f t="shared" si="28"/>
        <v>4513.3078760436638</v>
      </c>
      <c r="R459" s="64">
        <f>IF(YEAR(M459)&lt;&gt;YEAR(M458), R458*EXP($C$20/52)+(-MAX(Q$2:Q458)*$C$19), R458*EXP($C$20/52))</f>
        <v>-2452.3659050433935</v>
      </c>
      <c r="S459" s="65">
        <f t="shared" si="29"/>
        <v>1.8403892611464938</v>
      </c>
      <c r="T459" s="62"/>
      <c r="U459" s="62"/>
      <c r="V459" s="62"/>
    </row>
    <row r="460" spans="7:22" ht="17.5" customHeight="1" x14ac:dyDescent="0.4">
      <c r="G460" s="89" t="s">
        <v>48</v>
      </c>
      <c r="H460" s="85">
        <v>39811</v>
      </c>
      <c r="I460" s="86">
        <v>1263.69995117187</v>
      </c>
      <c r="J460" s="87">
        <v>0.89479446411132801</v>
      </c>
      <c r="K460" s="88">
        <f t="shared" si="30"/>
        <v>129.73773908361196</v>
      </c>
      <c r="L460" s="89"/>
      <c r="M460" s="85">
        <v>39811</v>
      </c>
      <c r="N460" s="90">
        <f t="shared" si="31"/>
        <v>1077.4126476817103</v>
      </c>
      <c r="O460" s="90">
        <f t="array" ref="O460">IF(YEAR(M460)&lt;&gt;YEAR(M459),IF(O459&gt;INDEX(Table2xAcq.1[],_xlfn.AGGREGATE(15,6,(ROW(Tableyear1[])-ROW(INDEX(Tableyear1[],1,1))+1)/(YEAR(Tableyear1[])=YEAR(M459)),1)),O459-(O459-INDEX(Table2xAcq.1[],_xlfn.AGGREGATE(15,6,(ROW(Tableyear1[])-ROW(INDEX(Tableyear1[],1,1))+1)/(YEAR(Tableyear1[])=YEAR(M459)),1)))*$C$25,O459+MAX($Q$2:Q459)*$C$19),O459)*($J460/$J459)</f>
        <v>309.14201962952768</v>
      </c>
      <c r="P460" s="90">
        <f t="array" ref="P460">IF(YEAR(M460)&lt;&gt;YEAR(M459),IF(O459&gt;INDEX(Table2xAcq.1[],_xlfn.AGGREGATE(15,6,(ROW(Tableyear1[])-ROW(INDEX(Tableyear1[],1,1))+1)/(YEAR(Tableyear1[])=YEAR(M459)),1)),P459+(O459-INDEX(Table2xAcq.1[],_xlfn.AGGREGATE(15,6,(ROW(Tableyear1[])-ROW(INDEX(Tableyear1[],1,1))+1)/(YEAR(Tableyear1[])=YEAR(M459)),1)))*$C$25,P459-MAX($Q$2:Q459)*$C$19),P459)*(1+Tbill_YTM)^(1/52)</f>
        <v>3230.4948647214287</v>
      </c>
      <c r="Q460" s="91">
        <f t="shared" si="28"/>
        <v>4617.0495320326663</v>
      </c>
      <c r="R460" s="91">
        <f>IF(YEAR(M460)&lt;&gt;YEAR(M459), R459*EXP($C$20/52)+(-MAX(Q$2:Q459)*$C$19), R459*EXP($C$20/52))</f>
        <v>-2455.1971911309106</v>
      </c>
      <c r="S460" s="92">
        <f t="shared" si="29"/>
        <v>1.8805208594695262</v>
      </c>
      <c r="T460" s="89"/>
      <c r="U460" s="89"/>
      <c r="V460" s="89"/>
    </row>
    <row r="461" spans="7:22" ht="17.5" customHeight="1" x14ac:dyDescent="0.4">
      <c r="G461" s="62"/>
      <c r="H461" s="77">
        <v>39818</v>
      </c>
      <c r="I461" s="78">
        <v>1223.01000976562</v>
      </c>
      <c r="J461" s="73">
        <v>0.84158384799957198</v>
      </c>
      <c r="K461" s="79">
        <f t="shared" si="30"/>
        <v>129.81150797456533</v>
      </c>
      <c r="L461" s="62"/>
      <c r="M461" s="77">
        <v>39818</v>
      </c>
      <c r="N461" s="80">
        <f t="shared" si="31"/>
        <v>1042.720980989892</v>
      </c>
      <c r="O461" s="80">
        <f t="array" ref="O461">IF(YEAR(M461)&lt;&gt;YEAR(M460),IF(O460&gt;INDEX(Table2xAcq.1[],_xlfn.AGGREGATE(15,6,(ROW(Tableyear1[])-ROW(INDEX(Tableyear1[],1,1))+1)/(YEAR(Tableyear1[])=YEAR(M460)),1)),O460-(O460-INDEX(Table2xAcq.1[],_xlfn.AGGREGATE(15,6,(ROW(Tableyear1[])-ROW(INDEX(Tableyear1[],1,1))+1)/(YEAR(Tableyear1[])=YEAR(M460)),1)))*$C$25,O460+MAX($Q$2:Q460)*$C$19),O460)*($J461/$J460)</f>
        <v>478.86494300525806</v>
      </c>
      <c r="P461" s="80">
        <f t="array" ref="P461">IF(YEAR(M461)&lt;&gt;YEAR(M460),IF(O460&gt;INDEX(Table2xAcq.1[],_xlfn.AGGREGATE(15,6,(ROW(Tableyear1[])-ROW(INDEX(Tableyear1[],1,1))+1)/(YEAR(Tableyear1[])=YEAR(M460)),1)),P460+(O460-INDEX(Table2xAcq.1[],_xlfn.AGGREGATE(15,6,(ROW(Tableyear1[])-ROW(INDEX(Tableyear1[],1,1))+1)/(YEAR(Tableyear1[])=YEAR(M460)),1)))*$C$25,P460-MAX($Q$2:Q460)*$C$19),P460)*(1+Tbill_YTM)^(1/52)</f>
        <v>3032.218004393736</v>
      </c>
      <c r="Q461" s="64">
        <f t="shared" si="28"/>
        <v>4553.8039283888866</v>
      </c>
      <c r="R461" s="64">
        <f>IF(YEAR(M461)&lt;&gt;YEAR(M460), R460*EXP($C$20/52)+(-MAX(Q$2:Q460)*$C$19), R460*EXP($C$20/52))</f>
        <v>-2658.0317459724474</v>
      </c>
      <c r="S461" s="65">
        <f t="shared" si="29"/>
        <v>1.7132240558409382</v>
      </c>
      <c r="T461" s="62"/>
      <c r="U461" s="62"/>
      <c r="V461" s="62"/>
    </row>
    <row r="462" spans="7:22" ht="17.5" customHeight="1" x14ac:dyDescent="0.4">
      <c r="G462" s="62"/>
      <c r="H462" s="77">
        <v>39825</v>
      </c>
      <c r="I462" s="78">
        <v>1198.14001464843</v>
      </c>
      <c r="J462" s="73">
        <v>0.80274677276611295</v>
      </c>
      <c r="K462" s="79">
        <f t="shared" si="30"/>
        <v>129.88531881051722</v>
      </c>
      <c r="L462" s="62"/>
      <c r="M462" s="77">
        <v>39825</v>
      </c>
      <c r="N462" s="80">
        <f t="shared" si="31"/>
        <v>1021.5171760342973</v>
      </c>
      <c r="O462" s="80">
        <f t="array" ref="O462">IF(YEAR(M462)&lt;&gt;YEAR(M461),IF(O461&gt;INDEX(Table2xAcq.1[],_xlfn.AGGREGATE(15,6,(ROW(Tableyear1[])-ROW(INDEX(Tableyear1[],1,1))+1)/(YEAR(Tableyear1[])=YEAR(M461)),1)),O461-(O461-INDEX(Table2xAcq.1[],_xlfn.AGGREGATE(15,6,(ROW(Tableyear1[])-ROW(INDEX(Tableyear1[],1,1))+1)/(YEAR(Tableyear1[])=YEAR(M461)),1)))*$C$25,O461+MAX($Q$2:Q461)*$C$19),O461)*($J462/$J461)</f>
        <v>456.76647490565313</v>
      </c>
      <c r="P462" s="80">
        <f t="array" ref="P462">IF(YEAR(M462)&lt;&gt;YEAR(M461),IF(O461&gt;INDEX(Table2xAcq.1[],_xlfn.AGGREGATE(15,6,(ROW(Tableyear1[])-ROW(INDEX(Tableyear1[],1,1))+1)/(YEAR(Tableyear1[])=YEAR(M461)),1)),P461+(O461-INDEX(Table2xAcq.1[],_xlfn.AGGREGATE(15,6,(ROW(Tableyear1[])-ROW(INDEX(Tableyear1[],1,1))+1)/(YEAR(Tableyear1[])=YEAR(M461)),1)))*$C$25,P461-MAX($Q$2:Q461)*$C$19),P461)*(1+Tbill_YTM)^(1/52)</f>
        <v>3033.942123843427</v>
      </c>
      <c r="Q462" s="64">
        <f t="shared" si="28"/>
        <v>4512.2257747833773</v>
      </c>
      <c r="R462" s="64">
        <f>IF(YEAR(M462)&lt;&gt;YEAR(M461), R461*EXP($C$20/52)+(-MAX(Q$2:Q461)*$C$19), R461*EXP($C$20/52))</f>
        <v>-2661.1004757599044</v>
      </c>
      <c r="S462" s="65">
        <f t="shared" si="29"/>
        <v>1.6956239780817992</v>
      </c>
      <c r="T462" s="62"/>
      <c r="U462" s="62"/>
      <c r="V462" s="62"/>
    </row>
    <row r="463" spans="7:22" ht="17.5" customHeight="1" x14ac:dyDescent="0.4">
      <c r="G463" s="62"/>
      <c r="H463" s="77">
        <v>39832</v>
      </c>
      <c r="I463" s="78">
        <v>1175.89001464843</v>
      </c>
      <c r="J463" s="73">
        <v>0.76849615573883001</v>
      </c>
      <c r="K463" s="79">
        <f t="shared" si="30"/>
        <v>129.95917161531756</v>
      </c>
      <c r="L463" s="62"/>
      <c r="M463" s="77">
        <v>39832</v>
      </c>
      <c r="N463" s="80">
        <f t="shared" si="31"/>
        <v>1002.5471417404069</v>
      </c>
      <c r="O463" s="80">
        <f t="array" ref="O463">IF(YEAR(M463)&lt;&gt;YEAR(M462),IF(O462&gt;INDEX(Table2xAcq.1[],_xlfn.AGGREGATE(15,6,(ROW(Tableyear1[])-ROW(INDEX(Tableyear1[],1,1))+1)/(YEAR(Tableyear1[])=YEAR(M462)),1)),O462-(O462-INDEX(Table2xAcq.1[],_xlfn.AGGREGATE(15,6,(ROW(Tableyear1[])-ROW(INDEX(Tableyear1[],1,1))+1)/(YEAR(Tableyear1[])=YEAR(M462)),1)))*$C$25,O462+MAX($Q$2:Q462)*$C$19),O462)*($J463/$J462)</f>
        <v>437.27772187213111</v>
      </c>
      <c r="P463" s="80">
        <f t="array" ref="P463">IF(YEAR(M463)&lt;&gt;YEAR(M462),IF(O462&gt;INDEX(Table2xAcq.1[],_xlfn.AGGREGATE(15,6,(ROW(Tableyear1[])-ROW(INDEX(Tableyear1[],1,1))+1)/(YEAR(Tableyear1[])=YEAR(M462)),1)),P462+(O462-INDEX(Table2xAcq.1[],_xlfn.AGGREGATE(15,6,(ROW(Tableyear1[])-ROW(INDEX(Tableyear1[],1,1))+1)/(YEAR(Tableyear1[])=YEAR(M462)),1)))*$C$25,P462-MAX($Q$2:Q462)*$C$19),P462)*(1+Tbill_YTM)^(1/52)</f>
        <v>3035.6672236276036</v>
      </c>
      <c r="Q463" s="64">
        <f t="shared" si="28"/>
        <v>4475.4920872401417</v>
      </c>
      <c r="R463" s="64">
        <f>IF(YEAR(M463)&lt;&gt;YEAR(M462), R462*EXP($C$20/52)+(-MAX(Q$2:Q462)*$C$19), R462*EXP($C$20/52))</f>
        <v>-2664.1727484330031</v>
      </c>
      <c r="S463" s="65">
        <f t="shared" si="29"/>
        <v>1.6798805895272779</v>
      </c>
      <c r="T463" s="62"/>
      <c r="U463" s="62"/>
      <c r="V463" s="62"/>
    </row>
    <row r="464" spans="7:22" ht="17.5" customHeight="1" x14ac:dyDescent="0.4">
      <c r="G464" s="62"/>
      <c r="H464" s="77">
        <v>39839</v>
      </c>
      <c r="I464" s="78">
        <v>1180.25</v>
      </c>
      <c r="J464" s="73">
        <v>0.77461218833923295</v>
      </c>
      <c r="K464" s="79">
        <f t="shared" si="30"/>
        <v>130.03306641282981</v>
      </c>
      <c r="L464" s="62"/>
      <c r="M464" s="77">
        <v>39839</v>
      </c>
      <c r="N464" s="80">
        <f t="shared" si="31"/>
        <v>1006.2644033871549</v>
      </c>
      <c r="O464" s="80">
        <f t="array" ref="O464">IF(YEAR(M464)&lt;&gt;YEAR(M463),IF(O463&gt;INDEX(Table2xAcq.1[],_xlfn.AGGREGATE(15,6,(ROW(Tableyear1[])-ROW(INDEX(Tableyear1[],1,1))+1)/(YEAR(Tableyear1[])=YEAR(M463)),1)),O463-(O463-INDEX(Table2xAcq.1[],_xlfn.AGGREGATE(15,6,(ROW(Tableyear1[])-ROW(INDEX(Tableyear1[],1,1))+1)/(YEAR(Tableyear1[])=YEAR(M463)),1)))*$C$25,O463+MAX($Q$2:Q463)*$C$19),O463)*($J464/$J463)</f>
        <v>440.75777155413471</v>
      </c>
      <c r="P464" s="80">
        <f t="array" ref="P464">IF(YEAR(M464)&lt;&gt;YEAR(M463),IF(O463&gt;INDEX(Table2xAcq.1[],_xlfn.AGGREGATE(15,6,(ROW(Tableyear1[])-ROW(INDEX(Tableyear1[],1,1))+1)/(YEAR(Tableyear1[])=YEAR(M463)),1)),P463+(O463-INDEX(Table2xAcq.1[],_xlfn.AGGREGATE(15,6,(ROW(Tableyear1[])-ROW(INDEX(Tableyear1[],1,1))+1)/(YEAR(Tableyear1[])=YEAR(M463)),1)))*$C$25,P463-MAX($Q$2:Q463)*$C$19),P463)*(1+Tbill_YTM)^(1/52)</f>
        <v>3037.3933043036836</v>
      </c>
      <c r="Q464" s="64">
        <f t="shared" si="28"/>
        <v>4484.4154792449735</v>
      </c>
      <c r="R464" s="64">
        <f>IF(YEAR(M464)&lt;&gt;YEAR(M463), R463*EXP($C$20/52)+(-MAX(Q$2:Q463)*$C$19), R463*EXP($C$20/52))</f>
        <v>-2667.2485680820482</v>
      </c>
      <c r="S464" s="65">
        <f t="shared" si="29"/>
        <v>1.6812889255648207</v>
      </c>
      <c r="T464" s="62"/>
      <c r="U464" s="62"/>
      <c r="V464" s="62"/>
    </row>
    <row r="465" spans="7:22" x14ac:dyDescent="0.4">
      <c r="G465" s="62"/>
      <c r="H465" s="77">
        <v>39846</v>
      </c>
      <c r="I465" s="78">
        <v>1277.48999023437</v>
      </c>
      <c r="J465" s="73">
        <v>0.90182846784591597</v>
      </c>
      <c r="K465" s="79">
        <f t="shared" si="30"/>
        <v>130.10700322693106</v>
      </c>
      <c r="L465" s="62"/>
      <c r="M465" s="77">
        <v>39846</v>
      </c>
      <c r="N465" s="80">
        <f t="shared" si="31"/>
        <v>1089.1698393190009</v>
      </c>
      <c r="O465" s="80">
        <f t="array" ref="O465">IF(YEAR(M465)&lt;&gt;YEAR(M464),IF(O464&gt;INDEX(Table2xAcq.1[],_xlfn.AGGREGATE(15,6,(ROW(Tableyear1[])-ROW(INDEX(Tableyear1[],1,1))+1)/(YEAR(Tableyear1[])=YEAR(M464)),1)),O464-(O464-INDEX(Table2xAcq.1[],_xlfn.AGGREGATE(15,6,(ROW(Tableyear1[])-ROW(INDEX(Tableyear1[],1,1))+1)/(YEAR(Tableyear1[])=YEAR(M464)),1)))*$C$25,O464+MAX($Q$2:Q464)*$C$19),O464)*($J465/$J464)</f>
        <v>513.14439895925057</v>
      </c>
      <c r="P465" s="80">
        <f t="array" ref="P465">IF(YEAR(M465)&lt;&gt;YEAR(M464),IF(O464&gt;INDEX(Table2xAcq.1[],_xlfn.AGGREGATE(15,6,(ROW(Tableyear1[])-ROW(INDEX(Tableyear1[],1,1))+1)/(YEAR(Tableyear1[])=YEAR(M464)),1)),P464+(O464-INDEX(Table2xAcq.1[],_xlfn.AGGREGATE(15,6,(ROW(Tableyear1[])-ROW(INDEX(Tableyear1[],1,1))+1)/(YEAR(Tableyear1[])=YEAR(M464)),1)))*$C$25,P464-MAX($Q$2:Q464)*$C$19),P464)*(1+Tbill_YTM)^(1/52)</f>
        <v>3039.1203664294026</v>
      </c>
      <c r="Q465" s="64">
        <f t="shared" si="28"/>
        <v>4641.4346047076542</v>
      </c>
      <c r="R465" s="64">
        <f>IF(YEAR(M465)&lt;&gt;YEAR(M464), R464*EXP($C$20/52)+(-MAX(Q$2:Q464)*$C$19), R464*EXP($C$20/52))</f>
        <v>-2670.327938802066</v>
      </c>
      <c r="S465" s="65">
        <f t="shared" si="29"/>
        <v>1.7381515345975989</v>
      </c>
      <c r="T465" s="62"/>
      <c r="U465" s="62"/>
      <c r="V465" s="62"/>
    </row>
    <row r="466" spans="7:22" x14ac:dyDescent="0.4">
      <c r="G466" s="62"/>
      <c r="H466" s="77">
        <v>39853</v>
      </c>
      <c r="I466" s="78">
        <v>1236.84997558593</v>
      </c>
      <c r="J466" s="73">
        <v>0.84708839654922397</v>
      </c>
      <c r="K466" s="79">
        <f t="shared" si="30"/>
        <v>130.18098208151193</v>
      </c>
      <c r="L466" s="62"/>
      <c r="M466" s="77">
        <v>39853</v>
      </c>
      <c r="N466" s="80">
        <f t="shared" si="31"/>
        <v>1054.5207394724787</v>
      </c>
      <c r="O466" s="80">
        <f t="array" ref="O466">IF(YEAR(M466)&lt;&gt;YEAR(M465),IF(O465&gt;INDEX(Table2xAcq.1[],_xlfn.AGGREGATE(15,6,(ROW(Tableyear1[])-ROW(INDEX(Tableyear1[],1,1))+1)/(YEAR(Tableyear1[])=YEAR(M465)),1)),O465-(O465-INDEX(Table2xAcq.1[],_xlfn.AGGREGATE(15,6,(ROW(Tableyear1[])-ROW(INDEX(Tableyear1[],1,1))+1)/(YEAR(Tableyear1[])=YEAR(M465)),1)))*$C$25,O465+MAX($Q$2:Q465)*$C$19),O465)*($J466/$J465)</f>
        <v>481.99705554967568</v>
      </c>
      <c r="P466" s="80">
        <f t="array" ref="P466">IF(YEAR(M466)&lt;&gt;YEAR(M465),IF(O465&gt;INDEX(Table2xAcq.1[],_xlfn.AGGREGATE(15,6,(ROW(Tableyear1[])-ROW(INDEX(Tableyear1[],1,1))+1)/(YEAR(Tableyear1[])=YEAR(M465)),1)),P465+(O465-INDEX(Table2xAcq.1[],_xlfn.AGGREGATE(15,6,(ROW(Tableyear1[])-ROW(INDEX(Tableyear1[],1,1))+1)/(YEAR(Tableyear1[])=YEAR(M465)),1)))*$C$25,P465-MAX($Q$2:Q465)*$C$19),P465)*(1+Tbill_YTM)^(1/52)</f>
        <v>3040.8484105628127</v>
      </c>
      <c r="Q466" s="64">
        <f t="shared" si="28"/>
        <v>4577.3662055849672</v>
      </c>
      <c r="R466" s="64">
        <f>IF(YEAR(M466)&lt;&gt;YEAR(M465), R465*EXP($C$20/52)+(-MAX(Q$2:Q465)*$C$19), R465*EXP($C$20/52))</f>
        <v>-2673.4108646928112</v>
      </c>
      <c r="S466" s="65">
        <f t="shared" si="29"/>
        <v>1.7121820914388071</v>
      </c>
      <c r="T466" s="62"/>
      <c r="U466" s="62"/>
      <c r="V466" s="62"/>
    </row>
    <row r="467" spans="7:22" x14ac:dyDescent="0.4">
      <c r="G467" s="62"/>
      <c r="H467" s="77">
        <v>39860</v>
      </c>
      <c r="I467" s="78">
        <v>1172.7099609375</v>
      </c>
      <c r="J467" s="73">
        <v>0.760545134544372</v>
      </c>
      <c r="K467" s="79">
        <f t="shared" si="30"/>
        <v>130.25500300047665</v>
      </c>
      <c r="L467" s="62"/>
      <c r="M467" s="77">
        <v>39860</v>
      </c>
      <c r="N467" s="80">
        <f t="shared" si="31"/>
        <v>999.83587306837296</v>
      </c>
      <c r="O467" s="80">
        <f t="array" ref="O467">IF(YEAR(M467)&lt;&gt;YEAR(M466),IF(O466&gt;INDEX(Table2xAcq.1[],_xlfn.AGGREGATE(15,6,(ROW(Tableyear1[])-ROW(INDEX(Tableyear1[],1,1))+1)/(YEAR(Tableyear1[])=YEAR(M466)),1)),O466-(O466-INDEX(Table2xAcq.1[],_xlfn.AGGREGATE(15,6,(ROW(Tableyear1[])-ROW(INDEX(Tableyear1[],1,1))+1)/(YEAR(Tableyear1[])=YEAR(M466)),1)))*$C$25,O466+MAX($Q$2:Q466)*$C$19),O466)*($J467/$J466)</f>
        <v>432.75355553960463</v>
      </c>
      <c r="P467" s="80">
        <f t="array" ref="P467">IF(YEAR(M467)&lt;&gt;YEAR(M466),IF(O466&gt;INDEX(Table2xAcq.1[],_xlfn.AGGREGATE(15,6,(ROW(Tableyear1[])-ROW(INDEX(Tableyear1[],1,1))+1)/(YEAR(Tableyear1[])=YEAR(M466)),1)),P466+(O466-INDEX(Table2xAcq.1[],_xlfn.AGGREGATE(15,6,(ROW(Tableyear1[])-ROW(INDEX(Tableyear1[],1,1))+1)/(YEAR(Tableyear1[])=YEAR(M466)),1)))*$C$25,P466-MAX($Q$2:Q466)*$C$19),P466)*(1+Tbill_YTM)^(1/52)</f>
        <v>3042.5774372622836</v>
      </c>
      <c r="Q467" s="64">
        <f t="shared" si="28"/>
        <v>4475.1668658702611</v>
      </c>
      <c r="R467" s="64">
        <f>IF(YEAR(M467)&lt;&gt;YEAR(M466), R466*EXP($C$20/52)+(-MAX(Q$2:Q466)*$C$19), R466*EXP($C$20/52))</f>
        <v>-2676.497349858771</v>
      </c>
      <c r="S467" s="65">
        <f t="shared" si="29"/>
        <v>1.6720236491571341</v>
      </c>
      <c r="T467" s="62"/>
      <c r="U467" s="62"/>
      <c r="V467" s="62"/>
    </row>
    <row r="468" spans="7:22" x14ac:dyDescent="0.4">
      <c r="G468" s="62"/>
      <c r="H468" s="77">
        <v>39867</v>
      </c>
      <c r="I468" s="78">
        <v>1116.98999023437</v>
      </c>
      <c r="J468" s="73">
        <v>0.68867981433868397</v>
      </c>
      <c r="K468" s="79">
        <f t="shared" si="30"/>
        <v>130.32906600774302</v>
      </c>
      <c r="L468" s="62"/>
      <c r="M468" s="77">
        <v>39867</v>
      </c>
      <c r="N468" s="80">
        <f t="shared" si="31"/>
        <v>952.32981665970112</v>
      </c>
      <c r="O468" s="80">
        <f t="array" ref="O468">IF(YEAR(M468)&lt;&gt;YEAR(M467),IF(O467&gt;INDEX(Table2xAcq.1[],_xlfn.AGGREGATE(15,6,(ROW(Tableyear1[])-ROW(INDEX(Tableyear1[],1,1))+1)/(YEAR(Tableyear1[])=YEAR(M467)),1)),O467-(O467-INDEX(Table2xAcq.1[],_xlfn.AGGREGATE(15,6,(ROW(Tableyear1[])-ROW(INDEX(Tableyear1[],1,1))+1)/(YEAR(Tableyear1[])=YEAR(M467)),1)))*$C$25,O467+MAX($Q$2:Q467)*$C$19),O467)*($J468/$J467)</f>
        <v>391.86186952857639</v>
      </c>
      <c r="P468" s="80">
        <f t="array" ref="P468">IF(YEAR(M468)&lt;&gt;YEAR(M467),IF(O467&gt;INDEX(Table2xAcq.1[],_xlfn.AGGREGATE(15,6,(ROW(Tableyear1[])-ROW(INDEX(Tableyear1[],1,1))+1)/(YEAR(Tableyear1[])=YEAR(M467)),1)),P467+(O467-INDEX(Table2xAcq.1[],_xlfn.AGGREGATE(15,6,(ROW(Tableyear1[])-ROW(INDEX(Tableyear1[],1,1))+1)/(YEAR(Tableyear1[])=YEAR(M467)),1)))*$C$25,P467-MAX($Q$2:Q467)*$C$19),P467)*(1+Tbill_YTM)^(1/52)</f>
        <v>3044.3074470865026</v>
      </c>
      <c r="Q468" s="64">
        <f t="shared" si="28"/>
        <v>4388.4991332747804</v>
      </c>
      <c r="R468" s="64">
        <f>IF(YEAR(M468)&lt;&gt;YEAR(M467), R467*EXP($C$20/52)+(-MAX(Q$2:Q467)*$C$19), R467*EXP($C$20/52))</f>
        <v>-2679.5873984091718</v>
      </c>
      <c r="S468" s="65">
        <f t="shared" si="29"/>
        <v>1.6377518180150281</v>
      </c>
      <c r="T468" s="62"/>
      <c r="U468" s="62"/>
      <c r="V468" s="62"/>
    </row>
    <row r="469" spans="7:22" x14ac:dyDescent="0.4">
      <c r="G469" s="62"/>
      <c r="H469" s="77">
        <v>39874</v>
      </c>
      <c r="I469" s="78">
        <v>1064.69995117187</v>
      </c>
      <c r="J469" s="73">
        <v>0.62782448530197099</v>
      </c>
      <c r="K469" s="79">
        <f t="shared" si="30"/>
        <v>130.40317112724247</v>
      </c>
      <c r="L469" s="62"/>
      <c r="M469" s="77">
        <v>39874</v>
      </c>
      <c r="N469" s="80">
        <f t="shared" si="31"/>
        <v>907.7480713003979</v>
      </c>
      <c r="O469" s="80">
        <f t="array" ref="O469">IF(YEAR(M469)&lt;&gt;YEAR(M468),IF(O468&gt;INDEX(Table2xAcq.1[],_xlfn.AGGREGATE(15,6,(ROW(Tableyear1[])-ROW(INDEX(Tableyear1[],1,1))+1)/(YEAR(Tableyear1[])=YEAR(M468)),1)),O468-(O468-INDEX(Table2xAcq.1[],_xlfn.AGGREGATE(15,6,(ROW(Tableyear1[])-ROW(INDEX(Tableyear1[],1,1))+1)/(YEAR(Tableyear1[])=YEAR(M468)),1)))*$C$25,O468+MAX($Q$2:Q468)*$C$19),O468)*($J469/$J468)</f>
        <v>357.23491733599275</v>
      </c>
      <c r="P469" s="80">
        <f t="array" ref="P469">IF(YEAR(M469)&lt;&gt;YEAR(M468),IF(O468&gt;INDEX(Table2xAcq.1[],_xlfn.AGGREGATE(15,6,(ROW(Tableyear1[])-ROW(INDEX(Tableyear1[],1,1))+1)/(YEAR(Tableyear1[])=YEAR(M468)),1)),P468+(O468-INDEX(Table2xAcq.1[],_xlfn.AGGREGATE(15,6,(ROW(Tableyear1[])-ROW(INDEX(Tableyear1[],1,1))+1)/(YEAR(Tableyear1[])=YEAR(M468)),1)))*$C$25,P468-MAX($Q$2:Q468)*$C$19),P468)*(1+Tbill_YTM)^(1/52)</f>
        <v>3046.0384405944747</v>
      </c>
      <c r="Q469" s="64">
        <f t="shared" si="28"/>
        <v>4311.0214292308656</v>
      </c>
      <c r="R469" s="64">
        <f>IF(YEAR(M469)&lt;&gt;YEAR(M468), R468*EXP($C$20/52)+(-MAX(Q$2:Q468)*$C$19), R468*EXP($C$20/52))</f>
        <v>-2682.681014457984</v>
      </c>
      <c r="S469" s="65">
        <f t="shared" si="29"/>
        <v>1.6069824947495204</v>
      </c>
      <c r="T469" s="62"/>
      <c r="U469" s="62"/>
      <c r="V469" s="62"/>
    </row>
    <row r="470" spans="7:22" x14ac:dyDescent="0.4">
      <c r="G470" s="62"/>
      <c r="H470" s="77">
        <v>39881</v>
      </c>
      <c r="I470" s="78">
        <v>1168.52001953125</v>
      </c>
      <c r="J470" s="73">
        <v>0.74494844675063998</v>
      </c>
      <c r="K470" s="79">
        <f t="shared" si="30"/>
        <v>130.47731838292003</v>
      </c>
      <c r="L470" s="62"/>
      <c r="M470" s="77">
        <v>39881</v>
      </c>
      <c r="N470" s="80">
        <f t="shared" si="31"/>
        <v>996.26358847664449</v>
      </c>
      <c r="O470" s="80">
        <f t="array" ref="O470">IF(YEAR(M470)&lt;&gt;YEAR(M469),IF(O469&gt;INDEX(Table2xAcq.1[],_xlfn.AGGREGATE(15,6,(ROW(Tableyear1[])-ROW(INDEX(Tableyear1[],1,1))+1)/(YEAR(Tableyear1[])=YEAR(M469)),1)),O469-(O469-INDEX(Table2xAcq.1[],_xlfn.AGGREGATE(15,6,(ROW(Tableyear1[])-ROW(INDEX(Tableyear1[],1,1))+1)/(YEAR(Tableyear1[])=YEAR(M469)),1)))*$C$25,O469+MAX($Q$2:Q469)*$C$19),O469)*($J470/$J469)</f>
        <v>423.87897099384696</v>
      </c>
      <c r="P470" s="80">
        <f t="array" ref="P470">IF(YEAR(M470)&lt;&gt;YEAR(M469),IF(O469&gt;INDEX(Table2xAcq.1[],_xlfn.AGGREGATE(15,6,(ROW(Tableyear1[])-ROW(INDEX(Tableyear1[],1,1))+1)/(YEAR(Tableyear1[])=YEAR(M469)),1)),P469+(O469-INDEX(Table2xAcq.1[],_xlfn.AGGREGATE(15,6,(ROW(Tableyear1[])-ROW(INDEX(Tableyear1[],1,1))+1)/(YEAR(Tableyear1[])=YEAR(M469)),1)))*$C$25,P469-MAX($Q$2:Q469)*$C$19),P469)*(1+Tbill_YTM)^(1/52)</f>
        <v>3047.7704183455221</v>
      </c>
      <c r="Q470" s="64">
        <f t="shared" si="28"/>
        <v>4467.9129778160132</v>
      </c>
      <c r="R470" s="64">
        <f>IF(YEAR(M470)&lt;&gt;YEAR(M469), R469*EXP($C$20/52)+(-MAX(Q$2:Q469)*$C$19), R469*EXP($C$20/52))</f>
        <v>-2685.7782021239277</v>
      </c>
      <c r="S470" s="65">
        <f t="shared" si="29"/>
        <v>1.6635450292517691</v>
      </c>
      <c r="T470" s="62"/>
      <c r="U470" s="62"/>
      <c r="V470" s="62"/>
    </row>
    <row r="471" spans="7:22" x14ac:dyDescent="0.4">
      <c r="G471" s="62"/>
      <c r="H471" s="77">
        <v>39888</v>
      </c>
      <c r="I471" s="78">
        <v>1187.18005371093</v>
      </c>
      <c r="J471" s="73">
        <v>0.76818990707397405</v>
      </c>
      <c r="K471" s="79">
        <f t="shared" si="30"/>
        <v>130.55150779873432</v>
      </c>
      <c r="L471" s="62"/>
      <c r="M471" s="77">
        <v>39888</v>
      </c>
      <c r="N471" s="80">
        <f t="shared" si="31"/>
        <v>1012.1728688502938</v>
      </c>
      <c r="O471" s="80">
        <f t="array" ref="O471">IF(YEAR(M471)&lt;&gt;YEAR(M470),IF(O470&gt;INDEX(Table2xAcq.1[],_xlfn.AGGREGATE(15,6,(ROW(Tableyear1[])-ROW(INDEX(Tableyear1[],1,1))+1)/(YEAR(Tableyear1[])=YEAR(M470)),1)),O470-(O470-INDEX(Table2xAcq.1[],_xlfn.AGGREGATE(15,6,(ROW(Tableyear1[])-ROW(INDEX(Tableyear1[],1,1))+1)/(YEAR(Tableyear1[])=YEAR(M470)),1)))*$C$25,O470+MAX($Q$2:Q470)*$C$19),O470)*($J471/$J470)</f>
        <v>437.10346502322614</v>
      </c>
      <c r="P471" s="80">
        <f t="array" ref="P471">IF(YEAR(M471)&lt;&gt;YEAR(M470),IF(O470&gt;INDEX(Table2xAcq.1[],_xlfn.AGGREGATE(15,6,(ROW(Tableyear1[])-ROW(INDEX(Tableyear1[],1,1))+1)/(YEAR(Tableyear1[])=YEAR(M470)),1)),P470+(O470-INDEX(Table2xAcq.1[],_xlfn.AGGREGATE(15,6,(ROW(Tableyear1[])-ROW(INDEX(Tableyear1[],1,1))+1)/(YEAR(Tableyear1[])=YEAR(M470)),1)))*$C$25,P470-MAX($Q$2:Q470)*$C$19),P470)*(1+Tbill_YTM)^(1/52)</f>
        <v>3049.5033808992857</v>
      </c>
      <c r="Q471" s="64">
        <f t="shared" si="28"/>
        <v>4498.7797147728052</v>
      </c>
      <c r="R471" s="64">
        <f>IF(YEAR(M471)&lt;&gt;YEAR(M470), R470*EXP($C$20/52)+(-MAX(Q$2:Q470)*$C$19), R470*EXP($C$20/52))</f>
        <v>-2688.8789655304781</v>
      </c>
      <c r="S471" s="65">
        <f t="shared" si="29"/>
        <v>1.6731060685304067</v>
      </c>
      <c r="T471" s="62"/>
      <c r="U471" s="62"/>
      <c r="V471" s="62"/>
    </row>
    <row r="472" spans="7:22" x14ac:dyDescent="0.4">
      <c r="G472" s="62"/>
      <c r="H472" s="77">
        <v>39895</v>
      </c>
      <c r="I472" s="78">
        <v>1251.46997070312</v>
      </c>
      <c r="J472" s="73">
        <v>0.850757896900177</v>
      </c>
      <c r="K472" s="79">
        <f t="shared" si="30"/>
        <v>130.6257393986576</v>
      </c>
      <c r="L472" s="62"/>
      <c r="M472" s="77">
        <v>39895</v>
      </c>
      <c r="N472" s="80">
        <f t="shared" si="31"/>
        <v>1066.9855398657191</v>
      </c>
      <c r="O472" s="80">
        <f t="array" ref="O472">IF(YEAR(M472)&lt;&gt;YEAR(M471),IF(O471&gt;INDEX(Table2xAcq.1[],_xlfn.AGGREGATE(15,6,(ROW(Tableyear1[])-ROW(INDEX(Tableyear1[],1,1))+1)/(YEAR(Tableyear1[])=YEAR(M471)),1)),O471-(O471-INDEX(Table2xAcq.1[],_xlfn.AGGREGATE(15,6,(ROW(Tableyear1[])-ROW(INDEX(Tableyear1[],1,1))+1)/(YEAR(Tableyear1[])=YEAR(M471)),1)))*$C$25,O471+MAX($Q$2:Q471)*$C$19),O471)*($J472/$J471)</f>
        <v>484.08501752826362</v>
      </c>
      <c r="P472" s="80">
        <f t="array" ref="P472">IF(YEAR(M472)&lt;&gt;YEAR(M471),IF(O471&gt;INDEX(Table2xAcq.1[],_xlfn.AGGREGATE(15,6,(ROW(Tableyear1[])-ROW(INDEX(Tableyear1[],1,1))+1)/(YEAR(Tableyear1[])=YEAR(M471)),1)),P471+(O471-INDEX(Table2xAcq.1[],_xlfn.AGGREGATE(15,6,(ROW(Tableyear1[])-ROW(INDEX(Tableyear1[],1,1))+1)/(YEAR(Tableyear1[])=YEAR(M471)),1)))*$C$25,P471-MAX($Q$2:Q471)*$C$19),P471)*(1+Tbill_YTM)^(1/52)</f>
        <v>3051.2373288157246</v>
      </c>
      <c r="Q472" s="64">
        <f t="shared" si="28"/>
        <v>4602.3078862097072</v>
      </c>
      <c r="R472" s="64">
        <f>IF(YEAR(M472)&lt;&gt;YEAR(M471), R471*EXP($C$20/52)+(-MAX(Q$2:Q471)*$C$19), R471*EXP($C$20/52))</f>
        <v>-2691.9833088058708</v>
      </c>
      <c r="S472" s="65">
        <f t="shared" si="29"/>
        <v>1.7096346292916771</v>
      </c>
      <c r="T472" s="62"/>
      <c r="U472" s="62"/>
      <c r="V472" s="62"/>
    </row>
    <row r="473" spans="7:22" x14ac:dyDescent="0.4">
      <c r="G473" s="62"/>
      <c r="H473" s="77">
        <v>39902</v>
      </c>
      <c r="I473" s="78">
        <v>1316.16003417968</v>
      </c>
      <c r="J473" s="73">
        <v>0.93638426065444902</v>
      </c>
      <c r="K473" s="79">
        <f t="shared" si="30"/>
        <v>130.70001320667575</v>
      </c>
      <c r="L473" s="62"/>
      <c r="M473" s="77">
        <v>39902</v>
      </c>
      <c r="N473" s="80">
        <f t="shared" si="31"/>
        <v>1122.1393700960243</v>
      </c>
      <c r="O473" s="80">
        <f t="array" ref="O473">IF(YEAR(M473)&lt;&gt;YEAR(M472),IF(O472&gt;INDEX(Table2xAcq.1[],_xlfn.AGGREGATE(15,6,(ROW(Tableyear1[])-ROW(INDEX(Tableyear1[],1,1))+1)/(YEAR(Tableyear1[])=YEAR(M472)),1)),O472-(O472-INDEX(Table2xAcq.1[],_xlfn.AGGREGATE(15,6,(ROW(Tableyear1[])-ROW(INDEX(Tableyear1[],1,1))+1)/(YEAR(Tableyear1[])=YEAR(M472)),1)))*$C$25,O472+MAX($Q$2:Q472)*$C$19),O472)*($J473/$J472)</f>
        <v>532.80679836614604</v>
      </c>
      <c r="P473" s="80">
        <f t="array" ref="P473">IF(YEAR(M473)&lt;&gt;YEAR(M472),IF(O472&gt;INDEX(Table2xAcq.1[],_xlfn.AGGREGATE(15,6,(ROW(Tableyear1[])-ROW(INDEX(Tableyear1[],1,1))+1)/(YEAR(Tableyear1[])=YEAR(M472)),1)),P472+(O472-INDEX(Table2xAcq.1[],_xlfn.AGGREGATE(15,6,(ROW(Tableyear1[])-ROW(INDEX(Tableyear1[],1,1))+1)/(YEAR(Tableyear1[])=YEAR(M472)),1)))*$C$25,P472-MAX($Q$2:Q472)*$C$19),P472)*(1+Tbill_YTM)^(1/52)</f>
        <v>3052.9722626551161</v>
      </c>
      <c r="Q473" s="64">
        <f t="shared" si="28"/>
        <v>4707.9184311172867</v>
      </c>
      <c r="R473" s="64">
        <f>IF(YEAR(M473)&lt;&gt;YEAR(M472), R472*EXP($C$20/52)+(-MAX(Q$2:Q472)*$C$19), R472*EXP($C$20/52))</f>
        <v>-2695.091236083108</v>
      </c>
      <c r="S473" s="65">
        <f t="shared" si="29"/>
        <v>1.7468493712144257</v>
      </c>
      <c r="T473" s="62"/>
      <c r="U473" s="62"/>
      <c r="V473" s="62"/>
    </row>
    <row r="474" spans="7:22" x14ac:dyDescent="0.4">
      <c r="G474" s="62"/>
      <c r="H474" s="77">
        <v>39909</v>
      </c>
      <c r="I474" s="78">
        <v>1340.28002929687</v>
      </c>
      <c r="J474" s="73">
        <v>0.96788311004638605</v>
      </c>
      <c r="K474" s="79">
        <f t="shared" si="30"/>
        <v>130.77432924678828</v>
      </c>
      <c r="L474" s="62"/>
      <c r="M474" s="77">
        <v>39909</v>
      </c>
      <c r="N474" s="80">
        <f t="shared" si="31"/>
        <v>1142.7037356933981</v>
      </c>
      <c r="O474" s="80">
        <f t="array" ref="O474">IF(YEAR(M474)&lt;&gt;YEAR(M473),IF(O473&gt;INDEX(Table2xAcq.1[],_xlfn.AGGREGATE(15,6,(ROW(Tableyear1[])-ROW(INDEX(Tableyear1[],1,1))+1)/(YEAR(Tableyear1[])=YEAR(M473)),1)),O473-(O473-INDEX(Table2xAcq.1[],_xlfn.AGGREGATE(15,6,(ROW(Tableyear1[])-ROW(INDEX(Tableyear1[],1,1))+1)/(YEAR(Tableyear1[])=YEAR(M473)),1)))*$C$25,O473+MAX($Q$2:Q473)*$C$19),O473)*($J474/$J473)</f>
        <v>550.72978340757084</v>
      </c>
      <c r="P474" s="80">
        <f t="array" ref="P474">IF(YEAR(M474)&lt;&gt;YEAR(M473),IF(O473&gt;INDEX(Table2xAcq.1[],_xlfn.AGGREGATE(15,6,(ROW(Tableyear1[])-ROW(INDEX(Tableyear1[],1,1))+1)/(YEAR(Tableyear1[])=YEAR(M473)),1)),P473+(O473-INDEX(Table2xAcq.1[],_xlfn.AGGREGATE(15,6,(ROW(Tableyear1[])-ROW(INDEX(Tableyear1[],1,1))+1)/(YEAR(Tableyear1[])=YEAR(M473)),1)))*$C$25,P473-MAX($Q$2:Q473)*$C$19),P473)*(1+Tbill_YTM)^(1/52)</f>
        <v>3054.7081829780559</v>
      </c>
      <c r="Q474" s="64">
        <f t="shared" si="28"/>
        <v>4748.141702079025</v>
      </c>
      <c r="R474" s="64">
        <f>IF(YEAR(M474)&lt;&gt;YEAR(M473), R473*EXP($C$20/52)+(-MAX(Q$2:Q473)*$C$19), R473*EXP($C$20/52))</f>
        <v>-2698.2027514999627</v>
      </c>
      <c r="S474" s="65">
        <f t="shared" si="29"/>
        <v>1.7597423690415692</v>
      </c>
      <c r="T474" s="62"/>
      <c r="U474" s="62"/>
      <c r="V474" s="62"/>
    </row>
    <row r="475" spans="7:22" x14ac:dyDescent="0.4">
      <c r="G475" s="62"/>
      <c r="H475" s="77">
        <v>39916</v>
      </c>
      <c r="I475" s="78">
        <v>1353.92004394531</v>
      </c>
      <c r="J475" s="73">
        <v>0.98653680086135798</v>
      </c>
      <c r="K475" s="79">
        <f t="shared" si="30"/>
        <v>130.8486875430084</v>
      </c>
      <c r="L475" s="62"/>
      <c r="M475" s="77">
        <v>39916</v>
      </c>
      <c r="N475" s="80">
        <f t="shared" si="31"/>
        <v>1154.3330186439634</v>
      </c>
      <c r="O475" s="80">
        <f t="array" ref="O475">IF(YEAR(M475)&lt;&gt;YEAR(M474),IF(O474&gt;INDEX(Table2xAcq.1[],_xlfn.AGGREGATE(15,6,(ROW(Tableyear1[])-ROW(INDEX(Tableyear1[],1,1))+1)/(YEAR(Tableyear1[])=YEAR(M474)),1)),O474-(O474-INDEX(Table2xAcq.1[],_xlfn.AGGREGATE(15,6,(ROW(Tableyear1[])-ROW(INDEX(Tableyear1[],1,1))+1)/(YEAR(Tableyear1[])=YEAR(M474)),1)))*$C$25,O474+MAX($Q$2:Q474)*$C$19),O474)*($J475/$J474)</f>
        <v>561.34381623410604</v>
      </c>
      <c r="P475" s="80">
        <f t="array" ref="P475">IF(YEAR(M475)&lt;&gt;YEAR(M474),IF(O474&gt;INDEX(Table2xAcq.1[],_xlfn.AGGREGATE(15,6,(ROW(Tableyear1[])-ROW(INDEX(Tableyear1[],1,1))+1)/(YEAR(Tableyear1[])=YEAR(M474)),1)),P474+(O474-INDEX(Table2xAcq.1[],_xlfn.AGGREGATE(15,6,(ROW(Tableyear1[])-ROW(INDEX(Tableyear1[],1,1))+1)/(YEAR(Tableyear1[])=YEAR(M474)),1)))*$C$25,P474-MAX($Q$2:Q474)*$C$19),P474)*(1+Tbill_YTM)^(1/52)</f>
        <v>3056.4450903454585</v>
      </c>
      <c r="Q475" s="64">
        <f t="shared" si="28"/>
        <v>4772.1219252235278</v>
      </c>
      <c r="R475" s="64">
        <f>IF(YEAR(M475)&lt;&gt;YEAR(M474), R474*EXP($C$20/52)+(-MAX(Q$2:Q474)*$C$19), R474*EXP($C$20/52))</f>
        <v>-2701.3178591989858</v>
      </c>
      <c r="S475" s="65">
        <f t="shared" si="29"/>
        <v>1.7665902992395688</v>
      </c>
      <c r="T475" s="62"/>
      <c r="U475" s="62"/>
      <c r="V475" s="62"/>
    </row>
    <row r="476" spans="7:22" x14ac:dyDescent="0.4">
      <c r="G476" s="62"/>
      <c r="H476" s="77">
        <v>39923</v>
      </c>
      <c r="I476" s="78">
        <v>1373.28002929687</v>
      </c>
      <c r="J476" s="73">
        <v>1.0103895664214999</v>
      </c>
      <c r="K476" s="79">
        <f t="shared" si="30"/>
        <v>130.92308811936292</v>
      </c>
      <c r="L476" s="62"/>
      <c r="M476" s="77">
        <v>39923</v>
      </c>
      <c r="N476" s="80">
        <f t="shared" si="31"/>
        <v>1170.8390674551235</v>
      </c>
      <c r="O476" s="80">
        <f t="array" ref="O476">IF(YEAR(M476)&lt;&gt;YEAR(M475),IF(O475&gt;INDEX(Table2xAcq.1[],_xlfn.AGGREGATE(15,6,(ROW(Tableyear1[])-ROW(INDEX(Tableyear1[],1,1))+1)/(YEAR(Tableyear1[])=YEAR(M475)),1)),O475-(O475-INDEX(Table2xAcq.1[],_xlfn.AGGREGATE(15,6,(ROW(Tableyear1[])-ROW(INDEX(Tableyear1[],1,1))+1)/(YEAR(Tableyear1[])=YEAR(M475)),1)))*$C$25,O475+MAX($Q$2:Q475)*$C$19),O475)*($J476/$J475)</f>
        <v>574.91614565514431</v>
      </c>
      <c r="P476" s="80">
        <f t="array" ref="P476">IF(YEAR(M476)&lt;&gt;YEAR(M475),IF(O475&gt;INDEX(Table2xAcq.1[],_xlfn.AGGREGATE(15,6,(ROW(Tableyear1[])-ROW(INDEX(Tableyear1[],1,1))+1)/(YEAR(Tableyear1[])=YEAR(M475)),1)),P475+(O475-INDEX(Table2xAcq.1[],_xlfn.AGGREGATE(15,6,(ROW(Tableyear1[])-ROW(INDEX(Tableyear1[],1,1))+1)/(YEAR(Tableyear1[])=YEAR(M475)),1)))*$C$25,P475-MAX($Q$2:Q475)*$C$19),P475)*(1+Tbill_YTM)^(1/52)</f>
        <v>3058.1829853185577</v>
      </c>
      <c r="Q476" s="64">
        <f t="shared" si="28"/>
        <v>4803.9381984288257</v>
      </c>
      <c r="R476" s="64">
        <f>IF(YEAR(M476)&lt;&gt;YEAR(M475), R475*EXP($C$20/52)+(-MAX(Q$2:Q475)*$C$19), R475*EXP($C$20/52))</f>
        <v>-2704.4365633275106</v>
      </c>
      <c r="S476" s="65">
        <f t="shared" si="29"/>
        <v>1.7763175751913773</v>
      </c>
      <c r="T476" s="62"/>
      <c r="U476" s="62"/>
      <c r="V476" s="62"/>
    </row>
    <row r="477" spans="7:22" x14ac:dyDescent="0.4">
      <c r="G477" s="62"/>
      <c r="H477" s="77">
        <v>39930</v>
      </c>
      <c r="I477" s="78">
        <v>1396.61999511718</v>
      </c>
      <c r="J477" s="73">
        <v>1.04892182350158</v>
      </c>
      <c r="K477" s="79">
        <f t="shared" si="30"/>
        <v>130.99753099989232</v>
      </c>
      <c r="L477" s="62"/>
      <c r="M477" s="77">
        <v>39930</v>
      </c>
      <c r="N477" s="80">
        <f t="shared" si="31"/>
        <v>1190.7383911418431</v>
      </c>
      <c r="O477" s="80">
        <f t="array" ref="O477">IF(YEAR(M477)&lt;&gt;YEAR(M476),IF(O476&gt;INDEX(Table2xAcq.1[],_xlfn.AGGREGATE(15,6,(ROW(Tableyear1[])-ROW(INDEX(Tableyear1[],1,1))+1)/(YEAR(Tableyear1[])=YEAR(M476)),1)),O476-(O476-INDEX(Table2xAcq.1[],_xlfn.AGGREGATE(15,6,(ROW(Tableyear1[])-ROW(INDEX(Tableyear1[],1,1))+1)/(YEAR(Tableyear1[])=YEAR(M476)),1)))*$C$25,O476+MAX($Q$2:Q476)*$C$19),O476)*($J477/$J476)</f>
        <v>596.8411708732209</v>
      </c>
      <c r="P477" s="80">
        <f t="array" ref="P477">IF(YEAR(M477)&lt;&gt;YEAR(M476),IF(O476&gt;INDEX(Table2xAcq.1[],_xlfn.AGGREGATE(15,6,(ROW(Tableyear1[])-ROW(INDEX(Tableyear1[],1,1))+1)/(YEAR(Tableyear1[])=YEAR(M476)),1)),P476+(O476-INDEX(Table2xAcq.1[],_xlfn.AGGREGATE(15,6,(ROW(Tableyear1[])-ROW(INDEX(Tableyear1[],1,1))+1)/(YEAR(Tableyear1[])=YEAR(M476)),1)))*$C$25,P476-MAX($Q$2:Q476)*$C$19),P476)*(1+Tbill_YTM)^(1/52)</f>
        <v>3059.9218684589064</v>
      </c>
      <c r="Q477" s="64">
        <f t="shared" si="28"/>
        <v>4847.5014304739707</v>
      </c>
      <c r="R477" s="64">
        <f>IF(YEAR(M477)&lt;&gt;YEAR(M476), R476*EXP($C$20/52)+(-MAX(Q$2:Q476)*$C$19), R476*EXP($C$20/52))</f>
        <v>-2707.5588680376582</v>
      </c>
      <c r="S477" s="65">
        <f t="shared" si="29"/>
        <v>1.7903586465646328</v>
      </c>
      <c r="T477" s="62"/>
      <c r="U477" s="62"/>
      <c r="V477" s="62"/>
    </row>
    <row r="478" spans="7:22" x14ac:dyDescent="0.4">
      <c r="G478" s="62"/>
      <c r="H478" s="77">
        <v>39937</v>
      </c>
      <c r="I478" s="78">
        <v>1394.16003417968</v>
      </c>
      <c r="J478" s="73">
        <v>1.0412768125534</v>
      </c>
      <c r="K478" s="79">
        <f t="shared" si="30"/>
        <v>131.07201620865078</v>
      </c>
      <c r="L478" s="62"/>
      <c r="M478" s="77">
        <v>39937</v>
      </c>
      <c r="N478" s="80">
        <f t="shared" si="31"/>
        <v>1188.6410633510113</v>
      </c>
      <c r="O478" s="80">
        <f t="array" ref="O478">IF(YEAR(M478)&lt;&gt;YEAR(M477),IF(O477&gt;INDEX(Table2xAcq.1[],_xlfn.AGGREGATE(15,6,(ROW(Tableyear1[])-ROW(INDEX(Tableyear1[],1,1))+1)/(YEAR(Tableyear1[])=YEAR(M477)),1)),O477-(O477-INDEX(Table2xAcq.1[],_xlfn.AGGREGATE(15,6,(ROW(Tableyear1[])-ROW(INDEX(Tableyear1[],1,1))+1)/(YEAR(Tableyear1[])=YEAR(M477)),1)))*$C$25,O477+MAX($Q$2:Q477)*$C$19),O477)*($J478/$J477)</f>
        <v>592.49112572837078</v>
      </c>
      <c r="P478" s="80">
        <f t="array" ref="P478">IF(YEAR(M478)&lt;&gt;YEAR(M477),IF(O477&gt;INDEX(Table2xAcq.1[],_xlfn.AGGREGATE(15,6,(ROW(Tableyear1[])-ROW(INDEX(Tableyear1[],1,1))+1)/(YEAR(Tableyear1[])=YEAR(M477)),1)),P477+(O477-INDEX(Table2xAcq.1[],_xlfn.AGGREGATE(15,6,(ROW(Tableyear1[])-ROW(INDEX(Tableyear1[],1,1))+1)/(YEAR(Tableyear1[])=YEAR(M477)),1)))*$C$25,P477-MAX($Q$2:Q477)*$C$19),P477)*(1+Tbill_YTM)^(1/52)</f>
        <v>3061.6617403283763</v>
      </c>
      <c r="Q478" s="64">
        <f t="shared" si="28"/>
        <v>4842.7939294077587</v>
      </c>
      <c r="R478" s="64">
        <f>IF(YEAR(M478)&lt;&gt;YEAR(M477), R477*EXP($C$20/52)+(-MAX(Q$2:Q477)*$C$19), R477*EXP($C$20/52))</f>
        <v>-2710.6847774863436</v>
      </c>
      <c r="S478" s="65">
        <f t="shared" si="29"/>
        <v>1.7865573930357739</v>
      </c>
      <c r="T478" s="62"/>
      <c r="U478" s="62"/>
      <c r="V478" s="62"/>
    </row>
    <row r="479" spans="7:22" x14ac:dyDescent="0.4">
      <c r="G479" s="62"/>
      <c r="H479" s="77">
        <v>39944</v>
      </c>
      <c r="I479" s="78">
        <v>1355.10998535156</v>
      </c>
      <c r="J479" s="73">
        <v>0.98378503322601296</v>
      </c>
      <c r="K479" s="79">
        <f t="shared" si="30"/>
        <v>131.14654376970611</v>
      </c>
      <c r="L479" s="62"/>
      <c r="M479" s="77">
        <v>39944</v>
      </c>
      <c r="N479" s="80">
        <f t="shared" si="31"/>
        <v>1155.3475458028076</v>
      </c>
      <c r="O479" s="80">
        <f t="array" ref="O479">IF(YEAR(M479)&lt;&gt;YEAR(M478),IF(O478&gt;INDEX(Table2xAcq.1[],_xlfn.AGGREGATE(15,6,(ROW(Tableyear1[])-ROW(INDEX(Tableyear1[],1,1))+1)/(YEAR(Tableyear1[])=YEAR(M478)),1)),O478-(O478-INDEX(Table2xAcq.1[],_xlfn.AGGREGATE(15,6,(ROW(Tableyear1[])-ROW(INDEX(Tableyear1[],1,1))+1)/(YEAR(Tableyear1[])=YEAR(M478)),1)))*$C$25,O478+MAX($Q$2:Q478)*$C$19),O478)*($J479/$J478)</f>
        <v>559.7780482420095</v>
      </c>
      <c r="P479" s="80">
        <f t="array" ref="P479">IF(YEAR(M479)&lt;&gt;YEAR(M478),IF(O478&gt;INDEX(Table2xAcq.1[],_xlfn.AGGREGATE(15,6,(ROW(Tableyear1[])-ROW(INDEX(Tableyear1[],1,1))+1)/(YEAR(Tableyear1[])=YEAR(M478)),1)),P478+(O478-INDEX(Table2xAcq.1[],_xlfn.AGGREGATE(15,6,(ROW(Tableyear1[])-ROW(INDEX(Tableyear1[],1,1))+1)/(YEAR(Tableyear1[])=YEAR(M478)),1)))*$C$25,P478-MAX($Q$2:Q478)*$C$19),P478)*(1+Tbill_YTM)^(1/52)</f>
        <v>3063.4026014891588</v>
      </c>
      <c r="Q479" s="64">
        <f t="shared" si="28"/>
        <v>4778.528195533976</v>
      </c>
      <c r="R479" s="64">
        <f>IF(YEAR(M479)&lt;&gt;YEAR(M478), R478*EXP($C$20/52)+(-MAX(Q$2:Q478)*$C$19), R478*EXP($C$20/52))</f>
        <v>-2713.814295835281</v>
      </c>
      <c r="S479" s="65">
        <f t="shared" si="29"/>
        <v>1.7608162072354328</v>
      </c>
      <c r="T479" s="62"/>
      <c r="U479" s="62"/>
      <c r="V479" s="62"/>
    </row>
    <row r="480" spans="7:22" x14ac:dyDescent="0.4">
      <c r="G480" s="62"/>
      <c r="H480" s="77">
        <v>39951</v>
      </c>
      <c r="I480" s="78">
        <v>1363.17004394531</v>
      </c>
      <c r="J480" s="73">
        <v>0.99387627840042103</v>
      </c>
      <c r="K480" s="79">
        <f t="shared" si="30"/>
        <v>131.22111370713986</v>
      </c>
      <c r="L480" s="62"/>
      <c r="M480" s="77">
        <v>39951</v>
      </c>
      <c r="N480" s="80">
        <f t="shared" si="31"/>
        <v>1162.2194373953562</v>
      </c>
      <c r="O480" s="80">
        <f t="array" ref="O480">IF(YEAR(M480)&lt;&gt;YEAR(M479),IF(O479&gt;INDEX(Table2xAcq.1[],_xlfn.AGGREGATE(15,6,(ROW(Tableyear1[])-ROW(INDEX(Tableyear1[],1,1))+1)/(YEAR(Tableyear1[])=YEAR(M479)),1)),O479-(O479-INDEX(Table2xAcq.1[],_xlfn.AGGREGATE(15,6,(ROW(Tableyear1[])-ROW(INDEX(Tableyear1[],1,1))+1)/(YEAR(Tableyear1[])=YEAR(M479)),1)))*$C$25,O479+MAX($Q$2:Q479)*$C$19),O479)*($J480/$J479)</f>
        <v>565.52001151373986</v>
      </c>
      <c r="P480" s="80">
        <f t="array" ref="P480">IF(YEAR(M480)&lt;&gt;YEAR(M479),IF(O479&gt;INDEX(Table2xAcq.1[],_xlfn.AGGREGATE(15,6,(ROW(Tableyear1[])-ROW(INDEX(Tableyear1[],1,1))+1)/(YEAR(Tableyear1[])=YEAR(M479)),1)),P479+(O479-INDEX(Table2xAcq.1[],_xlfn.AGGREGATE(15,6,(ROW(Tableyear1[])-ROW(INDEX(Tableyear1[],1,1))+1)/(YEAR(Tableyear1[])=YEAR(M479)),1)))*$C$25,P479-MAX($Q$2:Q479)*$C$19),P479)*(1+Tbill_YTM)^(1/52)</f>
        <v>3065.1444525037655</v>
      </c>
      <c r="Q480" s="64">
        <f t="shared" si="28"/>
        <v>4792.8839014128616</v>
      </c>
      <c r="R480" s="64">
        <f>IF(YEAR(M480)&lt;&gt;YEAR(M479), R479*EXP($C$20/52)+(-MAX(Q$2:Q479)*$C$19), R479*EXP($C$20/52))</f>
        <v>-2716.9474272509892</v>
      </c>
      <c r="S480" s="65">
        <f t="shared" si="29"/>
        <v>1.7640694307663904</v>
      </c>
      <c r="T480" s="62"/>
      <c r="U480" s="62"/>
      <c r="V480" s="62"/>
    </row>
    <row r="481" spans="1:22" x14ac:dyDescent="0.4">
      <c r="G481" s="62"/>
      <c r="H481" s="77">
        <v>39958</v>
      </c>
      <c r="I481" s="78">
        <v>1435.56994628906</v>
      </c>
      <c r="J481" s="73">
        <v>1.1039670705795199</v>
      </c>
      <c r="K481" s="79">
        <f t="shared" si="30"/>
        <v>131.29572604504722</v>
      </c>
      <c r="L481" s="62"/>
      <c r="M481" s="77">
        <v>39958</v>
      </c>
      <c r="N481" s="80">
        <f t="shared" si="31"/>
        <v>1223.9465668486262</v>
      </c>
      <c r="O481" s="80">
        <f t="array" ref="O481">IF(YEAR(M481)&lt;&gt;YEAR(M480),IF(O480&gt;INDEX(Table2xAcq.1[],_xlfn.AGGREGATE(15,6,(ROW(Tableyear1[])-ROW(INDEX(Tableyear1[],1,1))+1)/(YEAR(Tableyear1[])=YEAR(M480)),1)),O480-(O480-INDEX(Table2xAcq.1[],_xlfn.AGGREGATE(15,6,(ROW(Tableyear1[])-ROW(INDEX(Tableyear1[],1,1))+1)/(YEAR(Tableyear1[])=YEAR(M480)),1)))*$C$25,O480+MAX($Q$2:Q480)*$C$19),O480)*($J481/$J480)</f>
        <v>628.16216065616823</v>
      </c>
      <c r="P481" s="80">
        <f t="array" ref="P481">IF(YEAR(M481)&lt;&gt;YEAR(M480),IF(O480&gt;INDEX(Table2xAcq.1[],_xlfn.AGGREGATE(15,6,(ROW(Tableyear1[])-ROW(INDEX(Tableyear1[],1,1))+1)/(YEAR(Tableyear1[])=YEAR(M480)),1)),P480+(O480-INDEX(Table2xAcq.1[],_xlfn.AGGREGATE(15,6,(ROW(Tableyear1[])-ROW(INDEX(Tableyear1[],1,1))+1)/(YEAR(Tableyear1[])=YEAR(M480)),1)))*$C$25,P480-MAX($Q$2:Q480)*$C$19),P480)*(1+Tbill_YTM)^(1/52)</f>
        <v>3066.8872939350267</v>
      </c>
      <c r="Q481" s="64">
        <f t="shared" si="28"/>
        <v>4918.9960214398216</v>
      </c>
      <c r="R481" s="64">
        <f>IF(YEAR(M481)&lt;&gt;YEAR(M480), R480*EXP($C$20/52)+(-MAX(Q$2:Q480)*$C$19), R480*EXP($C$20/52))</f>
        <v>-2720.084175904798</v>
      </c>
      <c r="S481" s="65">
        <f t="shared" si="29"/>
        <v>1.8083984550969223</v>
      </c>
      <c r="T481" s="62"/>
      <c r="U481" s="62"/>
      <c r="V481" s="62"/>
    </row>
    <row r="482" spans="1:22" x14ac:dyDescent="0.4">
      <c r="G482" s="62"/>
      <c r="H482" s="77">
        <v>39965</v>
      </c>
      <c r="I482" s="78">
        <v>1493.2099609375</v>
      </c>
      <c r="J482" s="73">
        <v>1.19418084621429</v>
      </c>
      <c r="K482" s="79">
        <f t="shared" si="30"/>
        <v>131.37038080753712</v>
      </c>
      <c r="L482" s="62"/>
      <c r="M482" s="77">
        <v>39965</v>
      </c>
      <c r="N482" s="80">
        <f t="shared" si="31"/>
        <v>1273.0896254814916</v>
      </c>
      <c r="O482" s="80">
        <f t="array" ref="O482">IF(YEAR(M482)&lt;&gt;YEAR(M481),IF(O481&gt;INDEX(Table2xAcq.1[],_xlfn.AGGREGATE(15,6,(ROW(Tableyear1[])-ROW(INDEX(Tableyear1[],1,1))+1)/(YEAR(Tableyear1[])=YEAR(M481)),1)),O481-(O481-INDEX(Table2xAcq.1[],_xlfn.AGGREGATE(15,6,(ROW(Tableyear1[])-ROW(INDEX(Tableyear1[],1,1))+1)/(YEAR(Tableyear1[])=YEAR(M481)),1)))*$C$25,O481+MAX($Q$2:Q481)*$C$19),O481)*($J482/$J481)</f>
        <v>679.49419920505352</v>
      </c>
      <c r="P482" s="80">
        <f t="array" ref="P482">IF(YEAR(M482)&lt;&gt;YEAR(M481),IF(O481&gt;INDEX(Table2xAcq.1[],_xlfn.AGGREGATE(15,6,(ROW(Tableyear1[])-ROW(INDEX(Tableyear1[],1,1))+1)/(YEAR(Tableyear1[])=YEAR(M481)),1)),P481+(O481-INDEX(Table2xAcq.1[],_xlfn.AGGREGATE(15,6,(ROW(Tableyear1[])-ROW(INDEX(Tableyear1[],1,1))+1)/(YEAR(Tableyear1[])=YEAR(M481)),1)))*$C$25,P481-MAX($Q$2:Q481)*$C$19),P481)*(1+Tbill_YTM)^(1/52)</f>
        <v>3068.6311263460939</v>
      </c>
      <c r="Q482" s="64">
        <f t="shared" si="28"/>
        <v>5021.214951032639</v>
      </c>
      <c r="R482" s="64">
        <f>IF(YEAR(M482)&lt;&gt;YEAR(M481), R481*EXP($C$20/52)+(-MAX(Q$2:Q481)*$C$19), R481*EXP($C$20/52))</f>
        <v>-2723.224545972852</v>
      </c>
      <c r="S482" s="65">
        <f t="shared" si="29"/>
        <v>1.8438490349457566</v>
      </c>
      <c r="T482" s="62"/>
      <c r="U482" s="62"/>
      <c r="V482" s="62"/>
    </row>
    <row r="483" spans="1:22" x14ac:dyDescent="0.4">
      <c r="G483" s="62"/>
      <c r="H483" s="77">
        <v>39972</v>
      </c>
      <c r="I483" s="78">
        <v>1489.96997070312</v>
      </c>
      <c r="J483" s="73">
        <v>1.18561840057373</v>
      </c>
      <c r="K483" s="79">
        <f t="shared" si="30"/>
        <v>131.44507801873215</v>
      </c>
      <c r="L483" s="62"/>
      <c r="M483" s="77">
        <v>39972</v>
      </c>
      <c r="N483" s="80">
        <f t="shared" si="31"/>
        <v>1270.3272557800058</v>
      </c>
      <c r="O483" s="80">
        <f t="array" ref="O483">IF(YEAR(M483)&lt;&gt;YEAR(M482),IF(O482&gt;INDEX(Table2xAcq.1[],_xlfn.AGGREGATE(15,6,(ROW(Tableyear1[])-ROW(INDEX(Tableyear1[],1,1))+1)/(YEAR(Tableyear1[])=YEAR(M482)),1)),O482-(O482-INDEX(Table2xAcq.1[],_xlfn.AGGREGATE(15,6,(ROW(Tableyear1[])-ROW(INDEX(Tableyear1[],1,1))+1)/(YEAR(Tableyear1[])=YEAR(M482)),1)))*$C$25,O482+MAX($Q$2:Q482)*$C$19),O482)*($J483/$J482)</f>
        <v>674.62212965025083</v>
      </c>
      <c r="P483" s="80">
        <f t="array" ref="P483">IF(YEAR(M483)&lt;&gt;YEAR(M482),IF(O482&gt;INDEX(Table2xAcq.1[],_xlfn.AGGREGATE(15,6,(ROW(Tableyear1[])-ROW(INDEX(Tableyear1[],1,1))+1)/(YEAR(Tableyear1[])=YEAR(M482)),1)),P482+(O482-INDEX(Table2xAcq.1[],_xlfn.AGGREGATE(15,6,(ROW(Tableyear1[])-ROW(INDEX(Tableyear1[],1,1))+1)/(YEAR(Tableyear1[])=YEAR(M482)),1)))*$C$25,P482-MAX($Q$2:Q482)*$C$19),P482)*(1+Tbill_YTM)^(1/52)</f>
        <v>3070.3759503004385</v>
      </c>
      <c r="Q483" s="64">
        <f t="shared" si="28"/>
        <v>5015.3253357306949</v>
      </c>
      <c r="R483" s="64">
        <f>IF(YEAR(M483)&lt;&gt;YEAR(M482), R482*EXP($C$20/52)+(-MAX(Q$2:Q482)*$C$19), R482*EXP($C$20/52))</f>
        <v>-2726.3685416361182</v>
      </c>
      <c r="S483" s="65">
        <f t="shared" si="29"/>
        <v>1.8395625019649593</v>
      </c>
      <c r="T483" s="62"/>
      <c r="U483" s="62"/>
      <c r="V483" s="62"/>
    </row>
    <row r="484" spans="1:22" ht="17.5" customHeight="1" x14ac:dyDescent="0.4">
      <c r="A484" s="4"/>
      <c r="G484" s="62"/>
      <c r="H484" s="77">
        <v>39979</v>
      </c>
      <c r="I484" s="78">
        <v>1471.22998046875</v>
      </c>
      <c r="J484" s="73">
        <v>1.1528965234756401</v>
      </c>
      <c r="K484" s="79">
        <f t="shared" si="30"/>
        <v>131.51981770276868</v>
      </c>
      <c r="L484" s="79"/>
      <c r="M484" s="77">
        <v>39979</v>
      </c>
      <c r="N484" s="93">
        <f t="shared" si="31"/>
        <v>1254.3498060086272</v>
      </c>
      <c r="O484" s="80">
        <f t="array" ref="O484">IF(YEAR(M484)&lt;&gt;YEAR(M483),IF(O483&gt;INDEX(Table2xAcq.1[],_xlfn.AGGREGATE(15,6,(ROW(Tableyear1[])-ROW(INDEX(Tableyear1[],1,1))+1)/(YEAR(Tableyear1[])=YEAR(M483)),1)),O483-(O483-INDEX(Table2xAcq.1[],_xlfn.AGGREGATE(15,6,(ROW(Tableyear1[])-ROW(INDEX(Tableyear1[],1,1))+1)/(YEAR(Tableyear1[])=YEAR(M483)),1)))*$C$25,O483+MAX($Q$2:Q483)*$C$19),O483)*($J484/$J483)</f>
        <v>656.00323641834336</v>
      </c>
      <c r="P484" s="80">
        <f t="array" ref="P484">IF(YEAR(M484)&lt;&gt;YEAR(M483),IF(O483&gt;INDEX(Table2xAcq.1[],_xlfn.AGGREGATE(15,6,(ROW(Tableyear1[])-ROW(INDEX(Tableyear1[],1,1))+1)/(YEAR(Tableyear1[])=YEAR(M483)),1)),P483+(O483-INDEX(Table2xAcq.1[],_xlfn.AGGREGATE(15,6,(ROW(Tableyear1[])-ROW(INDEX(Tableyear1[],1,1))+1)/(YEAR(Tableyear1[])=YEAR(M483)),1)))*$C$25,P483-MAX($Q$2:Q483)*$C$19),P483)*(1+Tbill_YTM)^(1/52)</f>
        <v>3072.1217663618518</v>
      </c>
      <c r="Q484" s="64">
        <f t="shared" si="28"/>
        <v>4982.474808788822</v>
      </c>
      <c r="R484" s="66">
        <f>IF(YEAR(M484)&lt;&gt;YEAR(M483), R483*EXP($C$20/52)+(-MAX(Q$2:Q483)*$C$19), R483*EXP($C$20/52))</f>
        <v>-2729.5161670803896</v>
      </c>
      <c r="S484" s="65">
        <f t="shared" si="29"/>
        <v>1.8254058608922972</v>
      </c>
      <c r="T484" s="62"/>
      <c r="U484" s="62"/>
      <c r="V484" s="62"/>
    </row>
    <row r="485" spans="1:22" ht="17.5" customHeight="1" x14ac:dyDescent="0.4">
      <c r="G485" s="62"/>
      <c r="H485" s="77">
        <v>39986</v>
      </c>
      <c r="I485" s="78">
        <v>1480.19995117187</v>
      </c>
      <c r="J485" s="73">
        <v>1.16665828227996</v>
      </c>
      <c r="K485" s="79">
        <f t="shared" si="30"/>
        <v>131.59459988379675</v>
      </c>
      <c r="L485" s="62"/>
      <c r="M485" s="77">
        <v>39986</v>
      </c>
      <c r="N485" s="80">
        <f t="shared" si="31"/>
        <v>1261.9974757548464</v>
      </c>
      <c r="O485" s="80">
        <f t="array" ref="O485">IF(YEAR(M485)&lt;&gt;YEAR(M484),IF(O484&gt;INDEX(Table2xAcq.1[],_xlfn.AGGREGATE(15,6,(ROW(Tableyear1[])-ROW(INDEX(Tableyear1[],1,1))+1)/(YEAR(Tableyear1[])=YEAR(M484)),1)),O484-(O484-INDEX(Table2xAcq.1[],_xlfn.AGGREGATE(15,6,(ROW(Tableyear1[])-ROW(INDEX(Tableyear1[],1,1))+1)/(YEAR(Tableyear1[])=YEAR(M484)),1)))*$C$25,O484+MAX($Q$2:Q484)*$C$19),O484)*($J485/$J484)</f>
        <v>663.8337382288845</v>
      </c>
      <c r="P485" s="80">
        <f t="array" ref="P485">IF(YEAR(M485)&lt;&gt;YEAR(M484),IF(O484&gt;INDEX(Table2xAcq.1[],_xlfn.AGGREGATE(15,6,(ROW(Tableyear1[])-ROW(INDEX(Tableyear1[],1,1))+1)/(YEAR(Tableyear1[])=YEAR(M484)),1)),P484+(O484-INDEX(Table2xAcq.1[],_xlfn.AGGREGATE(15,6,(ROW(Tableyear1[])-ROW(INDEX(Tableyear1[],1,1))+1)/(YEAR(Tableyear1[])=YEAR(M484)),1)))*$C$25,P484-MAX($Q$2:Q484)*$C$19),P484)*(1+Tbill_YTM)^(1/52)</f>
        <v>3073.8685750944455</v>
      </c>
      <c r="Q485" s="64">
        <f t="shared" si="28"/>
        <v>4999.6997890781768</v>
      </c>
      <c r="R485" s="64">
        <f>IF(YEAR(M485)&lt;&gt;YEAR(M484), R484*EXP($C$20/52)+(-MAX(Q$2:Q484)*$C$19), R484*EXP($C$20/52))</f>
        <v>-2732.6674264962926</v>
      </c>
      <c r="S485" s="65">
        <f t="shared" si="29"/>
        <v>1.8296041957394626</v>
      </c>
      <c r="T485" s="62"/>
      <c r="U485" s="62"/>
      <c r="V485" s="62"/>
    </row>
    <row r="486" spans="1:22" x14ac:dyDescent="0.4">
      <c r="G486" s="62"/>
      <c r="H486" s="77">
        <v>39993</v>
      </c>
      <c r="I486" s="78">
        <v>1446.28002929687</v>
      </c>
      <c r="J486" s="73">
        <v>1.11681079864501</v>
      </c>
      <c r="K486" s="79">
        <f t="shared" si="30"/>
        <v>131.66942458598015</v>
      </c>
      <c r="L486" s="62"/>
      <c r="M486" s="77">
        <v>39993</v>
      </c>
      <c r="N486" s="80">
        <f t="shared" si="31"/>
        <v>1233.0778316553033</v>
      </c>
      <c r="O486" s="80">
        <f t="array" ref="O486">IF(YEAR(M486)&lt;&gt;YEAR(M485),IF(O485&gt;INDEX(Table2xAcq.1[],_xlfn.AGGREGATE(15,6,(ROW(Tableyear1[])-ROW(INDEX(Tableyear1[],1,1))+1)/(YEAR(Tableyear1[])=YEAR(M485)),1)),O485-(O485-INDEX(Table2xAcq.1[],_xlfn.AGGREGATE(15,6,(ROW(Tableyear1[])-ROW(INDEX(Tableyear1[],1,1))+1)/(YEAR(Tableyear1[])=YEAR(M485)),1)))*$C$25,O485+MAX($Q$2:Q485)*$C$19),O485)*($J486/$J485)</f>
        <v>635.47029890368242</v>
      </c>
      <c r="P486" s="80">
        <f t="array" ref="P486">IF(YEAR(M486)&lt;&gt;YEAR(M485),IF(O485&gt;INDEX(Table2xAcq.1[],_xlfn.AGGREGATE(15,6,(ROW(Tableyear1[])-ROW(INDEX(Tableyear1[],1,1))+1)/(YEAR(Tableyear1[])=YEAR(M485)),1)),P485+(O485-INDEX(Table2xAcq.1[],_xlfn.AGGREGATE(15,6,(ROW(Tableyear1[])-ROW(INDEX(Tableyear1[],1,1))+1)/(YEAR(Tableyear1[])=YEAR(M485)),1)))*$C$25,P485-MAX($Q$2:Q485)*$C$19),P485)*(1+Tbill_YTM)^(1/52)</f>
        <v>3075.6163770626531</v>
      </c>
      <c r="Q486" s="64">
        <f t="shared" si="28"/>
        <v>4944.1645076216391</v>
      </c>
      <c r="R486" s="64">
        <f>IF(YEAR(M486)&lt;&gt;YEAR(M485), R485*EXP($C$20/52)+(-MAX(Q$2:Q485)*$C$19), R485*EXP($C$20/52))</f>
        <v>-2735.8223240792913</v>
      </c>
      <c r="S486" s="65">
        <f t="shared" si="29"/>
        <v>1.8071950302129138</v>
      </c>
      <c r="T486" s="62"/>
      <c r="U486" s="62"/>
      <c r="V486" s="62"/>
    </row>
    <row r="487" spans="1:22" x14ac:dyDescent="0.4">
      <c r="G487" s="62"/>
      <c r="H487" s="77">
        <v>40000</v>
      </c>
      <c r="I487" s="78">
        <v>1419.83996582031</v>
      </c>
      <c r="J487" s="73">
        <v>1.07338631153106</v>
      </c>
      <c r="K487" s="79">
        <f t="shared" si="30"/>
        <v>131.74429183349645</v>
      </c>
      <c r="L487" s="62"/>
      <c r="M487" s="77">
        <v>40000</v>
      </c>
      <c r="N487" s="80">
        <f t="shared" si="31"/>
        <v>1210.5354086942702</v>
      </c>
      <c r="O487" s="80">
        <f t="array" ref="O487">IF(YEAR(M487)&lt;&gt;YEAR(M486),IF(O486&gt;INDEX(Table2xAcq.1[],_xlfn.AGGREGATE(15,6,(ROW(Tableyear1[])-ROW(INDEX(Tableyear1[],1,1))+1)/(YEAR(Tableyear1[])=YEAR(M486)),1)),O486-(O486-INDEX(Table2xAcq.1[],_xlfn.AGGREGATE(15,6,(ROW(Tableyear1[])-ROW(INDEX(Tableyear1[],1,1))+1)/(YEAR(Tableyear1[])=YEAR(M486)),1)))*$C$25,O486+MAX($Q$2:Q486)*$C$19),O486)*($J487/$J486)</f>
        <v>610.76157309307871</v>
      </c>
      <c r="P487" s="80">
        <f t="array" ref="P487">IF(YEAR(M487)&lt;&gt;YEAR(M486),IF(O486&gt;INDEX(Table2xAcq.1[],_xlfn.AGGREGATE(15,6,(ROW(Tableyear1[])-ROW(INDEX(Tableyear1[],1,1))+1)/(YEAR(Tableyear1[])=YEAR(M486)),1)),P486+(O486-INDEX(Table2xAcq.1[],_xlfn.AGGREGATE(15,6,(ROW(Tableyear1[])-ROW(INDEX(Tableyear1[],1,1))+1)/(YEAR(Tableyear1[])=YEAR(M486)),1)))*$C$25,P486-MAX($Q$2:Q486)*$C$19),P486)*(1+Tbill_YTM)^(1/52)</f>
        <v>3077.3651728312284</v>
      </c>
      <c r="Q487" s="64">
        <f t="shared" si="28"/>
        <v>4898.6621546185779</v>
      </c>
      <c r="R487" s="64">
        <f>IF(YEAR(M487)&lt;&gt;YEAR(M486), R486*EXP($C$20/52)+(-MAX(Q$2:Q486)*$C$19), R486*EXP($C$20/52))</f>
        <v>-2738.9808640296937</v>
      </c>
      <c r="S487" s="65">
        <f t="shared" si="29"/>
        <v>1.7884981304365442</v>
      </c>
      <c r="T487" s="62"/>
      <c r="U487" s="62"/>
      <c r="V487" s="62"/>
    </row>
    <row r="488" spans="1:22" x14ac:dyDescent="0.4">
      <c r="G488" s="62"/>
      <c r="H488" s="77">
        <v>40007</v>
      </c>
      <c r="I488" s="78">
        <v>1527.26000976562</v>
      </c>
      <c r="J488" s="73">
        <v>1.2376058101653999</v>
      </c>
      <c r="K488" s="79">
        <f t="shared" si="30"/>
        <v>131.81920165053691</v>
      </c>
      <c r="L488" s="62"/>
      <c r="M488" s="77">
        <v>40007</v>
      </c>
      <c r="N488" s="80">
        <f t="shared" si="31"/>
        <v>1302.120213974888</v>
      </c>
      <c r="O488" s="80">
        <f t="array" ref="O488">IF(YEAR(M488)&lt;&gt;YEAR(M487),IF(O487&gt;INDEX(Table2xAcq.1[],_xlfn.AGGREGATE(15,6,(ROW(Tableyear1[])-ROW(INDEX(Tableyear1[],1,1))+1)/(YEAR(Tableyear1[])=YEAR(M487)),1)),O487-(O487-INDEX(Table2xAcq.1[],_xlfn.AGGREGATE(15,6,(ROW(Tableyear1[])-ROW(INDEX(Tableyear1[],1,1))+1)/(YEAR(Tableyear1[])=YEAR(M487)),1)))*$C$25,O487+MAX($Q$2:Q487)*$C$19),O487)*($J488/$J487)</f>
        <v>704.20319633811653</v>
      </c>
      <c r="P488" s="80">
        <f t="array" ref="P488">IF(YEAR(M488)&lt;&gt;YEAR(M487),IF(O487&gt;INDEX(Table2xAcq.1[],_xlfn.AGGREGATE(15,6,(ROW(Tableyear1[])-ROW(INDEX(Tableyear1[],1,1))+1)/(YEAR(Tableyear1[])=YEAR(M487)),1)),P487+(O487-INDEX(Table2xAcq.1[],_xlfn.AGGREGATE(15,6,(ROW(Tableyear1[])-ROW(INDEX(Tableyear1[],1,1))+1)/(YEAR(Tableyear1[])=YEAR(M487)),1)))*$C$25,P487-MAX($Q$2:Q487)*$C$19),P487)*(1+Tbill_YTM)^(1/52)</f>
        <v>3079.1149629652464</v>
      </c>
      <c r="Q488" s="64">
        <f t="shared" si="28"/>
        <v>5085.4383732782508</v>
      </c>
      <c r="R488" s="64">
        <f>IF(YEAR(M488)&lt;&gt;YEAR(M487), R487*EXP($C$20/52)+(-MAX(Q$2:Q487)*$C$19), R487*EXP($C$20/52))</f>
        <v>-2742.1430505526569</v>
      </c>
      <c r="S488" s="65">
        <f t="shared" si="29"/>
        <v>1.8545488982616432</v>
      </c>
      <c r="T488" s="62"/>
      <c r="U488" s="62"/>
      <c r="V488" s="62"/>
    </row>
    <row r="489" spans="1:22" x14ac:dyDescent="0.4">
      <c r="G489" s="62"/>
      <c r="H489" s="77">
        <v>40014</v>
      </c>
      <c r="I489" s="78">
        <v>1599.06005859375</v>
      </c>
      <c r="J489" s="73">
        <v>1.3571760654449401</v>
      </c>
      <c r="K489" s="79">
        <f t="shared" si="30"/>
        <v>131.89415406130655</v>
      </c>
      <c r="L489" s="62"/>
      <c r="M489" s="77">
        <v>40014</v>
      </c>
      <c r="N489" s="80">
        <f t="shared" si="31"/>
        <v>1363.3359168320849</v>
      </c>
      <c r="O489" s="80">
        <f t="array" ref="O489">IF(YEAR(M489)&lt;&gt;YEAR(M488),IF(O488&gt;INDEX(Table2xAcq.1[],_xlfn.AGGREGATE(15,6,(ROW(Tableyear1[])-ROW(INDEX(Tableyear1[],1,1))+1)/(YEAR(Tableyear1[])=YEAR(M488)),1)),O488-(O488-INDEX(Table2xAcq.1[],_xlfn.AGGREGATE(15,6,(ROW(Tableyear1[])-ROW(INDEX(Tableyear1[],1,1))+1)/(YEAR(Tableyear1[])=YEAR(M488)),1)))*$C$25,O488+MAX($Q$2:Q488)*$C$19),O488)*($J489/$J488)</f>
        <v>772.23920203815726</v>
      </c>
      <c r="P489" s="80">
        <f t="array" ref="P489">IF(YEAR(M489)&lt;&gt;YEAR(M488),IF(O488&gt;INDEX(Table2xAcq.1[],_xlfn.AGGREGATE(15,6,(ROW(Tableyear1[])-ROW(INDEX(Tableyear1[],1,1))+1)/(YEAR(Tableyear1[])=YEAR(M488)),1)),P488+(O488-INDEX(Table2xAcq.1[],_xlfn.AGGREGATE(15,6,(ROW(Tableyear1[])-ROW(INDEX(Tableyear1[],1,1))+1)/(YEAR(Tableyear1[])=YEAR(M488)),1)))*$C$25,P488-MAX($Q$2:Q488)*$C$19),P488)*(1+Tbill_YTM)^(1/52)</f>
        <v>3080.8657480301035</v>
      </c>
      <c r="Q489" s="64">
        <f t="shared" si="28"/>
        <v>5216.440866900346</v>
      </c>
      <c r="R489" s="64">
        <f>IF(YEAR(M489)&lt;&gt;YEAR(M488), R488*EXP($C$20/52)+(-MAX(Q$2:Q488)*$C$19), R488*EXP($C$20/52))</f>
        <v>-2745.308887858193</v>
      </c>
      <c r="S489" s="65">
        <f t="shared" si="29"/>
        <v>1.9001289399423666</v>
      </c>
      <c r="T489" s="62"/>
      <c r="U489" s="62"/>
      <c r="V489" s="62"/>
    </row>
    <row r="490" spans="1:22" ht="17.5" customHeight="1" x14ac:dyDescent="0.4">
      <c r="G490" s="62"/>
      <c r="H490" s="77">
        <v>40021</v>
      </c>
      <c r="I490" s="78">
        <v>1603.35998535156</v>
      </c>
      <c r="J490" s="73">
        <v>1.36329233646392</v>
      </c>
      <c r="K490" s="79">
        <f t="shared" si="30"/>
        <v>131.96914909002419</v>
      </c>
      <c r="L490" s="62"/>
      <c r="M490" s="77">
        <v>40021</v>
      </c>
      <c r="N490" s="80">
        <f t="shared" si="31"/>
        <v>1367.0019733739668</v>
      </c>
      <c r="O490" s="80">
        <f t="array" ref="O490">IF(YEAR(M490)&lt;&gt;YEAR(M489),IF(O489&gt;INDEX(Table2xAcq.1[],_xlfn.AGGREGATE(15,6,(ROW(Tableyear1[])-ROW(INDEX(Tableyear1[],1,1))+1)/(YEAR(Tableyear1[])=YEAR(M489)),1)),O489-(O489-INDEX(Table2xAcq.1[],_xlfn.AGGREGATE(15,6,(ROW(Tableyear1[])-ROW(INDEX(Tableyear1[],1,1))+1)/(YEAR(Tableyear1[])=YEAR(M489)),1)))*$C$25,O489+MAX($Q$2:Q489)*$C$19),O489)*($J490/$J489)</f>
        <v>775.71938738138886</v>
      </c>
      <c r="P490" s="80">
        <f t="array" ref="P490">IF(YEAR(M490)&lt;&gt;YEAR(M489),IF(O489&gt;INDEX(Table2xAcq.1[],_xlfn.AGGREGATE(15,6,(ROW(Tableyear1[])-ROW(INDEX(Tableyear1[],1,1))+1)/(YEAR(Tableyear1[])=YEAR(M489)),1)),P489+(O489-INDEX(Table2xAcq.1[],_xlfn.AGGREGATE(15,6,(ROW(Tableyear1[])-ROW(INDEX(Tableyear1[],1,1))+1)/(YEAR(Tableyear1[])=YEAR(M489)),1)))*$C$25,P489-MAX($Q$2:Q489)*$C$19),P489)*(1+Tbill_YTM)^(1/52)</f>
        <v>3082.6175285915174</v>
      </c>
      <c r="Q490" s="64">
        <f t="shared" si="28"/>
        <v>5225.3388893468727</v>
      </c>
      <c r="R490" s="64">
        <f>IF(YEAR(M490)&lt;&gt;YEAR(M489), R489*EXP($C$20/52)+(-MAX(Q$2:Q489)*$C$19), R489*EXP($C$20/52))</f>
        <v>-2748.4783801611748</v>
      </c>
      <c r="S490" s="65">
        <f t="shared" si="29"/>
        <v>1.9011751837176363</v>
      </c>
      <c r="T490" s="62"/>
      <c r="U490" s="62"/>
      <c r="V490" s="62"/>
    </row>
    <row r="491" spans="1:22" x14ac:dyDescent="0.4">
      <c r="E491" s="4"/>
      <c r="F491" s="4"/>
      <c r="G491" s="62"/>
      <c r="H491" s="77">
        <v>40028</v>
      </c>
      <c r="I491" s="78">
        <v>1619.48999023437</v>
      </c>
      <c r="J491" s="73">
        <v>1.3914265632629299</v>
      </c>
      <c r="K491" s="79">
        <f t="shared" si="30"/>
        <v>132.0441867609224</v>
      </c>
      <c r="L491" s="62"/>
      <c r="M491" s="77">
        <v>40028</v>
      </c>
      <c r="N491" s="80">
        <f t="shared" si="31"/>
        <v>1380.7541866677884</v>
      </c>
      <c r="O491" s="80">
        <f t="array" ref="O491">IF(YEAR(M491)&lt;&gt;YEAR(M490),IF(O490&gt;INDEX(Table2xAcq.1[],_xlfn.AGGREGATE(15,6,(ROW(Tableyear1[])-ROW(INDEX(Tableyear1[],1,1))+1)/(YEAR(Tableyear1[])=YEAR(M490)),1)),O490-(O490-INDEX(Table2xAcq.1[],_xlfn.AGGREGATE(15,6,(ROW(Tableyear1[])-ROW(INDEX(Tableyear1[],1,1))+1)/(YEAR(Tableyear1[])=YEAR(M490)),1)))*$C$25,O490+MAX($Q$2:Q490)*$C$19),O490)*($J491/$J490)</f>
        <v>791.7278872410626</v>
      </c>
      <c r="P491" s="80">
        <f t="array" ref="P491">IF(YEAR(M491)&lt;&gt;YEAR(M490),IF(O490&gt;INDEX(Table2xAcq.1[],_xlfn.AGGREGATE(15,6,(ROW(Tableyear1[])-ROW(INDEX(Tableyear1[],1,1))+1)/(YEAR(Tableyear1[])=YEAR(M490)),1)),P490+(O490-INDEX(Table2xAcq.1[],_xlfn.AGGREGATE(15,6,(ROW(Tableyear1[])-ROW(INDEX(Tableyear1[],1,1))+1)/(YEAR(Tableyear1[])=YEAR(M490)),1)))*$C$25,P490-MAX($Q$2:Q490)*$C$19),P490)*(1+Tbill_YTM)^(1/52)</f>
        <v>3084.3703052155274</v>
      </c>
      <c r="Q491" s="64">
        <f t="shared" si="28"/>
        <v>5256.8523791243788</v>
      </c>
      <c r="R491" s="64">
        <f>IF(YEAR(M491)&lt;&gt;YEAR(M490), R490*EXP($C$20/52)+(-MAX(Q$2:Q490)*$C$19), R490*EXP($C$20/52))</f>
        <v>-2751.6515316813407</v>
      </c>
      <c r="S491" s="65">
        <f t="shared" si="29"/>
        <v>1.9104353580383364</v>
      </c>
      <c r="T491" s="62"/>
      <c r="U491" s="62"/>
      <c r="V491" s="62"/>
    </row>
    <row r="492" spans="1:22" x14ac:dyDescent="0.4">
      <c r="B492" s="27"/>
      <c r="C492" s="4"/>
      <c r="D492" s="4"/>
      <c r="G492" s="62"/>
      <c r="H492" s="77">
        <v>40035</v>
      </c>
      <c r="I492" s="78">
        <v>1611.57995605468</v>
      </c>
      <c r="J492" s="73">
        <v>1.3752194643020601</v>
      </c>
      <c r="K492" s="79">
        <f t="shared" si="30"/>
        <v>132.11926709824752</v>
      </c>
      <c r="L492" s="62"/>
      <c r="M492" s="77">
        <v>40035</v>
      </c>
      <c r="N492" s="80">
        <f t="shared" si="31"/>
        <v>1374.0102037619652</v>
      </c>
      <c r="O492" s="80">
        <f t="array" ref="O492">IF(YEAR(M492)&lt;&gt;YEAR(M491),IF(O491&gt;INDEX(Table2xAcq.1[],_xlfn.AGGREGATE(15,6,(ROW(Tableyear1[])-ROW(INDEX(Tableyear1[],1,1))+1)/(YEAR(Tableyear1[])=YEAR(M491)),1)),O491-(O491-INDEX(Table2xAcq.1[],_xlfn.AGGREGATE(15,6,(ROW(Tableyear1[])-ROW(INDEX(Tableyear1[],1,1))+1)/(YEAR(Tableyear1[])=YEAR(M491)),1)))*$C$25,O491+MAX($Q$2:Q491)*$C$19),O491)*($J492/$J491)</f>
        <v>782.50597603325457</v>
      </c>
      <c r="P492" s="80">
        <f t="array" ref="P492">IF(YEAR(M492)&lt;&gt;YEAR(M491),IF(O491&gt;INDEX(Table2xAcq.1[],_xlfn.AGGREGATE(15,6,(ROW(Tableyear1[])-ROW(INDEX(Tableyear1[],1,1))+1)/(YEAR(Tableyear1[])=YEAR(M491)),1)),P491+(O491-INDEX(Table2xAcq.1[],_xlfn.AGGREGATE(15,6,(ROW(Tableyear1[])-ROW(INDEX(Tableyear1[],1,1))+1)/(YEAR(Tableyear1[])=YEAR(M491)),1)))*$C$25,P491-MAX($Q$2:Q491)*$C$19),P491)*(1+Tbill_YTM)^(1/52)</f>
        <v>3086.1240784684946</v>
      </c>
      <c r="Q492" s="64">
        <f t="shared" si="28"/>
        <v>5242.6402582637147</v>
      </c>
      <c r="R492" s="64">
        <f>IF(YEAR(M492)&lt;&gt;YEAR(M491), R491*EXP($C$20/52)+(-MAX(Q$2:Q491)*$C$19), R491*EXP($C$20/52))</f>
        <v>-2754.8283466433018</v>
      </c>
      <c r="S492" s="65">
        <f t="shared" si="29"/>
        <v>1.9030732948031981</v>
      </c>
      <c r="T492" s="62"/>
      <c r="U492" s="62"/>
      <c r="V492" s="62"/>
    </row>
    <row r="493" spans="1:22" x14ac:dyDescent="0.4">
      <c r="G493" s="67"/>
      <c r="H493" s="77">
        <v>40042</v>
      </c>
      <c r="I493" s="78">
        <v>1637.78002929687</v>
      </c>
      <c r="J493" s="73">
        <v>1.41711473464965</v>
      </c>
      <c r="K493" s="79">
        <f t="shared" si="30"/>
        <v>132.19439012625966</v>
      </c>
      <c r="L493" s="62"/>
      <c r="M493" s="77">
        <v>40042</v>
      </c>
      <c r="N493" s="80">
        <f t="shared" si="31"/>
        <v>1396.3480144544051</v>
      </c>
      <c r="O493" s="80">
        <f t="array" ref="O493">IF(YEAR(M493)&lt;&gt;YEAR(M492),IF(O492&gt;INDEX(Table2xAcq.1[],_xlfn.AGGREGATE(15,6,(ROW(Tableyear1[])-ROW(INDEX(Tableyear1[],1,1))+1)/(YEAR(Tableyear1[])=YEAR(M492)),1)),O492-(O492-INDEX(Table2xAcq.1[],_xlfn.AGGREGATE(15,6,(ROW(Tableyear1[])-ROW(INDEX(Tableyear1[],1,1))+1)/(YEAR(Tableyear1[])=YEAR(M492)),1)))*$C$25,O492+MAX($Q$2:Q492)*$C$19),O492)*($J493/$J492)</f>
        <v>806.34457071978045</v>
      </c>
      <c r="P493" s="80">
        <f t="array" ref="P493">IF(YEAR(M493)&lt;&gt;YEAR(M492),IF(O492&gt;INDEX(Table2xAcq.1[],_xlfn.AGGREGATE(15,6,(ROW(Tableyear1[])-ROW(INDEX(Tableyear1[],1,1))+1)/(YEAR(Tableyear1[])=YEAR(M492)),1)),P492+(O492-INDEX(Table2xAcq.1[],_xlfn.AGGREGATE(15,6,(ROW(Tableyear1[])-ROW(INDEX(Tableyear1[],1,1))+1)/(YEAR(Tableyear1[])=YEAR(M492)),1)))*$C$25,P492-MAX($Q$2:Q492)*$C$19),P492)*(1+Tbill_YTM)^(1/52)</f>
        <v>3087.8788489171025</v>
      </c>
      <c r="Q493" s="64">
        <f t="shared" si="28"/>
        <v>5290.5714340912873</v>
      </c>
      <c r="R493" s="64">
        <f>IF(YEAR(M493)&lt;&gt;YEAR(M492), R492*EXP($C$20/52)+(-MAX(Q$2:Q492)*$C$19), R492*EXP($C$20/52))</f>
        <v>-2758.0088292765454</v>
      </c>
      <c r="S493" s="65">
        <f t="shared" si="29"/>
        <v>1.9182576132212963</v>
      </c>
      <c r="T493" s="62"/>
      <c r="U493" s="62"/>
      <c r="V493" s="62"/>
    </row>
    <row r="494" spans="1:22" ht="17.5" customHeight="1" thickBot="1" x14ac:dyDescent="0.45">
      <c r="G494" s="69" t="s">
        <v>49</v>
      </c>
      <c r="H494" s="94">
        <v>40049</v>
      </c>
      <c r="I494" s="95">
        <v>1643.23999023437</v>
      </c>
      <c r="J494" s="73">
        <v>1.42995834350585</v>
      </c>
      <c r="K494" s="79">
        <f t="shared" si="30"/>
        <v>132.26955586923279</v>
      </c>
      <c r="L494" s="62"/>
      <c r="M494" s="94">
        <v>40049</v>
      </c>
      <c r="N494" s="80">
        <f t="shared" si="31"/>
        <v>1401.0030996781209</v>
      </c>
      <c r="O494" s="80">
        <f t="array" ref="O494">IF(YEAR(M494)&lt;&gt;YEAR(M493),IF(O493&gt;INDEX(Table2xAcq.1[],_xlfn.AGGREGATE(15,6,(ROW(Tableyear1[])-ROW(INDEX(Tableyear1[],1,1))+1)/(YEAR(Tableyear1[])=YEAR(M493)),1)),O493-(O493-INDEX(Table2xAcq.1[],_xlfn.AGGREGATE(15,6,(ROW(Tableyear1[])-ROW(INDEX(Tableyear1[],1,1))+1)/(YEAR(Tableyear1[])=YEAR(M493)),1)))*$C$25,O493+MAX($Q$2:Q493)*$C$19),O493)*($J494/$J493)</f>
        <v>813.6526411366799</v>
      </c>
      <c r="P494" s="80">
        <f t="array" ref="P494">IF(YEAR(M494)&lt;&gt;YEAR(M493),IF(O493&gt;INDEX(Table2xAcq.1[],_xlfn.AGGREGATE(15,6,(ROW(Tableyear1[])-ROW(INDEX(Tableyear1[],1,1))+1)/(YEAR(Tableyear1[])=YEAR(M493)),1)),P493+(O493-INDEX(Table2xAcq.1[],_xlfn.AGGREGATE(15,6,(ROW(Tableyear1[])-ROW(INDEX(Tableyear1[],1,1))+1)/(YEAR(Tableyear1[])=YEAR(M493)),1)))*$C$25,P493-MAX($Q$2:Q493)*$C$19),P493)*(1+Tbill_YTM)^(1/52)</f>
        <v>3089.6346171283567</v>
      </c>
      <c r="Q494" s="64">
        <f t="shared" si="28"/>
        <v>5304.2903579431577</v>
      </c>
      <c r="R494" s="64">
        <f>IF(YEAR(M494)&lt;&gt;YEAR(M493), R493*EXP($C$20/52)+(-MAX(Q$2:Q493)*$C$19), R493*EXP($C$20/52))</f>
        <v>-2761.1929838154424</v>
      </c>
      <c r="S494" s="65">
        <f t="shared" si="29"/>
        <v>1.9210139925148004</v>
      </c>
      <c r="T494" s="62"/>
      <c r="U494" s="62"/>
      <c r="V494" s="62"/>
    </row>
    <row r="495" spans="1:22" x14ac:dyDescent="0.4">
      <c r="G495" s="67"/>
      <c r="H495" s="77">
        <v>40056</v>
      </c>
      <c r="I495" s="78">
        <v>1638.06994628906</v>
      </c>
      <c r="J495" s="73">
        <v>1.4207842350006099</v>
      </c>
      <c r="K495" s="79">
        <f t="shared" si="30"/>
        <v>132.34476435145461</v>
      </c>
      <c r="L495" s="62"/>
      <c r="M495" s="77">
        <v>40056</v>
      </c>
      <c r="N495" s="80">
        <f t="shared" si="31"/>
        <v>1396.5951935683029</v>
      </c>
      <c r="O495" s="80">
        <f t="array" ref="O495">IF(YEAR(M495)&lt;&gt;YEAR(M494),IF(O494&gt;INDEX(Table2xAcq.1[],_xlfn.AGGREGATE(15,6,(ROW(Tableyear1[])-ROW(INDEX(Tableyear1[],1,1))+1)/(YEAR(Tableyear1[])=YEAR(M494)),1)),O494-(O494-INDEX(Table2xAcq.1[],_xlfn.AGGREGATE(15,6,(ROW(Tableyear1[])-ROW(INDEX(Tableyear1[],1,1))+1)/(YEAR(Tableyear1[])=YEAR(M494)),1)))*$C$25,O494+MAX($Q$2:Q494)*$C$19),O494)*($J495/$J494)</f>
        <v>808.43253269837237</v>
      </c>
      <c r="P495" s="80">
        <f t="array" ref="P495">IF(YEAR(M495)&lt;&gt;YEAR(M494),IF(O494&gt;INDEX(Table2xAcq.1[],_xlfn.AGGREGATE(15,6,(ROW(Tableyear1[])-ROW(INDEX(Tableyear1[],1,1))+1)/(YEAR(Tableyear1[])=YEAR(M494)),1)),P494+(O494-INDEX(Table2xAcq.1[],_xlfn.AGGREGATE(15,6,(ROW(Tableyear1[])-ROW(INDEX(Tableyear1[],1,1))+1)/(YEAR(Tableyear1[])=YEAR(M494)),1)))*$C$25,P494-MAX($Q$2:Q494)*$C$19),P494)*(1+Tbill_YTM)^(1/52)</f>
        <v>3091.3913836695851</v>
      </c>
      <c r="Q495" s="64">
        <f t="shared" si="28"/>
        <v>5296.4191099362597</v>
      </c>
      <c r="R495" s="64">
        <f>IF(YEAR(M495)&lt;&gt;YEAR(M494), R494*EXP($C$20/52)+(-MAX(Q$2:Q494)*$C$19), R494*EXP($C$20/52))</f>
        <v>-2764.3808144992522</v>
      </c>
      <c r="S495" s="65">
        <f t="shared" si="29"/>
        <v>1.9159513342577108</v>
      </c>
      <c r="T495" s="62"/>
      <c r="U495" s="62"/>
      <c r="V495" s="62"/>
    </row>
    <row r="496" spans="1:22" x14ac:dyDescent="0.4">
      <c r="G496" s="67"/>
      <c r="H496" s="77">
        <v>40063</v>
      </c>
      <c r="I496" s="78">
        <v>1685.4599609375</v>
      </c>
      <c r="J496" s="73">
        <v>1.50335252285003</v>
      </c>
      <c r="K496" s="79">
        <f t="shared" si="30"/>
        <v>132.42001559722669</v>
      </c>
      <c r="L496" s="62"/>
      <c r="M496" s="77">
        <v>40063</v>
      </c>
      <c r="N496" s="80">
        <f t="shared" si="31"/>
        <v>1436.9992476388143</v>
      </c>
      <c r="O496" s="80">
        <f t="array" ref="O496">IF(YEAR(M496)&lt;&gt;YEAR(M495),IF(O495&gt;INDEX(Table2xAcq.1[],_xlfn.AGGREGATE(15,6,(ROW(Tableyear1[])-ROW(INDEX(Tableyear1[],1,1))+1)/(YEAR(Tableyear1[])=YEAR(M495)),1)),O495-(O495-INDEX(Table2xAcq.1[],_xlfn.AGGREGATE(15,6,(ROW(Tableyear1[])-ROW(INDEX(Tableyear1[],1,1))+1)/(YEAR(Tableyear1[])=YEAR(M495)),1)))*$C$25,O495+MAX($Q$2:Q495)*$C$19),O495)*($J496/$J495)</f>
        <v>855.41425477994244</v>
      </c>
      <c r="P496" s="80">
        <f t="array" ref="P496">IF(YEAR(M496)&lt;&gt;YEAR(M495),IF(O495&gt;INDEX(Table2xAcq.1[],_xlfn.AGGREGATE(15,6,(ROW(Tableyear1[])-ROW(INDEX(Tableyear1[],1,1))+1)/(YEAR(Tableyear1[])=YEAR(M495)),1)),P495+(O495-INDEX(Table2xAcq.1[],_xlfn.AGGREGATE(15,6,(ROW(Tableyear1[])-ROW(INDEX(Tableyear1[],1,1))+1)/(YEAR(Tableyear1[])=YEAR(M495)),1)))*$C$25,P495-MAX($Q$2:Q495)*$C$19),P495)*(1+Tbill_YTM)^(1/52)</f>
        <v>3093.1491491084385</v>
      </c>
      <c r="Q496" s="64">
        <f t="shared" si="28"/>
        <v>5385.5626515271952</v>
      </c>
      <c r="R496" s="64">
        <f>IF(YEAR(M496)&lt;&gt;YEAR(M495), R495*EXP($C$20/52)+(-MAX(Q$2:Q495)*$C$19), R495*EXP($C$20/52))</f>
        <v>-2767.5723255721286</v>
      </c>
      <c r="S496" s="65">
        <f t="shared" si="29"/>
        <v>1.9459519094641404</v>
      </c>
      <c r="T496" s="62"/>
      <c r="U496" s="62"/>
      <c r="V496" s="62"/>
    </row>
    <row r="497" spans="7:22" x14ac:dyDescent="0.4">
      <c r="G497" s="67"/>
      <c r="H497" s="77">
        <v>40070</v>
      </c>
      <c r="I497" s="78">
        <v>1725.23999023437</v>
      </c>
      <c r="J497" s="73">
        <v>1.5764409303665099</v>
      </c>
      <c r="K497" s="79">
        <f t="shared" si="30"/>
        <v>132.49530963086437</v>
      </c>
      <c r="L497" s="62"/>
      <c r="M497" s="77">
        <v>40070</v>
      </c>
      <c r="N497" s="80">
        <f t="shared" si="31"/>
        <v>1470.9151361769532</v>
      </c>
      <c r="O497" s="80">
        <f t="array" ref="O497">IF(YEAR(M497)&lt;&gt;YEAR(M496),IF(O496&gt;INDEX(Table2xAcq.1[],_xlfn.AGGREGATE(15,6,(ROW(Tableyear1[])-ROW(INDEX(Tableyear1[],1,1))+1)/(YEAR(Tableyear1[])=YEAR(M496)),1)),O496-(O496-INDEX(Table2xAcq.1[],_xlfn.AGGREGATE(15,6,(ROW(Tableyear1[])-ROW(INDEX(Tableyear1[],1,1))+1)/(YEAR(Tableyear1[])=YEAR(M496)),1)))*$C$25,O496+MAX($Q$2:Q496)*$C$19),O496)*($J497/$J496)</f>
        <v>897.00188289675737</v>
      </c>
      <c r="P497" s="80">
        <f t="array" ref="P497">IF(YEAR(M497)&lt;&gt;YEAR(M496),IF(O496&gt;INDEX(Table2xAcq.1[],_xlfn.AGGREGATE(15,6,(ROW(Tableyear1[])-ROW(INDEX(Tableyear1[],1,1))+1)/(YEAR(Tableyear1[])=YEAR(M496)),1)),P496+(O496-INDEX(Table2xAcq.1[],_xlfn.AGGREGATE(15,6,(ROW(Tableyear1[])-ROW(INDEX(Tableyear1[],1,1))+1)/(YEAR(Tableyear1[])=YEAR(M496)),1)))*$C$25,P496-MAX($Q$2:Q496)*$C$19),P496)*(1+Tbill_YTM)^(1/52)</f>
        <v>3094.9079140128897</v>
      </c>
      <c r="Q497" s="64">
        <f t="shared" si="28"/>
        <v>5462.8249330866001</v>
      </c>
      <c r="R497" s="64">
        <f>IF(YEAR(M497)&lt;&gt;YEAR(M496), R496*EXP($C$20/52)+(-MAX(Q$2:Q496)*$C$19), R496*EXP($C$20/52))</f>
        <v>-2770.7675212831255</v>
      </c>
      <c r="S497" s="65">
        <f t="shared" si="29"/>
        <v>1.971592669224302</v>
      </c>
      <c r="T497" s="62"/>
      <c r="U497" s="62"/>
      <c r="V497" s="62"/>
    </row>
    <row r="498" spans="7:22" x14ac:dyDescent="0.4">
      <c r="G498" s="67"/>
      <c r="H498" s="77">
        <v>40077</v>
      </c>
      <c r="I498" s="78">
        <v>1694.15002441406</v>
      </c>
      <c r="J498" s="73">
        <v>1.5195608139037999</v>
      </c>
      <c r="K498" s="79">
        <f t="shared" si="30"/>
        <v>132.57064647669682</v>
      </c>
      <c r="L498" s="62"/>
      <c r="M498" s="77">
        <v>40077</v>
      </c>
      <c r="N498" s="80">
        <f t="shared" si="31"/>
        <v>1444.4082724552829</v>
      </c>
      <c r="O498" s="80">
        <f t="array" ref="O498">IF(YEAR(M498)&lt;&gt;YEAR(M497),IF(O497&gt;INDEX(Table2xAcq.1[],_xlfn.AGGREGATE(15,6,(ROW(Tableyear1[])-ROW(INDEX(Tableyear1[],1,1))+1)/(YEAR(Tableyear1[])=YEAR(M497)),1)),O497-(O497-INDEX(Table2xAcq.1[],_xlfn.AGGREGATE(15,6,(ROW(Tableyear1[])-ROW(INDEX(Tableyear1[],1,1))+1)/(YEAR(Tableyear1[])=YEAR(M497)),1)))*$C$25,O497+MAX($Q$2:Q497)*$C$19),O497)*($J498/$J497)</f>
        <v>864.63684429389923</v>
      </c>
      <c r="P498" s="80">
        <f t="array" ref="P498">IF(YEAR(M498)&lt;&gt;YEAR(M497),IF(O497&gt;INDEX(Table2xAcq.1[],_xlfn.AGGREGATE(15,6,(ROW(Tableyear1[])-ROW(INDEX(Tableyear1[],1,1))+1)/(YEAR(Tableyear1[])=YEAR(M497)),1)),P497+(O497-INDEX(Table2xAcq.1[],_xlfn.AGGREGATE(15,6,(ROW(Tableyear1[])-ROW(INDEX(Tableyear1[],1,1))+1)/(YEAR(Tableyear1[])=YEAR(M497)),1)))*$C$25,P497-MAX($Q$2:Q497)*$C$19),P497)*(1+Tbill_YTM)^(1/52)</f>
        <v>3096.6676789512353</v>
      </c>
      <c r="Q498" s="64">
        <f t="shared" si="28"/>
        <v>5405.7127957004177</v>
      </c>
      <c r="R498" s="64">
        <f>IF(YEAR(M498)&lt;&gt;YEAR(M497), R497*EXP($C$20/52)+(-MAX(Q$2:Q497)*$C$19), R497*EXP($C$20/52))</f>
        <v>-2773.9664058862022</v>
      </c>
      <c r="S498" s="65">
        <f t="shared" si="29"/>
        <v>1.9487304475749223</v>
      </c>
      <c r="T498" s="62"/>
      <c r="U498" s="62"/>
      <c r="V498" s="62"/>
    </row>
    <row r="499" spans="7:22" x14ac:dyDescent="0.4">
      <c r="G499" s="67"/>
      <c r="H499" s="77">
        <v>40084</v>
      </c>
      <c r="I499" s="78">
        <v>1662.48999023437</v>
      </c>
      <c r="J499" s="73">
        <v>1.4577876329421899</v>
      </c>
      <c r="K499" s="79">
        <f t="shared" si="30"/>
        <v>132.64602615906708</v>
      </c>
      <c r="L499" s="62"/>
      <c r="M499" s="77">
        <v>40084</v>
      </c>
      <c r="N499" s="80">
        <f t="shared" si="31"/>
        <v>1417.4153765391272</v>
      </c>
      <c r="O499" s="80">
        <f t="array" ref="O499">IF(YEAR(M499)&lt;&gt;YEAR(M498),IF(O498&gt;INDEX(Table2xAcq.1[],_xlfn.AGGREGATE(15,6,(ROW(Tableyear1[])-ROW(INDEX(Tableyear1[],1,1))+1)/(YEAR(Tableyear1[])=YEAR(M498)),1)),O498-(O498-INDEX(Table2xAcq.1[],_xlfn.AGGREGATE(15,6,(ROW(Tableyear1[])-ROW(INDEX(Tableyear1[],1,1))+1)/(YEAR(Tableyear1[])=YEAR(M498)),1)))*$C$25,O498+MAX($Q$2:Q498)*$C$19),O498)*($J499/$J498)</f>
        <v>829.4876302842099</v>
      </c>
      <c r="P499" s="80">
        <f t="array" ref="P499">IF(YEAR(M499)&lt;&gt;YEAR(M498),IF(O498&gt;INDEX(Table2xAcq.1[],_xlfn.AGGREGATE(15,6,(ROW(Tableyear1[])-ROW(INDEX(Tableyear1[],1,1))+1)/(YEAR(Tableyear1[])=YEAR(M498)),1)),P498+(O498-INDEX(Table2xAcq.1[],_xlfn.AGGREGATE(15,6,(ROW(Tableyear1[])-ROW(INDEX(Tableyear1[],1,1))+1)/(YEAR(Tableyear1[])=YEAR(M498)),1)))*$C$25,P498-MAX($Q$2:Q498)*$C$19),P498)*(1+Tbill_YTM)^(1/52)</f>
        <v>3098.4284444920945</v>
      </c>
      <c r="Q499" s="64">
        <f t="shared" si="28"/>
        <v>5345.331451315431</v>
      </c>
      <c r="R499" s="64">
        <f>IF(YEAR(M499)&lt;&gt;YEAR(M498), R498*EXP($C$20/52)+(-MAX(Q$2:Q498)*$C$19), R498*EXP($C$20/52))</f>
        <v>-2777.1689836402288</v>
      </c>
      <c r="S499" s="65">
        <f t="shared" si="29"/>
        <v>1.9247411600819957</v>
      </c>
      <c r="T499" s="62"/>
      <c r="U499" s="62"/>
      <c r="V499" s="62"/>
    </row>
    <row r="500" spans="7:22" x14ac:dyDescent="0.4">
      <c r="G500" s="67"/>
      <c r="H500" s="77">
        <v>40091</v>
      </c>
      <c r="I500" s="78">
        <v>1727.76000976562</v>
      </c>
      <c r="J500" s="73">
        <v>1.57215940952301</v>
      </c>
      <c r="K500" s="79">
        <f t="shared" si="30"/>
        <v>132.721448702332</v>
      </c>
      <c r="L500" s="62"/>
      <c r="M500" s="77">
        <v>40091</v>
      </c>
      <c r="N500" s="80">
        <f t="shared" si="31"/>
        <v>1473.0636690726421</v>
      </c>
      <c r="O500" s="80">
        <f t="array" ref="O500">IF(YEAR(M500)&lt;&gt;YEAR(M499),IF(O499&gt;INDEX(Table2xAcq.1[],_xlfn.AGGREGATE(15,6,(ROW(Tableyear1[])-ROW(INDEX(Tableyear1[],1,1))+1)/(YEAR(Tableyear1[])=YEAR(M499)),1)),O499-(O499-INDEX(Table2xAcq.1[],_xlfn.AGGREGATE(15,6,(ROW(Tableyear1[])-ROW(INDEX(Tableyear1[],1,1))+1)/(YEAR(Tableyear1[])=YEAR(M499)),1)))*$C$25,O499+MAX($Q$2:Q499)*$C$19),O499)*($J500/$J499)</f>
        <v>894.56567854282184</v>
      </c>
      <c r="P500" s="80">
        <f t="array" ref="P500">IF(YEAR(M500)&lt;&gt;YEAR(M499),IF(O499&gt;INDEX(Table2xAcq.1[],_xlfn.AGGREGATE(15,6,(ROW(Tableyear1[])-ROW(INDEX(Tableyear1[],1,1))+1)/(YEAR(Tableyear1[])=YEAR(M499)),1)),P499+(O499-INDEX(Table2xAcq.1[],_xlfn.AGGREGATE(15,6,(ROW(Tableyear1[])-ROW(INDEX(Tableyear1[],1,1))+1)/(YEAR(Tableyear1[])=YEAR(M499)),1)))*$C$25,P499-MAX($Q$2:Q499)*$C$19),P499)*(1+Tbill_YTM)^(1/52)</f>
        <v>3100.1902112044099</v>
      </c>
      <c r="Q500" s="64">
        <f t="shared" si="28"/>
        <v>5467.8195588198741</v>
      </c>
      <c r="R500" s="64">
        <f>IF(YEAR(M500)&lt;&gt;YEAR(M499), R499*EXP($C$20/52)+(-MAX(Q$2:Q499)*$C$19), R499*EXP($C$20/52))</f>
        <v>-2780.3752588089928</v>
      </c>
      <c r="S500" s="65">
        <f t="shared" si="29"/>
        <v>1.9665761092846439</v>
      </c>
      <c r="T500" s="62"/>
      <c r="U500" s="62"/>
      <c r="V500" s="62"/>
    </row>
    <row r="501" spans="7:22" x14ac:dyDescent="0.4">
      <c r="G501" s="67"/>
      <c r="H501" s="77">
        <v>40098</v>
      </c>
      <c r="I501" s="78">
        <v>1739.31994628906</v>
      </c>
      <c r="J501" s="73">
        <v>1.59631788730621</v>
      </c>
      <c r="K501" s="79">
        <f t="shared" si="30"/>
        <v>132.79691413086229</v>
      </c>
      <c r="L501" s="62"/>
      <c r="M501" s="77">
        <v>40098</v>
      </c>
      <c r="N501" s="80">
        <f t="shared" si="31"/>
        <v>1482.9195069281411</v>
      </c>
      <c r="O501" s="80">
        <f t="array" ref="O501">IF(YEAR(M501)&lt;&gt;YEAR(M500),IF(O500&gt;INDEX(Table2xAcq.1[],_xlfn.AGGREGATE(15,6,(ROW(Tableyear1[])-ROW(INDEX(Tableyear1[],1,1))+1)/(YEAR(Tableyear1[])=YEAR(M500)),1)),O500-(O500-INDEX(Table2xAcq.1[],_xlfn.AGGREGATE(15,6,(ROW(Tableyear1[])-ROW(INDEX(Tableyear1[],1,1))+1)/(YEAR(Tableyear1[])=YEAR(M500)),1)))*$C$25,O500+MAX($Q$2:Q500)*$C$19),O500)*($J501/$J500)</f>
        <v>908.31195957500222</v>
      </c>
      <c r="P501" s="80">
        <f t="array" ref="P501">IF(YEAR(M501)&lt;&gt;YEAR(M500),IF(O500&gt;INDEX(Table2xAcq.1[],_xlfn.AGGREGATE(15,6,(ROW(Tableyear1[])-ROW(INDEX(Tableyear1[],1,1))+1)/(YEAR(Tableyear1[])=YEAR(M500)),1)),P500+(O500-INDEX(Table2xAcq.1[],_xlfn.AGGREGATE(15,6,(ROW(Tableyear1[])-ROW(INDEX(Tableyear1[],1,1))+1)/(YEAR(Tableyear1[])=YEAR(M500)),1)))*$C$25,P500-MAX($Q$2:Q500)*$C$19),P500)*(1+Tbill_YTM)^(1/52)</f>
        <v>3101.9529796574479</v>
      </c>
      <c r="Q501" s="64">
        <f t="shared" si="28"/>
        <v>5493.1844461605915</v>
      </c>
      <c r="R501" s="64">
        <f>IF(YEAR(M501)&lt;&gt;YEAR(M500), R500*EXP($C$20/52)+(-MAX(Q$2:Q500)*$C$19), R500*EXP($C$20/52))</f>
        <v>-2783.5852356612045</v>
      </c>
      <c r="S501" s="65">
        <f t="shared" si="29"/>
        <v>1.9734206000901413</v>
      </c>
      <c r="T501" s="62"/>
      <c r="U501" s="62"/>
      <c r="V501" s="62"/>
    </row>
    <row r="502" spans="7:22" x14ac:dyDescent="0.4">
      <c r="G502" s="67"/>
      <c r="H502" s="77">
        <v>40105</v>
      </c>
      <c r="I502" s="78">
        <v>1753.63000488281</v>
      </c>
      <c r="J502" s="73">
        <v>1.6223120689392001</v>
      </c>
      <c r="K502" s="79">
        <f t="shared" si="30"/>
        <v>132.87242246904253</v>
      </c>
      <c r="L502" s="62"/>
      <c r="M502" s="77">
        <v>40105</v>
      </c>
      <c r="N502" s="80">
        <f t="shared" si="31"/>
        <v>1495.1200598391981</v>
      </c>
      <c r="O502" s="80">
        <f t="array" ref="O502">IF(YEAR(M502)&lt;&gt;YEAR(M501),IF(O501&gt;INDEX(Table2xAcq.1[],_xlfn.AGGREGATE(15,6,(ROW(Tableyear1[])-ROW(INDEX(Tableyear1[],1,1))+1)/(YEAR(Tableyear1[])=YEAR(M501)),1)),O501-(O501-INDEX(Table2xAcq.1[],_xlfn.AGGREGATE(15,6,(ROW(Tableyear1[])-ROW(INDEX(Tableyear1[],1,1))+1)/(YEAR(Tableyear1[])=YEAR(M501)),1)))*$C$25,O501+MAX($Q$2:Q501)*$C$19),O501)*($J502/$J501)</f>
        <v>923.10276424139158</v>
      </c>
      <c r="P502" s="80">
        <f t="array" ref="P502">IF(YEAR(M502)&lt;&gt;YEAR(M501),IF(O501&gt;INDEX(Table2xAcq.1[],_xlfn.AGGREGATE(15,6,(ROW(Tableyear1[])-ROW(INDEX(Tableyear1[],1,1))+1)/(YEAR(Tableyear1[])=YEAR(M501)),1)),P501+(O501-INDEX(Table2xAcq.1[],_xlfn.AGGREGATE(15,6,(ROW(Tableyear1[])-ROW(INDEX(Tableyear1[],1,1))+1)/(YEAR(Tableyear1[])=YEAR(M501)),1)))*$C$25,P501-MAX($Q$2:Q501)*$C$19),P501)*(1+Tbill_YTM)^(1/52)</f>
        <v>3103.7167504207982</v>
      </c>
      <c r="Q502" s="64">
        <f t="shared" si="28"/>
        <v>5521.9395745013881</v>
      </c>
      <c r="R502" s="64">
        <f>IF(YEAR(M502)&lt;&gt;YEAR(M501), R501*EXP($C$20/52)+(-MAX(Q$2:Q501)*$C$19), R501*EXP($C$20/52))</f>
        <v>-2786.798918470502</v>
      </c>
      <c r="S502" s="65">
        <f t="shared" si="29"/>
        <v>1.9814632257472067</v>
      </c>
      <c r="T502" s="62"/>
      <c r="U502" s="62"/>
      <c r="V502" s="62"/>
    </row>
    <row r="503" spans="7:22" x14ac:dyDescent="0.4">
      <c r="G503" s="67"/>
      <c r="H503" s="77">
        <v>40112</v>
      </c>
      <c r="I503" s="78">
        <v>1667.13000488281</v>
      </c>
      <c r="J503" s="73">
        <v>1.4587043523788401</v>
      </c>
      <c r="K503" s="79">
        <f t="shared" si="30"/>
        <v>132.94797374127114</v>
      </c>
      <c r="L503" s="62"/>
      <c r="M503" s="77">
        <v>40112</v>
      </c>
      <c r="N503" s="80">
        <f t="shared" si="31"/>
        <v>1421.3713871910397</v>
      </c>
      <c r="O503" s="80">
        <f t="array" ref="O503">IF(YEAR(M503)&lt;&gt;YEAR(M502),IF(O502&gt;INDEX(Table2xAcq.1[],_xlfn.AGGREGATE(15,6,(ROW(Tableyear1[])-ROW(INDEX(Tableyear1[],1,1))+1)/(YEAR(Tableyear1[])=YEAR(M502)),1)),O502-(O502-INDEX(Table2xAcq.1[],_xlfn.AGGREGATE(15,6,(ROW(Tableyear1[])-ROW(INDEX(Tableyear1[],1,1))+1)/(YEAR(Tableyear1[])=YEAR(M502)),1)))*$C$25,O502+MAX($Q$2:Q502)*$C$19),O502)*($J503/$J502)</f>
        <v>830.00924771047903</v>
      </c>
      <c r="P503" s="80">
        <f t="array" ref="P503">IF(YEAR(M503)&lt;&gt;YEAR(M502),IF(O502&gt;INDEX(Table2xAcq.1[],_xlfn.AGGREGATE(15,6,(ROW(Tableyear1[])-ROW(INDEX(Tableyear1[],1,1))+1)/(YEAR(Tableyear1[])=YEAR(M502)),1)),P502+(O502-INDEX(Table2xAcq.1[],_xlfn.AGGREGATE(15,6,(ROW(Tableyear1[])-ROW(INDEX(Tableyear1[],1,1))+1)/(YEAR(Tableyear1[])=YEAR(M502)),1)))*$C$25,P502-MAX($Q$2:Q502)*$C$19),P502)*(1+Tbill_YTM)^(1/52)</f>
        <v>3105.4815240643748</v>
      </c>
      <c r="Q503" s="64">
        <f t="shared" si="28"/>
        <v>5356.8621589658933</v>
      </c>
      <c r="R503" s="64">
        <f>IF(YEAR(M503)&lt;&gt;YEAR(M502), R502*EXP($C$20/52)+(-MAX(Q$2:Q502)*$C$19), R502*EXP($C$20/52))</f>
        <v>-2790.0163115154578</v>
      </c>
      <c r="S503" s="65">
        <f t="shared" si="29"/>
        <v>1.9200110540057014</v>
      </c>
      <c r="T503" s="62"/>
      <c r="U503" s="62"/>
      <c r="V503" s="62"/>
    </row>
    <row r="504" spans="7:22" x14ac:dyDescent="0.4">
      <c r="G504" s="67"/>
      <c r="H504" s="77">
        <v>40119</v>
      </c>
      <c r="I504" s="78">
        <v>1730.76000976562</v>
      </c>
      <c r="J504" s="73">
        <v>1.5764409303665099</v>
      </c>
      <c r="K504" s="79">
        <f t="shared" si="30"/>
        <v>133.02356797196043</v>
      </c>
      <c r="L504" s="62"/>
      <c r="M504" s="77">
        <v>40119</v>
      </c>
      <c r="N504" s="80">
        <f t="shared" si="31"/>
        <v>1475.6214265055262</v>
      </c>
      <c r="O504" s="80">
        <f t="array" ref="O504">IF(YEAR(M504)&lt;&gt;YEAR(M503),IF(O503&gt;INDEX(Table2xAcq.1[],_xlfn.AGGREGATE(15,6,(ROW(Tableyear1[])-ROW(INDEX(Tableyear1[],1,1))+1)/(YEAR(Tableyear1[])=YEAR(M503)),1)),O503-(O503-INDEX(Table2xAcq.1[],_xlfn.AGGREGATE(15,6,(ROW(Tableyear1[])-ROW(INDEX(Tableyear1[],1,1))+1)/(YEAR(Tableyear1[])=YEAR(M503)),1)))*$C$25,O503+MAX($Q$2:Q503)*$C$19),O503)*($J504/$J503)</f>
        <v>897.00188289675725</v>
      </c>
      <c r="P504" s="80">
        <f t="array" ref="P504">IF(YEAR(M504)&lt;&gt;YEAR(M503),IF(O503&gt;INDEX(Table2xAcq.1[],_xlfn.AGGREGATE(15,6,(ROW(Tableyear1[])-ROW(INDEX(Tableyear1[],1,1))+1)/(YEAR(Tableyear1[])=YEAR(M503)),1)),P503+(O503-INDEX(Table2xAcq.1[],_xlfn.AGGREGATE(15,6,(ROW(Tableyear1[])-ROW(INDEX(Tableyear1[],1,1))+1)/(YEAR(Tableyear1[])=YEAR(M503)),1)))*$C$25,P503-MAX($Q$2:Q503)*$C$19),P503)*(1+Tbill_YTM)^(1/52)</f>
        <v>3107.2473011584152</v>
      </c>
      <c r="Q504" s="64">
        <f t="shared" si="28"/>
        <v>5479.8706105606989</v>
      </c>
      <c r="R504" s="64">
        <f>IF(YEAR(M504)&lt;&gt;YEAR(M503), R503*EXP($C$20/52)+(-MAX(Q$2:Q503)*$C$19), R503*EXP($C$20/52))</f>
        <v>-2793.2374190795836</v>
      </c>
      <c r="S504" s="65">
        <f t="shared" si="29"/>
        <v>1.9618348849008345</v>
      </c>
      <c r="T504" s="62"/>
      <c r="U504" s="62"/>
      <c r="V504" s="62"/>
    </row>
    <row r="505" spans="7:22" x14ac:dyDescent="0.4">
      <c r="G505" s="67"/>
      <c r="H505" s="77">
        <v>40126</v>
      </c>
      <c r="I505" s="78">
        <v>1788.60998535156</v>
      </c>
      <c r="J505" s="73">
        <v>1.68225085735321</v>
      </c>
      <c r="K505" s="79">
        <f t="shared" si="30"/>
        <v>133.09920518553656</v>
      </c>
      <c r="L505" s="62"/>
      <c r="M505" s="77">
        <v>40126</v>
      </c>
      <c r="N505" s="80">
        <f t="shared" si="31"/>
        <v>1524.9434948545602</v>
      </c>
      <c r="O505" s="80">
        <f t="array" ref="O505">IF(YEAR(M505)&lt;&gt;YEAR(M504),IF(O504&gt;INDEX(Table2xAcq.1[],_xlfn.AGGREGATE(15,6,(ROW(Tableyear1[])-ROW(INDEX(Tableyear1[],1,1))+1)/(YEAR(Tableyear1[])=YEAR(M504)),1)),O504-(O504-INDEX(Table2xAcq.1[],_xlfn.AGGREGATE(15,6,(ROW(Tableyear1[])-ROW(INDEX(Tableyear1[],1,1))+1)/(YEAR(Tableyear1[])=YEAR(M504)),1)))*$C$25,O504+MAX($Q$2:Q504)*$C$19),O504)*($J505/$J504)</f>
        <v>957.2082007536352</v>
      </c>
      <c r="P505" s="80">
        <f t="array" ref="P505">IF(YEAR(M505)&lt;&gt;YEAR(M504),IF(O504&gt;INDEX(Table2xAcq.1[],_xlfn.AGGREGATE(15,6,(ROW(Tableyear1[])-ROW(INDEX(Tableyear1[],1,1))+1)/(YEAR(Tableyear1[])=YEAR(M504)),1)),P504+(O504-INDEX(Table2xAcq.1[],_xlfn.AGGREGATE(15,6,(ROW(Tableyear1[])-ROW(INDEX(Tableyear1[],1,1))+1)/(YEAR(Tableyear1[])=YEAR(M504)),1)))*$C$25,P504-MAX($Q$2:Q504)*$C$19),P504)*(1+Tbill_YTM)^(1/52)</f>
        <v>3109.0140822734816</v>
      </c>
      <c r="Q505" s="64">
        <f t="shared" si="28"/>
        <v>5591.1657778816771</v>
      </c>
      <c r="R505" s="64">
        <f>IF(YEAR(M505)&lt;&gt;YEAR(M504), R504*EXP($C$20/52)+(-MAX(Q$2:Q504)*$C$19), R504*EXP($C$20/52))</f>
        <v>-2796.4622454513369</v>
      </c>
      <c r="S505" s="65">
        <f t="shared" si="29"/>
        <v>1.9993710935937514</v>
      </c>
      <c r="T505" s="62"/>
      <c r="U505" s="62"/>
      <c r="V505" s="62"/>
    </row>
    <row r="506" spans="7:22" x14ac:dyDescent="0.4">
      <c r="G506" s="67"/>
      <c r="H506" s="77">
        <v>40133</v>
      </c>
      <c r="I506" s="78">
        <v>1764.39001464843</v>
      </c>
      <c r="J506" s="73">
        <v>1.6385192871093699</v>
      </c>
      <c r="K506" s="79">
        <f t="shared" si="30"/>
        <v>133.17488540643964</v>
      </c>
      <c r="L506" s="62"/>
      <c r="M506" s="77">
        <v>40133</v>
      </c>
      <c r="N506" s="80">
        <f t="shared" si="31"/>
        <v>1504.2938914911715</v>
      </c>
      <c r="O506" s="80">
        <f t="array" ref="O506">IF(YEAR(M506)&lt;&gt;YEAR(M505),IF(O505&gt;INDEX(Table2xAcq.1[],_xlfn.AGGREGATE(15,6,(ROW(Tableyear1[])-ROW(INDEX(Tableyear1[],1,1))+1)/(YEAR(Tableyear1[])=YEAR(M505)),1)),O505-(O505-INDEX(Table2xAcq.1[],_xlfn.AGGREGATE(15,6,(ROW(Tableyear1[])-ROW(INDEX(Tableyear1[],1,1))+1)/(YEAR(Tableyear1[])=YEAR(M505)),1)))*$C$25,O505+MAX($Q$2:Q505)*$C$19),O505)*($J506/$J505)</f>
        <v>932.32474327982015</v>
      </c>
      <c r="P506" s="80">
        <f t="array" ref="P506">IF(YEAR(M506)&lt;&gt;YEAR(M505),IF(O505&gt;INDEX(Table2xAcq.1[],_xlfn.AGGREGATE(15,6,(ROW(Tableyear1[])-ROW(INDEX(Tableyear1[],1,1))+1)/(YEAR(Tableyear1[])=YEAR(M505)),1)),P505+(O505-INDEX(Table2xAcq.1[],_xlfn.AGGREGATE(15,6,(ROW(Tableyear1[])-ROW(INDEX(Tableyear1[],1,1))+1)/(YEAR(Tableyear1[])=YEAR(M505)),1)))*$C$25,P505-MAX($Q$2:Q505)*$C$19),P505)*(1+Tbill_YTM)^(1/52)</f>
        <v>3110.7818679804604</v>
      </c>
      <c r="Q506" s="64">
        <f t="shared" si="28"/>
        <v>5547.4005027514522</v>
      </c>
      <c r="R506" s="64">
        <f>IF(YEAR(M506)&lt;&gt;YEAR(M505), R505*EXP($C$20/52)+(-MAX(Q$2:Q505)*$C$19), R505*EXP($C$20/52))</f>
        <v>-2799.6907949241258</v>
      </c>
      <c r="S506" s="65">
        <f t="shared" si="29"/>
        <v>1.9814332757063595</v>
      </c>
      <c r="T506" s="62"/>
      <c r="U506" s="62"/>
      <c r="V506" s="62"/>
    </row>
    <row r="507" spans="7:22" x14ac:dyDescent="0.4">
      <c r="G507" s="67"/>
      <c r="H507" s="77">
        <v>40140</v>
      </c>
      <c r="I507" s="78">
        <v>1765.4599609375</v>
      </c>
      <c r="J507" s="73">
        <v>1.6409660577773999</v>
      </c>
      <c r="K507" s="79">
        <f t="shared" si="30"/>
        <v>133.25060865912363</v>
      </c>
      <c r="L507" s="62"/>
      <c r="M507" s="77">
        <v>40140</v>
      </c>
      <c r="N507" s="80">
        <f t="shared" si="31"/>
        <v>1505.2061125157234</v>
      </c>
      <c r="O507" s="80">
        <f t="array" ref="O507">IF(YEAR(M507)&lt;&gt;YEAR(M506),IF(O506&gt;INDEX(Table2xAcq.1[],_xlfn.AGGREGATE(15,6,(ROW(Tableyear1[])-ROW(INDEX(Tableyear1[],1,1))+1)/(YEAR(Tableyear1[])=YEAR(M506)),1)),O506-(O506-INDEX(Table2xAcq.1[],_xlfn.AGGREGATE(15,6,(ROW(Tableyear1[])-ROW(INDEX(Tableyear1[],1,1))+1)/(YEAR(Tableyear1[])=YEAR(M506)),1)))*$C$25,O506+MAX($Q$2:Q506)*$C$19),O506)*($J507/$J506)</f>
        <v>933.71696664446551</v>
      </c>
      <c r="P507" s="80">
        <f t="array" ref="P507">IF(YEAR(M507)&lt;&gt;YEAR(M506),IF(O506&gt;INDEX(Table2xAcq.1[],_xlfn.AGGREGATE(15,6,(ROW(Tableyear1[])-ROW(INDEX(Tableyear1[],1,1))+1)/(YEAR(Tableyear1[])=YEAR(M506)),1)),P506+(O506-INDEX(Table2xAcq.1[],_xlfn.AGGREGATE(15,6,(ROW(Tableyear1[])-ROW(INDEX(Tableyear1[],1,1))+1)/(YEAR(Tableyear1[])=YEAR(M506)),1)))*$C$25,P506-MAX($Q$2:Q506)*$C$19),P506)*(1+Tbill_YTM)^(1/52)</f>
        <v>3112.5506588505627</v>
      </c>
      <c r="Q507" s="64">
        <f t="shared" si="28"/>
        <v>5551.4737380107517</v>
      </c>
      <c r="R507" s="64">
        <f>IF(YEAR(M507)&lt;&gt;YEAR(M506), R506*EXP($C$20/52)+(-MAX(Q$2:Q506)*$C$19), R506*EXP($C$20/52))</f>
        <v>-2802.9230717963155</v>
      </c>
      <c r="S507" s="65">
        <f t="shared" si="29"/>
        <v>1.9806015348301966</v>
      </c>
      <c r="T507" s="62"/>
      <c r="U507" s="62"/>
      <c r="V507" s="62"/>
    </row>
    <row r="508" spans="7:22" x14ac:dyDescent="0.4">
      <c r="G508" s="67"/>
      <c r="H508" s="77">
        <v>40147</v>
      </c>
      <c r="I508" s="78">
        <v>1791.91003417968</v>
      </c>
      <c r="J508" s="73">
        <v>1.6862257719039899</v>
      </c>
      <c r="K508" s="79">
        <f t="shared" si="30"/>
        <v>133.3263749680564</v>
      </c>
      <c r="L508" s="62"/>
      <c r="M508" s="77">
        <v>40147</v>
      </c>
      <c r="N508" s="80">
        <f t="shared" si="31"/>
        <v>1527.757069660895</v>
      </c>
      <c r="O508" s="80">
        <f t="array" ref="O508">IF(YEAR(M508)&lt;&gt;YEAR(M507),IF(O507&gt;INDEX(Table2xAcq.1[],_xlfn.AGGREGATE(15,6,(ROW(Tableyear1[])-ROW(INDEX(Tableyear1[],1,1))+1)/(YEAR(Tableyear1[])=YEAR(M507)),1)),O507-(O507-INDEX(Table2xAcq.1[],_xlfn.AGGREGATE(15,6,(ROW(Tableyear1[])-ROW(INDEX(Tableyear1[],1,1))+1)/(YEAR(Tableyear1[])=YEAR(M507)),1)))*$C$25,O507+MAX($Q$2:Q507)*$C$19),O507)*($J508/$J507)</f>
        <v>959.46994476682471</v>
      </c>
      <c r="P508" s="80">
        <f t="array" ref="P508">IF(YEAR(M508)&lt;&gt;YEAR(M507),IF(O507&gt;INDEX(Table2xAcq.1[],_xlfn.AGGREGATE(15,6,(ROW(Tableyear1[])-ROW(INDEX(Tableyear1[],1,1))+1)/(YEAR(Tableyear1[])=YEAR(M507)),1)),P507+(O507-INDEX(Table2xAcq.1[],_xlfn.AGGREGATE(15,6,(ROW(Tableyear1[])-ROW(INDEX(Tableyear1[],1,1))+1)/(YEAR(Tableyear1[])=YEAR(M507)),1)))*$C$25,P507-MAX($Q$2:Q507)*$C$19),P507)*(1+Tbill_YTM)^(1/52)</f>
        <v>3114.3204554553245</v>
      </c>
      <c r="Q508" s="64">
        <f t="shared" si="28"/>
        <v>5601.547469883044</v>
      </c>
      <c r="R508" s="64">
        <f>IF(YEAR(M508)&lt;&gt;YEAR(M507), R507*EXP($C$20/52)+(-MAX(Q$2:Q507)*$C$19), R507*EXP($C$20/52))</f>
        <v>-2806.1590803712338</v>
      </c>
      <c r="S508" s="65">
        <f t="shared" si="29"/>
        <v>1.9961617675438419</v>
      </c>
      <c r="T508" s="62"/>
      <c r="U508" s="62"/>
      <c r="V508" s="62"/>
    </row>
    <row r="509" spans="7:22" x14ac:dyDescent="0.4">
      <c r="G509" s="62"/>
      <c r="H509" s="77">
        <v>40154</v>
      </c>
      <c r="I509" s="78">
        <v>1792.06005859375</v>
      </c>
      <c r="J509" s="73">
        <v>1.6871436834335301</v>
      </c>
      <c r="K509" s="79">
        <f t="shared" si="30"/>
        <v>133.40218435771973</v>
      </c>
      <c r="L509" s="62"/>
      <c r="M509" s="77">
        <v>40154</v>
      </c>
      <c r="N509" s="80">
        <f t="shared" si="31"/>
        <v>1527.8849783476292</v>
      </c>
      <c r="O509" s="80">
        <f t="array" ref="O509">IF(YEAR(M509)&lt;&gt;YEAR(M508),IF(O508&gt;INDEX(Table2xAcq.1[],_xlfn.AGGREGATE(15,6,(ROW(Tableyear1[])-ROW(INDEX(Tableyear1[],1,1))+1)/(YEAR(Tableyear1[])=YEAR(M508)),1)),O508-(O508-INDEX(Table2xAcq.1[],_xlfn.AGGREGATE(15,6,(ROW(Tableyear1[])-ROW(INDEX(Tableyear1[],1,1))+1)/(YEAR(Tableyear1[])=YEAR(M508)),1)))*$C$25,O508+MAX($Q$2:Q508)*$C$19),O508)*($J509/$J508)</f>
        <v>959.9922404992368</v>
      </c>
      <c r="P509" s="80">
        <f t="array" ref="P509">IF(YEAR(M509)&lt;&gt;YEAR(M508),IF(O508&gt;INDEX(Table2xAcq.1[],_xlfn.AGGREGATE(15,6,(ROW(Tableyear1[])-ROW(INDEX(Tableyear1[],1,1))+1)/(YEAR(Tableyear1[])=YEAR(M508)),1)),P508+(O508-INDEX(Table2xAcq.1[],_xlfn.AGGREGATE(15,6,(ROW(Tableyear1[])-ROW(INDEX(Tableyear1[],1,1))+1)/(YEAR(Tableyear1[])=YEAR(M508)),1)))*$C$25,P508-MAX($Q$2:Q508)*$C$19),P508)*(1+Tbill_YTM)^(1/52)</f>
        <v>3116.0912583666063</v>
      </c>
      <c r="Q509" s="64">
        <f t="shared" si="28"/>
        <v>5603.9684772134724</v>
      </c>
      <c r="R509" s="64">
        <f>IF(YEAR(M509)&lt;&gt;YEAR(M508), R508*EXP($C$20/52)+(-MAX(Q$2:Q508)*$C$19), R508*EXP($C$20/52))</f>
        <v>-2809.3988249571767</v>
      </c>
      <c r="S509" s="65">
        <f t="shared" si="29"/>
        <v>1.9947215850703905</v>
      </c>
      <c r="T509" s="62"/>
      <c r="U509" s="62"/>
      <c r="V509" s="62"/>
    </row>
    <row r="510" spans="7:22" x14ac:dyDescent="0.4">
      <c r="G510" s="62"/>
      <c r="H510" s="77">
        <v>40161</v>
      </c>
      <c r="I510" s="78">
        <v>1807.35998535156</v>
      </c>
      <c r="J510" s="73">
        <v>1.7155833244323699</v>
      </c>
      <c r="K510" s="79">
        <f t="shared" si="30"/>
        <v>133.47803685260934</v>
      </c>
      <c r="L510" s="62"/>
      <c r="M510" s="77">
        <v>40161</v>
      </c>
      <c r="N510" s="80">
        <f t="shared" si="31"/>
        <v>1540.929478810086</v>
      </c>
      <c r="O510" s="80">
        <f t="array" ref="O510">IF(YEAR(M510)&lt;&gt;YEAR(M509),IF(O509&gt;INDEX(Table2xAcq.1[],_xlfn.AGGREGATE(15,6,(ROW(Tableyear1[])-ROW(INDEX(Tableyear1[],1,1))+1)/(YEAR(Tableyear1[])=YEAR(M509)),1)),O509-(O509-INDEX(Table2xAcq.1[],_xlfn.AGGREGATE(15,6,(ROW(Tableyear1[])-ROW(INDEX(Tableyear1[],1,1))+1)/(YEAR(Tableyear1[])=YEAR(M509)),1)))*$C$25,O509+MAX($Q$2:Q509)*$C$19),O509)*($J510/$J509)</f>
        <v>976.17452239351383</v>
      </c>
      <c r="P510" s="80">
        <f t="array" ref="P510">IF(YEAR(M510)&lt;&gt;YEAR(M509),IF(O509&gt;INDEX(Table2xAcq.1[],_xlfn.AGGREGATE(15,6,(ROW(Tableyear1[])-ROW(INDEX(Tableyear1[],1,1))+1)/(YEAR(Tableyear1[])=YEAR(M509)),1)),P509+(O509-INDEX(Table2xAcq.1[],_xlfn.AGGREGATE(15,6,(ROW(Tableyear1[])-ROW(INDEX(Tableyear1[],1,1))+1)/(YEAR(Tableyear1[])=YEAR(M509)),1)))*$C$25,P509-MAX($Q$2:Q509)*$C$19),P509)*(1+Tbill_YTM)^(1/52)</f>
        <v>3117.8630681565942</v>
      </c>
      <c r="Q510" s="64">
        <f t="shared" si="28"/>
        <v>5634.9670693601947</v>
      </c>
      <c r="R510" s="64">
        <f>IF(YEAR(M510)&lt;&gt;YEAR(M509), R509*EXP($C$20/52)+(-MAX(Q$2:Q509)*$C$19), R509*EXP($C$20/52))</f>
        <v>-2812.6423098674136</v>
      </c>
      <c r="S510" s="65">
        <f t="shared" si="29"/>
        <v>2.0034424745696953</v>
      </c>
      <c r="T510" s="62"/>
      <c r="U510" s="62"/>
      <c r="V510" s="62"/>
    </row>
    <row r="511" spans="7:22" x14ac:dyDescent="0.4">
      <c r="G511" s="62"/>
      <c r="H511" s="77">
        <v>40168</v>
      </c>
      <c r="I511" s="78">
        <v>1869.83996582031</v>
      </c>
      <c r="J511" s="73">
        <v>1.8342369794845499</v>
      </c>
      <c r="K511" s="79">
        <f t="shared" si="30"/>
        <v>133.55393247723484</v>
      </c>
      <c r="L511" s="62"/>
      <c r="M511" s="77">
        <v>40168</v>
      </c>
      <c r="N511" s="80">
        <f t="shared" si="31"/>
        <v>1594.1990236268857</v>
      </c>
      <c r="O511" s="80">
        <f t="array" ref="O511">IF(YEAR(M511)&lt;&gt;YEAR(M510),IF(O510&gt;INDEX(Table2xAcq.1[],_xlfn.AGGREGATE(15,6,(ROW(Tableyear1[])-ROW(INDEX(Tableyear1[],1,1))+1)/(YEAR(Tableyear1[])=YEAR(M510)),1)),O510-(O510-INDEX(Table2xAcq.1[],_xlfn.AGGREGATE(15,6,(ROW(Tableyear1[])-ROW(INDEX(Tableyear1[],1,1))+1)/(YEAR(Tableyear1[])=YEAR(M510)),1)))*$C$25,O510+MAX($Q$2:Q510)*$C$19),O510)*($J511/$J510)</f>
        <v>1043.6889784979003</v>
      </c>
      <c r="P511" s="80">
        <f t="array" ref="P511">IF(YEAR(M511)&lt;&gt;YEAR(M510),IF(O510&gt;INDEX(Table2xAcq.1[],_xlfn.AGGREGATE(15,6,(ROW(Tableyear1[])-ROW(INDEX(Tableyear1[],1,1))+1)/(YEAR(Tableyear1[])=YEAR(M510)),1)),P510+(O510-INDEX(Table2xAcq.1[],_xlfn.AGGREGATE(15,6,(ROW(Tableyear1[])-ROW(INDEX(Tableyear1[],1,1))+1)/(YEAR(Tableyear1[])=YEAR(M510)),1)))*$C$25,P510-MAX($Q$2:Q510)*$C$19),P510)*(1+Tbill_YTM)^(1/52)</f>
        <v>3119.6358853977995</v>
      </c>
      <c r="Q511" s="64">
        <f t="shared" si="28"/>
        <v>5757.5238875225859</v>
      </c>
      <c r="R511" s="64">
        <f>IF(YEAR(M511)&lt;&gt;YEAR(M510), R510*EXP($C$20/52)+(-MAX(Q$2:Q510)*$C$19), R510*EXP($C$20/52))</f>
        <v>-2815.8895394201945</v>
      </c>
      <c r="S511" s="65">
        <f t="shared" si="29"/>
        <v>2.0446554479221826</v>
      </c>
      <c r="T511" s="62"/>
      <c r="U511" s="62"/>
      <c r="V511" s="62"/>
    </row>
    <row r="512" spans="7:22" x14ac:dyDescent="0.4">
      <c r="G512" s="89" t="s">
        <v>48</v>
      </c>
      <c r="H512" s="85">
        <v>40175</v>
      </c>
      <c r="I512" s="86">
        <v>1860.31005859375</v>
      </c>
      <c r="J512" s="87">
        <v>1.8189463615417401</v>
      </c>
      <c r="K512" s="88">
        <f t="shared" si="30"/>
        <v>133.62987125611983</v>
      </c>
      <c r="L512" s="89"/>
      <c r="M512" s="85">
        <v>40175</v>
      </c>
      <c r="N512" s="90">
        <f t="shared" si="31"/>
        <v>1586.0739599457424</v>
      </c>
      <c r="O512" s="90">
        <f t="array" ref="O512">IF(YEAR(M512)&lt;&gt;YEAR(M511),IF(O511&gt;INDEX(Table2xAcq.1[],_xlfn.AGGREGATE(15,6,(ROW(Tableyear1[])-ROW(INDEX(Tableyear1[],1,1))+1)/(YEAR(Tableyear1[])=YEAR(M511)),1)),O511-(O511-INDEX(Table2xAcq.1[],_xlfn.AGGREGATE(15,6,(ROW(Tableyear1[])-ROW(INDEX(Tableyear1[],1,1))+1)/(YEAR(Tableyear1[])=YEAR(M511)),1)))*$C$25,O511+MAX($Q$2:Q511)*$C$19),O511)*($J512/$J511)</f>
        <v>1034.988549055126</v>
      </c>
      <c r="P512" s="90">
        <f t="array" ref="P512">IF(YEAR(M512)&lt;&gt;YEAR(M511),IF(O511&gt;INDEX(Table2xAcq.1[],_xlfn.AGGREGATE(15,6,(ROW(Tableyear1[])-ROW(INDEX(Tableyear1[],1,1))+1)/(YEAR(Tableyear1[])=YEAR(M511)),1)),P511+(O511-INDEX(Table2xAcq.1[],_xlfn.AGGREGATE(15,6,(ROW(Tableyear1[])-ROW(INDEX(Tableyear1[],1,1))+1)/(YEAR(Tableyear1[])=YEAR(M511)),1)))*$C$25,P511-MAX($Q$2:Q511)*$C$19),P511)*(1+Tbill_YTM)^(1/52)</f>
        <v>3121.4097106630588</v>
      </c>
      <c r="Q512" s="91">
        <f t="shared" si="28"/>
        <v>5742.4722196639268</v>
      </c>
      <c r="R512" s="91">
        <f>IF(YEAR(M512)&lt;&gt;YEAR(M511), R511*EXP($C$20/52)+(-MAX(Q$2:Q511)*$C$19), R511*EXP($C$20/52))</f>
        <v>-2819.1405179387548</v>
      </c>
      <c r="S512" s="92">
        <f t="shared" si="29"/>
        <v>2.0369584925346671</v>
      </c>
      <c r="T512" s="89"/>
      <c r="U512" s="89"/>
      <c r="V512" s="89"/>
    </row>
    <row r="513" spans="7:22" x14ac:dyDescent="0.4">
      <c r="G513" s="62"/>
      <c r="H513" s="77">
        <v>40182</v>
      </c>
      <c r="I513" s="78">
        <v>1892.58996582031</v>
      </c>
      <c r="J513" s="73">
        <v>1.87857937812805</v>
      </c>
      <c r="K513" s="79">
        <f t="shared" si="30"/>
        <v>133.70585321380182</v>
      </c>
      <c r="L513" s="62"/>
      <c r="M513" s="77">
        <v>40182</v>
      </c>
      <c r="N513" s="80">
        <f t="shared" si="31"/>
        <v>1613.5953508262567</v>
      </c>
      <c r="O513" s="80">
        <f t="array" ref="O513">IF(YEAR(M513)&lt;&gt;YEAR(M512),IF(O512&gt;INDEX(Table2xAcq.1[],_xlfn.AGGREGATE(15,6,(ROW(Tableyear1[])-ROW(INDEX(Tableyear1[],1,1))+1)/(YEAR(Tableyear1[])=YEAR(M512)),1)),O512-(O512-INDEX(Table2xAcq.1[],_xlfn.AGGREGATE(15,6,(ROW(Tableyear1[])-ROW(INDEX(Tableyear1[],1,1))+1)/(YEAR(Tableyear1[])=YEAR(M512)),1)))*$C$25,O512+MAX($Q$2:Q512)*$C$19),O512)*($J513/$J512)</f>
        <v>781.74211505645678</v>
      </c>
      <c r="P513" s="80">
        <f t="array" ref="P513">IF(YEAR(M513)&lt;&gt;YEAR(M512),IF(O512&gt;INDEX(Table2xAcq.1[],_xlfn.AGGREGATE(15,6,(ROW(Tableyear1[])-ROW(INDEX(Tableyear1[],1,1))+1)/(YEAR(Tableyear1[])=YEAR(M512)),1)),P512+(O512-INDEX(Table2xAcq.1[],_xlfn.AGGREGATE(15,6,(ROW(Tableyear1[])-ROW(INDEX(Tableyear1[],1,1))+1)/(YEAR(Tableyear1[])=YEAR(M512)),1)))*$C$25,P512-MAX($Q$2:Q512)*$C$19),P512)*(1+Tbill_YTM)^(1/52)</f>
        <v>3401.4044535184821</v>
      </c>
      <c r="Q513" s="64">
        <f t="shared" si="28"/>
        <v>5796.7419194011954</v>
      </c>
      <c r="R513" s="64">
        <f>IF(YEAR(M513)&lt;&gt;YEAR(M512), R512*EXP($C$20/52)+(-MAX(Q$2:Q512)*$C$19), R512*EXP($C$20/52))</f>
        <v>-3022.3952497513205</v>
      </c>
      <c r="S513" s="65">
        <f t="shared" si="29"/>
        <v>1.9179298008353292</v>
      </c>
      <c r="T513" s="62"/>
      <c r="U513" s="62"/>
      <c r="V513" s="62"/>
    </row>
    <row r="514" spans="7:22" x14ac:dyDescent="0.4">
      <c r="G514" s="62"/>
      <c r="H514" s="77">
        <v>40189</v>
      </c>
      <c r="I514" s="78">
        <v>1864.52001953125</v>
      </c>
      <c r="J514" s="73">
        <v>1.82261621952056</v>
      </c>
      <c r="K514" s="79">
        <f t="shared" si="30"/>
        <v>133.78187837483227</v>
      </c>
      <c r="L514" s="62"/>
      <c r="M514" s="77">
        <v>40189</v>
      </c>
      <c r="N514" s="80">
        <f t="shared" si="31"/>
        <v>1589.6633129057564</v>
      </c>
      <c r="O514" s="80">
        <f t="array" ref="O514">IF(YEAR(M514)&lt;&gt;YEAR(M513),IF(O513&gt;INDEX(Table2xAcq.1[],_xlfn.AGGREGATE(15,6,(ROW(Tableyear1[])-ROW(INDEX(Tableyear1[],1,1))+1)/(YEAR(Tableyear1[])=YEAR(M513)),1)),O513-(O513-INDEX(Table2xAcq.1[],_xlfn.AGGREGATE(15,6,(ROW(Tableyear1[])-ROW(INDEX(Tableyear1[],1,1))+1)/(YEAR(Tableyear1[])=YEAR(M513)),1)))*$C$25,O513+MAX($Q$2:Q513)*$C$19),O513)*($J514/$J513)</f>
        <v>758.45390137519428</v>
      </c>
      <c r="P514" s="80">
        <f t="array" ref="P514">IF(YEAR(M514)&lt;&gt;YEAR(M513),IF(O513&gt;INDEX(Table2xAcq.1[],_xlfn.AGGREGATE(15,6,(ROW(Tableyear1[])-ROW(INDEX(Tableyear1[],1,1))+1)/(YEAR(Tableyear1[])=YEAR(M513)),1)),P513+(O513-INDEX(Table2xAcq.1[],_xlfn.AGGREGATE(15,6,(ROW(Tableyear1[])-ROW(INDEX(Tableyear1[],1,1))+1)/(YEAR(Tableyear1[])=YEAR(M513)),1)))*$C$25,P513-MAX($Q$2:Q513)*$C$19),P513)*(1+Tbill_YTM)^(1/52)</f>
        <v>3403.3384924187458</v>
      </c>
      <c r="Q514" s="64">
        <f t="shared" ref="Q514:Q577" si="32">SUM(N514:P514)</f>
        <v>5751.4557066996967</v>
      </c>
      <c r="R514" s="64">
        <f>IF(YEAR(M514)&lt;&gt;YEAR(M513), R513*EXP($C$20/52)+(-MAX(Q$2:Q513)*$C$19), R513*EXP($C$20/52))</f>
        <v>-3025.8846416091997</v>
      </c>
      <c r="S514" s="65">
        <f t="shared" ref="S514:S577" si="33">Q514/-R514</f>
        <v>1.9007518091109408</v>
      </c>
      <c r="T514" s="62"/>
      <c r="U514" s="62"/>
      <c r="V514" s="62"/>
    </row>
    <row r="515" spans="7:22" x14ac:dyDescent="0.4">
      <c r="G515" s="62"/>
      <c r="H515" s="77">
        <v>40196</v>
      </c>
      <c r="I515" s="78">
        <v>1794.81994628906</v>
      </c>
      <c r="J515" s="73">
        <v>1.68836677074432</v>
      </c>
      <c r="K515" s="79">
        <f t="shared" ref="K515:K578" si="34">K514*(1+Tbill_YTM)^(1/52)</f>
        <v>133.85794676377662</v>
      </c>
      <c r="L515" s="62"/>
      <c r="M515" s="77">
        <v>40196</v>
      </c>
      <c r="N515" s="80">
        <f t="shared" ref="N515:N578" si="35">N514*($I515/$I514)</f>
        <v>1530.2380194364971</v>
      </c>
      <c r="O515" s="80">
        <f t="array" ref="O515">IF(YEAR(M515)&lt;&gt;YEAR(M514),IF(O514&gt;INDEX(Table2xAcq.1[],_xlfn.AGGREGATE(15,6,(ROW(Tableyear1[])-ROW(INDEX(Tableyear1[],1,1))+1)/(YEAR(Tableyear1[])=YEAR(M514)),1)),O514-(O514-INDEX(Table2xAcq.1[],_xlfn.AGGREGATE(15,6,(ROW(Tableyear1[])-ROW(INDEX(Tableyear1[],1,1))+1)/(YEAR(Tableyear1[])=YEAR(M514)),1)))*$C$25,O514+MAX($Q$2:Q514)*$C$19),O514)*($J515/$J514)</f>
        <v>702.58804377375543</v>
      </c>
      <c r="P515" s="80">
        <f t="array" ref="P515">IF(YEAR(M515)&lt;&gt;YEAR(M514),IF(O514&gt;INDEX(Table2xAcq.1[],_xlfn.AGGREGATE(15,6,(ROW(Tableyear1[])-ROW(INDEX(Tableyear1[],1,1))+1)/(YEAR(Tableyear1[])=YEAR(M514)),1)),P514+(O514-INDEX(Table2xAcq.1[],_xlfn.AGGREGATE(15,6,(ROW(Tableyear1[])-ROW(INDEX(Tableyear1[],1,1))+1)/(YEAR(Tableyear1[])=YEAR(M514)),1)))*$C$25,P514-MAX($Q$2:Q514)*$C$19),P514)*(1+Tbill_YTM)^(1/52)</f>
        <v>3405.2736310137143</v>
      </c>
      <c r="Q515" s="64">
        <f t="shared" si="32"/>
        <v>5638.0996942239672</v>
      </c>
      <c r="R515" s="64">
        <f>IF(YEAR(M515)&lt;&gt;YEAR(M514), R514*EXP($C$20/52)+(-MAX(Q$2:Q514)*$C$19), R514*EXP($C$20/52))</f>
        <v>-3029.378062012167</v>
      </c>
      <c r="S515" s="65">
        <f t="shared" si="33"/>
        <v>1.8611409929069866</v>
      </c>
      <c r="T515" s="62"/>
      <c r="U515" s="62"/>
      <c r="V515" s="62"/>
    </row>
    <row r="516" spans="7:22" x14ac:dyDescent="0.4">
      <c r="G516" s="62"/>
      <c r="H516" s="77">
        <v>40203</v>
      </c>
      <c r="I516" s="78">
        <v>1741.0400390625</v>
      </c>
      <c r="J516" s="73">
        <v>1.5822510719299301</v>
      </c>
      <c r="K516" s="79">
        <f t="shared" si="34"/>
        <v>133.93405840521424</v>
      </c>
      <c r="L516" s="62"/>
      <c r="M516" s="77">
        <v>40203</v>
      </c>
      <c r="N516" s="80">
        <f t="shared" si="35"/>
        <v>1484.3860336203134</v>
      </c>
      <c r="O516" s="80">
        <f t="array" ref="O516">IF(YEAR(M516)&lt;&gt;YEAR(M515),IF(O515&gt;INDEX(Table2xAcq.1[],_xlfn.AGGREGATE(15,6,(ROW(Tableyear1[])-ROW(INDEX(Tableyear1[],1,1))+1)/(YEAR(Tableyear1[])=YEAR(M515)),1)),O515-(O515-INDEX(Table2xAcq.1[],_xlfn.AGGREGATE(15,6,(ROW(Tableyear1[])-ROW(INDEX(Tableyear1[],1,1))+1)/(YEAR(Tableyear1[])=YEAR(M515)),1)))*$C$25,O515+MAX($Q$2:Q515)*$C$19),O515)*($J516/$J515)</f>
        <v>658.42961650808536</v>
      </c>
      <c r="P516" s="80">
        <f t="array" ref="P516">IF(YEAR(M516)&lt;&gt;YEAR(M515),IF(O515&gt;INDEX(Table2xAcq.1[],_xlfn.AGGREGATE(15,6,(ROW(Tableyear1[])-ROW(INDEX(Tableyear1[],1,1))+1)/(YEAR(Tableyear1[])=YEAR(M515)),1)),P515+(O515-INDEX(Table2xAcq.1[],_xlfn.AGGREGATE(15,6,(ROW(Tableyear1[])-ROW(INDEX(Tableyear1[],1,1))+1)/(YEAR(Tableyear1[])=YEAR(M515)),1)))*$C$25,P515-MAX($Q$2:Q515)*$C$19),P515)*(1+Tbill_YTM)^(1/52)</f>
        <v>3407.2098699286748</v>
      </c>
      <c r="Q516" s="64">
        <f t="shared" si="32"/>
        <v>5550.0255200570737</v>
      </c>
      <c r="R516" s="64">
        <f>IF(YEAR(M516)&lt;&gt;YEAR(M515), R515*EXP($C$20/52)+(-MAX(Q$2:Q515)*$C$19), R515*EXP($C$20/52))</f>
        <v>-3032.8755156112265</v>
      </c>
      <c r="S516" s="65">
        <f t="shared" si="33"/>
        <v>1.8299549359969549</v>
      </c>
      <c r="T516" s="62"/>
      <c r="U516" s="62"/>
      <c r="V516" s="62"/>
    </row>
    <row r="517" spans="7:22" x14ac:dyDescent="0.4">
      <c r="G517" s="62"/>
      <c r="H517" s="77">
        <v>40210</v>
      </c>
      <c r="I517" s="78">
        <v>1746.11999511718</v>
      </c>
      <c r="J517" s="73">
        <v>1.59173107147216</v>
      </c>
      <c r="K517" s="79">
        <f t="shared" si="34"/>
        <v>134.01021332373853</v>
      </c>
      <c r="L517" s="62"/>
      <c r="M517" s="77">
        <v>40210</v>
      </c>
      <c r="N517" s="80">
        <f t="shared" si="35"/>
        <v>1488.7171320728407</v>
      </c>
      <c r="O517" s="80">
        <f t="array" ref="O517">IF(YEAR(M517)&lt;&gt;YEAR(M516),IF(O516&gt;INDEX(Table2xAcq.1[],_xlfn.AGGREGATE(15,6,(ROW(Tableyear1[])-ROW(INDEX(Tableyear1[],1,1))+1)/(YEAR(Tableyear1[])=YEAR(M516)),1)),O516-(O516-INDEX(Table2xAcq.1[],_xlfn.AGGREGATE(15,6,(ROW(Tableyear1[])-ROW(INDEX(Tableyear1[],1,1))+1)/(YEAR(Tableyear1[])=YEAR(M516)),1)))*$C$25,O516+MAX($Q$2:Q516)*$C$19),O516)*($J517/$J516)</f>
        <v>662.37457352143326</v>
      </c>
      <c r="P517" s="80">
        <f t="array" ref="P517">IF(YEAR(M517)&lt;&gt;YEAR(M516),IF(O516&gt;INDEX(Table2xAcq.1[],_xlfn.AGGREGATE(15,6,(ROW(Tableyear1[])-ROW(INDEX(Tableyear1[],1,1))+1)/(YEAR(Tableyear1[])=YEAR(M516)),1)),P516+(O516-INDEX(Table2xAcq.1[],_xlfn.AGGREGATE(15,6,(ROW(Tableyear1[])-ROW(INDEX(Tableyear1[],1,1))+1)/(YEAR(Tableyear1[])=YEAR(M516)),1)))*$C$25,P516-MAX($Q$2:Q516)*$C$19),P516)*(1+Tbill_YTM)^(1/52)</f>
        <v>3409.1472097892688</v>
      </c>
      <c r="Q517" s="64">
        <f t="shared" si="32"/>
        <v>5560.2389153835429</v>
      </c>
      <c r="R517" s="64">
        <f>IF(YEAR(M517)&lt;&gt;YEAR(M516), R516*EXP($C$20/52)+(-MAX(Q$2:Q516)*$C$19), R516*EXP($C$20/52))</f>
        <v>-3036.377007062752</v>
      </c>
      <c r="S517" s="65">
        <f t="shared" si="33"/>
        <v>1.8312083454887758</v>
      </c>
      <c r="T517" s="62"/>
      <c r="U517" s="62"/>
      <c r="V517" s="62"/>
    </row>
    <row r="518" spans="7:22" x14ac:dyDescent="0.4">
      <c r="G518" s="62"/>
      <c r="H518" s="77">
        <v>40217</v>
      </c>
      <c r="I518" s="78">
        <v>1779.10998535156</v>
      </c>
      <c r="J518" s="73">
        <v>1.6519752740859901</v>
      </c>
      <c r="K518" s="79">
        <f t="shared" si="34"/>
        <v>134.08641154395684</v>
      </c>
      <c r="L518" s="62"/>
      <c r="M518" s="77">
        <v>40217</v>
      </c>
      <c r="N518" s="80">
        <f t="shared" si="35"/>
        <v>1516.8439296504271</v>
      </c>
      <c r="O518" s="80">
        <f t="array" ref="O518">IF(YEAR(M518)&lt;&gt;YEAR(M517),IF(O517&gt;INDEX(Table2xAcq.1[],_xlfn.AGGREGATE(15,6,(ROW(Tableyear1[])-ROW(INDEX(Tableyear1[],1,1))+1)/(YEAR(Tableyear1[])=YEAR(M517)),1)),O517-(O517-INDEX(Table2xAcq.1[],_xlfn.AGGREGATE(15,6,(ROW(Tableyear1[])-ROW(INDEX(Tableyear1[],1,1))+1)/(YEAR(Tableyear1[])=YEAR(M517)),1)))*$C$25,O517+MAX($Q$2:Q517)*$C$19),O517)*($J518/$J517)</f>
        <v>687.44427827788297</v>
      </c>
      <c r="P518" s="80">
        <f t="array" ref="P518">IF(YEAR(M518)&lt;&gt;YEAR(M517),IF(O517&gt;INDEX(Table2xAcq.1[],_xlfn.AGGREGATE(15,6,(ROW(Tableyear1[])-ROW(INDEX(Tableyear1[],1,1))+1)/(YEAR(Tableyear1[])=YEAR(M517)),1)),P517+(O517-INDEX(Table2xAcq.1[],_xlfn.AGGREGATE(15,6,(ROW(Tableyear1[])-ROW(INDEX(Tableyear1[],1,1))+1)/(YEAR(Tableyear1[])=YEAR(M517)),1)))*$C$25,P517-MAX($Q$2:Q517)*$C$19),P517)*(1+Tbill_YTM)^(1/52)</f>
        <v>3411.0856512214946</v>
      </c>
      <c r="Q518" s="64">
        <f t="shared" si="32"/>
        <v>5615.373859149804</v>
      </c>
      <c r="R518" s="64">
        <f>IF(YEAR(M518)&lt;&gt;YEAR(M517), R517*EXP($C$20/52)+(-MAX(Q$2:Q517)*$C$19), R517*EXP($C$20/52))</f>
        <v>-3039.8825410284926</v>
      </c>
      <c r="S518" s="65">
        <f t="shared" si="33"/>
        <v>1.8472338267550092</v>
      </c>
      <c r="T518" s="62"/>
      <c r="U518" s="62"/>
      <c r="V518" s="62"/>
    </row>
    <row r="519" spans="7:22" x14ac:dyDescent="0.4">
      <c r="G519" s="62"/>
      <c r="H519" s="77">
        <v>40224</v>
      </c>
      <c r="I519" s="78">
        <v>1823.31994628906</v>
      </c>
      <c r="J519" s="73">
        <v>1.73148524761199</v>
      </c>
      <c r="K519" s="79">
        <f t="shared" si="34"/>
        <v>134.16265309049052</v>
      </c>
      <c r="L519" s="62"/>
      <c r="M519" s="77">
        <v>40224</v>
      </c>
      <c r="N519" s="80">
        <f t="shared" si="35"/>
        <v>1554.5367150488958</v>
      </c>
      <c r="O519" s="80">
        <f t="array" ref="O519">IF(YEAR(M519)&lt;&gt;YEAR(M518),IF(O518&gt;INDEX(Table2xAcq.1[],_xlfn.AGGREGATE(15,6,(ROW(Tableyear1[])-ROW(INDEX(Tableyear1[],1,1))+1)/(YEAR(Tableyear1[])=YEAR(M518)),1)),O518-(O518-INDEX(Table2xAcq.1[],_xlfn.AGGREGATE(15,6,(ROW(Tableyear1[])-ROW(INDEX(Tableyear1[],1,1))+1)/(YEAR(Tableyear1[])=YEAR(M518)),1)))*$C$25,O518+MAX($Q$2:Q518)*$C$19),O518)*($J519/$J518)</f>
        <v>720.53113933681527</v>
      </c>
      <c r="P519" s="80">
        <f t="array" ref="P519">IF(YEAR(M519)&lt;&gt;YEAR(M518),IF(O518&gt;INDEX(Table2xAcq.1[],_xlfn.AGGREGATE(15,6,(ROW(Tableyear1[])-ROW(INDEX(Tableyear1[],1,1))+1)/(YEAR(Tableyear1[])=YEAR(M518)),1)),P518+(O518-INDEX(Table2xAcq.1[],_xlfn.AGGREGATE(15,6,(ROW(Tableyear1[])-ROW(INDEX(Tableyear1[],1,1))+1)/(YEAR(Tableyear1[])=YEAR(M518)),1)))*$C$25,P518-MAX($Q$2:Q518)*$C$19),P518)*(1+Tbill_YTM)^(1/52)</f>
        <v>3413.0251948517057</v>
      </c>
      <c r="Q519" s="64">
        <f t="shared" si="32"/>
        <v>5688.0930492374173</v>
      </c>
      <c r="R519" s="64">
        <f>IF(YEAR(M519)&lt;&gt;YEAR(M518), R518*EXP($C$20/52)+(-MAX(Q$2:Q518)*$C$19), R518*EXP($C$20/52))</f>
        <v>-3043.39212217558</v>
      </c>
      <c r="S519" s="65">
        <f t="shared" si="33"/>
        <v>1.8689977567436376</v>
      </c>
      <c r="T519" s="62"/>
      <c r="U519" s="62"/>
      <c r="V519" s="62"/>
    </row>
    <row r="520" spans="7:22" x14ac:dyDescent="0.4">
      <c r="G520" s="62"/>
      <c r="H520" s="77">
        <v>40231</v>
      </c>
      <c r="I520" s="78">
        <v>1818.68005371093</v>
      </c>
      <c r="J520" s="73">
        <v>1.7272039651870701</v>
      </c>
      <c r="K520" s="79">
        <f t="shared" si="34"/>
        <v>134.23893798797491</v>
      </c>
      <c r="L520" s="62"/>
      <c r="M520" s="77">
        <v>40231</v>
      </c>
      <c r="N520" s="80">
        <f t="shared" si="35"/>
        <v>1550.5808084723972</v>
      </c>
      <c r="O520" s="80">
        <f t="array" ref="O520">IF(YEAR(M520)&lt;&gt;YEAR(M519),IF(O519&gt;INDEX(Table2xAcq.1[],_xlfn.AGGREGATE(15,6,(ROW(Tableyear1[])-ROW(INDEX(Tableyear1[],1,1))+1)/(YEAR(Tableyear1[])=YEAR(M519)),1)),O519-(O519-INDEX(Table2xAcq.1[],_xlfn.AGGREGATE(15,6,(ROW(Tableyear1[])-ROW(INDEX(Tableyear1[],1,1))+1)/(YEAR(Tableyear1[])=YEAR(M519)),1)))*$C$25,O519+MAX($Q$2:Q519)*$C$19),O519)*($J520/$J519)</f>
        <v>718.74954904737751</v>
      </c>
      <c r="P520" s="80">
        <f t="array" ref="P520">IF(YEAR(M520)&lt;&gt;YEAR(M519),IF(O519&gt;INDEX(Table2xAcq.1[],_xlfn.AGGREGATE(15,6,(ROW(Tableyear1[])-ROW(INDEX(Tableyear1[],1,1))+1)/(YEAR(Tableyear1[])=YEAR(M519)),1)),P519+(O519-INDEX(Table2xAcq.1[],_xlfn.AGGREGATE(15,6,(ROW(Tableyear1[])-ROW(INDEX(Tableyear1[],1,1))+1)/(YEAR(Tableyear1[])=YEAR(M519)),1)))*$C$25,P519-MAX($Q$2:Q519)*$C$19),P519)*(1+Tbill_YTM)^(1/52)</f>
        <v>3414.9658413066118</v>
      </c>
      <c r="Q520" s="64">
        <f t="shared" si="32"/>
        <v>5684.2961988263869</v>
      </c>
      <c r="R520" s="64">
        <f>IF(YEAR(M520)&lt;&gt;YEAR(M519), R519*EXP($C$20/52)+(-MAX(Q$2:Q519)*$C$19), R519*EXP($C$20/52))</f>
        <v>-3046.9057551765341</v>
      </c>
      <c r="S520" s="65">
        <f t="shared" si="33"/>
        <v>1.8655963313499486</v>
      </c>
      <c r="T520" s="62"/>
      <c r="U520" s="62"/>
      <c r="V520" s="62"/>
    </row>
    <row r="521" spans="7:22" x14ac:dyDescent="0.4">
      <c r="G521" s="62"/>
      <c r="H521" s="77">
        <v>40238</v>
      </c>
      <c r="I521" s="78">
        <v>1888.56005859375</v>
      </c>
      <c r="J521" s="73">
        <v>1.8553377389907799</v>
      </c>
      <c r="K521" s="79">
        <f t="shared" si="34"/>
        <v>134.31526626105935</v>
      </c>
      <c r="L521" s="62"/>
      <c r="M521" s="77">
        <v>40238</v>
      </c>
      <c r="N521" s="80">
        <f t="shared" si="35"/>
        <v>1610.1595091054005</v>
      </c>
      <c r="O521" s="80">
        <f t="array" ref="O521">IF(YEAR(M521)&lt;&gt;YEAR(M520),IF(O520&gt;INDEX(Table2xAcq.1[],_xlfn.AGGREGATE(15,6,(ROW(Tableyear1[])-ROW(INDEX(Tableyear1[],1,1))+1)/(YEAR(Tableyear1[])=YEAR(M520)),1)),O520-(O520-INDEX(Table2xAcq.1[],_xlfn.AGGREGATE(15,6,(ROW(Tableyear1[])-ROW(INDEX(Tableyear1[],1,1))+1)/(YEAR(Tableyear1[])=YEAR(M520)),1)))*$C$25,O520+MAX($Q$2:Q520)*$C$19),O520)*($J521/$J520)</f>
        <v>772.07046191893892</v>
      </c>
      <c r="P521" s="80">
        <f t="array" ref="P521">IF(YEAR(M521)&lt;&gt;YEAR(M520),IF(O520&gt;INDEX(Table2xAcq.1[],_xlfn.AGGREGATE(15,6,(ROW(Tableyear1[])-ROW(INDEX(Tableyear1[],1,1))+1)/(YEAR(Tableyear1[])=YEAR(M520)),1)),P520+(O520-INDEX(Table2xAcq.1[],_xlfn.AGGREGATE(15,6,(ROW(Tableyear1[])-ROW(INDEX(Tableyear1[],1,1))+1)/(YEAR(Tableyear1[])=YEAR(M520)),1)))*$C$25,P520-MAX($Q$2:Q520)*$C$19),P520)*(1+Tbill_YTM)^(1/52)</f>
        <v>3416.9075912132794</v>
      </c>
      <c r="Q521" s="64">
        <f t="shared" si="32"/>
        <v>5799.137562237619</v>
      </c>
      <c r="R521" s="64">
        <f>IF(YEAR(M521)&lt;&gt;YEAR(M520), R520*EXP($C$20/52)+(-MAX(Q$2:Q520)*$C$19), R520*EXP($C$20/52))</f>
        <v>-3050.423444709269</v>
      </c>
      <c r="S521" s="65">
        <f t="shared" si="33"/>
        <v>1.9010926408580384</v>
      </c>
      <c r="T521" s="62"/>
      <c r="U521" s="62"/>
      <c r="V521" s="62"/>
    </row>
    <row r="522" spans="7:22" x14ac:dyDescent="0.4">
      <c r="G522" s="62"/>
      <c r="H522" s="77">
        <v>40245</v>
      </c>
      <c r="I522" s="78">
        <v>1924.43005371093</v>
      </c>
      <c r="J522" s="73">
        <v>1.9314836263656601</v>
      </c>
      <c r="K522" s="79">
        <f t="shared" si="34"/>
        <v>134.39163793440724</v>
      </c>
      <c r="L522" s="62"/>
      <c r="M522" s="77">
        <v>40245</v>
      </c>
      <c r="N522" s="80">
        <f t="shared" si="35"/>
        <v>1640.7417579815617</v>
      </c>
      <c r="O522" s="80">
        <f t="array" ref="O522">IF(YEAR(M522)&lt;&gt;YEAR(M521),IF(O521&gt;INDEX(Table2xAcq.1[],_xlfn.AGGREGATE(15,6,(ROW(Tableyear1[])-ROW(INDEX(Tableyear1[],1,1))+1)/(YEAR(Tableyear1[])=YEAR(M521)),1)),O521-(O521-INDEX(Table2xAcq.1[],_xlfn.AGGREGATE(15,6,(ROW(Tableyear1[])-ROW(INDEX(Tableyear1[],1,1))+1)/(YEAR(Tableyear1[])=YEAR(M521)),1)))*$C$25,O521+MAX($Q$2:Q521)*$C$19),O521)*($J522/$J521)</f>
        <v>803.75740990865131</v>
      </c>
      <c r="P522" s="80">
        <f t="array" ref="P522">IF(YEAR(M522)&lt;&gt;YEAR(M521),IF(O521&gt;INDEX(Table2xAcq.1[],_xlfn.AGGREGATE(15,6,(ROW(Tableyear1[])-ROW(INDEX(Tableyear1[],1,1))+1)/(YEAR(Tableyear1[])=YEAR(M521)),1)),P521+(O521-INDEX(Table2xAcq.1[],_xlfn.AGGREGATE(15,6,(ROW(Tableyear1[])-ROW(INDEX(Tableyear1[],1,1))+1)/(YEAR(Tableyear1[])=YEAR(M521)),1)))*$C$25,P521-MAX($Q$2:Q521)*$C$19),P521)*(1+Tbill_YTM)^(1/52)</f>
        <v>3418.8504451991312</v>
      </c>
      <c r="Q522" s="64">
        <f t="shared" si="32"/>
        <v>5863.3496130893436</v>
      </c>
      <c r="R522" s="64">
        <f>IF(YEAR(M522)&lt;&gt;YEAR(M521), R521*EXP($C$20/52)+(-MAX(Q$2:Q521)*$C$19), R521*EXP($C$20/52))</f>
        <v>-3053.9451954571</v>
      </c>
      <c r="S522" s="65">
        <f t="shared" si="33"/>
        <v>1.9199262716997596</v>
      </c>
      <c r="T522" s="62"/>
      <c r="U522" s="62"/>
      <c r="V522" s="62"/>
    </row>
    <row r="523" spans="7:22" x14ac:dyDescent="0.4">
      <c r="G523" s="62"/>
      <c r="H523" s="77">
        <v>40252</v>
      </c>
      <c r="I523" s="78">
        <v>1932.43005371093</v>
      </c>
      <c r="J523" s="73">
        <v>1.94524538516998</v>
      </c>
      <c r="K523" s="79">
        <f t="shared" si="34"/>
        <v>134.46805303269596</v>
      </c>
      <c r="L523" s="62"/>
      <c r="M523" s="77">
        <v>40252</v>
      </c>
      <c r="N523" s="80">
        <f t="shared" si="35"/>
        <v>1647.5624444692526</v>
      </c>
      <c r="O523" s="80">
        <f t="array" ref="O523">IF(YEAR(M523)&lt;&gt;YEAR(M522),IF(O522&gt;INDEX(Table2xAcq.1[],_xlfn.AGGREGATE(15,6,(ROW(Tableyear1[])-ROW(INDEX(Tableyear1[],1,1))+1)/(YEAR(Tableyear1[])=YEAR(M522)),1)),O522-(O522-INDEX(Table2xAcq.1[],_xlfn.AGGREGATE(15,6,(ROW(Tableyear1[])-ROW(INDEX(Tableyear1[],1,1))+1)/(YEAR(Tableyear1[])=YEAR(M522)),1)))*$C$25,O522+MAX($Q$2:Q522)*$C$19),O522)*($J523/$J522)</f>
        <v>809.48415563994217</v>
      </c>
      <c r="P523" s="80">
        <f t="array" ref="P523">IF(YEAR(M523)&lt;&gt;YEAR(M522),IF(O522&gt;INDEX(Table2xAcq.1[],_xlfn.AGGREGATE(15,6,(ROW(Tableyear1[])-ROW(INDEX(Tableyear1[],1,1))+1)/(YEAR(Tableyear1[])=YEAR(M522)),1)),P522+(O522-INDEX(Table2xAcq.1[],_xlfn.AGGREGATE(15,6,(ROW(Tableyear1[])-ROW(INDEX(Tableyear1[],1,1))+1)/(YEAR(Tableyear1[])=YEAR(M522)),1)))*$C$25,P522-MAX($Q$2:Q522)*$C$19),P522)*(1+Tbill_YTM)^(1/52)</f>
        <v>3420.7944038919468</v>
      </c>
      <c r="Q523" s="64">
        <f t="shared" si="32"/>
        <v>5877.8410040011413</v>
      </c>
      <c r="R523" s="64">
        <f>IF(YEAR(M523)&lt;&gt;YEAR(M522), R522*EXP($C$20/52)+(-MAX(Q$2:Q522)*$C$19), R522*EXP($C$20/52))</f>
        <v>-3057.4710121087487</v>
      </c>
      <c r="S523" s="65">
        <f t="shared" si="33"/>
        <v>1.9224519155611466</v>
      </c>
      <c r="T523" s="62"/>
      <c r="U523" s="62"/>
      <c r="V523" s="62"/>
    </row>
    <row r="524" spans="7:22" x14ac:dyDescent="0.4">
      <c r="G524" s="62"/>
      <c r="H524" s="77">
        <v>40259</v>
      </c>
      <c r="I524" s="78">
        <v>1952.63000488281</v>
      </c>
      <c r="J524" s="73">
        <v>1.9877525568008401</v>
      </c>
      <c r="K524" s="79">
        <f t="shared" si="34"/>
        <v>134.54451158061693</v>
      </c>
      <c r="L524" s="62"/>
      <c r="M524" s="77">
        <v>40259</v>
      </c>
      <c r="N524" s="80">
        <f t="shared" si="35"/>
        <v>1664.78463622051</v>
      </c>
      <c r="O524" s="80">
        <f t="array" ref="O524">IF(YEAR(M524)&lt;&gt;YEAR(M523),IF(O523&gt;INDEX(Table2xAcq.1[],_xlfn.AGGREGATE(15,6,(ROW(Tableyear1[])-ROW(INDEX(Tableyear1[],1,1))+1)/(YEAR(Tableyear1[])=YEAR(M523)),1)),O523-(O523-INDEX(Table2xAcq.1[],_xlfn.AGGREGATE(15,6,(ROW(Tableyear1[])-ROW(INDEX(Tableyear1[],1,1))+1)/(YEAR(Tableyear1[])=YEAR(M523)),1)))*$C$25,O523+MAX($Q$2:Q523)*$C$19),O523)*($J524/$J523)</f>
        <v>827.17286586569196</v>
      </c>
      <c r="P524" s="80">
        <f t="array" ref="P524">IF(YEAR(M524)&lt;&gt;YEAR(M523),IF(O523&gt;INDEX(Table2xAcq.1[],_xlfn.AGGREGATE(15,6,(ROW(Tableyear1[])-ROW(INDEX(Tableyear1[],1,1))+1)/(YEAR(Tableyear1[])=YEAR(M523)),1)),P523+(O523-INDEX(Table2xAcq.1[],_xlfn.AGGREGATE(15,6,(ROW(Tableyear1[])-ROW(INDEX(Tableyear1[],1,1))+1)/(YEAR(Tableyear1[])=YEAR(M523)),1)))*$C$25,P523-MAX($Q$2:Q523)*$C$19),P523)*(1+Tbill_YTM)^(1/52)</f>
        <v>3422.7394679198624</v>
      </c>
      <c r="Q524" s="64">
        <f t="shared" si="32"/>
        <v>5914.6969700060645</v>
      </c>
      <c r="R524" s="64">
        <f>IF(YEAR(M524)&lt;&gt;YEAR(M523), R523*EXP($C$20/52)+(-MAX(Q$2:Q523)*$C$19), R523*EXP($C$20/52))</f>
        <v>-3061.0008993583501</v>
      </c>
      <c r="S524" s="65">
        <f t="shared" si="33"/>
        <v>1.9322754760529175</v>
      </c>
      <c r="T524" s="62"/>
      <c r="U524" s="62"/>
      <c r="V524" s="62"/>
    </row>
    <row r="525" spans="7:22" x14ac:dyDescent="0.4">
      <c r="G525" s="62"/>
      <c r="H525" s="77">
        <v>40266</v>
      </c>
      <c r="I525" s="78">
        <v>1959.56005859375</v>
      </c>
      <c r="J525" s="73">
        <v>1.99937307834625</v>
      </c>
      <c r="K525" s="79">
        <f t="shared" si="34"/>
        <v>134.62101360287562</v>
      </c>
      <c r="L525" s="62"/>
      <c r="M525" s="77">
        <v>40266</v>
      </c>
      <c r="N525" s="80">
        <f t="shared" si="35"/>
        <v>1670.6931016836577</v>
      </c>
      <c r="O525" s="80">
        <f t="array" ref="O525">IF(YEAR(M525)&lt;&gt;YEAR(M524),IF(O524&gt;INDEX(Table2xAcq.1[],_xlfn.AGGREGATE(15,6,(ROW(Tableyear1[])-ROW(INDEX(Tableyear1[],1,1))+1)/(YEAR(Tableyear1[])=YEAR(M524)),1)),O524-(O524-INDEX(Table2xAcq.1[],_xlfn.AGGREGATE(15,6,(ROW(Tableyear1[])-ROW(INDEX(Tableyear1[],1,1))+1)/(YEAR(Tableyear1[])=YEAR(M524)),1)))*$C$25,O524+MAX($Q$2:Q524)*$C$19),O524)*($J525/$J524)</f>
        <v>832.00856841663779</v>
      </c>
      <c r="P525" s="80">
        <f t="array" ref="P525">IF(YEAR(M525)&lt;&gt;YEAR(M524),IF(O524&gt;INDEX(Table2xAcq.1[],_xlfn.AGGREGATE(15,6,(ROW(Tableyear1[])-ROW(INDEX(Tableyear1[],1,1))+1)/(YEAR(Tableyear1[])=YEAR(M524)),1)),P524+(O524-INDEX(Table2xAcq.1[],_xlfn.AGGREGATE(15,6,(ROW(Tableyear1[])-ROW(INDEX(Tableyear1[],1,1))+1)/(YEAR(Tableyear1[])=YEAR(M524)),1)))*$C$25,P524-MAX($Q$2:Q524)*$C$19),P524)*(1+Tbill_YTM)^(1/52)</f>
        <v>3424.6856379113719</v>
      </c>
      <c r="Q525" s="64">
        <f t="shared" si="32"/>
        <v>5927.3873080116673</v>
      </c>
      <c r="R525" s="64">
        <f>IF(YEAR(M525)&lt;&gt;YEAR(M524), R524*EXP($C$20/52)+(-MAX(Q$2:Q524)*$C$19), R524*EXP($C$20/52))</f>
        <v>-3064.5348619054594</v>
      </c>
      <c r="S525" s="65">
        <f t="shared" si="33"/>
        <v>1.9341882455617261</v>
      </c>
      <c r="T525" s="62"/>
      <c r="U525" s="62"/>
      <c r="V525" s="62"/>
    </row>
    <row r="526" spans="7:22" x14ac:dyDescent="0.4">
      <c r="G526" s="62"/>
      <c r="H526" s="77">
        <v>40273</v>
      </c>
      <c r="I526" s="78">
        <v>1994.43005371093</v>
      </c>
      <c r="J526" s="73">
        <v>2.0697090625762899</v>
      </c>
      <c r="K526" s="79">
        <f t="shared" si="34"/>
        <v>134.69755912419154</v>
      </c>
      <c r="L526" s="62"/>
      <c r="M526" s="77">
        <v>40273</v>
      </c>
      <c r="N526" s="80">
        <f t="shared" si="35"/>
        <v>1700.4227647488576</v>
      </c>
      <c r="O526" s="80">
        <f t="array" ref="O526">IF(YEAR(M526)&lt;&gt;YEAR(M525),IF(O525&gt;INDEX(Table2xAcq.1[],_xlfn.AGGREGATE(15,6,(ROW(Tableyear1[])-ROW(INDEX(Tableyear1[],1,1))+1)/(YEAR(Tableyear1[])=YEAR(M525)),1)),O525-(O525-INDEX(Table2xAcq.1[],_xlfn.AGGREGATE(15,6,(ROW(Tableyear1[])-ROW(INDEX(Tableyear1[],1,1))+1)/(YEAR(Tableyear1[])=YEAR(M525)),1)))*$C$25,O525+MAX($Q$2:Q525)*$C$19),O525)*($J526/$J525)</f>
        <v>861.27781395225065</v>
      </c>
      <c r="P526" s="80">
        <f t="array" ref="P526">IF(YEAR(M526)&lt;&gt;YEAR(M525),IF(O525&gt;INDEX(Table2xAcq.1[],_xlfn.AGGREGATE(15,6,(ROW(Tableyear1[])-ROW(INDEX(Tableyear1[],1,1))+1)/(YEAR(Tableyear1[])=YEAR(M525)),1)),P525+(O525-INDEX(Table2xAcq.1[],_xlfn.AGGREGATE(15,6,(ROW(Tableyear1[])-ROW(INDEX(Tableyear1[],1,1))+1)/(YEAR(Tableyear1[])=YEAR(M525)),1)))*$C$25,P525-MAX($Q$2:Q525)*$C$19),P525)*(1+Tbill_YTM)^(1/52)</f>
        <v>3426.6329144953261</v>
      </c>
      <c r="Q526" s="64">
        <f t="shared" si="32"/>
        <v>5988.3334931964346</v>
      </c>
      <c r="R526" s="64">
        <f>IF(YEAR(M526)&lt;&gt;YEAR(M525), R525*EXP($C$20/52)+(-MAX(Q$2:Q525)*$C$19), R525*EXP($C$20/52))</f>
        <v>-3068.0729044550562</v>
      </c>
      <c r="S526" s="65">
        <f t="shared" si="33"/>
        <v>1.9518224239394559</v>
      </c>
      <c r="T526" s="62"/>
      <c r="U526" s="62"/>
      <c r="V526" s="62"/>
    </row>
    <row r="527" spans="7:22" x14ac:dyDescent="0.4">
      <c r="G527" s="62"/>
      <c r="H527" s="77">
        <v>40280</v>
      </c>
      <c r="I527" s="78">
        <v>2012.83996582031</v>
      </c>
      <c r="J527" s="73">
        <v>2.1122162342071502</v>
      </c>
      <c r="K527" s="79">
        <f t="shared" si="34"/>
        <v>134.77414816929826</v>
      </c>
      <c r="L527" s="62"/>
      <c r="M527" s="77">
        <v>40280</v>
      </c>
      <c r="N527" s="80">
        <f t="shared" si="35"/>
        <v>1716.1187945943607</v>
      </c>
      <c r="O527" s="80">
        <f t="array" ref="O527">IF(YEAR(M527)&lt;&gt;YEAR(M526),IF(O526&gt;INDEX(Table2xAcq.1[],_xlfn.AGGREGATE(15,6,(ROW(Tableyear1[])-ROW(INDEX(Tableyear1[],1,1))+1)/(YEAR(Tableyear1[])=YEAR(M526)),1)),O526-(O526-INDEX(Table2xAcq.1[],_xlfn.AGGREGATE(15,6,(ROW(Tableyear1[])-ROW(INDEX(Tableyear1[],1,1))+1)/(YEAR(Tableyear1[])=YEAR(M526)),1)))*$C$25,O526+MAX($Q$2:Q526)*$C$19),O526)*($J527/$J526)</f>
        <v>878.96652417800055</v>
      </c>
      <c r="P527" s="80">
        <f t="array" ref="P527">IF(YEAR(M527)&lt;&gt;YEAR(M526),IF(O526&gt;INDEX(Table2xAcq.1[],_xlfn.AGGREGATE(15,6,(ROW(Tableyear1[])-ROW(INDEX(Tableyear1[],1,1))+1)/(YEAR(Tableyear1[])=YEAR(M526)),1)),P526+(O526-INDEX(Table2xAcq.1[],_xlfn.AGGREGATE(15,6,(ROW(Tableyear1[])-ROW(INDEX(Tableyear1[],1,1))+1)/(YEAR(Tableyear1[])=YEAR(M526)),1)))*$C$25,P526-MAX($Q$2:Q526)*$C$19),P526)*(1+Tbill_YTM)^(1/52)</f>
        <v>3428.5812983009337</v>
      </c>
      <c r="Q527" s="64">
        <f t="shared" si="32"/>
        <v>6023.6666170732951</v>
      </c>
      <c r="R527" s="64">
        <f>IF(YEAR(M527)&lt;&gt;YEAR(M526), R526*EXP($C$20/52)+(-MAX(Q$2:Q526)*$C$19), R526*EXP($C$20/52))</f>
        <v>-3071.6150317175529</v>
      </c>
      <c r="S527" s="65">
        <f t="shared" si="33"/>
        <v>1.9610747293761763</v>
      </c>
      <c r="T527" s="62"/>
      <c r="U527" s="62"/>
      <c r="V527" s="62"/>
    </row>
    <row r="528" spans="7:22" x14ac:dyDescent="0.4">
      <c r="G528" s="62"/>
      <c r="H528" s="77">
        <v>40287</v>
      </c>
      <c r="I528" s="78">
        <v>2055.330078125</v>
      </c>
      <c r="J528" s="73">
        <v>2.1957023143768302</v>
      </c>
      <c r="K528" s="79">
        <f t="shared" si="34"/>
        <v>134.8507807629434</v>
      </c>
      <c r="L528" s="62"/>
      <c r="M528" s="77">
        <v>40287</v>
      </c>
      <c r="N528" s="80">
        <f t="shared" si="35"/>
        <v>1752.3452614514943</v>
      </c>
      <c r="O528" s="80">
        <f t="array" ref="O528">IF(YEAR(M528)&lt;&gt;YEAR(M527),IF(O527&gt;INDEX(Table2xAcq.1[],_xlfn.AGGREGATE(15,6,(ROW(Tableyear1[])-ROW(INDEX(Tableyear1[],1,1))+1)/(YEAR(Tableyear1[])=YEAR(M527)),1)),O527-(O527-INDEX(Table2xAcq.1[],_xlfn.AGGREGATE(15,6,(ROW(Tableyear1[])-ROW(INDEX(Tableyear1[],1,1))+1)/(YEAR(Tableyear1[])=YEAR(M527)),1)))*$C$25,O527+MAX($Q$2:Q527)*$C$19),O527)*($J528/$J527)</f>
        <v>913.70798128621846</v>
      </c>
      <c r="P528" s="80">
        <f t="array" ref="P528">IF(YEAR(M528)&lt;&gt;YEAR(M527),IF(O527&gt;INDEX(Table2xAcq.1[],_xlfn.AGGREGATE(15,6,(ROW(Tableyear1[])-ROW(INDEX(Tableyear1[],1,1))+1)/(YEAR(Tableyear1[])=YEAR(M527)),1)),P527+(O527-INDEX(Table2xAcq.1[],_xlfn.AGGREGATE(15,6,(ROW(Tableyear1[])-ROW(INDEX(Tableyear1[],1,1))+1)/(YEAR(Tableyear1[])=YEAR(M527)),1)))*$C$25,P527-MAX($Q$2:Q527)*$C$19),P527)*(1+Tbill_YTM)^(1/52)</f>
        <v>3430.530789957761</v>
      </c>
      <c r="Q528" s="64">
        <f t="shared" si="32"/>
        <v>6096.584032695474</v>
      </c>
      <c r="R528" s="64">
        <f>IF(YEAR(M528)&lt;&gt;YEAR(M527), R527*EXP($C$20/52)+(-MAX(Q$2:Q527)*$C$19), R527*EXP($C$20/52))</f>
        <v>-3075.1612484088</v>
      </c>
      <c r="S528" s="65">
        <f t="shared" si="33"/>
        <v>1.9825249930715236</v>
      </c>
      <c r="T528" s="62"/>
      <c r="U528" s="62"/>
      <c r="V528" s="62"/>
    </row>
    <row r="529" spans="1:22" x14ac:dyDescent="0.4">
      <c r="G529" s="62"/>
      <c r="H529" s="77">
        <v>40294</v>
      </c>
      <c r="I529" s="78">
        <v>2000.63000488281</v>
      </c>
      <c r="J529" s="73">
        <v>2.08561110496521</v>
      </c>
      <c r="K529" s="79">
        <f t="shared" si="34"/>
        <v>134.92745692988871</v>
      </c>
      <c r="L529" s="62"/>
      <c r="M529" s="77">
        <v>40294</v>
      </c>
      <c r="N529" s="80">
        <f t="shared" si="35"/>
        <v>1705.7087551466554</v>
      </c>
      <c r="O529" s="80">
        <f t="array" ref="O529">IF(YEAR(M529)&lt;&gt;YEAR(M528),IF(O528&gt;INDEX(Table2xAcq.1[],_xlfn.AGGREGATE(15,6,(ROW(Tableyear1[])-ROW(INDEX(Tableyear1[],1,1))+1)/(YEAR(Tableyear1[])=YEAR(M528)),1)),O528-(O528-INDEX(Table2xAcq.1[],_xlfn.AGGREGATE(15,6,(ROW(Tableyear1[])-ROW(INDEX(Tableyear1[],1,1))+1)/(YEAR(Tableyear1[])=YEAR(M528)),1)))*$C$25,O528+MAX($Q$2:Q528)*$C$19),O528)*($J529/$J528)</f>
        <v>867.89520600688877</v>
      </c>
      <c r="P529" s="80">
        <f t="array" ref="P529">IF(YEAR(M529)&lt;&gt;YEAR(M528),IF(O528&gt;INDEX(Table2xAcq.1[],_xlfn.AGGREGATE(15,6,(ROW(Tableyear1[])-ROW(INDEX(Tableyear1[],1,1))+1)/(YEAR(Tableyear1[])=YEAR(M528)),1)),P528+(O528-INDEX(Table2xAcq.1[],_xlfn.AGGREGATE(15,6,(ROW(Tableyear1[])-ROW(INDEX(Tableyear1[],1,1))+1)/(YEAR(Tableyear1[])=YEAR(M528)),1)))*$C$25,P528-MAX($Q$2:Q528)*$C$19),P528)*(1+Tbill_YTM)^(1/52)</f>
        <v>3432.4813900957324</v>
      </c>
      <c r="Q529" s="64">
        <f t="shared" si="32"/>
        <v>6006.0853512492768</v>
      </c>
      <c r="R529" s="64">
        <f>IF(YEAR(M529)&lt;&gt;YEAR(M528), R528*EXP($C$20/52)+(-MAX(Q$2:Q528)*$C$19), R528*EXP($C$20/52))</f>
        <v>-3078.7115592500927</v>
      </c>
      <c r="S529" s="65">
        <f t="shared" si="33"/>
        <v>1.9508437980179698</v>
      </c>
      <c r="T529" s="62"/>
      <c r="U529" s="62"/>
      <c r="V529" s="62"/>
    </row>
    <row r="530" spans="1:22" x14ac:dyDescent="0.4">
      <c r="G530" s="62"/>
      <c r="H530" s="77">
        <v>40301</v>
      </c>
      <c r="I530" s="78">
        <v>1849.43994140625</v>
      </c>
      <c r="J530" s="73">
        <v>1.771240234375</v>
      </c>
      <c r="K530" s="79">
        <f t="shared" si="34"/>
        <v>135.00417669490992</v>
      </c>
      <c r="L530" s="62"/>
      <c r="M530" s="77">
        <v>40301</v>
      </c>
      <c r="N530" s="80">
        <f t="shared" si="35"/>
        <v>1576.8062522681919</v>
      </c>
      <c r="O530" s="80">
        <f t="array" ref="O530">IF(YEAR(M530)&lt;&gt;YEAR(M529),IF(O529&gt;INDEX(Table2xAcq.1[],_xlfn.AGGREGATE(15,6,(ROW(Tableyear1[])-ROW(INDEX(Tableyear1[],1,1))+1)/(YEAR(Tableyear1[])=YEAR(M529)),1)),O529-(O529-INDEX(Table2xAcq.1[],_xlfn.AGGREGATE(15,6,(ROW(Tableyear1[])-ROW(INDEX(Tableyear1[],1,1))+1)/(YEAR(Tableyear1[])=YEAR(M529)),1)))*$C$25,O529+MAX($Q$2:Q529)*$C$19),O529)*($J530/$J529)</f>
        <v>737.07456986628551</v>
      </c>
      <c r="P530" s="80">
        <f t="array" ref="P530">IF(YEAR(M530)&lt;&gt;YEAR(M529),IF(O529&gt;INDEX(Table2xAcq.1[],_xlfn.AGGREGATE(15,6,(ROW(Tableyear1[])-ROW(INDEX(Tableyear1[],1,1))+1)/(YEAR(Tableyear1[])=YEAR(M529)),1)),P529+(O529-INDEX(Table2xAcq.1[],_xlfn.AGGREGATE(15,6,(ROW(Tableyear1[])-ROW(INDEX(Tableyear1[],1,1))+1)/(YEAR(Tableyear1[])=YEAR(M529)),1)))*$C$25,P529-MAX($Q$2:Q529)*$C$19),P529)*(1+Tbill_YTM)^(1/52)</f>
        <v>3434.4330993451304</v>
      </c>
      <c r="Q530" s="64">
        <f t="shared" si="32"/>
        <v>5748.3139214796083</v>
      </c>
      <c r="R530" s="64">
        <f>IF(YEAR(M530)&lt;&gt;YEAR(M529), R529*EXP($C$20/52)+(-MAX(Q$2:Q529)*$C$19), R529*EXP($C$20/52))</f>
        <v>-3082.2659689681764</v>
      </c>
      <c r="S530" s="65">
        <f t="shared" si="33"/>
        <v>1.8649636271992198</v>
      </c>
      <c r="T530" s="62"/>
      <c r="U530" s="62"/>
      <c r="V530" s="62"/>
    </row>
    <row r="531" spans="1:22" x14ac:dyDescent="0.4">
      <c r="G531" s="62"/>
      <c r="H531" s="77">
        <v>40308</v>
      </c>
      <c r="I531" s="78">
        <v>1907.09997558593</v>
      </c>
      <c r="J531" s="73">
        <v>1.8819428682327199</v>
      </c>
      <c r="K531" s="79">
        <f t="shared" si="34"/>
        <v>135.08094008279693</v>
      </c>
      <c r="L531" s="62"/>
      <c r="M531" s="77">
        <v>40308</v>
      </c>
      <c r="N531" s="80">
        <f t="shared" si="35"/>
        <v>1625.9663792693345</v>
      </c>
      <c r="O531" s="80">
        <f t="array" ref="O531">IF(YEAR(M531)&lt;&gt;YEAR(M530),IF(O530&gt;INDEX(Table2xAcq.1[],_xlfn.AGGREGATE(15,6,(ROW(Tableyear1[])-ROW(INDEX(Tableyear1[],1,1))+1)/(YEAR(Tableyear1[])=YEAR(M530)),1)),O530-(O530-INDEX(Table2xAcq.1[],_xlfn.AGGREGATE(15,6,(ROW(Tableyear1[])-ROW(INDEX(Tableyear1[],1,1))+1)/(YEAR(Tableyear1[])=YEAR(M530)),1)))*$C$25,O530+MAX($Q$2:Q530)*$C$19),O530)*($J531/$J530)</f>
        <v>783.14178009005047</v>
      </c>
      <c r="P531" s="80">
        <f t="array" ref="P531">IF(YEAR(M531)&lt;&gt;YEAR(M530),IF(O530&gt;INDEX(Table2xAcq.1[],_xlfn.AGGREGATE(15,6,(ROW(Tableyear1[])-ROW(INDEX(Tableyear1[],1,1))+1)/(YEAR(Tableyear1[])=YEAR(M530)),1)),P530+(O530-INDEX(Table2xAcq.1[],_xlfn.AGGREGATE(15,6,(ROW(Tableyear1[])-ROW(INDEX(Tableyear1[],1,1))+1)/(YEAR(Tableyear1[])=YEAR(M530)),1)))*$C$25,P530-MAX($Q$2:Q530)*$C$19),P530)*(1+Tbill_YTM)^(1/52)</f>
        <v>3436.3859183365958</v>
      </c>
      <c r="Q531" s="64">
        <f t="shared" si="32"/>
        <v>5845.4940776959811</v>
      </c>
      <c r="R531" s="64">
        <f>IF(YEAR(M531)&lt;&gt;YEAR(M530), R530*EXP($C$20/52)+(-MAX(Q$2:Q530)*$C$19), R530*EXP($C$20/52))</f>
        <v>-3085.8244822952538</v>
      </c>
      <c r="S531" s="65">
        <f t="shared" si="33"/>
        <v>1.894305431574018</v>
      </c>
      <c r="T531" s="62"/>
      <c r="U531" s="62"/>
      <c r="V531" s="62"/>
    </row>
    <row r="532" spans="1:22" x14ac:dyDescent="0.4">
      <c r="G532" s="62"/>
      <c r="H532" s="77">
        <v>40315</v>
      </c>
      <c r="I532" s="78">
        <v>1822.77001953125</v>
      </c>
      <c r="J532" s="73">
        <v>1.7128313779830899</v>
      </c>
      <c r="K532" s="79">
        <f t="shared" si="34"/>
        <v>135.15774711835368</v>
      </c>
      <c r="L532" s="62"/>
      <c r="M532" s="77">
        <v>40315</v>
      </c>
      <c r="N532" s="80">
        <f t="shared" si="35"/>
        <v>1554.0678552981187</v>
      </c>
      <c r="O532" s="80">
        <f t="array" ref="O532">IF(YEAR(M532)&lt;&gt;YEAR(M531),IF(O531&gt;INDEX(Table2xAcq.1[],_xlfn.AGGREGATE(15,6,(ROW(Tableyear1[])-ROW(INDEX(Tableyear1[],1,1))+1)/(YEAR(Tableyear1[])=YEAR(M531)),1)),O531-(O531-INDEX(Table2xAcq.1[],_xlfn.AGGREGATE(15,6,(ROW(Tableyear1[])-ROW(INDEX(Tableyear1[],1,1))+1)/(YEAR(Tableyear1[])=YEAR(M531)),1)))*$C$25,O531+MAX($Q$2:Q531)*$C$19),O531)*($J532/$J531)</f>
        <v>712.76861640727327</v>
      </c>
      <c r="P532" s="80">
        <f t="array" ref="P532">IF(YEAR(M532)&lt;&gt;YEAR(M531),IF(O531&gt;INDEX(Table2xAcq.1[],_xlfn.AGGREGATE(15,6,(ROW(Tableyear1[])-ROW(INDEX(Tableyear1[],1,1))+1)/(YEAR(Tableyear1[])=YEAR(M531)),1)),P531+(O531-INDEX(Table2xAcq.1[],_xlfn.AGGREGATE(15,6,(ROW(Tableyear1[])-ROW(INDEX(Tableyear1[],1,1))+1)/(YEAR(Tableyear1[])=YEAR(M531)),1)))*$C$25,P531-MAX($Q$2:Q531)*$C$19),P531)*(1+Tbill_YTM)^(1/52)</f>
        <v>3438.3398477011283</v>
      </c>
      <c r="Q532" s="64">
        <f t="shared" si="32"/>
        <v>5705.1763194065206</v>
      </c>
      <c r="R532" s="64">
        <f>IF(YEAR(M532)&lt;&gt;YEAR(M531), R531*EXP($C$20/52)+(-MAX(Q$2:Q531)*$C$19), R531*EXP($C$20/52))</f>
        <v>-3089.3871039689911</v>
      </c>
      <c r="S532" s="65">
        <f t="shared" si="33"/>
        <v>1.846701668456173</v>
      </c>
      <c r="T532" s="62"/>
      <c r="U532" s="62"/>
      <c r="V532" s="62"/>
    </row>
    <row r="533" spans="1:22" x14ac:dyDescent="0.4">
      <c r="G533" s="62"/>
      <c r="H533" s="77">
        <v>40322</v>
      </c>
      <c r="I533" s="78">
        <v>1852.39001464843</v>
      </c>
      <c r="J533" s="73">
        <v>1.7672653198242101</v>
      </c>
      <c r="K533" s="79">
        <f t="shared" si="34"/>
        <v>135.23459782639827</v>
      </c>
      <c r="L533" s="62"/>
      <c r="M533" s="77">
        <v>40322</v>
      </c>
      <c r="N533" s="80">
        <f t="shared" si="35"/>
        <v>1579.3214428557715</v>
      </c>
      <c r="O533" s="80">
        <f t="array" ref="O533">IF(YEAR(M533)&lt;&gt;YEAR(M532),IF(O532&gt;INDEX(Table2xAcq.1[],_xlfn.AGGREGATE(15,6,(ROW(Tableyear1[])-ROW(INDEX(Tableyear1[],1,1))+1)/(YEAR(Tableyear1[])=YEAR(M532)),1)),O532-(O532-INDEX(Table2xAcq.1[],_xlfn.AGGREGATE(15,6,(ROW(Tableyear1[])-ROW(INDEX(Tableyear1[],1,1))+1)/(YEAR(Tableyear1[])=YEAR(M532)),1)))*$C$25,O532+MAX($Q$2:Q532)*$C$19),O532)*($J533/$J532)</f>
        <v>735.42046988824814</v>
      </c>
      <c r="P533" s="80">
        <f t="array" ref="P533">IF(YEAR(M533)&lt;&gt;YEAR(M532),IF(O532&gt;INDEX(Table2xAcq.1[],_xlfn.AGGREGATE(15,6,(ROW(Tableyear1[])-ROW(INDEX(Tableyear1[],1,1))+1)/(YEAR(Tableyear1[])=YEAR(M532)),1)),P532+(O532-INDEX(Table2xAcq.1[],_xlfn.AGGREGATE(15,6,(ROW(Tableyear1[])-ROW(INDEX(Tableyear1[],1,1))+1)/(YEAR(Tableyear1[])=YEAR(M532)),1)))*$C$25,P532-MAX($Q$2:Q532)*$C$19),P532)*(1+Tbill_YTM)^(1/52)</f>
        <v>3440.2948880700856</v>
      </c>
      <c r="Q533" s="64">
        <f t="shared" si="32"/>
        <v>5755.0368008141049</v>
      </c>
      <c r="R533" s="64">
        <f>IF(YEAR(M533)&lt;&gt;YEAR(M532), R532*EXP($C$20/52)+(-MAX(Q$2:Q532)*$C$19), R532*EXP($C$20/52))</f>
        <v>-3092.9538387325247</v>
      </c>
      <c r="S533" s="65">
        <f t="shared" si="33"/>
        <v>1.860692755496308</v>
      </c>
      <c r="T533" s="62"/>
      <c r="U533" s="62"/>
      <c r="V533" s="62"/>
    </row>
    <row r="534" spans="1:22" x14ac:dyDescent="0.4">
      <c r="G534" s="62"/>
      <c r="H534" s="77">
        <v>40329</v>
      </c>
      <c r="I534" s="78">
        <v>1832.0400390625</v>
      </c>
      <c r="J534" s="73">
        <v>1.7287335395812899</v>
      </c>
      <c r="K534" s="79">
        <f t="shared" si="34"/>
        <v>135.31149223176286</v>
      </c>
      <c r="L534" s="62"/>
      <c r="M534" s="77">
        <v>40329</v>
      </c>
      <c r="N534" s="80">
        <f t="shared" si="35"/>
        <v>1561.9713424177974</v>
      </c>
      <c r="O534" s="80">
        <f t="array" ref="O534">IF(YEAR(M534)&lt;&gt;YEAR(M533),IF(O533&gt;INDEX(Table2xAcq.1[],_xlfn.AGGREGATE(15,6,(ROW(Tableyear1[])-ROW(INDEX(Tableyear1[],1,1))+1)/(YEAR(Tableyear1[])=YEAR(M533)),1)),O533-(O533-INDEX(Table2xAcq.1[],_xlfn.AGGREGATE(15,6,(ROW(Tableyear1[])-ROW(INDEX(Tableyear1[],1,1))+1)/(YEAR(Tableyear1[])=YEAR(M533)),1)))*$C$25,O533+MAX($Q$2:Q533)*$C$19),O533)*($J534/$J533)</f>
        <v>719.38605806903263</v>
      </c>
      <c r="P534" s="80">
        <f t="array" ref="P534">IF(YEAR(M534)&lt;&gt;YEAR(M533),IF(O533&gt;INDEX(Table2xAcq.1[],_xlfn.AGGREGATE(15,6,(ROW(Tableyear1[])-ROW(INDEX(Tableyear1[],1,1))+1)/(YEAR(Tableyear1[])=YEAR(M533)),1)),P533+(O533-INDEX(Table2xAcq.1[],_xlfn.AGGREGATE(15,6,(ROW(Tableyear1[])-ROW(INDEX(Tableyear1[],1,1))+1)/(YEAR(Tableyear1[])=YEAR(M533)),1)))*$C$25,P533-MAX($Q$2:Q533)*$C$19),P533)*(1+Tbill_YTM)^(1/52)</f>
        <v>3442.2510400751853</v>
      </c>
      <c r="Q534" s="64">
        <f t="shared" si="32"/>
        <v>5723.6084405620149</v>
      </c>
      <c r="R534" s="64">
        <f>IF(YEAR(M534)&lt;&gt;YEAR(M533), R533*EXP($C$20/52)+(-MAX(Q$2:Q533)*$C$19), R533*EXP($C$20/52))</f>
        <v>-3096.5246913344658</v>
      </c>
      <c r="S534" s="65">
        <f t="shared" si="33"/>
        <v>1.8483974814020914</v>
      </c>
      <c r="T534" s="62"/>
      <c r="U534" s="62"/>
      <c r="V534" s="62"/>
    </row>
    <row r="535" spans="1:22" x14ac:dyDescent="0.4">
      <c r="G535" s="62"/>
      <c r="H535" s="77">
        <v>40336</v>
      </c>
      <c r="I535" s="78">
        <v>1847.15002441406</v>
      </c>
      <c r="J535" s="73">
        <v>1.75258636474609</v>
      </c>
      <c r="K535" s="79">
        <f t="shared" si="34"/>
        <v>135.38843035929375</v>
      </c>
      <c r="L535" s="62"/>
      <c r="M535" s="77">
        <v>40336</v>
      </c>
      <c r="N535" s="80">
        <f t="shared" si="35"/>
        <v>1574.8539015323718</v>
      </c>
      <c r="O535" s="80">
        <f t="array" ref="O535">IF(YEAR(M535)&lt;&gt;YEAR(M534),IF(O534&gt;INDEX(Table2xAcq.1[],_xlfn.AGGREGATE(15,6,(ROW(Tableyear1[])-ROW(INDEX(Tableyear1[],1,1))+1)/(YEAR(Tableyear1[])=YEAR(M534)),1)),O534-(O534-INDEX(Table2xAcq.1[],_xlfn.AGGREGATE(15,6,(ROW(Tableyear1[])-ROW(INDEX(Tableyear1[],1,1))+1)/(YEAR(Tableyear1[])=YEAR(M534)),1)))*$C$25,O534+MAX($Q$2:Q534)*$C$19),O534)*($J535/$J534)</f>
        <v>729.31204693673953</v>
      </c>
      <c r="P535" s="80">
        <f t="array" ref="P535">IF(YEAR(M535)&lt;&gt;YEAR(M534),IF(O534&gt;INDEX(Table2xAcq.1[],_xlfn.AGGREGATE(15,6,(ROW(Tableyear1[])-ROW(INDEX(Tableyear1[],1,1))+1)/(YEAR(Tableyear1[])=YEAR(M534)),1)),P534+(O534-INDEX(Table2xAcq.1[],_xlfn.AGGREGATE(15,6,(ROW(Tableyear1[])-ROW(INDEX(Tableyear1[],1,1))+1)/(YEAR(Tableyear1[])=YEAR(M534)),1)))*$C$25,P534-MAX($Q$2:Q534)*$C$19),P534)*(1+Tbill_YTM)^(1/52)</f>
        <v>3444.2083043485036</v>
      </c>
      <c r="Q535" s="64">
        <f t="shared" si="32"/>
        <v>5748.3742528176153</v>
      </c>
      <c r="R535" s="64">
        <f>IF(YEAR(M535)&lt;&gt;YEAR(M534), R534*EXP($C$20/52)+(-MAX(Q$2:Q534)*$C$19), R534*EXP($C$20/52))</f>
        <v>-3100.099666528909</v>
      </c>
      <c r="S535" s="65">
        <f t="shared" si="33"/>
        <v>1.8542546599006289</v>
      </c>
      <c r="T535" s="62"/>
      <c r="U535" s="62"/>
      <c r="V535" s="62"/>
    </row>
    <row r="536" spans="1:22" ht="17.5" customHeight="1" x14ac:dyDescent="0.4">
      <c r="A536" s="4"/>
      <c r="G536" s="62"/>
      <c r="H536" s="77">
        <v>40343</v>
      </c>
      <c r="I536" s="78">
        <v>1913.47998046875</v>
      </c>
      <c r="J536" s="73">
        <v>1.8798029422760001</v>
      </c>
      <c r="K536" s="79">
        <f t="shared" si="34"/>
        <v>135.46541223385137</v>
      </c>
      <c r="L536" s="79"/>
      <c r="M536" s="77">
        <v>40343</v>
      </c>
      <c r="N536" s="93">
        <f t="shared" si="35"/>
        <v>1631.4058809062915</v>
      </c>
      <c r="O536" s="80">
        <f t="array" ref="O536">IF(YEAR(M536)&lt;&gt;YEAR(M535),IF(O535&gt;INDEX(Table2xAcq.1[],_xlfn.AGGREGATE(15,6,(ROW(Tableyear1[])-ROW(INDEX(Tableyear1[],1,1))+1)/(YEAR(Tableyear1[])=YEAR(M535)),1)),O535-(O535-INDEX(Table2xAcq.1[],_xlfn.AGGREGATE(15,6,(ROW(Tableyear1[])-ROW(INDEX(Tableyear1[],1,1))+1)/(YEAR(Tableyear1[])=YEAR(M535)),1)))*$C$25,O535+MAX($Q$2:Q535)*$C$19),O535)*($J536/$J535)</f>
        <v>782.25128258808331</v>
      </c>
      <c r="P536" s="80">
        <f t="array" ref="P536">IF(YEAR(M536)&lt;&gt;YEAR(M535),IF(O535&gt;INDEX(Table2xAcq.1[],_xlfn.AGGREGATE(15,6,(ROW(Tableyear1[])-ROW(INDEX(Tableyear1[],1,1))+1)/(YEAR(Tableyear1[])=YEAR(M535)),1)),P535+(O535-INDEX(Table2xAcq.1[],_xlfn.AGGREGATE(15,6,(ROW(Tableyear1[])-ROW(INDEX(Tableyear1[],1,1))+1)/(YEAR(Tableyear1[])=YEAR(M535)),1)))*$C$25,P535-MAX($Q$2:Q535)*$C$19),P535)*(1+Tbill_YTM)^(1/52)</f>
        <v>3446.1666815224767</v>
      </c>
      <c r="Q536" s="64">
        <f t="shared" si="32"/>
        <v>5859.8238450168519</v>
      </c>
      <c r="R536" s="66">
        <f>IF(YEAR(M536)&lt;&gt;YEAR(M535), R535*EXP($C$20/52)+(-MAX(Q$2:Q535)*$C$19), R535*EXP($C$20/52))</f>
        <v>-3103.6787690754372</v>
      </c>
      <c r="S536" s="65">
        <f t="shared" si="33"/>
        <v>1.8880252374708384</v>
      </c>
      <c r="T536" s="62"/>
      <c r="U536" s="62"/>
      <c r="V536" s="62"/>
    </row>
    <row r="537" spans="1:22" ht="17.5" customHeight="1" x14ac:dyDescent="0.4">
      <c r="G537" s="62"/>
      <c r="H537" s="77">
        <v>40350</v>
      </c>
      <c r="I537" s="78">
        <v>1838.52001953125</v>
      </c>
      <c r="J537" s="73">
        <v>1.7400478124618499</v>
      </c>
      <c r="K537" s="79">
        <f t="shared" si="34"/>
        <v>135.54243788031027</v>
      </c>
      <c r="L537" s="62"/>
      <c r="M537" s="77">
        <v>40350</v>
      </c>
      <c r="N537" s="80">
        <f t="shared" si="35"/>
        <v>1567.4960818207605</v>
      </c>
      <c r="O537" s="80">
        <f t="array" ref="O537">IF(YEAR(M537)&lt;&gt;YEAR(M536),IF(O536&gt;INDEX(Table2xAcq.1[],_xlfn.AGGREGATE(15,6,(ROW(Tableyear1[])-ROW(INDEX(Tableyear1[],1,1))+1)/(YEAR(Tableyear1[])=YEAR(M536)),1)),O536-(O536-INDEX(Table2xAcq.1[],_xlfn.AGGREGATE(15,6,(ROW(Tableyear1[])-ROW(INDEX(Tableyear1[],1,1))+1)/(YEAR(Tableyear1[])=YEAR(M536)),1)))*$C$25,O536+MAX($Q$2:Q536)*$C$19),O536)*($J537/$J536)</f>
        <v>724.0943199156992</v>
      </c>
      <c r="P537" s="80">
        <f t="array" ref="P537">IF(YEAR(M537)&lt;&gt;YEAR(M536),IF(O536&gt;INDEX(Table2xAcq.1[],_xlfn.AGGREGATE(15,6,(ROW(Tableyear1[])-ROW(INDEX(Tableyear1[],1,1))+1)/(YEAR(Tableyear1[])=YEAR(M536)),1)),P536+(O536-INDEX(Table2xAcq.1[],_xlfn.AGGREGATE(15,6,(ROW(Tableyear1[])-ROW(INDEX(Tableyear1[],1,1))+1)/(YEAR(Tableyear1[])=YEAR(M536)),1)))*$C$25,P536-MAX($Q$2:Q536)*$C$19),P536)*(1+Tbill_YTM)^(1/52)</f>
        <v>3448.1261722298996</v>
      </c>
      <c r="Q537" s="64">
        <f t="shared" si="32"/>
        <v>5739.7165739663596</v>
      </c>
      <c r="R537" s="64">
        <f>IF(YEAR(M537)&lt;&gt;YEAR(M536), R536*EXP($C$20/52)+(-MAX(Q$2:Q536)*$C$19), R536*EXP($C$20/52))</f>
        <v>-3107.2620037391284</v>
      </c>
      <c r="S537" s="65">
        <f t="shared" si="33"/>
        <v>1.8471942716962597</v>
      </c>
      <c r="T537" s="62"/>
      <c r="U537" s="62"/>
      <c r="V537" s="62"/>
    </row>
    <row r="538" spans="1:22" x14ac:dyDescent="0.4">
      <c r="G538" s="62"/>
      <c r="H538" s="77">
        <v>40357</v>
      </c>
      <c r="I538" s="78">
        <v>1728.33996582031</v>
      </c>
      <c r="J538" s="73">
        <v>1.52934694290161</v>
      </c>
      <c r="K538" s="79">
        <f t="shared" si="34"/>
        <v>135.61950732355919</v>
      </c>
      <c r="L538" s="62"/>
      <c r="M538" s="77">
        <v>40357</v>
      </c>
      <c r="N538" s="80">
        <f t="shared" si="35"/>
        <v>1473.5581313758516</v>
      </c>
      <c r="O538" s="80">
        <f t="array" ref="O538">IF(YEAR(M538)&lt;&gt;YEAR(M537),IF(O537&gt;INDEX(Table2xAcq.1[],_xlfn.AGGREGATE(15,6,(ROW(Tableyear1[])-ROW(INDEX(Tableyear1[],1,1))+1)/(YEAR(Tableyear1[])=YEAR(M537)),1)),O537-(O537-INDEX(Table2xAcq.1[],_xlfn.AGGREGATE(15,6,(ROW(Tableyear1[])-ROW(INDEX(Tableyear1[],1,1))+1)/(YEAR(Tableyear1[])=YEAR(M537)),1)))*$C$25,O537+MAX($Q$2:Q537)*$C$19),O537)*($J538/$J537)</f>
        <v>636.41437126301628</v>
      </c>
      <c r="P538" s="80">
        <f t="array" ref="P538">IF(YEAR(M538)&lt;&gt;YEAR(M537),IF(O537&gt;INDEX(Table2xAcq.1[],_xlfn.AGGREGATE(15,6,(ROW(Tableyear1[])-ROW(INDEX(Tableyear1[],1,1))+1)/(YEAR(Tableyear1[])=YEAR(M537)),1)),P537+(O537-INDEX(Table2xAcq.1[],_xlfn.AGGREGATE(15,6,(ROW(Tableyear1[])-ROW(INDEX(Tableyear1[],1,1))+1)/(YEAR(Tableyear1[])=YEAR(M537)),1)))*$C$25,P537-MAX($Q$2:Q537)*$C$19),P537)*(1+Tbill_YTM)^(1/52)</f>
        <v>3450.0867771039279</v>
      </c>
      <c r="Q538" s="64">
        <f t="shared" si="32"/>
        <v>5560.0592797427962</v>
      </c>
      <c r="R538" s="64">
        <f>IF(YEAR(M538)&lt;&gt;YEAR(M537), R537*EXP($C$20/52)+(-MAX(Q$2:Q537)*$C$19), R537*EXP($C$20/52))</f>
        <v>-3110.8493752905615</v>
      </c>
      <c r="S538" s="65">
        <f t="shared" si="33"/>
        <v>1.7873122768033318</v>
      </c>
      <c r="T538" s="62"/>
      <c r="U538" s="62"/>
      <c r="V538" s="62"/>
    </row>
    <row r="539" spans="1:22" x14ac:dyDescent="0.4">
      <c r="G539" s="62"/>
      <c r="H539" s="77">
        <v>40364</v>
      </c>
      <c r="I539" s="78">
        <v>1814.7900390625</v>
      </c>
      <c r="J539" s="73">
        <v>1.68500244617462</v>
      </c>
      <c r="K539" s="79">
        <f t="shared" si="34"/>
        <v>135.69662058850096</v>
      </c>
      <c r="L539" s="62"/>
      <c r="M539" s="77">
        <v>40364</v>
      </c>
      <c r="N539" s="80">
        <f t="shared" si="35"/>
        <v>1547.2642371787138</v>
      </c>
      <c r="O539" s="80">
        <f t="array" ref="O539">IF(YEAR(M539)&lt;&gt;YEAR(M538),IF(O538&gt;INDEX(Table2xAcq.1[],_xlfn.AGGREGATE(15,6,(ROW(Tableyear1[])-ROW(INDEX(Tableyear1[],1,1))+1)/(YEAR(Tableyear1[])=YEAR(M538)),1)),O538-(O538-INDEX(Table2xAcq.1[],_xlfn.AGGREGATE(15,6,(ROW(Tableyear1[])-ROW(INDEX(Tableyear1[],1,1))+1)/(YEAR(Tableyear1[])=YEAR(M538)),1)))*$C$25,O538+MAX($Q$2:Q538)*$C$19),O538)*($J539/$J538)</f>
        <v>701.18803149028497</v>
      </c>
      <c r="P539" s="80">
        <f t="array" ref="P539">IF(YEAR(M539)&lt;&gt;YEAR(M538),IF(O538&gt;INDEX(Table2xAcq.1[],_xlfn.AGGREGATE(15,6,(ROW(Tableyear1[])-ROW(INDEX(Tableyear1[],1,1))+1)/(YEAR(Tableyear1[])=YEAR(M538)),1)),P538+(O538-INDEX(Table2xAcq.1[],_xlfn.AGGREGATE(15,6,(ROW(Tableyear1[])-ROW(INDEX(Tableyear1[],1,1))+1)/(YEAR(Tableyear1[])=YEAR(M538)),1)))*$C$25,P538-MAX($Q$2:Q538)*$C$19),P538)*(1+Tbill_YTM)^(1/52)</f>
        <v>3452.0484967780767</v>
      </c>
      <c r="Q539" s="64">
        <f t="shared" si="32"/>
        <v>5700.5007654470755</v>
      </c>
      <c r="R539" s="64">
        <f>IF(YEAR(M539)&lt;&gt;YEAR(M538), R538*EXP($C$20/52)+(-MAX(Q$2:Q538)*$C$19), R538*EXP($C$20/52))</f>
        <v>-3114.4408885058238</v>
      </c>
      <c r="S539" s="65">
        <f t="shared" si="33"/>
        <v>1.8303448257712585</v>
      </c>
      <c r="T539" s="62"/>
      <c r="U539" s="62"/>
      <c r="V539" s="62"/>
    </row>
    <row r="540" spans="1:22" x14ac:dyDescent="0.4">
      <c r="G540" s="62"/>
      <c r="H540" s="77">
        <v>40371</v>
      </c>
      <c r="I540" s="78">
        <v>1803.47998046875</v>
      </c>
      <c r="J540" s="73">
        <v>1.66329073905944</v>
      </c>
      <c r="K540" s="79">
        <f t="shared" si="34"/>
        <v>135.77377770005262</v>
      </c>
      <c r="L540" s="62"/>
      <c r="M540" s="77">
        <v>40371</v>
      </c>
      <c r="N540" s="80">
        <f t="shared" si="35"/>
        <v>1537.6214417005408</v>
      </c>
      <c r="O540" s="80">
        <f t="array" ref="O540">IF(YEAR(M540)&lt;&gt;YEAR(M539),IF(O539&gt;INDEX(Table2xAcq.1[],_xlfn.AGGREGATE(15,6,(ROW(Tableyear1[])-ROW(INDEX(Tableyear1[],1,1))+1)/(YEAR(Tableyear1[])=YEAR(M539)),1)),O539-(O539-INDEX(Table2xAcq.1[],_xlfn.AGGREGATE(15,6,(ROW(Tableyear1[])-ROW(INDEX(Tableyear1[],1,1))+1)/(YEAR(Tableyear1[])=YEAR(M539)),1)))*$C$25,O539+MAX($Q$2:Q539)*$C$19),O539)*($J540/$J539)</f>
        <v>692.15303619579799</v>
      </c>
      <c r="P540" s="80">
        <f t="array" ref="P540">IF(YEAR(M540)&lt;&gt;YEAR(M539),IF(O539&gt;INDEX(Table2xAcq.1[],_xlfn.AGGREGATE(15,6,(ROW(Tableyear1[])-ROW(INDEX(Tableyear1[],1,1))+1)/(YEAR(Tableyear1[])=YEAR(M539)),1)),P539+(O539-INDEX(Table2xAcq.1[],_xlfn.AGGREGATE(15,6,(ROW(Tableyear1[])-ROW(INDEX(Tableyear1[],1,1))+1)/(YEAR(Tableyear1[])=YEAR(M539)),1)))*$C$25,P539-MAX($Q$2:Q539)*$C$19),P539)*(1+Tbill_YTM)^(1/52)</f>
        <v>3454.0113318862213</v>
      </c>
      <c r="Q540" s="64">
        <f t="shared" si="32"/>
        <v>5683.7858097825601</v>
      </c>
      <c r="R540" s="64">
        <f>IF(YEAR(M540)&lt;&gt;YEAR(M539), R539*EXP($C$20/52)+(-MAX(Q$2:Q539)*$C$19), R539*EXP($C$20/52))</f>
        <v>-3118.0365481665158</v>
      </c>
      <c r="S540" s="65">
        <f t="shared" si="33"/>
        <v>1.8228733762356857</v>
      </c>
      <c r="T540" s="62"/>
      <c r="U540" s="62"/>
      <c r="V540" s="62"/>
    </row>
    <row r="541" spans="1:22" x14ac:dyDescent="0.4">
      <c r="G541" s="62"/>
      <c r="H541" s="77">
        <v>40378</v>
      </c>
      <c r="I541" s="78">
        <v>1875.38000488281</v>
      </c>
      <c r="J541" s="73">
        <v>1.7911182641982999</v>
      </c>
      <c r="K541" s="79">
        <f t="shared" si="34"/>
        <v>135.85097868314534</v>
      </c>
      <c r="L541" s="62"/>
      <c r="M541" s="77">
        <v>40378</v>
      </c>
      <c r="N541" s="80">
        <f t="shared" si="35"/>
        <v>1598.9223823237442</v>
      </c>
      <c r="O541" s="80">
        <f t="array" ref="O541">IF(YEAR(M541)&lt;&gt;YEAR(M540),IF(O540&gt;INDEX(Table2xAcq.1[],_xlfn.AGGREGATE(15,6,(ROW(Tableyear1[])-ROW(INDEX(Tableyear1[],1,1))+1)/(YEAR(Tableyear1[])=YEAR(M540)),1)),O540-(O540-INDEX(Table2xAcq.1[],_xlfn.AGGREGATE(15,6,(ROW(Tableyear1[])-ROW(INDEX(Tableyear1[],1,1))+1)/(YEAR(Tableyear1[])=YEAR(M540)),1)))*$C$25,O540+MAX($Q$2:Q540)*$C$19),O540)*($J541/$J540)</f>
        <v>745.34650836308015</v>
      </c>
      <c r="P541" s="80">
        <f t="array" ref="P541">IF(YEAR(M541)&lt;&gt;YEAR(M540),IF(O540&gt;INDEX(Table2xAcq.1[],_xlfn.AGGREGATE(15,6,(ROW(Tableyear1[])-ROW(INDEX(Tableyear1[],1,1))+1)/(YEAR(Tableyear1[])=YEAR(M540)),1)),P540+(O540-INDEX(Table2xAcq.1[],_xlfn.AGGREGATE(15,6,(ROW(Tableyear1[])-ROW(INDEX(Tableyear1[],1,1))+1)/(YEAR(Tableyear1[])=YEAR(M540)),1)))*$C$25,P540-MAX($Q$2:Q540)*$C$19),P540)*(1+Tbill_YTM)^(1/52)</f>
        <v>3455.9752830625976</v>
      </c>
      <c r="Q541" s="64">
        <f t="shared" si="32"/>
        <v>5800.2441737494219</v>
      </c>
      <c r="R541" s="64">
        <f>IF(YEAR(M541)&lt;&gt;YEAR(M540), R540*EXP($C$20/52)+(-MAX(Q$2:Q540)*$C$19), R540*EXP($C$20/52))</f>
        <v>-3121.6363590597593</v>
      </c>
      <c r="S541" s="65">
        <f t="shared" si="33"/>
        <v>1.8580781060278471</v>
      </c>
      <c r="T541" s="62"/>
      <c r="U541" s="62"/>
      <c r="V541" s="62"/>
    </row>
    <row r="542" spans="1:22" x14ac:dyDescent="0.4">
      <c r="G542" s="62"/>
      <c r="H542" s="77">
        <v>40385</v>
      </c>
      <c r="I542" s="78">
        <v>1864</v>
      </c>
      <c r="J542" s="73">
        <v>1.77185189723968</v>
      </c>
      <c r="K542" s="79">
        <f t="shared" si="34"/>
        <v>135.9282235627245</v>
      </c>
      <c r="L542" s="62"/>
      <c r="M542" s="77">
        <v>40385</v>
      </c>
      <c r="N542" s="80">
        <f t="shared" si="35"/>
        <v>1589.2199516319893</v>
      </c>
      <c r="O542" s="80">
        <f t="array" ref="O542">IF(YEAR(M542)&lt;&gt;YEAR(M541),IF(O541&gt;INDEX(Table2xAcq.1[],_xlfn.AGGREGATE(15,6,(ROW(Tableyear1[])-ROW(INDEX(Tableyear1[],1,1))+1)/(YEAR(Tableyear1[])=YEAR(M541)),1)),O541-(O541-INDEX(Table2xAcq.1[],_xlfn.AGGREGATE(15,6,(ROW(Tableyear1[])-ROW(INDEX(Tableyear1[],1,1))+1)/(YEAR(Tableyear1[])=YEAR(M541)),1)))*$C$25,O541+MAX($Q$2:Q541)*$C$19),O541)*($J542/$J541)</f>
        <v>737.32910402497146</v>
      </c>
      <c r="P542" s="80">
        <f t="array" ref="P542">IF(YEAR(M542)&lt;&gt;YEAR(M541),IF(O541&gt;INDEX(Table2xAcq.1[],_xlfn.AGGREGATE(15,6,(ROW(Tableyear1[])-ROW(INDEX(Tableyear1[],1,1))+1)/(YEAR(Tableyear1[])=YEAR(M541)),1)),P541+(O541-INDEX(Table2xAcq.1[],_xlfn.AGGREGATE(15,6,(ROW(Tableyear1[])-ROW(INDEX(Tableyear1[],1,1))+1)/(YEAR(Tableyear1[])=YEAR(M541)),1)))*$C$25,P541-MAX($Q$2:Q541)*$C$19),P541)*(1+Tbill_YTM)^(1/52)</f>
        <v>3457.9403509418021</v>
      </c>
      <c r="Q542" s="64">
        <f t="shared" si="32"/>
        <v>5784.4894065987628</v>
      </c>
      <c r="R542" s="64">
        <f>IF(YEAR(M542)&lt;&gt;YEAR(M541), R541*EXP($C$20/52)+(-MAX(Q$2:Q541)*$C$19), R541*EXP($C$20/52))</f>
        <v>-3125.2403259782022</v>
      </c>
      <c r="S542" s="65">
        <f t="shared" si="33"/>
        <v>1.8508942683594145</v>
      </c>
      <c r="T542" s="62"/>
      <c r="U542" s="62"/>
      <c r="V542" s="62"/>
    </row>
    <row r="543" spans="1:22" x14ac:dyDescent="0.4">
      <c r="E543" s="4"/>
      <c r="F543" s="4"/>
      <c r="G543" s="62"/>
      <c r="H543" s="77">
        <v>40392</v>
      </c>
      <c r="I543" s="78">
        <v>1902.88000488281</v>
      </c>
      <c r="J543" s="73">
        <v>1.8443286418914699</v>
      </c>
      <c r="K543" s="79">
        <f t="shared" si="34"/>
        <v>136.00551236374963</v>
      </c>
      <c r="L543" s="62"/>
      <c r="M543" s="77">
        <v>40392</v>
      </c>
      <c r="N543" s="80">
        <f t="shared" si="35"/>
        <v>1622.3684921251818</v>
      </c>
      <c r="O543" s="80">
        <f t="array" ref="O543">IF(YEAR(M543)&lt;&gt;YEAR(M542),IF(O542&gt;INDEX(Table2xAcq.1[],_xlfn.AGGREGATE(15,6,(ROW(Tableyear1[])-ROW(INDEX(Tableyear1[],1,1))+1)/(YEAR(Tableyear1[])=YEAR(M542)),1)),O542-(O542-INDEX(Table2xAcq.1[],_xlfn.AGGREGATE(15,6,(ROW(Tableyear1[])-ROW(INDEX(Tableyear1[],1,1))+1)/(YEAR(Tableyear1[])=YEAR(M542)),1)))*$C$25,O542+MAX($Q$2:Q542)*$C$19),O542)*($J543/$J542)</f>
        <v>767.48919431242859</v>
      </c>
      <c r="P543" s="80">
        <f t="array" ref="P543">IF(YEAR(M543)&lt;&gt;YEAR(M542),IF(O542&gt;INDEX(Table2xAcq.1[],_xlfn.AGGREGATE(15,6,(ROW(Tableyear1[])-ROW(INDEX(Tableyear1[],1,1))+1)/(YEAR(Tableyear1[])=YEAR(M542)),1)),P542+(O542-INDEX(Table2xAcq.1[],_xlfn.AGGREGATE(15,6,(ROW(Tableyear1[])-ROW(INDEX(Tableyear1[],1,1))+1)/(YEAR(Tableyear1[])=YEAR(M542)),1)))*$C$25,P542-MAX($Q$2:Q542)*$C$19),P542)*(1+Tbill_YTM)^(1/52)</f>
        <v>3459.9065361587923</v>
      </c>
      <c r="Q543" s="64">
        <f t="shared" si="32"/>
        <v>5849.7642225964028</v>
      </c>
      <c r="R543" s="64">
        <f>IF(YEAR(M543)&lt;&gt;YEAR(M542), R542*EXP($C$20/52)+(-MAX(Q$2:Q542)*$C$19), R542*EXP($C$20/52))</f>
        <v>-3128.8484537200261</v>
      </c>
      <c r="S543" s="65">
        <f t="shared" si="33"/>
        <v>1.8696221019082466</v>
      </c>
      <c r="T543" s="62"/>
      <c r="U543" s="62"/>
      <c r="V543" s="62"/>
    </row>
    <row r="544" spans="1:22" x14ac:dyDescent="0.4">
      <c r="B544" s="27"/>
      <c r="C544" s="4"/>
      <c r="D544" s="4"/>
      <c r="G544" s="62"/>
      <c r="H544" s="77">
        <v>40399</v>
      </c>
      <c r="I544" s="78">
        <v>1818.80004882812</v>
      </c>
      <c r="J544" s="73">
        <v>1.6837792396545399</v>
      </c>
      <c r="K544" s="79">
        <f t="shared" si="34"/>
        <v>136.0828451111945</v>
      </c>
      <c r="L544" s="62"/>
      <c r="M544" s="77">
        <v>40399</v>
      </c>
      <c r="N544" s="80">
        <f t="shared" si="35"/>
        <v>1550.6831146066977</v>
      </c>
      <c r="O544" s="80">
        <f t="array" ref="O544">IF(YEAR(M544)&lt;&gt;YEAR(M543),IF(O543&gt;INDEX(Table2xAcq.1[],_xlfn.AGGREGATE(15,6,(ROW(Tableyear1[])-ROW(INDEX(Tableyear1[],1,1))+1)/(YEAR(Tableyear1[])=YEAR(M543)),1)),O543-(O543-INDEX(Table2xAcq.1[],_xlfn.AGGREGATE(15,6,(ROW(Tableyear1[])-ROW(INDEX(Tableyear1[],1,1))+1)/(YEAR(Tableyear1[])=YEAR(M543)),1)))*$C$25,O543+MAX($Q$2:Q543)*$C$19),O543)*($J544/$J543)</f>
        <v>700.67901278003421</v>
      </c>
      <c r="P544" s="80">
        <f t="array" ref="P544">IF(YEAR(M544)&lt;&gt;YEAR(M543),IF(O543&gt;INDEX(Table2xAcq.1[],_xlfn.AGGREGATE(15,6,(ROW(Tableyear1[])-ROW(INDEX(Tableyear1[],1,1))+1)/(YEAR(Tableyear1[])=YEAR(M543)),1)),P543+(O543-INDEX(Table2xAcq.1[],_xlfn.AGGREGATE(15,6,(ROW(Tableyear1[])-ROW(INDEX(Tableyear1[],1,1))+1)/(YEAR(Tableyear1[])=YEAR(M543)),1)))*$C$25,P543-MAX($Q$2:Q543)*$C$19),P543)*(1+Tbill_YTM)^(1/52)</f>
        <v>3461.8738393488866</v>
      </c>
      <c r="Q544" s="64">
        <f t="shared" si="32"/>
        <v>5713.2359667356186</v>
      </c>
      <c r="R544" s="64">
        <f>IF(YEAR(M544)&lt;&gt;YEAR(M543), R543*EXP($C$20/52)+(-MAX(Q$2:Q543)*$C$19), R543*EXP($C$20/52))</f>
        <v>-3132.4607470889514</v>
      </c>
      <c r="S544" s="65">
        <f t="shared" si="33"/>
        <v>1.8238811043506371</v>
      </c>
      <c r="T544" s="62"/>
      <c r="U544" s="62"/>
      <c r="V544" s="62"/>
    </row>
    <row r="545" spans="7:22" x14ac:dyDescent="0.4">
      <c r="G545" s="62"/>
      <c r="H545" s="77">
        <v>40406</v>
      </c>
      <c r="I545" s="78">
        <v>1825.75</v>
      </c>
      <c r="J545" s="73">
        <v>1.6978464126586901</v>
      </c>
      <c r="K545" s="79">
        <f t="shared" si="34"/>
        <v>136.16022183004702</v>
      </c>
      <c r="L545" s="62"/>
      <c r="M545" s="77">
        <v>40406</v>
      </c>
      <c r="N545" s="80">
        <f t="shared" si="35"/>
        <v>1556.6085443627169</v>
      </c>
      <c r="O545" s="80">
        <f t="array" ref="O545">IF(YEAR(M545)&lt;&gt;YEAR(M544),IF(O544&gt;INDEX(Table2xAcq.1[],_xlfn.AGGREGATE(15,6,(ROW(Tableyear1[])-ROW(INDEX(Tableyear1[],1,1))+1)/(YEAR(Tableyear1[])=YEAR(M544)),1)),O544-(O544-INDEX(Table2xAcq.1[],_xlfn.AGGREGATE(15,6,(ROW(Tableyear1[])-ROW(INDEX(Tableyear1[],1,1))+1)/(YEAR(Tableyear1[])=YEAR(M544)),1)))*$C$25,O544+MAX($Q$2:Q544)*$C$19),O544)*($J545/$J544)</f>
        <v>706.53285196573188</v>
      </c>
      <c r="P545" s="80">
        <f t="array" ref="P545">IF(YEAR(M545)&lt;&gt;YEAR(M544),IF(O544&gt;INDEX(Table2xAcq.1[],_xlfn.AGGREGATE(15,6,(ROW(Tableyear1[])-ROW(INDEX(Tableyear1[],1,1))+1)/(YEAR(Tableyear1[])=YEAR(M544)),1)),P544+(O544-INDEX(Table2xAcq.1[],_xlfn.AGGREGATE(15,6,(ROW(Tableyear1[])-ROW(INDEX(Tableyear1[],1,1))+1)/(YEAR(Tableyear1[])=YEAR(M544)),1)))*$C$25,P544-MAX($Q$2:Q544)*$C$19),P544)*(1+Tbill_YTM)^(1/52)</f>
        <v>3463.8422611477645</v>
      </c>
      <c r="Q545" s="64">
        <f t="shared" si="32"/>
        <v>5726.983657476213</v>
      </c>
      <c r="R545" s="64">
        <f>IF(YEAR(M545)&lt;&gt;YEAR(M544), R544*EXP($C$20/52)+(-MAX(Q$2:Q544)*$C$19), R544*EXP($C$20/52))</f>
        <v>-3136.0772108942456</v>
      </c>
      <c r="S545" s="65">
        <f t="shared" si="33"/>
        <v>1.826161561833223</v>
      </c>
      <c r="T545" s="62"/>
      <c r="U545" s="62"/>
      <c r="V545" s="62"/>
    </row>
    <row r="546" spans="7:22" x14ac:dyDescent="0.4">
      <c r="G546" s="62"/>
      <c r="H546" s="77">
        <v>40413</v>
      </c>
      <c r="I546" s="78">
        <v>1791.64001464843</v>
      </c>
      <c r="J546" s="73">
        <v>1.6351563930511399</v>
      </c>
      <c r="K546" s="79">
        <f t="shared" si="34"/>
        <v>136.23764254530934</v>
      </c>
      <c r="L546" s="62"/>
      <c r="M546" s="77">
        <v>40413</v>
      </c>
      <c r="N546" s="80">
        <f t="shared" si="35"/>
        <v>1527.5268548398681</v>
      </c>
      <c r="O546" s="80">
        <f t="array" ref="O546">IF(YEAR(M546)&lt;&gt;YEAR(M545),IF(O545&gt;INDEX(Table2xAcq.1[],_xlfn.AGGREGATE(15,6,(ROW(Tableyear1[])-ROW(INDEX(Tableyear1[],1,1))+1)/(YEAR(Tableyear1[])=YEAR(M545)),1)),O545-(O545-INDEX(Table2xAcq.1[],_xlfn.AGGREGATE(15,6,(ROW(Tableyear1[])-ROW(INDEX(Tableyear1[],1,1))+1)/(YEAR(Tableyear1[])=YEAR(M545)),1)))*$C$25,O545+MAX($Q$2:Q545)*$C$19),O545)*($J546/$J545)</f>
        <v>680.44535782440289</v>
      </c>
      <c r="P546" s="80">
        <f t="array" ref="P546">IF(YEAR(M546)&lt;&gt;YEAR(M545),IF(O545&gt;INDEX(Table2xAcq.1[],_xlfn.AGGREGATE(15,6,(ROW(Tableyear1[])-ROW(INDEX(Tableyear1[],1,1))+1)/(YEAR(Tableyear1[])=YEAR(M545)),1)),P545+(O545-INDEX(Table2xAcq.1[],_xlfn.AGGREGATE(15,6,(ROW(Tableyear1[])-ROW(INDEX(Tableyear1[],1,1))+1)/(YEAR(Tableyear1[])=YEAR(M545)),1)))*$C$25,P545-MAX($Q$2:Q545)*$C$19),P545)*(1+Tbill_YTM)^(1/52)</f>
        <v>3465.811802191467</v>
      </c>
      <c r="Q546" s="64">
        <f t="shared" si="32"/>
        <v>5673.784014855738</v>
      </c>
      <c r="R546" s="64">
        <f>IF(YEAR(M546)&lt;&gt;YEAR(M545), R545*EXP($C$20/52)+(-MAX(Q$2:Q545)*$C$19), R545*EXP($C$20/52))</f>
        <v>-3139.6978499507272</v>
      </c>
      <c r="S546" s="65">
        <f t="shared" si="33"/>
        <v>1.8071114756933631</v>
      </c>
      <c r="T546" s="62"/>
      <c r="U546" s="62"/>
      <c r="V546" s="62"/>
    </row>
    <row r="547" spans="7:22" x14ac:dyDescent="0.4">
      <c r="G547" s="62"/>
      <c r="H547" s="77">
        <v>40420</v>
      </c>
      <c r="I547" s="78">
        <v>1870.31005859375</v>
      </c>
      <c r="J547" s="73">
        <v>1.77980291843414</v>
      </c>
      <c r="K547" s="79">
        <f t="shared" si="34"/>
        <v>136.31510728199783</v>
      </c>
      <c r="L547" s="62"/>
      <c r="M547" s="77">
        <v>40420</v>
      </c>
      <c r="N547" s="80">
        <f t="shared" si="35"/>
        <v>1594.5998180553549</v>
      </c>
      <c r="O547" s="80">
        <f t="array" ref="O547">IF(YEAR(M547)&lt;&gt;YEAR(M546),IF(O546&gt;INDEX(Table2xAcq.1[],_xlfn.AGGREGATE(15,6,(ROW(Tableyear1[])-ROW(INDEX(Tableyear1[],1,1))+1)/(YEAR(Tableyear1[])=YEAR(M546)),1)),O546-(O546-INDEX(Table2xAcq.1[],_xlfn.AGGREGATE(15,6,(ROW(Tableyear1[])-ROW(INDEX(Tableyear1[],1,1))+1)/(YEAR(Tableyear1[])=YEAR(M546)),1)))*$C$25,O546+MAX($Q$2:Q546)*$C$19),O546)*($J547/$J546)</f>
        <v>740.63780005229057</v>
      </c>
      <c r="P547" s="80">
        <f t="array" ref="P547">IF(YEAR(M547)&lt;&gt;YEAR(M546),IF(O546&gt;INDEX(Table2xAcq.1[],_xlfn.AGGREGATE(15,6,(ROW(Tableyear1[])-ROW(INDEX(Tableyear1[],1,1))+1)/(YEAR(Tableyear1[])=YEAR(M546)),1)),P546+(O546-INDEX(Table2xAcq.1[],_xlfn.AGGREGATE(15,6,(ROW(Tableyear1[])-ROW(INDEX(Tableyear1[],1,1))+1)/(YEAR(Tableyear1[])=YEAR(M546)),1)))*$C$25,P546-MAX($Q$2:Q546)*$C$19),P546)*(1+Tbill_YTM)^(1/52)</f>
        <v>3467.7824631163967</v>
      </c>
      <c r="Q547" s="64">
        <f t="shared" si="32"/>
        <v>5803.0200812240419</v>
      </c>
      <c r="R547" s="64">
        <f>IF(YEAR(M547)&lt;&gt;YEAR(M546), R546*EXP($C$20/52)+(-MAX(Q$2:Q546)*$C$19), R546*EXP($C$20/52))</f>
        <v>-3143.3226690787747</v>
      </c>
      <c r="S547" s="65">
        <f t="shared" si="33"/>
        <v>1.8461420261779089</v>
      </c>
      <c r="T547" s="62"/>
      <c r="U547" s="62"/>
      <c r="V547" s="62"/>
    </row>
    <row r="548" spans="7:22" x14ac:dyDescent="0.4">
      <c r="G548" s="62"/>
      <c r="H548" s="77">
        <v>40427</v>
      </c>
      <c r="I548" s="78">
        <v>1892.33996582031</v>
      </c>
      <c r="J548" s="73">
        <v>1.82169926166534</v>
      </c>
      <c r="K548" s="79">
        <f t="shared" si="34"/>
        <v>136.39261606514305</v>
      </c>
      <c r="L548" s="62"/>
      <c r="M548" s="77">
        <v>40427</v>
      </c>
      <c r="N548" s="80">
        <f t="shared" si="35"/>
        <v>1613.3822043735154</v>
      </c>
      <c r="O548" s="80">
        <f t="array" ref="O548">IF(YEAR(M548)&lt;&gt;YEAR(M547),IF(O547&gt;INDEX(Table2xAcq.1[],_xlfn.AGGREGATE(15,6,(ROW(Tableyear1[])-ROW(INDEX(Tableyear1[],1,1))+1)/(YEAR(Tableyear1[])=YEAR(M547)),1)),O547-(O547-INDEX(Table2xAcq.1[],_xlfn.AGGREGATE(15,6,(ROW(Tableyear1[])-ROW(INDEX(Tableyear1[],1,1))+1)/(YEAR(Tableyear1[])=YEAR(M547)),1)))*$C$25,O547+MAX($Q$2:Q547)*$C$19),O547)*($J548/$J547)</f>
        <v>758.07232336922709</v>
      </c>
      <c r="P548" s="80">
        <f t="array" ref="P548">IF(YEAR(M548)&lt;&gt;YEAR(M547),IF(O547&gt;INDEX(Table2xAcq.1[],_xlfn.AGGREGATE(15,6,(ROW(Tableyear1[])-ROW(INDEX(Tableyear1[],1,1))+1)/(YEAR(Tableyear1[])=YEAR(M547)),1)),P547+(O547-INDEX(Table2xAcq.1[],_xlfn.AGGREGATE(15,6,(ROW(Tableyear1[])-ROW(INDEX(Tableyear1[],1,1))+1)/(YEAR(Tableyear1[])=YEAR(M547)),1)))*$C$25,P547-MAX($Q$2:Q547)*$C$19),P547)*(1+Tbill_YTM)^(1/52)</f>
        <v>3469.7542445593185</v>
      </c>
      <c r="Q548" s="64">
        <f t="shared" si="32"/>
        <v>5841.2087723020613</v>
      </c>
      <c r="R548" s="64">
        <f>IF(YEAR(M548)&lt;&gt;YEAR(M547), R547*EXP($C$20/52)+(-MAX(Q$2:Q547)*$C$19), R547*EXP($C$20/52))</f>
        <v>-3146.9516731043313</v>
      </c>
      <c r="S548" s="65">
        <f t="shared" si="33"/>
        <v>1.8561482282122121</v>
      </c>
      <c r="T548" s="62"/>
      <c r="U548" s="62"/>
      <c r="V548" s="62"/>
    </row>
    <row r="549" spans="7:22" x14ac:dyDescent="0.4">
      <c r="G549" s="62"/>
      <c r="H549" s="77">
        <v>40434</v>
      </c>
      <c r="I549" s="78">
        <v>1955.82995605468</v>
      </c>
      <c r="J549" s="73">
        <v>1.94035232067108</v>
      </c>
      <c r="K549" s="79">
        <f t="shared" si="34"/>
        <v>136.47016891978984</v>
      </c>
      <c r="L549" s="62"/>
      <c r="M549" s="77">
        <v>40434</v>
      </c>
      <c r="N549" s="80">
        <f t="shared" si="35"/>
        <v>1667.5128691854152</v>
      </c>
      <c r="O549" s="80">
        <f t="array" ref="O549">IF(YEAR(M549)&lt;&gt;YEAR(M548),IF(O548&gt;INDEX(Table2xAcq.1[],_xlfn.AGGREGATE(15,6,(ROW(Tableyear1[])-ROW(INDEX(Tableyear1[],1,1))+1)/(YEAR(Tableyear1[])=YEAR(M548)),1)),O548-(O548-INDEX(Table2xAcq.1[],_xlfn.AGGREGATE(15,6,(ROW(Tableyear1[])-ROW(INDEX(Tableyear1[],1,1))+1)/(YEAR(Tableyear1[])=YEAR(M548)),1)))*$C$25,O548+MAX($Q$2:Q548)*$C$19),O548)*($J549/$J548)</f>
        <v>807.44798158468905</v>
      </c>
      <c r="P549" s="80">
        <f t="array" ref="P549">IF(YEAR(M549)&lt;&gt;YEAR(M548),IF(O548&gt;INDEX(Table2xAcq.1[],_xlfn.AGGREGATE(15,6,(ROW(Tableyear1[])-ROW(INDEX(Tableyear1[],1,1))+1)/(YEAR(Tableyear1[])=YEAR(M548)),1)),P548+(O548-INDEX(Table2xAcq.1[],_xlfn.AGGREGATE(15,6,(ROW(Tableyear1[])-ROW(INDEX(Tableyear1[],1,1))+1)/(YEAR(Tableyear1[])=YEAR(M548)),1)))*$C$25,P548-MAX($Q$2:Q548)*$C$19),P548)*(1+Tbill_YTM)^(1/52)</f>
        <v>3471.7271471573586</v>
      </c>
      <c r="Q549" s="64">
        <f t="shared" si="32"/>
        <v>5946.6879979274627</v>
      </c>
      <c r="R549" s="64">
        <f>IF(YEAR(M549)&lt;&gt;YEAR(M548), R548*EXP($C$20/52)+(-MAX(Q$2:Q548)*$C$19), R548*EXP($C$20/52))</f>
        <v>-3150.5848668589115</v>
      </c>
      <c r="S549" s="65">
        <f t="shared" si="33"/>
        <v>1.8874870061368085</v>
      </c>
      <c r="T549" s="62"/>
      <c r="U549" s="62"/>
      <c r="V549" s="62"/>
    </row>
    <row r="550" spans="7:22" x14ac:dyDescent="0.4">
      <c r="G550" s="62"/>
      <c r="H550" s="77">
        <v>40441</v>
      </c>
      <c r="I550" s="78">
        <v>2023.83996582031</v>
      </c>
      <c r="J550" s="73">
        <v>2.0755202770233101</v>
      </c>
      <c r="K550" s="79">
        <f t="shared" si="34"/>
        <v>136.54776587099727</v>
      </c>
      <c r="L550" s="62"/>
      <c r="M550" s="77">
        <v>40441</v>
      </c>
      <c r="N550" s="80">
        <f t="shared" si="35"/>
        <v>1725.4972385149354</v>
      </c>
      <c r="O550" s="80">
        <f t="array" ref="O550">IF(YEAR(M550)&lt;&gt;YEAR(M549),IF(O549&gt;INDEX(Table2xAcq.1[],_xlfn.AGGREGATE(15,6,(ROW(Tableyear1[])-ROW(INDEX(Tableyear1[],1,1))+1)/(YEAR(Tableyear1[])=YEAR(M549)),1)),O549-(O549-INDEX(Table2xAcq.1[],_xlfn.AGGREGATE(15,6,(ROW(Tableyear1[])-ROW(INDEX(Tableyear1[],1,1))+1)/(YEAR(Tableyear1[])=YEAR(M549)),1)))*$C$25,O549+MAX($Q$2:Q549)*$C$19),O549)*($J550/$J549)</f>
        <v>863.69606208472351</v>
      </c>
      <c r="P550" s="80">
        <f t="array" ref="P550">IF(YEAR(M550)&lt;&gt;YEAR(M549),IF(O549&gt;INDEX(Table2xAcq.1[],_xlfn.AGGREGATE(15,6,(ROW(Tableyear1[])-ROW(INDEX(Tableyear1[],1,1))+1)/(YEAR(Tableyear1[])=YEAR(M549)),1)),P549+(O549-INDEX(Table2xAcq.1[],_xlfn.AGGREGATE(15,6,(ROW(Tableyear1[])-ROW(INDEX(Tableyear1[],1,1))+1)/(YEAR(Tableyear1[])=YEAR(M549)),1)))*$C$25,P549-MAX($Q$2:Q549)*$C$19),P549)*(1+Tbill_YTM)^(1/52)</f>
        <v>3473.7011715480062</v>
      </c>
      <c r="Q550" s="64">
        <f t="shared" si="32"/>
        <v>6062.8944721476655</v>
      </c>
      <c r="R550" s="64">
        <f>IF(YEAR(M550)&lt;&gt;YEAR(M549), R549*EXP($C$20/52)+(-MAX(Q$2:Q549)*$C$19), R549*EXP($C$20/52))</f>
        <v>-3154.2222551796081</v>
      </c>
      <c r="S550" s="65">
        <f t="shared" si="33"/>
        <v>1.9221519543182704</v>
      </c>
      <c r="T550" s="62"/>
      <c r="U550" s="62"/>
      <c r="V550" s="62"/>
    </row>
    <row r="551" spans="7:22" x14ac:dyDescent="0.4">
      <c r="G551" s="62"/>
      <c r="H551" s="77">
        <v>40448</v>
      </c>
      <c r="I551" s="78">
        <v>1996.59997558593</v>
      </c>
      <c r="J551" s="73">
        <v>2.0229206085204998</v>
      </c>
      <c r="K551" s="79">
        <f t="shared" si="34"/>
        <v>136.62540694383864</v>
      </c>
      <c r="L551" s="62"/>
      <c r="M551" s="77">
        <v>40448</v>
      </c>
      <c r="N551" s="80">
        <f t="shared" si="35"/>
        <v>1702.2728093503767</v>
      </c>
      <c r="O551" s="80">
        <f t="array" ref="O551">IF(YEAR(M551)&lt;&gt;YEAR(M550),IF(O550&gt;INDEX(Table2xAcq.1[],_xlfn.AGGREGATE(15,6,(ROW(Tableyear1[])-ROW(INDEX(Tableyear1[],1,1))+1)/(YEAR(Tableyear1[])=YEAR(M550)),1)),O550-(O550-INDEX(Table2xAcq.1[],_xlfn.AGGREGATE(15,6,(ROW(Tableyear1[])-ROW(INDEX(Tableyear1[],1,1))+1)/(YEAR(Tableyear1[])=YEAR(M550)),1)))*$C$25,O550+MAX($Q$2:Q550)*$C$19),O550)*($J551/$J550)</f>
        <v>841.80751343705879</v>
      </c>
      <c r="P551" s="80">
        <f t="array" ref="P551">IF(YEAR(M551)&lt;&gt;YEAR(M550),IF(O550&gt;INDEX(Table2xAcq.1[],_xlfn.AGGREGATE(15,6,(ROW(Tableyear1[])-ROW(INDEX(Tableyear1[],1,1))+1)/(YEAR(Tableyear1[])=YEAR(M550)),1)),P550+(O550-INDEX(Table2xAcq.1[],_xlfn.AGGREGATE(15,6,(ROW(Tableyear1[])-ROW(INDEX(Tableyear1[],1,1))+1)/(YEAR(Tableyear1[])=YEAR(M550)),1)))*$C$25,P550-MAX($Q$2:Q550)*$C$19),P550)*(1+Tbill_YTM)^(1/52)</f>
        <v>3475.6763183691128</v>
      </c>
      <c r="Q551" s="64">
        <f t="shared" si="32"/>
        <v>6019.7566411565485</v>
      </c>
      <c r="R551" s="64">
        <f>IF(YEAR(M551)&lt;&gt;YEAR(M550), R550*EXP($C$20/52)+(-MAX(Q$2:Q550)*$C$19), R550*EXP($C$20/52))</f>
        <v>-3157.8638429090984</v>
      </c>
      <c r="S551" s="65">
        <f t="shared" si="33"/>
        <v>1.9062749189372925</v>
      </c>
      <c r="T551" s="62"/>
      <c r="U551" s="62"/>
      <c r="V551" s="62"/>
    </row>
    <row r="552" spans="7:22" x14ac:dyDescent="0.4">
      <c r="G552" s="62"/>
      <c r="H552" s="77">
        <v>40455</v>
      </c>
      <c r="I552" s="78">
        <v>2027.03002929687</v>
      </c>
      <c r="J552" s="73">
        <v>2.0770487785339302</v>
      </c>
      <c r="K552" s="79">
        <f t="shared" si="34"/>
        <v>136.70309216340152</v>
      </c>
      <c r="L552" s="62"/>
      <c r="M552" s="77">
        <v>40455</v>
      </c>
      <c r="N552" s="80">
        <f t="shared" si="35"/>
        <v>1728.2170413711162</v>
      </c>
      <c r="O552" s="80">
        <f t="array" ref="O552">IF(YEAR(M552)&lt;&gt;YEAR(M551),IF(O551&gt;INDEX(Table2xAcq.1[],_xlfn.AGGREGATE(15,6,(ROW(Tableyear1[])-ROW(INDEX(Tableyear1[],1,1))+1)/(YEAR(Tableyear1[])=YEAR(M551)),1)),O551-(O551-INDEX(Table2xAcq.1[],_xlfn.AGGREGATE(15,6,(ROW(Tableyear1[])-ROW(INDEX(Tableyear1[],1,1))+1)/(YEAR(Tableyear1[])=YEAR(M551)),1)))*$C$25,O551+MAX($Q$2:Q551)*$C$19),O551)*($J552/$J551)</f>
        <v>864.33212464225551</v>
      </c>
      <c r="P552" s="80">
        <f t="array" ref="P552">IF(YEAR(M552)&lt;&gt;YEAR(M551),IF(O551&gt;INDEX(Table2xAcq.1[],_xlfn.AGGREGATE(15,6,(ROW(Tableyear1[])-ROW(INDEX(Tableyear1[],1,1))+1)/(YEAR(Tableyear1[])=YEAR(M551)),1)),P551+(O551-INDEX(Table2xAcq.1[],_xlfn.AGGREGATE(15,6,(ROW(Tableyear1[])-ROW(INDEX(Tableyear1[],1,1))+1)/(YEAR(Tableyear1[])=YEAR(M551)),1)))*$C$25,P551-MAX($Q$2:Q551)*$C$19),P551)*(1+Tbill_YTM)^(1/52)</f>
        <v>3477.6525882588921</v>
      </c>
      <c r="Q552" s="64">
        <f t="shared" si="32"/>
        <v>6070.2017542722642</v>
      </c>
      <c r="R552" s="64">
        <f>IF(YEAR(M552)&lt;&gt;YEAR(M551), R551*EXP($C$20/52)+(-MAX(Q$2:Q551)*$C$19), R551*EXP($C$20/52))</f>
        <v>-3161.5096348956508</v>
      </c>
      <c r="S552" s="65">
        <f t="shared" si="33"/>
        <v>1.9200326601163809</v>
      </c>
      <c r="T552" s="62"/>
      <c r="U552" s="62"/>
      <c r="V552" s="62"/>
    </row>
    <row r="553" spans="7:22" x14ac:dyDescent="0.4">
      <c r="G553" s="62"/>
      <c r="H553" s="77">
        <v>40462</v>
      </c>
      <c r="I553" s="78">
        <v>2097.72998046875</v>
      </c>
      <c r="J553" s="73">
        <v>2.2284238338470401</v>
      </c>
      <c r="K553" s="79">
        <f t="shared" si="34"/>
        <v>136.78082155478774</v>
      </c>
      <c r="L553" s="62"/>
      <c r="M553" s="77">
        <v>40462</v>
      </c>
      <c r="N553" s="80">
        <f t="shared" si="35"/>
        <v>1788.4948165759229</v>
      </c>
      <c r="O553" s="80">
        <f t="array" ref="O553">IF(YEAR(M553)&lt;&gt;YEAR(M552),IF(O552&gt;INDEX(Table2xAcq.1[],_xlfn.AGGREGATE(15,6,(ROW(Tableyear1[])-ROW(INDEX(Tableyear1[],1,1))+1)/(YEAR(Tableyear1[])=YEAR(M552)),1)),O552-(O552-INDEX(Table2xAcq.1[],_xlfn.AGGREGATE(15,6,(ROW(Tableyear1[])-ROW(INDEX(Tableyear1[],1,1))+1)/(YEAR(Tableyear1[])=YEAR(M552)),1)))*$C$25,O552+MAX($Q$2:Q552)*$C$19),O552)*($J553/$J552)</f>
        <v>927.324541829959</v>
      </c>
      <c r="P553" s="80">
        <f t="array" ref="P553">IF(YEAR(M553)&lt;&gt;YEAR(M552),IF(O552&gt;INDEX(Table2xAcq.1[],_xlfn.AGGREGATE(15,6,(ROW(Tableyear1[])-ROW(INDEX(Tableyear1[],1,1))+1)/(YEAR(Tableyear1[])=YEAR(M552)),1)),P552+(O552-INDEX(Table2xAcq.1[],_xlfn.AGGREGATE(15,6,(ROW(Tableyear1[])-ROW(INDEX(Tableyear1[],1,1))+1)/(YEAR(Tableyear1[])=YEAR(M552)),1)))*$C$25,P552-MAX($Q$2:Q552)*$C$19),P552)*(1+Tbill_YTM)^(1/52)</f>
        <v>3479.6299818559214</v>
      </c>
      <c r="Q553" s="64">
        <f t="shared" si="32"/>
        <v>6195.4493402618027</v>
      </c>
      <c r="R553" s="64">
        <f>IF(YEAR(M553)&lt;&gt;YEAR(M552), R552*EXP($C$20/52)+(-MAX(Q$2:Q552)*$C$19), R552*EXP($C$20/52))</f>
        <v>-3165.1596359931309</v>
      </c>
      <c r="S553" s="65">
        <f t="shared" si="33"/>
        <v>1.9573892165846034</v>
      </c>
      <c r="T553" s="62"/>
      <c r="U553" s="62"/>
      <c r="V553" s="62"/>
    </row>
    <row r="554" spans="7:22" x14ac:dyDescent="0.4">
      <c r="G554" s="62"/>
      <c r="H554" s="77">
        <v>40469</v>
      </c>
      <c r="I554" s="78">
        <v>2104.2099609375</v>
      </c>
      <c r="J554" s="73">
        <v>2.2403500080108598</v>
      </c>
      <c r="K554" s="79">
        <f t="shared" si="34"/>
        <v>136.85859514311338</v>
      </c>
      <c r="L554" s="62"/>
      <c r="M554" s="77">
        <v>40469</v>
      </c>
      <c r="N554" s="80">
        <f t="shared" si="35"/>
        <v>1794.0195559788858</v>
      </c>
      <c r="O554" s="80">
        <f t="array" ref="O554">IF(YEAR(M554)&lt;&gt;YEAR(M553),IF(O553&gt;INDEX(Table2xAcq.1[],_xlfn.AGGREGATE(15,6,(ROW(Tableyear1[])-ROW(INDEX(Tableyear1[],1,1))+1)/(YEAR(Tableyear1[])=YEAR(M553)),1)),O553-(O553-INDEX(Table2xAcq.1[],_xlfn.AGGREGATE(15,6,(ROW(Tableyear1[])-ROW(INDEX(Tableyear1[],1,1))+1)/(YEAR(Tableyear1[])=YEAR(M553)),1)))*$C$25,O553+MAX($Q$2:Q553)*$C$19),O553)*($J554/$J553)</f>
        <v>932.28743704956173</v>
      </c>
      <c r="P554" s="80">
        <f t="array" ref="P554">IF(YEAR(M554)&lt;&gt;YEAR(M553),IF(O553&gt;INDEX(Table2xAcq.1[],_xlfn.AGGREGATE(15,6,(ROW(Tableyear1[])-ROW(INDEX(Tableyear1[],1,1))+1)/(YEAR(Tableyear1[])=YEAR(M553)),1)),P553+(O553-INDEX(Table2xAcq.1[],_xlfn.AGGREGATE(15,6,(ROW(Tableyear1[])-ROW(INDEX(Tableyear1[],1,1))+1)/(YEAR(Tableyear1[])=YEAR(M553)),1)))*$C$25,P553-MAX($Q$2:Q553)*$C$19),P553)*(1+Tbill_YTM)^(1/52)</f>
        <v>3481.6084997991406</v>
      </c>
      <c r="Q554" s="64">
        <f t="shared" si="32"/>
        <v>6207.9154928275875</v>
      </c>
      <c r="R554" s="64">
        <f>IF(YEAR(M554)&lt;&gt;YEAR(M553), R553*EXP($C$20/52)+(-MAX(Q$2:Q553)*$C$19), R553*EXP($C$20/52))</f>
        <v>-3168.8138510610083</v>
      </c>
      <c r="S554" s="65">
        <f t="shared" si="33"/>
        <v>1.9590660053284614</v>
      </c>
      <c r="T554" s="62"/>
      <c r="U554" s="62"/>
      <c r="V554" s="62"/>
    </row>
    <row r="555" spans="7:22" x14ac:dyDescent="0.4">
      <c r="G555" s="62"/>
      <c r="H555" s="77">
        <v>40476</v>
      </c>
      <c r="I555" s="78">
        <v>2124.44995117187</v>
      </c>
      <c r="J555" s="73">
        <v>2.2895848751068102</v>
      </c>
      <c r="K555" s="79">
        <f t="shared" si="34"/>
        <v>136.93641295350884</v>
      </c>
      <c r="L555" s="62"/>
      <c r="M555" s="77">
        <v>40476</v>
      </c>
      <c r="N555" s="80">
        <f t="shared" si="35"/>
        <v>1811.2758844667062</v>
      </c>
      <c r="O555" s="80">
        <f t="array" ref="O555">IF(YEAR(M555)&lt;&gt;YEAR(M554),IF(O554&gt;INDEX(Table2xAcq.1[],_xlfn.AGGREGATE(15,6,(ROW(Tableyear1[])-ROW(INDEX(Tableyear1[],1,1))+1)/(YEAR(Tableyear1[])=YEAR(M554)),1)),O554-(O554-INDEX(Table2xAcq.1[],_xlfn.AGGREGATE(15,6,(ROW(Tableyear1[])-ROW(INDEX(Tableyear1[],1,1))+1)/(YEAR(Tableyear1[])=YEAR(M554)),1)))*$C$25,O554+MAX($Q$2:Q554)*$C$19),O554)*($J555/$J554)</f>
        <v>952.77577498525488</v>
      </c>
      <c r="P555" s="80">
        <f t="array" ref="P555">IF(YEAR(M555)&lt;&gt;YEAR(M554),IF(O554&gt;INDEX(Table2xAcq.1[],_xlfn.AGGREGATE(15,6,(ROW(Tableyear1[])-ROW(INDEX(Tableyear1[],1,1))+1)/(YEAR(Tableyear1[])=YEAR(M554)),1)),P554+(O554-INDEX(Table2xAcq.1[],_xlfn.AGGREGATE(15,6,(ROW(Tableyear1[])-ROW(INDEX(Tableyear1[],1,1))+1)/(YEAR(Tableyear1[])=YEAR(M554)),1)))*$C$25,P554-MAX($Q$2:Q554)*$C$19),P554)*(1+Tbill_YTM)^(1/52)</f>
        <v>3483.5881427278532</v>
      </c>
      <c r="Q555" s="64">
        <f t="shared" si="32"/>
        <v>6247.6398021798141</v>
      </c>
      <c r="R555" s="64">
        <f>IF(YEAR(M555)&lt;&gt;YEAR(M554), R554*EXP($C$20/52)+(-MAX(Q$2:Q554)*$C$19), R554*EXP($C$20/52))</f>
        <v>-3172.4722849643626</v>
      </c>
      <c r="S555" s="65">
        <f t="shared" si="33"/>
        <v>1.9693284104608011</v>
      </c>
      <c r="T555" s="62"/>
      <c r="U555" s="62"/>
      <c r="V555" s="62"/>
    </row>
    <row r="556" spans="7:22" x14ac:dyDescent="0.4">
      <c r="G556" s="62"/>
      <c r="H556" s="77">
        <v>40483</v>
      </c>
      <c r="I556" s="78">
        <v>2186.7099609375</v>
      </c>
      <c r="J556" s="73">
        <v>2.4174132347106898</v>
      </c>
      <c r="K556" s="79">
        <f t="shared" si="34"/>
        <v>137.0142750111188</v>
      </c>
      <c r="L556" s="62"/>
      <c r="M556" s="77">
        <v>40483</v>
      </c>
      <c r="N556" s="80">
        <f t="shared" si="35"/>
        <v>1864.3578853831984</v>
      </c>
      <c r="O556" s="80">
        <f t="array" ref="O556">IF(YEAR(M556)&lt;&gt;YEAR(M555),IF(O555&gt;INDEX(Table2xAcq.1[],_xlfn.AGGREGATE(15,6,(ROW(Tableyear1[])-ROW(INDEX(Tableyear1[],1,1))+1)/(YEAR(Tableyear1[])=YEAR(M555)),1)),O555-(O555-INDEX(Table2xAcq.1[],_xlfn.AGGREGATE(15,6,(ROW(Tableyear1[])-ROW(INDEX(Tableyear1[],1,1))+1)/(YEAR(Tableyear1[])=YEAR(M555)),1)))*$C$25,O555+MAX($Q$2:Q555)*$C$19),O555)*($J556/$J555)</f>
        <v>1005.9695944024096</v>
      </c>
      <c r="P556" s="80">
        <f t="array" ref="P556">IF(YEAR(M556)&lt;&gt;YEAR(M555),IF(O555&gt;INDEX(Table2xAcq.1[],_xlfn.AGGREGATE(15,6,(ROW(Tableyear1[])-ROW(INDEX(Tableyear1[],1,1))+1)/(YEAR(Tableyear1[])=YEAR(M555)),1)),P555+(O555-INDEX(Table2xAcq.1[],_xlfn.AGGREGATE(15,6,(ROW(Tableyear1[])-ROW(INDEX(Tableyear1[],1,1))+1)/(YEAR(Tableyear1[])=YEAR(M555)),1)))*$C$25,P555-MAX($Q$2:Q555)*$C$19),P555)*(1+Tbill_YTM)^(1/52)</f>
        <v>3485.5689112817258</v>
      </c>
      <c r="Q556" s="64">
        <f t="shared" si="32"/>
        <v>6355.8963910673338</v>
      </c>
      <c r="R556" s="64">
        <f>IF(YEAR(M556)&lt;&gt;YEAR(M555), R555*EXP($C$20/52)+(-MAX(Q$2:Q555)*$C$19), R555*EXP($C$20/52))</f>
        <v>-3176.1349425738904</v>
      </c>
      <c r="S556" s="65">
        <f t="shared" si="33"/>
        <v>2.0011417984390216</v>
      </c>
      <c r="T556" s="62"/>
      <c r="U556" s="62"/>
      <c r="V556" s="62"/>
    </row>
    <row r="557" spans="7:22" x14ac:dyDescent="0.4">
      <c r="G557" s="62"/>
      <c r="H557" s="77">
        <v>40490</v>
      </c>
      <c r="I557" s="78">
        <v>2137.94995117187</v>
      </c>
      <c r="J557" s="73">
        <v>2.31068539619445</v>
      </c>
      <c r="K557" s="79">
        <f t="shared" si="34"/>
        <v>137.09218134110222</v>
      </c>
      <c r="L557" s="62"/>
      <c r="M557" s="77">
        <v>40490</v>
      </c>
      <c r="N557" s="80">
        <f t="shared" si="35"/>
        <v>1822.7857929146846</v>
      </c>
      <c r="O557" s="80">
        <f t="array" ref="O557">IF(YEAR(M557)&lt;&gt;YEAR(M556),IF(O556&gt;INDEX(Table2xAcq.1[],_xlfn.AGGREGATE(15,6,(ROW(Tableyear1[])-ROW(INDEX(Tableyear1[],1,1))+1)/(YEAR(Tableyear1[])=YEAR(M556)),1)),O556-(O556-INDEX(Table2xAcq.1[],_xlfn.AGGREGATE(15,6,(ROW(Tableyear1[])-ROW(INDEX(Tableyear1[],1,1))+1)/(YEAR(Tableyear1[])=YEAR(M556)),1)))*$C$25,O556+MAX($Q$2:Q556)*$C$19),O556)*($J557/$J556)</f>
        <v>961.55643454954861</v>
      </c>
      <c r="P557" s="80">
        <f t="array" ref="P557">IF(YEAR(M557)&lt;&gt;YEAR(M556),IF(O556&gt;INDEX(Table2xAcq.1[],_xlfn.AGGREGATE(15,6,(ROW(Tableyear1[])-ROW(INDEX(Tableyear1[],1,1))+1)/(YEAR(Tableyear1[])=YEAR(M556)),1)),P556+(O556-INDEX(Table2xAcq.1[],_xlfn.AGGREGATE(15,6,(ROW(Tableyear1[])-ROW(INDEX(Tableyear1[],1,1))+1)/(YEAR(Tableyear1[])=YEAR(M556)),1)))*$C$25,P556-MAX($Q$2:Q556)*$C$19),P556)*(1+Tbill_YTM)^(1/52)</f>
        <v>3487.5508061007895</v>
      </c>
      <c r="Q557" s="64">
        <f t="shared" si="32"/>
        <v>6271.893033565023</v>
      </c>
      <c r="R557" s="64">
        <f>IF(YEAR(M557)&lt;&gt;YEAR(M556), R556*EXP($C$20/52)+(-MAX(Q$2:Q556)*$C$19), R556*EXP($C$20/52))</f>
        <v>-3179.8018287659115</v>
      </c>
      <c r="S557" s="65">
        <f t="shared" si="33"/>
        <v>1.9724163238182548</v>
      </c>
      <c r="T557" s="62"/>
      <c r="U557" s="62"/>
      <c r="V557" s="62"/>
    </row>
    <row r="558" spans="7:22" x14ac:dyDescent="0.4">
      <c r="G558" s="62"/>
      <c r="H558" s="77">
        <v>40497</v>
      </c>
      <c r="I558" s="78">
        <v>2135.27001953125</v>
      </c>
      <c r="J558" s="73">
        <v>2.3064041137695299</v>
      </c>
      <c r="K558" s="79">
        <f t="shared" si="34"/>
        <v>137.17013196863238</v>
      </c>
      <c r="L558" s="62"/>
      <c r="M558" s="77">
        <v>40497</v>
      </c>
      <c r="N558" s="80">
        <f t="shared" si="35"/>
        <v>1820.5009212235454</v>
      </c>
      <c r="O558" s="80">
        <f t="array" ref="O558">IF(YEAR(M558)&lt;&gt;YEAR(M557),IF(O557&gt;INDEX(Table2xAcq.1[],_xlfn.AGGREGATE(15,6,(ROW(Tableyear1[])-ROW(INDEX(Tableyear1[],1,1))+1)/(YEAR(Tableyear1[])=YEAR(M557)),1)),O557-(O557-INDEX(Table2xAcq.1[],_xlfn.AGGREGATE(15,6,(ROW(Tableyear1[])-ROW(INDEX(Tableyear1[],1,1))+1)/(YEAR(Tableyear1[])=YEAR(M557)),1)))*$C$25,O557+MAX($Q$2:Q557)*$C$19),O557)*($J558/$J557)</f>
        <v>959.77484426011074</v>
      </c>
      <c r="P558" s="80">
        <f t="array" ref="P558">IF(YEAR(M558)&lt;&gt;YEAR(M557),IF(O557&gt;INDEX(Table2xAcq.1[],_xlfn.AGGREGATE(15,6,(ROW(Tableyear1[])-ROW(INDEX(Tableyear1[],1,1))+1)/(YEAR(Tableyear1[])=YEAR(M557)),1)),P557+(O557-INDEX(Table2xAcq.1[],_xlfn.AGGREGATE(15,6,(ROW(Tableyear1[])-ROW(INDEX(Tableyear1[],1,1))+1)/(YEAR(Tableyear1[])=YEAR(M557)),1)))*$C$25,P557-MAX($Q$2:Q557)*$C$19),P557)*(1+Tbill_YTM)^(1/52)</f>
        <v>3489.5338278254385</v>
      </c>
      <c r="Q558" s="64">
        <f t="shared" si="32"/>
        <v>6269.8095933090945</v>
      </c>
      <c r="R558" s="64">
        <f>IF(YEAR(M558)&lt;&gt;YEAR(M557), R557*EXP($C$20/52)+(-MAX(Q$2:Q557)*$C$19), R557*EXP($C$20/52))</f>
        <v>-3183.4729484223753</v>
      </c>
      <c r="S558" s="65">
        <f t="shared" si="33"/>
        <v>1.9694873161765694</v>
      </c>
      <c r="T558" s="62"/>
      <c r="U558" s="62"/>
      <c r="V558" s="62"/>
    </row>
    <row r="559" spans="7:22" x14ac:dyDescent="0.4">
      <c r="G559" s="62"/>
      <c r="H559" s="77">
        <v>40504</v>
      </c>
      <c r="I559" s="78">
        <v>2153.90991210937</v>
      </c>
      <c r="J559" s="73">
        <v>2.3311750888824401</v>
      </c>
      <c r="K559" s="79">
        <f t="shared" si="34"/>
        <v>137.24812691889687</v>
      </c>
      <c r="L559" s="62"/>
      <c r="M559" s="77">
        <v>40504</v>
      </c>
      <c r="N559" s="80">
        <f t="shared" si="35"/>
        <v>1836.3930291534948</v>
      </c>
      <c r="O559" s="80">
        <f t="array" ref="O559">IF(YEAR(M559)&lt;&gt;YEAR(M558),IF(O558&gt;INDEX(Table2xAcq.1[],_xlfn.AGGREGATE(15,6,(ROW(Tableyear1[])-ROW(INDEX(Tableyear1[],1,1))+1)/(YEAR(Tableyear1[])=YEAR(M558)),1)),O558-(O558-INDEX(Table2xAcq.1[],_xlfn.AGGREGATE(15,6,(ROW(Tableyear1[])-ROW(INDEX(Tableyear1[],1,1))+1)/(YEAR(Tableyear1[])=YEAR(M558)),1)))*$C$25,O558+MAX($Q$2:Q558)*$C$19),O558)*($J559/$J558)</f>
        <v>970.08290720503317</v>
      </c>
      <c r="P559" s="80">
        <f t="array" ref="P559">IF(YEAR(M559)&lt;&gt;YEAR(M558),IF(O558&gt;INDEX(Table2xAcq.1[],_xlfn.AGGREGATE(15,6,(ROW(Tableyear1[])-ROW(INDEX(Tableyear1[],1,1))+1)/(YEAR(Tableyear1[])=YEAR(M558)),1)),P558+(O558-INDEX(Table2xAcq.1[],_xlfn.AGGREGATE(15,6,(ROW(Tableyear1[])-ROW(INDEX(Tableyear1[],1,1))+1)/(YEAR(Tableyear1[])=YEAR(M558)),1)))*$C$25,P558-MAX($Q$2:Q558)*$C$19),P558)*(1+Tbill_YTM)^(1/52)</f>
        <v>3491.517977096431</v>
      </c>
      <c r="Q559" s="64">
        <f t="shared" si="32"/>
        <v>6297.9939134549586</v>
      </c>
      <c r="R559" s="64">
        <f>IF(YEAR(M559)&lt;&gt;YEAR(M558), R558*EXP($C$20/52)+(-MAX(Q$2:Q558)*$C$19), R558*EXP($C$20/52))</f>
        <v>-3187.1483064308682</v>
      </c>
      <c r="S559" s="65">
        <f t="shared" si="33"/>
        <v>1.9760592567177317</v>
      </c>
      <c r="T559" s="62"/>
      <c r="U559" s="62"/>
      <c r="V559" s="62"/>
    </row>
    <row r="560" spans="7:22" x14ac:dyDescent="0.4">
      <c r="G560" s="62"/>
      <c r="H560" s="77">
        <v>40511</v>
      </c>
      <c r="I560" s="78">
        <v>2191.169921875</v>
      </c>
      <c r="J560" s="73">
        <v>2.4275050163268999</v>
      </c>
      <c r="K560" s="79">
        <f t="shared" si="34"/>
        <v>137.32616621709761</v>
      </c>
      <c r="L560" s="62"/>
      <c r="M560" s="77">
        <v>40511</v>
      </c>
      <c r="N560" s="80">
        <f t="shared" si="35"/>
        <v>1868.1603847959527</v>
      </c>
      <c r="O560" s="80">
        <f t="array" ref="O560">IF(YEAR(M560)&lt;&gt;YEAR(M559),IF(O559&gt;INDEX(Table2xAcq.1[],_xlfn.AGGREGATE(15,6,(ROW(Tableyear1[])-ROW(INDEX(Tableyear1[],1,1))+1)/(YEAR(Tableyear1[])=YEAR(M559)),1)),O559-(O559-INDEX(Table2xAcq.1[],_xlfn.AGGREGATE(15,6,(ROW(Tableyear1[])-ROW(INDEX(Tableyear1[],1,1))+1)/(YEAR(Tableyear1[])=YEAR(M559)),1)))*$C$25,O559+MAX($Q$2:Q559)*$C$19),O559)*($J560/$J559)</f>
        <v>1010.1691351815728</v>
      </c>
      <c r="P560" s="80">
        <f t="array" ref="P560">IF(YEAR(M560)&lt;&gt;YEAR(M559),IF(O559&gt;INDEX(Table2xAcq.1[],_xlfn.AGGREGATE(15,6,(ROW(Tableyear1[])-ROW(INDEX(Tableyear1[],1,1))+1)/(YEAR(Tableyear1[])=YEAR(M559)),1)),P559+(O559-INDEX(Table2xAcq.1[],_xlfn.AGGREGATE(15,6,(ROW(Tableyear1[])-ROW(INDEX(Tableyear1[],1,1))+1)/(YEAR(Tableyear1[])=YEAR(M559)),1)))*$C$25,P559-MAX($Q$2:Q559)*$C$19),P559)*(1+Tbill_YTM)^(1/52)</f>
        <v>3493.5032545548906</v>
      </c>
      <c r="Q560" s="64">
        <f t="shared" si="32"/>
        <v>6371.8327745324168</v>
      </c>
      <c r="R560" s="64">
        <f>IF(YEAR(M560)&lt;&gt;YEAR(M559), R559*EXP($C$20/52)+(-MAX(Q$2:Q559)*$C$19), R559*EXP($C$20/52))</f>
        <v>-3190.8279076846184</v>
      </c>
      <c r="S560" s="65">
        <f t="shared" si="33"/>
        <v>1.99692147582978</v>
      </c>
      <c r="T560" s="62"/>
      <c r="U560" s="62"/>
      <c r="V560" s="62"/>
    </row>
    <row r="561" spans="7:22" x14ac:dyDescent="0.4">
      <c r="G561" s="62"/>
      <c r="H561" s="77">
        <v>40518</v>
      </c>
      <c r="I561" s="78">
        <v>2215.34008789062</v>
      </c>
      <c r="J561" s="73">
        <v>2.4840795993804901</v>
      </c>
      <c r="K561" s="79">
        <f t="shared" si="34"/>
        <v>137.40424988845083</v>
      </c>
      <c r="L561" s="62"/>
      <c r="M561" s="77">
        <v>40518</v>
      </c>
      <c r="N561" s="80">
        <f t="shared" si="35"/>
        <v>1888.7675253894511</v>
      </c>
      <c r="O561" s="80">
        <f t="array" ref="O561">IF(YEAR(M561)&lt;&gt;YEAR(M560),IF(O560&gt;INDEX(Table2xAcq.1[],_xlfn.AGGREGATE(15,6,(ROW(Tableyear1[])-ROW(INDEX(Tableyear1[],1,1))+1)/(YEAR(Tableyear1[])=YEAR(M560)),1)),O560-(O560-INDEX(Table2xAcq.1[],_xlfn.AGGREGATE(15,6,(ROW(Tableyear1[])-ROW(INDEX(Tableyear1[],1,1))+1)/(YEAR(Tableyear1[])=YEAR(M560)),1)))*$C$25,O560+MAX($Q$2:Q560)*$C$19),O560)*($J561/$J560)</f>
        <v>1033.7117838072706</v>
      </c>
      <c r="P561" s="80">
        <f t="array" ref="P561">IF(YEAR(M561)&lt;&gt;YEAR(M560),IF(O560&gt;INDEX(Table2xAcq.1[],_xlfn.AGGREGATE(15,6,(ROW(Tableyear1[])-ROW(INDEX(Tableyear1[],1,1))+1)/(YEAR(Tableyear1[])=YEAR(M560)),1)),P560+(O560-INDEX(Table2xAcq.1[],_xlfn.AGGREGATE(15,6,(ROW(Tableyear1[])-ROW(INDEX(Tableyear1[],1,1))+1)/(YEAR(Tableyear1[])=YEAR(M560)),1)))*$C$25,P560-MAX($Q$2:Q560)*$C$19),P560)*(1+Tbill_YTM)^(1/52)</f>
        <v>3495.4896608423046</v>
      </c>
      <c r="Q561" s="64">
        <f t="shared" si="32"/>
        <v>6417.9689700390263</v>
      </c>
      <c r="R561" s="64">
        <f>IF(YEAR(M561)&lt;&gt;YEAR(M560), R560*EXP($C$20/52)+(-MAX(Q$2:Q560)*$C$19), R560*EXP($C$20/52))</f>
        <v>-3194.5117570825037</v>
      </c>
      <c r="S561" s="65">
        <f t="shared" si="33"/>
        <v>2.0090609952553296</v>
      </c>
      <c r="T561" s="62"/>
      <c r="U561" s="62"/>
      <c r="V561" s="62"/>
    </row>
    <row r="562" spans="7:22" x14ac:dyDescent="0.4">
      <c r="G562" s="62"/>
      <c r="H562" s="77">
        <v>40525</v>
      </c>
      <c r="I562" s="78">
        <v>2218.2900390625</v>
      </c>
      <c r="J562" s="73">
        <v>2.4960055351257302</v>
      </c>
      <c r="K562" s="79">
        <f t="shared" si="34"/>
        <v>137.48237795818713</v>
      </c>
      <c r="L562" s="62"/>
      <c r="M562" s="77">
        <v>40525</v>
      </c>
      <c r="N562" s="80">
        <f t="shared" si="35"/>
        <v>1891.2826119016249</v>
      </c>
      <c r="O562" s="80">
        <f t="array" ref="O562">IF(YEAR(M562)&lt;&gt;YEAR(M561),IF(O561&gt;INDEX(Table2xAcq.1[],_xlfn.AGGREGATE(15,6,(ROW(Tableyear1[])-ROW(INDEX(Tableyear1[],1,1))+1)/(YEAR(Tableyear1[])=YEAR(M561)),1)),O561-(O561-INDEX(Table2xAcq.1[],_xlfn.AGGREGATE(15,6,(ROW(Tableyear1[])-ROW(INDEX(Tableyear1[],1,1))+1)/(YEAR(Tableyear1[])=YEAR(M561)),1)))*$C$25,O561+MAX($Q$2:Q561)*$C$19),O561)*($J562/$J561)</f>
        <v>1038.6745798126233</v>
      </c>
      <c r="P562" s="80">
        <f t="array" ref="P562">IF(YEAR(M562)&lt;&gt;YEAR(M561),IF(O561&gt;INDEX(Table2xAcq.1[],_xlfn.AGGREGATE(15,6,(ROW(Tableyear1[])-ROW(INDEX(Tableyear1[],1,1))+1)/(YEAR(Tableyear1[])=YEAR(M561)),1)),P561+(O561-INDEX(Table2xAcq.1[],_xlfn.AGGREGATE(15,6,(ROW(Tableyear1[])-ROW(INDEX(Tableyear1[],1,1))+1)/(YEAR(Tableyear1[])=YEAR(M561)),1)))*$C$25,P561-MAX($Q$2:Q561)*$C$19),P561)*(1+Tbill_YTM)^(1/52)</f>
        <v>3497.4771966005251</v>
      </c>
      <c r="Q562" s="64">
        <f t="shared" si="32"/>
        <v>6427.434388314774</v>
      </c>
      <c r="R562" s="64">
        <f>IF(YEAR(M562)&lt;&gt;YEAR(M561), R561*EXP($C$20/52)+(-MAX(Q$2:Q561)*$C$19), R561*EXP($C$20/52))</f>
        <v>-3198.1998595290584</v>
      </c>
      <c r="S562" s="65">
        <f t="shared" si="33"/>
        <v>2.0097037929522101</v>
      </c>
      <c r="T562" s="62"/>
      <c r="U562" s="62"/>
      <c r="V562" s="62"/>
    </row>
    <row r="563" spans="7:22" x14ac:dyDescent="0.4">
      <c r="G563" s="62"/>
      <c r="H563" s="77">
        <v>40532</v>
      </c>
      <c r="I563" s="78">
        <v>2230.27001953125</v>
      </c>
      <c r="J563" s="73">
        <v>2.5164952278137198</v>
      </c>
      <c r="K563" s="79">
        <f t="shared" si="34"/>
        <v>137.56055045155139</v>
      </c>
      <c r="L563" s="62"/>
      <c r="M563" s="77">
        <v>40532</v>
      </c>
      <c r="N563" s="80">
        <f t="shared" si="35"/>
        <v>1901.4965732648755</v>
      </c>
      <c r="O563" s="80">
        <f t="array" ref="O563">IF(YEAR(M563)&lt;&gt;YEAR(M562),IF(O562&gt;INDEX(Table2xAcq.1[],_xlfn.AGGREGATE(15,6,(ROW(Tableyear1[])-ROW(INDEX(Tableyear1[],1,1))+1)/(YEAR(Tableyear1[])=YEAR(M562)),1)),O562-(O562-INDEX(Table2xAcq.1[],_xlfn.AGGREGATE(15,6,(ROW(Tableyear1[])-ROW(INDEX(Tableyear1[],1,1))+1)/(YEAR(Tableyear1[])=YEAR(M562)),1)))*$C$25,O562+MAX($Q$2:Q562)*$C$19),O562)*($J563/$J562)</f>
        <v>1047.2010524681077</v>
      </c>
      <c r="P563" s="80">
        <f t="array" ref="P563">IF(YEAR(M563)&lt;&gt;YEAR(M562),IF(O562&gt;INDEX(Table2xAcq.1[],_xlfn.AGGREGATE(15,6,(ROW(Tableyear1[])-ROW(INDEX(Tableyear1[],1,1))+1)/(YEAR(Tableyear1[])=YEAR(M562)),1)),P562+(O562-INDEX(Table2xAcq.1[],_xlfn.AGGREGATE(15,6,(ROW(Tableyear1[])-ROW(INDEX(Tableyear1[],1,1))+1)/(YEAR(Tableyear1[])=YEAR(M562)),1)))*$C$25,P562-MAX($Q$2:Q562)*$C$19),P562)*(1+Tbill_YTM)^(1/52)</f>
        <v>3499.465862471769</v>
      </c>
      <c r="Q563" s="64">
        <f t="shared" si="32"/>
        <v>6448.1634882047529</v>
      </c>
      <c r="R563" s="64">
        <f>IF(YEAR(M563)&lt;&gt;YEAR(M562), R562*EXP($C$20/52)+(-MAX(Q$2:Q562)*$C$19), R562*EXP($C$20/52))</f>
        <v>-3201.8922199344784</v>
      </c>
      <c r="S563" s="65">
        <f t="shared" si="33"/>
        <v>2.0138602567755091</v>
      </c>
      <c r="T563" s="62"/>
      <c r="U563" s="62"/>
      <c r="V563" s="62"/>
    </row>
    <row r="564" spans="7:22" x14ac:dyDescent="0.4">
      <c r="G564" s="89" t="s">
        <v>48</v>
      </c>
      <c r="H564" s="85">
        <v>40539</v>
      </c>
      <c r="I564" s="86">
        <v>2217.86010742187</v>
      </c>
      <c r="J564" s="87">
        <v>2.4901957511901802</v>
      </c>
      <c r="K564" s="88">
        <f t="shared" si="34"/>
        <v>137.63876739380294</v>
      </c>
      <c r="L564" s="89"/>
      <c r="M564" s="85">
        <v>40539</v>
      </c>
      <c r="N564" s="90">
        <f t="shared" si="35"/>
        <v>1890.9160582851405</v>
      </c>
      <c r="O564" s="90">
        <f t="array" ref="O564">IF(YEAR(M564)&lt;&gt;YEAR(M563),IF(O563&gt;INDEX(Table2xAcq.1[],_xlfn.AGGREGATE(15,6,(ROW(Tableyear1[])-ROW(INDEX(Tableyear1[],1,1))+1)/(YEAR(Tableyear1[])=YEAR(M563)),1)),O563-(O563-INDEX(Table2xAcq.1[],_xlfn.AGGREGATE(15,6,(ROW(Tableyear1[])-ROW(INDEX(Tableyear1[],1,1))+1)/(YEAR(Tableyear1[])=YEAR(M563)),1)))*$C$25,O563+MAX($Q$2:Q563)*$C$19),O563)*($J564/$J563)</f>
        <v>1036.2569269656492</v>
      </c>
      <c r="P564" s="90">
        <f t="array" ref="P564">IF(YEAR(M564)&lt;&gt;YEAR(M563),IF(O563&gt;INDEX(Table2xAcq.1[],_xlfn.AGGREGATE(15,6,(ROW(Tableyear1[])-ROW(INDEX(Tableyear1[],1,1))+1)/(YEAR(Tableyear1[])=YEAR(M563)),1)),P563+(O563-INDEX(Table2xAcq.1[],_xlfn.AGGREGATE(15,6,(ROW(Tableyear1[])-ROW(INDEX(Tableyear1[],1,1))+1)/(YEAR(Tableyear1[])=YEAR(M563)),1)))*$C$25,P563-MAX($Q$2:Q563)*$C$19),P563)*(1+Tbill_YTM)^(1/52)</f>
        <v>3501.4556590986194</v>
      </c>
      <c r="Q564" s="91">
        <f t="shared" si="32"/>
        <v>6428.6286443494091</v>
      </c>
      <c r="R564" s="91">
        <f>IF(YEAR(M564)&lt;&gt;YEAR(M563), R563*EXP($C$20/52)+(-MAX(Q$2:Q563)*$C$19), R563*EXP($C$20/52))</f>
        <v>-3205.5888432146285</v>
      </c>
      <c r="S564" s="92">
        <f t="shared" si="33"/>
        <v>2.0054439164764037</v>
      </c>
      <c r="T564" s="89"/>
      <c r="U564" s="89"/>
      <c r="V564" s="89"/>
    </row>
    <row r="565" spans="7:22" x14ac:dyDescent="0.4">
      <c r="G565" s="62"/>
      <c r="H565" s="77">
        <v>40546</v>
      </c>
      <c r="I565" s="78">
        <v>2276.69995117187</v>
      </c>
      <c r="J565" s="73">
        <v>2.6192462444305402</v>
      </c>
      <c r="K565" s="79">
        <f t="shared" si="34"/>
        <v>137.71702881021537</v>
      </c>
      <c r="L565" s="62"/>
      <c r="M565" s="77">
        <v>40546</v>
      </c>
      <c r="N565" s="80">
        <f t="shared" si="35"/>
        <v>1941.0820741855746</v>
      </c>
      <c r="O565" s="80">
        <f t="array" ref="O565">IF(YEAR(M565)&lt;&gt;YEAR(M564),IF(O564&gt;INDEX(Table2xAcq.1[],_xlfn.AGGREGATE(15,6,(ROW(Tableyear1[])-ROW(INDEX(Tableyear1[],1,1))+1)/(YEAR(Tableyear1[])=YEAR(M564)),1)),O564-(O564-INDEX(Table2xAcq.1[],_xlfn.AGGREGATE(15,6,(ROW(Tableyear1[])-ROW(INDEX(Tableyear1[],1,1))+1)/(YEAR(Tableyear1[])=YEAR(M564)),1)))*$C$25,O564+MAX($Q$2:Q564)*$C$19),O564)*($J565/$J564)</f>
        <v>956.10699699387919</v>
      </c>
      <c r="P565" s="80">
        <f t="array" ref="P565">IF(YEAR(M565)&lt;&gt;YEAR(M564),IF(O564&gt;INDEX(Table2xAcq.1[],_xlfn.AGGREGATE(15,6,(ROW(Tableyear1[])-ROW(INDEX(Tableyear1[],1,1))+1)/(YEAR(Tableyear1[])=YEAR(M564)),1)),P564+(O564-INDEX(Table2xAcq.1[],_xlfn.AGGREGATE(15,6,(ROW(Tableyear1[])-ROW(INDEX(Tableyear1[],1,1))+1)/(YEAR(Tableyear1[])=YEAR(M564)),1)))*$C$25,P564-MAX($Q$2:Q564)*$C$19),P564)*(1+Tbill_YTM)^(1/52)</f>
        <v>3630.7763516519171</v>
      </c>
      <c r="Q565" s="64">
        <f t="shared" si="32"/>
        <v>6527.9654228313711</v>
      </c>
      <c r="R565" s="64">
        <f>IF(YEAR(M565)&lt;&gt;YEAR(M564), R564*EXP($C$20/52)+(-MAX(Q$2:Q564)*$C$19), R564*EXP($C$20/52))</f>
        <v>-3409.2897342910492</v>
      </c>
      <c r="S565" s="65">
        <f t="shared" si="33"/>
        <v>1.9147581847246082</v>
      </c>
      <c r="T565" s="62"/>
      <c r="U565" s="62"/>
      <c r="V565" s="62"/>
    </row>
    <row r="566" spans="7:22" x14ac:dyDescent="0.4">
      <c r="G566" s="62"/>
      <c r="H566" s="77">
        <v>40553</v>
      </c>
      <c r="I566" s="78">
        <v>2323.42993164062</v>
      </c>
      <c r="J566" s="73">
        <v>2.7256677150726301</v>
      </c>
      <c r="K566" s="79">
        <f t="shared" si="34"/>
        <v>137.79533472607673</v>
      </c>
      <c r="L566" s="62"/>
      <c r="M566" s="77">
        <v>40553</v>
      </c>
      <c r="N566" s="80">
        <f t="shared" si="35"/>
        <v>1980.9233924797327</v>
      </c>
      <c r="O566" s="80">
        <f t="array" ref="O566">IF(YEAR(M566)&lt;&gt;YEAR(M565),IF(O565&gt;INDEX(Table2xAcq.1[],_xlfn.AGGREGATE(15,6,(ROW(Tableyear1[])-ROW(INDEX(Tableyear1[],1,1))+1)/(YEAR(Tableyear1[])=YEAR(M565)),1)),O565-(O565-INDEX(Table2xAcq.1[],_xlfn.AGGREGATE(15,6,(ROW(Tableyear1[])-ROW(INDEX(Tableyear1[],1,1))+1)/(YEAR(Tableyear1[])=YEAR(M565)),1)))*$C$25,O565+MAX($Q$2:Q565)*$C$19),O565)*($J566/$J565)</f>
        <v>994.95417027040423</v>
      </c>
      <c r="P566" s="80">
        <f t="array" ref="P566">IF(YEAR(M566)&lt;&gt;YEAR(M565),IF(O565&gt;INDEX(Table2xAcq.1[],_xlfn.AGGREGATE(15,6,(ROW(Tableyear1[])-ROW(INDEX(Tableyear1[],1,1))+1)/(YEAR(Tableyear1[])=YEAR(M565)),1)),P565+(O565-INDEX(Table2xAcq.1[],_xlfn.AGGREGATE(15,6,(ROW(Tableyear1[])-ROW(INDEX(Tableyear1[],1,1))+1)/(YEAR(Tableyear1[])=YEAR(M565)),1)))*$C$25,P565-MAX($Q$2:Q565)*$C$19),P565)*(1+Tbill_YTM)^(1/52)</f>
        <v>3632.8408114355775</v>
      </c>
      <c r="Q566" s="64">
        <f t="shared" si="32"/>
        <v>6608.7183741857143</v>
      </c>
      <c r="R566" s="64">
        <f>IF(YEAR(M566)&lt;&gt;YEAR(M565), R565*EXP($C$20/52)+(-MAX(Q$2:Q565)*$C$19), R565*EXP($C$20/52))</f>
        <v>-3413.225800509048</v>
      </c>
      <c r="S566" s="65">
        <f t="shared" si="33"/>
        <v>1.9362089590439904</v>
      </c>
      <c r="T566" s="62"/>
      <c r="U566" s="62"/>
      <c r="V566" s="62"/>
    </row>
    <row r="567" spans="7:22" x14ac:dyDescent="0.4">
      <c r="G567" s="62"/>
      <c r="H567" s="77">
        <v>40560</v>
      </c>
      <c r="I567" s="78">
        <v>2268.32006835937</v>
      </c>
      <c r="J567" s="73">
        <v>2.59753394126892</v>
      </c>
      <c r="K567" s="79">
        <f t="shared" si="34"/>
        <v>137.8736851666894</v>
      </c>
      <c r="L567" s="62"/>
      <c r="M567" s="77">
        <v>40560</v>
      </c>
      <c r="N567" s="80">
        <f t="shared" si="35"/>
        <v>1933.9375050021181</v>
      </c>
      <c r="O567" s="80">
        <f t="array" ref="O567">IF(YEAR(M567)&lt;&gt;YEAR(M566),IF(O566&gt;INDEX(Table2xAcq.1[],_xlfn.AGGREGATE(15,6,(ROW(Tableyear1[])-ROW(INDEX(Tableyear1[],1,1))+1)/(YEAR(Tableyear1[])=YEAR(M566)),1)),O566-(O566-INDEX(Table2xAcq.1[],_xlfn.AGGREGATE(15,6,(ROW(Tableyear1[])-ROW(INDEX(Tableyear1[],1,1))+1)/(YEAR(Tableyear1[])=YEAR(M566)),1)))*$C$25,O566+MAX($Q$2:Q566)*$C$19),O566)*($J567/$J566)</f>
        <v>948.18132562265191</v>
      </c>
      <c r="P567" s="80">
        <f t="array" ref="P567">IF(YEAR(M567)&lt;&gt;YEAR(M566),IF(O566&gt;INDEX(Table2xAcq.1[],_xlfn.AGGREGATE(15,6,(ROW(Tableyear1[])-ROW(INDEX(Tableyear1[],1,1))+1)/(YEAR(Tableyear1[])=YEAR(M566)),1)),P566+(O566-INDEX(Table2xAcq.1[],_xlfn.AGGREGATE(15,6,(ROW(Tableyear1[])-ROW(INDEX(Tableyear1[],1,1))+1)/(YEAR(Tableyear1[])=YEAR(M566)),1)))*$C$25,P566-MAX($Q$2:Q566)*$C$19),P566)*(1+Tbill_YTM)^(1/52)</f>
        <v>3634.9064450712699</v>
      </c>
      <c r="Q567" s="64">
        <f t="shared" si="32"/>
        <v>6517.0252756960399</v>
      </c>
      <c r="R567" s="64">
        <f>IF(YEAR(M567)&lt;&gt;YEAR(M566), R566*EXP($C$20/52)+(-MAX(Q$2:Q566)*$C$19), R566*EXP($C$20/52))</f>
        <v>-3417.1664109630842</v>
      </c>
      <c r="S567" s="65">
        <f t="shared" si="33"/>
        <v>1.907143080532417</v>
      </c>
      <c r="T567" s="62"/>
      <c r="U567" s="62"/>
      <c r="V567" s="62"/>
    </row>
    <row r="568" spans="7:22" x14ac:dyDescent="0.4">
      <c r="G568" s="62"/>
      <c r="H568" s="77">
        <v>40567</v>
      </c>
      <c r="I568" s="78">
        <v>2270.51000976562</v>
      </c>
      <c r="J568" s="73">
        <v>2.6008980274200399</v>
      </c>
      <c r="K568" s="79">
        <f t="shared" si="34"/>
        <v>137.95208015737015</v>
      </c>
      <c r="L568" s="62"/>
      <c r="M568" s="77">
        <v>40567</v>
      </c>
      <c r="N568" s="80">
        <f t="shared" si="35"/>
        <v>1935.8046179719236</v>
      </c>
      <c r="O568" s="80">
        <f t="array" ref="O568">IF(YEAR(M568)&lt;&gt;YEAR(M567),IF(O567&gt;INDEX(Table2xAcq.1[],_xlfn.AGGREGATE(15,6,(ROW(Tableyear1[])-ROW(INDEX(Tableyear1[],1,1))+1)/(YEAR(Tableyear1[])=YEAR(M567)),1)),O567-(O567-INDEX(Table2xAcq.1[],_xlfn.AGGREGATE(15,6,(ROW(Tableyear1[])-ROW(INDEX(Tableyear1[],1,1))+1)/(YEAR(Tableyear1[])=YEAR(M567)),1)))*$C$25,O567+MAX($Q$2:Q567)*$C$19),O567)*($J568/$J567)</f>
        <v>949.4093225375716</v>
      </c>
      <c r="P568" s="80">
        <f t="array" ref="P568">IF(YEAR(M568)&lt;&gt;YEAR(M567),IF(O567&gt;INDEX(Table2xAcq.1[],_xlfn.AGGREGATE(15,6,(ROW(Tableyear1[])-ROW(INDEX(Tableyear1[],1,1))+1)/(YEAR(Tableyear1[])=YEAR(M567)),1)),P567+(O567-INDEX(Table2xAcq.1[],_xlfn.AGGREGATE(15,6,(ROW(Tableyear1[])-ROW(INDEX(Tableyear1[],1,1))+1)/(YEAR(Tableyear1[])=YEAR(M567)),1)))*$C$25,P567-MAX($Q$2:Q567)*$C$19),P567)*(1+Tbill_YTM)^(1/52)</f>
        <v>3636.9732532264466</v>
      </c>
      <c r="Q568" s="64">
        <f t="shared" si="32"/>
        <v>6522.187193735941</v>
      </c>
      <c r="R568" s="64">
        <f>IF(YEAR(M568)&lt;&gt;YEAR(M567), R567*EXP($C$20/52)+(-MAX(Q$2:Q567)*$C$19), R567*EXP($C$20/52))</f>
        <v>-3421.111570899533</v>
      </c>
      <c r="S568" s="65">
        <f t="shared" si="33"/>
        <v>1.9064526422390322</v>
      </c>
      <c r="T568" s="62"/>
      <c r="U568" s="62"/>
      <c r="V568" s="62"/>
    </row>
    <row r="569" spans="7:22" x14ac:dyDescent="0.4">
      <c r="G569" s="62"/>
      <c r="H569" s="77">
        <v>40574</v>
      </c>
      <c r="I569" s="78">
        <v>2338.19995117187</v>
      </c>
      <c r="J569" s="73">
        <v>2.7559421062469398</v>
      </c>
      <c r="K569" s="79">
        <f t="shared" si="34"/>
        <v>138.03051972345017</v>
      </c>
      <c r="L569" s="62"/>
      <c r="M569" s="77">
        <v>40574</v>
      </c>
      <c r="N569" s="80">
        <f t="shared" si="35"/>
        <v>1993.5161015596984</v>
      </c>
      <c r="O569" s="80">
        <f t="array" ref="O569">IF(YEAR(M569)&lt;&gt;YEAR(M568),IF(O568&gt;INDEX(Table2xAcq.1[],_xlfn.AGGREGATE(15,6,(ROW(Tableyear1[])-ROW(INDEX(Tableyear1[],1,1))+1)/(YEAR(Tableyear1[])=YEAR(M568)),1)),O568-(O568-INDEX(Table2xAcq.1[],_xlfn.AGGREGATE(15,6,(ROW(Tableyear1[])-ROW(INDEX(Tableyear1[],1,1))+1)/(YEAR(Tableyear1[])=YEAR(M568)),1)))*$C$25,O568+MAX($Q$2:Q568)*$C$19),O568)*($J569/$J568)</f>
        <v>1006.0052722021281</v>
      </c>
      <c r="P569" s="80">
        <f t="array" ref="P569">IF(YEAR(M569)&lt;&gt;YEAR(M568),IF(O568&gt;INDEX(Table2xAcq.1[],_xlfn.AGGREGATE(15,6,(ROW(Tableyear1[])-ROW(INDEX(Tableyear1[],1,1))+1)/(YEAR(Tableyear1[])=YEAR(M568)),1)),P568+(O568-INDEX(Table2xAcq.1[],_xlfn.AGGREGATE(15,6,(ROW(Tableyear1[])-ROW(INDEX(Tableyear1[],1,1))+1)/(YEAR(Tableyear1[])=YEAR(M568)),1)))*$C$25,P568-MAX($Q$2:Q568)*$C$19),P568)*(1+Tbill_YTM)^(1/52)</f>
        <v>3639.0412365689394</v>
      </c>
      <c r="Q569" s="64">
        <f t="shared" si="32"/>
        <v>6638.5626103307659</v>
      </c>
      <c r="R569" s="64">
        <f>IF(YEAR(M569)&lt;&gt;YEAR(M568), R568*EXP($C$20/52)+(-MAX(Q$2:Q568)*$C$19), R568*EXP($C$20/52))</f>
        <v>-3425.0612855708273</v>
      </c>
      <c r="S569" s="65">
        <f t="shared" si="33"/>
        <v>1.9382317736321528</v>
      </c>
      <c r="T569" s="62"/>
      <c r="U569" s="62"/>
      <c r="V569" s="62"/>
    </row>
    <row r="570" spans="7:22" x14ac:dyDescent="0.4">
      <c r="G570" s="62"/>
      <c r="H570" s="77">
        <v>40581</v>
      </c>
      <c r="I570" s="78">
        <v>2379.14990234375</v>
      </c>
      <c r="J570" s="73">
        <v>2.85777688026428</v>
      </c>
      <c r="K570" s="79">
        <f t="shared" si="34"/>
        <v>138.10900389027503</v>
      </c>
      <c r="L570" s="62"/>
      <c r="M570" s="77">
        <v>40581</v>
      </c>
      <c r="N570" s="80">
        <f t="shared" si="35"/>
        <v>2028.4294488884041</v>
      </c>
      <c r="O570" s="80">
        <f t="array" ref="O570">IF(YEAR(M570)&lt;&gt;YEAR(M569),IF(O569&gt;INDEX(Table2xAcq.1[],_xlfn.AGGREGATE(15,6,(ROW(Tableyear1[])-ROW(INDEX(Tableyear1[],1,1))+1)/(YEAR(Tableyear1[])=YEAR(M569)),1)),O569-(O569-INDEX(Table2xAcq.1[],_xlfn.AGGREGATE(15,6,(ROW(Tableyear1[])-ROW(INDEX(Tableyear1[],1,1))+1)/(YEAR(Tableyear1[])=YEAR(M569)),1)))*$C$25,O569+MAX($Q$2:Q569)*$C$19),O569)*($J570/$J569)</f>
        <v>1043.1781574099632</v>
      </c>
      <c r="P570" s="80">
        <f t="array" ref="P570">IF(YEAR(M570)&lt;&gt;YEAR(M569),IF(O569&gt;INDEX(Table2xAcq.1[],_xlfn.AGGREGATE(15,6,(ROW(Tableyear1[])-ROW(INDEX(Tableyear1[],1,1))+1)/(YEAR(Tableyear1[])=YEAR(M569)),1)),P569+(O569-INDEX(Table2xAcq.1[],_xlfn.AGGREGATE(15,6,(ROW(Tableyear1[])-ROW(INDEX(Tableyear1[],1,1))+1)/(YEAR(Tableyear1[])=YEAR(M569)),1)))*$C$25,P569-MAX($Q$2:Q569)*$C$19),P569)*(1+Tbill_YTM)^(1/52)</f>
        <v>3641.1103957669607</v>
      </c>
      <c r="Q570" s="64">
        <f t="shared" si="32"/>
        <v>6712.7180020653286</v>
      </c>
      <c r="R570" s="64">
        <f>IF(YEAR(M570)&lt;&gt;YEAR(M569), R569*EXP($C$20/52)+(-MAX(Q$2:Q569)*$C$19), R569*EXP($C$20/52))</f>
        <v>-3429.0155602354635</v>
      </c>
      <c r="S570" s="65">
        <f t="shared" si="33"/>
        <v>1.9576224966457663</v>
      </c>
      <c r="T570" s="62"/>
      <c r="U570" s="62"/>
      <c r="V570" s="62"/>
    </row>
    <row r="571" spans="7:22" x14ac:dyDescent="0.4">
      <c r="G571" s="62"/>
      <c r="H571" s="77">
        <v>40588</v>
      </c>
      <c r="I571" s="78">
        <v>2392.46997070312</v>
      </c>
      <c r="J571" s="73">
        <v>2.8880517482757502</v>
      </c>
      <c r="K571" s="79">
        <f t="shared" si="34"/>
        <v>138.18753268320472</v>
      </c>
      <c r="L571" s="62"/>
      <c r="M571" s="77">
        <v>40588</v>
      </c>
      <c r="N571" s="80">
        <f t="shared" si="35"/>
        <v>2039.7859501726384</v>
      </c>
      <c r="O571" s="80">
        <f t="array" ref="O571">IF(YEAR(M571)&lt;&gt;YEAR(M570),IF(O570&gt;INDEX(Table2xAcq.1[],_xlfn.AGGREGATE(15,6,(ROW(Tableyear1[])-ROW(INDEX(Tableyear1[],1,1))+1)/(YEAR(Tableyear1[])=YEAR(M570)),1)),O570-(O570-INDEX(Table2xAcq.1[],_xlfn.AGGREGATE(15,6,(ROW(Tableyear1[])-ROW(INDEX(Tableyear1[],1,1))+1)/(YEAR(Tableyear1[])=YEAR(M570)),1)))*$C$25,O570+MAX($Q$2:Q570)*$C$19),O570)*($J571/$J570)</f>
        <v>1054.2294334022006</v>
      </c>
      <c r="P571" s="80">
        <f t="array" ref="P571">IF(YEAR(M571)&lt;&gt;YEAR(M570),IF(O570&gt;INDEX(Table2xAcq.1[],_xlfn.AGGREGATE(15,6,(ROW(Tableyear1[])-ROW(INDEX(Tableyear1[],1,1))+1)/(YEAR(Tableyear1[])=YEAR(M570)),1)),P570+(O570-INDEX(Table2xAcq.1[],_xlfn.AGGREGATE(15,6,(ROW(Tableyear1[])-ROW(INDEX(Tableyear1[],1,1))+1)/(YEAR(Tableyear1[])=YEAR(M570)),1)))*$C$25,P570-MAX($Q$2:Q570)*$C$19),P570)*(1+Tbill_YTM)^(1/52)</f>
        <v>3643.1807314891012</v>
      </c>
      <c r="Q571" s="64">
        <f t="shared" si="32"/>
        <v>6737.1961150639399</v>
      </c>
      <c r="R571" s="64">
        <f>IF(YEAR(M571)&lt;&gt;YEAR(M570), R570*EXP($C$20/52)+(-MAX(Q$2:Q570)*$C$19), R570*EXP($C$20/52))</f>
        <v>-3432.9744001580088</v>
      </c>
      <c r="S571" s="65">
        <f t="shared" si="33"/>
        <v>1.9624952970094529</v>
      </c>
      <c r="T571" s="62"/>
      <c r="U571" s="62"/>
      <c r="V571" s="62"/>
    </row>
    <row r="572" spans="7:22" x14ac:dyDescent="0.4">
      <c r="G572" s="62"/>
      <c r="H572" s="77">
        <v>40595</v>
      </c>
      <c r="I572" s="78">
        <v>2346.2900390625</v>
      </c>
      <c r="J572" s="73">
        <v>2.7758204936981201</v>
      </c>
      <c r="K572" s="79">
        <f t="shared" si="34"/>
        <v>138.26610612761363</v>
      </c>
      <c r="L572" s="62"/>
      <c r="M572" s="77">
        <v>40595</v>
      </c>
      <c r="N572" s="80">
        <f t="shared" si="35"/>
        <v>2000.4135957046799</v>
      </c>
      <c r="O572" s="80">
        <f t="array" ref="O572">IF(YEAR(M572)&lt;&gt;YEAR(M571),IF(O571&gt;INDEX(Table2xAcq.1[],_xlfn.AGGREGATE(15,6,(ROW(Tableyear1[])-ROW(INDEX(Tableyear1[],1,1))+1)/(YEAR(Tableyear1[])=YEAR(M571)),1)),O571-(O571-INDEX(Table2xAcq.1[],_xlfn.AGGREGATE(15,6,(ROW(Tableyear1[])-ROW(INDEX(Tableyear1[],1,1))+1)/(YEAR(Tableyear1[])=YEAR(M571)),1)))*$C$25,O571+MAX($Q$2:Q571)*$C$19),O571)*($J572/$J571)</f>
        <v>1013.2615068427018</v>
      </c>
      <c r="P572" s="80">
        <f t="array" ref="P572">IF(YEAR(M572)&lt;&gt;YEAR(M571),IF(O571&gt;INDEX(Table2xAcq.1[],_xlfn.AGGREGATE(15,6,(ROW(Tableyear1[])-ROW(INDEX(Tableyear1[],1,1))+1)/(YEAR(Tableyear1[])=YEAR(M571)),1)),P571+(O571-INDEX(Table2xAcq.1[],_xlfn.AGGREGATE(15,6,(ROW(Tableyear1[])-ROW(INDEX(Tableyear1[],1,1))+1)/(YEAR(Tableyear1[])=YEAR(M571)),1)))*$C$25,P571-MAX($Q$2:Q571)*$C$19),P571)*(1+Tbill_YTM)^(1/52)</f>
        <v>3645.2522444043329</v>
      </c>
      <c r="Q572" s="64">
        <f t="shared" si="32"/>
        <v>6658.9273469517148</v>
      </c>
      <c r="R572" s="64">
        <f>IF(YEAR(M572)&lt;&gt;YEAR(M571), R571*EXP($C$20/52)+(-MAX(Q$2:Q571)*$C$19), R571*EXP($C$20/52))</f>
        <v>-3436.9378106091085</v>
      </c>
      <c r="S572" s="65">
        <f t="shared" si="33"/>
        <v>1.937459364669619</v>
      </c>
      <c r="T572" s="62"/>
      <c r="U572" s="62"/>
      <c r="V572" s="62"/>
    </row>
    <row r="573" spans="7:22" x14ac:dyDescent="0.4">
      <c r="G573" s="62"/>
      <c r="H573" s="77">
        <v>40602</v>
      </c>
      <c r="I573" s="78">
        <v>2359.9599609375</v>
      </c>
      <c r="J573" s="73">
        <v>2.8030364513397199</v>
      </c>
      <c r="K573" s="79">
        <f t="shared" si="34"/>
        <v>138.3447242488906</v>
      </c>
      <c r="L573" s="62"/>
      <c r="M573" s="77">
        <v>40602</v>
      </c>
      <c r="N573" s="80">
        <f t="shared" si="35"/>
        <v>2012.0683771322551</v>
      </c>
      <c r="O573" s="80">
        <f t="array" ref="O573">IF(YEAR(M573)&lt;&gt;YEAR(M572),IF(O572&gt;INDEX(Table2xAcq.1[],_xlfn.AGGREGATE(15,6,(ROW(Tableyear1[])-ROW(INDEX(Tableyear1[],1,1))+1)/(YEAR(Tableyear1[])=YEAR(M572)),1)),O572-(O572-INDEX(Table2xAcq.1[],_xlfn.AGGREGATE(15,6,(ROW(Tableyear1[])-ROW(INDEX(Tableyear1[],1,1))+1)/(YEAR(Tableyear1[])=YEAR(M572)),1)))*$C$25,O572+MAX($Q$2:Q572)*$C$19),O572)*($J573/$J572)</f>
        <v>1023.1961846479496</v>
      </c>
      <c r="P573" s="80">
        <f t="array" ref="P573">IF(YEAR(M573)&lt;&gt;YEAR(M572),IF(O572&gt;INDEX(Table2xAcq.1[],_xlfn.AGGREGATE(15,6,(ROW(Tableyear1[])-ROW(INDEX(Tableyear1[],1,1))+1)/(YEAR(Tableyear1[])=YEAR(M572)),1)),P572+(O572-INDEX(Table2xAcq.1[],_xlfn.AGGREGATE(15,6,(ROW(Tableyear1[])-ROW(INDEX(Tableyear1[],1,1))+1)/(YEAR(Tableyear1[])=YEAR(M572)),1)))*$C$25,P572-MAX($Q$2:Q572)*$C$19),P572)*(1+Tbill_YTM)^(1/52)</f>
        <v>3647.3249351820082</v>
      </c>
      <c r="Q573" s="64">
        <f t="shared" si="32"/>
        <v>6682.5894969622132</v>
      </c>
      <c r="R573" s="64">
        <f>IF(YEAR(M573)&lt;&gt;YEAR(M572), R572*EXP($C$20/52)+(-MAX(Q$2:Q572)*$C$19), R572*EXP($C$20/52))</f>
        <v>-3440.9057968654934</v>
      </c>
      <c r="S573" s="65">
        <f t="shared" si="33"/>
        <v>1.9421018451158252</v>
      </c>
      <c r="T573" s="62"/>
      <c r="U573" s="62"/>
      <c r="V573" s="62"/>
    </row>
    <row r="574" spans="7:22" x14ac:dyDescent="0.4">
      <c r="G574" s="62"/>
      <c r="H574" s="77">
        <v>40609</v>
      </c>
      <c r="I574" s="78">
        <v>2299.26000976562</v>
      </c>
      <c r="J574" s="73">
        <v>2.6605298519134499</v>
      </c>
      <c r="K574" s="79">
        <f t="shared" si="34"/>
        <v>138.42338707243891</v>
      </c>
      <c r="L574" s="62"/>
      <c r="M574" s="77">
        <v>40609</v>
      </c>
      <c r="N574" s="80">
        <f t="shared" si="35"/>
        <v>1960.3164600370624</v>
      </c>
      <c r="O574" s="80">
        <f t="array" ref="O574">IF(YEAR(M574)&lt;&gt;YEAR(M573),IF(O573&gt;INDEX(Table2xAcq.1[],_xlfn.AGGREGATE(15,6,(ROW(Tableyear1[])-ROW(INDEX(Tableyear1[],1,1))+1)/(YEAR(Tableyear1[])=YEAR(M573)),1)),O573-(O573-INDEX(Table2xAcq.1[],_xlfn.AGGREGATE(15,6,(ROW(Tableyear1[])-ROW(INDEX(Tableyear1[],1,1))+1)/(YEAR(Tableyear1[])=YEAR(M573)),1)))*$C$25,O573+MAX($Q$2:Q573)*$C$19),O573)*($J574/$J573)</f>
        <v>971.17680803569692</v>
      </c>
      <c r="P574" s="80">
        <f t="array" ref="P574">IF(YEAR(M574)&lt;&gt;YEAR(M573),IF(O573&gt;INDEX(Table2xAcq.1[],_xlfn.AGGREGATE(15,6,(ROW(Tableyear1[])-ROW(INDEX(Tableyear1[],1,1))+1)/(YEAR(Tableyear1[])=YEAR(M573)),1)),P573+(O573-INDEX(Table2xAcq.1[],_xlfn.AGGREGATE(15,6,(ROW(Tableyear1[])-ROW(INDEX(Tableyear1[],1,1))+1)/(YEAR(Tableyear1[])=YEAR(M573)),1)))*$C$25,P573-MAX($Q$2:Q573)*$C$19),P573)*(1+Tbill_YTM)^(1/52)</f>
        <v>3649.3988044918592</v>
      </c>
      <c r="Q574" s="64">
        <f t="shared" si="32"/>
        <v>6580.8920725646185</v>
      </c>
      <c r="R574" s="64">
        <f>IF(YEAR(M574)&lt;&gt;YEAR(M573), R573*EXP($C$20/52)+(-MAX(Q$2:Q573)*$C$19), R573*EXP($C$20/52))</f>
        <v>-3444.8783642099861</v>
      </c>
      <c r="S574" s="65">
        <f t="shared" si="33"/>
        <v>1.9103409109987006</v>
      </c>
      <c r="T574" s="62"/>
      <c r="U574" s="62"/>
      <c r="V574" s="62"/>
    </row>
    <row r="575" spans="7:22" x14ac:dyDescent="0.4">
      <c r="G575" s="62"/>
      <c r="H575" s="77">
        <v>40616</v>
      </c>
      <c r="I575" s="78">
        <v>2221.07006835937</v>
      </c>
      <c r="J575" s="73">
        <v>2.4779632091522199</v>
      </c>
      <c r="K575" s="79">
        <f t="shared" si="34"/>
        <v>138.5020946236763</v>
      </c>
      <c r="L575" s="62"/>
      <c r="M575" s="77">
        <v>40616</v>
      </c>
      <c r="N575" s="80">
        <f t="shared" si="35"/>
        <v>1893.6528254341929</v>
      </c>
      <c r="O575" s="80">
        <f t="array" ref="O575">IF(YEAR(M575)&lt;&gt;YEAR(M574),IF(O574&gt;INDEX(Table2xAcq.1[],_xlfn.AGGREGATE(15,6,(ROW(Tableyear1[])-ROW(INDEX(Tableyear1[],1,1))+1)/(YEAR(Tableyear1[])=YEAR(M574)),1)),O574-(O574-INDEX(Table2xAcq.1[],_xlfn.AGGREGATE(15,6,(ROW(Tableyear1[])-ROW(INDEX(Tableyear1[],1,1))+1)/(YEAR(Tableyear1[])=YEAR(M574)),1)))*$C$25,O574+MAX($Q$2:Q574)*$C$19),O574)*($J575/$J574)</f>
        <v>904.53425965642293</v>
      </c>
      <c r="P575" s="80">
        <f t="array" ref="P575">IF(YEAR(M575)&lt;&gt;YEAR(M574),IF(O574&gt;INDEX(Table2xAcq.1[],_xlfn.AGGREGATE(15,6,(ROW(Tableyear1[])-ROW(INDEX(Tableyear1[],1,1))+1)/(YEAR(Tableyear1[])=YEAR(M574)),1)),P574+(O574-INDEX(Table2xAcq.1[],_xlfn.AGGREGATE(15,6,(ROW(Tableyear1[])-ROW(INDEX(Tableyear1[],1,1))+1)/(YEAR(Tableyear1[])=YEAR(M574)),1)))*$C$25,P574-MAX($Q$2:Q574)*$C$19),P574)*(1+Tbill_YTM)^(1/52)</f>
        <v>3651.4738530039999</v>
      </c>
      <c r="Q575" s="64">
        <f t="shared" si="32"/>
        <v>6449.6609380946156</v>
      </c>
      <c r="R575" s="64">
        <f>IF(YEAR(M575)&lt;&gt;YEAR(M574), R574*EXP($C$20/52)+(-MAX(Q$2:Q574)*$C$19), R574*EXP($C$20/52))</f>
        <v>-3448.8555179315081</v>
      </c>
      <c r="S575" s="65">
        <f t="shared" si="33"/>
        <v>1.8700873099963538</v>
      </c>
      <c r="T575" s="62"/>
      <c r="U575" s="62"/>
      <c r="V575" s="62"/>
    </row>
    <row r="576" spans="7:22" x14ac:dyDescent="0.4">
      <c r="G576" s="62"/>
      <c r="H576" s="77">
        <v>40623</v>
      </c>
      <c r="I576" s="78">
        <v>2316.36010742187</v>
      </c>
      <c r="J576" s="73">
        <v>2.69631028175354</v>
      </c>
      <c r="K576" s="79">
        <f t="shared" si="34"/>
        <v>138.5808469280349</v>
      </c>
      <c r="L576" s="62"/>
      <c r="M576" s="77">
        <v>40623</v>
      </c>
      <c r="N576" s="80">
        <f t="shared" si="35"/>
        <v>1974.8957606648346</v>
      </c>
      <c r="O576" s="80">
        <f t="array" ref="O576">IF(YEAR(M576)&lt;&gt;YEAR(M575),IF(O575&gt;INDEX(Table2xAcq.1[],_xlfn.AGGREGATE(15,6,(ROW(Tableyear1[])-ROW(INDEX(Tableyear1[],1,1))+1)/(YEAR(Tableyear1[])=YEAR(M575)),1)),O575-(O575-INDEX(Table2xAcq.1[],_xlfn.AGGREGATE(15,6,(ROW(Tableyear1[])-ROW(INDEX(Tableyear1[],1,1))+1)/(YEAR(Tableyear1[])=YEAR(M575)),1)))*$C$25,O575+MAX($Q$2:Q575)*$C$19),O575)*($J576/$J575)</f>
        <v>984.23778670400702</v>
      </c>
      <c r="P576" s="80">
        <f t="array" ref="P576">IF(YEAR(M576)&lt;&gt;YEAR(M575),IF(O575&gt;INDEX(Table2xAcq.1[],_xlfn.AGGREGATE(15,6,(ROW(Tableyear1[])-ROW(INDEX(Tableyear1[],1,1))+1)/(YEAR(Tableyear1[])=YEAR(M575)),1)),P575+(O575-INDEX(Table2xAcq.1[],_xlfn.AGGREGATE(15,6,(ROW(Tableyear1[])-ROW(INDEX(Tableyear1[],1,1))+1)/(YEAR(Tableyear1[])=YEAR(M575)),1)))*$C$25,P575-MAX($Q$2:Q575)*$C$19),P575)*(1+Tbill_YTM)^(1/52)</f>
        <v>3653.5500813889248</v>
      </c>
      <c r="Q576" s="64">
        <f t="shared" si="32"/>
        <v>6612.6836287577662</v>
      </c>
      <c r="R576" s="64">
        <f>IF(YEAR(M576)&lt;&gt;YEAR(M575), R575*EXP($C$20/52)+(-MAX(Q$2:Q575)*$C$19), R575*EXP($C$20/52))</f>
        <v>-3452.837263325087</v>
      </c>
      <c r="S576" s="65">
        <f t="shared" si="33"/>
        <v>1.9151448864953871</v>
      </c>
      <c r="T576" s="62"/>
      <c r="U576" s="62"/>
      <c r="V576" s="62"/>
    </row>
    <row r="577" spans="1:22" x14ac:dyDescent="0.4">
      <c r="G577" s="62"/>
      <c r="H577" s="77">
        <v>40630</v>
      </c>
      <c r="I577" s="78">
        <v>2342.919921875</v>
      </c>
      <c r="J577" s="73">
        <v>2.75349593162536</v>
      </c>
      <c r="K577" s="79">
        <f t="shared" si="34"/>
        <v>138.65964401096136</v>
      </c>
      <c r="L577" s="62"/>
      <c r="M577" s="77">
        <v>40630</v>
      </c>
      <c r="N577" s="80">
        <f t="shared" si="35"/>
        <v>1997.5402816093399</v>
      </c>
      <c r="O577" s="80">
        <f t="array" ref="O577">IF(YEAR(M577)&lt;&gt;YEAR(M576),IF(O576&gt;INDEX(Table2xAcq.1[],_xlfn.AGGREGATE(15,6,(ROW(Tableyear1[])-ROW(INDEX(Tableyear1[],1,1))+1)/(YEAR(Tableyear1[])=YEAR(M576)),1)),O576-(O576-INDEX(Table2xAcq.1[],_xlfn.AGGREGATE(15,6,(ROW(Tableyear1[])-ROW(INDEX(Tableyear1[],1,1))+1)/(YEAR(Tableyear1[])=YEAR(M576)),1)))*$C$25,O576+MAX($Q$2:Q576)*$C$19),O576)*($J577/$J576)</f>
        <v>1005.1123417735615</v>
      </c>
      <c r="P577" s="80">
        <f t="array" ref="P577">IF(YEAR(M577)&lt;&gt;YEAR(M576),IF(O576&gt;INDEX(Table2xAcq.1[],_xlfn.AGGREGATE(15,6,(ROW(Tableyear1[])-ROW(INDEX(Tableyear1[],1,1))+1)/(YEAR(Tableyear1[])=YEAR(M576)),1)),P576+(O576-INDEX(Table2xAcq.1[],_xlfn.AGGREGATE(15,6,(ROW(Tableyear1[])-ROW(INDEX(Tableyear1[],1,1))+1)/(YEAR(Tableyear1[])=YEAR(M576)),1)))*$C$25,P576-MAX($Q$2:Q576)*$C$19),P576)*(1+Tbill_YTM)^(1/52)</f>
        <v>3655.6274903175095</v>
      </c>
      <c r="Q577" s="64">
        <f t="shared" si="32"/>
        <v>6658.2801137004108</v>
      </c>
      <c r="R577" s="64">
        <f>IF(YEAR(M577)&lt;&gt;YEAR(M576), R576*EXP($C$20/52)+(-MAX(Q$2:Q576)*$C$19), R576*EXP($C$20/52))</f>
        <v>-3456.8236056918636</v>
      </c>
      <c r="S577" s="65">
        <f t="shared" si="33"/>
        <v>1.9261266622737592</v>
      </c>
      <c r="T577" s="62"/>
      <c r="U577" s="62"/>
      <c r="V577" s="62"/>
    </row>
    <row r="578" spans="1:22" x14ac:dyDescent="0.4">
      <c r="G578" s="62"/>
      <c r="H578" s="77">
        <v>40637</v>
      </c>
      <c r="I578" s="78">
        <v>2321.17993164062</v>
      </c>
      <c r="J578" s="73">
        <v>2.7054851055145201</v>
      </c>
      <c r="K578" s="79">
        <f t="shared" si="34"/>
        <v>138.73848589791675</v>
      </c>
      <c r="L578" s="62"/>
      <c r="M578" s="77">
        <v>40637</v>
      </c>
      <c r="N578" s="80">
        <f t="shared" si="35"/>
        <v>1979.0050744050689</v>
      </c>
      <c r="O578" s="80">
        <f t="array" ref="O578">IF(YEAR(M578)&lt;&gt;YEAR(M577),IF(O577&gt;INDEX(Table2xAcq.1[],_xlfn.AGGREGATE(15,6,(ROW(Tableyear1[])-ROW(INDEX(Tableyear1[],1,1))+1)/(YEAR(Tableyear1[])=YEAR(M577)),1)),O577-(O577-INDEX(Table2xAcq.1[],_xlfn.AGGREGATE(15,6,(ROW(Tableyear1[])-ROW(INDEX(Tableyear1[],1,1))+1)/(YEAR(Tableyear1[])=YEAR(M577)),1)))*$C$25,O577+MAX($Q$2:Q577)*$C$19),O577)*($J578/$J577)</f>
        <v>987.58688502292659</v>
      </c>
      <c r="P578" s="80">
        <f t="array" ref="P578">IF(YEAR(M578)&lt;&gt;YEAR(M577),IF(O577&gt;INDEX(Table2xAcq.1[],_xlfn.AGGREGATE(15,6,(ROW(Tableyear1[])-ROW(INDEX(Tableyear1[],1,1))+1)/(YEAR(Tableyear1[])=YEAR(M577)),1)),P577+(O577-INDEX(Table2xAcq.1[],_xlfn.AGGREGATE(15,6,(ROW(Tableyear1[])-ROW(INDEX(Tableyear1[],1,1))+1)/(YEAR(Tableyear1[])=YEAR(M577)),1)))*$C$25,P577-MAX($Q$2:Q577)*$C$19),P577)*(1+Tbill_YTM)^(1/52)</f>
        <v>3657.7060804610114</v>
      </c>
      <c r="Q578" s="64">
        <f t="shared" ref="Q578:Q641" si="36">SUM(N578:P578)</f>
        <v>6624.2980398890068</v>
      </c>
      <c r="R578" s="64">
        <f>IF(YEAR(M578)&lt;&gt;YEAR(M577), R577*EXP($C$20/52)+(-MAX(Q$2:Q577)*$C$19), R577*EXP($C$20/52))</f>
        <v>-3460.8145503390992</v>
      </c>
      <c r="S578" s="65">
        <f t="shared" ref="S578:S641" si="37">Q578/-R578</f>
        <v>1.9140863931122636</v>
      </c>
      <c r="T578" s="62"/>
      <c r="U578" s="62"/>
      <c r="V578" s="62"/>
    </row>
    <row r="579" spans="1:22" x14ac:dyDescent="0.4">
      <c r="G579" s="62"/>
      <c r="H579" s="77">
        <v>40644</v>
      </c>
      <c r="I579" s="78">
        <v>2307.580078125</v>
      </c>
      <c r="J579" s="73">
        <v>2.67520928382873</v>
      </c>
      <c r="K579" s="79">
        <f t="shared" ref="K579:K642" si="38">K578*(1+Tbill_YTM)^(1/52)</f>
        <v>138.81737261437667</v>
      </c>
      <c r="L579" s="62"/>
      <c r="M579" s="77">
        <v>40644</v>
      </c>
      <c r="N579" s="80">
        <f t="shared" ref="N579:N642" si="39">N578*($I579/$I578)</f>
        <v>1967.4100322664981</v>
      </c>
      <c r="O579" s="80">
        <f t="array" ref="O579">IF(YEAR(M579)&lt;&gt;YEAR(M578),IF(O578&gt;INDEX(Table2xAcq.1[],_xlfn.AGGREGATE(15,6,(ROW(Tableyear1[])-ROW(INDEX(Tableyear1[],1,1))+1)/(YEAR(Tableyear1[])=YEAR(M578)),1)),O578-(O578-INDEX(Table2xAcq.1[],_xlfn.AGGREGATE(15,6,(ROW(Tableyear1[])-ROW(INDEX(Tableyear1[],1,1))+1)/(YEAR(Tableyear1[])=YEAR(M578)),1)))*$C$25,O578+MAX($Q$2:Q578)*$C$19),O578)*($J579/$J578)</f>
        <v>976.53526090966329</v>
      </c>
      <c r="P579" s="80">
        <f t="array" ref="P579">IF(YEAR(M579)&lt;&gt;YEAR(M578),IF(O578&gt;INDEX(Table2xAcq.1[],_xlfn.AGGREGATE(15,6,(ROW(Tableyear1[])-ROW(INDEX(Tableyear1[],1,1))+1)/(YEAR(Tableyear1[])=YEAR(M578)),1)),P578+(O578-INDEX(Table2xAcq.1[],_xlfn.AGGREGATE(15,6,(ROW(Tableyear1[])-ROW(INDEX(Tableyear1[],1,1))+1)/(YEAR(Tableyear1[])=YEAR(M578)),1)))*$C$25,P578-MAX($Q$2:Q578)*$C$19),P578)*(1+Tbill_YTM)^(1/52)</f>
        <v>3659.7858524910694</v>
      </c>
      <c r="Q579" s="64">
        <f t="shared" si="36"/>
        <v>6603.7311456672305</v>
      </c>
      <c r="R579" s="64">
        <f>IF(YEAR(M579)&lt;&gt;YEAR(M578), R578*EXP($C$20/52)+(-MAX(Q$2:Q578)*$C$19), R578*EXP($C$20/52))</f>
        <v>-3464.8101025801825</v>
      </c>
      <c r="S579" s="65">
        <f t="shared" si="37"/>
        <v>1.9059431686456783</v>
      </c>
      <c r="T579" s="62"/>
      <c r="U579" s="62"/>
      <c r="V579" s="62"/>
    </row>
    <row r="580" spans="1:22" x14ac:dyDescent="0.4">
      <c r="G580" s="62"/>
      <c r="H580" s="77">
        <v>40651</v>
      </c>
      <c r="I580" s="78">
        <v>2377.30004882812</v>
      </c>
      <c r="J580" s="73">
        <v>2.83331227302551</v>
      </c>
      <c r="K580" s="79">
        <f t="shared" si="38"/>
        <v>138.89630418583118</v>
      </c>
      <c r="L580" s="62"/>
      <c r="M580" s="77">
        <v>40651</v>
      </c>
      <c r="N580" s="80">
        <f t="shared" si="39"/>
        <v>2026.8522900286202</v>
      </c>
      <c r="O580" s="80">
        <f t="array" ref="O580">IF(YEAR(M580)&lt;&gt;YEAR(M579),IF(O579&gt;INDEX(Table2xAcq.1[],_xlfn.AGGREGATE(15,6,(ROW(Tableyear1[])-ROW(INDEX(Tableyear1[],1,1))+1)/(YEAR(Tableyear1[])=YEAR(M579)),1)),O579-(O579-INDEX(Table2xAcq.1[],_xlfn.AGGREGATE(15,6,(ROW(Tableyear1[])-ROW(INDEX(Tableyear1[],1,1))+1)/(YEAR(Tableyear1[])=YEAR(M579)),1)))*$C$25,O579+MAX($Q$2:Q579)*$C$19),O579)*($J580/$J579)</f>
        <v>1034.2478087612128</v>
      </c>
      <c r="P580" s="80">
        <f t="array" ref="P580">IF(YEAR(M580)&lt;&gt;YEAR(M579),IF(O579&gt;INDEX(Table2xAcq.1[],_xlfn.AGGREGATE(15,6,(ROW(Tableyear1[])-ROW(INDEX(Tableyear1[],1,1))+1)/(YEAR(Tableyear1[])=YEAR(M579)),1)),P579+(O579-INDEX(Table2xAcq.1[],_xlfn.AGGREGATE(15,6,(ROW(Tableyear1[])-ROW(INDEX(Tableyear1[],1,1))+1)/(YEAR(Tableyear1[])=YEAR(M579)),1)))*$C$25,P579-MAX($Q$2:Q579)*$C$19),P579)*(1+Tbill_YTM)^(1/52)</f>
        <v>3661.8668070797039</v>
      </c>
      <c r="Q580" s="64">
        <f t="shared" si="36"/>
        <v>6722.9669058695372</v>
      </c>
      <c r="R580" s="64">
        <f>IF(YEAR(M580)&lt;&gt;YEAR(M579), R579*EXP($C$20/52)+(-MAX(Q$2:Q579)*$C$19), R579*EXP($C$20/52))</f>
        <v>-3468.810267734636</v>
      </c>
      <c r="S580" s="65">
        <f t="shared" si="37"/>
        <v>1.938118947699057</v>
      </c>
      <c r="T580" s="62"/>
      <c r="U580" s="62"/>
      <c r="V580" s="62"/>
    </row>
    <row r="581" spans="1:22" x14ac:dyDescent="0.4">
      <c r="G581" s="62"/>
      <c r="H581" s="77">
        <v>40658</v>
      </c>
      <c r="I581" s="78">
        <v>2404.080078125</v>
      </c>
      <c r="J581" s="73">
        <v>2.9100692272186199</v>
      </c>
      <c r="K581" s="79">
        <f t="shared" si="38"/>
        <v>138.97528063778483</v>
      </c>
      <c r="L581" s="62"/>
      <c r="M581" s="77">
        <v>40658</v>
      </c>
      <c r="N581" s="80">
        <f t="shared" si="39"/>
        <v>2049.6845630242701</v>
      </c>
      <c r="O581" s="80">
        <f t="array" ref="O581">IF(YEAR(M581)&lt;&gt;YEAR(M580),IF(O580&gt;INDEX(Table2xAcq.1[],_xlfn.AGGREGATE(15,6,(ROW(Tableyear1[])-ROW(INDEX(Tableyear1[],1,1))+1)/(YEAR(Tableyear1[])=YEAR(M580)),1)),O580-(O580-INDEX(Table2xAcq.1[],_xlfn.AGGREGATE(15,6,(ROW(Tableyear1[])-ROW(INDEX(Tableyear1[],1,1))+1)/(YEAR(Tableyear1[])=YEAR(M580)),1)))*$C$25,O580+MAX($Q$2:Q580)*$C$19),O580)*($J581/$J580)</f>
        <v>1062.2665035013581</v>
      </c>
      <c r="P581" s="80">
        <f t="array" ref="P581">IF(YEAR(M581)&lt;&gt;YEAR(M580),IF(O580&gt;INDEX(Table2xAcq.1[],_xlfn.AGGREGATE(15,6,(ROW(Tableyear1[])-ROW(INDEX(Tableyear1[],1,1))+1)/(YEAR(Tableyear1[])=YEAR(M580)),1)),P580+(O580-INDEX(Table2xAcq.1[],_xlfn.AGGREGATE(15,6,(ROW(Tableyear1[])-ROW(INDEX(Tableyear1[],1,1))+1)/(YEAR(Tableyear1[])=YEAR(M580)),1)))*$C$25,P580-MAX($Q$2:Q580)*$C$19),P580)*(1+Tbill_YTM)^(1/52)</f>
        <v>3663.9489448993186</v>
      </c>
      <c r="Q581" s="64">
        <f t="shared" si="36"/>
        <v>6775.9000114249466</v>
      </c>
      <c r="R581" s="64">
        <f>IF(YEAR(M581)&lt;&gt;YEAR(M580), R580*EXP($C$20/52)+(-MAX(Q$2:Q580)*$C$19), R580*EXP($C$20/52))</f>
        <v>-3472.8150511281237</v>
      </c>
      <c r="S581" s="65">
        <f t="shared" si="37"/>
        <v>1.9511260783161588</v>
      </c>
      <c r="T581" s="62"/>
      <c r="U581" s="62"/>
      <c r="V581" s="62"/>
    </row>
    <row r="582" spans="1:22" x14ac:dyDescent="0.4">
      <c r="G582" s="62"/>
      <c r="H582" s="77">
        <v>40665</v>
      </c>
      <c r="I582" s="78">
        <v>2383.17993164062</v>
      </c>
      <c r="J582" s="73">
        <v>2.8489077091217001</v>
      </c>
      <c r="K582" s="79">
        <f t="shared" si="38"/>
        <v>139.05430199575667</v>
      </c>
      <c r="L582" s="62"/>
      <c r="M582" s="77">
        <v>40665</v>
      </c>
      <c r="N582" s="80">
        <f t="shared" si="39"/>
        <v>2031.8653946846737</v>
      </c>
      <c r="O582" s="80">
        <f t="array" ref="O582">IF(YEAR(M582)&lt;&gt;YEAR(M581),IF(O581&gt;INDEX(Table2xAcq.1[],_xlfn.AGGREGATE(15,6,(ROW(Tableyear1[])-ROW(INDEX(Tableyear1[],1,1))+1)/(YEAR(Tableyear1[])=YEAR(M581)),1)),O581-(O581-INDEX(Table2xAcq.1[],_xlfn.AGGREGATE(15,6,(ROW(Tableyear1[])-ROW(INDEX(Tableyear1[],1,1))+1)/(YEAR(Tableyear1[])=YEAR(M581)),1)))*$C$25,O581+MAX($Q$2:Q581)*$C$19),O581)*($J582/$J581)</f>
        <v>1039.9406318794838</v>
      </c>
      <c r="P582" s="80">
        <f t="array" ref="P582">IF(YEAR(M582)&lt;&gt;YEAR(M581),IF(O581&gt;INDEX(Table2xAcq.1[],_xlfn.AGGREGATE(15,6,(ROW(Tableyear1[])-ROW(INDEX(Tableyear1[],1,1))+1)/(YEAR(Tableyear1[])=YEAR(M581)),1)),P581+(O581-INDEX(Table2xAcq.1[],_xlfn.AGGREGATE(15,6,(ROW(Tableyear1[])-ROW(INDEX(Tableyear1[],1,1))+1)/(YEAR(Tableyear1[])=YEAR(M581)),1)))*$C$25,P581-MAX($Q$2:Q581)*$C$19),P581)*(1+Tbill_YTM)^(1/52)</f>
        <v>3666.032266622698</v>
      </c>
      <c r="Q582" s="64">
        <f t="shared" si="36"/>
        <v>6737.8382931868555</v>
      </c>
      <c r="R582" s="64">
        <f>IF(YEAR(M582)&lt;&gt;YEAR(M581), R581*EXP($C$20/52)+(-MAX(Q$2:Q581)*$C$19), R581*EXP($C$20/52))</f>
        <v>-3476.8244580924588</v>
      </c>
      <c r="S582" s="65">
        <f t="shared" si="37"/>
        <v>1.937928812455356</v>
      </c>
      <c r="T582" s="62"/>
      <c r="U582" s="62"/>
      <c r="V582" s="62"/>
    </row>
    <row r="583" spans="1:22" x14ac:dyDescent="0.4">
      <c r="G583" s="62"/>
      <c r="H583" s="77">
        <v>40672</v>
      </c>
      <c r="I583" s="78">
        <v>2379.23999023437</v>
      </c>
      <c r="J583" s="73">
        <v>2.8388171195983798</v>
      </c>
      <c r="K583" s="79">
        <f t="shared" si="38"/>
        <v>139.13336828528028</v>
      </c>
      <c r="L583" s="62"/>
      <c r="M583" s="77">
        <v>40672</v>
      </c>
      <c r="N583" s="80">
        <f t="shared" si="39"/>
        <v>2028.5062565456858</v>
      </c>
      <c r="O583" s="80">
        <f t="array" ref="O583">IF(YEAR(M583)&lt;&gt;YEAR(M582),IF(O582&gt;INDEX(Table2xAcq.1[],_xlfn.AGGREGATE(15,6,(ROW(Tableyear1[])-ROW(INDEX(Tableyear1[],1,1))+1)/(YEAR(Tableyear1[])=YEAR(M582)),1)),O582-(O582-INDEX(Table2xAcq.1[],_xlfn.AGGREGATE(15,6,(ROW(Tableyear1[])-ROW(INDEX(Tableyear1[],1,1))+1)/(YEAR(Tableyear1[])=YEAR(M582)),1)))*$C$25,O582+MAX($Q$2:Q582)*$C$19),O582)*($J583/$J582)</f>
        <v>1036.2572503465126</v>
      </c>
      <c r="P583" s="80">
        <f t="array" ref="P583">IF(YEAR(M583)&lt;&gt;YEAR(M582),IF(O582&gt;INDEX(Table2xAcq.1[],_xlfn.AGGREGATE(15,6,(ROW(Tableyear1[])-ROW(INDEX(Tableyear1[],1,1))+1)/(YEAR(Tableyear1[])=YEAR(M582)),1)),P582+(O582-INDEX(Table2xAcq.1[],_xlfn.AGGREGATE(15,6,(ROW(Tableyear1[])-ROW(INDEX(Tableyear1[],1,1))+1)/(YEAR(Tableyear1[])=YEAR(M582)),1)))*$C$25,P582-MAX($Q$2:Q582)*$C$19),P582)*(1+Tbill_YTM)^(1/52)</f>
        <v>3668.1167729230101</v>
      </c>
      <c r="Q583" s="64">
        <f t="shared" si="36"/>
        <v>6732.8802798152083</v>
      </c>
      <c r="R583" s="64">
        <f>IF(YEAR(M583)&lt;&gt;YEAR(M582), R582*EXP($C$20/52)+(-MAX(Q$2:Q582)*$C$19), R582*EXP($C$20/52))</f>
        <v>-3480.8384939656098</v>
      </c>
      <c r="S583" s="65">
        <f t="shared" si="37"/>
        <v>1.9342696570057318</v>
      </c>
      <c r="T583" s="62"/>
      <c r="U583" s="62"/>
      <c r="V583" s="62"/>
    </row>
    <row r="584" spans="1:22" x14ac:dyDescent="0.4">
      <c r="G584" s="62"/>
      <c r="H584" s="77">
        <v>40679</v>
      </c>
      <c r="I584" s="78">
        <v>2351.42993164062</v>
      </c>
      <c r="J584" s="73">
        <v>2.7752082347869802</v>
      </c>
      <c r="K584" s="79">
        <f t="shared" si="38"/>
        <v>139.21247953190374</v>
      </c>
      <c r="L584" s="62"/>
      <c r="M584" s="77">
        <v>40679</v>
      </c>
      <c r="N584" s="80">
        <f t="shared" si="39"/>
        <v>2004.7957951866504</v>
      </c>
      <c r="O584" s="80">
        <f t="array" ref="O584">IF(YEAR(M584)&lt;&gt;YEAR(M583),IF(O583&gt;INDEX(Table2xAcq.1[],_xlfn.AGGREGATE(15,6,(ROW(Tableyear1[])-ROW(INDEX(Tableyear1[],1,1))+1)/(YEAR(Tableyear1[])=YEAR(M583)),1)),O583-(O583-INDEX(Table2xAcq.1[],_xlfn.AGGREGATE(15,6,(ROW(Tableyear1[])-ROW(INDEX(Tableyear1[],1,1))+1)/(YEAR(Tableyear1[])=YEAR(M583)),1)))*$C$25,O583+MAX($Q$2:Q583)*$C$19),O583)*($J584/$J583)</f>
        <v>1013.0380131447889</v>
      </c>
      <c r="P584" s="80">
        <f t="array" ref="P584">IF(YEAR(M584)&lt;&gt;YEAR(M583),IF(O583&gt;INDEX(Table2xAcq.1[],_xlfn.AGGREGATE(15,6,(ROW(Tableyear1[])-ROW(INDEX(Tableyear1[],1,1))+1)/(YEAR(Tableyear1[])=YEAR(M583)),1)),P583+(O583-INDEX(Table2xAcq.1[],_xlfn.AGGREGATE(15,6,(ROW(Tableyear1[])-ROW(INDEX(Tableyear1[],1,1))+1)/(YEAR(Tableyear1[])=YEAR(M583)),1)))*$C$25,P583-MAX($Q$2:Q583)*$C$19),P583)*(1+Tbill_YTM)^(1/52)</f>
        <v>3670.2024644738058</v>
      </c>
      <c r="Q584" s="64">
        <f t="shared" si="36"/>
        <v>6688.0362728052451</v>
      </c>
      <c r="R584" s="64">
        <f>IF(YEAR(M584)&lt;&gt;YEAR(M583), R583*EXP($C$20/52)+(-MAX(Q$2:Q583)*$C$19), R583*EXP($C$20/52))</f>
        <v>-3484.8571640917075</v>
      </c>
      <c r="S584" s="65">
        <f t="shared" si="37"/>
        <v>1.9191708462887356</v>
      </c>
      <c r="T584" s="62"/>
      <c r="U584" s="62"/>
      <c r="V584" s="62"/>
    </row>
    <row r="585" spans="1:22" x14ac:dyDescent="0.4">
      <c r="G585" s="62"/>
      <c r="H585" s="77">
        <v>40686</v>
      </c>
      <c r="I585" s="78">
        <v>2336.09008789062</v>
      </c>
      <c r="J585" s="73">
        <v>2.7421813011169398</v>
      </c>
      <c r="K585" s="79">
        <f t="shared" si="38"/>
        <v>139.29163576118967</v>
      </c>
      <c r="L585" s="62"/>
      <c r="M585" s="77">
        <v>40686</v>
      </c>
      <c r="N585" s="80">
        <f t="shared" si="39"/>
        <v>1991.7172620630358</v>
      </c>
      <c r="O585" s="80">
        <f t="array" ref="O585">IF(YEAR(M585)&lt;&gt;YEAR(M584),IF(O584&gt;INDEX(Table2xAcq.1[],_xlfn.AGGREGATE(15,6,(ROW(Tableyear1[])-ROW(INDEX(Tableyear1[],1,1))+1)/(YEAR(Tableyear1[])=YEAR(M584)),1)),O584-(O584-INDEX(Table2xAcq.1[],_xlfn.AGGREGATE(15,6,(ROW(Tableyear1[])-ROW(INDEX(Tableyear1[],1,1))+1)/(YEAR(Tableyear1[])=YEAR(M584)),1)))*$C$25,O584+MAX($Q$2:Q584)*$C$19),O584)*($J585/$J584)</f>
        <v>1000.9821469052846</v>
      </c>
      <c r="P585" s="80">
        <f t="array" ref="P585">IF(YEAR(M585)&lt;&gt;YEAR(M584),IF(O584&gt;INDEX(Table2xAcq.1[],_xlfn.AGGREGATE(15,6,(ROW(Tableyear1[])-ROW(INDEX(Tableyear1[],1,1))+1)/(YEAR(Tableyear1[])=YEAR(M584)),1)),P584+(O584-INDEX(Table2xAcq.1[],_xlfn.AGGREGATE(15,6,(ROW(Tableyear1[])-ROW(INDEX(Tableyear1[],1,1))+1)/(YEAR(Tableyear1[])=YEAR(M584)),1)))*$C$25,P584-MAX($Q$2:Q584)*$C$19),P584)*(1+Tbill_YTM)^(1/52)</f>
        <v>3672.2893419490183</v>
      </c>
      <c r="Q585" s="64">
        <f t="shared" si="36"/>
        <v>6664.9887509173386</v>
      </c>
      <c r="R585" s="64">
        <f>IF(YEAR(M585)&lt;&gt;YEAR(M584), R584*EXP($C$20/52)+(-MAX(Q$2:Q584)*$C$19), R584*EXP($C$20/52))</f>
        <v>-3488.8804738210533</v>
      </c>
      <c r="S585" s="65">
        <f t="shared" si="37"/>
        <v>1.9103517019079139</v>
      </c>
      <c r="T585" s="62"/>
      <c r="U585" s="62"/>
      <c r="V585" s="62"/>
    </row>
    <row r="586" spans="1:22" x14ac:dyDescent="0.4">
      <c r="G586" s="62"/>
      <c r="H586" s="77">
        <v>40693</v>
      </c>
      <c r="I586" s="78">
        <v>2292.31005859375</v>
      </c>
      <c r="J586" s="73">
        <v>2.6375949382781898</v>
      </c>
      <c r="K586" s="79">
        <f t="shared" si="38"/>
        <v>139.37083699871519</v>
      </c>
      <c r="L586" s="62"/>
      <c r="M586" s="77">
        <v>40693</v>
      </c>
      <c r="N586" s="80">
        <f t="shared" si="39"/>
        <v>1954.3910302810514</v>
      </c>
      <c r="O586" s="80">
        <f t="array" ref="O586">IF(YEAR(M586)&lt;&gt;YEAR(M585),IF(O585&gt;INDEX(Table2xAcq.1[],_xlfn.AGGREGATE(15,6,(ROW(Tableyear1[])-ROW(INDEX(Tableyear1[],1,1))+1)/(YEAR(Tableyear1[])=YEAR(M585)),1)),O585-(O585-INDEX(Table2xAcq.1[],_xlfn.AGGREGATE(15,6,(ROW(Tableyear1[])-ROW(INDEX(Tableyear1[],1,1))+1)/(YEAR(Tableyear1[])=YEAR(M585)),1)))*$C$25,O585+MAX($Q$2:Q585)*$C$19),O585)*($J586/$J585)</f>
        <v>962.80484551069583</v>
      </c>
      <c r="P586" s="80">
        <f t="array" ref="P586">IF(YEAR(M586)&lt;&gt;YEAR(M585),IF(O585&gt;INDEX(Table2xAcq.1[],_xlfn.AGGREGATE(15,6,(ROW(Tableyear1[])-ROW(INDEX(Tableyear1[],1,1))+1)/(YEAR(Tableyear1[])=YEAR(M585)),1)),P585+(O585-INDEX(Table2xAcq.1[],_xlfn.AGGREGATE(15,6,(ROW(Tableyear1[])-ROW(INDEX(Tableyear1[],1,1))+1)/(YEAR(Tableyear1[])=YEAR(M585)),1)))*$C$25,P585-MAX($Q$2:Q585)*$C$19),P585)*(1+Tbill_YTM)^(1/52)</f>
        <v>3674.3774060229644</v>
      </c>
      <c r="Q586" s="64">
        <f t="shared" si="36"/>
        <v>6591.5732818147117</v>
      </c>
      <c r="R586" s="64">
        <f>IF(YEAR(M586)&lt;&gt;YEAR(M585), R585*EXP($C$20/52)+(-MAX(Q$2:Q585)*$C$19), R585*EXP($C$20/52))</f>
        <v>-3492.9084285101253</v>
      </c>
      <c r="S586" s="65">
        <f t="shared" si="37"/>
        <v>1.8871302860425401</v>
      </c>
      <c r="T586" s="62"/>
      <c r="U586" s="62"/>
      <c r="V586" s="62"/>
    </row>
    <row r="587" spans="1:22" x14ac:dyDescent="0.4">
      <c r="G587" s="62"/>
      <c r="H587" s="77">
        <v>40700</v>
      </c>
      <c r="I587" s="78">
        <v>2221.09008789062</v>
      </c>
      <c r="J587" s="73">
        <v>2.47735142707824</v>
      </c>
      <c r="K587" s="79">
        <f t="shared" si="38"/>
        <v>139.45008327007201</v>
      </c>
      <c r="L587" s="62"/>
      <c r="M587" s="77">
        <v>40700</v>
      </c>
      <c r="N587" s="80">
        <f t="shared" si="39"/>
        <v>1893.6698938024786</v>
      </c>
      <c r="O587" s="80">
        <f t="array" ref="O587">IF(YEAR(M587)&lt;&gt;YEAR(M586),IF(O586&gt;INDEX(Table2xAcq.1[],_xlfn.AGGREGATE(15,6,(ROW(Tableyear1[])-ROW(INDEX(Tableyear1[],1,1))+1)/(YEAR(Tableyear1[])=YEAR(M586)),1)),O586-(O586-INDEX(Table2xAcq.1[],_xlfn.AGGREGATE(15,6,(ROW(Tableyear1[])-ROW(INDEX(Tableyear1[],1,1))+1)/(YEAR(Tableyear1[])=YEAR(M586)),1)))*$C$25,O586+MAX($Q$2:Q586)*$C$19),O586)*($J587/$J586)</f>
        <v>904.31094001902306</v>
      </c>
      <c r="P587" s="80">
        <f t="array" ref="P587">IF(YEAR(M587)&lt;&gt;YEAR(M586),IF(O586&gt;INDEX(Table2xAcq.1[],_xlfn.AGGREGATE(15,6,(ROW(Tableyear1[])-ROW(INDEX(Tableyear1[],1,1))+1)/(YEAR(Tableyear1[])=YEAR(M586)),1)),P586+(O586-INDEX(Table2xAcq.1[],_xlfn.AGGREGATE(15,6,(ROW(Tableyear1[])-ROW(INDEX(Tableyear1[],1,1))+1)/(YEAR(Tableyear1[])=YEAR(M586)),1)))*$C$25,P586-MAX($Q$2:Q586)*$C$19),P586)*(1+Tbill_YTM)^(1/52)</f>
        <v>3676.4666573703444</v>
      </c>
      <c r="Q587" s="64">
        <f t="shared" si="36"/>
        <v>6474.447491191846</v>
      </c>
      <c r="R587" s="64">
        <f>IF(YEAR(M587)&lt;&gt;YEAR(M586), R586*EXP($C$20/52)+(-MAX(Q$2:Q586)*$C$19), R586*EXP($C$20/52))</f>
        <v>-3496.9410335215853</v>
      </c>
      <c r="S587" s="65">
        <f t="shared" si="37"/>
        <v>1.8514602989092357</v>
      </c>
      <c r="T587" s="62"/>
      <c r="U587" s="62"/>
      <c r="V587" s="62"/>
    </row>
    <row r="588" spans="1:22" x14ac:dyDescent="0.4">
      <c r="G588" s="62"/>
      <c r="H588" s="77">
        <v>40707</v>
      </c>
      <c r="I588" s="78">
        <v>2192.9599609375</v>
      </c>
      <c r="J588" s="73">
        <v>2.40946245193481</v>
      </c>
      <c r="K588" s="79">
        <f t="shared" si="38"/>
        <v>139.52937460086636</v>
      </c>
      <c r="L588" s="62"/>
      <c r="M588" s="77">
        <v>40707</v>
      </c>
      <c r="N588" s="80">
        <f t="shared" si="39"/>
        <v>1869.6865467017067</v>
      </c>
      <c r="O588" s="80">
        <f t="array" ref="O588">IF(YEAR(M588)&lt;&gt;YEAR(M587),IF(O587&gt;INDEX(Table2xAcq.1[],_xlfn.AGGREGATE(15,6,(ROW(Tableyear1[])-ROW(INDEX(Tableyear1[],1,1))+1)/(YEAR(Tableyear1[])=YEAR(M587)),1)),O587-(O587-INDEX(Table2xAcq.1[],_xlfn.AGGREGATE(15,6,(ROW(Tableyear1[])-ROW(INDEX(Tableyear1[],1,1))+1)/(YEAR(Tableyear1[])=YEAR(M587)),1)))*$C$25,O587+MAX($Q$2:Q587)*$C$19),O587)*($J588/$J587)</f>
        <v>879.52933565807496</v>
      </c>
      <c r="P588" s="80">
        <f t="array" ref="P588">IF(YEAR(M588)&lt;&gt;YEAR(M587),IF(O587&gt;INDEX(Table2xAcq.1[],_xlfn.AGGREGATE(15,6,(ROW(Tableyear1[])-ROW(INDEX(Tableyear1[],1,1))+1)/(YEAR(Tableyear1[])=YEAR(M587)),1)),P587+(O587-INDEX(Table2xAcq.1[],_xlfn.AGGREGATE(15,6,(ROW(Tableyear1[])-ROW(INDEX(Tableyear1[],1,1))+1)/(YEAR(Tableyear1[])=YEAR(M587)),1)))*$C$25,P587-MAX($Q$2:Q587)*$C$19),P587)*(1+Tbill_YTM)^(1/52)</f>
        <v>3678.5570966662422</v>
      </c>
      <c r="Q588" s="64">
        <f t="shared" si="36"/>
        <v>6427.7729790260237</v>
      </c>
      <c r="R588" s="64">
        <f>IF(YEAR(M588)&lt;&gt;YEAR(M587), R587*EXP($C$20/52)+(-MAX(Q$2:Q587)*$C$19), R587*EXP($C$20/52))</f>
        <v>-3500.9782942242873</v>
      </c>
      <c r="S588" s="65">
        <f t="shared" si="37"/>
        <v>1.8359933820869996</v>
      </c>
      <c r="T588" s="62"/>
      <c r="U588" s="62"/>
      <c r="V588" s="62"/>
    </row>
    <row r="589" spans="1:22" ht="17.5" customHeight="1" x14ac:dyDescent="0.4">
      <c r="A589" s="4"/>
      <c r="G589" s="67"/>
      <c r="H589" s="77">
        <v>40714</v>
      </c>
      <c r="I589" s="78">
        <v>2217.06005859375</v>
      </c>
      <c r="J589" s="73">
        <v>2.4602258205413801</v>
      </c>
      <c r="K589" s="79">
        <f t="shared" si="38"/>
        <v>139.60871101671904</v>
      </c>
      <c r="L589" s="79"/>
      <c r="M589" s="77">
        <v>40714</v>
      </c>
      <c r="N589" s="93">
        <f t="shared" si="39"/>
        <v>1890.2339480062087</v>
      </c>
      <c r="O589" s="80">
        <f t="array" ref="O589">IF(YEAR(M589)&lt;&gt;YEAR(M588),IF(O588&gt;INDEX(Table2xAcq.1[],_xlfn.AGGREGATE(15,6,(ROW(Tableyear1[])-ROW(INDEX(Tableyear1[],1,1))+1)/(YEAR(Tableyear1[])=YEAR(M588)),1)),O588-(O588-INDEX(Table2xAcq.1[],_xlfn.AGGREGATE(15,6,(ROW(Tableyear1[])-ROW(INDEX(Tableyear1[],1,1))+1)/(YEAR(Tableyear1[])=YEAR(M588)),1)))*$C$25,O588+MAX($Q$2:Q588)*$C$19),O588)*($J589/$J588)</f>
        <v>898.05955671648985</v>
      </c>
      <c r="P589" s="80">
        <f t="array" ref="P589">IF(YEAR(M589)&lt;&gt;YEAR(M588),IF(O588&gt;INDEX(Table2xAcq.1[],_xlfn.AGGREGATE(15,6,(ROW(Tableyear1[])-ROW(INDEX(Tableyear1[],1,1))+1)/(YEAR(Tableyear1[])=YEAR(M588)),1)),P588+(O588-INDEX(Table2xAcq.1[],_xlfn.AGGREGATE(15,6,(ROW(Tableyear1[])-ROW(INDEX(Tableyear1[],1,1))+1)/(YEAR(Tableyear1[])=YEAR(M588)),1)))*$C$25,P588-MAX($Q$2:Q588)*$C$19),P588)*(1+Tbill_YTM)^(1/52)</f>
        <v>3680.6487245861249</v>
      </c>
      <c r="Q589" s="64">
        <f t="shared" si="36"/>
        <v>6468.9422293088228</v>
      </c>
      <c r="R589" s="66">
        <f>IF(YEAR(M589)&lt;&gt;YEAR(M588), R588*EXP($C$20/52)+(-MAX(Q$2:Q588)*$C$19), R588*EXP($C$20/52))</f>
        <v>-3505.0202159932828</v>
      </c>
      <c r="S589" s="65">
        <f t="shared" si="37"/>
        <v>1.8456219452861553</v>
      </c>
      <c r="T589" s="62"/>
      <c r="U589" s="62"/>
      <c r="V589" s="62"/>
    </row>
    <row r="590" spans="1:22" ht="17.5" customHeight="1" x14ac:dyDescent="0.4">
      <c r="G590" s="67"/>
      <c r="H590" s="77">
        <v>40721</v>
      </c>
      <c r="I590" s="78">
        <v>2361.38989257812</v>
      </c>
      <c r="J590" s="73">
        <v>2.7871348857879599</v>
      </c>
      <c r="K590" s="79">
        <f t="shared" si="38"/>
        <v>139.68809254326544</v>
      </c>
      <c r="L590" s="62"/>
      <c r="M590" s="77">
        <v>40721</v>
      </c>
      <c r="N590" s="80">
        <f t="shared" si="39"/>
        <v>2013.2875165596922</v>
      </c>
      <c r="O590" s="80">
        <f t="array" ref="O590">IF(YEAR(M590)&lt;&gt;YEAR(M589),IF(O589&gt;INDEX(Table2xAcq.1[],_xlfn.AGGREGATE(15,6,(ROW(Tableyear1[])-ROW(INDEX(Tableyear1[],1,1))+1)/(YEAR(Tableyear1[])=YEAR(M589)),1)),O589-(O589-INDEX(Table2xAcq.1[],_xlfn.AGGREGATE(15,6,(ROW(Tableyear1[])-ROW(INDEX(Tableyear1[],1,1))+1)/(YEAR(Tableyear1[])=YEAR(M589)),1)))*$C$25,O589+MAX($Q$2:Q589)*$C$19),O589)*($J590/$J589)</f>
        <v>1017.3916146807223</v>
      </c>
      <c r="P590" s="80">
        <f t="array" ref="P590">IF(YEAR(M590)&lt;&gt;YEAR(M589),IF(O589&gt;INDEX(Table2xAcq.1[],_xlfn.AGGREGATE(15,6,(ROW(Tableyear1[])-ROW(INDEX(Tableyear1[],1,1))+1)/(YEAR(Tableyear1[])=YEAR(M589)),1)),P589+(O589-INDEX(Table2xAcq.1[],_xlfn.AGGREGATE(15,6,(ROW(Tableyear1[])-ROW(INDEX(Tableyear1[],1,1))+1)/(YEAR(Tableyear1[])=YEAR(M589)),1)))*$C$25,P589-MAX($Q$2:Q589)*$C$19),P589)*(1+Tbill_YTM)^(1/52)</f>
        <v>3682.7415418058445</v>
      </c>
      <c r="Q590" s="64">
        <f t="shared" si="36"/>
        <v>6713.4206730462593</v>
      </c>
      <c r="R590" s="64">
        <f>IF(YEAR(M590)&lt;&gt;YEAR(M589), R589*EXP($C$20/52)+(-MAX(Q$2:Q589)*$C$19), R589*EXP($C$20/52))</f>
        <v>-3509.0668042098291</v>
      </c>
      <c r="S590" s="65">
        <f t="shared" si="37"/>
        <v>1.9131641110372037</v>
      </c>
      <c r="T590" s="62"/>
      <c r="U590" s="62"/>
      <c r="V590" s="62"/>
    </row>
    <row r="591" spans="1:22" x14ac:dyDescent="0.4">
      <c r="G591" s="67"/>
      <c r="H591" s="77">
        <v>40728</v>
      </c>
      <c r="I591" s="78">
        <v>2405.88989257812</v>
      </c>
      <c r="J591" s="73">
        <v>2.8932507038116402</v>
      </c>
      <c r="K591" s="79">
        <f t="shared" si="38"/>
        <v>139.76751920615547</v>
      </c>
      <c r="L591" s="62"/>
      <c r="M591" s="77">
        <v>40728</v>
      </c>
      <c r="N591" s="80">
        <f t="shared" si="39"/>
        <v>2051.2275851474733</v>
      </c>
      <c r="O591" s="80">
        <f t="array" ref="O591">IF(YEAR(M591)&lt;&gt;YEAR(M590),IF(O590&gt;INDEX(Table2xAcq.1[],_xlfn.AGGREGATE(15,6,(ROW(Tableyear1[])-ROW(INDEX(Tableyear1[],1,1))+1)/(YEAR(Tableyear1[])=YEAR(M590)),1)),O590-(O590-INDEX(Table2xAcq.1[],_xlfn.AGGREGATE(15,6,(ROW(Tableyear1[])-ROW(INDEX(Tableyear1[],1,1))+1)/(YEAR(Tableyear1[])=YEAR(M590)),1)))*$C$25,O590+MAX($Q$2:Q590)*$C$19),O590)*($J591/$J590)</f>
        <v>1056.127215168804</v>
      </c>
      <c r="P591" s="80">
        <f t="array" ref="P591">IF(YEAR(M591)&lt;&gt;YEAR(M590),IF(O590&gt;INDEX(Table2xAcq.1[],_xlfn.AGGREGATE(15,6,(ROW(Tableyear1[])-ROW(INDEX(Tableyear1[],1,1))+1)/(YEAR(Tableyear1[])=YEAR(M590)),1)),P590+(O590-INDEX(Table2xAcq.1[],_xlfn.AGGREGATE(15,6,(ROW(Tableyear1[])-ROW(INDEX(Tableyear1[],1,1))+1)/(YEAR(Tableyear1[])=YEAR(M590)),1)))*$C$25,P590-MAX($Q$2:Q590)*$C$19),P590)*(1+Tbill_YTM)^(1/52)</f>
        <v>3684.835549001637</v>
      </c>
      <c r="Q591" s="64">
        <f t="shared" si="36"/>
        <v>6792.1903493179143</v>
      </c>
      <c r="R591" s="64">
        <f>IF(YEAR(M591)&lt;&gt;YEAR(M590), R590*EXP($C$20/52)+(-MAX(Q$2:Q590)*$C$19), R590*EXP($C$20/52))</f>
        <v>-3513.1180642613963</v>
      </c>
      <c r="S591" s="65">
        <f t="shared" si="37"/>
        <v>1.9333794723309179</v>
      </c>
      <c r="T591" s="62"/>
      <c r="U591" s="62"/>
      <c r="V591" s="62"/>
    </row>
    <row r="592" spans="1:22" x14ac:dyDescent="0.4">
      <c r="G592" s="67"/>
      <c r="H592" s="77">
        <v>40735</v>
      </c>
      <c r="I592" s="78">
        <v>2356.669921875</v>
      </c>
      <c r="J592" s="73">
        <v>2.7767374515533398</v>
      </c>
      <c r="K592" s="79">
        <f t="shared" si="38"/>
        <v>139.84699103105368</v>
      </c>
      <c r="L592" s="62"/>
      <c r="M592" s="77">
        <v>40735</v>
      </c>
      <c r="N592" s="80">
        <f t="shared" si="39"/>
        <v>2009.2633365100589</v>
      </c>
      <c r="O592" s="80">
        <f t="array" ref="O592">IF(YEAR(M592)&lt;&gt;YEAR(M591),IF(O591&gt;INDEX(Table2xAcq.1[],_xlfn.AGGREGATE(15,6,(ROW(Tableyear1[])-ROW(INDEX(Tableyear1[],1,1))+1)/(YEAR(Tableyear1[])=YEAR(M591)),1)),O591-(O591-INDEX(Table2xAcq.1[],_xlfn.AGGREGATE(15,6,(ROW(Tableyear1[])-ROW(INDEX(Tableyear1[],1,1))+1)/(YEAR(Tableyear1[])=YEAR(M591)),1)))*$C$25,O591+MAX($Q$2:Q591)*$C$19),O591)*($J592/$J591)</f>
        <v>1013.5962252080287</v>
      </c>
      <c r="P592" s="80">
        <f t="array" ref="P592">IF(YEAR(M592)&lt;&gt;YEAR(M591),IF(O591&gt;INDEX(Table2xAcq.1[],_xlfn.AGGREGATE(15,6,(ROW(Tableyear1[])-ROW(INDEX(Tableyear1[],1,1))+1)/(YEAR(Tableyear1[])=YEAR(M591)),1)),P591+(O591-INDEX(Table2xAcq.1[],_xlfn.AGGREGATE(15,6,(ROW(Tableyear1[])-ROW(INDEX(Tableyear1[],1,1))+1)/(YEAR(Tableyear1[])=YEAR(M591)),1)))*$C$25,P591-MAX($Q$2:Q591)*$C$19),P591)*(1+Tbill_YTM)^(1/52)</f>
        <v>3686.9307468501233</v>
      </c>
      <c r="Q592" s="64">
        <f t="shared" si="36"/>
        <v>6709.790308568211</v>
      </c>
      <c r="R592" s="64">
        <f>IF(YEAR(M592)&lt;&gt;YEAR(M591), R591*EXP($C$20/52)+(-MAX(Q$2:Q591)*$C$19), R591*EXP($C$20/52))</f>
        <v>-3517.1740015416744</v>
      </c>
      <c r="S592" s="65">
        <f t="shared" si="37"/>
        <v>1.9077220250198383</v>
      </c>
      <c r="T592" s="62"/>
      <c r="U592" s="62"/>
      <c r="V592" s="62"/>
    </row>
    <row r="593" spans="2:22" x14ac:dyDescent="0.4">
      <c r="G593" s="67"/>
      <c r="H593" s="77">
        <v>40742</v>
      </c>
      <c r="I593" s="78">
        <v>2429.5</v>
      </c>
      <c r="J593" s="73">
        <v>2.94584965705871</v>
      </c>
      <c r="K593" s="79">
        <f t="shared" si="38"/>
        <v>139.92650804363919</v>
      </c>
      <c r="L593" s="62"/>
      <c r="M593" s="77">
        <v>40742</v>
      </c>
      <c r="N593" s="80">
        <f t="shared" si="39"/>
        <v>2071.3572277306416</v>
      </c>
      <c r="O593" s="80">
        <f t="array" ref="O593">IF(YEAR(M593)&lt;&gt;YEAR(M592),IF(O592&gt;INDEX(Table2xAcq.1[],_xlfn.AGGREGATE(15,6,(ROW(Tableyear1[])-ROW(INDEX(Tableyear1[],1,1))+1)/(YEAR(Tableyear1[])=YEAR(M592)),1)),O592-(O592-INDEX(Table2xAcq.1[],_xlfn.AGGREGATE(15,6,(ROW(Tableyear1[])-ROW(INDEX(Tableyear1[],1,1))+1)/(YEAR(Tableyear1[])=YEAR(M592)),1)))*$C$25,O592+MAX($Q$2:Q592)*$C$19),O592)*($J593/$J592)</f>
        <v>1075.3274821696684</v>
      </c>
      <c r="P593" s="80">
        <f t="array" ref="P593">IF(YEAR(M593)&lt;&gt;YEAR(M592),IF(O592&gt;INDEX(Table2xAcq.1[],_xlfn.AGGREGATE(15,6,(ROW(Tableyear1[])-ROW(INDEX(Tableyear1[],1,1))+1)/(YEAR(Tableyear1[])=YEAR(M592)),1)),P592+(O592-INDEX(Table2xAcq.1[],_xlfn.AGGREGATE(15,6,(ROW(Tableyear1[])-ROW(INDEX(Tableyear1[],1,1))+1)/(YEAR(Tableyear1[])=YEAR(M592)),1)))*$C$25,P592-MAX($Q$2:Q592)*$C$19),P592)*(1+Tbill_YTM)^(1/52)</f>
        <v>3689.0271360283082</v>
      </c>
      <c r="Q593" s="64">
        <f t="shared" si="36"/>
        <v>6835.7118459286175</v>
      </c>
      <c r="R593" s="64">
        <f>IF(YEAR(M593)&lt;&gt;YEAR(M592), R592*EXP($C$20/52)+(-MAX(Q$2:Q592)*$C$19), R592*EXP($C$20/52))</f>
        <v>-3521.2346214505806</v>
      </c>
      <c r="S593" s="65">
        <f t="shared" si="37"/>
        <v>1.9412826979170819</v>
      </c>
      <c r="T593" s="62"/>
      <c r="U593" s="62"/>
      <c r="V593" s="62"/>
    </row>
    <row r="594" spans="2:22" x14ac:dyDescent="0.4">
      <c r="G594" s="67"/>
      <c r="H594" s="77">
        <v>40749</v>
      </c>
      <c r="I594" s="78">
        <v>2362.81005859375</v>
      </c>
      <c r="J594" s="73">
        <v>2.7862176895141602</v>
      </c>
      <c r="K594" s="79">
        <f t="shared" si="38"/>
        <v>140.00607026960574</v>
      </c>
      <c r="L594" s="62"/>
      <c r="M594" s="77">
        <v>40749</v>
      </c>
      <c r="N594" s="80">
        <f t="shared" si="39"/>
        <v>2014.498329953828</v>
      </c>
      <c r="O594" s="80">
        <f t="array" ref="O594">IF(YEAR(M594)&lt;&gt;YEAR(M593),IF(O593&gt;INDEX(Table2xAcq.1[],_xlfn.AGGREGATE(15,6,(ROW(Tableyear1[])-ROW(INDEX(Tableyear1[],1,1))+1)/(YEAR(Tableyear1[])=YEAR(M593)),1)),O593-(O593-INDEX(Table2xAcq.1[],_xlfn.AGGREGATE(15,6,(ROW(Tableyear1[])-ROW(INDEX(Tableyear1[],1,1))+1)/(YEAR(Tableyear1[])=YEAR(M593)),1)))*$C$25,O593+MAX($Q$2:Q593)*$C$19),O593)*($J594/$J593)</f>
        <v>1017.056809285139</v>
      </c>
      <c r="P594" s="80">
        <f t="array" ref="P594">IF(YEAR(M594)&lt;&gt;YEAR(M593),IF(O593&gt;INDEX(Table2xAcq.1[],_xlfn.AGGREGATE(15,6,(ROW(Tableyear1[])-ROW(INDEX(Tableyear1[],1,1))+1)/(YEAR(Tableyear1[])=YEAR(M593)),1)),P593+(O593-INDEX(Table2xAcq.1[],_xlfn.AGGREGATE(15,6,(ROW(Tableyear1[])-ROW(INDEX(Tableyear1[],1,1))+1)/(YEAR(Tableyear1[])=YEAR(M593)),1)))*$C$25,P593-MAX($Q$2:Q593)*$C$19),P593)*(1+Tbill_YTM)^(1/52)</f>
        <v>3691.1247172135818</v>
      </c>
      <c r="Q594" s="64">
        <f t="shared" si="36"/>
        <v>6722.6798564525488</v>
      </c>
      <c r="R594" s="64">
        <f>IF(YEAR(M594)&lt;&gt;YEAR(M593), R593*EXP($C$20/52)+(-MAX(Q$2:Q593)*$C$19), R593*EXP($C$20/52))</f>
        <v>-3525.2999293942662</v>
      </c>
      <c r="S594" s="65">
        <f t="shared" si="37"/>
        <v>1.9069809636332622</v>
      </c>
      <c r="T594" s="62"/>
      <c r="U594" s="62"/>
      <c r="V594" s="62"/>
    </row>
    <row r="595" spans="2:22" x14ac:dyDescent="0.4">
      <c r="G595" s="67"/>
      <c r="H595" s="77">
        <v>40756</v>
      </c>
      <c r="I595" s="78">
        <v>2194.3798828125</v>
      </c>
      <c r="J595" s="73">
        <v>2.3923368453979399</v>
      </c>
      <c r="K595" s="79">
        <f t="shared" si="38"/>
        <v>140.08567773466163</v>
      </c>
      <c r="L595" s="62"/>
      <c r="M595" s="77">
        <v>40756</v>
      </c>
      <c r="N595" s="80">
        <f t="shared" si="39"/>
        <v>1870.8971519450054</v>
      </c>
      <c r="O595" s="80">
        <f t="array" ref="O595">IF(YEAR(M595)&lt;&gt;YEAR(M594),IF(O594&gt;INDEX(Table2xAcq.1[],_xlfn.AGGREGATE(15,6,(ROW(Tableyear1[])-ROW(INDEX(Tableyear1[],1,1))+1)/(YEAR(Tableyear1[])=YEAR(M594)),1)),O594-(O594-INDEX(Table2xAcq.1[],_xlfn.AGGREGATE(15,6,(ROW(Tableyear1[])-ROW(INDEX(Tableyear1[],1,1))+1)/(YEAR(Tableyear1[])=YEAR(M594)),1)))*$C$25,O594+MAX($Q$2:Q594)*$C$19),O594)*($J595/$J594)</f>
        <v>873.27795235553788</v>
      </c>
      <c r="P595" s="80">
        <f t="array" ref="P595">IF(YEAR(M595)&lt;&gt;YEAR(M594),IF(O594&gt;INDEX(Table2xAcq.1[],_xlfn.AGGREGATE(15,6,(ROW(Tableyear1[])-ROW(INDEX(Tableyear1[],1,1))+1)/(YEAR(Tableyear1[])=YEAR(M594)),1)),P594+(O594-INDEX(Table2xAcq.1[],_xlfn.AGGREGATE(15,6,(ROW(Tableyear1[])-ROW(INDEX(Tableyear1[],1,1))+1)/(YEAR(Tableyear1[])=YEAR(M594)),1)))*$C$25,P594-MAX($Q$2:Q594)*$C$19),P594)*(1+Tbill_YTM)^(1/52)</f>
        <v>3693.2234910837196</v>
      </c>
      <c r="Q595" s="64">
        <f t="shared" si="36"/>
        <v>6437.398595384263</v>
      </c>
      <c r="R595" s="64">
        <f>IF(YEAR(M595)&lt;&gt;YEAR(M594), R594*EXP($C$20/52)+(-MAX(Q$2:Q594)*$C$19), R594*EXP($C$20/52))</f>
        <v>-3529.3699307851243</v>
      </c>
      <c r="S595" s="65">
        <f t="shared" si="37"/>
        <v>1.8239512212176168</v>
      </c>
      <c r="T595" s="62"/>
      <c r="U595" s="62"/>
      <c r="V595" s="62"/>
    </row>
    <row r="596" spans="2:22" x14ac:dyDescent="0.4">
      <c r="E596" s="4"/>
      <c r="F596" s="4"/>
      <c r="G596" s="67"/>
      <c r="H596" s="77">
        <v>40763</v>
      </c>
      <c r="I596" s="78">
        <v>2182.05004882812</v>
      </c>
      <c r="J596" s="73">
        <v>2.3434073925018302</v>
      </c>
      <c r="K596" s="79">
        <f t="shared" si="38"/>
        <v>140.16533046452983</v>
      </c>
      <c r="L596" s="62"/>
      <c r="M596" s="77">
        <v>40763</v>
      </c>
      <c r="N596" s="80">
        <f t="shared" si="39"/>
        <v>1860.3849104384137</v>
      </c>
      <c r="O596" s="80">
        <f t="array" ref="O596">IF(YEAR(M596)&lt;&gt;YEAR(M595),IF(O595&gt;INDEX(Table2xAcq.1[],_xlfn.AGGREGATE(15,6,(ROW(Tableyear1[])-ROW(INDEX(Tableyear1[],1,1))+1)/(YEAR(Tableyear1[])=YEAR(M595)),1)),O595-(O595-INDEX(Table2xAcq.1[],_xlfn.AGGREGATE(15,6,(ROW(Tableyear1[])-ROW(INDEX(Tableyear1[],1,1))+1)/(YEAR(Tableyear1[])=YEAR(M595)),1)))*$C$25,O595+MAX($Q$2:Q595)*$C$19),O595)*($J596/$J595)</f>
        <v>855.4171680277841</v>
      </c>
      <c r="P596" s="80">
        <f t="array" ref="P596">IF(YEAR(M596)&lt;&gt;YEAR(M595),IF(O595&gt;INDEX(Table2xAcq.1[],_xlfn.AGGREGATE(15,6,(ROW(Tableyear1[])-ROW(INDEX(Tableyear1[],1,1))+1)/(YEAR(Tableyear1[])=YEAR(M595)),1)),P595+(O595-INDEX(Table2xAcq.1[],_xlfn.AGGREGATE(15,6,(ROW(Tableyear1[])-ROW(INDEX(Tableyear1[],1,1))+1)/(YEAR(Tableyear1[])=YEAR(M595)),1)))*$C$25,P595-MAX($Q$2:Q595)*$C$19),P595)*(1+Tbill_YTM)^(1/52)</f>
        <v>3695.3234583168824</v>
      </c>
      <c r="Q596" s="64">
        <f t="shared" si="36"/>
        <v>6411.12553678308</v>
      </c>
      <c r="R596" s="64">
        <f>IF(YEAR(M596)&lt;&gt;YEAR(M595), R595*EXP($C$20/52)+(-MAX(Q$2:Q595)*$C$19), R595*EXP($C$20/52))</f>
        <v>-3533.4446310417961</v>
      </c>
      <c r="S596" s="65">
        <f t="shared" si="37"/>
        <v>1.8144123387304452</v>
      </c>
      <c r="T596" s="62"/>
      <c r="U596" s="62"/>
      <c r="V596" s="62"/>
    </row>
    <row r="597" spans="2:22" ht="17.5" customHeight="1" thickBot="1" x14ac:dyDescent="0.45">
      <c r="B597" s="27"/>
      <c r="C597" s="4"/>
      <c r="D597" s="4"/>
      <c r="G597" s="68" t="s">
        <v>47</v>
      </c>
      <c r="H597" s="82">
        <v>40770</v>
      </c>
      <c r="I597" s="83">
        <v>2038.21997070312</v>
      </c>
      <c r="J597" s="73">
        <v>2.03973960876464</v>
      </c>
      <c r="K597" s="79">
        <f t="shared" si="38"/>
        <v>140.24502848494791</v>
      </c>
      <c r="L597" s="62"/>
      <c r="M597" s="82">
        <v>40770</v>
      </c>
      <c r="N597" s="80">
        <f t="shared" si="39"/>
        <v>1737.7574266395739</v>
      </c>
      <c r="O597" s="80">
        <f t="array" ref="O597">IF(YEAR(M597)&lt;&gt;YEAR(M596),IF(O596&gt;INDEX(Table2xAcq.1[],_xlfn.AGGREGATE(15,6,(ROW(Tableyear1[])-ROW(INDEX(Tableyear1[],1,1))+1)/(YEAR(Tableyear1[])=YEAR(M596)),1)),O596-(O596-INDEX(Table2xAcq.1[],_xlfn.AGGREGATE(15,6,(ROW(Tableyear1[])-ROW(INDEX(Tableyear1[],1,1))+1)/(YEAR(Tableyear1[])=YEAR(M596)),1)))*$C$25,O596+MAX($Q$2:Q596)*$C$19),O596)*($J597/$J596)</f>
        <v>744.56890646775832</v>
      </c>
      <c r="P597" s="80">
        <f t="array" ref="P597">IF(YEAR(M597)&lt;&gt;YEAR(M596),IF(O596&gt;INDEX(Table2xAcq.1[],_xlfn.AGGREGATE(15,6,(ROW(Tableyear1[])-ROW(INDEX(Tableyear1[],1,1))+1)/(YEAR(Tableyear1[])=YEAR(M596)),1)),P596+(O596-INDEX(Table2xAcq.1[],_xlfn.AGGREGATE(15,6,(ROW(Tableyear1[])-ROW(INDEX(Tableyear1[],1,1))+1)/(YEAR(Tableyear1[])=YEAR(M596)),1)))*$C$25,P596-MAX($Q$2:Q596)*$C$19),P596)*(1+Tbill_YTM)^(1/52)</f>
        <v>3697.4246195916166</v>
      </c>
      <c r="Q597" s="64">
        <f t="shared" si="36"/>
        <v>6179.7509526989488</v>
      </c>
      <c r="R597" s="64">
        <f>IF(YEAR(M597)&lt;&gt;YEAR(M596), R596*EXP($C$20/52)+(-MAX(Q$2:Q596)*$C$19), R596*EXP($C$20/52))</f>
        <v>-3537.5240355891792</v>
      </c>
      <c r="S597" s="65">
        <f t="shared" si="37"/>
        <v>1.7469141949362623</v>
      </c>
      <c r="T597" s="62"/>
      <c r="U597" s="62"/>
      <c r="V597" s="62"/>
    </row>
    <row r="598" spans="2:22" ht="17.5" customHeight="1" thickBot="1" x14ac:dyDescent="0.45">
      <c r="G598" s="69" t="s">
        <v>49</v>
      </c>
      <c r="H598" s="94">
        <v>40777</v>
      </c>
      <c r="I598" s="95">
        <v>2161.96997070312</v>
      </c>
      <c r="J598" s="73">
        <v>2.2895848751068102</v>
      </c>
      <c r="K598" s="79">
        <f t="shared" si="38"/>
        <v>140.32477182166809</v>
      </c>
      <c r="L598" s="62"/>
      <c r="M598" s="94">
        <v>40777</v>
      </c>
      <c r="N598" s="80">
        <f t="shared" si="39"/>
        <v>1843.2649207460431</v>
      </c>
      <c r="O598" s="80">
        <f t="array" ref="O598">IF(YEAR(M598)&lt;&gt;YEAR(M597),IF(O597&gt;INDEX(Table2xAcq.1[],_xlfn.AGGREGATE(15,6,(ROW(Tableyear1[])-ROW(INDEX(Tableyear1[],1,1))+1)/(YEAR(Tableyear1[])=YEAR(M597)),1)),O597-(O597-INDEX(Table2xAcq.1[],_xlfn.AGGREGATE(15,6,(ROW(Tableyear1[])-ROW(INDEX(Tableyear1[],1,1))+1)/(YEAR(Tableyear1[])=YEAR(M597)),1)))*$C$25,O597+MAX($Q$2:Q597)*$C$19),O597)*($J598/$J597)</f>
        <v>835.77026175212325</v>
      </c>
      <c r="P598" s="80">
        <f t="array" ref="P598">IF(YEAR(M598)&lt;&gt;YEAR(M597),IF(O597&gt;INDEX(Table2xAcq.1[],_xlfn.AGGREGATE(15,6,(ROW(Tableyear1[])-ROW(INDEX(Tableyear1[],1,1))+1)/(YEAR(Tableyear1[])=YEAR(M597)),1)),P597+(O597-INDEX(Table2xAcq.1[],_xlfn.AGGREGATE(15,6,(ROW(Tableyear1[])-ROW(INDEX(Tableyear1[],1,1))+1)/(YEAR(Tableyear1[])=YEAR(M597)),1)))*$C$25,P597-MAX($Q$2:Q597)*$C$19),P597)*(1+Tbill_YTM)^(1/52)</f>
        <v>3699.5269755868544</v>
      </c>
      <c r="Q598" s="64">
        <f t="shared" si="36"/>
        <v>6378.5621580850202</v>
      </c>
      <c r="R598" s="64">
        <f>IF(YEAR(M598)&lt;&gt;YEAR(M597), R597*EXP($C$20/52)+(-MAX(Q$2:Q597)*$C$19), R597*EXP($C$20/52))</f>
        <v>-3541.608149858434</v>
      </c>
      <c r="S598" s="65">
        <f t="shared" si="37"/>
        <v>1.8010355432291361</v>
      </c>
      <c r="T598" s="62"/>
      <c r="U598" s="62"/>
      <c r="V598" s="62"/>
    </row>
    <row r="599" spans="2:22" x14ac:dyDescent="0.4">
      <c r="G599" s="67"/>
      <c r="H599" s="77">
        <v>40784</v>
      </c>
      <c r="I599" s="78">
        <v>2167.830078125</v>
      </c>
      <c r="J599" s="73">
        <v>2.3012061119079501</v>
      </c>
      <c r="K599" s="79">
        <f t="shared" si="38"/>
        <v>140.40456050045722</v>
      </c>
      <c r="L599" s="62"/>
      <c r="M599" s="77">
        <v>40784</v>
      </c>
      <c r="N599" s="80">
        <f t="shared" si="39"/>
        <v>1848.2611651846473</v>
      </c>
      <c r="O599" s="80">
        <f t="array" ref="O599">IF(YEAR(M599)&lt;&gt;YEAR(M598),IF(O598&gt;INDEX(Table2xAcq.1[],_xlfn.AGGREGATE(15,6,(ROW(Tableyear1[])-ROW(INDEX(Tableyear1[],1,1))+1)/(YEAR(Tableyear1[])=YEAR(M598)),1)),O598-(O598-INDEX(Table2xAcq.1[],_xlfn.AGGREGATE(15,6,(ROW(Tableyear1[])-ROW(INDEX(Tableyear1[],1,1))+1)/(YEAR(Tableyear1[])=YEAR(M598)),1)))*$C$25,O598+MAX($Q$2:Q598)*$C$19),O598)*($J599/$J598)</f>
        <v>840.01237752986617</v>
      </c>
      <c r="P599" s="80">
        <f t="array" ref="P599">IF(YEAR(M599)&lt;&gt;YEAR(M598),IF(O598&gt;INDEX(Table2xAcq.1[],_xlfn.AGGREGATE(15,6,(ROW(Tableyear1[])-ROW(INDEX(Tableyear1[],1,1))+1)/(YEAR(Tableyear1[])=YEAR(M598)),1)),P598+(O598-INDEX(Table2xAcq.1[],_xlfn.AGGREGATE(15,6,(ROW(Tableyear1[])-ROW(INDEX(Tableyear1[],1,1))+1)/(YEAR(Tableyear1[])=YEAR(M598)),1)))*$C$25,P598-MAX($Q$2:Q598)*$C$19),P598)*(1+Tbill_YTM)^(1/52)</f>
        <v>3701.6305269819136</v>
      </c>
      <c r="Q599" s="64">
        <f t="shared" si="36"/>
        <v>6389.9040696964275</v>
      </c>
      <c r="R599" s="64">
        <f>IF(YEAR(M599)&lt;&gt;YEAR(M598), R598*EXP($C$20/52)+(-MAX(Q$2:Q598)*$C$19), R598*EXP($C$20/52))</f>
        <v>-3545.6969792869909</v>
      </c>
      <c r="S599" s="65">
        <f t="shared" si="37"/>
        <v>1.8021574057299681</v>
      </c>
      <c r="T599" s="62"/>
      <c r="U599" s="62"/>
      <c r="V599" s="62"/>
    </row>
    <row r="600" spans="2:22" x14ac:dyDescent="0.4">
      <c r="G600" s="67"/>
      <c r="H600" s="77">
        <v>40791</v>
      </c>
      <c r="I600" s="78">
        <v>2163.65991210937</v>
      </c>
      <c r="J600" s="73">
        <v>2.2889740467071502</v>
      </c>
      <c r="K600" s="79">
        <f t="shared" si="38"/>
        <v>140.4843945470968</v>
      </c>
      <c r="L600" s="62"/>
      <c r="M600" s="77">
        <v>40791</v>
      </c>
      <c r="N600" s="80">
        <f t="shared" si="39"/>
        <v>1844.7057408103681</v>
      </c>
      <c r="O600" s="80">
        <f t="array" ref="O600">IF(YEAR(M600)&lt;&gt;YEAR(M599),IF(O599&gt;INDEX(Table2xAcq.1[],_xlfn.AGGREGATE(15,6,(ROW(Tableyear1[])-ROW(INDEX(Tableyear1[],1,1))+1)/(YEAR(Tableyear1[])=YEAR(M599)),1)),O599-(O599-INDEX(Table2xAcq.1[],_xlfn.AGGREGATE(15,6,(ROW(Tableyear1[])-ROW(INDEX(Tableyear1[],1,1))+1)/(YEAR(Tableyear1[])=YEAR(M599)),1)))*$C$25,O599+MAX($Q$2:Q599)*$C$19),O599)*($J600/$J599)</f>
        <v>835.5472902357493</v>
      </c>
      <c r="P600" s="80">
        <f t="array" ref="P600">IF(YEAR(M600)&lt;&gt;YEAR(M599),IF(O599&gt;INDEX(Table2xAcq.1[],_xlfn.AGGREGATE(15,6,(ROW(Tableyear1[])-ROW(INDEX(Tableyear1[],1,1))+1)/(YEAR(Tableyear1[])=YEAR(M599)),1)),P599+(O599-INDEX(Table2xAcq.1[],_xlfn.AGGREGATE(15,6,(ROW(Tableyear1[])-ROW(INDEX(Tableyear1[],1,1))+1)/(YEAR(Tableyear1[])=YEAR(M599)),1)))*$C$25,P599-MAX($Q$2:Q599)*$C$19),P599)*(1+Tbill_YTM)^(1/52)</f>
        <v>3703.7352744564987</v>
      </c>
      <c r="Q600" s="64">
        <f t="shared" si="36"/>
        <v>6383.9883055026166</v>
      </c>
      <c r="R600" s="64">
        <f>IF(YEAR(M600)&lt;&gt;YEAR(M599), R599*EXP($C$20/52)+(-MAX(Q$2:Q599)*$C$19), R599*EXP($C$20/52))</f>
        <v>-3549.790529318559</v>
      </c>
      <c r="S600" s="65">
        <f t="shared" si="37"/>
        <v>1.7984126817556552</v>
      </c>
      <c r="T600" s="62"/>
      <c r="U600" s="62"/>
      <c r="V600" s="62"/>
    </row>
    <row r="601" spans="2:22" x14ac:dyDescent="0.4">
      <c r="G601" s="67"/>
      <c r="H601" s="77">
        <v>40798</v>
      </c>
      <c r="I601" s="78">
        <v>2306.09008789062</v>
      </c>
      <c r="J601" s="73">
        <v>2.5960049629211399</v>
      </c>
      <c r="K601" s="79">
        <f t="shared" si="38"/>
        <v>140.56427398738299</v>
      </c>
      <c r="L601" s="62"/>
      <c r="M601" s="77">
        <v>40798</v>
      </c>
      <c r="N601" s="80">
        <f t="shared" si="39"/>
        <v>1966.1396877341951</v>
      </c>
      <c r="O601" s="80">
        <f t="array" ref="O601">IF(YEAR(M601)&lt;&gt;YEAR(M600),IF(O600&gt;INDEX(Table2xAcq.1[],_xlfn.AGGREGATE(15,6,(ROW(Tableyear1[])-ROW(INDEX(Tableyear1[],1,1))+1)/(YEAR(Tableyear1[])=YEAR(M600)),1)),O600-(O600-INDEX(Table2xAcq.1[],_xlfn.AGGREGATE(15,6,(ROW(Tableyear1[])-ROW(INDEX(Tableyear1[],1,1))+1)/(YEAR(Tableyear1[])=YEAR(M600)),1)))*$C$25,O600+MAX($Q$2:Q600)*$C$19),O600)*($J601/$J600)</f>
        <v>947.62320058966861</v>
      </c>
      <c r="P601" s="80">
        <f t="array" ref="P601">IF(YEAR(M601)&lt;&gt;YEAR(M600),IF(O600&gt;INDEX(Table2xAcq.1[],_xlfn.AGGREGATE(15,6,(ROW(Tableyear1[])-ROW(INDEX(Tableyear1[],1,1))+1)/(YEAR(Tableyear1[])=YEAR(M600)),1)),P600+(O600-INDEX(Table2xAcq.1[],_xlfn.AGGREGATE(15,6,(ROW(Tableyear1[])-ROW(INDEX(Tableyear1[],1,1))+1)/(YEAR(Tableyear1[])=YEAR(M600)),1)))*$C$25,P600-MAX($Q$2:Q600)*$C$19),P600)*(1+Tbill_YTM)^(1/52)</f>
        <v>3705.8412186907008</v>
      </c>
      <c r="Q601" s="64">
        <f t="shared" si="36"/>
        <v>6619.6041070145648</v>
      </c>
      <c r="R601" s="64">
        <f>IF(YEAR(M601)&lt;&gt;YEAR(M600), R600*EXP($C$20/52)+(-MAX(Q$2:Q600)*$C$19), R600*EXP($C$20/52))</f>
        <v>-3553.8888054031313</v>
      </c>
      <c r="S601" s="65">
        <f t="shared" si="37"/>
        <v>1.8626368098378581</v>
      </c>
      <c r="T601" s="62"/>
      <c r="U601" s="62"/>
      <c r="V601" s="62"/>
    </row>
    <row r="602" spans="2:22" x14ac:dyDescent="0.4">
      <c r="G602" s="67"/>
      <c r="H602" s="77">
        <v>40805</v>
      </c>
      <c r="I602" s="78">
        <v>2206.86010742187</v>
      </c>
      <c r="J602" s="73">
        <v>2.3758232593536301</v>
      </c>
      <c r="K602" s="79">
        <f t="shared" si="38"/>
        <v>140.64419884712663</v>
      </c>
      <c r="L602" s="62"/>
      <c r="M602" s="77">
        <v>40805</v>
      </c>
      <c r="N602" s="80">
        <f t="shared" si="39"/>
        <v>1881.5376143645653</v>
      </c>
      <c r="O602" s="80">
        <f t="array" ref="O602">IF(YEAR(M602)&lt;&gt;YEAR(M601),IF(O601&gt;INDEX(Table2xAcq.1[],_xlfn.AGGREGATE(15,6,(ROW(Tableyear1[])-ROW(INDEX(Tableyear1[],1,1))+1)/(YEAR(Tableyear1[])=YEAR(M601)),1)),O601-(O601-INDEX(Table2xAcq.1[],_xlfn.AGGREGATE(15,6,(ROW(Tableyear1[])-ROW(INDEX(Tableyear1[],1,1))+1)/(YEAR(Tableyear1[])=YEAR(M601)),1)))*$C$25,O601+MAX($Q$2:Q601)*$C$19),O601)*($J602/$J601)</f>
        <v>867.24997572065774</v>
      </c>
      <c r="P602" s="80">
        <f t="array" ref="P602">IF(YEAR(M602)&lt;&gt;YEAR(M601),IF(O601&gt;INDEX(Table2xAcq.1[],_xlfn.AGGREGATE(15,6,(ROW(Tableyear1[])-ROW(INDEX(Tableyear1[],1,1))+1)/(YEAR(Tableyear1[])=YEAR(M601)),1)),P601+(O601-INDEX(Table2xAcq.1[],_xlfn.AGGREGATE(15,6,(ROW(Tableyear1[])-ROW(INDEX(Tableyear1[],1,1))+1)/(YEAR(Tableyear1[])=YEAR(M601)),1)))*$C$25,P601-MAX($Q$2:Q601)*$C$19),P601)*(1+Tbill_YTM)^(1/52)</f>
        <v>3707.9483603649978</v>
      </c>
      <c r="Q602" s="64">
        <f t="shared" si="36"/>
        <v>6456.735950450221</v>
      </c>
      <c r="R602" s="64">
        <f>IF(YEAR(M602)&lt;&gt;YEAR(M601), R601*EXP($C$20/52)+(-MAX(Q$2:Q601)*$C$19), R601*EXP($C$20/52))</f>
        <v>-3557.9918129969933</v>
      </c>
      <c r="S602" s="65">
        <f t="shared" si="37"/>
        <v>1.8147135490487643</v>
      </c>
      <c r="T602" s="62"/>
      <c r="U602" s="62"/>
      <c r="V602" s="62"/>
    </row>
    <row r="603" spans="2:22" x14ac:dyDescent="0.4">
      <c r="G603" s="67"/>
      <c r="H603" s="77">
        <v>40812</v>
      </c>
      <c r="I603" s="78">
        <v>2139.17993164062</v>
      </c>
      <c r="J603" s="73">
        <v>2.2308697700500399</v>
      </c>
      <c r="K603" s="79">
        <f t="shared" si="38"/>
        <v>140.72416915215325</v>
      </c>
      <c r="L603" s="62"/>
      <c r="M603" s="77">
        <v>40812</v>
      </c>
      <c r="N603" s="80">
        <f t="shared" si="39"/>
        <v>1823.8344568101004</v>
      </c>
      <c r="O603" s="80">
        <f t="array" ref="O603">IF(YEAR(M603)&lt;&gt;YEAR(M602),IF(O602&gt;INDEX(Table2xAcq.1[],_xlfn.AGGREGATE(15,6,(ROW(Tableyear1[])-ROW(INDEX(Tableyear1[],1,1))+1)/(YEAR(Tableyear1[])=YEAR(M602)),1)),O602-(O602-INDEX(Table2xAcq.1[],_xlfn.AGGREGATE(15,6,(ROW(Tableyear1[])-ROW(INDEX(Tableyear1[],1,1))+1)/(YEAR(Tableyear1[])=YEAR(M602)),1)))*$C$25,O602+MAX($Q$2:Q602)*$C$19),O602)*($J603/$J602)</f>
        <v>814.33740758906856</v>
      </c>
      <c r="P603" s="80">
        <f t="array" ref="P603">IF(YEAR(M603)&lt;&gt;YEAR(M602),IF(O602&gt;INDEX(Table2xAcq.1[],_xlfn.AGGREGATE(15,6,(ROW(Tableyear1[])-ROW(INDEX(Tableyear1[],1,1))+1)/(YEAR(Tableyear1[])=YEAR(M602)),1)),P602+(O602-INDEX(Table2xAcq.1[],_xlfn.AGGREGATE(15,6,(ROW(Tableyear1[])-ROW(INDEX(Tableyear1[],1,1))+1)/(YEAR(Tableyear1[])=YEAR(M602)),1)))*$C$25,P602-MAX($Q$2:Q602)*$C$19),P602)*(1+Tbill_YTM)^(1/52)</f>
        <v>3710.056700160254</v>
      </c>
      <c r="Q603" s="64">
        <f t="shared" si="36"/>
        <v>6348.2285645594229</v>
      </c>
      <c r="R603" s="64">
        <f>IF(YEAR(M603)&lt;&gt;YEAR(M602), R602*EXP($C$20/52)+(-MAX(Q$2:Q602)*$C$19), R602*EXP($C$20/52))</f>
        <v>-3562.0995575627294</v>
      </c>
      <c r="S603" s="65">
        <f t="shared" si="37"/>
        <v>1.782159218734197</v>
      </c>
      <c r="T603" s="62"/>
      <c r="U603" s="62"/>
      <c r="V603" s="62"/>
    </row>
    <row r="604" spans="2:22" x14ac:dyDescent="0.4">
      <c r="G604" s="67"/>
      <c r="H604" s="77">
        <v>40819</v>
      </c>
      <c r="I604" s="78">
        <v>2202.76000976562</v>
      </c>
      <c r="J604" s="73">
        <v>2.3605332374572701</v>
      </c>
      <c r="K604" s="79">
        <f t="shared" si="38"/>
        <v>140.80418492830302</v>
      </c>
      <c r="L604" s="62"/>
      <c r="M604" s="77">
        <v>40819</v>
      </c>
      <c r="N604" s="80">
        <f t="shared" si="39"/>
        <v>1878.0419292792908</v>
      </c>
      <c r="O604" s="80">
        <f t="array" ref="O604">IF(YEAR(M604)&lt;&gt;YEAR(M603),IF(O603&gt;INDEX(Table2xAcq.1[],_xlfn.AGGREGATE(15,6,(ROW(Tableyear1[])-ROW(INDEX(Tableyear1[],1,1))+1)/(YEAR(Tableyear1[])=YEAR(M603)),1)),O603-(O603-INDEX(Table2xAcq.1[],_xlfn.AGGREGATE(15,6,(ROW(Tableyear1[])-ROW(INDEX(Tableyear1[],1,1))+1)/(YEAR(Tableyear1[])=YEAR(M603)),1)))*$C$25,O603+MAX($Q$2:Q603)*$C$19),O603)*($J604/$J603)</f>
        <v>861.66863836057382</v>
      </c>
      <c r="P604" s="80">
        <f t="array" ref="P604">IF(YEAR(M604)&lt;&gt;YEAR(M603),IF(O603&gt;INDEX(Table2xAcq.1[],_xlfn.AGGREGATE(15,6,(ROW(Tableyear1[])-ROW(INDEX(Tableyear1[],1,1))+1)/(YEAR(Tableyear1[])=YEAR(M603)),1)),P603+(O603-INDEX(Table2xAcq.1[],_xlfn.AGGREGATE(15,6,(ROW(Tableyear1[])-ROW(INDEX(Tableyear1[],1,1))+1)/(YEAR(Tableyear1[])=YEAR(M603)),1)))*$C$25,P603-MAX($Q$2:Q603)*$C$19),P603)*(1+Tbill_YTM)^(1/52)</f>
        <v>3712.1662387577207</v>
      </c>
      <c r="Q604" s="64">
        <f t="shared" si="36"/>
        <v>6451.8768063975858</v>
      </c>
      <c r="R604" s="64">
        <f>IF(YEAR(M604)&lt;&gt;YEAR(M603), R603*EXP($C$20/52)+(-MAX(Q$2:Q603)*$C$19), R603*EXP($C$20/52))</f>
        <v>-3566.2120445692308</v>
      </c>
      <c r="S604" s="65">
        <f t="shared" si="37"/>
        <v>1.8091680264001013</v>
      </c>
      <c r="T604" s="62"/>
      <c r="U604" s="62"/>
      <c r="V604" s="62"/>
    </row>
    <row r="605" spans="2:22" x14ac:dyDescent="0.4">
      <c r="G605" s="62"/>
      <c r="H605" s="77">
        <v>40826</v>
      </c>
      <c r="I605" s="78">
        <v>2371.93994140625</v>
      </c>
      <c r="J605" s="73">
        <v>2.7262794971465998</v>
      </c>
      <c r="K605" s="79">
        <f t="shared" si="38"/>
        <v>140.88424620143081</v>
      </c>
      <c r="L605" s="62"/>
      <c r="M605" s="77">
        <v>40826</v>
      </c>
      <c r="N605" s="80">
        <f t="shared" si="39"/>
        <v>2022.2823384955059</v>
      </c>
      <c r="O605" s="80">
        <f t="array" ref="O605">IF(YEAR(M605)&lt;&gt;YEAR(M604),IF(O604&gt;INDEX(Table2xAcq.1[],_xlfn.AGGREGATE(15,6,(ROW(Tableyear1[])-ROW(INDEX(Tableyear1[],1,1))+1)/(YEAR(Tableyear1[])=YEAR(M604)),1)),O604-(O604-INDEX(Table2xAcq.1[],_xlfn.AGGREGATE(15,6,(ROW(Tableyear1[])-ROW(INDEX(Tableyear1[],1,1))+1)/(YEAR(Tableyear1[])=YEAR(M604)),1)))*$C$25,O604+MAX($Q$2:Q604)*$C$19),O604)*($J605/$J604)</f>
        <v>995.1774899078008</v>
      </c>
      <c r="P605" s="80">
        <f t="array" ref="P605">IF(YEAR(M605)&lt;&gt;YEAR(M604),IF(O604&gt;INDEX(Table2xAcq.1[],_xlfn.AGGREGATE(15,6,(ROW(Tableyear1[])-ROW(INDEX(Tableyear1[],1,1))+1)/(YEAR(Tableyear1[])=YEAR(M604)),1)),P604+(O604-INDEX(Table2xAcq.1[],_xlfn.AGGREGATE(15,6,(ROW(Tableyear1[])-ROW(INDEX(Tableyear1[],1,1))+1)/(YEAR(Tableyear1[])=YEAR(M604)),1)))*$C$25,P604-MAX($Q$2:Q604)*$C$19),P604)*(1+Tbill_YTM)^(1/52)</f>
        <v>3714.2769768390376</v>
      </c>
      <c r="Q605" s="64">
        <f t="shared" si="36"/>
        <v>6731.7368052423444</v>
      </c>
      <c r="R605" s="64">
        <f>IF(YEAR(M605)&lt;&gt;YEAR(M604), R604*EXP($C$20/52)+(-MAX(Q$2:Q604)*$C$19), R604*EXP($C$20/52))</f>
        <v>-3570.3292794917029</v>
      </c>
      <c r="S605" s="65">
        <f t="shared" si="37"/>
        <v>1.8854666553894777</v>
      </c>
      <c r="T605" s="62"/>
      <c r="U605" s="62"/>
      <c r="V605" s="62"/>
    </row>
    <row r="606" spans="2:22" x14ac:dyDescent="0.4">
      <c r="G606" s="62"/>
      <c r="H606" s="77">
        <v>40833</v>
      </c>
      <c r="I606" s="78">
        <v>2335.92993164062</v>
      </c>
      <c r="J606" s="73">
        <v>2.6434047222137398</v>
      </c>
      <c r="K606" s="79">
        <f t="shared" si="38"/>
        <v>140.96435299740622</v>
      </c>
      <c r="L606" s="62"/>
      <c r="M606" s="77">
        <v>40833</v>
      </c>
      <c r="N606" s="80">
        <f t="shared" si="39"/>
        <v>1991.5807151167494</v>
      </c>
      <c r="O606" s="80">
        <f t="array" ref="O606">IF(YEAR(M606)&lt;&gt;YEAR(M605),IF(O605&gt;INDEX(Table2xAcq.1[],_xlfn.AGGREGATE(15,6,(ROW(Tableyear1[])-ROW(INDEX(Tableyear1[],1,1))+1)/(YEAR(Tableyear1[])=YEAR(M605)),1)),O605-(O605-INDEX(Table2xAcq.1[],_xlfn.AGGREGATE(15,6,(ROW(Tableyear1[])-ROW(INDEX(Tableyear1[],1,1))+1)/(YEAR(Tableyear1[])=YEAR(M605)),1)))*$C$25,O605+MAX($Q$2:Q605)*$C$19),O605)*($J606/$J605)</f>
        <v>964.9255987936732</v>
      </c>
      <c r="P606" s="80">
        <f t="array" ref="P606">IF(YEAR(M606)&lt;&gt;YEAR(M605),IF(O605&gt;INDEX(Table2xAcq.1[],_xlfn.AGGREGATE(15,6,(ROW(Tableyear1[])-ROW(INDEX(Tableyear1[],1,1))+1)/(YEAR(Tableyear1[])=YEAR(M605)),1)),P605+(O605-INDEX(Table2xAcq.1[],_xlfn.AGGREGATE(15,6,(ROW(Tableyear1[])-ROW(INDEX(Tableyear1[],1,1))+1)/(YEAR(Tableyear1[])=YEAR(M605)),1)))*$C$25,P605-MAX($Q$2:Q605)*$C$19),P605)*(1+Tbill_YTM)^(1/52)</f>
        <v>3716.388915086231</v>
      </c>
      <c r="Q606" s="64">
        <f t="shared" si="36"/>
        <v>6672.8952289966537</v>
      </c>
      <c r="R606" s="64">
        <f>IF(YEAR(M606)&lt;&gt;YEAR(M605), R605*EXP($C$20/52)+(-MAX(Q$2:Q605)*$C$19), R605*EXP($C$20/52))</f>
        <v>-3574.4512678116721</v>
      </c>
      <c r="S606" s="65">
        <f t="shared" si="37"/>
        <v>1.866830662677321</v>
      </c>
      <c r="T606" s="62"/>
      <c r="U606" s="62"/>
      <c r="V606" s="62"/>
    </row>
    <row r="607" spans="2:22" x14ac:dyDescent="0.4">
      <c r="G607" s="62"/>
      <c r="H607" s="77">
        <v>40840</v>
      </c>
      <c r="I607" s="78">
        <v>2401.2900390625</v>
      </c>
      <c r="J607" s="73">
        <v>2.7914154529571502</v>
      </c>
      <c r="K607" s="79">
        <f t="shared" si="38"/>
        <v>141.04450534211355</v>
      </c>
      <c r="L607" s="62"/>
      <c r="M607" s="77">
        <v>40840</v>
      </c>
      <c r="N607" s="80">
        <f t="shared" si="39"/>
        <v>2047.3058153075553</v>
      </c>
      <c r="O607" s="80">
        <f t="array" ref="O607">IF(YEAR(M607)&lt;&gt;YEAR(M606),IF(O606&gt;INDEX(Table2xAcq.1[],_xlfn.AGGREGATE(15,6,(ROW(Tableyear1[])-ROW(INDEX(Tableyear1[],1,1))+1)/(YEAR(Tableyear1[])=YEAR(M606)),1)),O606-(O606-INDEX(Table2xAcq.1[],_xlfn.AGGREGATE(15,6,(ROW(Tableyear1[])-ROW(INDEX(Tableyear1[],1,1))+1)/(YEAR(Tableyear1[])=YEAR(M606)),1)))*$C$25,O606+MAX($Q$2:Q606)*$C$19),O606)*($J607/$J606)</f>
        <v>1018.9541559004599</v>
      </c>
      <c r="P607" s="80">
        <f t="array" ref="P607">IF(YEAR(M607)&lt;&gt;YEAR(M606),IF(O606&gt;INDEX(Table2xAcq.1[],_xlfn.AGGREGATE(15,6,(ROW(Tableyear1[])-ROW(INDEX(Tableyear1[],1,1))+1)/(YEAR(Tableyear1[])=YEAR(M606)),1)),P606+(O606-INDEX(Table2xAcq.1[],_xlfn.AGGREGATE(15,6,(ROW(Tableyear1[])-ROW(INDEX(Tableyear1[],1,1))+1)/(YEAR(Tableyear1[])=YEAR(M606)),1)))*$C$25,P606-MAX($Q$2:Q606)*$C$19),P606)*(1+Tbill_YTM)^(1/52)</f>
        <v>3718.5020541817153</v>
      </c>
      <c r="Q607" s="64">
        <f t="shared" si="36"/>
        <v>6784.7620253897312</v>
      </c>
      <c r="R607" s="64">
        <f>IF(YEAR(M607)&lt;&gt;YEAR(M606), R606*EXP($C$20/52)+(-MAX(Q$2:Q606)*$C$19), R606*EXP($C$20/52))</f>
        <v>-3578.5780150169935</v>
      </c>
      <c r="S607" s="65">
        <f t="shared" si="37"/>
        <v>1.8959379946220098</v>
      </c>
      <c r="T607" s="62"/>
      <c r="U607" s="62"/>
      <c r="V607" s="62"/>
    </row>
    <row r="608" spans="2:22" x14ac:dyDescent="0.4">
      <c r="G608" s="62"/>
      <c r="H608" s="77">
        <v>40847</v>
      </c>
      <c r="I608" s="78">
        <v>2356.32006835937</v>
      </c>
      <c r="J608" s="73">
        <v>2.68071365356445</v>
      </c>
      <c r="K608" s="79">
        <f t="shared" si="38"/>
        <v>141.1247032614518</v>
      </c>
      <c r="L608" s="62"/>
      <c r="M608" s="77">
        <v>40847</v>
      </c>
      <c r="N608" s="80">
        <f t="shared" si="39"/>
        <v>2008.9650563667183</v>
      </c>
      <c r="O608" s="80">
        <f t="array" ref="O608">IF(YEAR(M608)&lt;&gt;YEAR(M607),IF(O607&gt;INDEX(Table2xAcq.1[],_xlfn.AGGREGATE(15,6,(ROW(Tableyear1[])-ROW(INDEX(Tableyear1[],1,1))+1)/(YEAR(Tableyear1[])=YEAR(M607)),1)),O607-(O607-INDEX(Table2xAcq.1[],_xlfn.AGGREGATE(15,6,(ROW(Tableyear1[])-ROW(INDEX(Tableyear1[],1,1))+1)/(YEAR(Tableyear1[])=YEAR(M607)),1)))*$C$25,O607+MAX($Q$2:Q607)*$C$19),O607)*($J608/$J607)</f>
        <v>978.54452843445392</v>
      </c>
      <c r="P608" s="80">
        <f t="array" ref="P608">IF(YEAR(M608)&lt;&gt;YEAR(M607),IF(O607&gt;INDEX(Table2xAcq.1[],_xlfn.AGGREGATE(15,6,(ROW(Tableyear1[])-ROW(INDEX(Tableyear1[],1,1))+1)/(YEAR(Tableyear1[])=YEAR(M607)),1)),P607+(O607-INDEX(Table2xAcq.1[],_xlfn.AGGREGATE(15,6,(ROW(Tableyear1[])-ROW(INDEX(Tableyear1[],1,1))+1)/(YEAR(Tableyear1[])=YEAR(M607)),1)))*$C$25,P607-MAX($Q$2:Q607)*$C$19),P607)*(1+Tbill_YTM)^(1/52)</f>
        <v>3720.6163948082931</v>
      </c>
      <c r="Q608" s="64">
        <f t="shared" si="36"/>
        <v>6708.1259796094655</v>
      </c>
      <c r="R608" s="64">
        <f>IF(YEAR(M608)&lt;&gt;YEAR(M607), R607*EXP($C$20/52)+(-MAX(Q$2:Q607)*$C$19), R607*EXP($C$20/52))</f>
        <v>-3582.7095266018573</v>
      </c>
      <c r="S608" s="65">
        <f t="shared" si="37"/>
        <v>1.8723611082062843</v>
      </c>
      <c r="T608" s="62"/>
      <c r="U608" s="62"/>
      <c r="V608" s="62"/>
    </row>
    <row r="609" spans="7:22" x14ac:dyDescent="0.4">
      <c r="G609" s="62"/>
      <c r="H609" s="77">
        <v>40854</v>
      </c>
      <c r="I609" s="78">
        <v>2355.78002929687</v>
      </c>
      <c r="J609" s="73">
        <v>2.6773507595062198</v>
      </c>
      <c r="K609" s="79">
        <f t="shared" si="38"/>
        <v>141.20494678133474</v>
      </c>
      <c r="L609" s="62"/>
      <c r="M609" s="77">
        <v>40854</v>
      </c>
      <c r="N609" s="80">
        <f t="shared" si="39"/>
        <v>2008.5046267246657</v>
      </c>
      <c r="O609" s="80">
        <f t="array" ref="O609">IF(YEAR(M609)&lt;&gt;YEAR(M608),IF(O608&gt;INDEX(Table2xAcq.1[],_xlfn.AGGREGATE(15,6,(ROW(Tableyear1[])-ROW(INDEX(Tableyear1[],1,1))+1)/(YEAR(Tableyear1[])=YEAR(M608)),1)),O608-(O608-INDEX(Table2xAcq.1[],_xlfn.AGGREGATE(15,6,(ROW(Tableyear1[])-ROW(INDEX(Tableyear1[],1,1))+1)/(YEAR(Tableyear1[])=YEAR(M608)),1)))*$C$25,O608+MAX($Q$2:Q608)*$C$19),O608)*($J609/$J608)</f>
        <v>977.31696667081303</v>
      </c>
      <c r="P609" s="80">
        <f t="array" ref="P609">IF(YEAR(M609)&lt;&gt;YEAR(M608),IF(O608&gt;INDEX(Table2xAcq.1[],_xlfn.AGGREGATE(15,6,(ROW(Tableyear1[])-ROW(INDEX(Tableyear1[],1,1))+1)/(YEAR(Tableyear1[])=YEAR(M608)),1)),P608+(O608-INDEX(Table2xAcq.1[],_xlfn.AGGREGATE(15,6,(ROW(Tableyear1[])-ROW(INDEX(Tableyear1[],1,1))+1)/(YEAR(Tableyear1[])=YEAR(M608)),1)))*$C$25,P608-MAX($Q$2:Q608)*$C$19),P608)*(1+Tbill_YTM)^(1/52)</f>
        <v>3722.731937649155</v>
      </c>
      <c r="Q609" s="64">
        <f t="shared" si="36"/>
        <v>6708.5535310446339</v>
      </c>
      <c r="R609" s="64">
        <f>IF(YEAR(M609)&lt;&gt;YEAR(M608), R608*EXP($C$20/52)+(-MAX(Q$2:Q608)*$C$19), R608*EXP($C$20/52))</f>
        <v>-3586.8458080667979</v>
      </c>
      <c r="S609" s="65">
        <f t="shared" si="37"/>
        <v>1.8703211372948152</v>
      </c>
      <c r="T609" s="62"/>
      <c r="U609" s="62"/>
      <c r="V609" s="62"/>
    </row>
    <row r="610" spans="7:22" x14ac:dyDescent="0.4">
      <c r="G610" s="62"/>
      <c r="H610" s="77">
        <v>40861</v>
      </c>
      <c r="I610" s="78">
        <v>2253.94995117187</v>
      </c>
      <c r="J610" s="73">
        <v>2.4544157981872501</v>
      </c>
      <c r="K610" s="79">
        <f t="shared" si="38"/>
        <v>141.28523592769082</v>
      </c>
      <c r="L610" s="62"/>
      <c r="M610" s="77">
        <v>40861</v>
      </c>
      <c r="N610" s="80">
        <f t="shared" si="39"/>
        <v>1921.6857469862032</v>
      </c>
      <c r="O610" s="80">
        <f t="array" ref="O610">IF(YEAR(M610)&lt;&gt;YEAR(M609),IF(O609&gt;INDEX(Table2xAcq.1[],_xlfn.AGGREGATE(15,6,(ROW(Tableyear1[])-ROW(INDEX(Tableyear1[],1,1))+1)/(YEAR(Tableyear1[])=YEAR(M609)),1)),O609-(O609-INDEX(Table2xAcq.1[],_xlfn.AGGREGATE(15,6,(ROW(Tableyear1[])-ROW(INDEX(Tableyear1[],1,1))+1)/(YEAR(Tableyear1[])=YEAR(M609)),1)))*$C$25,O609+MAX($Q$2:Q609)*$C$19),O609)*($J610/$J609)</f>
        <v>895.93871640325619</v>
      </c>
      <c r="P610" s="80">
        <f t="array" ref="P610">IF(YEAR(M610)&lt;&gt;YEAR(M609),IF(O609&gt;INDEX(Table2xAcq.1[],_xlfn.AGGREGATE(15,6,(ROW(Tableyear1[])-ROW(INDEX(Tableyear1[],1,1))+1)/(YEAR(Tableyear1[])=YEAR(M609)),1)),P609+(O609-INDEX(Table2xAcq.1[],_xlfn.AGGREGATE(15,6,(ROW(Tableyear1[])-ROW(INDEX(Tableyear1[],1,1))+1)/(YEAR(Tableyear1[])=YEAR(M609)),1)))*$C$25,P609-MAX($Q$2:Q609)*$C$19),P609)*(1+Tbill_YTM)^(1/52)</f>
        <v>3724.8486833878806</v>
      </c>
      <c r="Q610" s="64">
        <f t="shared" si="36"/>
        <v>6542.4731467773399</v>
      </c>
      <c r="R610" s="64">
        <f>IF(YEAR(M610)&lt;&gt;YEAR(M609), R609*EXP($C$20/52)+(-MAX(Q$2:Q609)*$C$19), R609*EXP($C$20/52))</f>
        <v>-3590.9868649186992</v>
      </c>
      <c r="S610" s="65">
        <f t="shared" si="37"/>
        <v>1.8219150871011229</v>
      </c>
      <c r="T610" s="62"/>
      <c r="U610" s="62"/>
      <c r="V610" s="62"/>
    </row>
    <row r="611" spans="7:22" x14ac:dyDescent="0.4">
      <c r="G611" s="62"/>
      <c r="H611" s="77">
        <v>40868</v>
      </c>
      <c r="I611" s="78">
        <v>2150.8798828125</v>
      </c>
      <c r="J611" s="73">
        <v>2.2333164215087802</v>
      </c>
      <c r="K611" s="79">
        <f t="shared" si="38"/>
        <v>141.36557072646326</v>
      </c>
      <c r="L611" s="62"/>
      <c r="M611" s="77">
        <v>40868</v>
      </c>
      <c r="N611" s="80">
        <f t="shared" si="39"/>
        <v>1833.8096691681862</v>
      </c>
      <c r="O611" s="80">
        <f t="array" ref="O611">IF(YEAR(M611)&lt;&gt;YEAR(M610),IF(O610&gt;INDEX(Table2xAcq.1[],_xlfn.AGGREGATE(15,6,(ROW(Tableyear1[])-ROW(INDEX(Tableyear1[],1,1))+1)/(YEAR(Tableyear1[])=YEAR(M610)),1)),O610-(O610-INDEX(Table2xAcq.1[],_xlfn.AGGREGATE(15,6,(ROW(Tableyear1[])-ROW(INDEX(Tableyear1[],1,1))+1)/(YEAR(Tableyear1[])=YEAR(M610)),1)))*$C$25,O610+MAX($Q$2:Q610)*$C$19),O610)*($J611/$J610)</f>
        <v>815.23051207814876</v>
      </c>
      <c r="P611" s="80">
        <f t="array" ref="P611">IF(YEAR(M611)&lt;&gt;YEAR(M610),IF(O610&gt;INDEX(Table2xAcq.1[],_xlfn.AGGREGATE(15,6,(ROW(Tableyear1[])-ROW(INDEX(Tableyear1[],1,1))+1)/(YEAR(Tableyear1[])=YEAR(M610)),1)),P610+(O610-INDEX(Table2xAcq.1[],_xlfn.AGGREGATE(15,6,(ROW(Tableyear1[])-ROW(INDEX(Tableyear1[],1,1))+1)/(YEAR(Tableyear1[])=YEAR(M610)),1)))*$C$25,P610-MAX($Q$2:Q610)*$C$19),P610)*(1+Tbill_YTM)^(1/52)</f>
        <v>3726.9666327084369</v>
      </c>
      <c r="Q611" s="64">
        <f t="shared" si="36"/>
        <v>6376.006813954772</v>
      </c>
      <c r="R611" s="64">
        <f>IF(YEAR(M611)&lt;&gt;YEAR(M610), R610*EXP($C$20/52)+(-MAX(Q$2:Q610)*$C$19), R610*EXP($C$20/52))</f>
        <v>-3595.1327026708032</v>
      </c>
      <c r="S611" s="65">
        <f t="shared" si="37"/>
        <v>1.7735108384783889</v>
      </c>
      <c r="T611" s="62"/>
      <c r="U611" s="62"/>
      <c r="V611" s="62"/>
    </row>
    <row r="612" spans="7:22" x14ac:dyDescent="0.4">
      <c r="G612" s="62"/>
      <c r="H612" s="77">
        <v>40875</v>
      </c>
      <c r="I612" s="78">
        <v>2302.0400390625</v>
      </c>
      <c r="J612" s="73">
        <v>2.54921555519104</v>
      </c>
      <c r="K612" s="79">
        <f t="shared" si="38"/>
        <v>141.44595120361004</v>
      </c>
      <c r="L612" s="62"/>
      <c r="M612" s="77">
        <v>40875</v>
      </c>
      <c r="N612" s="80">
        <f t="shared" si="39"/>
        <v>1962.6866735696397</v>
      </c>
      <c r="O612" s="80">
        <f t="array" ref="O612">IF(YEAR(M612)&lt;&gt;YEAR(M611),IF(O611&gt;INDEX(Table2xAcq.1[],_xlfn.AGGREGATE(15,6,(ROW(Tableyear1[])-ROW(INDEX(Tableyear1[],1,1))+1)/(YEAR(Tableyear1[])=YEAR(M611)),1)),O611-(O611-INDEX(Table2xAcq.1[],_xlfn.AGGREGATE(15,6,(ROW(Tableyear1[])-ROW(INDEX(Tableyear1[],1,1))+1)/(YEAR(Tableyear1[])=YEAR(M611)),1)))*$C$25,O611+MAX($Q$2:Q611)*$C$19),O611)*($J612/$J611)</f>
        <v>930.54359984152541</v>
      </c>
      <c r="P612" s="80">
        <f t="array" ref="P612">IF(YEAR(M612)&lt;&gt;YEAR(M611),IF(O611&gt;INDEX(Table2xAcq.1[],_xlfn.AGGREGATE(15,6,(ROW(Tableyear1[])-ROW(INDEX(Tableyear1[],1,1))+1)/(YEAR(Tableyear1[])=YEAR(M611)),1)),P611+(O611-INDEX(Table2xAcq.1[],_xlfn.AGGREGATE(15,6,(ROW(Tableyear1[])-ROW(INDEX(Tableyear1[],1,1))+1)/(YEAR(Tableyear1[])=YEAR(M611)),1)))*$C$25,P611-MAX($Q$2:Q611)*$C$19),P611)*(1+Tbill_YTM)^(1/52)</f>
        <v>3729.0857862951816</v>
      </c>
      <c r="Q612" s="64">
        <f t="shared" si="36"/>
        <v>6622.316059706347</v>
      </c>
      <c r="R612" s="64">
        <f>IF(YEAR(M612)&lt;&gt;YEAR(M611), R611*EXP($C$20/52)+(-MAX(Q$2:Q611)*$C$19), R611*EXP($C$20/52))</f>
        <v>-3599.2833268427166</v>
      </c>
      <c r="S612" s="65">
        <f t="shared" si="37"/>
        <v>1.8398985182184666</v>
      </c>
      <c r="T612" s="62"/>
      <c r="U612" s="62"/>
      <c r="V612" s="62"/>
    </row>
    <row r="613" spans="7:22" x14ac:dyDescent="0.4">
      <c r="G613" s="62"/>
      <c r="H613" s="77">
        <v>40882</v>
      </c>
      <c r="I613" s="78">
        <v>2318.67993164062</v>
      </c>
      <c r="J613" s="73">
        <v>2.5880546569824201</v>
      </c>
      <c r="K613" s="79">
        <f t="shared" si="38"/>
        <v>141.52637738510384</v>
      </c>
      <c r="L613" s="62"/>
      <c r="M613" s="77">
        <v>40882</v>
      </c>
      <c r="N613" s="80">
        <f t="shared" si="39"/>
        <v>1976.873609877666</v>
      </c>
      <c r="O613" s="80">
        <f t="array" ref="O613">IF(YEAR(M613)&lt;&gt;YEAR(M612),IF(O612&gt;INDEX(Table2xAcq.1[],_xlfn.AGGREGATE(15,6,(ROW(Tableyear1[])-ROW(INDEX(Tableyear1[],1,1))+1)/(YEAR(Tableyear1[])=YEAR(M612)),1)),O612-(O612-INDEX(Table2xAcq.1[],_xlfn.AGGREGATE(15,6,(ROW(Tableyear1[])-ROW(INDEX(Tableyear1[],1,1))+1)/(YEAR(Tableyear1[])=YEAR(M612)),1)))*$C$25,O612+MAX($Q$2:Q612)*$C$19),O612)*($J613/$J612)</f>
        <v>944.72108966656845</v>
      </c>
      <c r="P613" s="80">
        <f t="array" ref="P613">IF(YEAR(M613)&lt;&gt;YEAR(M612),IF(O612&gt;INDEX(Table2xAcq.1[],_xlfn.AGGREGATE(15,6,(ROW(Tableyear1[])-ROW(INDEX(Tableyear1[],1,1))+1)/(YEAR(Tableyear1[])=YEAR(M612)),1)),P612+(O612-INDEX(Table2xAcq.1[],_xlfn.AGGREGATE(15,6,(ROW(Tableyear1[])-ROW(INDEX(Tableyear1[],1,1))+1)/(YEAR(Tableyear1[])=YEAR(M612)),1)))*$C$25,P612-MAX($Q$2:Q612)*$C$19),P612)*(1+Tbill_YTM)^(1/52)</f>
        <v>3731.20614483286</v>
      </c>
      <c r="Q613" s="64">
        <f t="shared" si="36"/>
        <v>6652.8008443770941</v>
      </c>
      <c r="R613" s="64">
        <f>IF(YEAR(M613)&lt;&gt;YEAR(M612), R612*EXP($C$20/52)+(-MAX(Q$2:Q612)*$C$19), R612*EXP($C$20/52))</f>
        <v>-3603.4387429604194</v>
      </c>
      <c r="S613" s="65">
        <f t="shared" si="37"/>
        <v>1.8462366974806568</v>
      </c>
      <c r="T613" s="62"/>
      <c r="U613" s="62"/>
      <c r="V613" s="62"/>
    </row>
    <row r="614" spans="7:22" x14ac:dyDescent="0.4">
      <c r="G614" s="62"/>
      <c r="H614" s="77">
        <v>40889</v>
      </c>
      <c r="I614" s="78">
        <v>2238.17993164062</v>
      </c>
      <c r="J614" s="73">
        <v>2.4051809310913002</v>
      </c>
      <c r="K614" s="79">
        <f t="shared" si="38"/>
        <v>141.60684929693221</v>
      </c>
      <c r="L614" s="62"/>
      <c r="M614" s="77">
        <v>40889</v>
      </c>
      <c r="N614" s="80">
        <f t="shared" si="39"/>
        <v>1908.2404520952759</v>
      </c>
      <c r="O614" s="80">
        <f t="array" ref="O614">IF(YEAR(M614)&lt;&gt;YEAR(M613),IF(O613&gt;INDEX(Table2xAcq.1[],_xlfn.AGGREGATE(15,6,(ROW(Tableyear1[])-ROW(INDEX(Tableyear1[],1,1))+1)/(YEAR(Tableyear1[])=YEAR(M613)),1)),O613-(O613-INDEX(Table2xAcq.1[],_xlfn.AGGREGATE(15,6,(ROW(Tableyear1[])-ROW(INDEX(Tableyear1[],1,1))+1)/(YEAR(Tableyear1[])=YEAR(M613)),1)))*$C$25,O613+MAX($Q$2:Q613)*$C$19),O613)*($J614/$J613)</f>
        <v>877.96644631731181</v>
      </c>
      <c r="P614" s="80">
        <f t="array" ref="P614">IF(YEAR(M614)&lt;&gt;YEAR(M613),IF(O613&gt;INDEX(Table2xAcq.1[],_xlfn.AGGREGATE(15,6,(ROW(Tableyear1[])-ROW(INDEX(Tableyear1[],1,1))+1)/(YEAR(Tableyear1[])=YEAR(M613)),1)),P613+(O613-INDEX(Table2xAcq.1[],_xlfn.AGGREGATE(15,6,(ROW(Tableyear1[])-ROW(INDEX(Tableyear1[],1,1))+1)/(YEAR(Tableyear1[])=YEAR(M613)),1)))*$C$25,P613-MAX($Q$2:Q613)*$C$19),P613)*(1+Tbill_YTM)^(1/52)</f>
        <v>3733.3277090066072</v>
      </c>
      <c r="Q614" s="64">
        <f t="shared" si="36"/>
        <v>6519.5346074191948</v>
      </c>
      <c r="R614" s="64">
        <f>IF(YEAR(M614)&lt;&gt;YEAR(M613), R613*EXP($C$20/52)+(-MAX(Q$2:Q613)*$C$19), R613*EXP($C$20/52))</f>
        <v>-3607.5989565562709</v>
      </c>
      <c r="S614" s="65">
        <f t="shared" si="37"/>
        <v>1.8071672283780094</v>
      </c>
      <c r="T614" s="62"/>
      <c r="U614" s="62"/>
      <c r="V614" s="62"/>
    </row>
    <row r="615" spans="7:22" x14ac:dyDescent="0.4">
      <c r="G615" s="62"/>
      <c r="H615" s="77">
        <v>40896</v>
      </c>
      <c r="I615" s="78">
        <v>2287.57006835937</v>
      </c>
      <c r="J615" s="73">
        <v>2.5119071006774898</v>
      </c>
      <c r="K615" s="79">
        <f t="shared" si="38"/>
        <v>141.6873669650974</v>
      </c>
      <c r="L615" s="62"/>
      <c r="M615" s="77">
        <v>40896</v>
      </c>
      <c r="N615" s="80">
        <f t="shared" si="39"/>
        <v>1950.349781863124</v>
      </c>
      <c r="O615" s="80">
        <f t="array" ref="O615">IF(YEAR(M615)&lt;&gt;YEAR(M614),IF(O614&gt;INDEX(Table2xAcq.1[],_xlfn.AGGREGATE(15,6,(ROW(Tableyear1[])-ROW(INDEX(Tableyear1[],1,1))+1)/(YEAR(Tableyear1[])=YEAR(M614)),1)),O614-(O614-INDEX(Table2xAcq.1[],_xlfn.AGGREGATE(15,6,(ROW(Tableyear1[])-ROW(INDEX(Tableyear1[],1,1))+1)/(YEAR(Tableyear1[])=YEAR(M614)),1)))*$C$25,O614+MAX($Q$2:Q614)*$C$19),O614)*($J615/$J614)</f>
        <v>916.92484426125804</v>
      </c>
      <c r="P615" s="80">
        <f t="array" ref="P615">IF(YEAR(M615)&lt;&gt;YEAR(M614),IF(O614&gt;INDEX(Table2xAcq.1[],_xlfn.AGGREGATE(15,6,(ROW(Tableyear1[])-ROW(INDEX(Tableyear1[],1,1))+1)/(YEAR(Tableyear1[])=YEAR(M614)),1)),P614+(O614-INDEX(Table2xAcq.1[],_xlfn.AGGREGATE(15,6,(ROW(Tableyear1[])-ROW(INDEX(Tableyear1[],1,1))+1)/(YEAR(Tableyear1[])=YEAR(M614)),1)))*$C$25,P614-MAX($Q$2:Q614)*$C$19),P614)*(1+Tbill_YTM)^(1/52)</f>
        <v>3735.4504795019479</v>
      </c>
      <c r="Q615" s="64">
        <f t="shared" si="36"/>
        <v>6602.7251056263303</v>
      </c>
      <c r="R615" s="64">
        <f>IF(YEAR(M615)&lt;&gt;YEAR(M614), R614*EXP($C$20/52)+(-MAX(Q$2:Q614)*$C$19), R614*EXP($C$20/52))</f>
        <v>-3611.7639731690174</v>
      </c>
      <c r="S615" s="65">
        <f t="shared" si="37"/>
        <v>1.8281164424576164</v>
      </c>
      <c r="T615" s="62"/>
      <c r="U615" s="62"/>
      <c r="V615" s="62"/>
    </row>
    <row r="616" spans="7:22" x14ac:dyDescent="0.4">
      <c r="G616" s="89" t="s">
        <v>48</v>
      </c>
      <c r="H616" s="85">
        <v>40903</v>
      </c>
      <c r="I616" s="86">
        <v>2277.830078125</v>
      </c>
      <c r="J616" s="87">
        <v>2.4911129474639799</v>
      </c>
      <c r="K616" s="88">
        <f t="shared" si="38"/>
        <v>141.76793041561646</v>
      </c>
      <c r="L616" s="89"/>
      <c r="M616" s="85">
        <v>40903</v>
      </c>
      <c r="N616" s="90">
        <f t="shared" si="39"/>
        <v>1942.0456043903978</v>
      </c>
      <c r="O616" s="90">
        <f t="array" ref="O616">IF(YEAR(M616)&lt;&gt;YEAR(M615),IF(O615&gt;INDEX(Table2xAcq.1[],_xlfn.AGGREGATE(15,6,(ROW(Tableyear1[])-ROW(INDEX(Tableyear1[],1,1))+1)/(YEAR(Tableyear1[])=YEAR(M615)),1)),O615-(O615-INDEX(Table2xAcq.1[],_xlfn.AGGREGATE(15,6,(ROW(Tableyear1[])-ROW(INDEX(Tableyear1[],1,1))+1)/(YEAR(Tableyear1[])=YEAR(M615)),1)))*$C$25,O615+MAX($Q$2:Q615)*$C$19),O615)*($J616/$J615)</f>
        <v>909.33432640663682</v>
      </c>
      <c r="P616" s="90">
        <f t="array" ref="P616">IF(YEAR(M616)&lt;&gt;YEAR(M615),IF(O615&gt;INDEX(Table2xAcq.1[],_xlfn.AGGREGATE(15,6,(ROW(Tableyear1[])-ROW(INDEX(Tableyear1[],1,1))+1)/(YEAR(Tableyear1[])=YEAR(M615)),1)),P615+(O615-INDEX(Table2xAcq.1[],_xlfn.AGGREGATE(15,6,(ROW(Tableyear1[])-ROW(INDEX(Tableyear1[],1,1))+1)/(YEAR(Tableyear1[])=YEAR(M615)),1)))*$C$25,P615-MAX($Q$2:Q615)*$C$19),P615)*(1+Tbill_YTM)^(1/52)</f>
        <v>3737.5744570047973</v>
      </c>
      <c r="Q616" s="91">
        <f t="shared" si="36"/>
        <v>6588.9543878018321</v>
      </c>
      <c r="R616" s="91">
        <f>IF(YEAR(M616)&lt;&gt;YEAR(M615), R615*EXP($C$20/52)+(-MAX(Q$2:Q615)*$C$19), R615*EXP($C$20/52))</f>
        <v>-3615.9337983438004</v>
      </c>
      <c r="S616" s="92">
        <f t="shared" si="37"/>
        <v>1.8221999503474757</v>
      </c>
      <c r="T616" s="89"/>
      <c r="U616" s="89"/>
      <c r="V616" s="89"/>
    </row>
    <row r="617" spans="7:22" x14ac:dyDescent="0.4">
      <c r="G617" s="62"/>
      <c r="H617" s="77">
        <v>40910</v>
      </c>
      <c r="I617" s="78">
        <v>2356.169921875</v>
      </c>
      <c r="J617" s="73">
        <v>2.6654233932495099</v>
      </c>
      <c r="K617" s="79">
        <f t="shared" si="38"/>
        <v>141.84853967452128</v>
      </c>
      <c r="L617" s="62"/>
      <c r="M617" s="77">
        <v>40910</v>
      </c>
      <c r="N617" s="80">
        <f t="shared" si="39"/>
        <v>2008.8370436045782</v>
      </c>
      <c r="O617" s="80">
        <f t="array" ref="O617">IF(YEAR(M617)&lt;&gt;YEAR(M616),IF(O616&gt;INDEX(Table2xAcq.1[],_xlfn.AGGREGATE(15,6,(ROW(Tableyear1[])-ROW(INDEX(Tableyear1[],1,1))+1)/(YEAR(Tableyear1[])=YEAR(M616)),1)),O616-(O616-INDEX(Table2xAcq.1[],_xlfn.AGGREGATE(15,6,(ROW(Tableyear1[])-ROW(INDEX(Tableyear1[],1,1))+1)/(YEAR(Tableyear1[])=YEAR(M616)),1)))*$C$25,O616+MAX($Q$2:Q616)*$C$19),O616)*($J617/$J616)</f>
        <v>1186.9576879479055</v>
      </c>
      <c r="P617" s="80">
        <f t="array" ref="P617">IF(YEAR(M617)&lt;&gt;YEAR(M616),IF(O616&gt;INDEX(Table2xAcq.1[],_xlfn.AGGREGATE(15,6,(ROW(Tableyear1[])-ROW(INDEX(Tableyear1[],1,1))+1)/(YEAR(Tableyear1[])=YEAR(M616)),1)),P616+(O616-INDEX(Table2xAcq.1[],_xlfn.AGGREGATE(15,6,(ROW(Tableyear1[])-ROW(INDEX(Tableyear1[],1,1))+1)/(YEAR(Tableyear1[])=YEAR(M616)),1)))*$C$25,P616-MAX($Q$2:Q616)*$C$19),P616)*(1+Tbill_YTM)^(1/52)</f>
        <v>3539.5859221821738</v>
      </c>
      <c r="Q617" s="64">
        <f t="shared" si="36"/>
        <v>6735.3806537346572</v>
      </c>
      <c r="R617" s="64">
        <f>IF(YEAR(M617)&lt;&gt;YEAR(M616), R616*EXP($C$20/52)+(-MAX(Q$2:Q616)*$C$19), R616*EXP($C$20/52))</f>
        <v>-3820.1084376321623</v>
      </c>
      <c r="S617" s="65">
        <f t="shared" si="37"/>
        <v>1.7631386029213043</v>
      </c>
      <c r="T617" s="62"/>
      <c r="U617" s="62"/>
      <c r="V617" s="62"/>
    </row>
    <row r="618" spans="7:22" x14ac:dyDescent="0.4">
      <c r="G618" s="62"/>
      <c r="H618" s="77">
        <v>40917</v>
      </c>
      <c r="I618" s="78">
        <v>2371.97998046875</v>
      </c>
      <c r="J618" s="73">
        <v>2.7033433914184499</v>
      </c>
      <c r="K618" s="79">
        <f t="shared" si="38"/>
        <v>141.92919476785846</v>
      </c>
      <c r="L618" s="62"/>
      <c r="M618" s="77">
        <v>40917</v>
      </c>
      <c r="N618" s="80">
        <f t="shared" si="39"/>
        <v>2022.3164752320774</v>
      </c>
      <c r="O618" s="80">
        <f t="array" ref="O618">IF(YEAR(M618)&lt;&gt;YEAR(M617),IF(O617&gt;INDEX(Table2xAcq.1[],_xlfn.AGGREGATE(15,6,(ROW(Tableyear1[])-ROW(INDEX(Tableyear1[],1,1))+1)/(YEAR(Tableyear1[])=YEAR(M617)),1)),O617-(O617-INDEX(Table2xAcq.1[],_xlfn.AGGREGATE(15,6,(ROW(Tableyear1[])-ROW(INDEX(Tableyear1[],1,1))+1)/(YEAR(Tableyear1[])=YEAR(M617)),1)))*$C$25,O617+MAX($Q$2:Q617)*$C$19),O617)*($J618/$J617)</f>
        <v>1203.8440983649466</v>
      </c>
      <c r="P618" s="80">
        <f t="array" ref="P618">IF(YEAR(M618)&lt;&gt;YEAR(M617),IF(O617&gt;INDEX(Table2xAcq.1[],_xlfn.AGGREGATE(15,6,(ROW(Tableyear1[])-ROW(INDEX(Tableyear1[],1,1))+1)/(YEAR(Tableyear1[])=YEAR(M617)),1)),P617+(O617-INDEX(Table2xAcq.1[],_xlfn.AGGREGATE(15,6,(ROW(Tableyear1[])-ROW(INDEX(Tableyear1[],1,1))+1)/(YEAR(Tableyear1[])=YEAR(M617)),1)))*$C$25,P617-MAX($Q$2:Q617)*$C$19),P617)*(1+Tbill_YTM)^(1/52)</f>
        <v>3541.5985310788442</v>
      </c>
      <c r="Q618" s="64">
        <f t="shared" si="36"/>
        <v>6767.759104675868</v>
      </c>
      <c r="R618" s="64">
        <f>IF(YEAR(M618)&lt;&gt;YEAR(M617), R617*EXP($C$20/52)+(-MAX(Q$2:Q617)*$C$19), R617*EXP($C$20/52))</f>
        <v>-3824.5187990101408</v>
      </c>
      <c r="S618" s="65">
        <f t="shared" si="37"/>
        <v>1.7695714050163629</v>
      </c>
      <c r="T618" s="62"/>
      <c r="U618" s="62"/>
      <c r="V618" s="62"/>
    </row>
    <row r="619" spans="7:22" x14ac:dyDescent="0.4">
      <c r="G619" s="62"/>
      <c r="H619" s="77">
        <v>40924</v>
      </c>
      <c r="I619" s="78">
        <v>2437.02001953125</v>
      </c>
      <c r="J619" s="73">
        <v>2.8507428169250399</v>
      </c>
      <c r="K619" s="79">
        <f t="shared" si="38"/>
        <v>142.0098957216895</v>
      </c>
      <c r="L619" s="62"/>
      <c r="M619" s="77">
        <v>40924</v>
      </c>
      <c r="N619" s="80">
        <f t="shared" si="39"/>
        <v>2077.7686896811379</v>
      </c>
      <c r="O619" s="80">
        <f t="array" ref="O619">IF(YEAR(M619)&lt;&gt;YEAR(M618),IF(O618&gt;INDEX(Table2xAcq.1[],_xlfn.AGGREGATE(15,6,(ROW(Tableyear1[])-ROW(INDEX(Tableyear1[],1,1))+1)/(YEAR(Tableyear1[])=YEAR(M618)),1)),O618-(O618-INDEX(Table2xAcq.1[],_xlfn.AGGREGATE(15,6,(ROW(Tableyear1[])-ROW(INDEX(Tableyear1[],1,1))+1)/(YEAR(Tableyear1[])=YEAR(M618)),1)))*$C$25,O618+MAX($Q$2:Q618)*$C$19),O618)*($J619/$J618)</f>
        <v>1269.4835317650022</v>
      </c>
      <c r="P619" s="80">
        <f t="array" ref="P619">IF(YEAR(M619)&lt;&gt;YEAR(M618),IF(O618&gt;INDEX(Table2xAcq.1[],_xlfn.AGGREGATE(15,6,(ROW(Tableyear1[])-ROW(INDEX(Tableyear1[],1,1))+1)/(YEAR(Tableyear1[])=YEAR(M618)),1)),P618+(O618-INDEX(Table2xAcq.1[],_xlfn.AGGREGATE(15,6,(ROW(Tableyear1[])-ROW(INDEX(Tableyear1[],1,1))+1)/(YEAR(Tableyear1[])=YEAR(M618)),1)))*$C$25,P618-MAX($Q$2:Q618)*$C$19),P618)*(1+Tbill_YTM)^(1/52)</f>
        <v>3543.6122843451271</v>
      </c>
      <c r="Q619" s="64">
        <f t="shared" si="36"/>
        <v>6890.8645057912672</v>
      </c>
      <c r="R619" s="64">
        <f>IF(YEAR(M619)&lt;&gt;YEAR(M618), R618*EXP($C$20/52)+(-MAX(Q$2:Q618)*$C$19), R618*EXP($C$20/52))</f>
        <v>-3828.9342522036532</v>
      </c>
      <c r="S619" s="65">
        <f t="shared" si="37"/>
        <v>1.7996821182879785</v>
      </c>
      <c r="T619" s="62"/>
      <c r="U619" s="62"/>
      <c r="V619" s="62"/>
    </row>
    <row r="620" spans="7:22" x14ac:dyDescent="0.4">
      <c r="G620" s="62"/>
      <c r="H620" s="77">
        <v>40931</v>
      </c>
      <c r="I620" s="78">
        <v>2461.77001953125</v>
      </c>
      <c r="J620" s="73">
        <v>2.9109871387481601</v>
      </c>
      <c r="K620" s="79">
        <f t="shared" si="38"/>
        <v>142.09064256209069</v>
      </c>
      <c r="L620" s="62"/>
      <c r="M620" s="77">
        <v>40931</v>
      </c>
      <c r="N620" s="80">
        <f t="shared" si="39"/>
        <v>2098.870188502432</v>
      </c>
      <c r="O620" s="80">
        <f t="array" ref="O620">IF(YEAR(M620)&lt;&gt;YEAR(M619),IF(O619&gt;INDEX(Table2xAcq.1[],_xlfn.AGGREGATE(15,6,(ROW(Tableyear1[])-ROW(INDEX(Tableyear1[],1,1))+1)/(YEAR(Tableyear1[])=YEAR(M619)),1)),O619-(O619-INDEX(Table2xAcq.1[],_xlfn.AGGREGATE(15,6,(ROW(Tableyear1[])-ROW(INDEX(Tableyear1[],1,1))+1)/(YEAR(Tableyear1[])=YEAR(M619)),1)))*$C$25,O619+MAX($Q$2:Q619)*$C$19),O619)*($J620/$J619)</f>
        <v>1296.3113374803199</v>
      </c>
      <c r="P620" s="80">
        <f t="array" ref="P620">IF(YEAR(M620)&lt;&gt;YEAR(M619),IF(O619&gt;INDEX(Table2xAcq.1[],_xlfn.AGGREGATE(15,6,(ROW(Tableyear1[])-ROW(INDEX(Tableyear1[],1,1))+1)/(YEAR(Tableyear1[])=YEAR(M619)),1)),P619+(O619-INDEX(Table2xAcq.1[],_xlfn.AGGREGATE(15,6,(ROW(Tableyear1[])-ROW(INDEX(Tableyear1[],1,1))+1)/(YEAR(Tableyear1[])=YEAR(M619)),1)))*$C$25,P619-MAX($Q$2:Q619)*$C$19),P619)*(1+Tbill_YTM)^(1/52)</f>
        <v>3545.6271826317115</v>
      </c>
      <c r="Q620" s="64">
        <f t="shared" si="36"/>
        <v>6940.8087086144633</v>
      </c>
      <c r="R620" s="64">
        <f>IF(YEAR(M620)&lt;&gt;YEAR(M619), R619*EXP($C$20/52)+(-MAX(Q$2:Q619)*$C$19), R619*EXP($C$20/52))</f>
        <v>-3833.3548030912625</v>
      </c>
      <c r="S620" s="65">
        <f t="shared" si="37"/>
        <v>1.8106356090538014</v>
      </c>
      <c r="T620" s="62"/>
      <c r="U620" s="62"/>
      <c r="V620" s="62"/>
    </row>
    <row r="621" spans="7:22" x14ac:dyDescent="0.4">
      <c r="G621" s="62"/>
      <c r="H621" s="77">
        <v>40938</v>
      </c>
      <c r="I621" s="78">
        <v>2529.169921875</v>
      </c>
      <c r="J621" s="73">
        <v>3.0690896511077801</v>
      </c>
      <c r="K621" s="79">
        <f t="shared" si="38"/>
        <v>142.1714353151531</v>
      </c>
      <c r="L621" s="62"/>
      <c r="M621" s="77">
        <v>40938</v>
      </c>
      <c r="N621" s="80">
        <f t="shared" si="39"/>
        <v>2156.3343889008952</v>
      </c>
      <c r="O621" s="80">
        <f t="array" ref="O621">IF(YEAR(M621)&lt;&gt;YEAR(M620),IF(O620&gt;INDEX(Table2xAcq.1[],_xlfn.AGGREGATE(15,6,(ROW(Tableyear1[])-ROW(INDEX(Tableyear1[],1,1))+1)/(YEAR(Tableyear1[])=YEAR(M620)),1)),O620-(O620-INDEX(Table2xAcq.1[],_xlfn.AGGREGATE(15,6,(ROW(Tableyear1[])-ROW(INDEX(Tableyear1[],1,1))+1)/(YEAR(Tableyear1[])=YEAR(M620)),1)))*$C$25,O620+MAX($Q$2:Q620)*$C$19),O620)*($J621/$J620)</f>
        <v>1366.7170347531819</v>
      </c>
      <c r="P621" s="80">
        <f t="array" ref="P621">IF(YEAR(M621)&lt;&gt;YEAR(M620),IF(O620&gt;INDEX(Table2xAcq.1[],_xlfn.AGGREGATE(15,6,(ROW(Tableyear1[])-ROW(INDEX(Tableyear1[],1,1))+1)/(YEAR(Tableyear1[])=YEAR(M620)),1)),P620+(O620-INDEX(Table2xAcq.1[],_xlfn.AGGREGATE(15,6,(ROW(Tableyear1[])-ROW(INDEX(Tableyear1[],1,1))+1)/(YEAR(Tableyear1[])=YEAR(M620)),1)))*$C$25,P620-MAX($Q$2:Q620)*$C$19),P620)*(1+Tbill_YTM)^(1/52)</f>
        <v>3547.643226589656</v>
      </c>
      <c r="Q621" s="64">
        <f t="shared" si="36"/>
        <v>7070.6946502437331</v>
      </c>
      <c r="R621" s="64">
        <f>IF(YEAR(M621)&lt;&gt;YEAR(M620), R620*EXP($C$20/52)+(-MAX(Q$2:Q620)*$C$19), R620*EXP($C$20/52))</f>
        <v>-3837.7804575583177</v>
      </c>
      <c r="S621" s="65">
        <f t="shared" si="37"/>
        <v>1.8423916449723829</v>
      </c>
      <c r="T621" s="62"/>
      <c r="U621" s="62"/>
      <c r="V621" s="62"/>
    </row>
    <row r="622" spans="7:22" x14ac:dyDescent="0.4">
      <c r="G622" s="62"/>
      <c r="H622" s="77">
        <v>40945</v>
      </c>
      <c r="I622" s="78">
        <v>2547.32006835937</v>
      </c>
      <c r="J622" s="73">
        <v>3.1100680828094398</v>
      </c>
      <c r="K622" s="79">
        <f t="shared" si="38"/>
        <v>142.2522740069827</v>
      </c>
      <c r="L622" s="62"/>
      <c r="M622" s="77">
        <v>40945</v>
      </c>
      <c r="N622" s="80">
        <f t="shared" si="39"/>
        <v>2171.8089462603393</v>
      </c>
      <c r="O622" s="80">
        <f t="array" ref="O622">IF(YEAR(M622)&lt;&gt;YEAR(M621),IF(O621&gt;INDEX(Table2xAcq.1[],_xlfn.AGGREGATE(15,6,(ROW(Tableyear1[])-ROW(INDEX(Tableyear1[],1,1))+1)/(YEAR(Tableyear1[])=YEAR(M621)),1)),O621-(O621-INDEX(Table2xAcq.1[],_xlfn.AGGREGATE(15,6,(ROW(Tableyear1[])-ROW(INDEX(Tableyear1[],1,1))+1)/(YEAR(Tableyear1[])=YEAR(M621)),1)))*$C$25,O621+MAX($Q$2:Q621)*$C$19),O621)*($J622/$J621)</f>
        <v>1384.9654168569477</v>
      </c>
      <c r="P622" s="80">
        <f t="array" ref="P622">IF(YEAR(M622)&lt;&gt;YEAR(M621),IF(O621&gt;INDEX(Table2xAcq.1[],_xlfn.AGGREGATE(15,6,(ROW(Tableyear1[])-ROW(INDEX(Tableyear1[],1,1))+1)/(YEAR(Tableyear1[])=YEAR(M621)),1)),P621+(O621-INDEX(Table2xAcq.1[],_xlfn.AGGREGATE(15,6,(ROW(Tableyear1[])-ROW(INDEX(Tableyear1[],1,1))+1)/(YEAR(Tableyear1[])=YEAR(M621)),1)))*$C$25,P621-MAX($Q$2:Q621)*$C$19),P621)*(1+Tbill_YTM)^(1/52)</f>
        <v>3549.6604168703893</v>
      </c>
      <c r="Q622" s="64">
        <f t="shared" si="36"/>
        <v>7106.4347799876759</v>
      </c>
      <c r="R622" s="64">
        <f>IF(YEAR(M622)&lt;&gt;YEAR(M621), R621*EXP($C$20/52)+(-MAX(Q$2:Q621)*$C$19), R621*EXP($C$20/52))</f>
        <v>-3842.2112214969634</v>
      </c>
      <c r="S622" s="65">
        <f t="shared" si="37"/>
        <v>1.8495690034497736</v>
      </c>
      <c r="T622" s="62"/>
      <c r="U622" s="62"/>
      <c r="V622" s="62"/>
    </row>
    <row r="623" spans="7:22" x14ac:dyDescent="0.4">
      <c r="G623" s="62"/>
      <c r="H623" s="77">
        <v>40952</v>
      </c>
      <c r="I623" s="78">
        <v>2584.23999023437</v>
      </c>
      <c r="J623" s="73">
        <v>3.2048687934875399</v>
      </c>
      <c r="K623" s="79">
        <f t="shared" si="38"/>
        <v>142.33315866370026</v>
      </c>
      <c r="L623" s="62"/>
      <c r="M623" s="77">
        <v>40952</v>
      </c>
      <c r="N623" s="80">
        <f t="shared" si="39"/>
        <v>2203.2863477927663</v>
      </c>
      <c r="O623" s="80">
        <f t="array" ref="O623">IF(YEAR(M623)&lt;&gt;YEAR(M622),IF(O622&gt;INDEX(Table2xAcq.1[],_xlfn.AGGREGATE(15,6,(ROW(Tableyear1[])-ROW(INDEX(Tableyear1[],1,1))+1)/(YEAR(Tableyear1[])=YEAR(M622)),1)),O622-(O622-INDEX(Table2xAcq.1[],_xlfn.AGGREGATE(15,6,(ROW(Tableyear1[])-ROW(INDEX(Tableyear1[],1,1))+1)/(YEAR(Tableyear1[])=YEAR(M622)),1)))*$C$25,O622+MAX($Q$2:Q622)*$C$19),O622)*($J623/$J622)</f>
        <v>1427.1817614149181</v>
      </c>
      <c r="P623" s="80">
        <f t="array" ref="P623">IF(YEAR(M623)&lt;&gt;YEAR(M622),IF(O622&gt;INDEX(Table2xAcq.1[],_xlfn.AGGREGATE(15,6,(ROW(Tableyear1[])-ROW(INDEX(Tableyear1[],1,1))+1)/(YEAR(Tableyear1[])=YEAR(M622)),1)),P622+(O622-INDEX(Table2xAcq.1[],_xlfn.AGGREGATE(15,6,(ROW(Tableyear1[])-ROW(INDEX(Tableyear1[],1,1))+1)/(YEAR(Tableyear1[])=YEAR(M622)),1)))*$C$25,P622-MAX($Q$2:Q622)*$C$19),P622)*(1+Tbill_YTM)^(1/52)</f>
        <v>3551.6787541257108</v>
      </c>
      <c r="Q623" s="64">
        <f t="shared" si="36"/>
        <v>7182.1468633333952</v>
      </c>
      <c r="R623" s="64">
        <f>IF(YEAR(M623)&lt;&gt;YEAR(M622), R622*EXP($C$20/52)+(-MAX(Q$2:Q622)*$C$19), R622*EXP($C$20/52))</f>
        <v>-3846.6471008061458</v>
      </c>
      <c r="S623" s="65">
        <f t="shared" si="37"/>
        <v>1.8671187335662336</v>
      </c>
      <c r="T623" s="62"/>
      <c r="U623" s="62"/>
      <c r="V623" s="62"/>
    </row>
    <row r="624" spans="7:22" x14ac:dyDescent="0.4">
      <c r="G624" s="62"/>
      <c r="H624" s="77">
        <v>40959</v>
      </c>
      <c r="I624" s="78">
        <v>2604.2099609375</v>
      </c>
      <c r="J624" s="73">
        <v>3.2574667930603001</v>
      </c>
      <c r="K624" s="79">
        <f t="shared" si="38"/>
        <v>142.41408931144144</v>
      </c>
      <c r="L624" s="62"/>
      <c r="M624" s="77">
        <v>40959</v>
      </c>
      <c r="N624" s="80">
        <f t="shared" si="39"/>
        <v>2220.312461459569</v>
      </c>
      <c r="O624" s="80">
        <f t="array" ref="O624">IF(YEAR(M624)&lt;&gt;YEAR(M623),IF(O623&gt;INDEX(Table2xAcq.1[],_xlfn.AGGREGATE(15,6,(ROW(Tableyear1[])-ROW(INDEX(Tableyear1[],1,1))+1)/(YEAR(Tableyear1[])=YEAR(M623)),1)),O623-(O623-INDEX(Table2xAcq.1[],_xlfn.AGGREGATE(15,6,(ROW(Tableyear1[])-ROW(INDEX(Tableyear1[],1,1))+1)/(YEAR(Tableyear1[])=YEAR(M623)),1)))*$C$25,O623+MAX($Q$2:Q623)*$C$19),O623)*($J624/$J623)</f>
        <v>1450.6045317416451</v>
      </c>
      <c r="P624" s="80">
        <f t="array" ref="P624">IF(YEAR(M624)&lt;&gt;YEAR(M623),IF(O623&gt;INDEX(Table2xAcq.1[],_xlfn.AGGREGATE(15,6,(ROW(Tableyear1[])-ROW(INDEX(Tableyear1[],1,1))+1)/(YEAR(Tableyear1[])=YEAR(M623)),1)),P623+(O623-INDEX(Table2xAcq.1[],_xlfn.AGGREGATE(15,6,(ROW(Tableyear1[])-ROW(INDEX(Tableyear1[],1,1))+1)/(YEAR(Tableyear1[])=YEAR(M623)),1)))*$C$25,P623-MAX($Q$2:Q623)*$C$19),P623)*(1+Tbill_YTM)^(1/52)</f>
        <v>3553.6982390077906</v>
      </c>
      <c r="Q624" s="64">
        <f t="shared" si="36"/>
        <v>7224.6152322090047</v>
      </c>
      <c r="R624" s="64">
        <f>IF(YEAR(M624)&lt;&gt;YEAR(M623), R623*EXP($C$20/52)+(-MAX(Q$2:Q623)*$C$19), R623*EXP($C$20/52))</f>
        <v>-3851.0881013916223</v>
      </c>
      <c r="S624" s="65">
        <f t="shared" si="37"/>
        <v>1.8759932367162233</v>
      </c>
      <c r="T624" s="62"/>
      <c r="U624" s="62"/>
      <c r="V624" s="62"/>
    </row>
    <row r="625" spans="7:22" x14ac:dyDescent="0.4">
      <c r="G625" s="62"/>
      <c r="H625" s="77">
        <v>40966</v>
      </c>
      <c r="I625" s="78">
        <v>2641.580078125</v>
      </c>
      <c r="J625" s="73">
        <v>3.34920954704284</v>
      </c>
      <c r="K625" s="79">
        <f t="shared" si="38"/>
        <v>142.49506597635673</v>
      </c>
      <c r="L625" s="62"/>
      <c r="M625" s="77">
        <v>40966</v>
      </c>
      <c r="N625" s="80">
        <f t="shared" si="39"/>
        <v>2252.173693127595</v>
      </c>
      <c r="O625" s="80">
        <f t="array" ref="O625">IF(YEAR(M625)&lt;&gt;YEAR(M624),IF(O624&gt;INDEX(Table2xAcq.1[],_xlfn.AGGREGATE(15,6,(ROW(Tableyear1[])-ROW(INDEX(Tableyear1[],1,1))+1)/(YEAR(Tableyear1[])=YEAR(M624)),1)),O624-(O624-INDEX(Table2xAcq.1[],_xlfn.AGGREGATE(15,6,(ROW(Tableyear1[])-ROW(INDEX(Tableyear1[],1,1))+1)/(YEAR(Tableyear1[])=YEAR(M624)),1)))*$C$25,O624+MAX($Q$2:Q624)*$C$19),O624)*($J625/$J624)</f>
        <v>1491.459116956466</v>
      </c>
      <c r="P625" s="80">
        <f t="array" ref="P625">IF(YEAR(M625)&lt;&gt;YEAR(M624),IF(O624&gt;INDEX(Table2xAcq.1[],_xlfn.AGGREGATE(15,6,(ROW(Tableyear1[])-ROW(INDEX(Tableyear1[],1,1))+1)/(YEAR(Tableyear1[])=YEAR(M624)),1)),P624+(O624-INDEX(Table2xAcq.1[],_xlfn.AGGREGATE(15,6,(ROW(Tableyear1[])-ROW(INDEX(Tableyear1[],1,1))+1)/(YEAR(Tableyear1[])=YEAR(M624)),1)))*$C$25,P624-MAX($Q$2:Q624)*$C$19),P624)*(1+Tbill_YTM)^(1/52)</f>
        <v>3555.7188721691687</v>
      </c>
      <c r="Q625" s="64">
        <f t="shared" si="36"/>
        <v>7299.3516822532292</v>
      </c>
      <c r="R625" s="64">
        <f>IF(YEAR(M625)&lt;&gt;YEAR(M624), R624*EXP($C$20/52)+(-MAX(Q$2:Q624)*$C$19), R624*EXP($C$20/52))</f>
        <v>-3855.5342291659686</v>
      </c>
      <c r="S625" s="65">
        <f t="shared" si="37"/>
        <v>1.8932140783593119</v>
      </c>
      <c r="T625" s="62"/>
      <c r="U625" s="62"/>
      <c r="V625" s="62"/>
    </row>
    <row r="626" spans="7:22" x14ac:dyDescent="0.4">
      <c r="G626" s="62"/>
      <c r="H626" s="77">
        <v>40973</v>
      </c>
      <c r="I626" s="78">
        <v>2646.85009765625</v>
      </c>
      <c r="J626" s="73">
        <v>3.3635830879211399</v>
      </c>
      <c r="K626" s="79">
        <f t="shared" si="38"/>
        <v>142.57608868461151</v>
      </c>
      <c r="L626" s="62"/>
      <c r="M626" s="77">
        <v>40973</v>
      </c>
      <c r="N626" s="80">
        <f t="shared" si="39"/>
        <v>2256.6668370034281</v>
      </c>
      <c r="O626" s="80">
        <f t="array" ref="O626">IF(YEAR(M626)&lt;&gt;YEAR(M625),IF(O625&gt;INDEX(Table2xAcq.1[],_xlfn.AGGREGATE(15,6,(ROW(Tableyear1[])-ROW(INDEX(Tableyear1[],1,1))+1)/(YEAR(Tableyear1[])=YEAR(M625)),1)),O625-(O625-INDEX(Table2xAcq.1[],_xlfn.AGGREGATE(15,6,(ROW(Tableyear1[])-ROW(INDEX(Tableyear1[],1,1))+1)/(YEAR(Tableyear1[])=YEAR(M625)),1)))*$C$25,O625+MAX($Q$2:Q625)*$C$19),O625)*($J626/$J625)</f>
        <v>1497.859895493842</v>
      </c>
      <c r="P626" s="80">
        <f t="array" ref="P626">IF(YEAR(M626)&lt;&gt;YEAR(M625),IF(O625&gt;INDEX(Table2xAcq.1[],_xlfn.AGGREGATE(15,6,(ROW(Tableyear1[])-ROW(INDEX(Tableyear1[],1,1))+1)/(YEAR(Tableyear1[])=YEAR(M625)),1)),P625+(O625-INDEX(Table2xAcq.1[],_xlfn.AGGREGATE(15,6,(ROW(Tableyear1[])-ROW(INDEX(Tableyear1[],1,1))+1)/(YEAR(Tableyear1[])=YEAR(M625)),1)))*$C$25,P625-MAX($Q$2:Q625)*$C$19),P625)*(1+Tbill_YTM)^(1/52)</f>
        <v>3557.7406542627573</v>
      </c>
      <c r="Q626" s="64">
        <f t="shared" si="36"/>
        <v>7312.2673867600279</v>
      </c>
      <c r="R626" s="64">
        <f>IF(YEAR(M626)&lt;&gt;YEAR(M625), R625*EXP($C$20/52)+(-MAX(Q$2:Q625)*$C$19), R625*EXP($C$20/52))</f>
        <v>-3859.9854900485857</v>
      </c>
      <c r="S626" s="65">
        <f t="shared" si="37"/>
        <v>1.8943769103826316</v>
      </c>
      <c r="T626" s="62"/>
      <c r="U626" s="62"/>
      <c r="V626" s="62"/>
    </row>
    <row r="627" spans="7:22" x14ac:dyDescent="0.4">
      <c r="G627" s="62"/>
      <c r="H627" s="77">
        <v>40980</v>
      </c>
      <c r="I627" s="78">
        <v>2712.78002929687</v>
      </c>
      <c r="J627" s="73">
        <v>3.5278019905090301</v>
      </c>
      <c r="K627" s="79">
        <f t="shared" si="38"/>
        <v>142.65715746238601</v>
      </c>
      <c r="L627" s="62"/>
      <c r="M627" s="77">
        <v>40980</v>
      </c>
      <c r="N627" s="80">
        <f t="shared" si="39"/>
        <v>2312.877761237874</v>
      </c>
      <c r="O627" s="80">
        <f t="array" ref="O627">IF(YEAR(M627)&lt;&gt;YEAR(M626),IF(O626&gt;INDEX(Table2xAcq.1[],_xlfn.AGGREGATE(15,6,(ROW(Tableyear1[])-ROW(INDEX(Tableyear1[],1,1))+1)/(YEAR(Tableyear1[])=YEAR(M626)),1)),O626-(O626-INDEX(Table2xAcq.1[],_xlfn.AGGREGATE(15,6,(ROW(Tableyear1[])-ROW(INDEX(Tableyear1[],1,1))+1)/(YEAR(Tableyear1[])=YEAR(M626)),1)))*$C$25,O626+MAX($Q$2:Q626)*$C$19),O626)*($J627/$J626)</f>
        <v>1570.9893237965739</v>
      </c>
      <c r="P627" s="80">
        <f t="array" ref="P627">IF(YEAR(M627)&lt;&gt;YEAR(M626),IF(O626&gt;INDEX(Table2xAcq.1[],_xlfn.AGGREGATE(15,6,(ROW(Tableyear1[])-ROW(INDEX(Tableyear1[],1,1))+1)/(YEAR(Tableyear1[])=YEAR(M626)),1)),P626+(O626-INDEX(Table2xAcq.1[],_xlfn.AGGREGATE(15,6,(ROW(Tableyear1[])-ROW(INDEX(Tableyear1[],1,1))+1)/(YEAR(Tableyear1[])=YEAR(M626)),1)))*$C$25,P626-MAX($Q$2:Q626)*$C$19),P626)*(1+Tbill_YTM)^(1/52)</f>
        <v>3559.7635859418392</v>
      </c>
      <c r="Q627" s="64">
        <f t="shared" si="36"/>
        <v>7443.6306709762866</v>
      </c>
      <c r="R627" s="64">
        <f>IF(YEAR(M627)&lt;&gt;YEAR(M626), R626*EXP($C$20/52)+(-MAX(Q$2:Q626)*$C$19), R626*EXP($C$20/52))</f>
        <v>-3864.4418899657094</v>
      </c>
      <c r="S627" s="65">
        <f t="shared" si="37"/>
        <v>1.9261851731563588</v>
      </c>
      <c r="T627" s="62"/>
      <c r="U627" s="62"/>
      <c r="V627" s="62"/>
    </row>
    <row r="628" spans="7:22" x14ac:dyDescent="0.4">
      <c r="G628" s="62"/>
      <c r="H628" s="77">
        <v>40987</v>
      </c>
      <c r="I628" s="78">
        <v>2728.55004882812</v>
      </c>
      <c r="J628" s="73">
        <v>3.5776491165161102</v>
      </c>
      <c r="K628" s="79">
        <f t="shared" si="38"/>
        <v>142.73827233587537</v>
      </c>
      <c r="L628" s="62"/>
      <c r="M628" s="77">
        <v>40987</v>
      </c>
      <c r="N628" s="80">
        <f t="shared" si="39"/>
        <v>2326.323056128801</v>
      </c>
      <c r="O628" s="80">
        <f t="array" ref="O628">IF(YEAR(M628)&lt;&gt;YEAR(M627),IF(O627&gt;INDEX(Table2xAcq.1[],_xlfn.AGGREGATE(15,6,(ROW(Tableyear1[])-ROW(INDEX(Tableyear1[],1,1))+1)/(YEAR(Tableyear1[])=YEAR(M627)),1)),O627-(O627-INDEX(Table2xAcq.1[],_xlfn.AGGREGATE(15,6,(ROW(Tableyear1[])-ROW(INDEX(Tableyear1[],1,1))+1)/(YEAR(Tableyear1[])=YEAR(M627)),1)))*$C$25,O627+MAX($Q$2:Q627)*$C$19),O627)*($J628/$J627)</f>
        <v>1593.1870840421159</v>
      </c>
      <c r="P628" s="80">
        <f t="array" ref="P628">IF(YEAR(M628)&lt;&gt;YEAR(M627),IF(O627&gt;INDEX(Table2xAcq.1[],_xlfn.AGGREGATE(15,6,(ROW(Tableyear1[])-ROW(INDEX(Tableyear1[],1,1))+1)/(YEAR(Tableyear1[])=YEAR(M627)),1)),P627+(O627-INDEX(Table2xAcq.1[],_xlfn.AGGREGATE(15,6,(ROW(Tableyear1[])-ROW(INDEX(Tableyear1[],1,1))+1)/(YEAR(Tableyear1[])=YEAR(M627)),1)))*$C$25,P627-MAX($Q$2:Q627)*$C$19),P627)*(1+Tbill_YTM)^(1/52)</f>
        <v>3561.7876678600692</v>
      </c>
      <c r="Q628" s="64">
        <f t="shared" si="36"/>
        <v>7481.2978080309858</v>
      </c>
      <c r="R628" s="64">
        <f>IF(YEAR(M628)&lt;&gt;YEAR(M627), R627*EXP($C$20/52)+(-MAX(Q$2:Q627)*$C$19), R627*EXP($C$20/52))</f>
        <v>-3868.9034348504174</v>
      </c>
      <c r="S628" s="65">
        <f t="shared" si="37"/>
        <v>1.9336998025437235</v>
      </c>
      <c r="T628" s="62"/>
      <c r="U628" s="62"/>
      <c r="V628" s="62"/>
    </row>
    <row r="629" spans="7:22" x14ac:dyDescent="0.4">
      <c r="G629" s="62"/>
      <c r="H629" s="77">
        <v>40994</v>
      </c>
      <c r="I629" s="78">
        <v>2755.27001953125</v>
      </c>
      <c r="J629" s="73">
        <v>3.6375875473022399</v>
      </c>
      <c r="K629" s="79">
        <f t="shared" si="38"/>
        <v>142.81943333128962</v>
      </c>
      <c r="L629" s="62"/>
      <c r="M629" s="77">
        <v>40994</v>
      </c>
      <c r="N629" s="80">
        <f t="shared" si="39"/>
        <v>2349.1041240195932</v>
      </c>
      <c r="O629" s="80">
        <f t="array" ref="O629">IF(YEAR(M629)&lt;&gt;YEAR(M628),IF(O628&gt;INDEX(Table2xAcq.1[],_xlfn.AGGREGATE(15,6,(ROW(Tableyear1[])-ROW(INDEX(Tableyear1[],1,1))+1)/(YEAR(Tableyear1[])=YEAR(M628)),1)),O628-(O628-INDEX(Table2xAcq.1[],_xlfn.AGGREGATE(15,6,(ROW(Tableyear1[])-ROW(INDEX(Tableyear1[],1,1))+1)/(YEAR(Tableyear1[])=YEAR(M628)),1)))*$C$25,O628+MAX($Q$2:Q628)*$C$19),O628)*($J629/$J628)</f>
        <v>1619.8786713544025</v>
      </c>
      <c r="P629" s="80">
        <f t="array" ref="P629">IF(YEAR(M629)&lt;&gt;YEAR(M628),IF(O628&gt;INDEX(Table2xAcq.1[],_xlfn.AGGREGATE(15,6,(ROW(Tableyear1[])-ROW(INDEX(Tableyear1[],1,1))+1)/(YEAR(Tableyear1[])=YEAR(M628)),1)),P628+(O628-INDEX(Table2xAcq.1[],_xlfn.AGGREGATE(15,6,(ROW(Tableyear1[])-ROW(INDEX(Tableyear1[],1,1))+1)/(YEAR(Tableyear1[])=YEAR(M628)),1)))*$C$25,P628-MAX($Q$2:Q628)*$C$19),P628)*(1+Tbill_YTM)^(1/52)</f>
        <v>3563.812900671473</v>
      </c>
      <c r="Q629" s="64">
        <f t="shared" si="36"/>
        <v>7532.7956960454685</v>
      </c>
      <c r="R629" s="64">
        <f>IF(YEAR(M629)&lt;&gt;YEAR(M628), R628*EXP($C$20/52)+(-MAX(Q$2:Q628)*$C$19), R628*EXP($C$20/52))</f>
        <v>-3873.3701306426365</v>
      </c>
      <c r="S629" s="65">
        <f t="shared" si="37"/>
        <v>1.94476526693195</v>
      </c>
      <c r="T629" s="62"/>
      <c r="U629" s="62"/>
      <c r="V629" s="62"/>
    </row>
    <row r="630" spans="7:22" x14ac:dyDescent="0.4">
      <c r="G630" s="62"/>
      <c r="H630" s="77">
        <v>41001</v>
      </c>
      <c r="I630" s="78">
        <v>2762.5</v>
      </c>
      <c r="J630" s="73">
        <v>3.6534891128539999</v>
      </c>
      <c r="K630" s="79">
        <f t="shared" si="38"/>
        <v>142.90064047485367</v>
      </c>
      <c r="L630" s="62"/>
      <c r="M630" s="77">
        <v>41001</v>
      </c>
      <c r="N630" s="80">
        <f t="shared" si="39"/>
        <v>2355.2683027807775</v>
      </c>
      <c r="O630" s="80">
        <f t="array" ref="O630">IF(YEAR(M630)&lt;&gt;YEAR(M629),IF(O629&gt;INDEX(Table2xAcq.1[],_xlfn.AGGREGATE(15,6,(ROW(Tableyear1[])-ROW(INDEX(Tableyear1[],1,1))+1)/(YEAR(Tableyear1[])=YEAR(M629)),1)),O629-(O629-INDEX(Table2xAcq.1[],_xlfn.AGGREGATE(15,6,(ROW(Tableyear1[])-ROW(INDEX(Tableyear1[],1,1))+1)/(YEAR(Tableyear1[])=YEAR(M629)),1)))*$C$25,O629+MAX($Q$2:Q629)*$C$19),O629)*($J630/$J629)</f>
        <v>1626.9599048762027</v>
      </c>
      <c r="P630" s="80">
        <f t="array" ref="P630">IF(YEAR(M630)&lt;&gt;YEAR(M629),IF(O629&gt;INDEX(Table2xAcq.1[],_xlfn.AGGREGATE(15,6,(ROW(Tableyear1[])-ROW(INDEX(Tableyear1[],1,1))+1)/(YEAR(Tableyear1[])=YEAR(M629)),1)),P629+(O629-INDEX(Table2xAcq.1[],_xlfn.AGGREGATE(15,6,(ROW(Tableyear1[])-ROW(INDEX(Tableyear1[],1,1))+1)/(YEAR(Tableyear1[])=YEAR(M629)),1)))*$C$25,P629-MAX($Q$2:Q629)*$C$19),P629)*(1+Tbill_YTM)^(1/52)</f>
        <v>3565.8392850304485</v>
      </c>
      <c r="Q630" s="64">
        <f t="shared" si="36"/>
        <v>7548.067492687429</v>
      </c>
      <c r="R630" s="64">
        <f>IF(YEAR(M630)&lt;&gt;YEAR(M629), R629*EXP($C$20/52)+(-MAX(Q$2:Q629)*$C$19), R629*EXP($C$20/52))</f>
        <v>-3877.8419832891523</v>
      </c>
      <c r="S630" s="65">
        <f t="shared" si="37"/>
        <v>1.9464608215637562</v>
      </c>
      <c r="T630" s="62"/>
      <c r="U630" s="62"/>
      <c r="V630" s="62"/>
    </row>
    <row r="631" spans="7:22" x14ac:dyDescent="0.4">
      <c r="G631" s="62"/>
      <c r="H631" s="77">
        <v>41008</v>
      </c>
      <c r="I631" s="78">
        <v>2698.98999023437</v>
      </c>
      <c r="J631" s="73">
        <v>3.4889645576477002</v>
      </c>
      <c r="K631" s="79">
        <f t="shared" si="38"/>
        <v>142.9818937928074</v>
      </c>
      <c r="L631" s="62"/>
      <c r="M631" s="77">
        <v>41008</v>
      </c>
      <c r="N631" s="80">
        <f t="shared" si="39"/>
        <v>2301.1205696005832</v>
      </c>
      <c r="O631" s="80">
        <f t="array" ref="O631">IF(YEAR(M631)&lt;&gt;YEAR(M630),IF(O630&gt;INDEX(Table2xAcq.1[],_xlfn.AGGREGATE(15,6,(ROW(Tableyear1[])-ROW(INDEX(Tableyear1[],1,1))+1)/(YEAR(Tableyear1[])=YEAR(M630)),1)),O630-(O630-INDEX(Table2xAcq.1[],_xlfn.AGGREGATE(15,6,(ROW(Tableyear1[])-ROW(INDEX(Tableyear1[],1,1))+1)/(YEAR(Tableyear1[])=YEAR(M630)),1)))*$C$25,O630+MAX($Q$2:Q630)*$C$19),O630)*($J631/$J630)</f>
        <v>1553.6943643422278</v>
      </c>
      <c r="P631" s="80">
        <f t="array" ref="P631">IF(YEAR(M631)&lt;&gt;YEAR(M630),IF(O630&gt;INDEX(Table2xAcq.1[],_xlfn.AGGREGATE(15,6,(ROW(Tableyear1[])-ROW(INDEX(Tableyear1[],1,1))+1)/(YEAR(Tableyear1[])=YEAR(M630)),1)),P630+(O630-INDEX(Table2xAcq.1[],_xlfn.AGGREGATE(15,6,(ROW(Tableyear1[])-ROW(INDEX(Tableyear1[],1,1))+1)/(YEAR(Tableyear1[])=YEAR(M630)),1)))*$C$25,P630-MAX($Q$2:Q630)*$C$19),P630)*(1+Tbill_YTM)^(1/52)</f>
        <v>3567.866821591766</v>
      </c>
      <c r="Q631" s="64">
        <f t="shared" si="36"/>
        <v>7422.681755534577</v>
      </c>
      <c r="R631" s="64">
        <f>IF(YEAR(M631)&lt;&gt;YEAR(M630), R630*EXP($C$20/52)+(-MAX(Q$2:Q630)*$C$19), R630*EXP($C$20/52))</f>
        <v>-3882.3189987436149</v>
      </c>
      <c r="S631" s="65">
        <f t="shared" si="37"/>
        <v>1.9119195918564869</v>
      </c>
      <c r="T631" s="62"/>
      <c r="U631" s="62"/>
      <c r="V631" s="62"/>
    </row>
    <row r="632" spans="7:22" x14ac:dyDescent="0.4">
      <c r="G632" s="62"/>
      <c r="H632" s="77">
        <v>41015</v>
      </c>
      <c r="I632" s="78">
        <v>2676.0400390625</v>
      </c>
      <c r="J632" s="73">
        <v>3.43238973617553</v>
      </c>
      <c r="K632" s="79">
        <f t="shared" si="38"/>
        <v>143.06319331140554</v>
      </c>
      <c r="L632" s="62"/>
      <c r="M632" s="77">
        <v>41015</v>
      </c>
      <c r="N632" s="80">
        <f t="shared" si="39"/>
        <v>2281.5537668691904</v>
      </c>
      <c r="O632" s="80">
        <f t="array" ref="O632">IF(YEAR(M632)&lt;&gt;YEAR(M631),IF(O631&gt;INDEX(Table2xAcq.1[],_xlfn.AGGREGATE(15,6,(ROW(Tableyear1[])-ROW(INDEX(Tableyear1[],1,1))+1)/(YEAR(Tableyear1[])=YEAR(M631)),1)),O631-(O631-INDEX(Table2xAcq.1[],_xlfn.AGGREGATE(15,6,(ROW(Tableyear1[])-ROW(INDEX(Tableyear1[],1,1))+1)/(YEAR(Tableyear1[])=YEAR(M631)),1)))*$C$25,O631+MAX($Q$2:Q631)*$C$19),O631)*($J632/$J631)</f>
        <v>1528.5006486043294</v>
      </c>
      <c r="P632" s="80">
        <f t="array" ref="P632">IF(YEAR(M632)&lt;&gt;YEAR(M631),IF(O631&gt;INDEX(Table2xAcq.1[],_xlfn.AGGREGATE(15,6,(ROW(Tableyear1[])-ROW(INDEX(Tableyear1[],1,1))+1)/(YEAR(Tableyear1[])=YEAR(M631)),1)),P631+(O631-INDEX(Table2xAcq.1[],_xlfn.AGGREGATE(15,6,(ROW(Tableyear1[])-ROW(INDEX(Tableyear1[],1,1))+1)/(YEAR(Tableyear1[])=YEAR(M631)),1)))*$C$25,P631-MAX($Q$2:Q631)*$C$19),P631)*(1+Tbill_YTM)^(1/52)</f>
        <v>3569.8955110105676</v>
      </c>
      <c r="Q632" s="64">
        <f t="shared" si="36"/>
        <v>7379.949926484087</v>
      </c>
      <c r="R632" s="64">
        <f>IF(YEAR(M632)&lt;&gt;YEAR(M631), R631*EXP($C$20/52)+(-MAX(Q$2:Q631)*$C$19), R631*EXP($C$20/52))</f>
        <v>-3886.8011829665488</v>
      </c>
      <c r="S632" s="65">
        <f t="shared" si="37"/>
        <v>1.8987207163633308</v>
      </c>
      <c r="T632" s="62"/>
      <c r="U632" s="62"/>
      <c r="V632" s="62"/>
    </row>
    <row r="633" spans="7:22" x14ac:dyDescent="0.4">
      <c r="G633" s="62"/>
      <c r="H633" s="77">
        <v>41022</v>
      </c>
      <c r="I633" s="78">
        <v>2741.34008789062</v>
      </c>
      <c r="J633" s="73">
        <v>3.5944678783416699</v>
      </c>
      <c r="K633" s="79">
        <f t="shared" si="38"/>
        <v>143.14453905691781</v>
      </c>
      <c r="L633" s="62"/>
      <c r="M633" s="77">
        <v>41022</v>
      </c>
      <c r="N633" s="80">
        <f t="shared" si="39"/>
        <v>2337.2276619551303</v>
      </c>
      <c r="O633" s="80">
        <f t="array" ref="O633">IF(YEAR(M633)&lt;&gt;YEAR(M632),IF(O632&gt;INDEX(Table2xAcq.1[],_xlfn.AGGREGATE(15,6,(ROW(Tableyear1[])-ROW(INDEX(Tableyear1[],1,1))+1)/(YEAR(Tableyear1[])=YEAR(M632)),1)),O632-(O632-INDEX(Table2xAcq.1[],_xlfn.AGGREGATE(15,6,(ROW(Tableyear1[])-ROW(INDEX(Tableyear1[],1,1))+1)/(YEAR(Tableyear1[])=YEAR(M632)),1)))*$C$25,O632+MAX($Q$2:Q632)*$C$19),O632)*($J633/$J632)</f>
        <v>1600.6767604294291</v>
      </c>
      <c r="P633" s="80">
        <f t="array" ref="P633">IF(YEAR(M633)&lt;&gt;YEAR(M632),IF(O632&gt;INDEX(Table2xAcq.1[],_xlfn.AGGREGATE(15,6,(ROW(Tableyear1[])-ROW(INDEX(Tableyear1[],1,1))+1)/(YEAR(Tableyear1[])=YEAR(M632)),1)),P632+(O632-INDEX(Table2xAcq.1[],_xlfn.AGGREGATE(15,6,(ROW(Tableyear1[])-ROW(INDEX(Tableyear1[],1,1))+1)/(YEAR(Tableyear1[])=YEAR(M632)),1)))*$C$25,P632-MAX($Q$2:Q632)*$C$19),P632)*(1+Tbill_YTM)^(1/52)</f>
        <v>3571.9253539423685</v>
      </c>
      <c r="Q633" s="64">
        <f t="shared" si="36"/>
        <v>7509.8297763269275</v>
      </c>
      <c r="R633" s="64">
        <f>IF(YEAR(M633)&lt;&gt;YEAR(M632), R632*EXP($C$20/52)+(-MAX(Q$2:Q632)*$C$19), R632*EXP($C$20/52))</f>
        <v>-3891.2885419253594</v>
      </c>
      <c r="S633" s="65">
        <f t="shared" si="37"/>
        <v>1.9299082284479374</v>
      </c>
      <c r="T633" s="62"/>
      <c r="U633" s="62"/>
      <c r="V633" s="62"/>
    </row>
    <row r="634" spans="7:22" x14ac:dyDescent="0.4">
      <c r="G634" s="62"/>
      <c r="H634" s="77">
        <v>41029</v>
      </c>
      <c r="I634" s="78">
        <v>2637.919921875</v>
      </c>
      <c r="J634" s="73">
        <v>3.3232166767120299</v>
      </c>
      <c r="K634" s="79">
        <f t="shared" si="38"/>
        <v>143.22593105562882</v>
      </c>
      <c r="L634" s="62"/>
      <c r="M634" s="77">
        <v>41029</v>
      </c>
      <c r="N634" s="80">
        <f t="shared" si="39"/>
        <v>2249.0530958429435</v>
      </c>
      <c r="O634" s="80">
        <f t="array" ref="O634">IF(YEAR(M634)&lt;&gt;YEAR(M633),IF(O633&gt;INDEX(Table2xAcq.1[],_xlfn.AGGREGATE(15,6,(ROW(Tableyear1[])-ROW(INDEX(Tableyear1[],1,1))+1)/(YEAR(Tableyear1[])=YEAR(M633)),1)),O633-(O633-INDEX(Table2xAcq.1[],_xlfn.AGGREGATE(15,6,(ROW(Tableyear1[])-ROW(INDEX(Tableyear1[],1,1))+1)/(YEAR(Tableyear1[])=YEAR(M633)),1)))*$C$25,O633+MAX($Q$2:Q633)*$C$19),O633)*($J634/$J633)</f>
        <v>1479.8840563679212</v>
      </c>
      <c r="P634" s="80">
        <f t="array" ref="P634">IF(YEAR(M634)&lt;&gt;YEAR(M633),IF(O633&gt;INDEX(Table2xAcq.1[],_xlfn.AGGREGATE(15,6,(ROW(Tableyear1[])-ROW(INDEX(Tableyear1[],1,1))+1)/(YEAR(Tableyear1[])=YEAR(M633)),1)),P633+(O633-INDEX(Table2xAcq.1[],_xlfn.AGGREGATE(15,6,(ROW(Tableyear1[])-ROW(INDEX(Tableyear1[],1,1))+1)/(YEAR(Tableyear1[])=YEAR(M633)),1)))*$C$25,P633-MAX($Q$2:Q633)*$C$19),P633)*(1+Tbill_YTM)^(1/52)</f>
        <v>3573.9563510430562</v>
      </c>
      <c r="Q634" s="64">
        <f t="shared" si="36"/>
        <v>7302.8935032539212</v>
      </c>
      <c r="R634" s="64">
        <f>IF(YEAR(M634)&lt;&gt;YEAR(M633), R633*EXP($C$20/52)+(-MAX(Q$2:Q633)*$C$19), R633*EXP($C$20/52))</f>
        <v>-3895.7810815943421</v>
      </c>
      <c r="S634" s="65">
        <f t="shared" si="37"/>
        <v>1.8745646509133989</v>
      </c>
      <c r="T634" s="62"/>
      <c r="U634" s="62"/>
      <c r="V634" s="62"/>
    </row>
    <row r="635" spans="7:22" x14ac:dyDescent="0.4">
      <c r="G635" s="62"/>
      <c r="H635" s="77">
        <v>41036</v>
      </c>
      <c r="I635" s="78">
        <v>2615.97998046875</v>
      </c>
      <c r="J635" s="73">
        <v>3.2690880298614502</v>
      </c>
      <c r="K635" s="79">
        <f t="shared" si="38"/>
        <v>143.30736933383812</v>
      </c>
      <c r="L635" s="62"/>
      <c r="M635" s="77">
        <v>41036</v>
      </c>
      <c r="N635" s="80">
        <f t="shared" si="39"/>
        <v>2230.3474131066509</v>
      </c>
      <c r="O635" s="80">
        <f t="array" ref="O635">IF(YEAR(M635)&lt;&gt;YEAR(M634),IF(O634&gt;INDEX(Table2xAcq.1[],_xlfn.AGGREGATE(15,6,(ROW(Tableyear1[])-ROW(INDEX(Tableyear1[],1,1))+1)/(YEAR(Tableyear1[])=YEAR(M634)),1)),O634-(O634-INDEX(Table2xAcq.1[],_xlfn.AGGREGATE(15,6,(ROW(Tableyear1[])-ROW(INDEX(Tableyear1[],1,1))+1)/(YEAR(Tableyear1[])=YEAR(M634)),1)))*$C$25,O634+MAX($Q$2:Q634)*$C$19),O634)*($J635/$J634)</f>
        <v>1455.7796631671151</v>
      </c>
      <c r="P635" s="80">
        <f t="array" ref="P635">IF(YEAR(M635)&lt;&gt;YEAR(M634),IF(O634&gt;INDEX(Table2xAcq.1[],_xlfn.AGGREGATE(15,6,(ROW(Tableyear1[])-ROW(INDEX(Tableyear1[],1,1))+1)/(YEAR(Tableyear1[])=YEAR(M634)),1)),P634+(O634-INDEX(Table2xAcq.1[],_xlfn.AGGREGATE(15,6,(ROW(Tableyear1[])-ROW(INDEX(Tableyear1[],1,1))+1)/(YEAR(Tableyear1[])=YEAR(M634)),1)))*$C$25,P634-MAX($Q$2:Q634)*$C$19),P634)*(1+Tbill_YTM)^(1/52)</f>
        <v>3575.9885029688912</v>
      </c>
      <c r="Q635" s="64">
        <f t="shared" si="36"/>
        <v>7262.1155792426571</v>
      </c>
      <c r="R635" s="64">
        <f>IF(YEAR(M635)&lt;&gt;YEAR(M634), R634*EXP($C$20/52)+(-MAX(Q$2:Q634)*$C$19), R634*EXP($C$20/52))</f>
        <v>-3900.2788079546895</v>
      </c>
      <c r="S635" s="65">
        <f t="shared" si="37"/>
        <v>1.8619478085595933</v>
      </c>
      <c r="T635" s="62"/>
      <c r="U635" s="62"/>
      <c r="V635" s="62"/>
    </row>
    <row r="636" spans="7:22" x14ac:dyDescent="0.4">
      <c r="G636" s="62"/>
      <c r="H636" s="77">
        <v>41043</v>
      </c>
      <c r="I636" s="78">
        <v>2478.53002929687</v>
      </c>
      <c r="J636" s="73">
        <v>2.9339227676391602</v>
      </c>
      <c r="K636" s="79">
        <f t="shared" si="38"/>
        <v>143.38885391786027</v>
      </c>
      <c r="L636" s="62"/>
      <c r="M636" s="77">
        <v>41043</v>
      </c>
      <c r="N636" s="80">
        <f t="shared" si="39"/>
        <v>2113.1595350201733</v>
      </c>
      <c r="O636" s="80">
        <f t="array" ref="O636">IF(YEAR(M636)&lt;&gt;YEAR(M635),IF(O635&gt;INDEX(Table2xAcq.1[],_xlfn.AGGREGATE(15,6,(ROW(Tableyear1[])-ROW(INDEX(Tableyear1[],1,1))+1)/(YEAR(Tableyear1[])=YEAR(M635)),1)),O635-(O635-INDEX(Table2xAcq.1[],_xlfn.AGGREGATE(15,6,(ROW(Tableyear1[])-ROW(INDEX(Tableyear1[],1,1))+1)/(YEAR(Tableyear1[])=YEAR(M635)),1)))*$C$25,O635+MAX($Q$2:Q635)*$C$19),O635)*($J636/$J635)</f>
        <v>1306.5249572410828</v>
      </c>
      <c r="P636" s="80">
        <f t="array" ref="P636">IF(YEAR(M636)&lt;&gt;YEAR(M635),IF(O635&gt;INDEX(Table2xAcq.1[],_xlfn.AGGREGATE(15,6,(ROW(Tableyear1[])-ROW(INDEX(Tableyear1[],1,1))+1)/(YEAR(Tableyear1[])=YEAR(M635)),1)),P635+(O635-INDEX(Table2xAcq.1[],_xlfn.AGGREGATE(15,6,(ROW(Tableyear1[])-ROW(INDEX(Tableyear1[],1,1))+1)/(YEAR(Tableyear1[])=YEAR(M635)),1)))*$C$25,P635-MAX($Q$2:Q635)*$C$19),P635)*(1+Tbill_YTM)^(1/52)</f>
        <v>3578.0218103765073</v>
      </c>
      <c r="Q636" s="64">
        <f t="shared" si="36"/>
        <v>6997.7063026377637</v>
      </c>
      <c r="R636" s="64">
        <f>IF(YEAR(M636)&lt;&gt;YEAR(M635), R635*EXP($C$20/52)+(-MAX(Q$2:Q635)*$C$19), R635*EXP($C$20/52))</f>
        <v>-3904.781726994499</v>
      </c>
      <c r="S636" s="65">
        <f t="shared" si="37"/>
        <v>1.7920864191361296</v>
      </c>
      <c r="T636" s="62"/>
      <c r="U636" s="62"/>
      <c r="V636" s="62"/>
    </row>
    <row r="637" spans="7:22" x14ac:dyDescent="0.4">
      <c r="G637" s="62"/>
      <c r="H637" s="77">
        <v>41050</v>
      </c>
      <c r="I637" s="78">
        <v>2527.05004882812</v>
      </c>
      <c r="J637" s="73">
        <v>3.0507419109344398</v>
      </c>
      <c r="K637" s="79">
        <f t="shared" si="38"/>
        <v>143.47038483402477</v>
      </c>
      <c r="L637" s="62"/>
      <c r="M637" s="77">
        <v>41050</v>
      </c>
      <c r="N637" s="80">
        <f t="shared" si="39"/>
        <v>2154.5270152200851</v>
      </c>
      <c r="O637" s="80">
        <f t="array" ref="O637">IF(YEAR(M637)&lt;&gt;YEAR(M636),IF(O636&gt;INDEX(Table2xAcq.1[],_xlfn.AGGREGATE(15,6,(ROW(Tableyear1[])-ROW(INDEX(Tableyear1[],1,1))+1)/(YEAR(Tableyear1[])=YEAR(M636)),1)),O636-(O636-INDEX(Table2xAcq.1[],_xlfn.AGGREGATE(15,6,(ROW(Tableyear1[])-ROW(INDEX(Tableyear1[],1,1))+1)/(YEAR(Tableyear1[])=YEAR(M636)),1)))*$C$25,O636+MAX($Q$2:Q636)*$C$19),O636)*($J637/$J636)</f>
        <v>1358.5464786942939</v>
      </c>
      <c r="P637" s="80">
        <f t="array" ref="P637">IF(YEAR(M637)&lt;&gt;YEAR(M636),IF(O636&gt;INDEX(Table2xAcq.1[],_xlfn.AGGREGATE(15,6,(ROW(Tableyear1[])-ROW(INDEX(Tableyear1[],1,1))+1)/(YEAR(Tableyear1[])=YEAR(M636)),1)),P636+(O636-INDEX(Table2xAcq.1[],_xlfn.AGGREGATE(15,6,(ROW(Tableyear1[])-ROW(INDEX(Tableyear1[],1,1))+1)/(YEAR(Tableyear1[])=YEAR(M636)),1)))*$C$25,P636-MAX($Q$2:Q636)*$C$19),P636)*(1+Tbill_YTM)^(1/52)</f>
        <v>3580.0562739229113</v>
      </c>
      <c r="Q637" s="64">
        <f t="shared" si="36"/>
        <v>7093.1297678372903</v>
      </c>
      <c r="R637" s="64">
        <f>IF(YEAR(M637)&lt;&gt;YEAR(M636), R636*EXP($C$20/52)+(-MAX(Q$2:Q636)*$C$19), R636*EXP($C$20/52))</f>
        <v>-3909.2898447087823</v>
      </c>
      <c r="S637" s="65">
        <f t="shared" si="37"/>
        <v>1.8144292312932053</v>
      </c>
      <c r="T637" s="62"/>
      <c r="U637" s="62"/>
      <c r="V637" s="62"/>
    </row>
    <row r="638" spans="7:22" x14ac:dyDescent="0.4">
      <c r="G638" s="62"/>
      <c r="H638" s="77">
        <v>41057</v>
      </c>
      <c r="I638" s="78">
        <v>2458.830078125</v>
      </c>
      <c r="J638" s="73">
        <v>2.8862159252166699</v>
      </c>
      <c r="K638" s="79">
        <f t="shared" si="38"/>
        <v>143.55196210867607</v>
      </c>
      <c r="L638" s="62"/>
      <c r="M638" s="77">
        <v>41057</v>
      </c>
      <c r="N638" s="80">
        <f t="shared" si="39"/>
        <v>2096.3636361744047</v>
      </c>
      <c r="O638" s="80">
        <f t="array" ref="O638">IF(YEAR(M638)&lt;&gt;YEAR(M637),IF(O637&gt;INDEX(Table2xAcq.1[],_xlfn.AGGREGATE(15,6,(ROW(Tableyear1[])-ROW(INDEX(Tableyear1[],1,1))+1)/(YEAR(Tableyear1[])=YEAR(M637)),1)),O637-(O637-INDEX(Table2xAcq.1[],_xlfn.AGGREGATE(15,6,(ROW(Tableyear1[])-ROW(INDEX(Tableyear1[],1,1))+1)/(YEAR(Tableyear1[])=YEAR(M637)),1)))*$C$25,O637+MAX($Q$2:Q637)*$C$19),O637)*($J638/$J637)</f>
        <v>1285.2803011295975</v>
      </c>
      <c r="P638" s="80">
        <f t="array" ref="P638">IF(YEAR(M638)&lt;&gt;YEAR(M637),IF(O637&gt;INDEX(Table2xAcq.1[],_xlfn.AGGREGATE(15,6,(ROW(Tableyear1[])-ROW(INDEX(Tableyear1[],1,1))+1)/(YEAR(Tableyear1[])=YEAR(M637)),1)),P637+(O637-INDEX(Table2xAcq.1[],_xlfn.AGGREGATE(15,6,(ROW(Tableyear1[])-ROW(INDEX(Tableyear1[],1,1))+1)/(YEAR(Tableyear1[])=YEAR(M637)),1)))*$C$25,P637-MAX($Q$2:Q637)*$C$19),P637)*(1+Tbill_YTM)^(1/52)</f>
        <v>3582.0918942654839</v>
      </c>
      <c r="Q638" s="64">
        <f t="shared" si="36"/>
        <v>6963.7358315694855</v>
      </c>
      <c r="R638" s="64">
        <f>IF(YEAR(M638)&lt;&gt;YEAR(M637), R637*EXP($C$20/52)+(-MAX(Q$2:Q637)*$C$19), R637*EXP($C$20/52))</f>
        <v>-3913.8031670994719</v>
      </c>
      <c r="S638" s="65">
        <f t="shared" si="37"/>
        <v>1.7792759457370273</v>
      </c>
      <c r="T638" s="62"/>
      <c r="U638" s="62"/>
      <c r="V638" s="62"/>
    </row>
    <row r="639" spans="7:22" x14ac:dyDescent="0.4">
      <c r="G639" s="62"/>
      <c r="H639" s="77">
        <v>41064</v>
      </c>
      <c r="I639" s="78">
        <v>2559.2099609375</v>
      </c>
      <c r="J639" s="73">
        <v>3.1271932125091499</v>
      </c>
      <c r="K639" s="79">
        <f t="shared" si="38"/>
        <v>143.63358576817359</v>
      </c>
      <c r="L639" s="62"/>
      <c r="M639" s="77">
        <v>41064</v>
      </c>
      <c r="N639" s="80">
        <f t="shared" si="39"/>
        <v>2181.946099966307</v>
      </c>
      <c r="O639" s="80">
        <f t="array" ref="O639">IF(YEAR(M639)&lt;&gt;YEAR(M638),IF(O638&gt;INDEX(Table2xAcq.1[],_xlfn.AGGREGATE(15,6,(ROW(Tableyear1[])-ROW(INDEX(Tableyear1[],1,1))+1)/(YEAR(Tableyear1[])=YEAR(M638)),1)),O638-(O638-INDEX(Table2xAcq.1[],_xlfn.AGGREGATE(15,6,(ROW(Tableyear1[])-ROW(INDEX(Tableyear1[],1,1))+1)/(YEAR(Tableyear1[])=YEAR(M638)),1)))*$C$25,O638+MAX($Q$2:Q638)*$C$19),O638)*($J639/$J638)</f>
        <v>1392.5915239908675</v>
      </c>
      <c r="P639" s="80">
        <f t="array" ref="P639">IF(YEAR(M639)&lt;&gt;YEAR(M638),IF(O638&gt;INDEX(Table2xAcq.1[],_xlfn.AGGREGATE(15,6,(ROW(Tableyear1[])-ROW(INDEX(Tableyear1[],1,1))+1)/(YEAR(Tableyear1[])=YEAR(M638)),1)),P638+(O638-INDEX(Table2xAcq.1[],_xlfn.AGGREGATE(15,6,(ROW(Tableyear1[])-ROW(INDEX(Tableyear1[],1,1))+1)/(YEAR(Tableyear1[])=YEAR(M638)),1)))*$C$25,P638-MAX($Q$2:Q638)*$C$19),P638)*(1+Tbill_YTM)^(1/52)</f>
        <v>3584.1286720619796</v>
      </c>
      <c r="Q639" s="64">
        <f t="shared" si="36"/>
        <v>7158.6662960191534</v>
      </c>
      <c r="R639" s="64">
        <f>IF(YEAR(M639)&lt;&gt;YEAR(M638), R638*EXP($C$20/52)+(-MAX(Q$2:Q638)*$C$19), R638*EXP($C$20/52))</f>
        <v>-3918.3217001754297</v>
      </c>
      <c r="S639" s="65">
        <f t="shared" si="37"/>
        <v>1.8269725774937386</v>
      </c>
      <c r="T639" s="62"/>
      <c r="U639" s="62"/>
      <c r="V639" s="62"/>
    </row>
    <row r="640" spans="7:22" x14ac:dyDescent="0.4">
      <c r="G640" s="62"/>
      <c r="H640" s="77">
        <v>41071</v>
      </c>
      <c r="I640" s="78">
        <v>2571.22998046875</v>
      </c>
      <c r="J640" s="73">
        <v>3.14859938621521</v>
      </c>
      <c r="K640" s="79">
        <f t="shared" si="38"/>
        <v>143.71525583889178</v>
      </c>
      <c r="L640" s="62"/>
      <c r="M640" s="77">
        <v>41071</v>
      </c>
      <c r="N640" s="80">
        <f t="shared" si="39"/>
        <v>2192.194198066129</v>
      </c>
      <c r="O640" s="80">
        <f t="array" ref="O640">IF(YEAR(M640)&lt;&gt;YEAR(M639),IF(O639&gt;INDEX(Table2xAcq.1[],_xlfn.AGGREGATE(15,6,(ROW(Tableyear1[])-ROW(INDEX(Tableyear1[],1,1))+1)/(YEAR(Tableyear1[])=YEAR(M639)),1)),O639-(O639-INDEX(Table2xAcq.1[],_xlfn.AGGREGATE(15,6,(ROW(Tableyear1[])-ROW(INDEX(Tableyear1[],1,1))+1)/(YEAR(Tableyear1[])=YEAR(M639)),1)))*$C$25,O639+MAX($Q$2:Q639)*$C$19),O639)*($J640/$J639)</f>
        <v>1402.1240517364802</v>
      </c>
      <c r="P640" s="80">
        <f t="array" ref="P640">IF(YEAR(M640)&lt;&gt;YEAR(M639),IF(O639&gt;INDEX(Table2xAcq.1[],_xlfn.AGGREGATE(15,6,(ROW(Tableyear1[])-ROW(INDEX(Tableyear1[],1,1))+1)/(YEAR(Tableyear1[])=YEAR(M639)),1)),P639+(O639-INDEX(Table2xAcq.1[],_xlfn.AGGREGATE(15,6,(ROW(Tableyear1[])-ROW(INDEX(Tableyear1[],1,1))+1)/(YEAR(Tableyear1[])=YEAR(M639)),1)))*$C$25,P639-MAX($Q$2:Q639)*$C$19),P639)*(1+Tbill_YTM)^(1/52)</f>
        <v>3586.1666079705269</v>
      </c>
      <c r="Q640" s="64">
        <f t="shared" si="36"/>
        <v>7180.4848577731354</v>
      </c>
      <c r="R640" s="64">
        <f>IF(YEAR(M640)&lt;&gt;YEAR(M639), R639*EXP($C$20/52)+(-MAX(Q$2:Q639)*$C$19), R639*EXP($C$20/52))</f>
        <v>-3922.8454499524546</v>
      </c>
      <c r="S640" s="65">
        <f t="shared" si="37"/>
        <v>1.8304276702667865</v>
      </c>
      <c r="T640" s="62"/>
      <c r="U640" s="62"/>
      <c r="V640" s="62"/>
    </row>
    <row r="641" spans="1:22" ht="17.5" customHeight="1" x14ac:dyDescent="0.4">
      <c r="A641" s="4"/>
      <c r="G641" s="62"/>
      <c r="H641" s="77">
        <v>41078</v>
      </c>
      <c r="I641" s="78">
        <v>2585.53002929687</v>
      </c>
      <c r="J641" s="73">
        <v>3.1797921657562198</v>
      </c>
      <c r="K641" s="79">
        <f t="shared" si="38"/>
        <v>143.79697234722005</v>
      </c>
      <c r="L641" s="79"/>
      <c r="M641" s="77">
        <v>41078</v>
      </c>
      <c r="N641" s="93">
        <f t="shared" si="39"/>
        <v>2204.3862167930388</v>
      </c>
      <c r="O641" s="80">
        <f t="array" ref="O641">IF(YEAR(M641)&lt;&gt;YEAR(M640),IF(O640&gt;INDEX(Table2xAcq.1[],_xlfn.AGGREGATE(15,6,(ROW(Tableyear1[])-ROW(INDEX(Tableyear1[],1,1))+1)/(YEAR(Tableyear1[])=YEAR(M640)),1)),O640-(O640-INDEX(Table2xAcq.1[],_xlfn.AGGREGATE(15,6,(ROW(Tableyear1[])-ROW(INDEX(Tableyear1[],1,1))+1)/(YEAR(Tableyear1[])=YEAR(M640)),1)))*$C$25,O640+MAX($Q$2:Q640)*$C$19),O640)*($J641/$J640)</f>
        <v>1416.0147190047401</v>
      </c>
      <c r="P641" s="80">
        <f t="array" ref="P641">IF(YEAR(M641)&lt;&gt;YEAR(M640),IF(O640&gt;INDEX(Table2xAcq.1[],_xlfn.AGGREGATE(15,6,(ROW(Tableyear1[])-ROW(INDEX(Tableyear1[],1,1))+1)/(YEAR(Tableyear1[])=YEAR(M640)),1)),P640+(O640-INDEX(Table2xAcq.1[],_xlfn.AGGREGATE(15,6,(ROW(Tableyear1[])-ROW(INDEX(Tableyear1[],1,1))+1)/(YEAR(Tableyear1[])=YEAR(M640)),1)))*$C$25,P640-MAX($Q$2:Q640)*$C$19),P640)*(1+Tbill_YTM)^(1/52)</f>
        <v>3588.2057026496282</v>
      </c>
      <c r="Q641" s="64">
        <f t="shared" si="36"/>
        <v>7208.606638447407</v>
      </c>
      <c r="R641" s="66">
        <f>IF(YEAR(M641)&lt;&gt;YEAR(M640), R640*EXP($C$20/52)+(-MAX(Q$2:Q640)*$C$19), R640*EXP($C$20/52))</f>
        <v>-3927.3744224532911</v>
      </c>
      <c r="S641" s="65">
        <f t="shared" si="37"/>
        <v>1.8354773095315029</v>
      </c>
      <c r="T641" s="62"/>
      <c r="U641" s="62"/>
      <c r="V641" s="62"/>
    </row>
    <row r="642" spans="1:22" ht="17.5" customHeight="1" x14ac:dyDescent="0.4">
      <c r="G642" s="62"/>
      <c r="H642" s="77">
        <v>41085</v>
      </c>
      <c r="I642" s="78">
        <v>2615.71997070312</v>
      </c>
      <c r="J642" s="73">
        <v>3.2562441825866699</v>
      </c>
      <c r="K642" s="79">
        <f t="shared" si="38"/>
        <v>143.87873531956282</v>
      </c>
      <c r="L642" s="62"/>
      <c r="M642" s="77">
        <v>41085</v>
      </c>
      <c r="N642" s="80">
        <f t="shared" si="39"/>
        <v>2230.1257324697626</v>
      </c>
      <c r="O642" s="80">
        <f t="array" ref="O642">IF(YEAR(M642)&lt;&gt;YEAR(M641),IF(O641&gt;INDEX(Table2xAcq.1[],_xlfn.AGGREGATE(15,6,(ROW(Tableyear1[])-ROW(INDEX(Tableyear1[],1,1))+1)/(YEAR(Tableyear1[])=YEAR(M641)),1)),O641-(O641-INDEX(Table2xAcq.1[],_xlfn.AGGREGATE(15,6,(ROW(Tableyear1[])-ROW(INDEX(Tableyear1[],1,1))+1)/(YEAR(Tableyear1[])=YEAR(M641)),1)))*$C$25,O641+MAX($Q$2:Q641)*$C$19),O641)*($J642/$J641)</f>
        <v>1450.0600828166764</v>
      </c>
      <c r="P642" s="80">
        <f t="array" ref="P642">IF(YEAR(M642)&lt;&gt;YEAR(M641),IF(O641&gt;INDEX(Table2xAcq.1[],_xlfn.AGGREGATE(15,6,(ROW(Tableyear1[])-ROW(INDEX(Tableyear1[],1,1))+1)/(YEAR(Tableyear1[])=YEAR(M641)),1)),P641+(O641-INDEX(Table2xAcq.1[],_xlfn.AGGREGATE(15,6,(ROW(Tableyear1[])-ROW(INDEX(Tableyear1[],1,1))+1)/(YEAR(Tableyear1[])=YEAR(M641)),1)))*$C$25,P641-MAX($Q$2:Q641)*$C$19),P641)*(1+Tbill_YTM)^(1/52)</f>
        <v>3590.2459567581604</v>
      </c>
      <c r="Q642" s="64">
        <f t="shared" ref="Q642:Q705" si="40">SUM(N642:P642)</f>
        <v>7270.4317720445997</v>
      </c>
      <c r="R642" s="64">
        <f>IF(YEAR(M642)&lt;&gt;YEAR(M641), R641*EXP($C$20/52)+(-MAX(Q$2:Q641)*$C$19), R641*EXP($C$20/52))</f>
        <v>-3931.9086237076372</v>
      </c>
      <c r="S642" s="65">
        <f t="shared" ref="S642:S705" si="41">Q642/-R642</f>
        <v>1.8490846222130322</v>
      </c>
      <c r="T642" s="62"/>
      <c r="U642" s="62"/>
      <c r="V642" s="62"/>
    </row>
    <row r="643" spans="1:22" x14ac:dyDescent="0.4">
      <c r="G643" s="62"/>
      <c r="H643" s="77">
        <v>41092</v>
      </c>
      <c r="I643" s="78">
        <v>2612.2900390625</v>
      </c>
      <c r="J643" s="73">
        <v>3.2507400512695299</v>
      </c>
      <c r="K643" s="79">
        <f t="shared" ref="K643:K706" si="42">K642*(1+Tbill_YTM)^(1/52)</f>
        <v>143.96054478233955</v>
      </c>
      <c r="L643" s="62"/>
      <c r="M643" s="77">
        <v>41092</v>
      </c>
      <c r="N643" s="80">
        <f t="shared" ref="N643:N706" si="43">N642*($I643/$I642)</f>
        <v>2227.2014214204023</v>
      </c>
      <c r="O643" s="80">
        <f t="array" ref="O643">IF(YEAR(M643)&lt;&gt;YEAR(M642),IF(O642&gt;INDEX(Table2xAcq.1[],_xlfn.AGGREGATE(15,6,(ROW(Tableyear1[])-ROW(INDEX(Tableyear1[],1,1))+1)/(YEAR(Tableyear1[])=YEAR(M642)),1)),O642-(O642-INDEX(Table2xAcq.1[],_xlfn.AGGREGATE(15,6,(ROW(Tableyear1[])-ROW(INDEX(Tableyear1[],1,1))+1)/(YEAR(Tableyear1[])=YEAR(M642)),1)))*$C$25,O642+MAX($Q$2:Q642)*$C$19),O642)*($J643/$J642)</f>
        <v>1447.6090009364393</v>
      </c>
      <c r="P643" s="80">
        <f t="array" ref="P643">IF(YEAR(M643)&lt;&gt;YEAR(M642),IF(O642&gt;INDEX(Table2xAcq.1[],_xlfn.AGGREGATE(15,6,(ROW(Tableyear1[])-ROW(INDEX(Tableyear1[],1,1))+1)/(YEAR(Tableyear1[])=YEAR(M642)),1)),P642+(O642-INDEX(Table2xAcq.1[],_xlfn.AGGREGATE(15,6,(ROW(Tableyear1[])-ROW(INDEX(Tableyear1[],1,1))+1)/(YEAR(Tableyear1[])=YEAR(M642)),1)))*$C$25,P642-MAX($Q$2:Q642)*$C$19),P642)*(1+Tbill_YTM)^(1/52)</f>
        <v>3592.287370955376</v>
      </c>
      <c r="Q643" s="64">
        <f t="shared" si="40"/>
        <v>7267.0977933122176</v>
      </c>
      <c r="R643" s="64">
        <f>IF(YEAR(M643)&lt;&gt;YEAR(M642), R642*EXP($C$20/52)+(-MAX(Q$2:Q642)*$C$19), R642*EXP($C$20/52))</f>
        <v>-3936.4480597521515</v>
      </c>
      <c r="S643" s="65">
        <f t="shared" si="41"/>
        <v>1.8461053424314131</v>
      </c>
      <c r="T643" s="62"/>
      <c r="U643" s="62"/>
      <c r="V643" s="62"/>
    </row>
    <row r="644" spans="1:22" x14ac:dyDescent="0.4">
      <c r="G644" s="62"/>
      <c r="H644" s="77">
        <v>41099</v>
      </c>
      <c r="I644" s="78">
        <v>2584.96997070312</v>
      </c>
      <c r="J644" s="73">
        <v>3.1736762523651101</v>
      </c>
      <c r="K644" s="79">
        <f t="shared" si="42"/>
        <v>144.04240076198471</v>
      </c>
      <c r="L644" s="62"/>
      <c r="M644" s="77">
        <v>41099</v>
      </c>
      <c r="N644" s="80">
        <f t="shared" si="43"/>
        <v>2203.9087187827004</v>
      </c>
      <c r="O644" s="80">
        <f t="array" ref="O644">IF(YEAR(M644)&lt;&gt;YEAR(M643),IF(O643&gt;INDEX(Table2xAcq.1[],_xlfn.AGGREGATE(15,6,(ROW(Tableyear1[])-ROW(INDEX(Tableyear1[],1,1))+1)/(YEAR(Tableyear1[])=YEAR(M643)),1)),O643-(O643-INDEX(Table2xAcq.1[],_xlfn.AGGREGATE(15,6,(ROW(Tableyear1[])-ROW(INDEX(Tableyear1[],1,1))+1)/(YEAR(Tableyear1[])=YEAR(M643)),1)))*$C$25,O643+MAX($Q$2:Q643)*$C$19),O643)*($J644/$J643)</f>
        <v>1413.2912003184456</v>
      </c>
      <c r="P644" s="80">
        <f t="array" ref="P644">IF(YEAR(M644)&lt;&gt;YEAR(M643),IF(O643&gt;INDEX(Table2xAcq.1[],_xlfn.AGGREGATE(15,6,(ROW(Tableyear1[])-ROW(INDEX(Tableyear1[],1,1))+1)/(YEAR(Tableyear1[])=YEAR(M643)),1)),P643+(O643-INDEX(Table2xAcq.1[],_xlfn.AGGREGATE(15,6,(ROW(Tableyear1[])-ROW(INDEX(Tableyear1[],1,1))+1)/(YEAR(Tableyear1[])=YEAR(M643)),1)))*$C$25,P643-MAX($Q$2:Q643)*$C$19),P643)*(1+Tbill_YTM)^(1/52)</f>
        <v>3594.3299459009008</v>
      </c>
      <c r="Q644" s="64">
        <f t="shared" si="40"/>
        <v>7211.5298650020468</v>
      </c>
      <c r="R644" s="64">
        <f>IF(YEAR(M644)&lt;&gt;YEAR(M643), R643*EXP($C$20/52)+(-MAX(Q$2:Q643)*$C$19), R643*EXP($C$20/52))</f>
        <v>-3940.9927366304628</v>
      </c>
      <c r="S644" s="65">
        <f t="shared" si="41"/>
        <v>1.8298764669046013</v>
      </c>
      <c r="T644" s="62"/>
      <c r="U644" s="62"/>
      <c r="V644" s="62"/>
    </row>
    <row r="645" spans="1:22" x14ac:dyDescent="0.4">
      <c r="G645" s="62"/>
      <c r="H645" s="77">
        <v>41106</v>
      </c>
      <c r="I645" s="78">
        <v>2618.0400390625</v>
      </c>
      <c r="J645" s="73">
        <v>3.2617485523223801</v>
      </c>
      <c r="K645" s="79">
        <f t="shared" si="42"/>
        <v>144.12430328494779</v>
      </c>
      <c r="L645" s="62"/>
      <c r="M645" s="77">
        <v>41106</v>
      </c>
      <c r="N645" s="80">
        <f t="shared" si="43"/>
        <v>2232.1037898334303</v>
      </c>
      <c r="O645" s="80">
        <f t="array" ref="O645">IF(YEAR(M645)&lt;&gt;YEAR(M644),IF(O644&gt;INDEX(Table2xAcq.1[],_xlfn.AGGREGATE(15,6,(ROW(Tableyear1[])-ROW(INDEX(Tableyear1[],1,1))+1)/(YEAR(Tableyear1[])=YEAR(M644)),1)),O644-(O644-INDEX(Table2xAcq.1[],_xlfn.AGGREGATE(15,6,(ROW(Tableyear1[])-ROW(INDEX(Tableyear1[],1,1))+1)/(YEAR(Tableyear1[])=YEAR(M644)),1)))*$C$25,O644+MAX($Q$2:Q644)*$C$19),O644)*($J645/$J644)</f>
        <v>1452.5112708686966</v>
      </c>
      <c r="P645" s="80">
        <f t="array" ref="P645">IF(YEAR(M645)&lt;&gt;YEAR(M644),IF(O644&gt;INDEX(Table2xAcq.1[],_xlfn.AGGREGATE(15,6,(ROW(Tableyear1[])-ROW(INDEX(Tableyear1[],1,1))+1)/(YEAR(Tableyear1[])=YEAR(M644)),1)),P644+(O644-INDEX(Table2xAcq.1[],_xlfn.AGGREGATE(15,6,(ROW(Tableyear1[])-ROW(INDEX(Tableyear1[],1,1))+1)/(YEAR(Tableyear1[])=YEAR(M644)),1)))*$C$25,P644-MAX($Q$2:Q644)*$C$19),P644)*(1+Tbill_YTM)^(1/52)</f>
        <v>3596.3736822547367</v>
      </c>
      <c r="Q645" s="64">
        <f t="shared" si="40"/>
        <v>7280.9887429568635</v>
      </c>
      <c r="R645" s="64">
        <f>IF(YEAR(M645)&lt;&gt;YEAR(M644), R644*EXP($C$20/52)+(-MAX(Q$2:Q644)*$C$19), R644*EXP($C$20/52))</f>
        <v>-3945.5426603931774</v>
      </c>
      <c r="S645" s="65">
        <f t="shared" si="41"/>
        <v>1.845370680197209</v>
      </c>
      <c r="T645" s="62"/>
      <c r="U645" s="62"/>
      <c r="V645" s="62"/>
    </row>
    <row r="646" spans="1:22" x14ac:dyDescent="0.4">
      <c r="G646" s="62"/>
      <c r="H646" s="77">
        <v>41113</v>
      </c>
      <c r="I646" s="78">
        <v>2647.03002929687</v>
      </c>
      <c r="J646" s="73">
        <v>3.32535672187805</v>
      </c>
      <c r="K646" s="79">
        <f t="shared" si="42"/>
        <v>144.20625237769332</v>
      </c>
      <c r="L646" s="62"/>
      <c r="M646" s="77">
        <v>41113</v>
      </c>
      <c r="N646" s="80">
        <f t="shared" si="43"/>
        <v>2256.8202441671624</v>
      </c>
      <c r="O646" s="80">
        <f t="array" ref="O646">IF(YEAR(M646)&lt;&gt;YEAR(M645),IF(O645&gt;INDEX(Table2xAcq.1[],_xlfn.AGGREGATE(15,6,(ROW(Tableyear1[])-ROW(INDEX(Tableyear1[],1,1))+1)/(YEAR(Tableyear1[])=YEAR(M645)),1)),O645-(O645-INDEX(Table2xAcq.1[],_xlfn.AGGREGATE(15,6,(ROW(Tableyear1[])-ROW(INDEX(Tableyear1[],1,1))+1)/(YEAR(Tableyear1[])=YEAR(M645)),1)))*$C$25,O645+MAX($Q$2:Q645)*$C$19),O645)*($J646/$J645)</f>
        <v>1480.8370543301944</v>
      </c>
      <c r="P646" s="80">
        <f t="array" ref="P646">IF(YEAR(M646)&lt;&gt;YEAR(M645),IF(O645&gt;INDEX(Table2xAcq.1[],_xlfn.AGGREGATE(15,6,(ROW(Tableyear1[])-ROW(INDEX(Tableyear1[],1,1))+1)/(YEAR(Tableyear1[])=YEAR(M645)),1)),P645+(O645-INDEX(Table2xAcq.1[],_xlfn.AGGREGATE(15,6,(ROW(Tableyear1[])-ROW(INDEX(Tableyear1[],1,1))+1)/(YEAR(Tableyear1[])=YEAR(M645)),1)))*$C$25,P645-MAX($Q$2:Q645)*$C$19),P645)*(1+Tbill_YTM)^(1/52)</f>
        <v>3598.4185806772603</v>
      </c>
      <c r="Q646" s="64">
        <f t="shared" si="40"/>
        <v>7336.0758791746175</v>
      </c>
      <c r="R646" s="64">
        <f>IF(YEAR(M646)&lt;&gt;YEAR(M645), R645*EXP($C$20/52)+(-MAX(Q$2:Q645)*$C$19), R645*EXP($C$20/52))</f>
        <v>-3950.0978370978864</v>
      </c>
      <c r="S646" s="65">
        <f t="shared" si="41"/>
        <v>1.8571883993041522</v>
      </c>
      <c r="T646" s="62"/>
      <c r="U646" s="62"/>
      <c r="V646" s="62"/>
    </row>
    <row r="647" spans="1:22" x14ac:dyDescent="0.4">
      <c r="G647" s="62"/>
      <c r="H647" s="77">
        <v>41120</v>
      </c>
      <c r="I647" s="78">
        <v>2676</v>
      </c>
      <c r="J647" s="73">
        <v>3.3901879787445002</v>
      </c>
      <c r="K647" s="79">
        <f t="shared" si="42"/>
        <v>144.2882480667009</v>
      </c>
      <c r="L647" s="62"/>
      <c r="M647" s="77">
        <v>41120</v>
      </c>
      <c r="N647" s="80">
        <f t="shared" si="43"/>
        <v>2281.5196301326177</v>
      </c>
      <c r="O647" s="80">
        <f t="array" ref="O647">IF(YEAR(M647)&lt;&gt;YEAR(M646),IF(O646&gt;INDEX(Table2xAcq.1[],_xlfn.AGGREGATE(15,6,(ROW(Tableyear1[])-ROW(INDEX(Tableyear1[],1,1))+1)/(YEAR(Tableyear1[])=YEAR(M646)),1)),O646-(O646-INDEX(Table2xAcq.1[],_xlfn.AGGREGATE(15,6,(ROW(Tableyear1[])-ROW(INDEX(Tableyear1[],1,1))+1)/(YEAR(Tableyear1[])=YEAR(M646)),1)))*$C$25,O646+MAX($Q$2:Q646)*$C$19),O646)*($J647/$J646)</f>
        <v>1509.7074990602318</v>
      </c>
      <c r="P647" s="80">
        <f t="array" ref="P647">IF(YEAR(M647)&lt;&gt;YEAR(M646),IF(O646&gt;INDEX(Table2xAcq.1[],_xlfn.AGGREGATE(15,6,(ROW(Tableyear1[])-ROW(INDEX(Tableyear1[],1,1))+1)/(YEAR(Tableyear1[])=YEAR(M646)),1)),P646+(O646-INDEX(Table2xAcq.1[],_xlfn.AGGREGATE(15,6,(ROW(Tableyear1[])-ROW(INDEX(Tableyear1[],1,1))+1)/(YEAR(Tableyear1[])=YEAR(M646)),1)))*$C$25,P646-MAX($Q$2:Q646)*$C$19),P646)*(1+Tbill_YTM)^(1/52)</f>
        <v>3600.4646418292241</v>
      </c>
      <c r="Q647" s="64">
        <f t="shared" si="40"/>
        <v>7391.6917710220732</v>
      </c>
      <c r="R647" s="64">
        <f>IF(YEAR(M647)&lt;&gt;YEAR(M646), R646*EXP($C$20/52)+(-MAX(Q$2:Q646)*$C$19), R646*EXP($C$20/52))</f>
        <v>-3954.6582728091753</v>
      </c>
      <c r="S647" s="65">
        <f t="shared" si="41"/>
        <v>1.869110112963418</v>
      </c>
      <c r="T647" s="62"/>
      <c r="U647" s="62"/>
      <c r="V647" s="62"/>
    </row>
    <row r="648" spans="1:22" x14ac:dyDescent="0.4">
      <c r="E648" s="4"/>
      <c r="F648" s="4"/>
      <c r="G648" s="62"/>
      <c r="H648" s="77">
        <v>41127</v>
      </c>
      <c r="I648" s="78">
        <v>2722.9599609375</v>
      </c>
      <c r="J648" s="73">
        <v>3.5247433185577299</v>
      </c>
      <c r="K648" s="79">
        <f t="shared" si="42"/>
        <v>144.37029037846514</v>
      </c>
      <c r="L648" s="62"/>
      <c r="M648" s="77">
        <v>41127</v>
      </c>
      <c r="N648" s="80">
        <f t="shared" si="43"/>
        <v>2321.5570265112301</v>
      </c>
      <c r="O648" s="80">
        <f t="array" ref="O648">IF(YEAR(M648)&lt;&gt;YEAR(M647),IF(O647&gt;INDEX(Table2xAcq.1[],_xlfn.AGGREGATE(15,6,(ROW(Tableyear1[])-ROW(INDEX(Tableyear1[],1,1))+1)/(YEAR(Tableyear1[])=YEAR(M647)),1)),O647-(O647-INDEX(Table2xAcq.1[],_xlfn.AGGREGATE(15,6,(ROW(Tableyear1[])-ROW(INDEX(Tableyear1[],1,1))+1)/(YEAR(Tableyear1[])=YEAR(M647)),1)))*$C$25,O647+MAX($Q$2:Q647)*$C$19),O647)*($J648/$J647)</f>
        <v>1569.6272459380614</v>
      </c>
      <c r="P648" s="80">
        <f t="array" ref="P648">IF(YEAR(M648)&lt;&gt;YEAR(M647),IF(O647&gt;INDEX(Table2xAcq.1[],_xlfn.AGGREGATE(15,6,(ROW(Tableyear1[])-ROW(INDEX(Tableyear1[],1,1))+1)/(YEAR(Tableyear1[])=YEAR(M647)),1)),P647+(O647-INDEX(Table2xAcq.1[],_xlfn.AGGREGATE(15,6,(ROW(Tableyear1[])-ROW(INDEX(Tableyear1[],1,1))+1)/(YEAR(Tableyear1[])=YEAR(M647)),1)))*$C$25,P647-MAX($Q$2:Q647)*$C$19),P647)*(1+Tbill_YTM)^(1/52)</f>
        <v>3602.5118663717562</v>
      </c>
      <c r="Q648" s="64">
        <f t="shared" si="40"/>
        <v>7493.6961388210475</v>
      </c>
      <c r="R648" s="64">
        <f>IF(YEAR(M648)&lt;&gt;YEAR(M647), R647*EXP($C$20/52)+(-MAX(Q$2:Q647)*$C$19), R647*EXP($C$20/52))</f>
        <v>-3959.2239735986304</v>
      </c>
      <c r="S648" s="65">
        <f t="shared" si="41"/>
        <v>1.8927184187586774</v>
      </c>
      <c r="T648" s="62"/>
      <c r="U648" s="62"/>
      <c r="V648" s="62"/>
    </row>
    <row r="649" spans="1:22" x14ac:dyDescent="0.4">
      <c r="B649" s="27"/>
      <c r="C649" s="4"/>
      <c r="D649" s="4"/>
      <c r="G649" s="62"/>
      <c r="H649" s="77">
        <v>41134</v>
      </c>
      <c r="I649" s="78">
        <v>2780.30004882812</v>
      </c>
      <c r="J649" s="73">
        <v>3.6770362854003902</v>
      </c>
      <c r="K649" s="79">
        <f t="shared" si="42"/>
        <v>144.45237933949576</v>
      </c>
      <c r="L649" s="62"/>
      <c r="M649" s="77">
        <v>41134</v>
      </c>
      <c r="N649" s="80">
        <f t="shared" si="43"/>
        <v>2370.4443718460507</v>
      </c>
      <c r="O649" s="80">
        <f t="array" ref="O649">IF(YEAR(M649)&lt;&gt;YEAR(M648),IF(O648&gt;INDEX(Table2xAcq.1[],_xlfn.AGGREGATE(15,6,(ROW(Tableyear1[])-ROW(INDEX(Tableyear1[],1,1))+1)/(YEAR(Tableyear1[])=YEAR(M648)),1)),O648-(O648-INDEX(Table2xAcq.1[],_xlfn.AGGREGATE(15,6,(ROW(Tableyear1[])-ROW(INDEX(Tableyear1[],1,1))+1)/(YEAR(Tableyear1[])=YEAR(M648)),1)))*$C$25,O648+MAX($Q$2:Q648)*$C$19),O648)*($J649/$J648)</f>
        <v>1637.4458552712351</v>
      </c>
      <c r="P649" s="80">
        <f t="array" ref="P649">IF(YEAR(M649)&lt;&gt;YEAR(M648),IF(O648&gt;INDEX(Table2xAcq.1[],_xlfn.AGGREGATE(15,6,(ROW(Tableyear1[])-ROW(INDEX(Tableyear1[],1,1))+1)/(YEAR(Tableyear1[])=YEAR(M648)),1)),P648+(O648-INDEX(Table2xAcq.1[],_xlfn.AGGREGATE(15,6,(ROW(Tableyear1[])-ROW(INDEX(Tableyear1[],1,1))+1)/(YEAR(Tableyear1[])=YEAR(M648)),1)))*$C$25,P648-MAX($Q$2:Q648)*$C$19),P648)*(1+Tbill_YTM)^(1/52)</f>
        <v>3604.5602549663608</v>
      </c>
      <c r="Q649" s="64">
        <f t="shared" si="40"/>
        <v>7612.4504820836464</v>
      </c>
      <c r="R649" s="64">
        <f>IF(YEAR(M649)&lt;&gt;YEAR(M648), R648*EXP($C$20/52)+(-MAX(Q$2:Q648)*$C$19), R648*EXP($C$20/52))</f>
        <v>-3963.7949455448484</v>
      </c>
      <c r="S649" s="65">
        <f t="shared" si="41"/>
        <v>1.9204955318487766</v>
      </c>
      <c r="T649" s="62"/>
      <c r="U649" s="62"/>
      <c r="V649" s="62"/>
    </row>
    <row r="650" spans="1:22" x14ac:dyDescent="0.4">
      <c r="G650" s="62"/>
      <c r="H650" s="77">
        <v>41141</v>
      </c>
      <c r="I650" s="78">
        <v>2778.05004882812</v>
      </c>
      <c r="J650" s="73">
        <v>3.6721436977386399</v>
      </c>
      <c r="K650" s="79">
        <f t="shared" si="42"/>
        <v>144.53451497631755</v>
      </c>
      <c r="L650" s="62"/>
      <c r="M650" s="77">
        <v>41141</v>
      </c>
      <c r="N650" s="80">
        <f t="shared" si="43"/>
        <v>2368.5260537713875</v>
      </c>
      <c r="O650" s="80">
        <f t="array" ref="O650">IF(YEAR(M650)&lt;&gt;YEAR(M649),IF(O649&gt;INDEX(Table2xAcq.1[],_xlfn.AGGREGATE(15,6,(ROW(Tableyear1[])-ROW(INDEX(Tableyear1[],1,1))+1)/(YEAR(Tableyear1[])=YEAR(M649)),1)),O649-(O649-INDEX(Table2xAcq.1[],_xlfn.AGGREGATE(15,6,(ROW(Tableyear1[])-ROW(INDEX(Tableyear1[],1,1))+1)/(YEAR(Tableyear1[])=YEAR(M649)),1)))*$C$25,O649+MAX($Q$2:Q649)*$C$19),O649)*($J650/$J649)</f>
        <v>1635.2671040252674</v>
      </c>
      <c r="P650" s="80">
        <f t="array" ref="P650">IF(YEAR(M650)&lt;&gt;YEAR(M649),IF(O649&gt;INDEX(Table2xAcq.1[],_xlfn.AGGREGATE(15,6,(ROW(Tableyear1[])-ROW(INDEX(Tableyear1[],1,1))+1)/(YEAR(Tableyear1[])=YEAR(M649)),1)),P649+(O649-INDEX(Table2xAcq.1[],_xlfn.AGGREGATE(15,6,(ROW(Tableyear1[])-ROW(INDEX(Tableyear1[],1,1))+1)/(YEAR(Tableyear1[])=YEAR(M649)),1)))*$C$25,P649-MAX($Q$2:Q649)*$C$19),P649)*(1+Tbill_YTM)^(1/52)</f>
        <v>3606.6098082749177</v>
      </c>
      <c r="Q650" s="64">
        <f t="shared" si="40"/>
        <v>7610.4029660715723</v>
      </c>
      <c r="R650" s="64">
        <f>IF(YEAR(M650)&lt;&gt;YEAR(M649), R649*EXP($C$20/52)+(-MAX(Q$2:Q649)*$C$19), R649*EXP($C$20/52))</f>
        <v>-3968.3711947334427</v>
      </c>
      <c r="S650" s="65">
        <f t="shared" si="41"/>
        <v>1.9177648946176182</v>
      </c>
      <c r="T650" s="62"/>
      <c r="U650" s="62"/>
      <c r="V650" s="62"/>
    </row>
    <row r="651" spans="1:22" x14ac:dyDescent="0.4">
      <c r="G651" s="62"/>
      <c r="H651" s="77">
        <v>41148</v>
      </c>
      <c r="I651" s="78">
        <v>2772.23999023437</v>
      </c>
      <c r="J651" s="73">
        <v>3.6617453098297101</v>
      </c>
      <c r="K651" s="79">
        <f t="shared" si="42"/>
        <v>144.61669731547036</v>
      </c>
      <c r="L651" s="62"/>
      <c r="M651" s="77">
        <v>41148</v>
      </c>
      <c r="N651" s="80">
        <f t="shared" si="43"/>
        <v>2363.5724802535024</v>
      </c>
      <c r="O651" s="80">
        <f t="array" ref="O651">IF(YEAR(M651)&lt;&gt;YEAR(M650),IF(O650&gt;INDEX(Table2xAcq.1[],_xlfn.AGGREGATE(15,6,(ROW(Tableyear1[])-ROW(INDEX(Tableyear1[],1,1))+1)/(YEAR(Tableyear1[])=YEAR(M650)),1)),O650-(O650-INDEX(Table2xAcq.1[],_xlfn.AGGREGATE(15,6,(ROW(Tableyear1[])-ROW(INDEX(Tableyear1[],1,1))+1)/(YEAR(Tableyear1[])=YEAR(M650)),1)))*$C$25,O650+MAX($Q$2:Q650)*$C$19),O650)*($J651/$J650)</f>
        <v>1630.6365276965582</v>
      </c>
      <c r="P651" s="80">
        <f t="array" ref="P651">IF(YEAR(M651)&lt;&gt;YEAR(M650),IF(O650&gt;INDEX(Table2xAcq.1[],_xlfn.AGGREGATE(15,6,(ROW(Tableyear1[])-ROW(INDEX(Tableyear1[],1,1))+1)/(YEAR(Tableyear1[])=YEAR(M650)),1)),P650+(O650-INDEX(Table2xAcq.1[],_xlfn.AGGREGATE(15,6,(ROW(Tableyear1[])-ROW(INDEX(Tableyear1[],1,1))+1)/(YEAR(Tableyear1[])=YEAR(M650)),1)))*$C$25,P650-MAX($Q$2:Q650)*$C$19),P650)*(1+Tbill_YTM)^(1/52)</f>
        <v>3608.6605269596835</v>
      </c>
      <c r="Q651" s="64">
        <f t="shared" si="40"/>
        <v>7602.8695349097434</v>
      </c>
      <c r="R651" s="64">
        <f>IF(YEAR(M651)&lt;&gt;YEAR(M650), R650*EXP($C$20/52)+(-MAX(Q$2:Q650)*$C$19), R650*EXP($C$20/52))</f>
        <v>-3972.9527272570544</v>
      </c>
      <c r="S651" s="65">
        <f t="shared" si="41"/>
        <v>1.9136571856868785</v>
      </c>
      <c r="T651" s="62"/>
      <c r="U651" s="62"/>
      <c r="V651" s="62"/>
    </row>
    <row r="652" spans="1:22" x14ac:dyDescent="0.4">
      <c r="G652" s="62"/>
      <c r="H652" s="77">
        <v>41155</v>
      </c>
      <c r="I652" s="78">
        <v>2825.11010742187</v>
      </c>
      <c r="J652" s="73">
        <v>3.79263138771057</v>
      </c>
      <c r="K652" s="79">
        <f t="shared" si="42"/>
        <v>144.69892638350913</v>
      </c>
      <c r="L652" s="62"/>
      <c r="M652" s="77">
        <v>41155</v>
      </c>
      <c r="N652" s="80">
        <f t="shared" si="43"/>
        <v>2408.6487919914293</v>
      </c>
      <c r="O652" s="80">
        <f t="array" ref="O652">IF(YEAR(M652)&lt;&gt;YEAR(M651),IF(O651&gt;INDEX(Table2xAcq.1[],_xlfn.AGGREGATE(15,6,(ROW(Tableyear1[])-ROW(INDEX(Tableyear1[],1,1))+1)/(YEAR(Tableyear1[])=YEAR(M651)),1)),O651-(O651-INDEX(Table2xAcq.1[],_xlfn.AGGREGATE(15,6,(ROW(Tableyear1[])-ROW(INDEX(Tableyear1[],1,1))+1)/(YEAR(Tableyear1[])=YEAR(M651)),1)))*$C$25,O651+MAX($Q$2:Q651)*$C$19),O651)*($J652/$J651)</f>
        <v>1688.9222907687561</v>
      </c>
      <c r="P652" s="80">
        <f t="array" ref="P652">IF(YEAR(M652)&lt;&gt;YEAR(M651),IF(O651&gt;INDEX(Table2xAcq.1[],_xlfn.AGGREGATE(15,6,(ROW(Tableyear1[])-ROW(INDEX(Tableyear1[],1,1))+1)/(YEAR(Tableyear1[])=YEAR(M651)),1)),P651+(O651-INDEX(Table2xAcq.1[],_xlfn.AGGREGATE(15,6,(ROW(Tableyear1[])-ROW(INDEX(Tableyear1[],1,1))+1)/(YEAR(Tableyear1[])=YEAR(M651)),1)))*$C$25,P651-MAX($Q$2:Q651)*$C$19),P651)*(1+Tbill_YTM)^(1/52)</f>
        <v>3610.7124116832911</v>
      </c>
      <c r="Q652" s="64">
        <f t="shared" si="40"/>
        <v>7708.2834944434762</v>
      </c>
      <c r="R652" s="64">
        <f>IF(YEAR(M652)&lt;&gt;YEAR(M651), R651*EXP($C$20/52)+(-MAX(Q$2:Q651)*$C$19), R651*EXP($C$20/52))</f>
        <v>-3977.5395492153571</v>
      </c>
      <c r="S652" s="65">
        <f t="shared" si="41"/>
        <v>1.9379526964009892</v>
      </c>
      <c r="T652" s="62"/>
      <c r="U652" s="62"/>
      <c r="V652" s="62"/>
    </row>
    <row r="653" spans="1:22" x14ac:dyDescent="0.4">
      <c r="G653" s="62"/>
      <c r="H653" s="77">
        <v>41162</v>
      </c>
      <c r="I653" s="78">
        <v>2855.22998046875</v>
      </c>
      <c r="J653" s="73">
        <v>3.8758111000061</v>
      </c>
      <c r="K653" s="79">
        <f t="shared" si="42"/>
        <v>144.78120220700393</v>
      </c>
      <c r="L653" s="62"/>
      <c r="M653" s="77">
        <v>41162</v>
      </c>
      <c r="N653" s="80">
        <f t="shared" si="43"/>
        <v>2434.3285683791569</v>
      </c>
      <c r="O653" s="80">
        <f t="array" ref="O653">IF(YEAR(M653)&lt;&gt;YEAR(M652),IF(O652&gt;INDEX(Table2xAcq.1[],_xlfn.AGGREGATE(15,6,(ROW(Tableyear1[])-ROW(INDEX(Tableyear1[],1,1))+1)/(YEAR(Tableyear1[])=YEAR(M652)),1)),O652-(O652-INDEX(Table2xAcq.1[],_xlfn.AGGREGATE(15,6,(ROW(Tableyear1[])-ROW(INDEX(Tableyear1[],1,1))+1)/(YEAR(Tableyear1[])=YEAR(M652)),1)))*$C$25,O652+MAX($Q$2:Q652)*$C$19),O652)*($J653/$J652)</f>
        <v>1725.9636100730443</v>
      </c>
      <c r="P653" s="80">
        <f t="array" ref="P653">IF(YEAR(M653)&lt;&gt;YEAR(M652),IF(O652&gt;INDEX(Table2xAcq.1[],_xlfn.AGGREGATE(15,6,(ROW(Tableyear1[])-ROW(INDEX(Tableyear1[],1,1))+1)/(YEAR(Tableyear1[])=YEAR(M652)),1)),P652+(O652-INDEX(Table2xAcq.1[],_xlfn.AGGREGATE(15,6,(ROW(Tableyear1[])-ROW(INDEX(Tableyear1[],1,1))+1)/(YEAR(Tableyear1[])=YEAR(M652)),1)))*$C$25,P652-MAX($Q$2:Q652)*$C$19),P652)*(1+Tbill_YTM)^(1/52)</f>
        <v>3612.7654631087503</v>
      </c>
      <c r="Q653" s="64">
        <f t="shared" si="40"/>
        <v>7773.0576415609521</v>
      </c>
      <c r="R653" s="64">
        <f>IF(YEAR(M653)&lt;&gt;YEAR(M652), R652*EXP($C$20/52)+(-MAX(Q$2:Q652)*$C$19), R652*EXP($C$20/52))</f>
        <v>-3982.1316667150672</v>
      </c>
      <c r="S653" s="65">
        <f t="shared" si="41"/>
        <v>1.9519840859438704</v>
      </c>
      <c r="T653" s="62"/>
      <c r="U653" s="62"/>
      <c r="V653" s="62"/>
    </row>
    <row r="654" spans="1:22" x14ac:dyDescent="0.4">
      <c r="G654" s="62"/>
      <c r="H654" s="77">
        <v>41169</v>
      </c>
      <c r="I654" s="78">
        <v>2861.63989257812</v>
      </c>
      <c r="J654" s="73">
        <v>3.8947715759277299</v>
      </c>
      <c r="K654" s="79">
        <f t="shared" si="42"/>
        <v>144.86352481253988</v>
      </c>
      <c r="L654" s="62"/>
      <c r="M654" s="77">
        <v>41169</v>
      </c>
      <c r="N654" s="80">
        <f t="shared" si="43"/>
        <v>2439.7935684931149</v>
      </c>
      <c r="O654" s="80">
        <f t="array" ref="O654">IF(YEAR(M654)&lt;&gt;YEAR(M653),IF(O653&gt;INDEX(Table2xAcq.1[],_xlfn.AGGREGATE(15,6,(ROW(Tableyear1[])-ROW(INDEX(Tableyear1[],1,1))+1)/(YEAR(Tableyear1[])=YEAR(M653)),1)),O653-(O653-INDEX(Table2xAcq.1[],_xlfn.AGGREGATE(15,6,(ROW(Tableyear1[])-ROW(INDEX(Tableyear1[],1,1))+1)/(YEAR(Tableyear1[])=YEAR(M653)),1)))*$C$25,O653+MAX($Q$2:Q653)*$C$19),O653)*($J654/$J653)</f>
        <v>1734.40702762514</v>
      </c>
      <c r="P654" s="80">
        <f t="array" ref="P654">IF(YEAR(M654)&lt;&gt;YEAR(M653),IF(O653&gt;INDEX(Table2xAcq.1[],_xlfn.AGGREGATE(15,6,(ROW(Tableyear1[])-ROW(INDEX(Tableyear1[],1,1))+1)/(YEAR(Tableyear1[])=YEAR(M653)),1)),P653+(O653-INDEX(Table2xAcq.1[],_xlfn.AGGREGATE(15,6,(ROW(Tableyear1[])-ROW(INDEX(Tableyear1[],1,1))+1)/(YEAR(Tableyear1[])=YEAR(M653)),1)))*$C$25,P653-MAX($Q$2:Q653)*$C$19),P653)*(1+Tbill_YTM)^(1/52)</f>
        <v>3614.8196818994479</v>
      </c>
      <c r="Q654" s="64">
        <f t="shared" si="40"/>
        <v>7789.0202780177024</v>
      </c>
      <c r="R654" s="64">
        <f>IF(YEAR(M654)&lt;&gt;YEAR(M653), R653*EXP($C$20/52)+(-MAX(Q$2:Q653)*$C$19), R653*EXP($C$20/52))</f>
        <v>-3986.7290858699516</v>
      </c>
      <c r="S654" s="65">
        <f t="shared" si="41"/>
        <v>1.953737038622489</v>
      </c>
      <c r="T654" s="62"/>
      <c r="U654" s="62"/>
      <c r="V654" s="62"/>
    </row>
    <row r="655" spans="1:22" x14ac:dyDescent="0.4">
      <c r="G655" s="62"/>
      <c r="H655" s="77">
        <v>41176</v>
      </c>
      <c r="I655" s="78">
        <v>2799.18994140625</v>
      </c>
      <c r="J655" s="73">
        <v>3.7204613685607901</v>
      </c>
      <c r="K655" s="79">
        <f t="shared" si="42"/>
        <v>144.94589422671729</v>
      </c>
      <c r="L655" s="62"/>
      <c r="M655" s="77">
        <v>41176</v>
      </c>
      <c r="N655" s="80">
        <f t="shared" si="43"/>
        <v>2386.5496262287484</v>
      </c>
      <c r="O655" s="80">
        <f t="array" ref="O655">IF(YEAR(M655)&lt;&gt;YEAR(M654),IF(O654&gt;INDEX(Table2xAcq.1[],_xlfn.AGGREGATE(15,6,(ROW(Tableyear1[])-ROW(INDEX(Tableyear1[],1,1))+1)/(YEAR(Tableyear1[])=YEAR(M654)),1)),O654-(O654-INDEX(Table2xAcq.1[],_xlfn.AGGREGATE(15,6,(ROW(Tableyear1[])-ROW(INDEX(Tableyear1[],1,1))+1)/(YEAR(Tableyear1[])=YEAR(M654)),1)))*$C$25,O654+MAX($Q$2:Q654)*$C$19),O654)*($J655/$J654)</f>
        <v>1656.7837722556637</v>
      </c>
      <c r="P655" s="80">
        <f t="array" ref="P655">IF(YEAR(M655)&lt;&gt;YEAR(M654),IF(O654&gt;INDEX(Table2xAcq.1[],_xlfn.AGGREGATE(15,6,(ROW(Tableyear1[])-ROW(INDEX(Tableyear1[],1,1))+1)/(YEAR(Tableyear1[])=YEAR(M654)),1)),P654+(O654-INDEX(Table2xAcq.1[],_xlfn.AGGREGATE(15,6,(ROW(Tableyear1[])-ROW(INDEX(Tableyear1[],1,1))+1)/(YEAR(Tableyear1[])=YEAR(M654)),1)))*$C$25,P654-MAX($Q$2:Q654)*$C$19),P654)*(1+Tbill_YTM)^(1/52)</f>
        <v>3616.8750687191482</v>
      </c>
      <c r="Q655" s="64">
        <f t="shared" si="40"/>
        <v>7660.2084672035598</v>
      </c>
      <c r="R655" s="64">
        <f>IF(YEAR(M655)&lt;&gt;YEAR(M654), R654*EXP($C$20/52)+(-MAX(Q$2:Q654)*$C$19), R654*EXP($C$20/52))</f>
        <v>-3991.331812800835</v>
      </c>
      <c r="S655" s="65">
        <f t="shared" si="41"/>
        <v>1.9192111371537828</v>
      </c>
      <c r="T655" s="62"/>
      <c r="U655" s="62"/>
      <c r="V655" s="62"/>
    </row>
    <row r="656" spans="1:22" x14ac:dyDescent="0.4">
      <c r="G656" s="62"/>
      <c r="H656" s="77">
        <v>41183</v>
      </c>
      <c r="I656" s="78">
        <v>2811.93994140625</v>
      </c>
      <c r="J656" s="73">
        <v>3.75715780258178</v>
      </c>
      <c r="K656" s="79">
        <f t="shared" si="42"/>
        <v>145.02831047615155</v>
      </c>
      <c r="L656" s="62"/>
      <c r="M656" s="77">
        <v>41183</v>
      </c>
      <c r="N656" s="80">
        <f t="shared" si="43"/>
        <v>2397.4200953185059</v>
      </c>
      <c r="O656" s="80">
        <f t="array" ref="O656">IF(YEAR(M656)&lt;&gt;YEAR(M655),IF(O655&gt;INDEX(Table2xAcq.1[],_xlfn.AGGREGATE(15,6,(ROW(Tableyear1[])-ROW(INDEX(Tableyear1[],1,1))+1)/(YEAR(Tableyear1[])=YEAR(M655)),1)),O655-(O655-INDEX(Table2xAcq.1[],_xlfn.AGGREGATE(15,6,(ROW(Tableyear1[])-ROW(INDEX(Tableyear1[],1,1))+1)/(YEAR(Tableyear1[])=YEAR(M655)),1)))*$C$25,O655+MAX($Q$2:Q655)*$C$19),O655)*($J656/$J655)</f>
        <v>1673.1253090605858</v>
      </c>
      <c r="P656" s="80">
        <f t="array" ref="P656">IF(YEAR(M656)&lt;&gt;YEAR(M655),IF(O655&gt;INDEX(Table2xAcq.1[],_xlfn.AGGREGATE(15,6,(ROW(Tableyear1[])-ROW(INDEX(Tableyear1[],1,1))+1)/(YEAR(Tableyear1[])=YEAR(M655)),1)),P655+(O655-INDEX(Table2xAcq.1[],_xlfn.AGGREGATE(15,6,(ROW(Tableyear1[])-ROW(INDEX(Tableyear1[],1,1))+1)/(YEAR(Tableyear1[])=YEAR(M655)),1)))*$C$25,P655-MAX($Q$2:Q655)*$C$19),P655)*(1+Tbill_YTM)^(1/52)</f>
        <v>3618.9316242319924</v>
      </c>
      <c r="Q656" s="64">
        <f t="shared" si="40"/>
        <v>7689.4770286110834</v>
      </c>
      <c r="R656" s="64">
        <f>IF(YEAR(M656)&lt;&gt;YEAR(M655), R655*EXP($C$20/52)+(-MAX(Q$2:Q655)*$C$19), R655*EXP($C$20/52))</f>
        <v>-3995.9398536356089</v>
      </c>
      <c r="S656" s="65">
        <f t="shared" si="41"/>
        <v>1.9243225149184864</v>
      </c>
      <c r="T656" s="62"/>
      <c r="U656" s="62"/>
      <c r="V656" s="62"/>
    </row>
    <row r="657" spans="7:22" x14ac:dyDescent="0.4">
      <c r="G657" s="62"/>
      <c r="H657" s="77">
        <v>41190</v>
      </c>
      <c r="I657" s="78">
        <v>2720.13989257812</v>
      </c>
      <c r="J657" s="73">
        <v>3.51067662239074</v>
      </c>
      <c r="K657" s="79">
        <f t="shared" si="42"/>
        <v>145.11077358747318</v>
      </c>
      <c r="L657" s="62"/>
      <c r="M657" s="77">
        <v>41190</v>
      </c>
      <c r="N657" s="80">
        <f t="shared" si="43"/>
        <v>2319.1526762420817</v>
      </c>
      <c r="O657" s="80">
        <f t="array" ref="O657">IF(YEAR(M657)&lt;&gt;YEAR(M656),IF(O656&gt;INDEX(Table2xAcq.1[],_xlfn.AGGREGATE(15,6,(ROW(Tableyear1[])-ROW(INDEX(Tableyear1[],1,1))+1)/(YEAR(Tableyear1[])=YEAR(M656)),1)),O656-(O656-INDEX(Table2xAcq.1[],_xlfn.AGGREGATE(15,6,(ROW(Tableyear1[])-ROW(INDEX(Tableyear1[],1,1))+1)/(YEAR(Tableyear1[])=YEAR(M656)),1)))*$C$25,O656+MAX($Q$2:Q656)*$C$19),O656)*($J657/$J656)</f>
        <v>1563.3631104908663</v>
      </c>
      <c r="P657" s="80">
        <f t="array" ref="P657">IF(YEAR(M657)&lt;&gt;YEAR(M656),IF(O656&gt;INDEX(Table2xAcq.1[],_xlfn.AGGREGATE(15,6,(ROW(Tableyear1[])-ROW(INDEX(Tableyear1[],1,1))+1)/(YEAR(Tableyear1[])=YEAR(M656)),1)),P656+(O656-INDEX(Table2xAcq.1[],_xlfn.AGGREGATE(15,6,(ROW(Tableyear1[])-ROW(INDEX(Tableyear1[],1,1))+1)/(YEAR(Tableyear1[])=YEAR(M656)),1)))*$C$25,P656-MAX($Q$2:Q656)*$C$19),P656)*(1+Tbill_YTM)^(1/52)</f>
        <v>3620.9893491024995</v>
      </c>
      <c r="Q657" s="64">
        <f t="shared" si="40"/>
        <v>7503.5051358354476</v>
      </c>
      <c r="R657" s="64">
        <f>IF(YEAR(M657)&lt;&gt;YEAR(M656), R656*EXP($C$20/52)+(-MAX(Q$2:Q656)*$C$19), R656*EXP($C$20/52))</f>
        <v>-4000.5532145092398</v>
      </c>
      <c r="S657" s="65">
        <f t="shared" si="41"/>
        <v>1.8756168793410053</v>
      </c>
      <c r="T657" s="62"/>
      <c r="U657" s="62"/>
      <c r="V657" s="62"/>
    </row>
    <row r="658" spans="7:22" x14ac:dyDescent="0.4">
      <c r="G658" s="62"/>
      <c r="H658" s="77">
        <v>41197</v>
      </c>
      <c r="I658" s="78">
        <v>2678.32006835937</v>
      </c>
      <c r="J658" s="73">
        <v>3.4048666954040501</v>
      </c>
      <c r="K658" s="79">
        <f t="shared" si="42"/>
        <v>145.19328358732784</v>
      </c>
      <c r="L658" s="62"/>
      <c r="M658" s="77">
        <v>41197</v>
      </c>
      <c r="N658" s="80">
        <f t="shared" si="43"/>
        <v>2283.4976874962772</v>
      </c>
      <c r="O658" s="80">
        <f t="array" ref="O658">IF(YEAR(M658)&lt;&gt;YEAR(M657),IF(O657&gt;INDEX(Table2xAcq.1[],_xlfn.AGGREGATE(15,6,(ROW(Tableyear1[])-ROW(INDEX(Tableyear1[],1,1))+1)/(YEAR(Tableyear1[])=YEAR(M657)),1)),O657-(O657-INDEX(Table2xAcq.1[],_xlfn.AGGREGATE(15,6,(ROW(Tableyear1[])-ROW(INDEX(Tableyear1[],1,1))+1)/(YEAR(Tableyear1[])=YEAR(M657)),1)))*$C$25,O657+MAX($Q$2:Q657)*$C$19),O657)*($J658/$J657)</f>
        <v>1516.2441774852755</v>
      </c>
      <c r="P658" s="80">
        <f t="array" ref="P658">IF(YEAR(M658)&lt;&gt;YEAR(M657),IF(O657&gt;INDEX(Table2xAcq.1[],_xlfn.AGGREGATE(15,6,(ROW(Tableyear1[])-ROW(INDEX(Tableyear1[],1,1))+1)/(YEAR(Tableyear1[])=YEAR(M657)),1)),P657+(O657-INDEX(Table2xAcq.1[],_xlfn.AGGREGATE(15,6,(ROW(Tableyear1[])-ROW(INDEX(Tableyear1[],1,1))+1)/(YEAR(Tableyear1[])=YEAR(M657)),1)))*$C$25,P657-MAX($Q$2:Q657)*$C$19),P657)*(1+Tbill_YTM)^(1/52)</f>
        <v>3623.0482439955663</v>
      </c>
      <c r="Q658" s="64">
        <f t="shared" si="40"/>
        <v>7422.7901089771185</v>
      </c>
      <c r="R658" s="64">
        <f>IF(YEAR(M658)&lt;&gt;YEAR(M657), R657*EXP($C$20/52)+(-MAX(Q$2:Q657)*$C$19), R657*EXP($C$20/52))</f>
        <v>-4005.1719015637768</v>
      </c>
      <c r="S658" s="65">
        <f t="shared" si="41"/>
        <v>1.8533012543304244</v>
      </c>
      <c r="T658" s="62"/>
      <c r="U658" s="62"/>
      <c r="V658" s="62"/>
    </row>
    <row r="659" spans="7:22" x14ac:dyDescent="0.4">
      <c r="G659" s="62"/>
      <c r="H659" s="77">
        <v>41204</v>
      </c>
      <c r="I659" s="78">
        <v>2665.830078125</v>
      </c>
      <c r="J659" s="73">
        <v>3.3675584793090798</v>
      </c>
      <c r="K659" s="79">
        <f t="shared" si="42"/>
        <v>145.27584050237638</v>
      </c>
      <c r="L659" s="62"/>
      <c r="M659" s="77">
        <v>41204</v>
      </c>
      <c r="N659" s="80">
        <f t="shared" si="43"/>
        <v>2272.8488990434071</v>
      </c>
      <c r="O659" s="80">
        <f t="array" ref="O659">IF(YEAR(M659)&lt;&gt;YEAR(M658),IF(O658&gt;INDEX(Table2xAcq.1[],_xlfn.AGGREGATE(15,6,(ROW(Tableyear1[])-ROW(INDEX(Tableyear1[],1,1))+1)/(YEAR(Tableyear1[])=YEAR(M658)),1)),O658-(O658-INDEX(Table2xAcq.1[],_xlfn.AGGREGATE(15,6,(ROW(Tableyear1[])-ROW(INDEX(Tableyear1[],1,1))+1)/(YEAR(Tableyear1[])=YEAR(M658)),1)))*$C$25,O658+MAX($Q$2:Q658)*$C$19),O658)*($J659/$J658)</f>
        <v>1499.6302038742915</v>
      </c>
      <c r="P659" s="80">
        <f t="array" ref="P659">IF(YEAR(M659)&lt;&gt;YEAR(M658),IF(O658&gt;INDEX(Table2xAcq.1[],_xlfn.AGGREGATE(15,6,(ROW(Tableyear1[])-ROW(INDEX(Tableyear1[],1,1))+1)/(YEAR(Tableyear1[])=YEAR(M658)),1)),P658+(O658-INDEX(Table2xAcq.1[],_xlfn.AGGREGATE(15,6,(ROW(Tableyear1[])-ROW(INDEX(Tableyear1[],1,1))+1)/(YEAR(Tableyear1[])=YEAR(M658)),1)))*$C$25,P658-MAX($Q$2:Q658)*$C$19),P658)*(1+Tbill_YTM)^(1/52)</f>
        <v>3625.1083095764679</v>
      </c>
      <c r="Q659" s="64">
        <f t="shared" si="40"/>
        <v>7397.5874124941665</v>
      </c>
      <c r="R659" s="64">
        <f>IF(YEAR(M659)&lt;&gt;YEAR(M658), R658*EXP($C$20/52)+(-MAX(Q$2:Q658)*$C$19), R658*EXP($C$20/52))</f>
        <v>-4009.7959209483602</v>
      </c>
      <c r="S659" s="65">
        <f t="shared" si="41"/>
        <v>1.8448787814479488</v>
      </c>
      <c r="T659" s="62"/>
      <c r="U659" s="62"/>
      <c r="V659" s="62"/>
    </row>
    <row r="660" spans="7:22" x14ac:dyDescent="0.4">
      <c r="G660" s="62"/>
      <c r="H660" s="77">
        <v>41211</v>
      </c>
      <c r="I660" s="78">
        <v>2656.28002929687</v>
      </c>
      <c r="J660" s="73">
        <v>3.33881258964538</v>
      </c>
      <c r="K660" s="79">
        <f t="shared" si="42"/>
        <v>145.35844435929479</v>
      </c>
      <c r="L660" s="62"/>
      <c r="M660" s="77">
        <v>41211</v>
      </c>
      <c r="N660" s="80">
        <f t="shared" si="43"/>
        <v>2264.7066629185551</v>
      </c>
      <c r="O660" s="80">
        <f t="array" ref="O660">IF(YEAR(M660)&lt;&gt;YEAR(M659),IF(O659&gt;INDEX(Table2xAcq.1[],_xlfn.AGGREGATE(15,6,(ROW(Tableyear1[])-ROW(INDEX(Tableyear1[],1,1))+1)/(YEAR(Tableyear1[])=YEAR(M659)),1)),O659-(O659-INDEX(Table2xAcq.1[],_xlfn.AGGREGATE(15,6,(ROW(Tableyear1[])-ROW(INDEX(Tableyear1[],1,1))+1)/(YEAR(Tableyear1[])=YEAR(M659)),1)))*$C$25,O659+MAX($Q$2:Q659)*$C$19),O659)*($J660/$J659)</f>
        <v>1486.8291776584776</v>
      </c>
      <c r="P660" s="80">
        <f t="array" ref="P660">IF(YEAR(M660)&lt;&gt;YEAR(M659),IF(O659&gt;INDEX(Table2xAcq.1[],_xlfn.AGGREGATE(15,6,(ROW(Tableyear1[])-ROW(INDEX(Tableyear1[],1,1))+1)/(YEAR(Tableyear1[])=YEAR(M659)),1)),P659+(O659-INDEX(Table2xAcq.1[],_xlfn.AGGREGATE(15,6,(ROW(Tableyear1[])-ROW(INDEX(Tableyear1[],1,1))+1)/(YEAR(Tableyear1[])=YEAR(M659)),1)))*$C$25,P659-MAX($Q$2:Q659)*$C$19),P659)*(1+Tbill_YTM)^(1/52)</f>
        <v>3627.1695465108573</v>
      </c>
      <c r="Q660" s="64">
        <f t="shared" si="40"/>
        <v>7378.7053870878899</v>
      </c>
      <c r="R660" s="64">
        <f>IF(YEAR(M660)&lt;&gt;YEAR(M659), R659*EXP($C$20/52)+(-MAX(Q$2:Q659)*$C$19), R659*EXP($C$20/52))</f>
        <v>-4014.4252788192293</v>
      </c>
      <c r="S660" s="65">
        <f t="shared" si="41"/>
        <v>1.8380477589206001</v>
      </c>
      <c r="T660" s="62"/>
      <c r="U660" s="62"/>
      <c r="V660" s="62"/>
    </row>
    <row r="661" spans="7:22" x14ac:dyDescent="0.4">
      <c r="G661" s="62"/>
      <c r="H661" s="77">
        <v>41218</v>
      </c>
      <c r="I661" s="78">
        <v>2584.10009765625</v>
      </c>
      <c r="J661" s="73">
        <v>3.1700067520141602</v>
      </c>
      <c r="K661" s="79">
        <f t="shared" si="42"/>
        <v>145.44109518477421</v>
      </c>
      <c r="L661" s="62"/>
      <c r="M661" s="77">
        <v>41218</v>
      </c>
      <c r="N661" s="80">
        <f t="shared" si="43"/>
        <v>2203.167077365601</v>
      </c>
      <c r="O661" s="80">
        <f t="array" ref="O661">IF(YEAR(M661)&lt;&gt;YEAR(M660),IF(O660&gt;INDEX(Table2xAcq.1[],_xlfn.AGGREGATE(15,6,(ROW(Tableyear1[])-ROW(INDEX(Tableyear1[],1,1))+1)/(YEAR(Tableyear1[])=YEAR(M660)),1)),O660-(O660-INDEX(Table2xAcq.1[],_xlfn.AGGREGATE(15,6,(ROW(Tableyear1[])-ROW(INDEX(Tableyear1[],1,1))+1)/(YEAR(Tableyear1[])=YEAR(M660)),1)))*$C$25,O660+MAX($Q$2:Q660)*$C$19),O660)*($J661/$J660)</f>
        <v>1411.6571103410263</v>
      </c>
      <c r="P661" s="80">
        <f t="array" ref="P661">IF(YEAR(M661)&lt;&gt;YEAR(M660),IF(O660&gt;INDEX(Table2xAcq.1[],_xlfn.AGGREGATE(15,6,(ROW(Tableyear1[])-ROW(INDEX(Tableyear1[],1,1))+1)/(YEAR(Tableyear1[])=YEAR(M660)),1)),P660+(O660-INDEX(Table2xAcq.1[],_xlfn.AGGREGATE(15,6,(ROW(Tableyear1[])-ROW(INDEX(Tableyear1[],1,1))+1)/(YEAR(Tableyear1[])=YEAR(M660)),1)))*$C$25,P660-MAX($Q$2:Q660)*$C$19),P660)*(1+Tbill_YTM)^(1/52)</f>
        <v>3629.2319554647665</v>
      </c>
      <c r="Q661" s="64">
        <f t="shared" si="40"/>
        <v>7244.0561431713941</v>
      </c>
      <c r="R661" s="64">
        <f>IF(YEAR(M661)&lt;&gt;YEAR(M660), R660*EXP($C$20/52)+(-MAX(Q$2:Q660)*$C$19), R660*EXP($C$20/52))</f>
        <v>-4019.0599813397316</v>
      </c>
      <c r="S661" s="65">
        <f t="shared" si="41"/>
        <v>1.8024254867568879</v>
      </c>
      <c r="T661" s="62"/>
      <c r="U661" s="62"/>
      <c r="V661" s="62"/>
    </row>
    <row r="662" spans="7:22" x14ac:dyDescent="0.4">
      <c r="G662" s="62"/>
      <c r="H662" s="77">
        <v>41225</v>
      </c>
      <c r="I662" s="78">
        <v>2534.15991210937</v>
      </c>
      <c r="J662" s="73">
        <v>3.0507419109344398</v>
      </c>
      <c r="K662" s="79">
        <f t="shared" si="42"/>
        <v>145.52379300552096</v>
      </c>
      <c r="L662" s="62"/>
      <c r="M662" s="77">
        <v>41225</v>
      </c>
      <c r="N662" s="80">
        <f t="shared" si="43"/>
        <v>2160.5887837715532</v>
      </c>
      <c r="O662" s="80">
        <f t="array" ref="O662">IF(YEAR(M662)&lt;&gt;YEAR(M661),IF(O661&gt;INDEX(Table2xAcq.1[],_xlfn.AGGREGATE(15,6,(ROW(Tableyear1[])-ROW(INDEX(Tableyear1[],1,1))+1)/(YEAR(Tableyear1[])=YEAR(M661)),1)),O661-(O661-INDEX(Table2xAcq.1[],_xlfn.AGGREGATE(15,6,(ROW(Tableyear1[])-ROW(INDEX(Tableyear1[],1,1))+1)/(YEAR(Tableyear1[])=YEAR(M661)),1)))*$C$25,O661+MAX($Q$2:Q661)*$C$19),O661)*($J662/$J661)</f>
        <v>1358.5464786942937</v>
      </c>
      <c r="P662" s="80">
        <f t="array" ref="P662">IF(YEAR(M662)&lt;&gt;YEAR(M661),IF(O661&gt;INDEX(Table2xAcq.1[],_xlfn.AGGREGATE(15,6,(ROW(Tableyear1[])-ROW(INDEX(Tableyear1[],1,1))+1)/(YEAR(Tableyear1[])=YEAR(M661)),1)),P661+(O661-INDEX(Table2xAcq.1[],_xlfn.AGGREGATE(15,6,(ROW(Tableyear1[])-ROW(INDEX(Tableyear1[],1,1))+1)/(YEAR(Tableyear1[])=YEAR(M661)),1)))*$C$25,P661-MAX($Q$2:Q661)*$C$19),P661)*(1+Tbill_YTM)^(1/52)</f>
        <v>3631.295537104606</v>
      </c>
      <c r="Q662" s="64">
        <f t="shared" si="40"/>
        <v>7150.430799570453</v>
      </c>
      <c r="R662" s="64">
        <f>IF(YEAR(M662)&lt;&gt;YEAR(M661), R661*EXP($C$20/52)+(-MAX(Q$2:Q661)*$C$19), R661*EXP($C$20/52))</f>
        <v>-4023.7000346803293</v>
      </c>
      <c r="S662" s="65">
        <f t="shared" si="41"/>
        <v>1.7770784944058418</v>
      </c>
      <c r="T662" s="62"/>
      <c r="U662" s="62"/>
      <c r="V662" s="62"/>
    </row>
    <row r="663" spans="7:22" x14ac:dyDescent="0.4">
      <c r="G663" s="62"/>
      <c r="H663" s="77">
        <v>41232</v>
      </c>
      <c r="I663" s="78">
        <v>2639.59008789062</v>
      </c>
      <c r="J663" s="73">
        <v>3.3100662231445299</v>
      </c>
      <c r="K663" s="79">
        <f t="shared" si="42"/>
        <v>145.60653784825655</v>
      </c>
      <c r="L663" s="62"/>
      <c r="M663" s="77">
        <v>41232</v>
      </c>
      <c r="N663" s="80">
        <f t="shared" si="43"/>
        <v>2250.4770556898097</v>
      </c>
      <c r="O663" s="80">
        <f t="array" ref="O663">IF(YEAR(M663)&lt;&gt;YEAR(M662),IF(O662&gt;INDEX(Table2xAcq.1[],_xlfn.AGGREGATE(15,6,(ROW(Tableyear1[])-ROW(INDEX(Tableyear1[],1,1))+1)/(YEAR(Tableyear1[])=YEAR(M662)),1)),O662-(O662-INDEX(Table2xAcq.1[],_xlfn.AGGREGATE(15,6,(ROW(Tableyear1[])-ROW(INDEX(Tableyear1[],1,1))+1)/(YEAR(Tableyear1[])=YEAR(M662)),1)))*$C$25,O662+MAX($Q$2:Q662)*$C$19),O662)*($J663/$J662)</f>
        <v>1474.0279390990931</v>
      </c>
      <c r="P663" s="80">
        <f t="array" ref="P663">IF(YEAR(M663)&lt;&gt;YEAR(M662),IF(O662&gt;INDEX(Table2xAcq.1[],_xlfn.AGGREGATE(15,6,(ROW(Tableyear1[])-ROW(INDEX(Tableyear1[],1,1))+1)/(YEAR(Tableyear1[])=YEAR(M662)),1)),P662+(O662-INDEX(Table2xAcq.1[],_xlfn.AGGREGATE(15,6,(ROW(Tableyear1[])-ROW(INDEX(Tableyear1[],1,1))+1)/(YEAR(Tableyear1[])=YEAR(M662)),1)))*$C$25,P662-MAX($Q$2:Q662)*$C$19),P662)*(1+Tbill_YTM)^(1/52)</f>
        <v>3633.3602920971648</v>
      </c>
      <c r="Q663" s="64">
        <f t="shared" si="40"/>
        <v>7357.8652868860681</v>
      </c>
      <c r="R663" s="64">
        <f>IF(YEAR(M663)&lt;&gt;YEAR(M662), R662*EXP($C$20/52)+(-MAX(Q$2:Q662)*$C$19), R662*EXP($C$20/52))</f>
        <v>-4028.3454450186086</v>
      </c>
      <c r="S663" s="65">
        <f t="shared" si="41"/>
        <v>1.8265229204671842</v>
      </c>
      <c r="T663" s="62"/>
      <c r="U663" s="62"/>
      <c r="V663" s="62"/>
    </row>
    <row r="664" spans="7:22" x14ac:dyDescent="0.4">
      <c r="G664" s="62"/>
      <c r="H664" s="77">
        <v>41239</v>
      </c>
      <c r="I664" s="78">
        <v>2677.8798828125</v>
      </c>
      <c r="J664" s="73">
        <v>3.4054784774780198</v>
      </c>
      <c r="K664" s="79">
        <f t="shared" si="42"/>
        <v>145.68932973971772</v>
      </c>
      <c r="L664" s="62"/>
      <c r="M664" s="77">
        <v>41239</v>
      </c>
      <c r="N664" s="80">
        <f t="shared" si="43"/>
        <v>2283.1223915448254</v>
      </c>
      <c r="O664" s="80">
        <f t="array" ref="O664">IF(YEAR(M664)&lt;&gt;YEAR(M663),IF(O663&gt;INDEX(Table2xAcq.1[],_xlfn.AGGREGATE(15,6,(ROW(Tableyear1[])-ROW(INDEX(Tableyear1[],1,1))+1)/(YEAR(Tableyear1[])=YEAR(M663)),1)),O663-(O663-INDEX(Table2xAcq.1[],_xlfn.AGGREGATE(15,6,(ROW(Tableyear1[])-ROW(INDEX(Tableyear1[],1,1))+1)/(YEAR(Tableyear1[])=YEAR(M663)),1)))*$C$25,O663+MAX($Q$2:Q663)*$C$19),O663)*($J664/$J663)</f>
        <v>1516.5166142913331</v>
      </c>
      <c r="P664" s="80">
        <f t="array" ref="P664">IF(YEAR(M664)&lt;&gt;YEAR(M663),IF(O663&gt;INDEX(Table2xAcq.1[],_xlfn.AGGREGATE(15,6,(ROW(Tableyear1[])-ROW(INDEX(Tableyear1[],1,1))+1)/(YEAR(Tableyear1[])=YEAR(M663)),1)),P663+(O663-INDEX(Table2xAcq.1[],_xlfn.AGGREGATE(15,6,(ROW(Tableyear1[])-ROW(INDEX(Tableyear1[],1,1))+1)/(YEAR(Tableyear1[])=YEAR(M663)),1)))*$C$25,P663-MAX($Q$2:Q663)*$C$19),P663)*(1+Tbill_YTM)^(1/52)</f>
        <v>3635.4262211096116</v>
      </c>
      <c r="Q664" s="64">
        <f t="shared" si="40"/>
        <v>7435.0652269457696</v>
      </c>
      <c r="R664" s="64">
        <f>IF(YEAR(M664)&lt;&gt;YEAR(M663), R663*EXP($C$20/52)+(-MAX(Q$2:Q663)*$C$19), R663*EXP($C$20/52))</f>
        <v>-4032.9962185392887</v>
      </c>
      <c r="S664" s="65">
        <f t="shared" si="41"/>
        <v>1.8435586903770211</v>
      </c>
      <c r="T664" s="62"/>
      <c r="U664" s="62"/>
      <c r="V664" s="62"/>
    </row>
    <row r="665" spans="7:22" x14ac:dyDescent="0.4">
      <c r="G665" s="62"/>
      <c r="H665" s="77">
        <v>41246</v>
      </c>
      <c r="I665" s="78">
        <v>2640.5400390625</v>
      </c>
      <c r="J665" s="73">
        <v>3.3106780052185001</v>
      </c>
      <c r="K665" s="79">
        <f t="shared" si="42"/>
        <v>145.77216870665634</v>
      </c>
      <c r="L665" s="62"/>
      <c r="M665" s="77">
        <v>41246</v>
      </c>
      <c r="N665" s="80">
        <f t="shared" si="43"/>
        <v>2251.2869705800608</v>
      </c>
      <c r="O665" s="80">
        <f t="array" ref="O665">IF(YEAR(M665)&lt;&gt;YEAR(M664),IF(O664&gt;INDEX(Table2xAcq.1[],_xlfn.AGGREGATE(15,6,(ROW(Tableyear1[])-ROW(INDEX(Tableyear1[],1,1))+1)/(YEAR(Tableyear1[])=YEAR(M664)),1)),O664-(O664-INDEX(Table2xAcq.1[],_xlfn.AGGREGATE(15,6,(ROW(Tableyear1[])-ROW(INDEX(Tableyear1[],1,1))+1)/(YEAR(Tableyear1[])=YEAR(M664)),1)))*$C$25,O664+MAX($Q$2:Q664)*$C$19),O664)*($J665/$J664)</f>
        <v>1474.3003759051505</v>
      </c>
      <c r="P665" s="80">
        <f t="array" ref="P665">IF(YEAR(M665)&lt;&gt;YEAR(M664),IF(O664&gt;INDEX(Table2xAcq.1[],_xlfn.AGGREGATE(15,6,(ROW(Tableyear1[])-ROW(INDEX(Tableyear1[],1,1))+1)/(YEAR(Tableyear1[])=YEAR(M664)),1)),P664+(O664-INDEX(Table2xAcq.1[],_xlfn.AGGREGATE(15,6,(ROW(Tableyear1[])-ROW(INDEX(Tableyear1[],1,1))+1)/(YEAR(Tableyear1[])=YEAR(M664)),1)))*$C$25,P664-MAX($Q$2:Q664)*$C$19),P664)*(1+Tbill_YTM)^(1/52)</f>
        <v>3637.493324809494</v>
      </c>
      <c r="Q665" s="64">
        <f t="shared" si="40"/>
        <v>7363.0806712947051</v>
      </c>
      <c r="R665" s="64">
        <f>IF(YEAR(M665)&lt;&gt;YEAR(M664), R664*EXP($C$20/52)+(-MAX(Q$2:Q664)*$C$19), R664*EXP($C$20/52))</f>
        <v>-4037.6523614342282</v>
      </c>
      <c r="S665" s="65">
        <f t="shared" si="41"/>
        <v>1.8236044146899364</v>
      </c>
      <c r="T665" s="62"/>
      <c r="U665" s="62"/>
      <c r="V665" s="62"/>
    </row>
    <row r="666" spans="7:22" x14ac:dyDescent="0.4">
      <c r="G666" s="62"/>
      <c r="H666" s="77">
        <v>41253</v>
      </c>
      <c r="I666" s="78">
        <v>2628.09008789062</v>
      </c>
      <c r="J666" s="73">
        <v>3.2862133979797301</v>
      </c>
      <c r="K666" s="79">
        <f t="shared" si="42"/>
        <v>145.85505477583956</v>
      </c>
      <c r="L666" s="62"/>
      <c r="M666" s="77">
        <v>41253</v>
      </c>
      <c r="N666" s="80">
        <f t="shared" si="43"/>
        <v>2240.6723188637538</v>
      </c>
      <c r="O666" s="80">
        <f t="array" ref="O666">IF(YEAR(M666)&lt;&gt;YEAR(M665),IF(O665&gt;INDEX(Table2xAcq.1[],_xlfn.AGGREGATE(15,6,(ROW(Tableyear1[])-ROW(INDEX(Tableyear1[],1,1))+1)/(YEAR(Tableyear1[])=YEAR(M665)),1)),O665-(O665-INDEX(Table2xAcq.1[],_xlfn.AGGREGATE(15,6,(ROW(Tableyear1[])-ROW(INDEX(Tableyear1[],1,1))+1)/(YEAR(Tableyear1[])=YEAR(M665)),1)))*$C$25,O665+MAX($Q$2:Q665)*$C$19),O665)*($J666/$J665)</f>
        <v>1463.4058764728175</v>
      </c>
      <c r="P666" s="80">
        <f t="array" ref="P666">IF(YEAR(M666)&lt;&gt;YEAR(M665),IF(O665&gt;INDEX(Table2xAcq.1[],_xlfn.AGGREGATE(15,6,(ROW(Tableyear1[])-ROW(INDEX(Tableyear1[],1,1))+1)/(YEAR(Tableyear1[])=YEAR(M665)),1)),P665+(O665-INDEX(Table2xAcq.1[],_xlfn.AGGREGATE(15,6,(ROW(Tableyear1[])-ROW(INDEX(Tableyear1[],1,1))+1)/(YEAR(Tableyear1[])=YEAR(M665)),1)))*$C$25,P665-MAX($Q$2:Q665)*$C$19),P665)*(1+Tbill_YTM)^(1/52)</f>
        <v>3639.5616038647395</v>
      </c>
      <c r="Q666" s="64">
        <f t="shared" si="40"/>
        <v>7343.6397992013108</v>
      </c>
      <c r="R666" s="64">
        <f>IF(YEAR(M666)&lt;&gt;YEAR(M665), R665*EXP($C$20/52)+(-MAX(Q$2:Q665)*$C$19), R665*EXP($C$20/52))</f>
        <v>-4042.3138799024346</v>
      </c>
      <c r="S666" s="65">
        <f t="shared" si="41"/>
        <v>1.8166921266832841</v>
      </c>
      <c r="T666" s="62"/>
      <c r="U666" s="62"/>
      <c r="V666" s="62"/>
    </row>
    <row r="667" spans="7:22" x14ac:dyDescent="0.4">
      <c r="G667" s="62"/>
      <c r="H667" s="77">
        <v>41260</v>
      </c>
      <c r="I667" s="78">
        <v>2664.669921875</v>
      </c>
      <c r="J667" s="73">
        <v>3.3748977184295601</v>
      </c>
      <c r="K667" s="79">
        <f t="shared" si="42"/>
        <v>145.93798797404972</v>
      </c>
      <c r="L667" s="62"/>
      <c r="M667" s="77">
        <v>41260</v>
      </c>
      <c r="N667" s="80">
        <f t="shared" si="43"/>
        <v>2271.8597662861589</v>
      </c>
      <c r="O667" s="80">
        <f t="array" ref="O667">IF(YEAR(M667)&lt;&gt;YEAR(M666),IF(O666&gt;INDEX(Table2xAcq.1[],_xlfn.AGGREGATE(15,6,(ROW(Tableyear1[])-ROW(INDEX(Tableyear1[],1,1))+1)/(YEAR(Tableyear1[])=YEAR(M666)),1)),O666-(O666-INDEX(Table2xAcq.1[],_xlfn.AGGREGATE(15,6,(ROW(Tableyear1[])-ROW(INDEX(Tableyear1[],1,1))+1)/(YEAR(Tableyear1[])=YEAR(M666)),1)))*$C$25,O666+MAX($Q$2:Q666)*$C$19),O666)*($J667/$J666)</f>
        <v>1502.8984900009179</v>
      </c>
      <c r="P667" s="80">
        <f t="array" ref="P667">IF(YEAR(M667)&lt;&gt;YEAR(M666),IF(O666&gt;INDEX(Table2xAcq.1[],_xlfn.AGGREGATE(15,6,(ROW(Tableyear1[])-ROW(INDEX(Tableyear1[],1,1))+1)/(YEAR(Tableyear1[])=YEAR(M666)),1)),P666+(O666-INDEX(Table2xAcq.1[],_xlfn.AGGREGATE(15,6,(ROW(Tableyear1[])-ROW(INDEX(Tableyear1[],1,1))+1)/(YEAR(Tableyear1[])=YEAR(M666)),1)))*$C$25,P666-MAX($Q$2:Q666)*$C$19),P666)*(1+Tbill_YTM)^(1/52)</f>
        <v>3641.6310589436553</v>
      </c>
      <c r="Q667" s="64">
        <f t="shared" si="40"/>
        <v>7416.3893152307319</v>
      </c>
      <c r="R667" s="64">
        <f>IF(YEAR(M667)&lt;&gt;YEAR(M666), R666*EXP($C$20/52)+(-MAX(Q$2:Q666)*$C$19), R666*EXP($C$20/52))</f>
        <v>-4046.9807801500724</v>
      </c>
      <c r="S667" s="65">
        <f t="shared" si="41"/>
        <v>1.8325733968412159</v>
      </c>
      <c r="T667" s="62"/>
      <c r="U667" s="62"/>
      <c r="V667" s="62"/>
    </row>
    <row r="668" spans="7:22" x14ac:dyDescent="0.4">
      <c r="G668" s="62"/>
      <c r="H668" s="77">
        <v>41267</v>
      </c>
      <c r="I668" s="78">
        <v>2606.36010742187</v>
      </c>
      <c r="J668" s="73">
        <v>3.2219932079315101</v>
      </c>
      <c r="K668" s="79">
        <f t="shared" si="42"/>
        <v>146.02096832808436</v>
      </c>
      <c r="L668" s="62"/>
      <c r="M668" s="77">
        <v>41267</v>
      </c>
      <c r="N668" s="80">
        <f t="shared" si="43"/>
        <v>2222.1456458436301</v>
      </c>
      <c r="O668" s="80">
        <f t="array" ref="O668">IF(YEAR(M668)&lt;&gt;YEAR(M667),IF(O667&gt;INDEX(Table2xAcq.1[],_xlfn.AGGREGATE(15,6,(ROW(Tableyear1[])-ROW(INDEX(Tableyear1[],1,1))+1)/(YEAR(Tableyear1[])=YEAR(M667)),1)),O667-(O667-INDEX(Table2xAcq.1[],_xlfn.AGGREGATE(15,6,(ROW(Tableyear1[])-ROW(INDEX(Tableyear1[],1,1))+1)/(YEAR(Tableyear1[])=YEAR(M667)),1)))*$C$25,O667+MAX($Q$2:Q667)*$C$19),O667)*($J668/$J667)</f>
        <v>1434.8075500334746</v>
      </c>
      <c r="P668" s="80">
        <f t="array" ref="P668">IF(YEAR(M668)&lt;&gt;YEAR(M667),IF(O667&gt;INDEX(Table2xAcq.1[],_xlfn.AGGREGATE(15,6,(ROW(Tableyear1[])-ROW(INDEX(Tableyear1[],1,1))+1)/(YEAR(Tableyear1[])=YEAR(M667)),1)),P667+(O667-INDEX(Table2xAcq.1[],_xlfn.AGGREGATE(15,6,(ROW(Tableyear1[])-ROW(INDEX(Tableyear1[],1,1))+1)/(YEAR(Tableyear1[])=YEAR(M667)),1)))*$C$25,P667-MAX($Q$2:Q667)*$C$19),P667)*(1+Tbill_YTM)^(1/52)</f>
        <v>3643.7016907149282</v>
      </c>
      <c r="Q668" s="64">
        <f t="shared" si="40"/>
        <v>7300.6548865920331</v>
      </c>
      <c r="R668" s="64">
        <f>IF(YEAR(M668)&lt;&gt;YEAR(M667), R667*EXP($C$20/52)+(-MAX(Q$2:Q667)*$C$19), R667*EXP($C$20/52))</f>
        <v>-4051.6530683904707</v>
      </c>
      <c r="S668" s="65">
        <f t="shared" si="41"/>
        <v>1.8018953655112027</v>
      </c>
      <c r="T668" s="62"/>
      <c r="U668" s="62"/>
      <c r="V668" s="62"/>
    </row>
    <row r="669" spans="7:22" x14ac:dyDescent="0.4">
      <c r="G669" s="89" t="s">
        <v>48</v>
      </c>
      <c r="H669" s="85">
        <v>41274</v>
      </c>
      <c r="I669" s="86">
        <v>2724.48999023437</v>
      </c>
      <c r="J669" s="87">
        <v>3.5153176784515301</v>
      </c>
      <c r="K669" s="88">
        <f t="shared" si="42"/>
        <v>146.10399586475631</v>
      </c>
      <c r="L669" s="89"/>
      <c r="M669" s="85">
        <v>41274</v>
      </c>
      <c r="N669" s="90">
        <f t="shared" si="43"/>
        <v>2322.8615077800964</v>
      </c>
      <c r="O669" s="90">
        <f t="array" ref="O669">IF(YEAR(M669)&lt;&gt;YEAR(M668),IF(O668&gt;INDEX(Table2xAcq.1[],_xlfn.AGGREGATE(15,6,(ROW(Tableyear1[])-ROW(INDEX(Tableyear1[],1,1))+1)/(YEAR(Tableyear1[])=YEAR(M668)),1)),O668-(O668-INDEX(Table2xAcq.1[],_xlfn.AGGREGATE(15,6,(ROW(Tableyear1[])-ROW(INDEX(Tableyear1[],1,1))+1)/(YEAR(Tableyear1[])=YEAR(M668)),1)))*$C$25,O668+MAX($Q$2:Q668)*$C$19),O668)*($J669/$J668)</f>
        <v>1565.4298505012919</v>
      </c>
      <c r="P669" s="90">
        <f t="array" ref="P669">IF(YEAR(M669)&lt;&gt;YEAR(M668),IF(O668&gt;INDEX(Table2xAcq.1[],_xlfn.AGGREGATE(15,6,(ROW(Tableyear1[])-ROW(INDEX(Tableyear1[],1,1))+1)/(YEAR(Tableyear1[])=YEAR(M668)),1)),P668+(O668-INDEX(Table2xAcq.1[],_xlfn.AGGREGATE(15,6,(ROW(Tableyear1[])-ROW(INDEX(Tableyear1[],1,1))+1)/(YEAR(Tableyear1[])=YEAR(M668)),1)))*$C$25,P668-MAX($Q$2:Q668)*$C$19),P668)*(1+Tbill_YTM)^(1/52)</f>
        <v>3645.7734998476262</v>
      </c>
      <c r="Q669" s="91">
        <f t="shared" si="40"/>
        <v>7534.0648581290143</v>
      </c>
      <c r="R669" s="91">
        <f>IF(YEAR(M669)&lt;&gt;YEAR(M668), R668*EXP($C$20/52)+(-MAX(Q$2:Q668)*$C$19), R668*EXP($C$20/52))</f>
        <v>-4056.3307508441326</v>
      </c>
      <c r="S669" s="92">
        <f t="shared" si="41"/>
        <v>1.85735959932783</v>
      </c>
      <c r="T669" s="89"/>
      <c r="U669" s="89"/>
      <c r="V669" s="89"/>
    </row>
    <row r="670" spans="7:22" x14ac:dyDescent="0.4">
      <c r="G670" s="62"/>
      <c r="H670" s="77">
        <v>41281</v>
      </c>
      <c r="I670" s="78">
        <v>2748.26000976562</v>
      </c>
      <c r="J670" s="73">
        <v>3.58330798149108</v>
      </c>
      <c r="K670" s="79">
        <f t="shared" si="42"/>
        <v>146.18707061089364</v>
      </c>
      <c r="L670" s="62"/>
      <c r="M670" s="77">
        <v>41281</v>
      </c>
      <c r="N670" s="80">
        <f t="shared" si="43"/>
        <v>2343.1274891587145</v>
      </c>
      <c r="O670" s="80">
        <f t="array" ref="O670">IF(YEAR(M670)&lt;&gt;YEAR(M669),IF(O669&gt;INDEX(Table2xAcq.1[],_xlfn.AGGREGATE(15,6,(ROW(Tableyear1[])-ROW(INDEX(Tableyear1[],1,1))+1)/(YEAR(Tableyear1[])=YEAR(M669)),1)),O669-(O669-INDEX(Table2xAcq.1[],_xlfn.AGGREGATE(15,6,(ROW(Tableyear1[])-ROW(INDEX(Tableyear1[],1,1))+1)/(YEAR(Tableyear1[])=YEAR(M669)),1)))*$C$25,O669+MAX($Q$2:Q669)*$C$19),O669)*($J670/$J669)</f>
        <v>1402.8109458127292</v>
      </c>
      <c r="P670" s="80">
        <f t="array" ref="P670">IF(YEAR(M670)&lt;&gt;YEAR(M669),IF(O669&gt;INDEX(Table2xAcq.1[],_xlfn.AGGREGATE(15,6,(ROW(Tableyear1[])-ROW(INDEX(Tableyear1[],1,1))+1)/(YEAR(Tableyear1[])=YEAR(M669)),1)),P669+(O669-INDEX(Table2xAcq.1[],_xlfn.AGGREGATE(15,6,(ROW(Tableyear1[])-ROW(INDEX(Tableyear1[],1,1))+1)/(YEAR(Tableyear1[])=YEAR(M669)),1)))*$C$25,P669-MAX($Q$2:Q669)*$C$19),P669)*(1+Tbill_YTM)^(1/52)</f>
        <v>3837.1901679419516</v>
      </c>
      <c r="Q670" s="64">
        <f t="shared" si="40"/>
        <v>7583.1286029133953</v>
      </c>
      <c r="R670" s="64">
        <f>IF(YEAR(M670)&lt;&gt;YEAR(M669), R669*EXP($C$20/52)+(-MAX(Q$2:Q669)*$C$19), R669*EXP($C$20/52))</f>
        <v>-4261.0138337387425</v>
      </c>
      <c r="S670" s="65">
        <f t="shared" si="41"/>
        <v>1.7796535986037221</v>
      </c>
      <c r="T670" s="62"/>
      <c r="U670" s="62"/>
      <c r="V670" s="62"/>
    </row>
    <row r="671" spans="7:22" x14ac:dyDescent="0.4">
      <c r="G671" s="62"/>
      <c r="H671" s="77">
        <v>41288</v>
      </c>
      <c r="I671" s="78">
        <v>2743.23999023437</v>
      </c>
      <c r="J671" s="73">
        <v>3.5624821186065598</v>
      </c>
      <c r="K671" s="79">
        <f t="shared" si="42"/>
        <v>146.27019259333963</v>
      </c>
      <c r="L671" s="62"/>
      <c r="M671" s="77">
        <v>41288</v>
      </c>
      <c r="N671" s="80">
        <f t="shared" si="43"/>
        <v>2338.847491735622</v>
      </c>
      <c r="O671" s="80">
        <f t="array" ref="O671">IF(YEAR(M671)&lt;&gt;YEAR(M670),IF(O670&gt;INDEX(Table2xAcq.1[],_xlfn.AGGREGATE(15,6,(ROW(Tableyear1[])-ROW(INDEX(Tableyear1[],1,1))+1)/(YEAR(Tableyear1[])=YEAR(M670)),1)),O670-(O670-INDEX(Table2xAcq.1[],_xlfn.AGGREGATE(15,6,(ROW(Tableyear1[])-ROW(INDEX(Tableyear1[],1,1))+1)/(YEAR(Tableyear1[])=YEAR(M670)),1)))*$C$25,O670+MAX($Q$2:Q670)*$C$19),O670)*($J671/$J670)</f>
        <v>1394.657935085964</v>
      </c>
      <c r="P671" s="80">
        <f t="array" ref="P671">IF(YEAR(M671)&lt;&gt;YEAR(M670),IF(O670&gt;INDEX(Table2xAcq.1[],_xlfn.AGGREGATE(15,6,(ROW(Tableyear1[])-ROW(INDEX(Tableyear1[],1,1))+1)/(YEAR(Tableyear1[])=YEAR(M670)),1)),P670+(O670-INDEX(Table2xAcq.1[],_xlfn.AGGREGATE(15,6,(ROW(Tableyear1[])-ROW(INDEX(Tableyear1[],1,1))+1)/(YEAR(Tableyear1[])=YEAR(M670)),1)))*$C$25,P670-MAX($Q$2:Q670)*$C$19),P670)*(1+Tbill_YTM)^(1/52)</f>
        <v>3839.3719946414585</v>
      </c>
      <c r="Q671" s="64">
        <f t="shared" si="40"/>
        <v>7572.8774214630448</v>
      </c>
      <c r="R671" s="64">
        <f>IF(YEAR(M671)&lt;&gt;YEAR(M670), R670*EXP($C$20/52)+(-MAX(Q$2:Q670)*$C$19), R670*EXP($C$20/52))</f>
        <v>-4265.933225727259</v>
      </c>
      <c r="S671" s="65">
        <f t="shared" si="41"/>
        <v>1.775198302634476</v>
      </c>
      <c r="T671" s="62"/>
      <c r="U671" s="62"/>
      <c r="V671" s="62"/>
    </row>
    <row r="672" spans="7:22" x14ac:dyDescent="0.4">
      <c r="G672" s="62"/>
      <c r="H672" s="77">
        <v>41295</v>
      </c>
      <c r="I672" s="78">
        <v>2736.72998046875</v>
      </c>
      <c r="J672" s="73">
        <v>3.55206966400146</v>
      </c>
      <c r="K672" s="79">
        <f t="shared" si="42"/>
        <v>146.35336183895285</v>
      </c>
      <c r="L672" s="62"/>
      <c r="M672" s="77">
        <v>41295</v>
      </c>
      <c r="N672" s="80">
        <f t="shared" si="43"/>
        <v>2333.2971497802346</v>
      </c>
      <c r="O672" s="80">
        <f t="array" ref="O672">IF(YEAR(M672)&lt;&gt;YEAR(M671),IF(O671&gt;INDEX(Table2xAcq.1[],_xlfn.AGGREGATE(15,6,(ROW(Tableyear1[])-ROW(INDEX(Tableyear1[],1,1))+1)/(YEAR(Tableyear1[])=YEAR(M671)),1)),O671-(O671-INDEX(Table2xAcq.1[],_xlfn.AGGREGATE(15,6,(ROW(Tableyear1[])-ROW(INDEX(Tableyear1[],1,1))+1)/(YEAR(Tableyear1[])=YEAR(M671)),1)))*$C$25,O671+MAX($Q$2:Q671)*$C$19),O671)*($J672/$J671)</f>
        <v>1390.5816163971267</v>
      </c>
      <c r="P672" s="80">
        <f t="array" ref="P672">IF(YEAR(M672)&lt;&gt;YEAR(M671),IF(O671&gt;INDEX(Table2xAcq.1[],_xlfn.AGGREGATE(15,6,(ROW(Tableyear1[])-ROW(INDEX(Tableyear1[],1,1))+1)/(YEAR(Tableyear1[])=YEAR(M671)),1)),P671+(O671-INDEX(Table2xAcq.1[],_xlfn.AGGREGATE(15,6,(ROW(Tableyear1[])-ROW(INDEX(Tableyear1[],1,1))+1)/(YEAR(Tableyear1[])=YEAR(M671)),1)))*$C$25,P671-MAX($Q$2:Q671)*$C$19),P671)*(1+Tbill_YTM)^(1/52)</f>
        <v>3841.5550619278374</v>
      </c>
      <c r="Q672" s="64">
        <f t="shared" si="40"/>
        <v>7565.4338281051987</v>
      </c>
      <c r="R672" s="64">
        <f>IF(YEAR(M672)&lt;&gt;YEAR(M671), R671*EXP($C$20/52)+(-MAX(Q$2:Q671)*$C$19), R671*EXP($C$20/52))</f>
        <v>-4270.8582972133045</v>
      </c>
      <c r="S672" s="65">
        <f t="shared" si="41"/>
        <v>1.7714082981965416</v>
      </c>
      <c r="T672" s="62"/>
      <c r="U672" s="62"/>
      <c r="V672" s="62"/>
    </row>
    <row r="673" spans="7:22" x14ac:dyDescent="0.4">
      <c r="G673" s="62"/>
      <c r="H673" s="77">
        <v>41302</v>
      </c>
      <c r="I673" s="78">
        <v>2763.9599609375</v>
      </c>
      <c r="J673" s="73">
        <v>3.6182227134704501</v>
      </c>
      <c r="K673" s="79">
        <f t="shared" si="42"/>
        <v>146.43657837460714</v>
      </c>
      <c r="L673" s="62"/>
      <c r="M673" s="77">
        <v>41302</v>
      </c>
      <c r="N673" s="80">
        <f t="shared" si="43"/>
        <v>2356.5130447606457</v>
      </c>
      <c r="O673" s="80">
        <f t="array" ref="O673">IF(YEAR(M673)&lt;&gt;YEAR(M672),IF(O672&gt;INDEX(Table2xAcq.1[],_xlfn.AGGREGATE(15,6,(ROW(Tableyear1[])-ROW(INDEX(Tableyear1[],1,1))+1)/(YEAR(Tableyear1[])=YEAR(M672)),1)),O672-(O672-INDEX(Table2xAcq.1[],_xlfn.AGGREGATE(15,6,(ROW(Tableyear1[])-ROW(INDEX(Tableyear1[],1,1))+1)/(YEAR(Tableyear1[])=YEAR(M672)),1)))*$C$25,O672+MAX($Q$2:Q672)*$C$19),O672)*($J673/$J672)</f>
        <v>1416.4795359656741</v>
      </c>
      <c r="P673" s="80">
        <f t="array" ref="P673">IF(YEAR(M673)&lt;&gt;YEAR(M672),IF(O672&gt;INDEX(Table2xAcq.1[],_xlfn.AGGREGATE(15,6,(ROW(Tableyear1[])-ROW(INDEX(Tableyear1[],1,1))+1)/(YEAR(Tableyear1[])=YEAR(M672)),1)),P672+(O672-INDEX(Table2xAcq.1[],_xlfn.AGGREGATE(15,6,(ROW(Tableyear1[])-ROW(INDEX(Tableyear1[],1,1))+1)/(YEAR(Tableyear1[])=YEAR(M672)),1)))*$C$25,P672-MAX($Q$2:Q672)*$C$19),P672)*(1+Tbill_YTM)^(1/52)</f>
        <v>3843.7393705064856</v>
      </c>
      <c r="Q673" s="64">
        <f t="shared" si="40"/>
        <v>7616.7319512328049</v>
      </c>
      <c r="R673" s="64">
        <f>IF(YEAR(M673)&lt;&gt;YEAR(M672), R672*EXP($C$20/52)+(-MAX(Q$2:Q672)*$C$19), R672*EXP($C$20/52))</f>
        <v>-4275.7890547539264</v>
      </c>
      <c r="S673" s="65">
        <f t="shared" si="41"/>
        <v>1.7813628908480266</v>
      </c>
      <c r="T673" s="62"/>
      <c r="U673" s="62"/>
      <c r="V673" s="62"/>
    </row>
    <row r="674" spans="7:22" x14ac:dyDescent="0.4">
      <c r="G674" s="62"/>
      <c r="H674" s="77">
        <v>41309</v>
      </c>
      <c r="I674" s="78">
        <v>2775.56005859375</v>
      </c>
      <c r="J674" s="73">
        <v>3.65313649177551</v>
      </c>
      <c r="K674" s="79">
        <f t="shared" si="42"/>
        <v>146.51984222719162</v>
      </c>
      <c r="L674" s="62"/>
      <c r="M674" s="77">
        <v>41309</v>
      </c>
      <c r="N674" s="80">
        <f t="shared" si="43"/>
        <v>2366.4031234281306</v>
      </c>
      <c r="O674" s="80">
        <f t="array" ref="O674">IF(YEAR(M674)&lt;&gt;YEAR(M673),IF(O673&gt;INDEX(Table2xAcq.1[],_xlfn.AGGREGATE(15,6,(ROW(Tableyear1[])-ROW(INDEX(Tableyear1[],1,1))+1)/(YEAR(Tableyear1[])=YEAR(M673)),1)),O673-(O673-INDEX(Table2xAcq.1[],_xlfn.AGGREGATE(15,6,(ROW(Tableyear1[])-ROW(INDEX(Tableyear1[],1,1))+1)/(YEAR(Tableyear1[])=YEAR(M673)),1)))*$C$25,O673+MAX($Q$2:Q673)*$C$19),O673)*($J674/$J673)</f>
        <v>1430.1477527695329</v>
      </c>
      <c r="P674" s="80">
        <f t="array" ref="P674">IF(YEAR(M674)&lt;&gt;YEAR(M673),IF(O673&gt;INDEX(Table2xAcq.1[],_xlfn.AGGREGATE(15,6,(ROW(Tableyear1[])-ROW(INDEX(Tableyear1[],1,1))+1)/(YEAR(Tableyear1[])=YEAR(M673)),1)),P673+(O673-INDEX(Table2xAcq.1[],_xlfn.AGGREGATE(15,6,(ROW(Tableyear1[])-ROW(INDEX(Tableyear1[],1,1))+1)/(YEAR(Tableyear1[])=YEAR(M673)),1)))*$C$25,P673-MAX($Q$2:Q673)*$C$19),P673)*(1+Tbill_YTM)^(1/52)</f>
        <v>3845.9249210832022</v>
      </c>
      <c r="Q674" s="64">
        <f t="shared" si="40"/>
        <v>7642.4757972808657</v>
      </c>
      <c r="R674" s="64">
        <f>IF(YEAR(M674)&lt;&gt;YEAR(M673), R673*EXP($C$20/52)+(-MAX(Q$2:Q673)*$C$19), R673*EXP($C$20/52))</f>
        <v>-4280.7255049137439</v>
      </c>
      <c r="S674" s="65">
        <f t="shared" si="41"/>
        <v>1.7853225553725058</v>
      </c>
      <c r="T674" s="62"/>
      <c r="U674" s="62"/>
      <c r="V674" s="62"/>
    </row>
    <row r="675" spans="7:22" x14ac:dyDescent="0.4">
      <c r="G675" s="62"/>
      <c r="H675" s="77">
        <v>41316</v>
      </c>
      <c r="I675" s="78">
        <v>2764.669921875</v>
      </c>
      <c r="J675" s="73">
        <v>3.6274101734161301</v>
      </c>
      <c r="K675" s="79">
        <f t="shared" si="42"/>
        <v>146.60315342361071</v>
      </c>
      <c r="L675" s="62"/>
      <c r="M675" s="77">
        <v>41316</v>
      </c>
      <c r="N675" s="80">
        <f t="shared" si="43"/>
        <v>2357.1183473822953</v>
      </c>
      <c r="O675" s="80">
        <f t="array" ref="O675">IF(YEAR(M675)&lt;&gt;YEAR(M674),IF(O674&gt;INDEX(Table2xAcq.1[],_xlfn.AGGREGATE(15,6,(ROW(Tableyear1[])-ROW(INDEX(Tableyear1[],1,1))+1)/(YEAR(Tableyear1[])=YEAR(M674)),1)),O674-(O674-INDEX(Table2xAcq.1[],_xlfn.AGGREGATE(15,6,(ROW(Tableyear1[])-ROW(INDEX(Tableyear1[],1,1))+1)/(YEAR(Tableyear1[])=YEAR(M674)),1)))*$C$25,O674+MAX($Q$2:Q674)*$C$19),O674)*($J675/$J674)</f>
        <v>1420.076287749944</v>
      </c>
      <c r="P675" s="80">
        <f t="array" ref="P675">IF(YEAR(M675)&lt;&gt;YEAR(M674),IF(O674&gt;INDEX(Table2xAcq.1[],_xlfn.AGGREGATE(15,6,(ROW(Tableyear1[])-ROW(INDEX(Tableyear1[],1,1))+1)/(YEAR(Tableyear1[])=YEAR(M674)),1)),P674+(O674-INDEX(Table2xAcq.1[],_xlfn.AGGREGATE(15,6,(ROW(Tableyear1[])-ROW(INDEX(Tableyear1[],1,1))+1)/(YEAR(Tableyear1[])=YEAR(M674)),1)))*$C$25,P674-MAX($Q$2:Q674)*$C$19),P674)*(1+Tbill_YTM)^(1/52)</f>
        <v>3848.1117143641877</v>
      </c>
      <c r="Q675" s="64">
        <f t="shared" si="40"/>
        <v>7625.3063494964272</v>
      </c>
      <c r="R675" s="64">
        <f>IF(YEAR(M675)&lt;&gt;YEAR(M674), R674*EXP($C$20/52)+(-MAX(Q$2:Q674)*$C$19), R674*EXP($C$20/52))</f>
        <v>-4285.6676542649548</v>
      </c>
      <c r="S675" s="65">
        <f t="shared" si="41"/>
        <v>1.7792575077323074</v>
      </c>
      <c r="T675" s="62"/>
      <c r="U675" s="62"/>
      <c r="V675" s="62"/>
    </row>
    <row r="676" spans="7:22" x14ac:dyDescent="0.4">
      <c r="G676" s="62"/>
      <c r="H676" s="77">
        <v>41323</v>
      </c>
      <c r="I676" s="78">
        <v>2737.28002929687</v>
      </c>
      <c r="J676" s="73">
        <v>3.5575821399688698</v>
      </c>
      <c r="K676" s="79">
        <f t="shared" si="42"/>
        <v>146.68651199078411</v>
      </c>
      <c r="L676" s="62"/>
      <c r="M676" s="77">
        <v>41323</v>
      </c>
      <c r="N676" s="80">
        <f t="shared" si="43"/>
        <v>2333.7661136064253</v>
      </c>
      <c r="O676" s="80">
        <f t="array" ref="O676">IF(YEAR(M676)&lt;&gt;YEAR(M675),IF(O675&gt;INDEX(Table2xAcq.1[],_xlfn.AGGREGATE(15,6,(ROW(Tableyear1[])-ROW(INDEX(Tableyear1[],1,1))+1)/(YEAR(Tableyear1[])=YEAR(M675)),1)),O675-(O675-INDEX(Table2xAcq.1[],_xlfn.AGGREGATE(15,6,(ROW(Tableyear1[])-ROW(INDEX(Tableyear1[],1,1))+1)/(YEAR(Tableyear1[])=YEAR(M675)),1)))*$C$25,O675+MAX($Q$2:Q675)*$C$19),O675)*($J676/$J675)</f>
        <v>1392.7396674676893</v>
      </c>
      <c r="P676" s="80">
        <f t="array" ref="P676">IF(YEAR(M676)&lt;&gt;YEAR(M675),IF(O675&gt;INDEX(Table2xAcq.1[],_xlfn.AGGREGATE(15,6,(ROW(Tableyear1[])-ROW(INDEX(Tableyear1[],1,1))+1)/(YEAR(Tableyear1[])=YEAR(M675)),1)),P675+(O675-INDEX(Table2xAcq.1[],_xlfn.AGGREGATE(15,6,(ROW(Tableyear1[])-ROW(INDEX(Tableyear1[],1,1))+1)/(YEAR(Tableyear1[])=YEAR(M675)),1)))*$C$25,P675-MAX($Q$2:Q675)*$C$19),P675)*(1+Tbill_YTM)^(1/52)</f>
        <v>3850.2997510560435</v>
      </c>
      <c r="Q676" s="64">
        <f t="shared" si="40"/>
        <v>7576.8055321301581</v>
      </c>
      <c r="R676" s="64">
        <f>IF(YEAR(M676)&lt;&gt;YEAR(M675), R675*EXP($C$20/52)+(-MAX(Q$2:Q675)*$C$19), R675*EXP($C$20/52))</f>
        <v>-4290.615509387344</v>
      </c>
      <c r="S676" s="65">
        <f t="shared" si="41"/>
        <v>1.7659017722639165</v>
      </c>
      <c r="T676" s="62"/>
      <c r="U676" s="62"/>
      <c r="V676" s="62"/>
    </row>
    <row r="677" spans="7:22" x14ac:dyDescent="0.4">
      <c r="G677" s="62"/>
      <c r="H677" s="77">
        <v>41330</v>
      </c>
      <c r="I677" s="78">
        <v>2747.75</v>
      </c>
      <c r="J677" s="73">
        <v>3.58147072792053</v>
      </c>
      <c r="K677" s="79">
        <f t="shared" si="42"/>
        <v>146.76991795564686</v>
      </c>
      <c r="L677" s="62"/>
      <c r="M677" s="77">
        <v>41330</v>
      </c>
      <c r="N677" s="80">
        <f t="shared" si="43"/>
        <v>2342.6926620690947</v>
      </c>
      <c r="O677" s="80">
        <f t="array" ref="O677">IF(YEAR(M677)&lt;&gt;YEAR(M676),IF(O676&gt;INDEX(Table2xAcq.1[],_xlfn.AGGREGATE(15,6,(ROW(Tableyear1[])-ROW(INDEX(Tableyear1[],1,1))+1)/(YEAR(Tableyear1[])=YEAR(M676)),1)),O676-(O676-INDEX(Table2xAcq.1[],_xlfn.AGGREGATE(15,6,(ROW(Tableyear1[])-ROW(INDEX(Tableyear1[],1,1))+1)/(YEAR(Tableyear1[])=YEAR(M676)),1)))*$C$25,O676+MAX($Q$2:Q676)*$C$19),O676)*($J677/$J676)</f>
        <v>1402.0916887931503</v>
      </c>
      <c r="P677" s="80">
        <f t="array" ref="P677">IF(YEAR(M677)&lt;&gt;YEAR(M676),IF(O676&gt;INDEX(Table2xAcq.1[],_xlfn.AGGREGATE(15,6,(ROW(Tableyear1[])-ROW(INDEX(Tableyear1[],1,1))+1)/(YEAR(Tableyear1[])=YEAR(M676)),1)),P676+(O676-INDEX(Table2xAcq.1[],_xlfn.AGGREGATE(15,6,(ROW(Tableyear1[])-ROW(INDEX(Tableyear1[],1,1))+1)/(YEAR(Tableyear1[])=YEAR(M676)),1)))*$C$25,P676-MAX($Q$2:Q676)*$C$19),P676)*(1+Tbill_YTM)^(1/52)</f>
        <v>3852.4890318657731</v>
      </c>
      <c r="Q677" s="64">
        <f t="shared" si="40"/>
        <v>7597.2733827280181</v>
      </c>
      <c r="R677" s="64">
        <f>IF(YEAR(M677)&lt;&gt;YEAR(M676), R676*EXP($C$20/52)+(-MAX(Q$2:Q676)*$C$19), R676*EXP($C$20/52))</f>
        <v>-4295.5690768682944</v>
      </c>
      <c r="S677" s="65">
        <f t="shared" si="41"/>
        <v>1.768630243578075</v>
      </c>
      <c r="T677" s="62"/>
      <c r="U677" s="62"/>
      <c r="V677" s="62"/>
    </row>
    <row r="678" spans="7:22" x14ac:dyDescent="0.4">
      <c r="G678" s="62"/>
      <c r="H678" s="77">
        <v>41337</v>
      </c>
      <c r="I678" s="78">
        <v>2804.11010742187</v>
      </c>
      <c r="J678" s="73">
        <v>3.72786545753479</v>
      </c>
      <c r="K678" s="79">
        <f t="shared" si="42"/>
        <v>146.85337134514927</v>
      </c>
      <c r="L678" s="62"/>
      <c r="M678" s="77">
        <v>41337</v>
      </c>
      <c r="N678" s="80">
        <f t="shared" si="43"/>
        <v>2390.7444899612397</v>
      </c>
      <c r="O678" s="80">
        <f t="array" ref="O678">IF(YEAR(M678)&lt;&gt;YEAR(M677),IF(O677&gt;INDEX(Table2xAcq.1[],_xlfn.AGGREGATE(15,6,(ROW(Tableyear1[])-ROW(INDEX(Tableyear1[],1,1))+1)/(YEAR(Tableyear1[])=YEAR(M677)),1)),O677-(O677-INDEX(Table2xAcq.1[],_xlfn.AGGREGATE(15,6,(ROW(Tableyear1[])-ROW(INDEX(Tableyear1[],1,1))+1)/(YEAR(Tableyear1[])=YEAR(M677)),1)))*$C$25,O677+MAX($Q$2:Q677)*$C$19),O677)*($J678/$J677)</f>
        <v>1459.4030140191567</v>
      </c>
      <c r="P678" s="80">
        <f t="array" ref="P678">IF(YEAR(M678)&lt;&gt;YEAR(M677),IF(O677&gt;INDEX(Table2xAcq.1[],_xlfn.AGGREGATE(15,6,(ROW(Tableyear1[])-ROW(INDEX(Tableyear1[],1,1))+1)/(YEAR(Tableyear1[])=YEAR(M677)),1)),P677+(O677-INDEX(Table2xAcq.1[],_xlfn.AGGREGATE(15,6,(ROW(Tableyear1[])-ROW(INDEX(Tableyear1[],1,1))+1)/(YEAR(Tableyear1[])=YEAR(M677)),1)))*$C$25,P677-MAX($Q$2:Q677)*$C$19),P677)*(1+Tbill_YTM)^(1/52)</f>
        <v>3854.6795575007823</v>
      </c>
      <c r="Q678" s="64">
        <f t="shared" si="40"/>
        <v>7704.827061481179</v>
      </c>
      <c r="R678" s="64">
        <f>IF(YEAR(M678)&lt;&gt;YEAR(M677), R677*EXP($C$20/52)+(-MAX(Q$2:Q677)*$C$19), R677*EXP($C$20/52))</f>
        <v>-4300.5283633027921</v>
      </c>
      <c r="S678" s="65">
        <f t="shared" si="41"/>
        <v>1.7916001036588669</v>
      </c>
      <c r="T678" s="62"/>
      <c r="U678" s="62"/>
      <c r="V678" s="62"/>
    </row>
    <row r="679" spans="7:22" x14ac:dyDescent="0.4">
      <c r="G679" s="62"/>
      <c r="H679" s="77">
        <v>41344</v>
      </c>
      <c r="I679" s="78">
        <v>2799.40991210937</v>
      </c>
      <c r="J679" s="73">
        <v>3.7199025154113698</v>
      </c>
      <c r="K679" s="79">
        <f t="shared" si="42"/>
        <v>146.93687218625701</v>
      </c>
      <c r="L679" s="62"/>
      <c r="M679" s="77">
        <v>41344</v>
      </c>
      <c r="N679" s="80">
        <f t="shared" si="43"/>
        <v>2386.7371701290549</v>
      </c>
      <c r="O679" s="80">
        <f t="array" ref="O679">IF(YEAR(M679)&lt;&gt;YEAR(M678),IF(O678&gt;INDEX(Table2xAcq.1[],_xlfn.AGGREGATE(15,6,(ROW(Tableyear1[])-ROW(INDEX(Tableyear1[],1,1))+1)/(YEAR(Tableyear1[])=YEAR(M678)),1)),O678-(O678-INDEX(Table2xAcq.1[],_xlfn.AGGREGATE(15,6,(ROW(Tableyear1[])-ROW(INDEX(Tableyear1[],1,1))+1)/(YEAR(Tableyear1[])=YEAR(M678)),1)))*$C$25,O678+MAX($Q$2:Q678)*$C$19),O678)*($J679/$J678)</f>
        <v>1456.2856424649094</v>
      </c>
      <c r="P679" s="80">
        <f t="array" ref="P679">IF(YEAR(M679)&lt;&gt;YEAR(M678),IF(O678&gt;INDEX(Table2xAcq.1[],_xlfn.AGGREGATE(15,6,(ROW(Tableyear1[])-ROW(INDEX(Tableyear1[],1,1))+1)/(YEAR(Tableyear1[])=YEAR(M678)),1)),P678+(O678-INDEX(Table2xAcq.1[],_xlfn.AGGREGATE(15,6,(ROW(Tableyear1[])-ROW(INDEX(Tableyear1[],1,1))+1)/(YEAR(Tableyear1[])=YEAR(M678)),1)))*$C$25,P678-MAX($Q$2:Q678)*$C$19),P678)*(1+Tbill_YTM)^(1/52)</f>
        <v>3856.871328668879</v>
      </c>
      <c r="Q679" s="64">
        <f t="shared" si="40"/>
        <v>7699.8941412628428</v>
      </c>
      <c r="R679" s="64">
        <f>IF(YEAR(M679)&lt;&gt;YEAR(M678), R678*EXP($C$20/52)+(-MAX(Q$2:Q678)*$C$19), R678*EXP($C$20/52))</f>
        <v>-4305.4933752934385</v>
      </c>
      <c r="S679" s="65">
        <f t="shared" si="41"/>
        <v>1.7883883378959005</v>
      </c>
      <c r="T679" s="62"/>
      <c r="U679" s="62"/>
      <c r="V679" s="62"/>
    </row>
    <row r="680" spans="7:22" x14ac:dyDescent="0.4">
      <c r="G680" s="62"/>
      <c r="H680" s="77">
        <v>41351</v>
      </c>
      <c r="I680" s="78">
        <v>2800.81005859375</v>
      </c>
      <c r="J680" s="73">
        <v>3.7168402671813898</v>
      </c>
      <c r="K680" s="79">
        <f t="shared" si="42"/>
        <v>147.02042050595105</v>
      </c>
      <c r="L680" s="62"/>
      <c r="M680" s="77">
        <v>41351</v>
      </c>
      <c r="N680" s="80">
        <f t="shared" si="43"/>
        <v>2387.9309151549046</v>
      </c>
      <c r="O680" s="80">
        <f t="array" ref="O680">IF(YEAR(M680)&lt;&gt;YEAR(M679),IF(O679&gt;INDEX(Table2xAcq.1[],_xlfn.AGGREGATE(15,6,(ROW(Tableyear1[])-ROW(INDEX(Tableyear1[],1,1))+1)/(YEAR(Tableyear1[])=YEAR(M679)),1)),O679-(O679-INDEX(Table2xAcq.1[],_xlfn.AGGREGATE(15,6,(ROW(Tableyear1[])-ROW(INDEX(Tableyear1[],1,1))+1)/(YEAR(Tableyear1[])=YEAR(M679)),1)))*$C$25,O679+MAX($Q$2:Q679)*$C$19),O679)*($J680/$J679)</f>
        <v>1455.0868185407587</v>
      </c>
      <c r="P680" s="80">
        <f t="array" ref="P680">IF(YEAR(M680)&lt;&gt;YEAR(M679),IF(O679&gt;INDEX(Table2xAcq.1[],_xlfn.AGGREGATE(15,6,(ROW(Tableyear1[])-ROW(INDEX(Tableyear1[],1,1))+1)/(YEAR(Tableyear1[])=YEAR(M679)),1)),P679+(O679-INDEX(Table2xAcq.1[],_xlfn.AGGREGATE(15,6,(ROW(Tableyear1[])-ROW(INDEX(Tableyear1[],1,1))+1)/(YEAR(Tableyear1[])=YEAR(M679)),1)))*$C$25,P679-MAX($Q$2:Q679)*$C$19),P679)*(1+Tbill_YTM)^(1/52)</f>
        <v>3859.064346078273</v>
      </c>
      <c r="Q680" s="64">
        <f t="shared" si="40"/>
        <v>7702.0820797739361</v>
      </c>
      <c r="R680" s="64">
        <f>IF(YEAR(M680)&lt;&gt;YEAR(M679), R679*EXP($C$20/52)+(-MAX(Q$2:Q679)*$C$19), R679*EXP($C$20/52))</f>
        <v>-4310.4641194504566</v>
      </c>
      <c r="S680" s="65">
        <f t="shared" si="41"/>
        <v>1.7868335906148034</v>
      </c>
      <c r="T680" s="62"/>
      <c r="U680" s="62"/>
      <c r="V680" s="62"/>
    </row>
    <row r="681" spans="7:22" x14ac:dyDescent="0.4">
      <c r="G681" s="62"/>
      <c r="H681" s="77">
        <v>41358</v>
      </c>
      <c r="I681" s="78">
        <v>2818.68994140625</v>
      </c>
      <c r="J681" s="73">
        <v>3.7685258388519198</v>
      </c>
      <c r="K681" s="79">
        <f t="shared" si="42"/>
        <v>147.10401633122771</v>
      </c>
      <c r="L681" s="62"/>
      <c r="M681" s="77">
        <v>41358</v>
      </c>
      <c r="N681" s="80">
        <f t="shared" si="43"/>
        <v>2403.175049542494</v>
      </c>
      <c r="O681" s="80">
        <f t="array" ref="O681">IF(YEAR(M681)&lt;&gt;YEAR(M680),IF(O680&gt;INDEX(Table2xAcq.1[],_xlfn.AGGREGATE(15,6,(ROW(Tableyear1[])-ROW(INDEX(Tableyear1[],1,1))+1)/(YEAR(Tableyear1[])=YEAR(M680)),1)),O680-(O680-INDEX(Table2xAcq.1[],_xlfn.AGGREGATE(15,6,(ROW(Tableyear1[])-ROW(INDEX(Tableyear1[],1,1))+1)/(YEAR(Tableyear1[])=YEAR(M680)),1)))*$C$25,O680+MAX($Q$2:Q680)*$C$19),O680)*($J681/$J680)</f>
        <v>1475.3209390948723</v>
      </c>
      <c r="P681" s="80">
        <f t="array" ref="P681">IF(YEAR(M681)&lt;&gt;YEAR(M680),IF(O680&gt;INDEX(Table2xAcq.1[],_xlfn.AGGREGATE(15,6,(ROW(Tableyear1[])-ROW(INDEX(Tableyear1[],1,1))+1)/(YEAR(Tableyear1[])=YEAR(M680)),1)),P680+(O680-INDEX(Table2xAcq.1[],_xlfn.AGGREGATE(15,6,(ROW(Tableyear1[])-ROW(INDEX(Tableyear1[],1,1))+1)/(YEAR(Tableyear1[])=YEAR(M680)),1)))*$C$25,P680-MAX($Q$2:Q680)*$C$19),P680)*(1+Tbill_YTM)^(1/52)</f>
        <v>3861.2586104375778</v>
      </c>
      <c r="Q681" s="64">
        <f t="shared" si="40"/>
        <v>7739.7545990749441</v>
      </c>
      <c r="R681" s="64">
        <f>IF(YEAR(M681)&lt;&gt;YEAR(M680), R680*EXP($C$20/52)+(-MAX(Q$2:Q680)*$C$19), R680*EXP($C$20/52))</f>
        <v>-4315.4406023917027</v>
      </c>
      <c r="S681" s="65">
        <f t="shared" si="41"/>
        <v>1.7935027526008396</v>
      </c>
      <c r="T681" s="62"/>
      <c r="U681" s="62"/>
      <c r="V681" s="62"/>
    </row>
    <row r="682" spans="7:22" x14ac:dyDescent="0.4">
      <c r="G682" s="62"/>
      <c r="H682" s="77">
        <v>41365</v>
      </c>
      <c r="I682" s="78">
        <v>2771.75</v>
      </c>
      <c r="J682" s="73">
        <v>3.6445248126983598</v>
      </c>
      <c r="K682" s="79">
        <f t="shared" si="42"/>
        <v>147.18765968909869</v>
      </c>
      <c r="L682" s="62"/>
      <c r="M682" s="77">
        <v>41365</v>
      </c>
      <c r="N682" s="80">
        <f t="shared" si="43"/>
        <v>2363.1547215321675</v>
      </c>
      <c r="O682" s="80">
        <f t="array" ref="O682">IF(YEAR(M682)&lt;&gt;YEAR(M681),IF(O681&gt;INDEX(Table2xAcq.1[],_xlfn.AGGREGATE(15,6,(ROW(Tableyear1[])-ROW(INDEX(Tableyear1[],1,1))+1)/(YEAR(Tableyear1[])=YEAR(M681)),1)),O681-(O681-INDEX(Table2xAcq.1[],_xlfn.AGGREGATE(15,6,(ROW(Tableyear1[])-ROW(INDEX(Tableyear1[],1,1))+1)/(YEAR(Tableyear1[])=YEAR(M681)),1)))*$C$25,O681+MAX($Q$2:Q681)*$C$19),O681)*($J682/$J681)</f>
        <v>1426.7764104976288</v>
      </c>
      <c r="P682" s="80">
        <f t="array" ref="P682">IF(YEAR(M682)&lt;&gt;YEAR(M681),IF(O681&gt;INDEX(Table2xAcq.1[],_xlfn.AGGREGATE(15,6,(ROW(Tableyear1[])-ROW(INDEX(Tableyear1[],1,1))+1)/(YEAR(Tableyear1[])=YEAR(M681)),1)),P681+(O681-INDEX(Table2xAcq.1[],_xlfn.AGGREGATE(15,6,(ROW(Tableyear1[])-ROW(INDEX(Tableyear1[],1,1))+1)/(YEAR(Tableyear1[])=YEAR(M681)),1)))*$C$25,P681-MAX($Q$2:Q681)*$C$19),P681)*(1+Tbill_YTM)^(1/52)</f>
        <v>3863.4541224558088</v>
      </c>
      <c r="Q682" s="64">
        <f t="shared" si="40"/>
        <v>7653.3852544856054</v>
      </c>
      <c r="R682" s="64">
        <f>IF(YEAR(M682)&lt;&gt;YEAR(M681), R681*EXP($C$20/52)+(-MAX(Q$2:Q681)*$C$19), R681*EXP($C$20/52))</f>
        <v>-4320.422830742672</v>
      </c>
      <c r="S682" s="65">
        <f t="shared" si="41"/>
        <v>1.7714435726120825</v>
      </c>
      <c r="T682" s="62"/>
      <c r="U682" s="62"/>
      <c r="V682" s="62"/>
    </row>
    <row r="683" spans="7:22" x14ac:dyDescent="0.4">
      <c r="G683" s="62"/>
      <c r="H683" s="77">
        <v>41372</v>
      </c>
      <c r="I683" s="78">
        <v>2856.47998046875</v>
      </c>
      <c r="J683" s="73">
        <v>3.86735844612121</v>
      </c>
      <c r="K683" s="79">
        <f t="shared" si="42"/>
        <v>147.27135060659103</v>
      </c>
      <c r="L683" s="62"/>
      <c r="M683" s="77">
        <v>41372</v>
      </c>
      <c r="N683" s="80">
        <f t="shared" si="43"/>
        <v>2435.3943006428572</v>
      </c>
      <c r="O683" s="80">
        <f t="array" ref="O683">IF(YEAR(M683)&lt;&gt;YEAR(M682),IF(O682&gt;INDEX(Table2xAcq.1[],_xlfn.AGGREGATE(15,6,(ROW(Tableyear1[])-ROW(INDEX(Tableyear1[],1,1))+1)/(YEAR(Tableyear1[])=YEAR(M682)),1)),O682-(O682-INDEX(Table2xAcq.1[],_xlfn.AGGREGATE(15,6,(ROW(Tableyear1[])-ROW(INDEX(Tableyear1[],1,1))+1)/(YEAR(Tableyear1[])=YEAR(M682)),1)))*$C$25,O682+MAX($Q$2:Q682)*$C$19),O682)*($J683/$J682)</f>
        <v>1514.0124118894823</v>
      </c>
      <c r="P683" s="80">
        <f t="array" ref="P683">IF(YEAR(M683)&lt;&gt;YEAR(M682),IF(O682&gt;INDEX(Table2xAcq.1[],_xlfn.AGGREGATE(15,6,(ROW(Tableyear1[])-ROW(INDEX(Tableyear1[],1,1))+1)/(YEAR(Tableyear1[])=YEAR(M682)),1)),P682+(O682-INDEX(Table2xAcq.1[],_xlfn.AGGREGATE(15,6,(ROW(Tableyear1[])-ROW(INDEX(Tableyear1[],1,1))+1)/(YEAR(Tableyear1[])=YEAR(M682)),1)))*$C$25,P682-MAX($Q$2:Q682)*$C$19),P682)*(1+Tbill_YTM)^(1/52)</f>
        <v>3865.6508828423848</v>
      </c>
      <c r="Q683" s="64">
        <f t="shared" si="40"/>
        <v>7815.0575953747248</v>
      </c>
      <c r="R683" s="64">
        <f>IF(YEAR(M683)&lt;&gt;YEAR(M682), R682*EXP($C$20/52)+(-MAX(Q$2:Q682)*$C$19), R682*EXP($C$20/52))</f>
        <v>-4325.4108111365103</v>
      </c>
      <c r="S683" s="65">
        <f t="shared" si="41"/>
        <v>1.8067781157927292</v>
      </c>
      <c r="T683" s="62"/>
      <c r="U683" s="62"/>
      <c r="V683" s="62"/>
    </row>
    <row r="684" spans="7:22" x14ac:dyDescent="0.4">
      <c r="G684" s="62"/>
      <c r="H684" s="77">
        <v>41379</v>
      </c>
      <c r="I684" s="78">
        <v>2780.4599609375</v>
      </c>
      <c r="J684" s="73">
        <v>3.6617131233215301</v>
      </c>
      <c r="K684" s="79">
        <f t="shared" si="42"/>
        <v>147.35508911074712</v>
      </c>
      <c r="L684" s="62"/>
      <c r="M684" s="77">
        <v>41379</v>
      </c>
      <c r="N684" s="80">
        <f t="shared" si="43"/>
        <v>2370.5807106415073</v>
      </c>
      <c r="O684" s="80">
        <f t="array" ref="O684">IF(YEAR(M684)&lt;&gt;YEAR(M683),IF(O683&gt;INDEX(Table2xAcq.1[],_xlfn.AGGREGATE(15,6,(ROW(Tableyear1[])-ROW(INDEX(Tableyear1[],1,1))+1)/(YEAR(Tableyear1[])=YEAR(M683)),1)),O683-(O683-INDEX(Table2xAcq.1[],_xlfn.AGGREGATE(15,6,(ROW(Tableyear1[])-ROW(INDEX(Tableyear1[],1,1))+1)/(YEAR(Tableyear1[])=YEAR(M683)),1)))*$C$25,O683+MAX($Q$2:Q683)*$C$19),O683)*($J684/$J683)</f>
        <v>1433.5053744624229</v>
      </c>
      <c r="P684" s="80">
        <f t="array" ref="P684">IF(YEAR(M684)&lt;&gt;YEAR(M683),IF(O683&gt;INDEX(Table2xAcq.1[],_xlfn.AGGREGATE(15,6,(ROW(Tableyear1[])-ROW(INDEX(Tableyear1[],1,1))+1)/(YEAR(Tableyear1[])=YEAR(M683)),1)),P683+(O683-INDEX(Table2xAcq.1[],_xlfn.AGGREGATE(15,6,(ROW(Tableyear1[])-ROW(INDEX(Tableyear1[],1,1))+1)/(YEAR(Tableyear1[])=YEAR(M683)),1)))*$C$25,P683-MAX($Q$2:Q683)*$C$19),P683)*(1+Tbill_YTM)^(1/52)</f>
        <v>3867.8488923071286</v>
      </c>
      <c r="Q684" s="64">
        <f t="shared" si="40"/>
        <v>7671.9349774110588</v>
      </c>
      <c r="R684" s="64">
        <f>IF(YEAR(M684)&lt;&gt;YEAR(M683), R683*EXP($C$20/52)+(-MAX(Q$2:Q683)*$C$19), R683*EXP($C$20/52))</f>
        <v>-4330.4045502140198</v>
      </c>
      <c r="S684" s="65">
        <f t="shared" si="41"/>
        <v>1.7716439396018766</v>
      </c>
      <c r="T684" s="62"/>
      <c r="U684" s="62"/>
      <c r="V684" s="62"/>
    </row>
    <row r="685" spans="7:22" x14ac:dyDescent="0.4">
      <c r="G685" s="62"/>
      <c r="H685" s="77">
        <v>41386</v>
      </c>
      <c r="I685" s="78">
        <v>2840.55004882812</v>
      </c>
      <c r="J685" s="73">
        <v>3.8207044601440399</v>
      </c>
      <c r="K685" s="79">
        <f t="shared" si="42"/>
        <v>147.43887522862474</v>
      </c>
      <c r="L685" s="62"/>
      <c r="M685" s="77">
        <v>41386</v>
      </c>
      <c r="N685" s="80">
        <f t="shared" si="43"/>
        <v>2421.8126669564713</v>
      </c>
      <c r="O685" s="80">
        <f t="array" ref="O685">IF(YEAR(M685)&lt;&gt;YEAR(M684),IF(O684&gt;INDEX(Table2xAcq.1[],_xlfn.AGGREGATE(15,6,(ROW(Tableyear1[])-ROW(INDEX(Tableyear1[],1,1))+1)/(YEAR(Tableyear1[])=YEAR(M684)),1)),O684-(O684-INDEX(Table2xAcq.1[],_xlfn.AGGREGATE(15,6,(ROW(Tableyear1[])-ROW(INDEX(Tableyear1[],1,1))+1)/(YEAR(Tableyear1[])=YEAR(M684)),1)))*$C$25,O684+MAX($Q$2:Q684)*$C$19),O684)*($J685/$J684)</f>
        <v>1495.7480811279008</v>
      </c>
      <c r="P685" s="80">
        <f t="array" ref="P685">IF(YEAR(M685)&lt;&gt;YEAR(M684),IF(O684&gt;INDEX(Table2xAcq.1[],_xlfn.AGGREGATE(15,6,(ROW(Tableyear1[])-ROW(INDEX(Tableyear1[],1,1))+1)/(YEAR(Tableyear1[])=YEAR(M684)),1)),P684+(O684-INDEX(Table2xAcq.1[],_xlfn.AGGREGATE(15,6,(ROW(Tableyear1[])-ROW(INDEX(Tableyear1[],1,1))+1)/(YEAR(Tableyear1[])=YEAR(M684)),1)))*$C$25,P684-MAX($Q$2:Q684)*$C$19),P684)*(1+Tbill_YTM)^(1/52)</f>
        <v>3870.048151560266</v>
      </c>
      <c r="Q685" s="64">
        <f t="shared" si="40"/>
        <v>7787.6088996446379</v>
      </c>
      <c r="R685" s="64">
        <f>IF(YEAR(M685)&lt;&gt;YEAR(M684), R684*EXP($C$20/52)+(-MAX(Q$2:Q684)*$C$19), R684*EXP($C$20/52))</f>
        <v>-4335.4040546236711</v>
      </c>
      <c r="S685" s="65">
        <f t="shared" si="41"/>
        <v>1.7962821461448835</v>
      </c>
      <c r="T685" s="62"/>
      <c r="U685" s="62"/>
      <c r="V685" s="62"/>
    </row>
    <row r="686" spans="7:22" x14ac:dyDescent="0.4">
      <c r="G686" s="62"/>
      <c r="H686" s="77">
        <v>41393</v>
      </c>
      <c r="I686" s="78">
        <v>2944.59008789062</v>
      </c>
      <c r="J686" s="73">
        <v>4.1030826568603498</v>
      </c>
      <c r="K686" s="79">
        <f t="shared" si="42"/>
        <v>147.52270898729708</v>
      </c>
      <c r="L686" s="62"/>
      <c r="M686" s="77">
        <v>41393</v>
      </c>
      <c r="N686" s="80">
        <f t="shared" si="43"/>
        <v>2510.515728033025</v>
      </c>
      <c r="O686" s="80">
        <f t="array" ref="O686">IF(YEAR(M686)&lt;&gt;YEAR(M685),IF(O685&gt;INDEX(Table2xAcq.1[],_xlfn.AGGREGATE(15,6,(ROW(Tableyear1[])-ROW(INDEX(Tableyear1[],1,1))+1)/(YEAR(Tableyear1[])=YEAR(M685)),1)),O685-(O685-INDEX(Table2xAcq.1[],_xlfn.AGGREGATE(15,6,(ROW(Tableyear1[])-ROW(INDEX(Tableyear1[],1,1))+1)/(YEAR(Tableyear1[])=YEAR(M685)),1)))*$C$25,O685+MAX($Q$2:Q685)*$C$19),O685)*($J686/$J685)</f>
        <v>1606.2948795774344</v>
      </c>
      <c r="P686" s="80">
        <f t="array" ref="P686">IF(YEAR(M686)&lt;&gt;YEAR(M685),IF(O685&gt;INDEX(Table2xAcq.1[],_xlfn.AGGREGATE(15,6,(ROW(Tableyear1[])-ROW(INDEX(Tableyear1[],1,1))+1)/(YEAR(Tableyear1[])=YEAR(M685)),1)),P685+(O685-INDEX(Table2xAcq.1[],_xlfn.AGGREGATE(15,6,(ROW(Tableyear1[])-ROW(INDEX(Tableyear1[],1,1))+1)/(YEAR(Tableyear1[])=YEAR(M685)),1)))*$C$25,P685-MAX($Q$2:Q685)*$C$19),P685)*(1+Tbill_YTM)^(1/52)</f>
        <v>3872.248661312427</v>
      </c>
      <c r="Q686" s="64">
        <f t="shared" si="40"/>
        <v>7989.059268922887</v>
      </c>
      <c r="R686" s="64">
        <f>IF(YEAR(M686)&lt;&gt;YEAR(M685), R685*EXP($C$20/52)+(-MAX(Q$2:Q685)*$C$19), R685*EXP($C$20/52))</f>
        <v>-4340.4093310216094</v>
      </c>
      <c r="S686" s="65">
        <f t="shared" si="41"/>
        <v>1.840623466506669</v>
      </c>
      <c r="T686" s="62"/>
      <c r="U686" s="62"/>
      <c r="V686" s="62"/>
    </row>
    <row r="687" spans="7:22" x14ac:dyDescent="0.4">
      <c r="G687" s="62"/>
      <c r="H687" s="77">
        <v>41400</v>
      </c>
      <c r="I687" s="78">
        <v>2981.02001953125</v>
      </c>
      <c r="J687" s="73">
        <v>4.2055983543395996</v>
      </c>
      <c r="K687" s="79">
        <f t="shared" si="42"/>
        <v>147.60659041385267</v>
      </c>
      <c r="L687" s="62"/>
      <c r="M687" s="77">
        <v>41400</v>
      </c>
      <c r="N687" s="80">
        <f t="shared" si="43"/>
        <v>2541.5753708441184</v>
      </c>
      <c r="O687" s="80">
        <f t="array" ref="O687">IF(YEAR(M687)&lt;&gt;YEAR(M686),IF(O686&gt;INDEX(Table2xAcq.1[],_xlfn.AGGREGATE(15,6,(ROW(Tableyear1[])-ROW(INDEX(Tableyear1[],1,1))+1)/(YEAR(Tableyear1[])=YEAR(M686)),1)),O686-(O686-INDEX(Table2xAcq.1[],_xlfn.AGGREGATE(15,6,(ROW(Tableyear1[])-ROW(INDEX(Tableyear1[],1,1))+1)/(YEAR(Tableyear1[])=YEAR(M686)),1)))*$C$25,O686+MAX($Q$2:Q686)*$C$19),O686)*($J687/$J686)</f>
        <v>1646.4282265530062</v>
      </c>
      <c r="P687" s="80">
        <f t="array" ref="P687">IF(YEAR(M687)&lt;&gt;YEAR(M686),IF(O686&gt;INDEX(Table2xAcq.1[],_xlfn.AGGREGATE(15,6,(ROW(Tableyear1[])-ROW(INDEX(Tableyear1[],1,1))+1)/(YEAR(Tableyear1[])=YEAR(M686)),1)),P686+(O686-INDEX(Table2xAcq.1[],_xlfn.AGGREGATE(15,6,(ROW(Tableyear1[])-ROW(INDEX(Tableyear1[],1,1))+1)/(YEAR(Tableyear1[])=YEAR(M686)),1)))*$C$25,P686-MAX($Q$2:Q686)*$C$19),P686)*(1+Tbill_YTM)^(1/52)</f>
        <v>3874.450422274645</v>
      </c>
      <c r="Q687" s="64">
        <f t="shared" si="40"/>
        <v>8062.4540196717699</v>
      </c>
      <c r="R687" s="64">
        <f>IF(YEAR(M687)&lt;&gt;YEAR(M686), R686*EXP($C$20/52)+(-MAX(Q$2:Q686)*$C$19), R686*EXP($C$20/52))</f>
        <v>-4345.4203860716643</v>
      </c>
      <c r="S687" s="65">
        <f t="shared" si="41"/>
        <v>1.8553910331700654</v>
      </c>
      <c r="T687" s="62"/>
      <c r="U687" s="62"/>
      <c r="V687" s="62"/>
    </row>
    <row r="688" spans="7:22" x14ac:dyDescent="0.4">
      <c r="G688" s="62"/>
      <c r="H688" s="77">
        <v>41407</v>
      </c>
      <c r="I688" s="78">
        <v>3028.9599609375</v>
      </c>
      <c r="J688" s="73">
        <v>4.34924268722534</v>
      </c>
      <c r="K688" s="79">
        <f t="shared" si="42"/>
        <v>147.69051953539551</v>
      </c>
      <c r="L688" s="62"/>
      <c r="M688" s="77">
        <v>41407</v>
      </c>
      <c r="N688" s="80">
        <f t="shared" si="43"/>
        <v>2582.4482846654068</v>
      </c>
      <c r="O688" s="80">
        <f t="array" ref="O688">IF(YEAR(M688)&lt;&gt;YEAR(M687),IF(O687&gt;INDEX(Table2xAcq.1[],_xlfn.AGGREGATE(15,6,(ROW(Tableyear1[])-ROW(INDEX(Tableyear1[],1,1))+1)/(YEAR(Tableyear1[])=YEAR(M687)),1)),O687-(O687-INDEX(Table2xAcq.1[],_xlfn.AGGREGATE(15,6,(ROW(Tableyear1[])-ROW(INDEX(Tableyear1[],1,1))+1)/(YEAR(Tableyear1[])=YEAR(M687)),1)))*$C$25,O687+MAX($Q$2:Q687)*$C$19),O687)*($J688/$J687)</f>
        <v>1702.6628130068989</v>
      </c>
      <c r="P688" s="80">
        <f t="array" ref="P688">IF(YEAR(M688)&lt;&gt;YEAR(M687),IF(O687&gt;INDEX(Table2xAcq.1[],_xlfn.AGGREGATE(15,6,(ROW(Tableyear1[])-ROW(INDEX(Tableyear1[],1,1))+1)/(YEAR(Tableyear1[])=YEAR(M687)),1)),P687+(O687-INDEX(Table2xAcq.1[],_xlfn.AGGREGATE(15,6,(ROW(Tableyear1[])-ROW(INDEX(Tableyear1[],1,1))+1)/(YEAR(Tableyear1[])=YEAR(M687)),1)))*$C$25,P687-MAX($Q$2:Q687)*$C$19),P687)*(1+Tbill_YTM)^(1/52)</f>
        <v>3876.6534351583587</v>
      </c>
      <c r="Q688" s="64">
        <f t="shared" si="40"/>
        <v>8161.7645328306644</v>
      </c>
      <c r="R688" s="64">
        <f>IF(YEAR(M688)&lt;&gt;YEAR(M687), R687*EXP($C$20/52)+(-MAX(Q$2:Q687)*$C$19), R687*EXP($C$20/52))</f>
        <v>-4350.4372264453605</v>
      </c>
      <c r="S688" s="65">
        <f t="shared" si="41"/>
        <v>1.8760791405555919</v>
      </c>
      <c r="T688" s="62"/>
      <c r="U688" s="62"/>
      <c r="V688" s="62"/>
    </row>
    <row r="689" spans="1:22" x14ac:dyDescent="0.4">
      <c r="G689" s="62"/>
      <c r="H689" s="77">
        <v>41414</v>
      </c>
      <c r="I689" s="78">
        <v>2991.02001953125</v>
      </c>
      <c r="J689" s="73">
        <v>4.2479553222656197</v>
      </c>
      <c r="K689" s="79">
        <f t="shared" si="42"/>
        <v>147.77449637904493</v>
      </c>
      <c r="L689" s="62"/>
      <c r="M689" s="77">
        <v>41414</v>
      </c>
      <c r="N689" s="80">
        <f t="shared" si="43"/>
        <v>2550.1012289537325</v>
      </c>
      <c r="O689" s="80">
        <f t="array" ref="O689">IF(YEAR(M689)&lt;&gt;YEAR(M688),IF(O688&gt;INDEX(Table2xAcq.1[],_xlfn.AGGREGATE(15,6,(ROW(Tableyear1[])-ROW(INDEX(Tableyear1[],1,1))+1)/(YEAR(Tableyear1[])=YEAR(M688)),1)),O688-(O688-INDEX(Table2xAcq.1[],_xlfn.AGGREGATE(15,6,(ROW(Tableyear1[])-ROW(INDEX(Tableyear1[],1,1))+1)/(YEAR(Tableyear1[])=YEAR(M688)),1)))*$C$25,O688+MAX($Q$2:Q688)*$C$19),O688)*($J689/$J688)</f>
        <v>1663.0103396577063</v>
      </c>
      <c r="P689" s="80">
        <f t="array" ref="P689">IF(YEAR(M689)&lt;&gt;YEAR(M688),IF(O688&gt;INDEX(Table2xAcq.1[],_xlfn.AGGREGATE(15,6,(ROW(Tableyear1[])-ROW(INDEX(Tableyear1[],1,1))+1)/(YEAR(Tableyear1[])=YEAR(M688)),1)),P688+(O688-INDEX(Table2xAcq.1[],_xlfn.AGGREGATE(15,6,(ROW(Tableyear1[])-ROW(INDEX(Tableyear1[],1,1))+1)/(YEAR(Tableyear1[])=YEAR(M688)),1)))*$C$25,P688-MAX($Q$2:Q688)*$C$19),P688)*(1+Tbill_YTM)^(1/52)</f>
        <v>3878.8577006754103</v>
      </c>
      <c r="Q689" s="64">
        <f t="shared" si="40"/>
        <v>8091.9692692868493</v>
      </c>
      <c r="R689" s="64">
        <f>IF(YEAR(M689)&lt;&gt;YEAR(M688), R688*EXP($C$20/52)+(-MAX(Q$2:Q688)*$C$19), R688*EXP($C$20/52))</f>
        <v>-4355.4598588219242</v>
      </c>
      <c r="S689" s="65">
        <f t="shared" si="41"/>
        <v>1.8578909074082446</v>
      </c>
      <c r="T689" s="62"/>
      <c r="U689" s="62"/>
      <c r="V689" s="62"/>
    </row>
    <row r="690" spans="1:22" x14ac:dyDescent="0.4">
      <c r="G690" s="62"/>
      <c r="H690" s="77">
        <v>41421</v>
      </c>
      <c r="I690" s="78">
        <v>2981.76000976562</v>
      </c>
      <c r="J690" s="73">
        <v>4.2246284484863201</v>
      </c>
      <c r="K690" s="79">
        <f t="shared" si="42"/>
        <v>147.85852097193575</v>
      </c>
      <c r="L690" s="62"/>
      <c r="M690" s="77">
        <v>41421</v>
      </c>
      <c r="N690" s="80">
        <f t="shared" si="43"/>
        <v>2542.2062760181925</v>
      </c>
      <c r="O690" s="80">
        <f t="array" ref="O690">IF(YEAR(M690)&lt;&gt;YEAR(M689),IF(O689&gt;INDEX(Table2xAcq.1[],_xlfn.AGGREGATE(15,6,(ROW(Tableyear1[])-ROW(INDEX(Tableyear1[],1,1))+1)/(YEAR(Tableyear1[])=YEAR(M689)),1)),O689-(O689-INDEX(Table2xAcq.1[],_xlfn.AGGREGATE(15,6,(ROW(Tableyear1[])-ROW(INDEX(Tableyear1[],1,1))+1)/(YEAR(Tableyear1[])=YEAR(M689)),1)))*$C$25,O689+MAX($Q$2:Q689)*$C$19),O689)*($J690/$J689)</f>
        <v>1653.8782209455501</v>
      </c>
      <c r="P690" s="80">
        <f t="array" ref="P690">IF(YEAR(M690)&lt;&gt;YEAR(M689),IF(O689&gt;INDEX(Table2xAcq.1[],_xlfn.AGGREGATE(15,6,(ROW(Tableyear1[])-ROW(INDEX(Tableyear1[],1,1))+1)/(YEAR(Tableyear1[])=YEAR(M689)),1)),P689+(O689-INDEX(Table2xAcq.1[],_xlfn.AGGREGATE(15,6,(ROW(Tableyear1[])-ROW(INDEX(Tableyear1[],1,1))+1)/(YEAR(Tableyear1[])=YEAR(M689)),1)))*$C$25,P689-MAX($Q$2:Q689)*$C$19),P689)*(1+Tbill_YTM)^(1/52)</f>
        <v>3881.0632195380476</v>
      </c>
      <c r="Q690" s="64">
        <f t="shared" si="40"/>
        <v>8077.1477165017905</v>
      </c>
      <c r="R690" s="64">
        <f>IF(YEAR(M690)&lt;&gt;YEAR(M689), R689*EXP($C$20/52)+(-MAX(Q$2:Q689)*$C$19), R689*EXP($C$20/52))</f>
        <v>-4360.4882898882925</v>
      </c>
      <c r="S690" s="65">
        <f t="shared" si="41"/>
        <v>1.8523493653754799</v>
      </c>
      <c r="T690" s="62"/>
      <c r="U690" s="62"/>
      <c r="V690" s="62"/>
    </row>
    <row r="691" spans="1:22" x14ac:dyDescent="0.4">
      <c r="G691" s="62"/>
      <c r="H691" s="77">
        <v>41428</v>
      </c>
      <c r="I691" s="78">
        <v>2990.8701171875</v>
      </c>
      <c r="J691" s="73">
        <v>4.2381334304809499</v>
      </c>
      <c r="K691" s="79">
        <f t="shared" si="42"/>
        <v>147.94259334121818</v>
      </c>
      <c r="L691" s="62"/>
      <c r="M691" s="77">
        <v>41428</v>
      </c>
      <c r="N691" s="80">
        <f t="shared" si="43"/>
        <v>2549.9734243424214</v>
      </c>
      <c r="O691" s="80">
        <f t="array" ref="O691">IF(YEAR(M691)&lt;&gt;YEAR(M690),IF(O690&gt;INDEX(Table2xAcq.1[],_xlfn.AGGREGATE(15,6,(ROW(Tableyear1[])-ROW(INDEX(Tableyear1[],1,1))+1)/(YEAR(Tableyear1[])=YEAR(M690)),1)),O690-(O690-INDEX(Table2xAcq.1[],_xlfn.AGGREGATE(15,6,(ROW(Tableyear1[])-ROW(INDEX(Tableyear1[],1,1))+1)/(YEAR(Tableyear1[])=YEAR(M690)),1)))*$C$25,O690+MAX($Q$2:Q690)*$C$19),O690)*($J691/$J690)</f>
        <v>1659.1652173921093</v>
      </c>
      <c r="P691" s="80">
        <f t="array" ref="P691">IF(YEAR(M691)&lt;&gt;YEAR(M690),IF(O690&gt;INDEX(Table2xAcq.1[],_xlfn.AGGREGATE(15,6,(ROW(Tableyear1[])-ROW(INDEX(Tableyear1[],1,1))+1)/(YEAR(Tableyear1[])=YEAR(M690)),1)),P690+(O690-INDEX(Table2xAcq.1[],_xlfn.AGGREGATE(15,6,(ROW(Tableyear1[])-ROW(INDEX(Tableyear1[],1,1))+1)/(YEAR(Tableyear1[])=YEAR(M690)),1)))*$C$25,P690-MAX($Q$2:Q690)*$C$19),P690)*(1+Tbill_YTM)^(1/52)</f>
        <v>3883.2699924589228</v>
      </c>
      <c r="Q691" s="64">
        <f t="shared" si="40"/>
        <v>8092.4086341934544</v>
      </c>
      <c r="R691" s="64">
        <f>IF(YEAR(M691)&lt;&gt;YEAR(M690), R690*EXP($C$20/52)+(-MAX(Q$2:Q690)*$C$19), R690*EXP($C$20/52))</f>
        <v>-4365.5225263391221</v>
      </c>
      <c r="S691" s="65">
        <f t="shared" si="41"/>
        <v>1.8537090543843</v>
      </c>
      <c r="T691" s="62"/>
      <c r="U691" s="62"/>
      <c r="V691" s="62"/>
    </row>
    <row r="692" spans="1:22" x14ac:dyDescent="0.4">
      <c r="G692" s="62"/>
      <c r="H692" s="77">
        <v>41435</v>
      </c>
      <c r="I692" s="78">
        <v>2943.86010742187</v>
      </c>
      <c r="J692" s="73">
        <v>4.1104497909545898</v>
      </c>
      <c r="K692" s="79">
        <f t="shared" si="42"/>
        <v>148.02671351405792</v>
      </c>
      <c r="L692" s="62"/>
      <c r="M692" s="77">
        <v>41435</v>
      </c>
      <c r="N692" s="80">
        <f t="shared" si="43"/>
        <v>2509.89335704309</v>
      </c>
      <c r="O692" s="80">
        <f t="array" ref="O692">IF(YEAR(M692)&lt;&gt;YEAR(M691),IF(O691&gt;INDEX(Table2xAcq.1[],_xlfn.AGGREGATE(15,6,(ROW(Tableyear1[])-ROW(INDEX(Tableyear1[],1,1))+1)/(YEAR(Tableyear1[])=YEAR(M691)),1)),O691-(O691-INDEX(Table2xAcq.1[],_xlfn.AGGREGATE(15,6,(ROW(Tableyear1[])-ROW(INDEX(Tableyear1[],1,1))+1)/(YEAR(Tableyear1[])=YEAR(M691)),1)))*$C$25,O691+MAX($Q$2:Q691)*$C$19),O691)*($J692/$J691)</f>
        <v>1609.1790012884487</v>
      </c>
      <c r="P692" s="80">
        <f t="array" ref="P692">IF(YEAR(M692)&lt;&gt;YEAR(M691),IF(O691&gt;INDEX(Table2xAcq.1[],_xlfn.AGGREGATE(15,6,(ROW(Tableyear1[])-ROW(INDEX(Tableyear1[],1,1))+1)/(YEAR(Tableyear1[])=YEAR(M691)),1)),P691+(O691-INDEX(Table2xAcq.1[],_xlfn.AGGREGATE(15,6,(ROW(Tableyear1[])-ROW(INDEX(Tableyear1[],1,1))+1)/(YEAR(Tableyear1[])=YEAR(M691)),1)))*$C$25,P691-MAX($Q$2:Q691)*$C$19),P691)*(1+Tbill_YTM)^(1/52)</f>
        <v>3885.4780201510935</v>
      </c>
      <c r="Q692" s="64">
        <f t="shared" si="40"/>
        <v>8004.5503784826324</v>
      </c>
      <c r="R692" s="64">
        <f>IF(YEAR(M692)&lt;&gt;YEAR(M691), R691*EXP($C$20/52)+(-MAX(Q$2:Q691)*$C$19), R691*EXP($C$20/52))</f>
        <v>-4370.5625748768007</v>
      </c>
      <c r="S692" s="65">
        <f t="shared" si="41"/>
        <v>1.8314691166979271</v>
      </c>
      <c r="T692" s="62"/>
      <c r="U692" s="62"/>
      <c r="V692" s="62"/>
    </row>
    <row r="693" spans="1:22" ht="17.5" customHeight="1" x14ac:dyDescent="0.4">
      <c r="A693" s="4"/>
      <c r="G693" s="62"/>
      <c r="H693" s="77">
        <v>41442</v>
      </c>
      <c r="I693" s="78">
        <v>2877.93994140625</v>
      </c>
      <c r="J693" s="73">
        <v>3.9226062297821001</v>
      </c>
      <c r="K693" s="79">
        <f t="shared" si="42"/>
        <v>148.11088151763602</v>
      </c>
      <c r="L693" s="79"/>
      <c r="M693" s="77">
        <v>41442</v>
      </c>
      <c r="N693" s="93">
        <f t="shared" si="43"/>
        <v>2453.6907588419544</v>
      </c>
      <c r="O693" s="80">
        <f t="array" ref="O693">IF(YEAR(M693)&lt;&gt;YEAR(M692),IF(O692&gt;INDEX(Table2xAcq.1[],_xlfn.AGGREGATE(15,6,(ROW(Tableyear1[])-ROW(INDEX(Tableyear1[],1,1))+1)/(YEAR(Tableyear1[])=YEAR(M692)),1)),O692-(O692-INDEX(Table2xAcq.1[],_xlfn.AGGREGATE(15,6,(ROW(Tableyear1[])-ROW(INDEX(Tableyear1[],1,1))+1)/(YEAR(Tableyear1[])=YEAR(M692)),1)))*$C$25,O692+MAX($Q$2:Q692)*$C$19),O692)*($J693/$J692)</f>
        <v>1535.6410846275535</v>
      </c>
      <c r="P693" s="80">
        <f t="array" ref="P693">IF(YEAR(M693)&lt;&gt;YEAR(M692),IF(O692&gt;INDEX(Table2xAcq.1[],_xlfn.AGGREGATE(15,6,(ROW(Tableyear1[])-ROW(INDEX(Tableyear1[],1,1))+1)/(YEAR(Tableyear1[])=YEAR(M692)),1)),P692+(O692-INDEX(Table2xAcq.1[],_xlfn.AGGREGATE(15,6,(ROW(Tableyear1[])-ROW(INDEX(Tableyear1[],1,1))+1)/(YEAR(Tableyear1[])=YEAR(M692)),1)))*$C$25,P692-MAX($Q$2:Q692)*$C$19),P692)*(1+Tbill_YTM)^(1/52)</f>
        <v>3887.6873033280231</v>
      </c>
      <c r="Q693" s="64">
        <f t="shared" si="40"/>
        <v>7877.019146797531</v>
      </c>
      <c r="R693" s="66">
        <f>IF(YEAR(M693)&lt;&gt;YEAR(M692), R692*EXP($C$20/52)+(-MAX(Q$2:Q692)*$C$19), R692*EXP($C$20/52))</f>
        <v>-4375.6084422114527</v>
      </c>
      <c r="S693" s="65">
        <f t="shared" si="41"/>
        <v>1.8002111593916865</v>
      </c>
      <c r="T693" s="62"/>
      <c r="U693" s="62"/>
      <c r="V693" s="62"/>
    </row>
    <row r="694" spans="1:22" ht="17.5" customHeight="1" x14ac:dyDescent="0.4">
      <c r="G694" s="62"/>
      <c r="H694" s="77">
        <v>41449</v>
      </c>
      <c r="I694" s="78">
        <v>2909.60009765625</v>
      </c>
      <c r="J694" s="73">
        <v>4.0060925483703604</v>
      </c>
      <c r="K694" s="79">
        <f t="shared" si="42"/>
        <v>148.19509737914908</v>
      </c>
      <c r="L694" s="62"/>
      <c r="M694" s="77">
        <v>41449</v>
      </c>
      <c r="N694" s="80">
        <f t="shared" si="43"/>
        <v>2480.6837588335247</v>
      </c>
      <c r="O694" s="80">
        <f t="array" ref="O694">IF(YEAR(M694)&lt;&gt;YEAR(M693),IF(O693&gt;INDEX(Table2xAcq.1[],_xlfn.AGGREGATE(15,6,(ROW(Tableyear1[])-ROW(INDEX(Tableyear1[],1,1))+1)/(YEAR(Tableyear1[])=YEAR(M693)),1)),O693-(O693-INDEX(Table2xAcq.1[],_xlfn.AGGREGATE(15,6,(ROW(Tableyear1[])-ROW(INDEX(Tableyear1[],1,1))+1)/(YEAR(Tableyear1[])=YEAR(M693)),1)))*$C$25,O693+MAX($Q$2:Q693)*$C$19),O693)*($J694/$J693)</f>
        <v>1568.3247172223957</v>
      </c>
      <c r="P694" s="80">
        <f t="array" ref="P694">IF(YEAR(M694)&lt;&gt;YEAR(M693),IF(O693&gt;INDEX(Table2xAcq.1[],_xlfn.AGGREGATE(15,6,(ROW(Tableyear1[])-ROW(INDEX(Tableyear1[],1,1))+1)/(YEAR(Tableyear1[])=YEAR(M693)),1)),P693+(O693-INDEX(Table2xAcq.1[],_xlfn.AGGREGATE(15,6,(ROW(Tableyear1[])-ROW(INDEX(Tableyear1[],1,1))+1)/(YEAR(Tableyear1[])=YEAR(M693)),1)))*$C$25,P693-MAX($Q$2:Q693)*$C$19),P693)*(1+Tbill_YTM)^(1/52)</f>
        <v>3889.89784270358</v>
      </c>
      <c r="Q694" s="64">
        <f t="shared" si="40"/>
        <v>7938.9063187595002</v>
      </c>
      <c r="R694" s="64">
        <f>IF(YEAR(M694)&lt;&gt;YEAR(M693), R693*EXP($C$20/52)+(-MAX(Q$2:Q693)*$C$19), R693*EXP($C$20/52))</f>
        <v>-4380.660135060949</v>
      </c>
      <c r="S694" s="65">
        <f t="shared" si="41"/>
        <v>1.8122625526732501</v>
      </c>
      <c r="T694" s="62"/>
      <c r="U694" s="62"/>
      <c r="V694" s="62"/>
    </row>
    <row r="695" spans="1:22" x14ac:dyDescent="0.4">
      <c r="G695" s="62"/>
      <c r="H695" s="77">
        <v>41456</v>
      </c>
      <c r="I695" s="78">
        <v>2963.21997070312</v>
      </c>
      <c r="J695" s="73">
        <v>4.1589446067809996</v>
      </c>
      <c r="K695" s="79">
        <f t="shared" si="42"/>
        <v>148.27936112580912</v>
      </c>
      <c r="L695" s="62"/>
      <c r="M695" s="77">
        <v>41456</v>
      </c>
      <c r="N695" s="80">
        <f t="shared" si="43"/>
        <v>2526.3993017788362</v>
      </c>
      <c r="O695" s="80">
        <f t="array" ref="O695">IF(YEAR(M695)&lt;&gt;YEAR(M694),IF(O694&gt;INDEX(Table2xAcq.1[],_xlfn.AGGREGATE(15,6,(ROW(Tableyear1[])-ROW(INDEX(Tableyear1[],1,1))+1)/(YEAR(Tableyear1[])=YEAR(M694)),1)),O694-(O694-INDEX(Table2xAcq.1[],_xlfn.AGGREGATE(15,6,(ROW(Tableyear1[])-ROW(INDEX(Tableyear1[],1,1))+1)/(YEAR(Tableyear1[])=YEAR(M694)),1)))*$C$25,O694+MAX($Q$2:Q694)*$C$19),O694)*($J695/$J694)</f>
        <v>1628.1639891286934</v>
      </c>
      <c r="P695" s="80">
        <f t="array" ref="P695">IF(YEAR(M695)&lt;&gt;YEAR(M694),IF(O694&gt;INDEX(Table2xAcq.1[],_xlfn.AGGREGATE(15,6,(ROW(Tableyear1[])-ROW(INDEX(Tableyear1[],1,1))+1)/(YEAR(Tableyear1[])=YEAR(M694)),1)),P694+(O694-INDEX(Table2xAcq.1[],_xlfn.AGGREGATE(15,6,(ROW(Tableyear1[])-ROW(INDEX(Tableyear1[],1,1))+1)/(YEAR(Tableyear1[])=YEAR(M694)),1)))*$C$25,P694-MAX($Q$2:Q694)*$C$19),P694)*(1+Tbill_YTM)^(1/52)</f>
        <v>3892.109638992039</v>
      </c>
      <c r="Q695" s="64">
        <f t="shared" si="40"/>
        <v>8046.6729298995688</v>
      </c>
      <c r="R695" s="64">
        <f>IF(YEAR(M695)&lt;&gt;YEAR(M694), R694*EXP($C$20/52)+(-MAX(Q$2:Q694)*$C$19), R694*EXP($C$20/52))</f>
        <v>-4385.7176601509173</v>
      </c>
      <c r="S695" s="65">
        <f t="shared" si="41"/>
        <v>1.8347448589799722</v>
      </c>
      <c r="T695" s="62"/>
      <c r="U695" s="62"/>
      <c r="V695" s="62"/>
    </row>
    <row r="696" spans="1:22" x14ac:dyDescent="0.4">
      <c r="G696" s="62"/>
      <c r="H696" s="77">
        <v>41463</v>
      </c>
      <c r="I696" s="78">
        <v>3079.07006835937</v>
      </c>
      <c r="J696" s="73">
        <v>4.4769272804260201</v>
      </c>
      <c r="K696" s="79">
        <f t="shared" si="42"/>
        <v>148.36367278484363</v>
      </c>
      <c r="L696" s="62"/>
      <c r="M696" s="77">
        <v>41463</v>
      </c>
      <c r="N696" s="80">
        <f t="shared" si="43"/>
        <v>2625.1714512390436</v>
      </c>
      <c r="O696" s="80">
        <f t="array" ref="O696">IF(YEAR(M696)&lt;&gt;YEAR(M695),IF(O695&gt;INDEX(Table2xAcq.1[],_xlfn.AGGREGATE(15,6,(ROW(Tableyear1[])-ROW(INDEX(Tableyear1[],1,1))+1)/(YEAR(Tableyear1[])=YEAR(M695)),1)),O695-(O695-INDEX(Table2xAcq.1[],_xlfn.AGGREGATE(15,6,(ROW(Tableyear1[])-ROW(INDEX(Tableyear1[],1,1))+1)/(YEAR(Tableyear1[])=YEAR(M695)),1)))*$C$25,O695+MAX($Q$2:Q695)*$C$19),O695)*($J696/$J695)</f>
        <v>1752.6494024596498</v>
      </c>
      <c r="P696" s="80">
        <f t="array" ref="P696">IF(YEAR(M696)&lt;&gt;YEAR(M695),IF(O695&gt;INDEX(Table2xAcq.1[],_xlfn.AGGREGATE(15,6,(ROW(Tableyear1[])-ROW(INDEX(Tableyear1[],1,1))+1)/(YEAR(Tableyear1[])=YEAR(M695)),1)),P695+(O695-INDEX(Table2xAcq.1[],_xlfn.AGGREGATE(15,6,(ROW(Tableyear1[])-ROW(INDEX(Tableyear1[],1,1))+1)/(YEAR(Tableyear1[])=YEAR(M695)),1)))*$C$25,P695-MAX($Q$2:Q695)*$C$19),P695)*(1+Tbill_YTM)^(1/52)</f>
        <v>3894.3226929080806</v>
      </c>
      <c r="Q696" s="64">
        <f t="shared" si="40"/>
        <v>8272.1435466067742</v>
      </c>
      <c r="R696" s="64">
        <f>IF(YEAR(M696)&lt;&gt;YEAR(M695), R695*EXP($C$20/52)+(-MAX(Q$2:Q695)*$C$19), R695*EXP($C$20/52))</f>
        <v>-4390.7810242147489</v>
      </c>
      <c r="S696" s="65">
        <f t="shared" si="41"/>
        <v>1.883979980096177</v>
      </c>
      <c r="T696" s="62"/>
      <c r="U696" s="62"/>
      <c r="V696" s="62"/>
    </row>
    <row r="697" spans="1:22" x14ac:dyDescent="0.4">
      <c r="G697" s="62"/>
      <c r="H697" s="77">
        <v>41470</v>
      </c>
      <c r="I697" s="78">
        <v>3044.92993164062</v>
      </c>
      <c r="J697" s="73">
        <v>4.3928270339965803</v>
      </c>
      <c r="K697" s="79">
        <f t="shared" si="42"/>
        <v>148.44803238349562</v>
      </c>
      <c r="L697" s="62"/>
      <c r="M697" s="77">
        <v>41470</v>
      </c>
      <c r="N697" s="80">
        <f t="shared" si="43"/>
        <v>2596.0640550883563</v>
      </c>
      <c r="O697" s="80">
        <f t="array" ref="O697">IF(YEAR(M697)&lt;&gt;YEAR(M696),IF(O696&gt;INDEX(Table2xAcq.1[],_xlfn.AGGREGATE(15,6,(ROW(Tableyear1[])-ROW(INDEX(Tableyear1[],1,1))+1)/(YEAR(Tableyear1[])=YEAR(M696)),1)),O696-(O696-INDEX(Table2xAcq.1[],_xlfn.AGGREGATE(15,6,(ROW(Tableyear1[])-ROW(INDEX(Tableyear1[],1,1))+1)/(YEAR(Tableyear1[])=YEAR(M696)),1)))*$C$25,O696+MAX($Q$2:Q696)*$C$19),O696)*($J697/$J696)</f>
        <v>1719.7254263888924</v>
      </c>
      <c r="P697" s="80">
        <f t="array" ref="P697">IF(YEAR(M697)&lt;&gt;YEAR(M696),IF(O696&gt;INDEX(Table2xAcq.1[],_xlfn.AGGREGATE(15,6,(ROW(Tableyear1[])-ROW(INDEX(Tableyear1[],1,1))+1)/(YEAR(Tableyear1[])=YEAR(M696)),1)),P696+(O696-INDEX(Table2xAcq.1[],_xlfn.AGGREGATE(15,6,(ROW(Tableyear1[])-ROW(INDEX(Tableyear1[],1,1))+1)/(YEAR(Tableyear1[])=YEAR(M696)),1)))*$C$25,P696-MAX($Q$2:Q696)*$C$19),P696)*(1+Tbill_YTM)^(1/52)</f>
        <v>3896.5370051667924</v>
      </c>
      <c r="Q697" s="64">
        <f t="shared" si="40"/>
        <v>8212.3264866440404</v>
      </c>
      <c r="R697" s="64">
        <f>IF(YEAR(M697)&lt;&gt;YEAR(M696), R696*EXP($C$20/52)+(-MAX(Q$2:Q696)*$C$19), R696*EXP($C$20/52))</f>
        <v>-4395.8502339936103</v>
      </c>
      <c r="S697" s="65">
        <f t="shared" si="41"/>
        <v>1.8681997905973193</v>
      </c>
      <c r="T697" s="62"/>
      <c r="U697" s="62"/>
      <c r="V697" s="62"/>
    </row>
    <row r="698" spans="1:22" x14ac:dyDescent="0.4">
      <c r="G698" s="62"/>
      <c r="H698" s="77">
        <v>41477</v>
      </c>
      <c r="I698" s="78">
        <v>3076.22998046875</v>
      </c>
      <c r="J698" s="73">
        <v>4.47999715805053</v>
      </c>
      <c r="K698" s="79">
        <f t="shared" si="42"/>
        <v>148.53243994902351</v>
      </c>
      <c r="L698" s="62"/>
      <c r="M698" s="77">
        <v>41477</v>
      </c>
      <c r="N698" s="80">
        <f t="shared" si="43"/>
        <v>2622.7500326016179</v>
      </c>
      <c r="O698" s="80">
        <f t="array" ref="O698">IF(YEAR(M698)&lt;&gt;YEAR(M697),IF(O697&gt;INDEX(Table2xAcq.1[],_xlfn.AGGREGATE(15,6,(ROW(Tableyear1[])-ROW(INDEX(Tableyear1[],1,1))+1)/(YEAR(Tableyear1[])=YEAR(M697)),1)),O697-(O697-INDEX(Table2xAcq.1[],_xlfn.AGGREGATE(15,6,(ROW(Tableyear1[])-ROW(INDEX(Tableyear1[],1,1))+1)/(YEAR(Tableyear1[])=YEAR(M697)),1)))*$C$25,O697+MAX($Q$2:Q697)*$C$19),O697)*($J698/$J697)</f>
        <v>1753.8512131765101</v>
      </c>
      <c r="P698" s="80">
        <f t="array" ref="P698">IF(YEAR(M698)&lt;&gt;YEAR(M697),IF(O697&gt;INDEX(Table2xAcq.1[],_xlfn.AGGREGATE(15,6,(ROW(Tableyear1[])-ROW(INDEX(Tableyear1[],1,1))+1)/(YEAR(Tableyear1[])=YEAR(M697)),1)),P697+(O697-INDEX(Table2xAcq.1[],_xlfn.AGGREGATE(15,6,(ROW(Tableyear1[])-ROW(INDEX(Tableyear1[],1,1))+1)/(YEAR(Tableyear1[])=YEAR(M697)),1)))*$C$25,P697-MAX($Q$2:Q697)*$C$19),P697)*(1+Tbill_YTM)^(1/52)</f>
        <v>3898.7525764836682</v>
      </c>
      <c r="Q698" s="64">
        <f t="shared" si="40"/>
        <v>8275.3538222617972</v>
      </c>
      <c r="R698" s="64">
        <f>IF(YEAR(M698)&lt;&gt;YEAR(M697), R697*EXP($C$20/52)+(-MAX(Q$2:Q697)*$C$19), R697*EXP($C$20/52))</f>
        <v>-4400.9252962364508</v>
      </c>
      <c r="S698" s="65">
        <f t="shared" si="41"/>
        <v>1.8803668013494004</v>
      </c>
      <c r="T698" s="62"/>
      <c r="U698" s="62"/>
      <c r="V698" s="62"/>
    </row>
    <row r="699" spans="1:22" x14ac:dyDescent="0.4">
      <c r="G699" s="62"/>
      <c r="H699" s="77">
        <v>41484</v>
      </c>
      <c r="I699" s="78">
        <v>3143.52001953125</v>
      </c>
      <c r="J699" s="73">
        <v>4.67275047302246</v>
      </c>
      <c r="K699" s="79">
        <f t="shared" si="42"/>
        <v>148.6168955087013</v>
      </c>
      <c r="L699" s="62"/>
      <c r="M699" s="77">
        <v>41484</v>
      </c>
      <c r="N699" s="80">
        <f t="shared" si="43"/>
        <v>2680.1205651253417</v>
      </c>
      <c r="O699" s="80">
        <f t="array" ref="O699">IF(YEAR(M699)&lt;&gt;YEAR(M698),IF(O698&gt;INDEX(Table2xAcq.1[],_xlfn.AGGREGATE(15,6,(ROW(Tableyear1[])-ROW(INDEX(Tableyear1[],1,1))+1)/(YEAR(Tableyear1[])=YEAR(M698)),1)),O698-(O698-INDEX(Table2xAcq.1[],_xlfn.AGGREGATE(15,6,(ROW(Tableyear1[])-ROW(INDEX(Tableyear1[],1,1))+1)/(YEAR(Tableyear1[])=YEAR(M698)),1)))*$C$25,O698+MAX($Q$2:Q698)*$C$19),O698)*($J699/$J698)</f>
        <v>1829.3112242838429</v>
      </c>
      <c r="P699" s="80">
        <f t="array" ref="P699">IF(YEAR(M699)&lt;&gt;YEAR(M698),IF(O698&gt;INDEX(Table2xAcq.1[],_xlfn.AGGREGATE(15,6,(ROW(Tableyear1[])-ROW(INDEX(Tableyear1[],1,1))+1)/(YEAR(Tableyear1[])=YEAR(M698)),1)),P698+(O698-INDEX(Table2xAcq.1[],_xlfn.AGGREGATE(15,6,(ROW(Tableyear1[])-ROW(INDEX(Tableyear1[],1,1))+1)/(YEAR(Tableyear1[])=YEAR(M698)),1)))*$C$25,P698-MAX($Q$2:Q698)*$C$19),P698)*(1+Tbill_YTM)^(1/52)</f>
        <v>3900.9694075746083</v>
      </c>
      <c r="Q699" s="64">
        <f t="shared" si="40"/>
        <v>8410.401196983792</v>
      </c>
      <c r="R699" s="64">
        <f>IF(YEAR(M699)&lt;&gt;YEAR(M698), R698*EXP($C$20/52)+(-MAX(Q$2:Q698)*$C$19), R698*EXP($C$20/52))</f>
        <v>-4406.00621770001</v>
      </c>
      <c r="S699" s="65">
        <f t="shared" si="41"/>
        <v>1.9088491439701432</v>
      </c>
      <c r="T699" s="62"/>
      <c r="U699" s="62"/>
      <c r="V699" s="62"/>
    </row>
    <row r="700" spans="1:22" x14ac:dyDescent="0.4">
      <c r="E700" s="4"/>
      <c r="F700" s="4"/>
      <c r="G700" s="62"/>
      <c r="H700" s="77">
        <v>41491</v>
      </c>
      <c r="I700" s="78">
        <v>3118.57006835937</v>
      </c>
      <c r="J700" s="73">
        <v>4.6144337654113698</v>
      </c>
      <c r="K700" s="79">
        <f t="shared" si="42"/>
        <v>148.70139908981849</v>
      </c>
      <c r="L700" s="62"/>
      <c r="M700" s="77">
        <v>41491</v>
      </c>
      <c r="N700" s="80">
        <f t="shared" si="43"/>
        <v>2658.8485907720178</v>
      </c>
      <c r="O700" s="80">
        <f t="array" ref="O700">IF(YEAR(M700)&lt;&gt;YEAR(M699),IF(O699&gt;INDEX(Table2xAcq.1[],_xlfn.AGGREGATE(15,6,(ROW(Tableyear1[])-ROW(INDEX(Tableyear1[],1,1))+1)/(YEAR(Tableyear1[])=YEAR(M699)),1)),O699-(O699-INDEX(Table2xAcq.1[],_xlfn.AGGREGATE(15,6,(ROW(Tableyear1[])-ROW(INDEX(Tableyear1[],1,1))+1)/(YEAR(Tableyear1[])=YEAR(M699)),1)))*$C$25,O699+MAX($Q$2:Q699)*$C$19),O699)*($J700/$J699)</f>
        <v>1806.4811141779971</v>
      </c>
      <c r="P700" s="80">
        <f t="array" ref="P700">IF(YEAR(M700)&lt;&gt;YEAR(M699),IF(O699&gt;INDEX(Table2xAcq.1[],_xlfn.AGGREGATE(15,6,(ROW(Tableyear1[])-ROW(INDEX(Tableyear1[],1,1))+1)/(YEAR(Tableyear1[])=YEAR(M699)),1)),P699+(O699-INDEX(Table2xAcq.1[],_xlfn.AGGREGATE(15,6,(ROW(Tableyear1[])-ROW(INDEX(Tableyear1[],1,1))+1)/(YEAR(Tableyear1[])=YEAR(M699)),1)))*$C$25,P699-MAX($Q$2:Q699)*$C$19),P699)*(1+Tbill_YTM)^(1/52)</f>
        <v>3903.1874991559207</v>
      </c>
      <c r="Q700" s="64">
        <f t="shared" si="40"/>
        <v>8368.5172041059359</v>
      </c>
      <c r="R700" s="64">
        <f>IF(YEAR(M700)&lt;&gt;YEAR(M699), R699*EXP($C$20/52)+(-MAX(Q$2:Q699)*$C$19), R699*EXP($C$20/52))</f>
        <v>-4411.0930051488294</v>
      </c>
      <c r="S700" s="65">
        <f t="shared" si="41"/>
        <v>1.8971527452125403</v>
      </c>
      <c r="T700" s="62"/>
      <c r="U700" s="62"/>
      <c r="V700" s="62"/>
    </row>
    <row r="701" spans="1:22" x14ac:dyDescent="0.4">
      <c r="B701" s="27"/>
      <c r="C701" s="4"/>
      <c r="D701" s="4"/>
      <c r="G701" s="62"/>
      <c r="H701" s="77">
        <v>41498</v>
      </c>
      <c r="I701" s="78">
        <v>3073.90991210937</v>
      </c>
      <c r="J701" s="73">
        <v>4.4873619079589799</v>
      </c>
      <c r="K701" s="79">
        <f t="shared" si="42"/>
        <v>148.78595071968005</v>
      </c>
      <c r="L701" s="62"/>
      <c r="M701" s="77">
        <v>41498</v>
      </c>
      <c r="N701" s="80">
        <f t="shared" si="43"/>
        <v>2620.7719752379503</v>
      </c>
      <c r="O701" s="80">
        <f t="array" ref="O701">IF(YEAR(M701)&lt;&gt;YEAR(M700),IF(O700&gt;INDEX(Table2xAcq.1[],_xlfn.AGGREGATE(15,6,(ROW(Tableyear1[])-ROW(INDEX(Tableyear1[],1,1))+1)/(YEAR(Tableyear1[])=YEAR(M700)),1)),O700-(O700-INDEX(Table2xAcq.1[],_xlfn.AGGREGATE(15,6,(ROW(Tableyear1[])-ROW(INDEX(Tableyear1[],1,1))+1)/(YEAR(Tableyear1[])=YEAR(M700)),1)))*$C$25,O700+MAX($Q$2:Q700)*$C$19),O700)*($J701/$J700)</f>
        <v>1756.7344015148028</v>
      </c>
      <c r="P701" s="80">
        <f t="array" ref="P701">IF(YEAR(M701)&lt;&gt;YEAR(M700),IF(O700&gt;INDEX(Table2xAcq.1[],_xlfn.AGGREGATE(15,6,(ROW(Tableyear1[])-ROW(INDEX(Tableyear1[],1,1))+1)/(YEAR(Tableyear1[])=YEAR(M700)),1)),P700+(O700-INDEX(Table2xAcq.1[],_xlfn.AGGREGATE(15,6,(ROW(Tableyear1[])-ROW(INDEX(Tableyear1[],1,1))+1)/(YEAR(Tableyear1[])=YEAR(M700)),1)))*$C$25,P700-MAX($Q$2:Q700)*$C$19),P700)*(1+Tbill_YTM)^(1/52)</f>
        <v>3905.4068519443199</v>
      </c>
      <c r="Q701" s="64">
        <f t="shared" si="40"/>
        <v>8282.9132286970744</v>
      </c>
      <c r="R701" s="64">
        <f>IF(YEAR(M701)&lt;&gt;YEAR(M700), R700*EXP($C$20/52)+(-MAX(Q$2:Q700)*$C$19), R700*EXP($C$20/52))</f>
        <v>-4416.1856653552604</v>
      </c>
      <c r="S701" s="65">
        <f t="shared" si="41"/>
        <v>1.8755808420094482</v>
      </c>
      <c r="T701" s="62"/>
      <c r="U701" s="62"/>
      <c r="V701" s="62"/>
    </row>
    <row r="702" spans="1:22" x14ac:dyDescent="0.4">
      <c r="G702" s="62"/>
      <c r="H702" s="77">
        <v>41505</v>
      </c>
      <c r="I702" s="78">
        <v>3124.27001953125</v>
      </c>
      <c r="J702" s="73">
        <v>4.6310081481933496</v>
      </c>
      <c r="K702" s="79">
        <f t="shared" si="42"/>
        <v>148.8705504256065</v>
      </c>
      <c r="L702" s="62"/>
      <c r="M702" s="77">
        <v>41505</v>
      </c>
      <c r="N702" s="80">
        <f t="shared" si="43"/>
        <v>2663.7082882643358</v>
      </c>
      <c r="O702" s="80">
        <f t="array" ref="O702">IF(YEAR(M702)&lt;&gt;YEAR(M701),IF(O701&gt;INDEX(Table2xAcq.1[],_xlfn.AGGREGATE(15,6,(ROW(Tableyear1[])-ROW(INDEX(Tableyear1[],1,1))+1)/(YEAR(Tableyear1[])=YEAR(M701)),1)),O701-(O701-INDEX(Table2xAcq.1[],_xlfn.AGGREGATE(15,6,(ROW(Tableyear1[])-ROW(INDEX(Tableyear1[],1,1))+1)/(YEAR(Tableyear1[])=YEAR(M701)),1)))*$C$25,O701+MAX($Q$2:Q701)*$C$19),O701)*($J702/$J701)</f>
        <v>1812.969734666872</v>
      </c>
      <c r="P702" s="80">
        <f t="array" ref="P702">IF(YEAR(M702)&lt;&gt;YEAR(M701),IF(O701&gt;INDEX(Table2xAcq.1[],_xlfn.AGGREGATE(15,6,(ROW(Tableyear1[])-ROW(INDEX(Tableyear1[],1,1))+1)/(YEAR(Tableyear1[])=YEAR(M701)),1)),P701+(O701-INDEX(Table2xAcq.1[],_xlfn.AGGREGATE(15,6,(ROW(Tableyear1[])-ROW(INDEX(Tableyear1[],1,1))+1)/(YEAR(Tableyear1[])=YEAR(M701)),1)))*$C$25,P701-MAX($Q$2:Q701)*$C$19),P701)*(1+Tbill_YTM)^(1/52)</f>
        <v>3907.6274666569288</v>
      </c>
      <c r="Q702" s="64">
        <f t="shared" si="40"/>
        <v>8384.305489588136</v>
      </c>
      <c r="R702" s="64">
        <f>IF(YEAR(M702)&lt;&gt;YEAR(M701), R701*EXP($C$20/52)+(-MAX(Q$2:Q701)*$C$19), R701*EXP($C$20/52))</f>
        <v>-4421.2842050994723</v>
      </c>
      <c r="S702" s="65">
        <f t="shared" si="41"/>
        <v>1.8963507208873269</v>
      </c>
      <c r="T702" s="62"/>
      <c r="U702" s="62"/>
      <c r="V702" s="62"/>
    </row>
    <row r="703" spans="1:22" x14ac:dyDescent="0.4">
      <c r="G703" s="62"/>
      <c r="H703" s="77">
        <v>41512</v>
      </c>
      <c r="I703" s="78">
        <v>3073.81005859375</v>
      </c>
      <c r="J703" s="73">
        <v>4.4818377494812003</v>
      </c>
      <c r="K703" s="79">
        <f t="shared" si="42"/>
        <v>148.95519823493387</v>
      </c>
      <c r="L703" s="62"/>
      <c r="M703" s="77">
        <v>41512</v>
      </c>
      <c r="N703" s="80">
        <f t="shared" si="43"/>
        <v>2620.6868415473587</v>
      </c>
      <c r="O703" s="80">
        <f t="array" ref="O703">IF(YEAR(M703)&lt;&gt;YEAR(M702),IF(O702&gt;INDEX(Table2xAcq.1[],_xlfn.AGGREGATE(15,6,(ROW(Tableyear1[])-ROW(INDEX(Tableyear1[],1,1))+1)/(YEAR(Tableyear1[])=YEAR(M702)),1)),O702-(O702-INDEX(Table2xAcq.1[],_xlfn.AGGREGATE(15,6,(ROW(Tableyear1[])-ROW(INDEX(Tableyear1[],1,1))+1)/(YEAR(Tableyear1[])=YEAR(M702)),1)))*$C$25,O702+MAX($Q$2:Q702)*$C$19),O702)*($J703/$J702)</f>
        <v>1754.571776917905</v>
      </c>
      <c r="P703" s="80">
        <f t="array" ref="P703">IF(YEAR(M703)&lt;&gt;YEAR(M702),IF(O702&gt;INDEX(Table2xAcq.1[],_xlfn.AGGREGATE(15,6,(ROW(Tableyear1[])-ROW(INDEX(Tableyear1[],1,1))+1)/(YEAR(Tableyear1[])=YEAR(M702)),1)),P702+(O702-INDEX(Table2xAcq.1[],_xlfn.AGGREGATE(15,6,(ROW(Tableyear1[])-ROW(INDEX(Tableyear1[],1,1))+1)/(YEAR(Tableyear1[])=YEAR(M702)),1)))*$C$25,P702-MAX($Q$2:Q702)*$C$19),P702)*(1+Tbill_YTM)^(1/52)</f>
        <v>3909.8493440112775</v>
      </c>
      <c r="Q703" s="64">
        <f t="shared" si="40"/>
        <v>8285.1079624765407</v>
      </c>
      <c r="R703" s="64">
        <f>IF(YEAR(M703)&lt;&gt;YEAR(M702), R702*EXP($C$20/52)+(-MAX(Q$2:Q702)*$C$19), R702*EXP($C$20/52))</f>
        <v>-4426.3886311694623</v>
      </c>
      <c r="S703" s="65">
        <f t="shared" si="41"/>
        <v>1.871753398274836</v>
      </c>
      <c r="T703" s="62"/>
      <c r="U703" s="62"/>
      <c r="V703" s="62"/>
    </row>
    <row r="704" spans="1:22" x14ac:dyDescent="0.4">
      <c r="G704" s="62"/>
      <c r="H704" s="77">
        <v>41519</v>
      </c>
      <c r="I704" s="78">
        <v>3133.3798828125</v>
      </c>
      <c r="J704" s="73">
        <v>4.6567907333373997</v>
      </c>
      <c r="K704" s="79">
        <f t="shared" si="42"/>
        <v>149.03989417501381</v>
      </c>
      <c r="L704" s="62"/>
      <c r="M704" s="77">
        <v>41519</v>
      </c>
      <c r="N704" s="80">
        <f t="shared" si="43"/>
        <v>2671.4752284377273</v>
      </c>
      <c r="O704" s="80">
        <f t="array" ref="O704">IF(YEAR(M704)&lt;&gt;YEAR(M703),IF(O703&gt;INDEX(Table2xAcq.1[],_xlfn.AGGREGATE(15,6,(ROW(Tableyear1[])-ROW(INDEX(Tableyear1[],1,1))+1)/(YEAR(Tableyear1[])=YEAR(M703)),1)),O703-(O703-INDEX(Table2xAcq.1[],_xlfn.AGGREGATE(15,6,(ROW(Tableyear1[])-ROW(INDEX(Tableyear1[],1,1))+1)/(YEAR(Tableyear1[])=YEAR(M703)),1)))*$C$25,O703+MAX($Q$2:Q703)*$C$19),O703)*($J704/$J703)</f>
        <v>1823.0632272827013</v>
      </c>
      <c r="P704" s="80">
        <f t="array" ref="P704">IF(YEAR(M704)&lt;&gt;YEAR(M703),IF(O703&gt;INDEX(Table2xAcq.1[],_xlfn.AGGREGATE(15,6,(ROW(Tableyear1[])-ROW(INDEX(Tableyear1[],1,1))+1)/(YEAR(Tableyear1[])=YEAR(M703)),1)),P703+(O703-INDEX(Table2xAcq.1[],_xlfn.AGGREGATE(15,6,(ROW(Tableyear1[])-ROW(INDEX(Tableyear1[],1,1))+1)/(YEAR(Tableyear1[])=YEAR(M703)),1)))*$C$25,P703-MAX($Q$2:Q703)*$C$19),P703)*(1+Tbill_YTM)^(1/52)</f>
        <v>3912.0724847253041</v>
      </c>
      <c r="Q704" s="64">
        <f t="shared" si="40"/>
        <v>8406.6109404457329</v>
      </c>
      <c r="R704" s="64">
        <f>IF(YEAR(M704)&lt;&gt;YEAR(M703), R703*EXP($C$20/52)+(-MAX(Q$2:Q703)*$C$19), R703*EXP($C$20/52))</f>
        <v>-4431.4989503610641</v>
      </c>
      <c r="S704" s="65">
        <f t="shared" si="41"/>
        <v>1.8970129598610848</v>
      </c>
      <c r="T704" s="62"/>
      <c r="U704" s="62"/>
      <c r="V704" s="62"/>
    </row>
    <row r="705" spans="7:22" x14ac:dyDescent="0.4">
      <c r="G705" s="62"/>
      <c r="H705" s="77">
        <v>41526</v>
      </c>
      <c r="I705" s="78">
        <v>3178.28002929687</v>
      </c>
      <c r="J705" s="73">
        <v>4.7936816215515101</v>
      </c>
      <c r="K705" s="79">
        <f t="shared" si="42"/>
        <v>149.12463827321344</v>
      </c>
      <c r="L705" s="62"/>
      <c r="M705" s="77">
        <v>41526</v>
      </c>
      <c r="N705" s="80">
        <f t="shared" si="43"/>
        <v>2709.7564562403877</v>
      </c>
      <c r="O705" s="80">
        <f t="array" ref="O705">IF(YEAR(M705)&lt;&gt;YEAR(M704),IF(O704&gt;INDEX(Table2xAcq.1[],_xlfn.AGGREGATE(15,6,(ROW(Tableyear1[])-ROW(INDEX(Tableyear1[],1,1))+1)/(YEAR(Tableyear1[])=YEAR(M704)),1)),O704-(O704-INDEX(Table2xAcq.1[],_xlfn.AGGREGATE(15,6,(ROW(Tableyear1[])-ROW(INDEX(Tableyear1[],1,1))+1)/(YEAR(Tableyear1[])=YEAR(M704)),1)))*$C$25,O704+MAX($Q$2:Q704)*$C$19),O704)*($J705/$J704)</f>
        <v>1876.653942164226</v>
      </c>
      <c r="P705" s="80">
        <f t="array" ref="P705">IF(YEAR(M705)&lt;&gt;YEAR(M704),IF(O704&gt;INDEX(Table2xAcq.1[],_xlfn.AGGREGATE(15,6,(ROW(Tableyear1[])-ROW(INDEX(Tableyear1[],1,1))+1)/(YEAR(Tableyear1[])=YEAR(M704)),1)),P704+(O704-INDEX(Table2xAcq.1[],_xlfn.AGGREGATE(15,6,(ROW(Tableyear1[])-ROW(INDEX(Tableyear1[],1,1))+1)/(YEAR(Tableyear1[])=YEAR(M704)),1)))*$C$25,P704-MAX($Q$2:Q704)*$C$19),P704)*(1+Tbill_YTM)^(1/52)</f>
        <v>3914.2968895173549</v>
      </c>
      <c r="Q705" s="64">
        <f t="shared" si="40"/>
        <v>8500.7072879219686</v>
      </c>
      <c r="R705" s="64">
        <f>IF(YEAR(M705)&lt;&gt;YEAR(M704), R704*EXP($C$20/52)+(-MAX(Q$2:Q704)*$C$19), R704*EXP($C$20/52))</f>
        <v>-4436.6151694779592</v>
      </c>
      <c r="S705" s="65">
        <f t="shared" si="41"/>
        <v>1.9160344008205283</v>
      </c>
      <c r="T705" s="62"/>
      <c r="U705" s="62"/>
      <c r="V705" s="62"/>
    </row>
    <row r="706" spans="7:22" x14ac:dyDescent="0.4">
      <c r="G706" s="62"/>
      <c r="H706" s="77">
        <v>41533</v>
      </c>
      <c r="I706" s="78">
        <v>3224.72998046875</v>
      </c>
      <c r="J706" s="73">
        <v>4.9330296516418404</v>
      </c>
      <c r="K706" s="79">
        <f t="shared" si="42"/>
        <v>149.20943055691546</v>
      </c>
      <c r="L706" s="62"/>
      <c r="M706" s="77">
        <v>41533</v>
      </c>
      <c r="N706" s="80">
        <f t="shared" si="43"/>
        <v>2749.3590255293811</v>
      </c>
      <c r="O706" s="80">
        <f t="array" ref="O706">IF(YEAR(M706)&lt;&gt;YEAR(M705),IF(O705&gt;INDEX(Table2xAcq.1[],_xlfn.AGGREGATE(15,6,(ROW(Tableyear1[])-ROW(INDEX(Tableyear1[],1,1))+1)/(YEAR(Tableyear1[])=YEAR(M705)),1)),O705-(O705-INDEX(Table2xAcq.1[],_xlfn.AGGREGATE(15,6,(ROW(Tableyear1[])-ROW(INDEX(Tableyear1[],1,1))+1)/(YEAR(Tableyear1[])=YEAR(M705)),1)))*$C$25,O705+MAX($Q$2:Q705)*$C$19),O705)*($J706/$J705)</f>
        <v>1931.2065909730547</v>
      </c>
      <c r="P706" s="80">
        <f t="array" ref="P706">IF(YEAR(M706)&lt;&gt;YEAR(M705),IF(O705&gt;INDEX(Table2xAcq.1[],_xlfn.AGGREGATE(15,6,(ROW(Tableyear1[])-ROW(INDEX(Tableyear1[],1,1))+1)/(YEAR(Tableyear1[])=YEAR(M705)),1)),P705+(O705-INDEX(Table2xAcq.1[],_xlfn.AGGREGATE(15,6,(ROW(Tableyear1[])-ROW(INDEX(Tableyear1[],1,1))+1)/(YEAR(Tableyear1[])=YEAR(M705)),1)))*$C$25,P705-MAX($Q$2:Q705)*$C$19),P705)*(1+Tbill_YTM)^(1/52)</f>
        <v>3916.5225591061849</v>
      </c>
      <c r="Q706" s="64">
        <f t="shared" ref="Q706:Q769" si="44">SUM(N706:P706)</f>
        <v>8597.0881756086201</v>
      </c>
      <c r="R706" s="64">
        <f>IF(YEAR(M706)&lt;&gt;YEAR(M705), R705*EXP($C$20/52)+(-MAX(Q$2:Q705)*$C$19), R705*EXP($C$20/52))</f>
        <v>-4441.7372953316817</v>
      </c>
      <c r="S706" s="65">
        <f t="shared" ref="S706:S769" si="45">Q706/-R706</f>
        <v>1.9355237835979766</v>
      </c>
      <c r="T706" s="62"/>
      <c r="U706" s="62"/>
      <c r="V706" s="62"/>
    </row>
    <row r="707" spans="7:22" x14ac:dyDescent="0.4">
      <c r="G707" s="62"/>
      <c r="H707" s="77">
        <v>41540</v>
      </c>
      <c r="I707" s="78">
        <v>3230.30004882812</v>
      </c>
      <c r="J707" s="73">
        <v>4.94592189788818</v>
      </c>
      <c r="K707" s="79">
        <f t="shared" ref="K707:K770" si="46">K706*(1+Tbill_YTM)^(1/52)</f>
        <v>149.2942710535182</v>
      </c>
      <c r="L707" s="62"/>
      <c r="M707" s="77">
        <v>41540</v>
      </c>
      <c r="N707" s="80">
        <f t="shared" ref="N707:N770" si="47">N706*($I707/$I706)</f>
        <v>2754.1079867786652</v>
      </c>
      <c r="O707" s="80">
        <f t="array" ref="O707">IF(YEAR(M707)&lt;&gt;YEAR(M706),IF(O706&gt;INDEX(Table2xAcq.1[],_xlfn.AGGREGATE(15,6,(ROW(Tableyear1[])-ROW(INDEX(Tableyear1[],1,1))+1)/(YEAR(Tableyear1[])=YEAR(M706)),1)),O706-(O706-INDEX(Table2xAcq.1[],_xlfn.AGGREGATE(15,6,(ROW(Tableyear1[])-ROW(INDEX(Tableyear1[],1,1))+1)/(YEAR(Tableyear1[])=YEAR(M706)),1)))*$C$25,O706+MAX($Q$2:Q706)*$C$19),O706)*($J707/$J706)</f>
        <v>1936.2537106300576</v>
      </c>
      <c r="P707" s="80">
        <f t="array" ref="P707">IF(YEAR(M707)&lt;&gt;YEAR(M706),IF(O706&gt;INDEX(Table2xAcq.1[],_xlfn.AGGREGATE(15,6,(ROW(Tableyear1[])-ROW(INDEX(Tableyear1[],1,1))+1)/(YEAR(Tableyear1[])=YEAR(M706)),1)),P706+(O706-INDEX(Table2xAcq.1[],_xlfn.AGGREGATE(15,6,(ROW(Tableyear1[])-ROW(INDEX(Tableyear1[],1,1))+1)/(YEAR(Tableyear1[])=YEAR(M706)),1)))*$C$25,P706-MAX($Q$2:Q706)*$C$19),P706)*(1+Tbill_YTM)^(1/52)</f>
        <v>3918.7494942109579</v>
      </c>
      <c r="Q707" s="64">
        <f t="shared" si="44"/>
        <v>8609.1111916196805</v>
      </c>
      <c r="R707" s="64">
        <f>IF(YEAR(M707)&lt;&gt;YEAR(M706), R706*EXP($C$20/52)+(-MAX(Q$2:Q706)*$C$19), R706*EXP($C$20/52))</f>
        <v>-4446.8653347416312</v>
      </c>
      <c r="S707" s="65">
        <f t="shared" si="45"/>
        <v>1.9359954807626036</v>
      </c>
      <c r="T707" s="62"/>
      <c r="U707" s="62"/>
      <c r="V707" s="62"/>
    </row>
    <row r="708" spans="7:22" x14ac:dyDescent="0.4">
      <c r="G708" s="62"/>
      <c r="H708" s="77">
        <v>41547</v>
      </c>
      <c r="I708" s="78">
        <v>3242.57006835937</v>
      </c>
      <c r="J708" s="73">
        <v>4.98091268539428</v>
      </c>
      <c r="K708" s="79">
        <f t="shared" si="46"/>
        <v>149.37915979043549</v>
      </c>
      <c r="L708" s="62"/>
      <c r="M708" s="77">
        <v>41547</v>
      </c>
      <c r="N708" s="80">
        <f t="shared" si="47"/>
        <v>2764.5692313312275</v>
      </c>
      <c r="O708" s="80">
        <f t="array" ref="O708">IF(YEAR(M708)&lt;&gt;YEAR(M707),IF(O707&gt;INDEX(Table2xAcq.1[],_xlfn.AGGREGATE(15,6,(ROW(Tableyear1[])-ROW(INDEX(Tableyear1[],1,1))+1)/(YEAR(Tableyear1[])=YEAR(M707)),1)),O707-(O707-INDEX(Table2xAcq.1[],_xlfn.AGGREGATE(15,6,(ROW(Tableyear1[])-ROW(INDEX(Tableyear1[],1,1))+1)/(YEAR(Tableyear1[])=YEAR(M707)),1)))*$C$25,O707+MAX($Q$2:Q707)*$C$19),O707)*($J708/$J707)</f>
        <v>1949.9520753728334</v>
      </c>
      <c r="P708" s="80">
        <f t="array" ref="P708">IF(YEAR(M708)&lt;&gt;YEAR(M707),IF(O707&gt;INDEX(Table2xAcq.1[],_xlfn.AGGREGATE(15,6,(ROW(Tableyear1[])-ROW(INDEX(Tableyear1[],1,1))+1)/(YEAR(Tableyear1[])=YEAR(M707)),1)),P707+(O707-INDEX(Table2xAcq.1[],_xlfn.AGGREGATE(15,6,(ROW(Tableyear1[])-ROW(INDEX(Tableyear1[],1,1))+1)/(YEAR(Tableyear1[])=YEAR(M707)),1)))*$C$25,P707-MAX($Q$2:Q707)*$C$19),P707)*(1+Tbill_YTM)^(1/52)</f>
        <v>3920.9776955512461</v>
      </c>
      <c r="Q708" s="64">
        <f t="shared" si="44"/>
        <v>8635.4990022553066</v>
      </c>
      <c r="R708" s="64">
        <f>IF(YEAR(M708)&lt;&gt;YEAR(M707), R707*EXP($C$20/52)+(-MAX(Q$2:Q707)*$C$19), R707*EXP($C$20/52))</f>
        <v>-4451.9992945350796</v>
      </c>
      <c r="S708" s="65">
        <f t="shared" si="45"/>
        <v>1.9396901102063422</v>
      </c>
      <c r="T708" s="62"/>
      <c r="U708" s="62"/>
      <c r="V708" s="62"/>
    </row>
    <row r="709" spans="7:22" x14ac:dyDescent="0.4">
      <c r="G709" s="62"/>
      <c r="H709" s="77">
        <v>41554</v>
      </c>
      <c r="I709" s="78">
        <v>3233.830078125</v>
      </c>
      <c r="J709" s="73">
        <v>4.9557442665100098</v>
      </c>
      <c r="K709" s="79">
        <f t="shared" si="46"/>
        <v>149.46409679509676</v>
      </c>
      <c r="L709" s="62"/>
      <c r="M709" s="77">
        <v>41554</v>
      </c>
      <c r="N709" s="80">
        <f t="shared" si="47"/>
        <v>2757.1176396694627</v>
      </c>
      <c r="O709" s="80">
        <f t="array" ref="O709">IF(YEAR(M709)&lt;&gt;YEAR(M708),IF(O708&gt;INDEX(Table2xAcq.1[],_xlfn.AGGREGATE(15,6,(ROW(Tableyear1[])-ROW(INDEX(Tableyear1[],1,1))+1)/(YEAR(Tableyear1[])=YEAR(M708)),1)),O708-(O708-INDEX(Table2xAcq.1[],_xlfn.AGGREGATE(15,6,(ROW(Tableyear1[])-ROW(INDEX(Tableyear1[],1,1))+1)/(YEAR(Tableyear1[])=YEAR(M708)),1)))*$C$25,O708+MAX($Q$2:Q708)*$C$19),O708)*($J709/$J708)</f>
        <v>1940.0990195701997</v>
      </c>
      <c r="P709" s="80">
        <f t="array" ref="P709">IF(YEAR(M709)&lt;&gt;YEAR(M708),IF(O708&gt;INDEX(Table2xAcq.1[],_xlfn.AGGREGATE(15,6,(ROW(Tableyear1[])-ROW(INDEX(Tableyear1[],1,1))+1)/(YEAR(Tableyear1[])=YEAR(M708)),1)),P708+(O708-INDEX(Table2xAcq.1[],_xlfn.AGGREGATE(15,6,(ROW(Tableyear1[])-ROW(INDEX(Tableyear1[],1,1))+1)/(YEAR(Tableyear1[])=YEAR(M708)),1)))*$C$25,P708-MAX($Q$2:Q708)*$C$19),P708)*(1+Tbill_YTM)^(1/52)</f>
        <v>3923.2071638470311</v>
      </c>
      <c r="Q709" s="64">
        <f t="shared" si="44"/>
        <v>8620.423823086694</v>
      </c>
      <c r="R709" s="64">
        <f>IF(YEAR(M709)&lt;&gt;YEAR(M708), R708*EXP($C$20/52)+(-MAX(Q$2:Q708)*$C$19), R708*EXP($C$20/52))</f>
        <v>-4457.1391815471816</v>
      </c>
      <c r="S709" s="65">
        <f t="shared" si="45"/>
        <v>1.9340710424246468</v>
      </c>
      <c r="T709" s="62"/>
      <c r="U709" s="62"/>
      <c r="V709" s="62"/>
    </row>
    <row r="710" spans="7:22" x14ac:dyDescent="0.4">
      <c r="G710" s="62"/>
      <c r="H710" s="77">
        <v>41561</v>
      </c>
      <c r="I710" s="78">
        <v>3353.8798828125</v>
      </c>
      <c r="J710" s="73">
        <v>5.3234500885009703</v>
      </c>
      <c r="K710" s="79">
        <f t="shared" si="46"/>
        <v>149.54908209494707</v>
      </c>
      <c r="L710" s="62"/>
      <c r="M710" s="77">
        <v>41561</v>
      </c>
      <c r="N710" s="80">
        <f t="shared" si="47"/>
        <v>2859.4703997547085</v>
      </c>
      <c r="O710" s="80">
        <f t="array" ref="O710">IF(YEAR(M710)&lt;&gt;YEAR(M709),IF(O709&gt;INDEX(Table2xAcq.1[],_xlfn.AGGREGATE(15,6,(ROW(Tableyear1[])-ROW(INDEX(Tableyear1[],1,1))+1)/(YEAR(Tableyear1[])=YEAR(M709)),1)),O709-(O709-INDEX(Table2xAcq.1[],_xlfn.AGGREGATE(15,6,(ROW(Tableyear1[])-ROW(INDEX(Tableyear1[],1,1))+1)/(YEAR(Tableyear1[])=YEAR(M709)),1)))*$C$25,O709+MAX($Q$2:Q709)*$C$19),O709)*($J710/$J709)</f>
        <v>2084.0502943677802</v>
      </c>
      <c r="P710" s="80">
        <f t="array" ref="P710">IF(YEAR(M710)&lt;&gt;YEAR(M709),IF(O709&gt;INDEX(Table2xAcq.1[],_xlfn.AGGREGATE(15,6,(ROW(Tableyear1[])-ROW(INDEX(Tableyear1[],1,1))+1)/(YEAR(Tableyear1[])=YEAR(M709)),1)),P709+(O709-INDEX(Table2xAcq.1[],_xlfn.AGGREGATE(15,6,(ROW(Tableyear1[])-ROW(INDEX(Tableyear1[],1,1))+1)/(YEAR(Tableyear1[])=YEAR(M709)),1)))*$C$25,P709-MAX($Q$2:Q709)*$C$19),P709)*(1+Tbill_YTM)^(1/52)</f>
        <v>3925.437899818704</v>
      </c>
      <c r="Q710" s="64">
        <f t="shared" si="44"/>
        <v>8868.9585939411918</v>
      </c>
      <c r="R710" s="64">
        <f>IF(YEAR(M710)&lt;&gt;YEAR(M709), R709*EXP($C$20/52)+(-MAX(Q$2:Q709)*$C$19), R709*EXP($C$20/52))</f>
        <v>-4462.2850026209817</v>
      </c>
      <c r="S710" s="65">
        <f t="shared" si="45"/>
        <v>1.9875374586634185</v>
      </c>
      <c r="T710" s="62"/>
      <c r="U710" s="62"/>
      <c r="V710" s="62"/>
    </row>
    <row r="711" spans="7:22" x14ac:dyDescent="0.4">
      <c r="G711" s="62"/>
      <c r="H711" s="77">
        <v>41568</v>
      </c>
      <c r="I711" s="78">
        <v>3383.830078125</v>
      </c>
      <c r="J711" s="73">
        <v>5.4173707962036097</v>
      </c>
      <c r="K711" s="79">
        <f t="shared" si="46"/>
        <v>149.63411571744709</v>
      </c>
      <c r="L711" s="62"/>
      <c r="M711" s="77">
        <v>41568</v>
      </c>
      <c r="N711" s="80">
        <f t="shared" si="47"/>
        <v>2885.0055113136677</v>
      </c>
      <c r="O711" s="80">
        <f t="array" ref="O711">IF(YEAR(M711)&lt;&gt;YEAR(M710),IF(O710&gt;INDEX(Table2xAcq.1[],_xlfn.AGGREGATE(15,6,(ROW(Tableyear1[])-ROW(INDEX(Tableyear1[],1,1))+1)/(YEAR(Tableyear1[])=YEAR(M710)),1)),O710-(O710-INDEX(Table2xAcq.1[],_xlfn.AGGREGATE(15,6,(ROW(Tableyear1[])-ROW(INDEX(Tableyear1[],1,1))+1)/(YEAR(Tableyear1[])=YEAR(M710)),1)))*$C$25,O710+MAX($Q$2:Q710)*$C$19),O710)*($J711/$J710)</f>
        <v>2120.8188326805034</v>
      </c>
      <c r="P711" s="80">
        <f t="array" ref="P711">IF(YEAR(M711)&lt;&gt;YEAR(M710),IF(O710&gt;INDEX(Table2xAcq.1[],_xlfn.AGGREGATE(15,6,(ROW(Tableyear1[])-ROW(INDEX(Tableyear1[],1,1))+1)/(YEAR(Tableyear1[])=YEAR(M710)),1)),P710+(O710-INDEX(Table2xAcq.1[],_xlfn.AGGREGATE(15,6,(ROW(Tableyear1[])-ROW(INDEX(Tableyear1[],1,1))+1)/(YEAR(Tableyear1[])=YEAR(M710)),1)))*$C$25,P710-MAX($Q$2:Q710)*$C$19),P710)*(1+Tbill_YTM)^(1/52)</f>
        <v>3927.6699041870656</v>
      </c>
      <c r="Q711" s="64">
        <f t="shared" si="44"/>
        <v>8933.4942481812359</v>
      </c>
      <c r="R711" s="64">
        <f>IF(YEAR(M711)&lt;&gt;YEAR(M710), R710*EXP($C$20/52)+(-MAX(Q$2:Q710)*$C$19), R710*EXP($C$20/52))</f>
        <v>-4467.436764607427</v>
      </c>
      <c r="S711" s="65">
        <f t="shared" si="45"/>
        <v>1.9996912589687794</v>
      </c>
      <c r="T711" s="62"/>
      <c r="U711" s="62"/>
      <c r="V711" s="62"/>
    </row>
    <row r="712" spans="7:22" x14ac:dyDescent="0.4">
      <c r="G712" s="62"/>
      <c r="H712" s="77">
        <v>41575</v>
      </c>
      <c r="I712" s="78">
        <v>3379.76000976562</v>
      </c>
      <c r="J712" s="73">
        <v>5.4063210487365696</v>
      </c>
      <c r="K712" s="79">
        <f t="shared" si="46"/>
        <v>149.71919769007306</v>
      </c>
      <c r="L712" s="62"/>
      <c r="M712" s="77">
        <v>41575</v>
      </c>
      <c r="N712" s="80">
        <f t="shared" si="47"/>
        <v>2881.5354287808177</v>
      </c>
      <c r="O712" s="80">
        <f t="array" ref="O712">IF(YEAR(M712)&lt;&gt;YEAR(M711),IF(O711&gt;INDEX(Table2xAcq.1[],_xlfn.AGGREGATE(15,6,(ROW(Tableyear1[])-ROW(INDEX(Tableyear1[],1,1))+1)/(YEAR(Tableyear1[])=YEAR(M711)),1)),O711-(O711-INDEX(Table2xAcq.1[],_xlfn.AGGREGATE(15,6,(ROW(Tableyear1[])-ROW(INDEX(Tableyear1[],1,1))+1)/(YEAR(Tableyear1[])=YEAR(M711)),1)))*$C$25,O711+MAX($Q$2:Q711)*$C$19),O711)*($J712/$J711)</f>
        <v>2116.4930234630719</v>
      </c>
      <c r="P712" s="80">
        <f t="array" ref="P712">IF(YEAR(M712)&lt;&gt;YEAR(M711),IF(O711&gt;INDEX(Table2xAcq.1[],_xlfn.AGGREGATE(15,6,(ROW(Tableyear1[])-ROW(INDEX(Tableyear1[],1,1))+1)/(YEAR(Tableyear1[])=YEAR(M711)),1)),P711+(O711-INDEX(Table2xAcq.1[],_xlfn.AGGREGATE(15,6,(ROW(Tableyear1[])-ROW(INDEX(Tableyear1[],1,1))+1)/(YEAR(Tableyear1[])=YEAR(M711)),1)))*$C$25,P711-MAX($Q$2:Q711)*$C$19),P711)*(1+Tbill_YTM)^(1/52)</f>
        <v>3929.9031776733264</v>
      </c>
      <c r="Q712" s="64">
        <f t="shared" si="44"/>
        <v>8927.9316299172169</v>
      </c>
      <c r="R712" s="64">
        <f>IF(YEAR(M712)&lt;&gt;YEAR(M711), R711*EXP($C$20/52)+(-MAX(Q$2:Q711)*$C$19), R711*EXP($C$20/52))</f>
        <v>-4472.5944743653727</v>
      </c>
      <c r="S712" s="65">
        <f t="shared" si="45"/>
        <v>1.9961415418025401</v>
      </c>
      <c r="T712" s="62"/>
      <c r="U712" s="62"/>
      <c r="V712" s="62"/>
    </row>
    <row r="713" spans="7:22" x14ac:dyDescent="0.4">
      <c r="G713" s="62"/>
      <c r="H713" s="77">
        <v>41582</v>
      </c>
      <c r="I713" s="78">
        <v>3366.84008789062</v>
      </c>
      <c r="J713" s="73">
        <v>5.3694896697998002</v>
      </c>
      <c r="K713" s="79">
        <f t="shared" si="46"/>
        <v>149.80432804031685</v>
      </c>
      <c r="L713" s="62"/>
      <c r="M713" s="77">
        <v>41582</v>
      </c>
      <c r="N713" s="80">
        <f t="shared" si="47"/>
        <v>2870.5200867114631</v>
      </c>
      <c r="O713" s="80">
        <f t="array" ref="O713">IF(YEAR(M713)&lt;&gt;YEAR(M712),IF(O712&gt;INDEX(Table2xAcq.1[],_xlfn.AGGREGATE(15,6,(ROW(Tableyear1[])-ROW(INDEX(Tableyear1[],1,1))+1)/(YEAR(Tableyear1[])=YEAR(M712)),1)),O712-(O712-INDEX(Table2xAcq.1[],_xlfn.AGGREGATE(15,6,(ROW(Tableyear1[])-ROW(INDEX(Tableyear1[],1,1))+1)/(YEAR(Tableyear1[])=YEAR(M712)),1)))*$C$25,O712+MAX($Q$2:Q712)*$C$19),O712)*($J713/$J712)</f>
        <v>2102.0740949789019</v>
      </c>
      <c r="P713" s="80">
        <f t="array" ref="P713">IF(YEAR(M713)&lt;&gt;YEAR(M712),IF(O712&gt;INDEX(Table2xAcq.1[],_xlfn.AGGREGATE(15,6,(ROW(Tableyear1[])-ROW(INDEX(Tableyear1[],1,1))+1)/(YEAR(Tableyear1[])=YEAR(M712)),1)),P712+(O712-INDEX(Table2xAcq.1[],_xlfn.AGGREGATE(15,6,(ROW(Tableyear1[])-ROW(INDEX(Tableyear1[],1,1))+1)/(YEAR(Tableyear1[])=YEAR(M712)),1)))*$C$25,P712-MAX($Q$2:Q712)*$C$19),P712)*(1+Tbill_YTM)^(1/52)</f>
        <v>3932.1377209991069</v>
      </c>
      <c r="Q713" s="64">
        <f t="shared" si="44"/>
        <v>8904.7319026894729</v>
      </c>
      <c r="R713" s="64">
        <f>IF(YEAR(M713)&lt;&gt;YEAR(M712), R712*EXP($C$20/52)+(-MAX(Q$2:Q712)*$C$19), R712*EXP($C$20/52))</f>
        <v>-4477.7581387615928</v>
      </c>
      <c r="S713" s="65">
        <f t="shared" si="45"/>
        <v>1.9886585265974732</v>
      </c>
      <c r="T713" s="62"/>
      <c r="U713" s="62"/>
      <c r="V713" s="62"/>
    </row>
    <row r="714" spans="7:22" x14ac:dyDescent="0.4">
      <c r="G714" s="62"/>
      <c r="H714" s="77">
        <v>41589</v>
      </c>
      <c r="I714" s="78">
        <v>3422.580078125</v>
      </c>
      <c r="J714" s="73">
        <v>5.54996585845947</v>
      </c>
      <c r="K714" s="79">
        <f t="shared" si="46"/>
        <v>149.889506795686</v>
      </c>
      <c r="L714" s="62"/>
      <c r="M714" s="77">
        <v>41589</v>
      </c>
      <c r="N714" s="80">
        <f t="shared" si="47"/>
        <v>2918.0432114884206</v>
      </c>
      <c r="O714" s="80">
        <f t="array" ref="O714">IF(YEAR(M714)&lt;&gt;YEAR(M713),IF(O713&gt;INDEX(Table2xAcq.1[],_xlfn.AGGREGATE(15,6,(ROW(Tableyear1[])-ROW(INDEX(Tableyear1[],1,1))+1)/(YEAR(Tableyear1[])=YEAR(M713)),1)),O713-(O713-INDEX(Table2xAcq.1[],_xlfn.AGGREGATE(15,6,(ROW(Tableyear1[])-ROW(INDEX(Tableyear1[],1,1))+1)/(YEAR(Tableyear1[])=YEAR(M713)),1)))*$C$25,O713+MAX($Q$2:Q713)*$C$19),O713)*($J714/$J713)</f>
        <v>2172.7277965915105</v>
      </c>
      <c r="P714" s="80">
        <f t="array" ref="P714">IF(YEAR(M714)&lt;&gt;YEAR(M713),IF(O713&gt;INDEX(Table2xAcq.1[],_xlfn.AGGREGATE(15,6,(ROW(Tableyear1[])-ROW(INDEX(Tableyear1[],1,1))+1)/(YEAR(Tableyear1[])=YEAR(M713)),1)),P713+(O713-INDEX(Table2xAcq.1[],_xlfn.AGGREGATE(15,6,(ROW(Tableyear1[])-ROW(INDEX(Tableyear1[],1,1))+1)/(YEAR(Tableyear1[])=YEAR(M713)),1)))*$C$25,P713-MAX($Q$2:Q713)*$C$19),P713)*(1+Tbill_YTM)^(1/52)</f>
        <v>3934.3735348864379</v>
      </c>
      <c r="Q714" s="64">
        <f t="shared" si="44"/>
        <v>9025.144542966369</v>
      </c>
      <c r="R714" s="64">
        <f>IF(YEAR(M714)&lt;&gt;YEAR(M713), R713*EXP($C$20/52)+(-MAX(Q$2:Q713)*$C$19), R713*EXP($C$20/52))</f>
        <v>-4482.9277646707897</v>
      </c>
      <c r="S714" s="65">
        <f t="shared" si="45"/>
        <v>2.0132255117051043</v>
      </c>
      <c r="T714" s="62"/>
      <c r="U714" s="62"/>
      <c r="V714" s="62"/>
    </row>
    <row r="715" spans="7:22" x14ac:dyDescent="0.4">
      <c r="G715" s="62"/>
      <c r="H715" s="77">
        <v>41596</v>
      </c>
      <c r="I715" s="78">
        <v>3422.02001953125</v>
      </c>
      <c r="J715" s="73">
        <v>5.5542635917663503</v>
      </c>
      <c r="K715" s="79">
        <f t="shared" si="46"/>
        <v>149.97473398370369</v>
      </c>
      <c r="L715" s="62"/>
      <c r="M715" s="77">
        <v>41596</v>
      </c>
      <c r="N715" s="80">
        <f t="shared" si="47"/>
        <v>2917.5657134780827</v>
      </c>
      <c r="O715" s="80">
        <f t="array" ref="O715">IF(YEAR(M715)&lt;&gt;YEAR(M714),IF(O714&gt;INDEX(Table2xAcq.1[],_xlfn.AGGREGATE(15,6,(ROW(Tableyear1[])-ROW(INDEX(Tableyear1[],1,1))+1)/(YEAR(Tableyear1[])=YEAR(M714)),1)),O714-(O714-INDEX(Table2xAcq.1[],_xlfn.AGGREGATE(15,6,(ROW(Tableyear1[])-ROW(INDEX(Tableyear1[],1,1))+1)/(YEAR(Tableyear1[])=YEAR(M714)),1)))*$C$25,O714+MAX($Q$2:Q714)*$C$19),O714)*($J715/$J714)</f>
        <v>2174.4102942602058</v>
      </c>
      <c r="P715" s="80">
        <f t="array" ref="P715">IF(YEAR(M715)&lt;&gt;YEAR(M714),IF(O714&gt;INDEX(Table2xAcq.1[],_xlfn.AGGREGATE(15,6,(ROW(Tableyear1[])-ROW(INDEX(Tableyear1[],1,1))+1)/(YEAR(Tableyear1[])=YEAR(M714)),1)),P714+(O714-INDEX(Table2xAcq.1[],_xlfn.AGGREGATE(15,6,(ROW(Tableyear1[])-ROW(INDEX(Tableyear1[],1,1))+1)/(YEAR(Tableyear1[])=YEAR(M714)),1)))*$C$25,P714-MAX($Q$2:Q714)*$C$19),P714)*(1+Tbill_YTM)^(1/52)</f>
        <v>3936.6106200577606</v>
      </c>
      <c r="Q715" s="64">
        <f t="shared" si="44"/>
        <v>9028.5866277960486</v>
      </c>
      <c r="R715" s="64">
        <f>IF(YEAR(M715)&lt;&gt;YEAR(M714), R714*EXP($C$20/52)+(-MAX(Q$2:Q714)*$C$19), R714*EXP($C$20/52))</f>
        <v>-4488.1033589756016</v>
      </c>
      <c r="S715" s="65">
        <f t="shared" si="45"/>
        <v>2.0116708341264227</v>
      </c>
      <c r="T715" s="62"/>
      <c r="U715" s="62"/>
      <c r="V715" s="62"/>
    </row>
    <row r="716" spans="7:22" x14ac:dyDescent="0.4">
      <c r="G716" s="62"/>
      <c r="H716" s="77">
        <v>41603</v>
      </c>
      <c r="I716" s="78">
        <v>3487.82006835937</v>
      </c>
      <c r="J716" s="73">
        <v>5.77770948410034</v>
      </c>
      <c r="K716" s="79">
        <f t="shared" si="46"/>
        <v>150.06000963190868</v>
      </c>
      <c r="L716" s="62"/>
      <c r="M716" s="77">
        <v>41603</v>
      </c>
      <c r="N716" s="80">
        <f t="shared" si="47"/>
        <v>2973.6659014695028</v>
      </c>
      <c r="O716" s="80">
        <f t="array" ref="O716">IF(YEAR(M716)&lt;&gt;YEAR(M715),IF(O715&gt;INDEX(Table2xAcq.1[],_xlfn.AGGREGATE(15,6,(ROW(Tableyear1[])-ROW(INDEX(Tableyear1[],1,1))+1)/(YEAR(Tableyear1[])=YEAR(M715)),1)),O715-(O715-INDEX(Table2xAcq.1[],_xlfn.AGGREGATE(15,6,(ROW(Tableyear1[])-ROW(INDEX(Tableyear1[],1,1))+1)/(YEAR(Tableyear1[])=YEAR(M715)),1)))*$C$25,O715+MAX($Q$2:Q715)*$C$19),O715)*($J716/$J715)</f>
        <v>2261.8859857670741</v>
      </c>
      <c r="P716" s="80">
        <f t="array" ref="P716">IF(YEAR(M716)&lt;&gt;YEAR(M715),IF(O715&gt;INDEX(Table2xAcq.1[],_xlfn.AGGREGATE(15,6,(ROW(Tableyear1[])-ROW(INDEX(Tableyear1[],1,1))+1)/(YEAR(Tableyear1[])=YEAR(M715)),1)),P715+(O715-INDEX(Table2xAcq.1[],_xlfn.AGGREGATE(15,6,(ROW(Tableyear1[])-ROW(INDEX(Tableyear1[],1,1))+1)/(YEAR(Tableyear1[])=YEAR(M715)),1)))*$C$25,P715-MAX($Q$2:Q715)*$C$19),P715)*(1+Tbill_YTM)^(1/52)</f>
        <v>3938.8489772359276</v>
      </c>
      <c r="Q716" s="64">
        <f t="shared" si="44"/>
        <v>9174.4008644725054</v>
      </c>
      <c r="R716" s="64">
        <f>IF(YEAR(M716)&lt;&gt;YEAR(M715), R715*EXP($C$20/52)+(-MAX(Q$2:Q715)*$C$19), R715*EXP($C$20/52))</f>
        <v>-4493.2849285666134</v>
      </c>
      <c r="S716" s="65">
        <f t="shared" si="45"/>
        <v>2.0418026032903276</v>
      </c>
      <c r="T716" s="62"/>
      <c r="U716" s="62"/>
      <c r="V716" s="62"/>
    </row>
    <row r="717" spans="7:22" x14ac:dyDescent="0.4">
      <c r="G717" s="62"/>
      <c r="H717" s="77">
        <v>41610</v>
      </c>
      <c r="I717" s="78">
        <v>3504.26000976562</v>
      </c>
      <c r="J717" s="73">
        <v>5.8200664520263601</v>
      </c>
      <c r="K717" s="79">
        <f t="shared" si="46"/>
        <v>150.14533376785548</v>
      </c>
      <c r="L717" s="62"/>
      <c r="M717" s="77">
        <v>41610</v>
      </c>
      <c r="N717" s="80">
        <f t="shared" si="47"/>
        <v>2987.6823622455076</v>
      </c>
      <c r="O717" s="80">
        <f t="array" ref="O717">IF(YEAR(M717)&lt;&gt;YEAR(M716),IF(O716&gt;INDEX(Table2xAcq.1[],_xlfn.AGGREGATE(15,6,(ROW(Tableyear1[])-ROW(INDEX(Tableyear1[],1,1))+1)/(YEAR(Tableyear1[])=YEAR(M716)),1)),O716-(O716-INDEX(Table2xAcq.1[],_xlfn.AGGREGATE(15,6,(ROW(Tableyear1[])-ROW(INDEX(Tableyear1[],1,1))+1)/(YEAR(Tableyear1[])=YEAR(M716)),1)))*$C$25,O716+MAX($Q$2:Q716)*$C$19),O716)*($J717/$J716)</f>
        <v>2278.4680988717741</v>
      </c>
      <c r="P717" s="80">
        <f t="array" ref="P717">IF(YEAR(M717)&lt;&gt;YEAR(M716),IF(O716&gt;INDEX(Table2xAcq.1[],_xlfn.AGGREGATE(15,6,(ROW(Tableyear1[])-ROW(INDEX(Tableyear1[],1,1))+1)/(YEAR(Tableyear1[])=YEAR(M716)),1)),P716+(O716-INDEX(Table2xAcq.1[],_xlfn.AGGREGATE(15,6,(ROW(Tableyear1[])-ROW(INDEX(Tableyear1[],1,1))+1)/(YEAR(Tableyear1[])=YEAR(M716)),1)))*$C$25,P716-MAX($Q$2:Q716)*$C$19),P716)*(1+Tbill_YTM)^(1/52)</f>
        <v>3941.0886071442019</v>
      </c>
      <c r="Q717" s="64">
        <f t="shared" si="44"/>
        <v>9207.2390682614841</v>
      </c>
      <c r="R717" s="64">
        <f>IF(YEAR(M717)&lt;&gt;YEAR(M716), R716*EXP($C$20/52)+(-MAX(Q$2:Q716)*$C$19), R716*EXP($C$20/52))</f>
        <v>-4498.4724803423651</v>
      </c>
      <c r="S717" s="65">
        <f t="shared" si="45"/>
        <v>2.0467478924225295</v>
      </c>
      <c r="T717" s="62"/>
      <c r="U717" s="62"/>
      <c r="V717" s="62"/>
    </row>
    <row r="718" spans="7:22" x14ac:dyDescent="0.4">
      <c r="G718" s="62"/>
      <c r="H718" s="77">
        <v>41617</v>
      </c>
      <c r="I718" s="78">
        <v>3456.39990234375</v>
      </c>
      <c r="J718" s="73">
        <v>5.6629180908203098</v>
      </c>
      <c r="K718" s="79">
        <f t="shared" si="46"/>
        <v>150.2307064191142</v>
      </c>
      <c r="L718" s="62"/>
      <c r="M718" s="77">
        <v>41617</v>
      </c>
      <c r="N718" s="80">
        <f t="shared" si="47"/>
        <v>2946.8775137465345</v>
      </c>
      <c r="O718" s="80">
        <f t="array" ref="O718">IF(YEAR(M718)&lt;&gt;YEAR(M717),IF(O717&gt;INDEX(Table2xAcq.1[],_xlfn.AGGREGATE(15,6,(ROW(Tableyear1[])-ROW(INDEX(Tableyear1[],1,1))+1)/(YEAR(Tableyear1[])=YEAR(M717)),1)),O717-(O717-INDEX(Table2xAcq.1[],_xlfn.AGGREGATE(15,6,(ROW(Tableyear1[])-ROW(INDEX(Tableyear1[],1,1))+1)/(YEAR(Tableyear1[])=YEAR(M717)),1)))*$C$25,O717+MAX($Q$2:Q717)*$C$19),O717)*($J718/$J717)</f>
        <v>2216.9468893204121</v>
      </c>
      <c r="P718" s="80">
        <f t="array" ref="P718">IF(YEAR(M718)&lt;&gt;YEAR(M717),IF(O717&gt;INDEX(Table2xAcq.1[],_xlfn.AGGREGATE(15,6,(ROW(Tableyear1[])-ROW(INDEX(Tableyear1[],1,1))+1)/(YEAR(Tableyear1[])=YEAR(M717)),1)),P717+(O717-INDEX(Table2xAcq.1[],_xlfn.AGGREGATE(15,6,(ROW(Tableyear1[])-ROW(INDEX(Tableyear1[],1,1))+1)/(YEAR(Tableyear1[])=YEAR(M717)),1)))*$C$25,P717-MAX($Q$2:Q717)*$C$19),P717)*(1+Tbill_YTM)^(1/52)</f>
        <v>3943.329510506258</v>
      </c>
      <c r="Q718" s="64">
        <f t="shared" si="44"/>
        <v>9107.1539135732055</v>
      </c>
      <c r="R718" s="64">
        <f>IF(YEAR(M718)&lt;&gt;YEAR(M717), R717*EXP($C$20/52)+(-MAX(Q$2:Q717)*$C$19), R717*EXP($C$20/52))</f>
        <v>-4503.666021209362</v>
      </c>
      <c r="S718" s="65">
        <f t="shared" si="45"/>
        <v>2.0221645811843918</v>
      </c>
      <c r="T718" s="62"/>
      <c r="U718" s="62"/>
      <c r="V718" s="62"/>
    </row>
    <row r="719" spans="7:22" x14ac:dyDescent="0.4">
      <c r="G719" s="62"/>
      <c r="H719" s="77">
        <v>41624</v>
      </c>
      <c r="I719" s="78">
        <v>3531.18994140625</v>
      </c>
      <c r="J719" s="73">
        <v>5.9158301353454501</v>
      </c>
      <c r="K719" s="79">
        <f t="shared" si="46"/>
        <v>150.31612761327065</v>
      </c>
      <c r="L719" s="62"/>
      <c r="M719" s="77">
        <v>41624</v>
      </c>
      <c r="N719" s="80">
        <f t="shared" si="47"/>
        <v>3010.6424398524687</v>
      </c>
      <c r="O719" s="80">
        <f t="array" ref="O719">IF(YEAR(M719)&lt;&gt;YEAR(M718),IF(O718&gt;INDEX(Table2xAcq.1[],_xlfn.AGGREGATE(15,6,(ROW(Tableyear1[])-ROW(INDEX(Tableyear1[],1,1))+1)/(YEAR(Tableyear1[])=YEAR(M718)),1)),O718-(O718-INDEX(Table2xAcq.1[],_xlfn.AGGREGATE(15,6,(ROW(Tableyear1[])-ROW(INDEX(Tableyear1[],1,1))+1)/(YEAR(Tableyear1[])=YEAR(M718)),1)))*$C$25,O718+MAX($Q$2:Q718)*$C$19),O718)*($J719/$J718)</f>
        <v>2315.9581342986094</v>
      </c>
      <c r="P719" s="80">
        <f t="array" ref="P719">IF(YEAR(M719)&lt;&gt;YEAR(M718),IF(O718&gt;INDEX(Table2xAcq.1[],_xlfn.AGGREGATE(15,6,(ROW(Tableyear1[])-ROW(INDEX(Tableyear1[],1,1))+1)/(YEAR(Tableyear1[])=YEAR(M718)),1)),P718+(O718-INDEX(Table2xAcq.1[],_xlfn.AGGREGATE(15,6,(ROW(Tableyear1[])-ROW(INDEX(Tableyear1[],1,1))+1)/(YEAR(Tableyear1[])=YEAR(M718)),1)))*$C$25,P718-MAX($Q$2:Q718)*$C$19),P718)*(1+Tbill_YTM)^(1/52)</f>
        <v>3945.5716880461819</v>
      </c>
      <c r="Q719" s="64">
        <f t="shared" si="44"/>
        <v>9272.1722621972604</v>
      </c>
      <c r="R719" s="64">
        <f>IF(YEAR(M719)&lt;&gt;YEAR(M718), R718*EXP($C$20/52)+(-MAX(Q$2:Q718)*$C$19), R718*EXP($C$20/52))</f>
        <v>-4508.8655580820814</v>
      </c>
      <c r="S719" s="65">
        <f t="shared" si="45"/>
        <v>2.0564313002362677</v>
      </c>
      <c r="T719" s="62"/>
      <c r="U719" s="62"/>
      <c r="V719" s="62"/>
    </row>
    <row r="720" spans="7:22" x14ac:dyDescent="0.4">
      <c r="G720" s="62"/>
      <c r="H720" s="77">
        <v>41631</v>
      </c>
      <c r="I720" s="78">
        <v>3574.02001953125</v>
      </c>
      <c r="J720" s="73">
        <v>6.0551767349243102</v>
      </c>
      <c r="K720" s="79">
        <f t="shared" si="46"/>
        <v>150.40159737792635</v>
      </c>
      <c r="L720" s="62"/>
      <c r="M720" s="77">
        <v>41631</v>
      </c>
      <c r="N720" s="80">
        <f t="shared" si="47"/>
        <v>3047.1587567442102</v>
      </c>
      <c r="O720" s="80">
        <f t="array" ref="O720">IF(YEAR(M720)&lt;&gt;YEAR(M719),IF(O719&gt;INDEX(Table2xAcq.1[],_xlfn.AGGREGATE(15,6,(ROW(Tableyear1[])-ROW(INDEX(Tableyear1[],1,1))+1)/(YEAR(Tableyear1[])=YEAR(M719)),1)),O719-(O719-INDEX(Table2xAcq.1[],_xlfn.AGGREGATE(15,6,(ROW(Tableyear1[])-ROW(INDEX(Tableyear1[],1,1))+1)/(YEAR(Tableyear1[])=YEAR(M719)),1)))*$C$25,O719+MAX($Q$2:Q719)*$C$19),O719)*($J720/$J719)</f>
        <v>2370.510223083807</v>
      </c>
      <c r="P720" s="80">
        <f t="array" ref="P720">IF(YEAR(M720)&lt;&gt;YEAR(M719),IF(O719&gt;INDEX(Table2xAcq.1[],_xlfn.AGGREGATE(15,6,(ROW(Tableyear1[])-ROW(INDEX(Tableyear1[],1,1))+1)/(YEAR(Tableyear1[])=YEAR(M719)),1)),P719+(O719-INDEX(Table2xAcq.1[],_xlfn.AGGREGATE(15,6,(ROW(Tableyear1[])-ROW(INDEX(Tableyear1[],1,1))+1)/(YEAR(Tableyear1[])=YEAR(M719)),1)))*$C$25,P719-MAX($Q$2:Q719)*$C$19),P719)*(1+Tbill_YTM)^(1/52)</f>
        <v>3947.8151404884711</v>
      </c>
      <c r="Q720" s="64">
        <f t="shared" si="44"/>
        <v>9365.484120316487</v>
      </c>
      <c r="R720" s="64">
        <f>IF(YEAR(M720)&lt;&gt;YEAR(M719), R719*EXP($C$20/52)+(-MAX(Q$2:Q719)*$C$19), R719*EXP($C$20/52))</f>
        <v>-4514.0710978829857</v>
      </c>
      <c r="S720" s="65">
        <f t="shared" si="45"/>
        <v>2.0747311943555169</v>
      </c>
      <c r="T720" s="62"/>
      <c r="U720" s="62"/>
      <c r="V720" s="62"/>
    </row>
    <row r="721" spans="7:22" x14ac:dyDescent="0.4">
      <c r="G721" s="89" t="s">
        <v>48</v>
      </c>
      <c r="H721" s="85">
        <v>41638</v>
      </c>
      <c r="I721" s="86">
        <v>3538.72998046875</v>
      </c>
      <c r="J721" s="87">
        <v>5.9348607063293404</v>
      </c>
      <c r="K721" s="88">
        <f t="shared" si="46"/>
        <v>150.48711574069847</v>
      </c>
      <c r="L721" s="89"/>
      <c r="M721" s="85">
        <v>41638</v>
      </c>
      <c r="N721" s="90">
        <f t="shared" si="47"/>
        <v>3017.0709701712503</v>
      </c>
      <c r="O721" s="90">
        <f t="array" ref="O721">IF(YEAR(M721)&lt;&gt;YEAR(M720),IF(O720&gt;INDEX(Table2xAcq.1[],_xlfn.AGGREGATE(15,6,(ROW(Tableyear1[])-ROW(INDEX(Tableyear1[],1,1))+1)/(YEAR(Tableyear1[])=YEAR(M720)),1)),O720-(O720-INDEX(Table2xAcq.1[],_xlfn.AGGREGATE(15,6,(ROW(Tableyear1[])-ROW(INDEX(Tableyear1[],1,1))+1)/(YEAR(Tableyear1[])=YEAR(M720)),1)))*$C$25,O720+MAX($Q$2:Q720)*$C$19),O720)*($J721/$J720)</f>
        <v>2323.408315365702</v>
      </c>
      <c r="P721" s="90">
        <f t="array" ref="P721">IF(YEAR(M721)&lt;&gt;YEAR(M720),IF(O720&gt;INDEX(Table2xAcq.1[],_xlfn.AGGREGATE(15,6,(ROW(Tableyear1[])-ROW(INDEX(Tableyear1[],1,1))+1)/(YEAR(Tableyear1[])=YEAR(M720)),1)),P720+(O720-INDEX(Table2xAcq.1[],_xlfn.AGGREGATE(15,6,(ROW(Tableyear1[])-ROW(INDEX(Tableyear1[],1,1))+1)/(YEAR(Tableyear1[])=YEAR(M720)),1)))*$C$25,P720-MAX($Q$2:Q720)*$C$19),P720)*(1+Tbill_YTM)^(1/52)</f>
        <v>3950.0598685580353</v>
      </c>
      <c r="Q721" s="91">
        <f t="shared" si="44"/>
        <v>9290.5391540949877</v>
      </c>
      <c r="R721" s="91">
        <f>IF(YEAR(M721)&lt;&gt;YEAR(M720), R720*EXP($C$20/52)+(-MAX(Q$2:Q720)*$C$19), R720*EXP($C$20/52))</f>
        <v>-4519.2826475425272</v>
      </c>
      <c r="S721" s="92">
        <f t="shared" si="45"/>
        <v>2.0557552776980987</v>
      </c>
      <c r="T721" s="89"/>
      <c r="U721" s="89"/>
      <c r="V721" s="89"/>
    </row>
    <row r="722" spans="7:22" x14ac:dyDescent="0.4">
      <c r="G722" s="62"/>
      <c r="H722" s="77">
        <v>41645</v>
      </c>
      <c r="I722" s="78">
        <v>3565.080078125</v>
      </c>
      <c r="J722" s="73">
        <v>6.0201873779296804</v>
      </c>
      <c r="K722" s="79">
        <f t="shared" si="46"/>
        <v>150.57268272921991</v>
      </c>
      <c r="L722" s="62"/>
      <c r="M722" s="77">
        <v>41645</v>
      </c>
      <c r="N722" s="80">
        <f t="shared" si="47"/>
        <v>3039.5366895504158</v>
      </c>
      <c r="O722" s="80">
        <f t="array" ref="O722">IF(YEAR(M722)&lt;&gt;YEAR(M721),IF(O721&gt;INDEX(Table2xAcq.1[],_xlfn.AGGREGATE(15,6,(ROW(Tableyear1[])-ROW(INDEX(Tableyear1[],1,1))+1)/(YEAR(Tableyear1[])=YEAR(M721)),1)),O721-(O721-INDEX(Table2xAcq.1[],_xlfn.AGGREGATE(15,6,(ROW(Tableyear1[])-ROW(INDEX(Tableyear1[],1,1))+1)/(YEAR(Tableyear1[])=YEAR(M721)),1)))*$C$25,O721+MAX($Q$2:Q721)*$C$19),O721)*($J722/$J721)</f>
        <v>1889.8959279382298</v>
      </c>
      <c r="P722" s="80">
        <f t="array" ref="P722">IF(YEAR(M722)&lt;&gt;YEAR(M721),IF(O721&gt;INDEX(Table2xAcq.1[],_xlfn.AGGREGATE(15,6,(ROW(Tableyear1[])-ROW(INDEX(Tableyear1[],1,1))+1)/(YEAR(Tableyear1[])=YEAR(M721)),1)),P721+(O721-INDEX(Table2xAcq.1[],_xlfn.AGGREGATE(15,6,(ROW(Tableyear1[])-ROW(INDEX(Tableyear1[],1,1))+1)/(YEAR(Tableyear1[])=YEAR(M721)),1)))*$C$25,P721-MAX($Q$2:Q721)*$C$19),P721)*(1+Tbill_YTM)^(1/52)</f>
        <v>4412.8662836332323</v>
      </c>
      <c r="Q722" s="64">
        <f t="shared" si="44"/>
        <v>9342.2989011218779</v>
      </c>
      <c r="R722" s="64">
        <f>IF(YEAR(M722)&lt;&gt;YEAR(M721), R721*EXP($C$20/52)+(-MAX(Q$2:Q721)*$C$19), R721*EXP($C$20/52))</f>
        <v>-4724.5002139991602</v>
      </c>
      <c r="S722" s="65">
        <f t="shared" si="45"/>
        <v>1.9774152773746787</v>
      </c>
      <c r="T722" s="62"/>
      <c r="U722" s="62"/>
      <c r="V722" s="62"/>
    </row>
    <row r="723" spans="7:22" x14ac:dyDescent="0.4">
      <c r="G723" s="62"/>
      <c r="H723" s="77">
        <v>41652</v>
      </c>
      <c r="I723" s="78">
        <v>3591.25</v>
      </c>
      <c r="J723" s="73">
        <v>6.0963082313537598</v>
      </c>
      <c r="K723" s="79">
        <f t="shared" si="46"/>
        <v>150.65829837113927</v>
      </c>
      <c r="L723" s="62"/>
      <c r="M723" s="77">
        <v>41652</v>
      </c>
      <c r="N723" s="80">
        <f t="shared" si="47"/>
        <v>3061.8487936150082</v>
      </c>
      <c r="O723" s="80">
        <f t="array" ref="O723">IF(YEAR(M723)&lt;&gt;YEAR(M722),IF(O722&gt;INDEX(Table2xAcq.1[],_xlfn.AGGREGATE(15,6,(ROW(Tableyear1[])-ROW(INDEX(Tableyear1[],1,1))+1)/(YEAR(Tableyear1[])=YEAR(M722)),1)),O722-(O722-INDEX(Table2xAcq.1[],_xlfn.AGGREGATE(15,6,(ROW(Tableyear1[])-ROW(INDEX(Tableyear1[],1,1))+1)/(YEAR(Tableyear1[])=YEAR(M722)),1)))*$C$25,O722+MAX($Q$2:Q722)*$C$19),O722)*($J723/$J722)</f>
        <v>1913.7922756573641</v>
      </c>
      <c r="P723" s="80">
        <f t="array" ref="P723">IF(YEAR(M723)&lt;&gt;YEAR(M722),IF(O722&gt;INDEX(Table2xAcq.1[],_xlfn.AGGREGATE(15,6,(ROW(Tableyear1[])-ROW(INDEX(Tableyear1[],1,1))+1)/(YEAR(Tableyear1[])=YEAR(M722)),1)),P722+(O722-INDEX(Table2xAcq.1[],_xlfn.AGGREGATE(15,6,(ROW(Tableyear1[])-ROW(INDEX(Tableyear1[],1,1))+1)/(YEAR(Tableyear1[])=YEAR(M722)),1)))*$C$25,P722-MAX($Q$2:Q722)*$C$19),P722)*(1+Tbill_YTM)^(1/52)</f>
        <v>4415.3754398276333</v>
      </c>
      <c r="Q723" s="64">
        <f t="shared" si="44"/>
        <v>9391.0165091000054</v>
      </c>
      <c r="R723" s="64">
        <f>IF(YEAR(M723)&lt;&gt;YEAR(M722), R722*EXP($C$20/52)+(-MAX(Q$2:Q722)*$C$19), R722*EXP($C$20/52))</f>
        <v>-4729.9547066174346</v>
      </c>
      <c r="S723" s="65">
        <f t="shared" si="45"/>
        <v>1.9854347645150852</v>
      </c>
      <c r="T723" s="62"/>
      <c r="U723" s="62"/>
      <c r="V723" s="62"/>
    </row>
    <row r="724" spans="7:22" x14ac:dyDescent="0.4">
      <c r="G724" s="62"/>
      <c r="H724" s="77">
        <v>41659</v>
      </c>
      <c r="I724" s="78">
        <v>3541.47998046875</v>
      </c>
      <c r="J724" s="73">
        <v>5.9281077384948704</v>
      </c>
      <c r="K724" s="79">
        <f t="shared" si="46"/>
        <v>150.74396269412088</v>
      </c>
      <c r="L724" s="62"/>
      <c r="M724" s="77">
        <v>41659</v>
      </c>
      <c r="N724" s="80">
        <f t="shared" si="47"/>
        <v>3019.4155811513942</v>
      </c>
      <c r="O724" s="80">
        <f t="array" ref="O724">IF(YEAR(M724)&lt;&gt;YEAR(M723),IF(O723&gt;INDEX(Table2xAcq.1[],_xlfn.AGGREGATE(15,6,(ROW(Tableyear1[])-ROW(INDEX(Tableyear1[],1,1))+1)/(YEAR(Tableyear1[])=YEAR(M723)),1)),O723-(O723-INDEX(Table2xAcq.1[],_xlfn.AGGREGATE(15,6,(ROW(Tableyear1[])-ROW(INDEX(Tableyear1[],1,1))+1)/(YEAR(Tableyear1[])=YEAR(M723)),1)))*$C$25,O723+MAX($Q$2:Q723)*$C$19),O723)*($J724/$J723)</f>
        <v>1860.9896955090139</v>
      </c>
      <c r="P724" s="80">
        <f t="array" ref="P724">IF(YEAR(M724)&lt;&gt;YEAR(M723),IF(O723&gt;INDEX(Table2xAcq.1[],_xlfn.AGGREGATE(15,6,(ROW(Tableyear1[])-ROW(INDEX(Tableyear1[],1,1))+1)/(YEAR(Tableyear1[])=YEAR(M723)),1)),P723+(O723-INDEX(Table2xAcq.1[],_xlfn.AGGREGATE(15,6,(ROW(Tableyear1[])-ROW(INDEX(Tableyear1[],1,1))+1)/(YEAR(Tableyear1[])=YEAR(M723)),1)))*$C$25,P723-MAX($Q$2:Q723)*$C$19),P723)*(1+Tbill_YTM)^(1/52)</f>
        <v>4417.8860227284877</v>
      </c>
      <c r="Q724" s="64">
        <f t="shared" si="44"/>
        <v>9298.2912993888967</v>
      </c>
      <c r="R724" s="64">
        <f>IF(YEAR(M724)&lt;&gt;YEAR(M723), R723*EXP($C$20/52)+(-MAX(Q$2:Q723)*$C$19), R723*EXP($C$20/52))</f>
        <v>-4735.4154965133839</v>
      </c>
      <c r="S724" s="65">
        <f t="shared" si="45"/>
        <v>1.9635639800214133</v>
      </c>
      <c r="T724" s="62"/>
      <c r="U724" s="62"/>
      <c r="V724" s="62"/>
    </row>
    <row r="725" spans="7:22" x14ac:dyDescent="0.4">
      <c r="G725" s="62"/>
      <c r="H725" s="77">
        <v>41666</v>
      </c>
      <c r="I725" s="78">
        <v>3521.919921875</v>
      </c>
      <c r="J725" s="73">
        <v>5.8648796081542898</v>
      </c>
      <c r="K725" s="79">
        <f t="shared" si="46"/>
        <v>150.82967572584479</v>
      </c>
      <c r="L725" s="62"/>
      <c r="M725" s="77">
        <v>41666</v>
      </c>
      <c r="N725" s="80">
        <f t="shared" si="47"/>
        <v>3002.73895273279</v>
      </c>
      <c r="O725" s="80">
        <f t="array" ref="O725">IF(YEAR(M725)&lt;&gt;YEAR(M724),IF(O724&gt;INDEX(Table2xAcq.1[],_xlfn.AGGREGATE(15,6,(ROW(Tableyear1[])-ROW(INDEX(Tableyear1[],1,1))+1)/(YEAR(Tableyear1[])=YEAR(M724)),1)),O724-(O724-INDEX(Table2xAcq.1[],_xlfn.AGGREGATE(15,6,(ROW(Tableyear1[])-ROW(INDEX(Tableyear1[],1,1))+1)/(YEAR(Tableyear1[])=YEAR(M724)),1)))*$C$25,O724+MAX($Q$2:Q724)*$C$19),O724)*($J725/$J724)</f>
        <v>1841.1407143128663</v>
      </c>
      <c r="P725" s="80">
        <f t="array" ref="P725">IF(YEAR(M725)&lt;&gt;YEAR(M724),IF(O724&gt;INDEX(Table2xAcq.1[],_xlfn.AGGREGATE(15,6,(ROW(Tableyear1[])-ROW(INDEX(Tableyear1[],1,1))+1)/(YEAR(Tableyear1[])=YEAR(M724)),1)),P724+(O724-INDEX(Table2xAcq.1[],_xlfn.AGGREGATE(15,6,(ROW(Tableyear1[])-ROW(INDEX(Tableyear1[],1,1))+1)/(YEAR(Tableyear1[])=YEAR(M724)),1)))*$C$25,P724-MAX($Q$2:Q724)*$C$19),P724)*(1+Tbill_YTM)^(1/52)</f>
        <v>4420.398033147022</v>
      </c>
      <c r="Q725" s="64">
        <f t="shared" si="44"/>
        <v>9264.277700192677</v>
      </c>
      <c r="R725" s="64">
        <f>IF(YEAR(M725)&lt;&gt;YEAR(M724), R724*EXP($C$20/52)+(-MAX(Q$2:Q724)*$C$19), R724*EXP($C$20/52))</f>
        <v>-4740.8825909572915</v>
      </c>
      <c r="S725" s="65">
        <f t="shared" si="45"/>
        <v>1.9541251069712759</v>
      </c>
      <c r="T725" s="62"/>
      <c r="U725" s="62"/>
      <c r="V725" s="62"/>
    </row>
    <row r="726" spans="7:22" x14ac:dyDescent="0.4">
      <c r="G726" s="62"/>
      <c r="H726" s="77">
        <v>41673</v>
      </c>
      <c r="I726" s="78">
        <v>3561.90991210937</v>
      </c>
      <c r="J726" s="73">
        <v>5.9931774139404297</v>
      </c>
      <c r="K726" s="79">
        <f t="shared" si="46"/>
        <v>150.91543749400682</v>
      </c>
      <c r="L726" s="62"/>
      <c r="M726" s="77">
        <v>41673</v>
      </c>
      <c r="N726" s="80">
        <f t="shared" si="47"/>
        <v>3036.8338509870978</v>
      </c>
      <c r="O726" s="80">
        <f t="array" ref="O726">IF(YEAR(M726)&lt;&gt;YEAR(M725),IF(O725&gt;INDEX(Table2xAcq.1[],_xlfn.AGGREGATE(15,6,(ROW(Tableyear1[])-ROW(INDEX(Tableyear1[],1,1))+1)/(YEAR(Tableyear1[])=YEAR(M725)),1)),O725-(O725-INDEX(Table2xAcq.1[],_xlfn.AGGREGATE(15,6,(ROW(Tableyear1[])-ROW(INDEX(Tableyear1[],1,1))+1)/(YEAR(Tableyear1[])=YEAR(M725)),1)))*$C$25,O725+MAX($Q$2:Q725)*$C$19),O725)*($J726/$J725)</f>
        <v>1881.4167863845664</v>
      </c>
      <c r="P726" s="80">
        <f t="array" ref="P726">IF(YEAR(M726)&lt;&gt;YEAR(M725),IF(O725&gt;INDEX(Table2xAcq.1[],_xlfn.AGGREGATE(15,6,(ROW(Tableyear1[])-ROW(INDEX(Tableyear1[],1,1))+1)/(YEAR(Tableyear1[])=YEAR(M725)),1)),P725+(O725-INDEX(Table2xAcq.1[],_xlfn.AGGREGATE(15,6,(ROW(Tableyear1[])-ROW(INDEX(Tableyear1[],1,1))+1)/(YEAR(Tableyear1[])=YEAR(M725)),1)))*$C$25,P725-MAX($Q$2:Q725)*$C$19),P725)*(1+Tbill_YTM)^(1/52)</f>
        <v>4422.9114718949222</v>
      </c>
      <c r="Q726" s="64">
        <f t="shared" si="44"/>
        <v>9341.1621092665864</v>
      </c>
      <c r="R726" s="64">
        <f>IF(YEAR(M726)&lt;&gt;YEAR(M725), R725*EXP($C$20/52)+(-MAX(Q$2:Q725)*$C$19), R725*EXP($C$20/52))</f>
        <v>-4746.3559972278345</v>
      </c>
      <c r="S726" s="65">
        <f t="shared" si="45"/>
        <v>1.9680702658465574</v>
      </c>
      <c r="T726" s="62"/>
      <c r="U726" s="62"/>
      <c r="V726" s="62"/>
    </row>
    <row r="727" spans="7:22" x14ac:dyDescent="0.4">
      <c r="G727" s="62"/>
      <c r="H727" s="77">
        <v>41680</v>
      </c>
      <c r="I727" s="78">
        <v>3663.8798828125</v>
      </c>
      <c r="J727" s="73">
        <v>6.3449230194091797</v>
      </c>
      <c r="K727" s="79">
        <f t="shared" si="46"/>
        <v>151.00124802631848</v>
      </c>
      <c r="L727" s="62"/>
      <c r="M727" s="77">
        <v>41680</v>
      </c>
      <c r="N727" s="80">
        <f t="shared" si="47"/>
        <v>3123.7720011527326</v>
      </c>
      <c r="O727" s="80">
        <f t="array" ref="O727">IF(YEAR(M727)&lt;&gt;YEAR(M726),IF(O726&gt;INDEX(Table2xAcq.1[],_xlfn.AGGREGATE(15,6,(ROW(Tableyear1[])-ROW(INDEX(Tableyear1[],1,1))+1)/(YEAR(Tableyear1[])=YEAR(M726)),1)),O726-(O726-INDEX(Table2xAcq.1[],_xlfn.AGGREGATE(15,6,(ROW(Tableyear1[])-ROW(INDEX(Tableyear1[],1,1))+1)/(YEAR(Tableyear1[])=YEAR(M726)),1)))*$C$25,O726+MAX($Q$2:Q726)*$C$19),O726)*($J727/$J726)</f>
        <v>1991.8390283703577</v>
      </c>
      <c r="P727" s="80">
        <f t="array" ref="P727">IF(YEAR(M727)&lt;&gt;YEAR(M726),IF(O726&gt;INDEX(Table2xAcq.1[],_xlfn.AGGREGATE(15,6,(ROW(Tableyear1[])-ROW(INDEX(Tableyear1[],1,1))+1)/(YEAR(Tableyear1[])=YEAR(M726)),1)),P726+(O726-INDEX(Table2xAcq.1[],_xlfn.AGGREGATE(15,6,(ROW(Tableyear1[])-ROW(INDEX(Tableyear1[],1,1))+1)/(YEAR(Tableyear1[])=YEAR(M726)),1)))*$C$25,P726-MAX($Q$2:Q726)*$C$19),P726)*(1+Tbill_YTM)^(1/52)</f>
        <v>4425.426339784337</v>
      </c>
      <c r="Q727" s="64">
        <f t="shared" si="44"/>
        <v>9541.0373693074271</v>
      </c>
      <c r="R727" s="64">
        <f>IF(YEAR(M727)&lt;&gt;YEAR(M726), R726*EXP($C$20/52)+(-MAX(Q$2:Q726)*$C$19), R726*EXP($C$20/52))</f>
        <v>-4751.8357226120925</v>
      </c>
      <c r="S727" s="65">
        <f t="shared" si="45"/>
        <v>2.0078634713539092</v>
      </c>
      <c r="T727" s="62"/>
      <c r="U727" s="62"/>
      <c r="V727" s="62"/>
    </row>
    <row r="728" spans="7:22" x14ac:dyDescent="0.4">
      <c r="G728" s="62"/>
      <c r="H728" s="77">
        <v>41687</v>
      </c>
      <c r="I728" s="78">
        <v>3662.60009765625</v>
      </c>
      <c r="J728" s="73">
        <v>6.3535175323486301</v>
      </c>
      <c r="K728" s="79">
        <f t="shared" si="46"/>
        <v>151.0871073505071</v>
      </c>
      <c r="L728" s="62"/>
      <c r="M728" s="77">
        <v>41687</v>
      </c>
      <c r="N728" s="80">
        <f t="shared" si="47"/>
        <v>3122.6808744874347</v>
      </c>
      <c r="O728" s="80">
        <f t="array" ref="O728">IF(YEAR(M728)&lt;&gt;YEAR(M727),IF(O727&gt;INDEX(Table2xAcq.1[],_xlfn.AGGREGATE(15,6,(ROW(Tableyear1[])-ROW(INDEX(Tableyear1[],1,1))+1)/(YEAR(Tableyear1[])=YEAR(M727)),1)),O727-(O727-INDEX(Table2xAcq.1[],_xlfn.AGGREGATE(15,6,(ROW(Tableyear1[])-ROW(INDEX(Tableyear1[],1,1))+1)/(YEAR(Tableyear1[])=YEAR(M727)),1)))*$C$25,O727+MAX($Q$2:Q727)*$C$19),O727)*($J728/$J727)</f>
        <v>1994.5370731299656</v>
      </c>
      <c r="P728" s="80">
        <f t="array" ref="P728">IF(YEAR(M728)&lt;&gt;YEAR(M727),IF(O727&gt;INDEX(Table2xAcq.1[],_xlfn.AGGREGATE(15,6,(ROW(Tableyear1[])-ROW(INDEX(Tableyear1[],1,1))+1)/(YEAR(Tableyear1[])=YEAR(M727)),1)),P727+(O727-INDEX(Table2xAcq.1[],_xlfn.AGGREGATE(15,6,(ROW(Tableyear1[])-ROW(INDEX(Tableyear1[],1,1))+1)/(YEAR(Tableyear1[])=YEAR(M727)),1)))*$C$25,P727-MAX($Q$2:Q727)*$C$19),P727)*(1+Tbill_YTM)^(1/52)</f>
        <v>4427.9426376278761</v>
      </c>
      <c r="Q728" s="64">
        <f t="shared" si="44"/>
        <v>9545.1605852452776</v>
      </c>
      <c r="R728" s="64">
        <f>IF(YEAR(M728)&lt;&gt;YEAR(M727), R727*EXP($C$20/52)+(-MAX(Q$2:Q727)*$C$19), R727*EXP($C$20/52))</f>
        <v>-4757.3217744055582</v>
      </c>
      <c r="S728" s="65">
        <f t="shared" si="45"/>
        <v>2.0064147513835082</v>
      </c>
      <c r="T728" s="62"/>
      <c r="U728" s="62"/>
      <c r="V728" s="62"/>
    </row>
    <row r="729" spans="7:22" x14ac:dyDescent="0.4">
      <c r="G729" s="62"/>
      <c r="H729" s="77">
        <v>41694</v>
      </c>
      <c r="I729" s="78">
        <v>3696.10009765625</v>
      </c>
      <c r="J729" s="73">
        <v>6.4664669036865199</v>
      </c>
      <c r="K729" s="79">
        <f t="shared" si="46"/>
        <v>151.17301549431573</v>
      </c>
      <c r="L729" s="62"/>
      <c r="M729" s="77">
        <v>41694</v>
      </c>
      <c r="N729" s="80">
        <f t="shared" si="47"/>
        <v>3151.2424991546404</v>
      </c>
      <c r="O729" s="80">
        <f t="array" ref="O729">IF(YEAR(M729)&lt;&gt;YEAR(M728),IF(O728&gt;INDEX(Table2xAcq.1[],_xlfn.AGGREGATE(15,6,(ROW(Tableyear1[])-ROW(INDEX(Tableyear1[],1,1))+1)/(YEAR(Tableyear1[])=YEAR(M728)),1)),O728-(O728-INDEX(Table2xAcq.1[],_xlfn.AGGREGATE(15,6,(ROW(Tableyear1[])-ROW(INDEX(Tableyear1[],1,1))+1)/(YEAR(Tableyear1[])=YEAR(M728)),1)))*$C$25,O728+MAX($Q$2:Q728)*$C$19),O728)*($J729/$J728)</f>
        <v>2029.994865978279</v>
      </c>
      <c r="P729" s="80">
        <f t="array" ref="P729">IF(YEAR(M729)&lt;&gt;YEAR(M728),IF(O728&gt;INDEX(Table2xAcq.1[],_xlfn.AGGREGATE(15,6,(ROW(Tableyear1[])-ROW(INDEX(Tableyear1[],1,1))+1)/(YEAR(Tableyear1[])=YEAR(M728)),1)),P728+(O728-INDEX(Table2xAcq.1[],_xlfn.AGGREGATE(15,6,(ROW(Tableyear1[])-ROW(INDEX(Tableyear1[],1,1))+1)/(YEAR(Tableyear1[])=YEAR(M728)),1)))*$C$25,P728-MAX($Q$2:Q728)*$C$19),P728)*(1+Tbill_YTM)^(1/52)</f>
        <v>4430.4603662386116</v>
      </c>
      <c r="Q729" s="64">
        <f t="shared" si="44"/>
        <v>9611.6977313715324</v>
      </c>
      <c r="R729" s="64">
        <f>IF(YEAR(M729)&lt;&gt;YEAR(M728), R728*EXP($C$20/52)+(-MAX(Q$2:Q728)*$C$19), R728*EXP($C$20/52))</f>
        <v>-4762.8141599121491</v>
      </c>
      <c r="S729" s="65">
        <f t="shared" si="45"/>
        <v>2.0180711253173946</v>
      </c>
      <c r="T729" s="62"/>
      <c r="U729" s="62"/>
      <c r="V729" s="62"/>
    </row>
    <row r="730" spans="7:22" x14ac:dyDescent="0.4">
      <c r="G730" s="62"/>
      <c r="H730" s="77">
        <v>41701</v>
      </c>
      <c r="I730" s="78">
        <v>3703.39990234375</v>
      </c>
      <c r="J730" s="73">
        <v>6.4916362762451101</v>
      </c>
      <c r="K730" s="79">
        <f t="shared" si="46"/>
        <v>151.25897248550322</v>
      </c>
      <c r="L730" s="62"/>
      <c r="M730" s="77">
        <v>41701</v>
      </c>
      <c r="N730" s="80">
        <f t="shared" si="47"/>
        <v>3157.4662090539923</v>
      </c>
      <c r="O730" s="80">
        <f t="array" ref="O730">IF(YEAR(M730)&lt;&gt;YEAR(M729),IF(O729&gt;INDEX(Table2xAcq.1[],_xlfn.AGGREGATE(15,6,(ROW(Tableyear1[])-ROW(INDEX(Tableyear1[],1,1))+1)/(YEAR(Tableyear1[])=YEAR(M729)),1)),O729-(O729-INDEX(Table2xAcq.1[],_xlfn.AGGREGATE(15,6,(ROW(Tableyear1[])-ROW(INDEX(Tableyear1[],1,1))+1)/(YEAR(Tableyear1[])=YEAR(M729)),1)))*$C$25,O729+MAX($Q$2:Q729)*$C$19),O729)*($J730/$J729)</f>
        <v>2037.8961972361105</v>
      </c>
      <c r="P730" s="80">
        <f t="array" ref="P730">IF(YEAR(M730)&lt;&gt;YEAR(M729),IF(O729&gt;INDEX(Table2xAcq.1[],_xlfn.AGGREGATE(15,6,(ROW(Tableyear1[])-ROW(INDEX(Tableyear1[],1,1))+1)/(YEAR(Tableyear1[])=YEAR(M729)),1)),P729+(O729-INDEX(Table2xAcq.1[],_xlfn.AGGREGATE(15,6,(ROW(Tableyear1[])-ROW(INDEX(Tableyear1[],1,1))+1)/(YEAR(Tableyear1[])=YEAR(M729)),1)))*$C$25,P729-MAX($Q$2:Q729)*$C$19),P729)*(1+Tbill_YTM)^(1/52)</f>
        <v>4432.9795264300783</v>
      </c>
      <c r="Q730" s="64">
        <f t="shared" si="44"/>
        <v>9628.3419327201809</v>
      </c>
      <c r="R730" s="64">
        <f>IF(YEAR(M730)&lt;&gt;YEAR(M729), R729*EXP($C$20/52)+(-MAX(Q$2:Q729)*$C$19), R729*EXP($C$20/52))</f>
        <v>-4768.3128864442124</v>
      </c>
      <c r="S730" s="65">
        <f t="shared" si="45"/>
        <v>2.0192345095667892</v>
      </c>
      <c r="T730" s="62"/>
      <c r="U730" s="62"/>
      <c r="V730" s="62"/>
    </row>
    <row r="731" spans="7:22" x14ac:dyDescent="0.4">
      <c r="G731" s="62"/>
      <c r="H731" s="77">
        <v>41708</v>
      </c>
      <c r="I731" s="78">
        <v>3627.8701171875</v>
      </c>
      <c r="J731" s="73">
        <v>6.2227644920349103</v>
      </c>
      <c r="K731" s="79">
        <f t="shared" si="46"/>
        <v>151.34497835184419</v>
      </c>
      <c r="L731" s="62"/>
      <c r="M731" s="77">
        <v>41708</v>
      </c>
      <c r="N731" s="80">
        <f t="shared" si="47"/>
        <v>3093.0705859248133</v>
      </c>
      <c r="O731" s="80">
        <f t="array" ref="O731">IF(YEAR(M731)&lt;&gt;YEAR(M730),IF(O730&gt;INDEX(Table2xAcq.1[],_xlfn.AGGREGATE(15,6,(ROW(Tableyear1[])-ROW(INDEX(Tableyear1[],1,1))+1)/(YEAR(Tableyear1[])=YEAR(M730)),1)),O730-(O730-INDEX(Table2xAcq.1[],_xlfn.AGGREGATE(15,6,(ROW(Tableyear1[])-ROW(INDEX(Tableyear1[],1,1))+1)/(YEAR(Tableyear1[])=YEAR(M730)),1)))*$C$25,O730+MAX($Q$2:Q730)*$C$19),O730)*($J731/$J730)</f>
        <v>1953.4902380496558</v>
      </c>
      <c r="P731" s="80">
        <f t="array" ref="P731">IF(YEAR(M731)&lt;&gt;YEAR(M730),IF(O730&gt;INDEX(Table2xAcq.1[],_xlfn.AGGREGATE(15,6,(ROW(Tableyear1[])-ROW(INDEX(Tableyear1[],1,1))+1)/(YEAR(Tableyear1[])=YEAR(M730)),1)),P730+(O730-INDEX(Table2xAcq.1[],_xlfn.AGGREGATE(15,6,(ROW(Tableyear1[])-ROW(INDEX(Tableyear1[],1,1))+1)/(YEAR(Tableyear1[])=YEAR(M730)),1)))*$C$25,P730-MAX($Q$2:Q730)*$C$19),P730)*(1+Tbill_YTM)^(1/52)</f>
        <v>4435.5001190162729</v>
      </c>
      <c r="Q731" s="64">
        <f t="shared" si="44"/>
        <v>9482.0609429907418</v>
      </c>
      <c r="R731" s="64">
        <f>IF(YEAR(M731)&lt;&gt;YEAR(M730), R730*EXP($C$20/52)+(-MAX(Q$2:Q730)*$C$19), R730*EXP($C$20/52))</f>
        <v>-4773.8179613225384</v>
      </c>
      <c r="S731" s="65">
        <f t="shared" si="45"/>
        <v>1.9862636195628691</v>
      </c>
      <c r="T731" s="62"/>
      <c r="U731" s="62"/>
      <c r="V731" s="62"/>
    </row>
    <row r="732" spans="7:22" x14ac:dyDescent="0.4">
      <c r="G732" s="62"/>
      <c r="H732" s="77">
        <v>41715</v>
      </c>
      <c r="I732" s="78">
        <v>3653.07006835937</v>
      </c>
      <c r="J732" s="73">
        <v>6.2945861816406197</v>
      </c>
      <c r="K732" s="79">
        <f t="shared" si="46"/>
        <v>151.43103312112905</v>
      </c>
      <c r="L732" s="62"/>
      <c r="M732" s="77">
        <v>41715</v>
      </c>
      <c r="N732" s="80">
        <f t="shared" si="47"/>
        <v>3114.5557067308687</v>
      </c>
      <c r="O732" s="80">
        <f t="array" ref="O732">IF(YEAR(M732)&lt;&gt;YEAR(M731),IF(O731&gt;INDEX(Table2xAcq.1[],_xlfn.AGGREGATE(15,6,(ROW(Tableyear1[])-ROW(INDEX(Tableyear1[],1,1))+1)/(YEAR(Tableyear1[])=YEAR(M731)),1)),O731-(O731-INDEX(Table2xAcq.1[],_xlfn.AGGREGATE(15,6,(ROW(Tableyear1[])-ROW(INDEX(Tableyear1[],1,1))+1)/(YEAR(Tableyear1[])=YEAR(M731)),1)))*$C$25,O731+MAX($Q$2:Q731)*$C$19),O731)*($J732/$J731)</f>
        <v>1976.0369646218367</v>
      </c>
      <c r="P732" s="80">
        <f t="array" ref="P732">IF(YEAR(M732)&lt;&gt;YEAR(M731),IF(O731&gt;INDEX(Table2xAcq.1[],_xlfn.AGGREGATE(15,6,(ROW(Tableyear1[])-ROW(INDEX(Tableyear1[],1,1))+1)/(YEAR(Tableyear1[])=YEAR(M731)),1)),P731+(O731-INDEX(Table2xAcq.1[],_xlfn.AGGREGATE(15,6,(ROW(Tableyear1[])-ROW(INDEX(Tableyear1[],1,1))+1)/(YEAR(Tableyear1[])=YEAR(M731)),1)))*$C$25,P731-MAX($Q$2:Q731)*$C$19),P731)*(1+Tbill_YTM)^(1/52)</f>
        <v>4438.0221448116554</v>
      </c>
      <c r="Q732" s="64">
        <f t="shared" si="44"/>
        <v>9528.6148161643614</v>
      </c>
      <c r="R732" s="64">
        <f>IF(YEAR(M732)&lt;&gt;YEAR(M731), R731*EXP($C$20/52)+(-MAX(Q$2:Q731)*$C$19), R731*EXP($C$20/52))</f>
        <v>-4779.3293918763702</v>
      </c>
      <c r="S732" s="65">
        <f t="shared" si="45"/>
        <v>1.9937137692079885</v>
      </c>
      <c r="T732" s="62"/>
      <c r="U732" s="62"/>
      <c r="V732" s="62"/>
    </row>
    <row r="733" spans="7:22" x14ac:dyDescent="0.4">
      <c r="G733" s="62"/>
      <c r="H733" s="77">
        <v>41722</v>
      </c>
      <c r="I733" s="78">
        <v>3571.48999023437</v>
      </c>
      <c r="J733" s="73">
        <v>6.0226426124572701</v>
      </c>
      <c r="K733" s="79">
        <f t="shared" si="46"/>
        <v>151.517136821164</v>
      </c>
      <c r="L733" s="62"/>
      <c r="M733" s="77">
        <v>41722</v>
      </c>
      <c r="N733" s="80">
        <f t="shared" si="47"/>
        <v>3045.0016896643742</v>
      </c>
      <c r="O733" s="80">
        <f t="array" ref="O733">IF(YEAR(M733)&lt;&gt;YEAR(M732),IF(O732&gt;INDEX(Table2xAcq.1[],_xlfn.AGGREGATE(15,6,(ROW(Tableyear1[])-ROW(INDEX(Tableyear1[],1,1))+1)/(YEAR(Tableyear1[])=YEAR(M732)),1)),O732-(O732-INDEX(Table2xAcq.1[],_xlfn.AGGREGATE(15,6,(ROW(Tableyear1[])-ROW(INDEX(Tableyear1[],1,1))+1)/(YEAR(Tableyear1[])=YEAR(M732)),1)))*$C$25,O732+MAX($Q$2:Q732)*$C$19),O732)*($J733/$J732)</f>
        <v>1890.6666909468427</v>
      </c>
      <c r="P733" s="80">
        <f t="array" ref="P733">IF(YEAR(M733)&lt;&gt;YEAR(M732),IF(O732&gt;INDEX(Table2xAcq.1[],_xlfn.AGGREGATE(15,6,(ROW(Tableyear1[])-ROW(INDEX(Tableyear1[],1,1))+1)/(YEAR(Tableyear1[])=YEAR(M732)),1)),P732+(O732-INDEX(Table2xAcq.1[],_xlfn.AGGREGATE(15,6,(ROW(Tableyear1[])-ROW(INDEX(Tableyear1[],1,1))+1)/(YEAR(Tableyear1[])=YEAR(M732)),1)))*$C$25,P732-MAX($Q$2:Q732)*$C$19),P732)*(1+Tbill_YTM)^(1/52)</f>
        <v>4440.5456046311483</v>
      </c>
      <c r="Q733" s="64">
        <f t="shared" si="44"/>
        <v>9376.2139852423643</v>
      </c>
      <c r="R733" s="64">
        <f>IF(YEAR(M733)&lt;&gt;YEAR(M732), R732*EXP($C$20/52)+(-MAX(Q$2:Q732)*$C$19), R732*EXP($C$20/52))</f>
        <v>-4784.8471854434119</v>
      </c>
      <c r="S733" s="65">
        <f t="shared" si="45"/>
        <v>1.9595639362876476</v>
      </c>
      <c r="T733" s="62"/>
      <c r="U733" s="62"/>
      <c r="V733" s="62"/>
    </row>
    <row r="734" spans="7:22" x14ac:dyDescent="0.4">
      <c r="G734" s="62"/>
      <c r="H734" s="77">
        <v>41729</v>
      </c>
      <c r="I734" s="78">
        <v>3539.3798828125</v>
      </c>
      <c r="J734" s="73">
        <v>5.9146022796630797</v>
      </c>
      <c r="K734" s="79">
        <f t="shared" si="46"/>
        <v>151.60328947977112</v>
      </c>
      <c r="L734" s="62"/>
      <c r="M734" s="77">
        <v>41729</v>
      </c>
      <c r="N734" s="80">
        <f t="shared" si="47"/>
        <v>3017.6250676880427</v>
      </c>
      <c r="O734" s="80">
        <f t="array" ref="O734">IF(YEAR(M734)&lt;&gt;YEAR(M733),IF(O733&gt;INDEX(Table2xAcq.1[],_xlfn.AGGREGATE(15,6,(ROW(Tableyear1[])-ROW(INDEX(Tableyear1[],1,1))+1)/(YEAR(Tableyear1[])=YEAR(M733)),1)),O733-(O733-INDEX(Table2xAcq.1[],_xlfn.AGGREGATE(15,6,(ROW(Tableyear1[])-ROW(INDEX(Tableyear1[],1,1))+1)/(YEAR(Tableyear1[])=YEAR(M733)),1)))*$C$25,O733+MAX($Q$2:Q733)*$C$19),O733)*($J734/$J733)</f>
        <v>1856.7499750403936</v>
      </c>
      <c r="P734" s="80">
        <f t="array" ref="P734">IF(YEAR(M734)&lt;&gt;YEAR(M733),IF(O733&gt;INDEX(Table2xAcq.1[],_xlfn.AGGREGATE(15,6,(ROW(Tableyear1[])-ROW(INDEX(Tableyear1[],1,1))+1)/(YEAR(Tableyear1[])=YEAR(M733)),1)),P733+(O733-INDEX(Table2xAcq.1[],_xlfn.AGGREGATE(15,6,(ROW(Tableyear1[])-ROW(INDEX(Tableyear1[],1,1))+1)/(YEAR(Tableyear1[])=YEAR(M733)),1)))*$C$25,P733-MAX($Q$2:Q733)*$C$19),P733)*(1+Tbill_YTM)^(1/52)</f>
        <v>4443.0704992901374</v>
      </c>
      <c r="Q734" s="64">
        <f t="shared" si="44"/>
        <v>9317.4455420185732</v>
      </c>
      <c r="R734" s="64">
        <f>IF(YEAR(M734)&lt;&gt;YEAR(M733), R733*EXP($C$20/52)+(-MAX(Q$2:Q733)*$C$19), R733*EXP($C$20/52))</f>
        <v>-4790.3713493698397</v>
      </c>
      <c r="S734" s="65">
        <f t="shared" si="45"/>
        <v>1.9450361699504273</v>
      </c>
      <c r="T734" s="62"/>
      <c r="U734" s="62"/>
      <c r="V734" s="62"/>
    </row>
    <row r="735" spans="7:22" x14ac:dyDescent="0.4">
      <c r="G735" s="62"/>
      <c r="H735" s="77">
        <v>41736</v>
      </c>
      <c r="I735" s="78">
        <v>3446.85009765625</v>
      </c>
      <c r="J735" s="73">
        <v>5.6046009063720703</v>
      </c>
      <c r="K735" s="79">
        <f t="shared" si="46"/>
        <v>151.68949112478822</v>
      </c>
      <c r="L735" s="62"/>
      <c r="M735" s="77">
        <v>41736</v>
      </c>
      <c r="N735" s="80">
        <f t="shared" si="47"/>
        <v>2938.73548577252</v>
      </c>
      <c r="O735" s="80">
        <f t="array" ref="O735">IF(YEAR(M735)&lt;&gt;YEAR(M734),IF(O734&gt;INDEX(Table2xAcq.1[],_xlfn.AGGREGATE(15,6,(ROW(Tableyear1[])-ROW(INDEX(Tableyear1[],1,1))+1)/(YEAR(Tableyear1[])=YEAR(M734)),1)),O734-(O734-INDEX(Table2xAcq.1[],_xlfn.AGGREGATE(15,6,(ROW(Tableyear1[])-ROW(INDEX(Tableyear1[],1,1))+1)/(YEAR(Tableyear1[])=YEAR(M734)),1)))*$C$25,O734+MAX($Q$2:Q734)*$C$19),O734)*($J735/$J734)</f>
        <v>1759.4323508106613</v>
      </c>
      <c r="P735" s="80">
        <f t="array" ref="P735">IF(YEAR(M735)&lt;&gt;YEAR(M734),IF(O734&gt;INDEX(Table2xAcq.1[],_xlfn.AGGREGATE(15,6,(ROW(Tableyear1[])-ROW(INDEX(Tableyear1[],1,1))+1)/(YEAR(Tableyear1[])=YEAR(M734)),1)),P734+(O734-INDEX(Table2xAcq.1[],_xlfn.AGGREGATE(15,6,(ROW(Tableyear1[])-ROW(INDEX(Tableyear1[],1,1))+1)/(YEAR(Tableyear1[])=YEAR(M734)),1)))*$C$25,P734-MAX($Q$2:Q734)*$C$19),P734)*(1+Tbill_YTM)^(1/52)</f>
        <v>4445.596829604473</v>
      </c>
      <c r="Q735" s="64">
        <f t="shared" si="44"/>
        <v>9143.7646661876533</v>
      </c>
      <c r="R735" s="64">
        <f>IF(YEAR(M735)&lt;&gt;YEAR(M734), R734*EXP($C$20/52)+(-MAX(Q$2:Q734)*$C$19), R734*EXP($C$20/52))</f>
        <v>-4795.9018910103096</v>
      </c>
      <c r="S735" s="65">
        <f t="shared" si="45"/>
        <v>1.9065787570273709</v>
      </c>
      <c r="T735" s="62"/>
      <c r="U735" s="62"/>
      <c r="V735" s="62"/>
    </row>
    <row r="736" spans="7:22" x14ac:dyDescent="0.4">
      <c r="G736" s="62"/>
      <c r="H736" s="77">
        <v>41743</v>
      </c>
      <c r="I736" s="78">
        <v>3534.53002929687</v>
      </c>
      <c r="J736" s="73">
        <v>5.8789982795715297</v>
      </c>
      <c r="K736" s="79">
        <f t="shared" si="46"/>
        <v>151.775741784069</v>
      </c>
      <c r="L736" s="62"/>
      <c r="M736" s="77">
        <v>41743</v>
      </c>
      <c r="N736" s="80">
        <f t="shared" si="47"/>
        <v>3013.4901513953751</v>
      </c>
      <c r="O736" s="80">
        <f t="array" ref="O736">IF(YEAR(M736)&lt;&gt;YEAR(M735),IF(O735&gt;INDEX(Table2xAcq.1[],_xlfn.AGGREGATE(15,6,(ROW(Tableyear1[])-ROW(INDEX(Tableyear1[],1,1))+1)/(YEAR(Tableyear1[])=YEAR(M735)),1)),O735-(O735-INDEX(Table2xAcq.1[],_xlfn.AGGREGATE(15,6,(ROW(Tableyear1[])-ROW(INDEX(Tableyear1[],1,1))+1)/(YEAR(Tableyear1[])=YEAR(M735)),1)))*$C$25,O735+MAX($Q$2:Q735)*$C$19),O735)*($J736/$J735)</f>
        <v>1845.5729384189069</v>
      </c>
      <c r="P736" s="80">
        <f t="array" ref="P736">IF(YEAR(M736)&lt;&gt;YEAR(M735),IF(O735&gt;INDEX(Table2xAcq.1[],_xlfn.AGGREGATE(15,6,(ROW(Tableyear1[])-ROW(INDEX(Tableyear1[],1,1))+1)/(YEAR(Tableyear1[])=YEAR(M735)),1)),P735+(O735-INDEX(Table2xAcq.1[],_xlfn.AGGREGATE(15,6,(ROW(Tableyear1[])-ROW(INDEX(Tableyear1[],1,1))+1)/(YEAR(Tableyear1[])=YEAR(M735)),1)))*$C$25,P735-MAX($Q$2:Q735)*$C$19),P735)*(1+Tbill_YTM)^(1/52)</f>
        <v>4448.1245963904694</v>
      </c>
      <c r="Q736" s="64">
        <f t="shared" si="44"/>
        <v>9307.1876862047502</v>
      </c>
      <c r="R736" s="64">
        <f>IF(YEAR(M736)&lt;&gt;YEAR(M735), R735*EXP($C$20/52)+(-MAX(Q$2:Q735)*$C$19), R735*EXP($C$20/52))</f>
        <v>-4801.4388177279698</v>
      </c>
      <c r="S736" s="65">
        <f t="shared" si="45"/>
        <v>1.9384163871547344</v>
      </c>
      <c r="T736" s="62"/>
      <c r="U736" s="62"/>
      <c r="V736" s="62"/>
    </row>
    <row r="737" spans="1:22" x14ac:dyDescent="0.4">
      <c r="G737" s="62"/>
      <c r="H737" s="77">
        <v>41750</v>
      </c>
      <c r="I737" s="78">
        <v>3533.10009765625</v>
      </c>
      <c r="J737" s="73">
        <v>5.8753161430358798</v>
      </c>
      <c r="K737" s="79">
        <f t="shared" si="46"/>
        <v>151.86204148548296</v>
      </c>
      <c r="L737" s="62"/>
      <c r="M737" s="77">
        <v>41750</v>
      </c>
      <c r="N737" s="80">
        <f t="shared" si="47"/>
        <v>3012.2710119679377</v>
      </c>
      <c r="O737" s="80">
        <f t="array" ref="O737">IF(YEAR(M737)&lt;&gt;YEAR(M736),IF(O736&gt;INDEX(Table2xAcq.1[],_xlfn.AGGREGATE(15,6,(ROW(Tableyear1[])-ROW(INDEX(Tableyear1[],1,1))+1)/(YEAR(Tableyear1[])=YEAR(M736)),1)),O736-(O736-INDEX(Table2xAcq.1[],_xlfn.AGGREGATE(15,6,(ROW(Tableyear1[])-ROW(INDEX(Tableyear1[],1,1))+1)/(YEAR(Tableyear1[])=YEAR(M736)),1)))*$C$25,O736+MAX($Q$2:Q736)*$C$19),O736)*($J737/$J736)</f>
        <v>1844.4170184436668</v>
      </c>
      <c r="P737" s="80">
        <f t="array" ref="P737">IF(YEAR(M737)&lt;&gt;YEAR(M736),IF(O736&gt;INDEX(Table2xAcq.1[],_xlfn.AGGREGATE(15,6,(ROW(Tableyear1[])-ROW(INDEX(Tableyear1[],1,1))+1)/(YEAR(Tableyear1[])=YEAR(M736)),1)),P736+(O736-INDEX(Table2xAcq.1[],_xlfn.AGGREGATE(15,6,(ROW(Tableyear1[])-ROW(INDEX(Tableyear1[],1,1))+1)/(YEAR(Tableyear1[])=YEAR(M736)),1)))*$C$25,P736-MAX($Q$2:Q736)*$C$19),P736)*(1+Tbill_YTM)^(1/52)</f>
        <v>4450.6538004649037</v>
      </c>
      <c r="Q737" s="64">
        <f t="shared" si="44"/>
        <v>9307.3418308765085</v>
      </c>
      <c r="R737" s="64">
        <f>IF(YEAR(M737)&lt;&gt;YEAR(M736), R736*EXP($C$20/52)+(-MAX(Q$2:Q736)*$C$19), R736*EXP($C$20/52))</f>
        <v>-4806.9821368944695</v>
      </c>
      <c r="S737" s="65">
        <f t="shared" si="45"/>
        <v>1.9362131095601445</v>
      </c>
      <c r="T737" s="62"/>
      <c r="U737" s="62"/>
      <c r="V737" s="62"/>
    </row>
    <row r="738" spans="1:22" x14ac:dyDescent="0.4">
      <c r="G738" s="62"/>
      <c r="H738" s="77">
        <v>41757</v>
      </c>
      <c r="I738" s="78">
        <v>3587.63989257812</v>
      </c>
      <c r="J738" s="73">
        <v>6.05395030975341</v>
      </c>
      <c r="K738" s="79">
        <f t="shared" si="46"/>
        <v>151.94839025691547</v>
      </c>
      <c r="L738" s="62"/>
      <c r="M738" s="77">
        <v>41757</v>
      </c>
      <c r="N738" s="80">
        <f t="shared" si="47"/>
        <v>3058.7708672510671</v>
      </c>
      <c r="O738" s="80">
        <f t="array" ref="O738">IF(YEAR(M738)&lt;&gt;YEAR(M737),IF(O737&gt;INDEX(Table2xAcq.1[],_xlfn.AGGREGATE(15,6,(ROW(Tableyear1[])-ROW(INDEX(Tableyear1[],1,1))+1)/(YEAR(Tableyear1[])=YEAR(M737)),1)),O737-(O737-INDEX(Table2xAcq.1[],_xlfn.AGGREGATE(15,6,(ROW(Tableyear1[])-ROW(INDEX(Tableyear1[],1,1))+1)/(YEAR(Tableyear1[])=YEAR(M737)),1)))*$C$25,O737+MAX($Q$2:Q737)*$C$19),O737)*($J738/$J737)</f>
        <v>1900.4950045720982</v>
      </c>
      <c r="P738" s="80">
        <f t="array" ref="P738">IF(YEAR(M738)&lt;&gt;YEAR(M737),IF(O737&gt;INDEX(Table2xAcq.1[],_xlfn.AGGREGATE(15,6,(ROW(Tableyear1[])-ROW(INDEX(Tableyear1[],1,1))+1)/(YEAR(Tableyear1[])=YEAR(M737)),1)),P737+(O737-INDEX(Table2xAcq.1[],_xlfn.AGGREGATE(15,6,(ROW(Tableyear1[])-ROW(INDEX(Tableyear1[],1,1))+1)/(YEAR(Tableyear1[])=YEAR(M737)),1)))*$C$25,P737-MAX($Q$2:Q737)*$C$19),P737)*(1+Tbill_YTM)^(1/52)</f>
        <v>4453.1844426450189</v>
      </c>
      <c r="Q738" s="64">
        <f t="shared" si="44"/>
        <v>9412.4503144681839</v>
      </c>
      <c r="R738" s="64">
        <f>IF(YEAR(M738)&lt;&gt;YEAR(M737), R737*EXP($C$20/52)+(-MAX(Q$2:Q737)*$C$19), R737*EXP($C$20/52))</f>
        <v>-4812.531855889968</v>
      </c>
      <c r="S738" s="65">
        <f t="shared" si="45"/>
        <v>1.9558208852058738</v>
      </c>
      <c r="T738" s="62"/>
      <c r="U738" s="62"/>
      <c r="V738" s="62"/>
    </row>
    <row r="739" spans="1:22" x14ac:dyDescent="0.4">
      <c r="G739" s="62"/>
      <c r="H739" s="77">
        <v>41764</v>
      </c>
      <c r="I739" s="78">
        <v>3555.69995117187</v>
      </c>
      <c r="J739" s="73">
        <v>5.9557309150695801</v>
      </c>
      <c r="K739" s="79">
        <f t="shared" si="46"/>
        <v>152.03478812626773</v>
      </c>
      <c r="L739" s="62"/>
      <c r="M739" s="77">
        <v>41764</v>
      </c>
      <c r="N739" s="80">
        <f t="shared" si="47"/>
        <v>3031.5393264051609</v>
      </c>
      <c r="O739" s="80">
        <f t="array" ref="O739">IF(YEAR(M739)&lt;&gt;YEAR(M738),IF(O738&gt;INDEX(Table2xAcq.1[],_xlfn.AGGREGATE(15,6,(ROW(Tableyear1[])-ROW(INDEX(Tableyear1[],1,1))+1)/(YEAR(Tableyear1[])=YEAR(M738)),1)),O738-(O738-INDEX(Table2xAcq.1[],_xlfn.AGGREGATE(15,6,(ROW(Tableyear1[])-ROW(INDEX(Tableyear1[],1,1))+1)/(YEAR(Tableyear1[])=YEAR(M738)),1)))*$C$25,O738+MAX($Q$2:Q738)*$C$19),O738)*($J739/$J738)</f>
        <v>1869.6613407001005</v>
      </c>
      <c r="P739" s="80">
        <f t="array" ref="P739">IF(YEAR(M739)&lt;&gt;YEAR(M738),IF(O738&gt;INDEX(Table2xAcq.1[],_xlfn.AGGREGATE(15,6,(ROW(Tableyear1[])-ROW(INDEX(Tableyear1[],1,1))+1)/(YEAR(Tableyear1[])=YEAR(M738)),1)),P738+(O738-INDEX(Table2xAcq.1[],_xlfn.AGGREGATE(15,6,(ROW(Tableyear1[])-ROW(INDEX(Tableyear1[],1,1))+1)/(YEAR(Tableyear1[])=YEAR(M738)),1)))*$C$25,P738-MAX($Q$2:Q738)*$C$19),P738)*(1+Tbill_YTM)^(1/52)</f>
        <v>4455.7165237485215</v>
      </c>
      <c r="Q739" s="64">
        <f t="shared" si="44"/>
        <v>9356.9171908537828</v>
      </c>
      <c r="R739" s="64">
        <f>IF(YEAR(M739)&lt;&gt;YEAR(M738), R738*EXP($C$20/52)+(-MAX(Q$2:Q738)*$C$19), R738*EXP($C$20/52))</f>
        <v>-4818.0879821031458</v>
      </c>
      <c r="S739" s="65">
        <f t="shared" si="45"/>
        <v>1.9420395031411175</v>
      </c>
      <c r="T739" s="62"/>
      <c r="U739" s="62"/>
      <c r="V739" s="62"/>
    </row>
    <row r="740" spans="1:22" x14ac:dyDescent="0.4">
      <c r="G740" s="62"/>
      <c r="H740" s="77">
        <v>41771</v>
      </c>
      <c r="I740" s="78">
        <v>3587.19995117187</v>
      </c>
      <c r="J740" s="73">
        <v>6.0754356384277299</v>
      </c>
      <c r="K740" s="79">
        <f t="shared" si="46"/>
        <v>152.12123512145683</v>
      </c>
      <c r="L740" s="62"/>
      <c r="M740" s="77">
        <v>41771</v>
      </c>
      <c r="N740" s="80">
        <f t="shared" si="47"/>
        <v>3058.3957794504436</v>
      </c>
      <c r="O740" s="80">
        <f t="array" ref="O740">IF(YEAR(M740)&lt;&gt;YEAR(M739),IF(O739&gt;INDEX(Table2xAcq.1[],_xlfn.AGGREGATE(15,6,(ROW(Tableyear1[])-ROW(INDEX(Tableyear1[],1,1))+1)/(YEAR(Tableyear1[])=YEAR(M739)),1)),O739-(O739-INDEX(Table2xAcq.1[],_xlfn.AGGREGATE(15,6,(ROW(Tableyear1[])-ROW(INDEX(Tableyear1[],1,1))+1)/(YEAR(Tableyear1[])=YEAR(M739)),1)))*$C$25,O739+MAX($Q$2:Q739)*$C$19),O739)*($J740/$J739)</f>
        <v>1907.2398170875479</v>
      </c>
      <c r="P740" s="80">
        <f t="array" ref="P740">IF(YEAR(M740)&lt;&gt;YEAR(M739),IF(O739&gt;INDEX(Table2xAcq.1[],_xlfn.AGGREGATE(15,6,(ROW(Tableyear1[])-ROW(INDEX(Tableyear1[],1,1))+1)/(YEAR(Tableyear1[])=YEAR(M739)),1)),P739+(O739-INDEX(Table2xAcq.1[],_xlfn.AGGREGATE(15,6,(ROW(Tableyear1[])-ROW(INDEX(Tableyear1[],1,1))+1)/(YEAR(Tableyear1[])=YEAR(M739)),1)))*$C$25,P739-MAX($Q$2:Q739)*$C$19),P739)*(1+Tbill_YTM)^(1/52)</f>
        <v>4458.2500445935839</v>
      </c>
      <c r="Q740" s="64">
        <f t="shared" si="44"/>
        <v>9423.8856411315755</v>
      </c>
      <c r="R740" s="64">
        <f>IF(YEAR(M740)&lt;&gt;YEAR(M739), R739*EXP($C$20/52)+(-MAX(Q$2:Q739)*$C$19), R739*EXP($C$20/52))</f>
        <v>-4823.6505229312124</v>
      </c>
      <c r="S740" s="65">
        <f t="shared" si="45"/>
        <v>1.9536833351278762</v>
      </c>
      <c r="T740" s="62"/>
      <c r="U740" s="62"/>
      <c r="V740" s="62"/>
    </row>
    <row r="741" spans="1:22" x14ac:dyDescent="0.4">
      <c r="G741" s="62"/>
      <c r="H741" s="77">
        <v>41778</v>
      </c>
      <c r="I741" s="78">
        <v>3677.330078125</v>
      </c>
      <c r="J741" s="73">
        <v>6.3780708312988201</v>
      </c>
      <c r="K741" s="79">
        <f t="shared" si="46"/>
        <v>152.20773127041574</v>
      </c>
      <c r="L741" s="62"/>
      <c r="M741" s="77">
        <v>41778</v>
      </c>
      <c r="N741" s="80">
        <f t="shared" si="47"/>
        <v>3135.2394468308289</v>
      </c>
      <c r="O741" s="80">
        <f t="array" ref="O741">IF(YEAR(M741)&lt;&gt;YEAR(M740),IF(O740&gt;INDEX(Table2xAcq.1[],_xlfn.AGGREGATE(15,6,(ROW(Tableyear1[])-ROW(INDEX(Tableyear1[],1,1))+1)/(YEAR(Tableyear1[])=YEAR(M740)),1)),O740-(O740-INDEX(Table2xAcq.1[],_xlfn.AGGREGATE(15,6,(ROW(Tableyear1[])-ROW(INDEX(Tableyear1[],1,1))+1)/(YEAR(Tableyear1[])=YEAR(M740)),1)))*$C$25,O740+MAX($Q$2:Q740)*$C$19),O740)*($J741/$J740)</f>
        <v>2002.2450025996584</v>
      </c>
      <c r="P741" s="80">
        <f t="array" ref="P741">IF(YEAR(M741)&lt;&gt;YEAR(M740),IF(O740&gt;INDEX(Table2xAcq.1[],_xlfn.AGGREGATE(15,6,(ROW(Tableyear1[])-ROW(INDEX(Tableyear1[],1,1))+1)/(YEAR(Tableyear1[])=YEAR(M740)),1)),P740+(O740-INDEX(Table2xAcq.1[],_xlfn.AGGREGATE(15,6,(ROW(Tableyear1[])-ROW(INDEX(Tableyear1[],1,1))+1)/(YEAR(Tableyear1[])=YEAR(M740)),1)))*$C$25,P740-MAX($Q$2:Q740)*$C$19),P740)*(1+Tbill_YTM)^(1/52)</f>
        <v>4460.7850059988432</v>
      </c>
      <c r="Q741" s="64">
        <f t="shared" si="44"/>
        <v>9598.2694554293303</v>
      </c>
      <c r="R741" s="64">
        <f>IF(YEAR(M741)&lt;&gt;YEAR(M740), R740*EXP($C$20/52)+(-MAX(Q$2:Q740)*$C$19), R740*EXP($C$20/52))</f>
        <v>-4829.2194857799186</v>
      </c>
      <c r="S741" s="65">
        <f t="shared" si="45"/>
        <v>1.9875405298293685</v>
      </c>
      <c r="T741" s="62"/>
      <c r="U741" s="62"/>
      <c r="V741" s="62"/>
    </row>
    <row r="742" spans="1:22" x14ac:dyDescent="0.4">
      <c r="G742" s="62"/>
      <c r="H742" s="77">
        <v>41785</v>
      </c>
      <c r="I742" s="78">
        <v>3736.82006835937</v>
      </c>
      <c r="J742" s="73">
        <v>6.5812616348266602</v>
      </c>
      <c r="K742" s="79">
        <f t="shared" si="46"/>
        <v>152.29427660109329</v>
      </c>
      <c r="L742" s="62"/>
      <c r="M742" s="77">
        <v>41785</v>
      </c>
      <c r="N742" s="80">
        <f t="shared" si="47"/>
        <v>3185.9597683988832</v>
      </c>
      <c r="O742" s="80">
        <f t="array" ref="O742">IF(YEAR(M742)&lt;&gt;YEAR(M741),IF(O741&gt;INDEX(Table2xAcq.1[],_xlfn.AGGREGATE(15,6,(ROW(Tableyear1[])-ROW(INDEX(Tableyear1[],1,1))+1)/(YEAR(Tableyear1[])=YEAR(M741)),1)),O741-(O741-INDEX(Table2xAcq.1[],_xlfn.AGGREGATE(15,6,(ROW(Tableyear1[])-ROW(INDEX(Tableyear1[],1,1))+1)/(YEAR(Tableyear1[])=YEAR(M741)),1)))*$C$25,O741+MAX($Q$2:Q741)*$C$19),O741)*($J742/$J741)</f>
        <v>2066.0319660402915</v>
      </c>
      <c r="P742" s="80">
        <f t="array" ref="P742">IF(YEAR(M742)&lt;&gt;YEAR(M741),IF(O741&gt;INDEX(Table2xAcq.1[],_xlfn.AGGREGATE(15,6,(ROW(Tableyear1[])-ROW(INDEX(Tableyear1[],1,1))+1)/(YEAR(Tableyear1[])=YEAR(M741)),1)),P741+(O741-INDEX(Table2xAcq.1[],_xlfn.AGGREGATE(15,6,(ROW(Tableyear1[])-ROW(INDEX(Tableyear1[],1,1))+1)/(YEAR(Tableyear1[])=YEAR(M741)),1)))*$C$25,P741-MAX($Q$2:Q741)*$C$19),P741)*(1+Tbill_YTM)^(1/52)</f>
        <v>4463.3214087834021</v>
      </c>
      <c r="Q742" s="64">
        <f t="shared" si="44"/>
        <v>9715.3131432225764</v>
      </c>
      <c r="R742" s="64">
        <f>IF(YEAR(M742)&lt;&gt;YEAR(M741), R741*EXP($C$20/52)+(-MAX(Q$2:Q741)*$C$19), R741*EXP($C$20/52))</f>
        <v>-4834.7948780635643</v>
      </c>
      <c r="S742" s="65">
        <f t="shared" si="45"/>
        <v>2.00945715138876</v>
      </c>
      <c r="T742" s="62"/>
      <c r="U742" s="62"/>
      <c r="V742" s="62"/>
    </row>
    <row r="743" spans="1:22" x14ac:dyDescent="0.4">
      <c r="G743" s="62"/>
      <c r="H743" s="77">
        <v>41792</v>
      </c>
      <c r="I743" s="78">
        <v>3794.57006835937</v>
      </c>
      <c r="J743" s="73">
        <v>6.7955002784729004</v>
      </c>
      <c r="K743" s="79">
        <f t="shared" si="46"/>
        <v>152.38087114145421</v>
      </c>
      <c r="L743" s="62"/>
      <c r="M743" s="77">
        <v>41792</v>
      </c>
      <c r="N743" s="80">
        <f t="shared" si="47"/>
        <v>3235.1965989819018</v>
      </c>
      <c r="O743" s="80">
        <f t="array" ref="O743">IF(YEAR(M743)&lt;&gt;YEAR(M742),IF(O742&gt;INDEX(Table2xAcq.1[],_xlfn.AGGREGATE(15,6,(ROW(Tableyear1[])-ROW(INDEX(Tableyear1[],1,1))+1)/(YEAR(Tableyear1[])=YEAR(M742)),1)),O742-(O742-INDEX(Table2xAcq.1[],_xlfn.AGGREGATE(15,6,(ROW(Tableyear1[])-ROW(INDEX(Tableyear1[],1,1))+1)/(YEAR(Tableyear1[])=YEAR(M742)),1)))*$C$25,O742+MAX($Q$2:Q742)*$C$19),O742)*($J743/$J742)</f>
        <v>2133.2871384819969</v>
      </c>
      <c r="P743" s="80">
        <f t="array" ref="P743">IF(YEAR(M743)&lt;&gt;YEAR(M742),IF(O742&gt;INDEX(Table2xAcq.1[],_xlfn.AGGREGATE(15,6,(ROW(Tableyear1[])-ROW(INDEX(Tableyear1[],1,1))+1)/(YEAR(Tableyear1[])=YEAR(M742)),1)),P742+(O742-INDEX(Table2xAcq.1[],_xlfn.AGGREGATE(15,6,(ROW(Tableyear1[])-ROW(INDEX(Tableyear1[],1,1))+1)/(YEAR(Tableyear1[])=YEAR(M742)),1)))*$C$25,P742-MAX($Q$2:Q742)*$C$19),P742)*(1+Tbill_YTM)^(1/52)</f>
        <v>4465.8592537668283</v>
      </c>
      <c r="Q743" s="64">
        <f t="shared" si="44"/>
        <v>9834.3429912307274</v>
      </c>
      <c r="R743" s="64">
        <f>IF(YEAR(M743)&lt;&gt;YEAR(M742), R742*EXP($C$20/52)+(-MAX(Q$2:Q742)*$C$19), R742*EXP($C$20/52))</f>
        <v>-4840.3767072050105</v>
      </c>
      <c r="S743" s="65">
        <f t="shared" si="45"/>
        <v>2.031730913958016</v>
      </c>
      <c r="T743" s="62"/>
      <c r="U743" s="62"/>
      <c r="V743" s="62"/>
    </row>
    <row r="744" spans="1:22" x14ac:dyDescent="0.4">
      <c r="G744" s="62"/>
      <c r="H744" s="77">
        <v>41799</v>
      </c>
      <c r="I744" s="78">
        <v>3775.56005859375</v>
      </c>
      <c r="J744" s="73">
        <v>6.72245121002197</v>
      </c>
      <c r="K744" s="79">
        <f t="shared" si="46"/>
        <v>152.46751491947913</v>
      </c>
      <c r="L744" s="62"/>
      <c r="M744" s="77">
        <v>41799</v>
      </c>
      <c r="N744" s="80">
        <f t="shared" si="47"/>
        <v>3218.9889343894974</v>
      </c>
      <c r="O744" s="80">
        <f t="array" ref="O744">IF(YEAR(M744)&lt;&gt;YEAR(M743),IF(O743&gt;INDEX(Table2xAcq.1[],_xlfn.AGGREGATE(15,6,(ROW(Tableyear1[])-ROW(INDEX(Tableyear1[],1,1))+1)/(YEAR(Tableyear1[])=YEAR(M743)),1)),O743-(O743-INDEX(Table2xAcq.1[],_xlfn.AGGREGATE(15,6,(ROW(Tableyear1[])-ROW(INDEX(Tableyear1[],1,1))+1)/(YEAR(Tableyear1[])=YEAR(M743)),1)))*$C$25,O743+MAX($Q$2:Q743)*$C$19),O743)*($J744/$J743)</f>
        <v>2110.3551052514013</v>
      </c>
      <c r="P744" s="80">
        <f t="array" ref="P744">IF(YEAR(M744)&lt;&gt;YEAR(M743),IF(O743&gt;INDEX(Table2xAcq.1[],_xlfn.AGGREGATE(15,6,(ROW(Tableyear1[])-ROW(INDEX(Tableyear1[],1,1))+1)/(YEAR(Tableyear1[])=YEAR(M743)),1)),P743+(O743-INDEX(Table2xAcq.1[],_xlfn.AGGREGATE(15,6,(ROW(Tableyear1[])-ROW(INDEX(Tableyear1[],1,1))+1)/(YEAR(Tableyear1[])=YEAR(M743)),1)))*$C$25,P743-MAX($Q$2:Q743)*$C$19),P743)*(1+Tbill_YTM)^(1/52)</f>
        <v>4468.3985417691565</v>
      </c>
      <c r="Q744" s="64">
        <f t="shared" si="44"/>
        <v>9797.7425814100552</v>
      </c>
      <c r="R744" s="64">
        <f>IF(YEAR(M744)&lt;&gt;YEAR(M743), R743*EXP($C$20/52)+(-MAX(Q$2:Q743)*$C$19), R743*EXP($C$20/52))</f>
        <v>-4845.9649806356874</v>
      </c>
      <c r="S744" s="65">
        <f t="shared" si="45"/>
        <v>2.0218352011542602</v>
      </c>
      <c r="T744" s="62"/>
      <c r="U744" s="62"/>
      <c r="V744" s="62"/>
    </row>
    <row r="745" spans="1:22" ht="17.5" customHeight="1" x14ac:dyDescent="0.4">
      <c r="A745" s="4"/>
      <c r="G745" s="62"/>
      <c r="H745" s="77">
        <v>41806</v>
      </c>
      <c r="I745" s="78">
        <v>3802.63989257812</v>
      </c>
      <c r="J745" s="73">
        <v>6.8200545310974103</v>
      </c>
      <c r="K745" s="79">
        <f t="shared" si="46"/>
        <v>152.55420796316457</v>
      </c>
      <c r="L745" s="79"/>
      <c r="M745" s="77">
        <v>41806</v>
      </c>
      <c r="N745" s="93">
        <f t="shared" si="47"/>
        <v>3242.0768166077605</v>
      </c>
      <c r="O745" s="80">
        <f t="array" ref="O745">IF(YEAR(M745)&lt;&gt;YEAR(M744),IF(O744&gt;INDEX(Table2xAcq.1[],_xlfn.AGGREGATE(15,6,(ROW(Tableyear1[])-ROW(INDEX(Tableyear1[],1,1))+1)/(YEAR(Tableyear1[])=YEAR(M744)),1)),O744-(O744-INDEX(Table2xAcq.1[],_xlfn.AGGREGATE(15,6,(ROW(Tableyear1[])-ROW(INDEX(Tableyear1[],1,1))+1)/(YEAR(Tableyear1[])=YEAR(M744)),1)))*$C$25,O744+MAX($Q$2:Q744)*$C$19),O744)*($J745/$J744)</f>
        <v>2140.9953673352634</v>
      </c>
      <c r="P745" s="80">
        <f t="array" ref="P745">IF(YEAR(M745)&lt;&gt;YEAR(M744),IF(O744&gt;INDEX(Table2xAcq.1[],_xlfn.AGGREGATE(15,6,(ROW(Tableyear1[])-ROW(INDEX(Tableyear1[],1,1))+1)/(YEAR(Tableyear1[])=YEAR(M744)),1)),P744+(O744-INDEX(Table2xAcq.1[],_xlfn.AGGREGATE(15,6,(ROW(Tableyear1[])-ROW(INDEX(Tableyear1[],1,1))+1)/(YEAR(Tableyear1[])=YEAR(M744)),1)))*$C$25,P744-MAX($Q$2:Q744)*$C$19),P744)*(1+Tbill_YTM)^(1/52)</f>
        <v>4470.9392736108884</v>
      </c>
      <c r="Q745" s="64">
        <f t="shared" si="44"/>
        <v>9854.0114575539119</v>
      </c>
      <c r="R745" s="66">
        <f>IF(YEAR(M745)&lt;&gt;YEAR(M744), R744*EXP($C$20/52)+(-MAX(Q$2:Q744)*$C$19), R744*EXP($C$20/52))</f>
        <v>-4851.5597057956047</v>
      </c>
      <c r="S745" s="65">
        <f t="shared" si="45"/>
        <v>2.0311017600757233</v>
      </c>
      <c r="T745" s="62"/>
      <c r="U745" s="62"/>
      <c r="V745" s="62"/>
    </row>
    <row r="746" spans="1:22" ht="17.5" customHeight="1" x14ac:dyDescent="0.4">
      <c r="G746" s="62"/>
      <c r="H746" s="77">
        <v>41813</v>
      </c>
      <c r="I746" s="78">
        <v>3844.43994140625</v>
      </c>
      <c r="J746" s="73">
        <v>6.9514226913452104</v>
      </c>
      <c r="K746" s="79">
        <f t="shared" si="46"/>
        <v>152.64095030052303</v>
      </c>
      <c r="L746" s="62"/>
      <c r="M746" s="77">
        <v>41813</v>
      </c>
      <c r="N746" s="80">
        <f t="shared" si="47"/>
        <v>3277.7149451361165</v>
      </c>
      <c r="O746" s="80">
        <f t="array" ref="O746">IF(YEAR(M746)&lt;&gt;YEAR(M745),IF(O745&gt;INDEX(Table2xAcq.1[],_xlfn.AGGREGATE(15,6,(ROW(Tableyear1[])-ROW(INDEX(Tableyear1[],1,1))+1)/(YEAR(Tableyear1[])=YEAR(M745)),1)),O745-(O745-INDEX(Table2xAcq.1[],_xlfn.AGGREGATE(15,6,(ROW(Tableyear1[])-ROW(INDEX(Tableyear1[],1,1))+1)/(YEAR(Tableyear1[])=YEAR(M745)),1)))*$C$25,O745+MAX($Q$2:Q745)*$C$19),O745)*($J746/$J745)</f>
        <v>2182.2353048201385</v>
      </c>
      <c r="P746" s="80">
        <f t="array" ref="P746">IF(YEAR(M746)&lt;&gt;YEAR(M745),IF(O745&gt;INDEX(Table2xAcq.1[],_xlfn.AGGREGATE(15,6,(ROW(Tableyear1[])-ROW(INDEX(Tableyear1[],1,1))+1)/(YEAR(Tableyear1[])=YEAR(M745)),1)),P745+(O745-INDEX(Table2xAcq.1[],_xlfn.AGGREGATE(15,6,(ROW(Tableyear1[])-ROW(INDEX(Tableyear1[],1,1))+1)/(YEAR(Tableyear1[])=YEAR(M745)),1)))*$C$25,P745-MAX($Q$2:Q745)*$C$19),P745)*(1+Tbill_YTM)^(1/52)</f>
        <v>4473.4814501129904</v>
      </c>
      <c r="Q746" s="64">
        <f t="shared" si="44"/>
        <v>9933.4317000692463</v>
      </c>
      <c r="R746" s="64">
        <f>IF(YEAR(M746)&lt;&gt;YEAR(M745), R745*EXP($C$20/52)+(-MAX(Q$2:Q745)*$C$19), R745*EXP($C$20/52))</f>
        <v>-4857.1608901333611</v>
      </c>
      <c r="S746" s="65">
        <f t="shared" si="45"/>
        <v>2.045110698360356</v>
      </c>
      <c r="T746" s="62"/>
      <c r="U746" s="62"/>
      <c r="V746" s="62"/>
    </row>
    <row r="747" spans="1:22" x14ac:dyDescent="0.4">
      <c r="G747" s="62"/>
      <c r="H747" s="77">
        <v>41820</v>
      </c>
      <c r="I747" s="78">
        <v>3923.01000976562</v>
      </c>
      <c r="J747" s="73">
        <v>7.2510886192321697</v>
      </c>
      <c r="K747" s="79">
        <f t="shared" si="46"/>
        <v>152.72774195958289</v>
      </c>
      <c r="L747" s="62"/>
      <c r="M747" s="77">
        <v>41820</v>
      </c>
      <c r="N747" s="80">
        <f t="shared" si="47"/>
        <v>3344.7026705855801</v>
      </c>
      <c r="O747" s="80">
        <f t="array" ref="O747">IF(YEAR(M747)&lt;&gt;YEAR(M746),IF(O746&gt;INDEX(Table2xAcq.1[],_xlfn.AGGREGATE(15,6,(ROW(Tableyear1[])-ROW(INDEX(Tableyear1[],1,1))+1)/(YEAR(Tableyear1[])=YEAR(M746)),1)),O746-(O746-INDEX(Table2xAcq.1[],_xlfn.AGGREGATE(15,6,(ROW(Tableyear1[])-ROW(INDEX(Tableyear1[],1,1))+1)/(YEAR(Tableyear1[])=YEAR(M746)),1)))*$C$25,O746+MAX($Q$2:Q746)*$C$19),O746)*($J747/$J746)</f>
        <v>2276.3083595778057</v>
      </c>
      <c r="P747" s="80">
        <f t="array" ref="P747">IF(YEAR(M747)&lt;&gt;YEAR(M746),IF(O746&gt;INDEX(Table2xAcq.1[],_xlfn.AGGREGATE(15,6,(ROW(Tableyear1[])-ROW(INDEX(Tableyear1[],1,1))+1)/(YEAR(Tableyear1[])=YEAR(M746)),1)),P746+(O746-INDEX(Table2xAcq.1[],_xlfn.AGGREGATE(15,6,(ROW(Tableyear1[])-ROW(INDEX(Tableyear1[],1,1))+1)/(YEAR(Tableyear1[])=YEAR(M746)),1)))*$C$25,P746-MAX($Q$2:Q746)*$C$19),P746)*(1+Tbill_YTM)^(1/52)</f>
        <v>4476.0250720968961</v>
      </c>
      <c r="Q747" s="64">
        <f t="shared" si="44"/>
        <v>10097.036102260281</v>
      </c>
      <c r="R747" s="64">
        <f>IF(YEAR(M747)&lt;&gt;YEAR(M746), R746*EXP($C$20/52)+(-MAX(Q$2:Q746)*$C$19), R746*EXP($C$20/52))</f>
        <v>-4862.7685411061566</v>
      </c>
      <c r="S747" s="65">
        <f t="shared" si="45"/>
        <v>2.0763966075924851</v>
      </c>
      <c r="T747" s="62"/>
      <c r="U747" s="62"/>
      <c r="V747" s="62"/>
    </row>
    <row r="748" spans="1:22" x14ac:dyDescent="0.4">
      <c r="G748" s="62"/>
      <c r="H748" s="77">
        <v>41827</v>
      </c>
      <c r="I748" s="78">
        <v>3904.580078125</v>
      </c>
      <c r="J748" s="73">
        <v>7.1822228431701598</v>
      </c>
      <c r="K748" s="79">
        <f t="shared" si="46"/>
        <v>152.81458296838844</v>
      </c>
      <c r="L748" s="62"/>
      <c r="M748" s="77">
        <v>41827</v>
      </c>
      <c r="N748" s="80">
        <f t="shared" si="47"/>
        <v>3328.9895723717996</v>
      </c>
      <c r="O748" s="80">
        <f t="array" ref="O748">IF(YEAR(M748)&lt;&gt;YEAR(M747),IF(O747&gt;INDEX(Table2xAcq.1[],_xlfn.AGGREGATE(15,6,(ROW(Tableyear1[])-ROW(INDEX(Tableyear1[],1,1))+1)/(YEAR(Tableyear1[])=YEAR(M747)),1)),O747-(O747-INDEX(Table2xAcq.1[],_xlfn.AGGREGATE(15,6,(ROW(Tableyear1[])-ROW(INDEX(Tableyear1[],1,1))+1)/(YEAR(Tableyear1[])=YEAR(M747)),1)))*$C$25,O747+MAX($Q$2:Q747)*$C$19),O747)*($J748/$J747)</f>
        <v>2254.6895723900461</v>
      </c>
      <c r="P748" s="80">
        <f t="array" ref="P748">IF(YEAR(M748)&lt;&gt;YEAR(M747),IF(O747&gt;INDEX(Table2xAcq.1[],_xlfn.AGGREGATE(15,6,(ROW(Tableyear1[])-ROW(INDEX(Tableyear1[],1,1))+1)/(YEAR(Tableyear1[])=YEAR(M747)),1)),P747+(O747-INDEX(Table2xAcq.1[],_xlfn.AGGREGATE(15,6,(ROW(Tableyear1[])-ROW(INDEX(Tableyear1[],1,1))+1)/(YEAR(Tableyear1[])=YEAR(M747)),1)))*$C$25,P747-MAX($Q$2:Q747)*$C$19),P747)*(1+Tbill_YTM)^(1/52)</f>
        <v>4478.5701403845078</v>
      </c>
      <c r="Q748" s="64">
        <f t="shared" si="44"/>
        <v>10062.249285146354</v>
      </c>
      <c r="R748" s="64">
        <f>IF(YEAR(M748)&lt;&gt;YEAR(M747), R747*EXP($C$20/52)+(-MAX(Q$2:Q747)*$C$19), R747*EXP($C$20/52))</f>
        <v>-4868.3826661797993</v>
      </c>
      <c r="S748" s="65">
        <f t="shared" si="45"/>
        <v>2.0668566904257264</v>
      </c>
      <c r="T748" s="62"/>
      <c r="U748" s="62"/>
      <c r="V748" s="62"/>
    </row>
    <row r="749" spans="1:22" x14ac:dyDescent="0.4">
      <c r="G749" s="62"/>
      <c r="H749" s="77">
        <v>41834</v>
      </c>
      <c r="I749" s="78">
        <v>3939.88989257812</v>
      </c>
      <c r="J749" s="73">
        <v>7.3058128356933496</v>
      </c>
      <c r="K749" s="79">
        <f t="shared" si="46"/>
        <v>152.90147335499998</v>
      </c>
      <c r="L749" s="62"/>
      <c r="M749" s="77">
        <v>41834</v>
      </c>
      <c r="N749" s="80">
        <f t="shared" si="47"/>
        <v>3359.0942191622084</v>
      </c>
      <c r="O749" s="80">
        <f t="array" ref="O749">IF(YEAR(M749)&lt;&gt;YEAR(M748),IF(O748&gt;INDEX(Table2xAcq.1[],_xlfn.AGGREGATE(15,6,(ROW(Tableyear1[])-ROW(INDEX(Tableyear1[],1,1))+1)/(YEAR(Tableyear1[])=YEAR(M748)),1)),O748-(O748-INDEX(Table2xAcq.1[],_xlfn.AGGREGATE(15,6,(ROW(Tableyear1[])-ROW(INDEX(Tableyear1[],1,1))+1)/(YEAR(Tableyear1[])=YEAR(M748)),1)))*$C$25,O748+MAX($Q$2:Q748)*$C$19),O748)*($J749/$J748)</f>
        <v>2293.487737453775</v>
      </c>
      <c r="P749" s="80">
        <f t="array" ref="P749">IF(YEAR(M749)&lt;&gt;YEAR(M748),IF(O748&gt;INDEX(Table2xAcq.1[],_xlfn.AGGREGATE(15,6,(ROW(Tableyear1[])-ROW(INDEX(Tableyear1[],1,1))+1)/(YEAR(Tableyear1[])=YEAR(M748)),1)),P748+(O748-INDEX(Table2xAcq.1[],_xlfn.AGGREGATE(15,6,(ROW(Tableyear1[])-ROW(INDEX(Tableyear1[],1,1))+1)/(YEAR(Tableyear1[])=YEAR(M748)),1)))*$C$25,P748-MAX($Q$2:Q748)*$C$19),P748)*(1+Tbill_YTM)^(1/52)</f>
        <v>4481.1166557981933</v>
      </c>
      <c r="Q749" s="64">
        <f t="shared" si="44"/>
        <v>10133.698612414177</v>
      </c>
      <c r="R749" s="64">
        <f>IF(YEAR(M749)&lt;&gt;YEAR(M748), R748*EXP($C$20/52)+(-MAX(Q$2:Q748)*$C$19), R748*EXP($C$20/52))</f>
        <v>-4874.003272828716</v>
      </c>
      <c r="S749" s="65">
        <f t="shared" si="45"/>
        <v>2.0791325005682446</v>
      </c>
      <c r="T749" s="62"/>
      <c r="U749" s="62"/>
      <c r="V749" s="62"/>
    </row>
    <row r="750" spans="1:22" x14ac:dyDescent="0.4">
      <c r="G750" s="62"/>
      <c r="H750" s="77">
        <v>41841</v>
      </c>
      <c r="I750" s="78">
        <v>3965.169921875</v>
      </c>
      <c r="J750" s="73">
        <v>7.3980417251586896</v>
      </c>
      <c r="K750" s="79">
        <f t="shared" si="46"/>
        <v>152.98841314749373</v>
      </c>
      <c r="L750" s="62"/>
      <c r="M750" s="77">
        <v>41841</v>
      </c>
      <c r="N750" s="80">
        <f t="shared" si="47"/>
        <v>3380.6476134414161</v>
      </c>
      <c r="O750" s="80">
        <f t="array" ref="O750">IF(YEAR(M750)&lt;&gt;YEAR(M749),IF(O749&gt;INDEX(Table2xAcq.1[],_xlfn.AGGREGATE(15,6,(ROW(Tableyear1[])-ROW(INDEX(Tableyear1[],1,1))+1)/(YEAR(Tableyear1[])=YEAR(M749)),1)),O749-(O749-INDEX(Table2xAcq.1[],_xlfn.AGGREGATE(15,6,(ROW(Tableyear1[])-ROW(INDEX(Tableyear1[],1,1))+1)/(YEAR(Tableyear1[])=YEAR(M749)),1)))*$C$25,O749+MAX($Q$2:Q749)*$C$19),O749)*($J750/$J749)</f>
        <v>2322.4408234121647</v>
      </c>
      <c r="P750" s="80">
        <f t="array" ref="P750">IF(YEAR(M750)&lt;&gt;YEAR(M749),IF(O749&gt;INDEX(Table2xAcq.1[],_xlfn.AGGREGATE(15,6,(ROW(Tableyear1[])-ROW(INDEX(Tableyear1[],1,1))+1)/(YEAR(Tableyear1[])=YEAR(M749)),1)),P749+(O749-INDEX(Table2xAcq.1[],_xlfn.AGGREGATE(15,6,(ROW(Tableyear1[])-ROW(INDEX(Tableyear1[],1,1))+1)/(YEAR(Tableyear1[])=YEAR(M749)),1)))*$C$25,P749-MAX($Q$2:Q749)*$C$19),P749)*(1+Tbill_YTM)^(1/52)</f>
        <v>4483.6646191607879</v>
      </c>
      <c r="Q750" s="64">
        <f t="shared" si="44"/>
        <v>10186.753056014368</v>
      </c>
      <c r="R750" s="64">
        <f>IF(YEAR(M750)&lt;&gt;YEAR(M749), R749*EXP($C$20/52)+(-MAX(Q$2:Q749)*$C$19), R749*EXP($C$20/52))</f>
        <v>-4879.6303685359644</v>
      </c>
      <c r="S750" s="65">
        <f t="shared" si="45"/>
        <v>2.0876075207865998</v>
      </c>
      <c r="T750" s="62"/>
      <c r="U750" s="62"/>
      <c r="V750" s="62"/>
    </row>
    <row r="751" spans="1:22" x14ac:dyDescent="0.4">
      <c r="G751" s="62"/>
      <c r="H751" s="77">
        <v>41848</v>
      </c>
      <c r="I751" s="78">
        <v>3879.669921875</v>
      </c>
      <c r="J751" s="73">
        <v>7.0863060951232901</v>
      </c>
      <c r="K751" s="79">
        <f t="shared" si="46"/>
        <v>153.07540237396188</v>
      </c>
      <c r="L751" s="62"/>
      <c r="M751" s="77">
        <v>41848</v>
      </c>
      <c r="N751" s="80">
        <f t="shared" si="47"/>
        <v>3307.7515266042192</v>
      </c>
      <c r="O751" s="80">
        <f t="array" ref="O751">IF(YEAR(M751)&lt;&gt;YEAR(M750),IF(O750&gt;INDEX(Table2xAcq.1[],_xlfn.AGGREGATE(15,6,(ROW(Tableyear1[])-ROW(INDEX(Tableyear1[],1,1))+1)/(YEAR(Tableyear1[])=YEAR(M750)),1)),O750-(O750-INDEX(Table2xAcq.1[],_xlfn.AGGREGATE(15,6,(ROW(Tableyear1[])-ROW(INDEX(Tableyear1[],1,1))+1)/(YEAR(Tableyear1[])=YEAR(M750)),1)))*$C$25,O750+MAX($Q$2:Q750)*$C$19),O750)*($J751/$J750)</f>
        <v>2224.5787701549843</v>
      </c>
      <c r="P751" s="80">
        <f t="array" ref="P751">IF(YEAR(M751)&lt;&gt;YEAR(M750),IF(O750&gt;INDEX(Table2xAcq.1[],_xlfn.AGGREGATE(15,6,(ROW(Tableyear1[])-ROW(INDEX(Tableyear1[],1,1))+1)/(YEAR(Tableyear1[])=YEAR(M750)),1)),P750+(O750-INDEX(Table2xAcq.1[],_xlfn.AGGREGATE(15,6,(ROW(Tableyear1[])-ROW(INDEX(Tableyear1[],1,1))+1)/(YEAR(Tableyear1[])=YEAR(M750)),1)))*$C$25,P750-MAX($Q$2:Q750)*$C$19),P750)*(1+Tbill_YTM)^(1/52)</f>
        <v>4486.2140312955962</v>
      </c>
      <c r="Q751" s="64">
        <f t="shared" si="44"/>
        <v>10018.544328054799</v>
      </c>
      <c r="R751" s="64">
        <f>IF(YEAR(M751)&lt;&gt;YEAR(M750), R750*EXP($C$20/52)+(-MAX(Q$2:Q750)*$C$19), R750*EXP($C$20/52))</f>
        <v>-4885.2639607932415</v>
      </c>
      <c r="S751" s="65">
        <f t="shared" si="45"/>
        <v>2.0507682713685025</v>
      </c>
      <c r="T751" s="62"/>
      <c r="U751" s="62"/>
      <c r="V751" s="62"/>
    </row>
    <row r="752" spans="1:22" x14ac:dyDescent="0.4">
      <c r="E752" s="4"/>
      <c r="F752" s="4"/>
      <c r="G752" s="62"/>
      <c r="H752" s="77">
        <v>41855</v>
      </c>
      <c r="I752" s="78">
        <v>3888.09008789062</v>
      </c>
      <c r="J752" s="73">
        <v>7.1145896911620996</v>
      </c>
      <c r="K752" s="79">
        <f t="shared" si="46"/>
        <v>153.16244106251258</v>
      </c>
      <c r="L752" s="62"/>
      <c r="M752" s="77">
        <v>41855</v>
      </c>
      <c r="N752" s="80">
        <f t="shared" si="47"/>
        <v>3314.9304406750757</v>
      </c>
      <c r="O752" s="80">
        <f t="array" ref="O752">IF(YEAR(M752)&lt;&gt;YEAR(M751),IF(O751&gt;INDEX(Table2xAcq.1[],_xlfn.AGGREGATE(15,6,(ROW(Tableyear1[])-ROW(INDEX(Tableyear1[],1,1))+1)/(YEAR(Tableyear1[])=YEAR(M751)),1)),O751-(O751-INDEX(Table2xAcq.1[],_xlfn.AGGREGATE(15,6,(ROW(Tableyear1[])-ROW(INDEX(Tableyear1[],1,1))+1)/(YEAR(Tableyear1[])=YEAR(M751)),1)))*$C$25,O751+MAX($Q$2:Q751)*$C$19),O751)*($J752/$J751)</f>
        <v>2233.4577384703489</v>
      </c>
      <c r="P752" s="80">
        <f t="array" ref="P752">IF(YEAR(M752)&lt;&gt;YEAR(M751),IF(O751&gt;INDEX(Table2xAcq.1[],_xlfn.AGGREGATE(15,6,(ROW(Tableyear1[])-ROW(INDEX(Tableyear1[],1,1))+1)/(YEAR(Tableyear1[])=YEAR(M751)),1)),P751+(O751-INDEX(Table2xAcq.1[],_xlfn.AGGREGATE(15,6,(ROW(Tableyear1[])-ROW(INDEX(Tableyear1[],1,1))+1)/(YEAR(Tableyear1[])=YEAR(M751)),1)))*$C$25,P751-MAX($Q$2:Q751)*$C$19),P751)*(1+Tbill_YTM)^(1/52)</f>
        <v>4488.7648930263904</v>
      </c>
      <c r="Q752" s="64">
        <f t="shared" si="44"/>
        <v>10037.153072171815</v>
      </c>
      <c r="R752" s="64">
        <f>IF(YEAR(M752)&lt;&gt;YEAR(M751), R751*EXP($C$20/52)+(-MAX(Q$2:Q751)*$C$19), R751*EXP($C$20/52))</f>
        <v>-4890.9040571008918</v>
      </c>
      <c r="S752" s="65">
        <f t="shared" si="45"/>
        <v>2.0522081306418816</v>
      </c>
      <c r="T752" s="62"/>
      <c r="U752" s="62"/>
      <c r="V752" s="62"/>
    </row>
    <row r="753" spans="2:22" x14ac:dyDescent="0.4">
      <c r="B753" s="27"/>
      <c r="C753" s="4"/>
      <c r="D753" s="4"/>
      <c r="G753" s="62"/>
      <c r="H753" s="77">
        <v>41862</v>
      </c>
      <c r="I753" s="78">
        <v>3987.51000976562</v>
      </c>
      <c r="J753" s="73">
        <v>7.4914994239807102</v>
      </c>
      <c r="K753" s="79">
        <f t="shared" si="46"/>
        <v>153.24952924126998</v>
      </c>
      <c r="L753" s="62"/>
      <c r="M753" s="77">
        <v>41862</v>
      </c>
      <c r="N753" s="80">
        <f t="shared" si="47"/>
        <v>3399.6944553925887</v>
      </c>
      <c r="O753" s="80">
        <f t="array" ref="O753">IF(YEAR(M753)&lt;&gt;YEAR(M752),IF(O752&gt;INDEX(Table2xAcq.1[],_xlfn.AGGREGATE(15,6,(ROW(Tableyear1[])-ROW(INDEX(Tableyear1[],1,1))+1)/(YEAR(Tableyear1[])=YEAR(M752)),1)),O752-(O752-INDEX(Table2xAcq.1[],_xlfn.AGGREGATE(15,6,(ROW(Tableyear1[])-ROW(INDEX(Tableyear1[],1,1))+1)/(YEAR(Tableyear1[])=YEAR(M752)),1)))*$C$25,O752+MAX($Q$2:Q752)*$C$19),O752)*($J753/$J752)</f>
        <v>2351.7796651043241</v>
      </c>
      <c r="P753" s="80">
        <f t="array" ref="P753">IF(YEAR(M753)&lt;&gt;YEAR(M752),IF(O752&gt;INDEX(Table2xAcq.1[],_xlfn.AGGREGATE(15,6,(ROW(Tableyear1[])-ROW(INDEX(Tableyear1[],1,1))+1)/(YEAR(Tableyear1[])=YEAR(M752)),1)),P752+(O752-INDEX(Table2xAcq.1[],_xlfn.AGGREGATE(15,6,(ROW(Tableyear1[])-ROW(INDEX(Tableyear1[],1,1))+1)/(YEAR(Tableyear1[])=YEAR(M752)),1)))*$C$25,P752-MAX($Q$2:Q752)*$C$19),P752)*(1+Tbill_YTM)^(1/52)</f>
        <v>4491.3172051774109</v>
      </c>
      <c r="Q753" s="64">
        <f t="shared" si="44"/>
        <v>10242.791325674323</v>
      </c>
      <c r="R753" s="64">
        <f>IF(YEAR(M753)&lt;&gt;YEAR(M752), R752*EXP($C$20/52)+(-MAX(Q$2:Q752)*$C$19), R752*EXP($C$20/52))</f>
        <v>-4896.5506649679201</v>
      </c>
      <c r="S753" s="65">
        <f t="shared" si="45"/>
        <v>2.0918381175866849</v>
      </c>
      <c r="T753" s="62"/>
      <c r="U753" s="62"/>
      <c r="V753" s="62"/>
    </row>
    <row r="754" spans="2:22" x14ac:dyDescent="0.4">
      <c r="G754" s="62"/>
      <c r="H754" s="77">
        <v>41869</v>
      </c>
      <c r="I754" s="78">
        <v>4052.75</v>
      </c>
      <c r="J754" s="73">
        <v>7.7460532188415501</v>
      </c>
      <c r="K754" s="79">
        <f t="shared" si="46"/>
        <v>153.33666693837421</v>
      </c>
      <c r="L754" s="62"/>
      <c r="M754" s="77">
        <v>41869</v>
      </c>
      <c r="N754" s="80">
        <f t="shared" si="47"/>
        <v>3455.3171453736795</v>
      </c>
      <c r="O754" s="80">
        <f t="array" ref="O754">IF(YEAR(M754)&lt;&gt;YEAR(M753),IF(O753&gt;INDEX(Table2xAcq.1[],_xlfn.AGGREGATE(15,6,(ROW(Tableyear1[])-ROW(INDEX(Tableyear1[],1,1))+1)/(YEAR(Tableyear1[])=YEAR(M753)),1)),O753-(O753-INDEX(Table2xAcq.1[],_xlfn.AGGREGATE(15,6,(ROW(Tableyear1[])-ROW(INDEX(Tableyear1[],1,1))+1)/(YEAR(Tableyear1[])=YEAR(M753)),1)))*$C$25,O753+MAX($Q$2:Q753)*$C$19),O753)*($J754/$J753)</f>
        <v>2431.6908290179908</v>
      </c>
      <c r="P754" s="80">
        <f t="array" ref="P754">IF(YEAR(M754)&lt;&gt;YEAR(M753),IF(O753&gt;INDEX(Table2xAcq.1[],_xlfn.AGGREGATE(15,6,(ROW(Tableyear1[])-ROW(INDEX(Tableyear1[],1,1))+1)/(YEAR(Tableyear1[])=YEAR(M753)),1)),P753+(O753-INDEX(Table2xAcq.1[],_xlfn.AGGREGATE(15,6,(ROW(Tableyear1[])-ROW(INDEX(Tableyear1[],1,1))+1)/(YEAR(Tableyear1[])=YEAR(M753)),1)))*$C$25,P753-MAX($Q$2:Q753)*$C$19),P753)*(1+Tbill_YTM)^(1/52)</f>
        <v>4493.8709685733666</v>
      </c>
      <c r="Q754" s="64">
        <f t="shared" si="44"/>
        <v>10380.878942965037</v>
      </c>
      <c r="R754" s="64">
        <f>IF(YEAR(M754)&lt;&gt;YEAR(M753), R753*EXP($C$20/52)+(-MAX(Q$2:Q753)*$C$19), R753*EXP($C$20/52))</f>
        <v>-4902.2037919120012</v>
      </c>
      <c r="S754" s="65">
        <f t="shared" si="45"/>
        <v>2.1175943276964815</v>
      </c>
      <c r="T754" s="62"/>
      <c r="U754" s="62"/>
      <c r="V754" s="62"/>
    </row>
    <row r="755" spans="2:22" x14ac:dyDescent="0.4">
      <c r="G755" s="62"/>
      <c r="H755" s="77">
        <v>41876</v>
      </c>
      <c r="I755" s="78">
        <v>4082.56005859375</v>
      </c>
      <c r="J755" s="73">
        <v>7.86164999008178</v>
      </c>
      <c r="K755" s="79">
        <f t="shared" si="46"/>
        <v>153.42385418198143</v>
      </c>
      <c r="L755" s="62"/>
      <c r="M755" s="77">
        <v>41876</v>
      </c>
      <c r="N755" s="80">
        <f t="shared" si="47"/>
        <v>3480.7327783546375</v>
      </c>
      <c r="O755" s="80">
        <f t="array" ref="O755">IF(YEAR(M755)&lt;&gt;YEAR(M754),IF(O754&gt;INDEX(Table2xAcq.1[],_xlfn.AGGREGATE(15,6,(ROW(Tableyear1[])-ROW(INDEX(Tableyear1[],1,1))+1)/(YEAR(Tableyear1[])=YEAR(M754)),1)),O754-(O754-INDEX(Table2xAcq.1[],_xlfn.AGGREGATE(15,6,(ROW(Tableyear1[])-ROW(INDEX(Tableyear1[],1,1))+1)/(YEAR(Tableyear1[])=YEAR(M754)),1)))*$C$25,O754+MAX($Q$2:Q754)*$C$19),O754)*($J755/$J754)</f>
        <v>2467.9797106648684</v>
      </c>
      <c r="P755" s="80">
        <f t="array" ref="P755">IF(YEAR(M755)&lt;&gt;YEAR(M754),IF(O754&gt;INDEX(Table2xAcq.1[],_xlfn.AGGREGATE(15,6,(ROW(Tableyear1[])-ROW(INDEX(Tableyear1[],1,1))+1)/(YEAR(Tableyear1[])=YEAR(M754)),1)),P754+(O754-INDEX(Table2xAcq.1[],_xlfn.AGGREGATE(15,6,(ROW(Tableyear1[])-ROW(INDEX(Tableyear1[],1,1))+1)/(YEAR(Tableyear1[])=YEAR(M754)),1)))*$C$25,P754-MAX($Q$2:Q754)*$C$19),P754)*(1+Tbill_YTM)^(1/52)</f>
        <v>4496.4261840394356</v>
      </c>
      <c r="Q755" s="64">
        <f t="shared" si="44"/>
        <v>10445.138673058942</v>
      </c>
      <c r="R755" s="64">
        <f>IF(YEAR(M755)&lt;&gt;YEAR(M754), R754*EXP($C$20/52)+(-MAX(Q$2:Q754)*$C$19), R754*EXP($C$20/52))</f>
        <v>-4907.8634454594876</v>
      </c>
      <c r="S755" s="65">
        <f t="shared" si="45"/>
        <v>2.1282455775582485</v>
      </c>
      <c r="T755" s="62"/>
      <c r="U755" s="62"/>
      <c r="V755" s="62"/>
    </row>
    <row r="756" spans="2:22" x14ac:dyDescent="0.4">
      <c r="G756" s="62"/>
      <c r="H756" s="77">
        <v>41883</v>
      </c>
      <c r="I756" s="78">
        <v>4089.919921875</v>
      </c>
      <c r="J756" s="73">
        <v>7.8800945281982404</v>
      </c>
      <c r="K756" s="79">
        <f t="shared" si="46"/>
        <v>153.51109100026375</v>
      </c>
      <c r="L756" s="62"/>
      <c r="M756" s="77">
        <v>41883</v>
      </c>
      <c r="N756" s="80">
        <f t="shared" si="47"/>
        <v>3487.0076933588466</v>
      </c>
      <c r="O756" s="80">
        <f t="array" ref="O756">IF(YEAR(M756)&lt;&gt;YEAR(M755),IF(O755&gt;INDEX(Table2xAcq.1[],_xlfn.AGGREGATE(15,6,(ROW(Tableyear1[])-ROW(INDEX(Tableyear1[],1,1))+1)/(YEAR(Tableyear1[])=YEAR(M755)),1)),O755-(O755-INDEX(Table2xAcq.1[],_xlfn.AGGREGATE(15,6,(ROW(Tableyear1[])-ROW(INDEX(Tableyear1[],1,1))+1)/(YEAR(Tableyear1[])=YEAR(M755)),1)))*$C$25,O755+MAX($Q$2:Q755)*$C$19),O755)*($J756/$J755)</f>
        <v>2473.7699386579029</v>
      </c>
      <c r="P756" s="80">
        <f t="array" ref="P756">IF(YEAR(M756)&lt;&gt;YEAR(M755),IF(O755&gt;INDEX(Table2xAcq.1[],_xlfn.AGGREGATE(15,6,(ROW(Tableyear1[])-ROW(INDEX(Tableyear1[],1,1))+1)/(YEAR(Tableyear1[])=YEAR(M755)),1)),P755+(O755-INDEX(Table2xAcq.1[],_xlfn.AGGREGATE(15,6,(ROW(Tableyear1[])-ROW(INDEX(Tableyear1[],1,1))+1)/(YEAR(Tableyear1[])=YEAR(M755)),1)))*$C$25,P755-MAX($Q$2:Q755)*$C$19),P755)*(1+Tbill_YTM)^(1/52)</f>
        <v>4498.9828524012646</v>
      </c>
      <c r="Q756" s="64">
        <f t="shared" si="44"/>
        <v>10459.760484418013</v>
      </c>
      <c r="R756" s="64">
        <f>IF(YEAR(M756)&lt;&gt;YEAR(M755), R755*EXP($C$20/52)+(-MAX(Q$2:Q755)*$C$19), R755*EXP($C$20/52))</f>
        <v>-4913.5296331454228</v>
      </c>
      <c r="S756" s="65">
        <f t="shared" si="45"/>
        <v>2.1287671522034031</v>
      </c>
      <c r="T756" s="62"/>
      <c r="U756" s="62"/>
      <c r="V756" s="62"/>
    </row>
    <row r="757" spans="2:22" x14ac:dyDescent="0.4">
      <c r="G757" s="62"/>
      <c r="H757" s="77">
        <v>41890</v>
      </c>
      <c r="I757" s="78">
        <v>4069.22998046875</v>
      </c>
      <c r="J757" s="73">
        <v>7.8069257736206001</v>
      </c>
      <c r="K757" s="79">
        <f t="shared" si="46"/>
        <v>153.59837742140937</v>
      </c>
      <c r="L757" s="62"/>
      <c r="M757" s="77">
        <v>41890</v>
      </c>
      <c r="N757" s="80">
        <f t="shared" si="47"/>
        <v>3469.3677428862557</v>
      </c>
      <c r="O757" s="80">
        <f t="array" ref="O757">IF(YEAR(M757)&lt;&gt;YEAR(M756),IF(O756&gt;INDEX(Table2xAcq.1[],_xlfn.AGGREGATE(15,6,(ROW(Tableyear1[])-ROW(INDEX(Tableyear1[],1,1))+1)/(YEAR(Tableyear1[])=YEAR(M756)),1)),O756-(O756-INDEX(Table2xAcq.1[],_xlfn.AGGREGATE(15,6,(ROW(Tableyear1[])-ROW(INDEX(Tableyear1[],1,1))+1)/(YEAR(Tableyear1[])=YEAR(M756)),1)))*$C$25,O756+MAX($Q$2:Q756)*$C$19),O756)*($J757/$J756)</f>
        <v>2450.8003327888996</v>
      </c>
      <c r="P757" s="80">
        <f t="array" ref="P757">IF(YEAR(M757)&lt;&gt;YEAR(M756),IF(O756&gt;INDEX(Table2xAcq.1[],_xlfn.AGGREGATE(15,6,(ROW(Tableyear1[])-ROW(INDEX(Tableyear1[],1,1))+1)/(YEAR(Tableyear1[])=YEAR(M756)),1)),P756+(O756-INDEX(Table2xAcq.1[],_xlfn.AGGREGATE(15,6,(ROW(Tableyear1[])-ROW(INDEX(Tableyear1[],1,1))+1)/(YEAR(Tableyear1[])=YEAR(M756)),1)))*$C$25,P756-MAX($Q$2:Q756)*$C$19),P756)*(1+Tbill_YTM)^(1/52)</f>
        <v>4501.5409744849712</v>
      </c>
      <c r="Q757" s="64">
        <f t="shared" si="44"/>
        <v>10421.709050160127</v>
      </c>
      <c r="R757" s="64">
        <f>IF(YEAR(M757)&lt;&gt;YEAR(M756), R756*EXP($C$20/52)+(-MAX(Q$2:Q756)*$C$19), R756*EXP($C$20/52))</f>
        <v>-4919.202362513548</v>
      </c>
      <c r="S757" s="65">
        <f t="shared" si="45"/>
        <v>2.1185770135374105</v>
      </c>
      <c r="T757" s="62"/>
      <c r="U757" s="62"/>
      <c r="V757" s="62"/>
    </row>
    <row r="758" spans="2:22" x14ac:dyDescent="0.4">
      <c r="G758" s="62"/>
      <c r="H758" s="77">
        <v>41897</v>
      </c>
      <c r="I758" s="78">
        <v>4100.08984375</v>
      </c>
      <c r="J758" s="73">
        <v>7.9151411056518501</v>
      </c>
      <c r="K758" s="79">
        <f t="shared" si="46"/>
        <v>153.68571347362246</v>
      </c>
      <c r="L758" s="62"/>
      <c r="M758" s="77">
        <v>41897</v>
      </c>
      <c r="N758" s="80">
        <f t="shared" si="47"/>
        <v>3495.6784244480573</v>
      </c>
      <c r="O758" s="80">
        <f t="array" ref="O758">IF(YEAR(M758)&lt;&gt;YEAR(M757),IF(O757&gt;INDEX(Table2xAcq.1[],_xlfn.AGGREGATE(15,6,(ROW(Tableyear1[])-ROW(INDEX(Tableyear1[],1,1))+1)/(YEAR(Tableyear1[])=YEAR(M757)),1)),O757-(O757-INDEX(Table2xAcq.1[],_xlfn.AGGREGATE(15,6,(ROW(Tableyear1[])-ROW(INDEX(Tableyear1[],1,1))+1)/(YEAR(Tableyear1[])=YEAR(M757)),1)))*$C$25,O757+MAX($Q$2:Q757)*$C$19),O757)*($J758/$J757)</f>
        <v>2484.7719855809887</v>
      </c>
      <c r="P758" s="80">
        <f t="array" ref="P758">IF(YEAR(M758)&lt;&gt;YEAR(M757),IF(O757&gt;INDEX(Table2xAcq.1[],_xlfn.AGGREGATE(15,6,(ROW(Tableyear1[])-ROW(INDEX(Tableyear1[],1,1))+1)/(YEAR(Tableyear1[])=YEAR(M757)),1)),P757+(O757-INDEX(Table2xAcq.1[],_xlfn.AGGREGATE(15,6,(ROW(Tableyear1[])-ROW(INDEX(Tableyear1[],1,1))+1)/(YEAR(Tableyear1[])=YEAR(M757)),1)))*$C$25,P757-MAX($Q$2:Q757)*$C$19),P757)*(1+Tbill_YTM)^(1/52)</f>
        <v>4504.1005511171406</v>
      </c>
      <c r="Q758" s="64">
        <f t="shared" si="44"/>
        <v>10484.550961146186</v>
      </c>
      <c r="R758" s="64">
        <f>IF(YEAR(M758)&lt;&gt;YEAR(M757), R757*EXP($C$20/52)+(-MAX(Q$2:Q757)*$C$19), R757*EXP($C$20/52))</f>
        <v>-4924.8816411163143</v>
      </c>
      <c r="S758" s="65">
        <f t="shared" si="45"/>
        <v>2.1288939968859171</v>
      </c>
      <c r="T758" s="62"/>
      <c r="U758" s="62"/>
      <c r="V758" s="62"/>
    </row>
    <row r="759" spans="2:22" x14ac:dyDescent="0.4">
      <c r="G759" s="62"/>
      <c r="H759" s="77">
        <v>41904</v>
      </c>
      <c r="I759" s="78">
        <v>4053.71997070312</v>
      </c>
      <c r="J759" s="73">
        <v>7.7294530868530202</v>
      </c>
      <c r="K759" s="79">
        <f t="shared" si="46"/>
        <v>153.77309918512327</v>
      </c>
      <c r="L759" s="62"/>
      <c r="M759" s="77">
        <v>41904</v>
      </c>
      <c r="N759" s="80">
        <f t="shared" si="47"/>
        <v>3456.1441286322074</v>
      </c>
      <c r="O759" s="80">
        <f t="array" ref="O759">IF(YEAR(M759)&lt;&gt;YEAR(M758),IF(O758&gt;INDEX(Table2xAcq.1[],_xlfn.AGGREGATE(15,6,(ROW(Tableyear1[])-ROW(INDEX(Tableyear1[],1,1))+1)/(YEAR(Tableyear1[])=YEAR(M758)),1)),O758-(O758-INDEX(Table2xAcq.1[],_xlfn.AGGREGATE(15,6,(ROW(Tableyear1[])-ROW(INDEX(Tableyear1[],1,1))+1)/(YEAR(Tableyear1[])=YEAR(M758)),1)))*$C$25,O758+MAX($Q$2:Q758)*$C$19),O758)*($J759/$J758)</f>
        <v>2426.479608855082</v>
      </c>
      <c r="P759" s="80">
        <f t="array" ref="P759">IF(YEAR(M759)&lt;&gt;YEAR(M758),IF(O758&gt;INDEX(Table2xAcq.1[],_xlfn.AGGREGATE(15,6,(ROW(Tableyear1[])-ROW(INDEX(Tableyear1[],1,1))+1)/(YEAR(Tableyear1[])=YEAR(M758)),1)),P758+(O758-INDEX(Table2xAcq.1[],_xlfn.AGGREGATE(15,6,(ROW(Tableyear1[])-ROW(INDEX(Tableyear1[],1,1))+1)/(YEAR(Tableyear1[])=YEAR(M758)),1)))*$C$25,P758-MAX($Q$2:Q758)*$C$19),P758)*(1+Tbill_YTM)^(1/52)</f>
        <v>4506.66158312483</v>
      </c>
      <c r="Q759" s="64">
        <f t="shared" si="44"/>
        <v>10389.285320612118</v>
      </c>
      <c r="R759" s="64">
        <f>IF(YEAR(M759)&lt;&gt;YEAR(M758), R758*EXP($C$20/52)+(-MAX(Q$2:Q758)*$C$19), R758*EXP($C$20/52))</f>
        <v>-4930.5674765148924</v>
      </c>
      <c r="S759" s="65">
        <f t="shared" si="45"/>
        <v>2.1071175620449374</v>
      </c>
      <c r="T759" s="62"/>
      <c r="U759" s="62"/>
      <c r="V759" s="62"/>
    </row>
    <row r="760" spans="2:22" x14ac:dyDescent="0.4">
      <c r="G760" s="62"/>
      <c r="H760" s="77">
        <v>41911</v>
      </c>
      <c r="I760" s="78">
        <v>4027.31005859375</v>
      </c>
      <c r="J760" s="73">
        <v>7.6249265670776296</v>
      </c>
      <c r="K760" s="79">
        <f t="shared" si="46"/>
        <v>153.86053458414807</v>
      </c>
      <c r="L760" s="62"/>
      <c r="M760" s="77">
        <v>41911</v>
      </c>
      <c r="N760" s="80">
        <f t="shared" si="47"/>
        <v>3433.6274122990217</v>
      </c>
      <c r="O760" s="80">
        <f t="array" ref="O760">IF(YEAR(M760)&lt;&gt;YEAR(M759),IF(O759&gt;INDEX(Table2xAcq.1[],_xlfn.AGGREGATE(15,6,(ROW(Tableyear1[])-ROW(INDEX(Tableyear1[],1,1))+1)/(YEAR(Tableyear1[])=YEAR(M759)),1)),O759-(O759-INDEX(Table2xAcq.1[],_xlfn.AGGREGATE(15,6,(ROW(Tableyear1[])-ROW(INDEX(Tableyear1[],1,1))+1)/(YEAR(Tableyear1[])=YEAR(M759)),1)))*$C$25,O759+MAX($Q$2:Q759)*$C$19),O759)*($J760/$J759)</f>
        <v>2393.6659717232424</v>
      </c>
      <c r="P760" s="80">
        <f t="array" ref="P760">IF(YEAR(M760)&lt;&gt;YEAR(M759),IF(O759&gt;INDEX(Table2xAcq.1[],_xlfn.AGGREGATE(15,6,(ROW(Tableyear1[])-ROW(INDEX(Tableyear1[],1,1))+1)/(YEAR(Tableyear1[])=YEAR(M759)),1)),P759+(O759-INDEX(Table2xAcq.1[],_xlfn.AGGREGATE(15,6,(ROW(Tableyear1[])-ROW(INDEX(Tableyear1[],1,1))+1)/(YEAR(Tableyear1[])=YEAR(M759)),1)))*$C$25,P759-MAX($Q$2:Q759)*$C$19),P759)*(1+Tbill_YTM)^(1/52)</f>
        <v>4509.2240713355659</v>
      </c>
      <c r="Q760" s="64">
        <f t="shared" si="44"/>
        <v>10336.517455357829</v>
      </c>
      <c r="R760" s="64">
        <f>IF(YEAR(M760)&lt;&gt;YEAR(M759), R759*EXP($C$20/52)+(-MAX(Q$2:Q759)*$C$19), R759*EXP($C$20/52))</f>
        <v>-4936.2598762791822</v>
      </c>
      <c r="S760" s="65">
        <f t="shared" si="45"/>
        <v>2.0939978271867674</v>
      </c>
      <c r="T760" s="62"/>
      <c r="U760" s="62"/>
      <c r="V760" s="62"/>
    </row>
    <row r="761" spans="2:22" x14ac:dyDescent="0.4">
      <c r="G761" s="62"/>
      <c r="H761" s="77">
        <v>41918</v>
      </c>
      <c r="I761" s="78">
        <v>3870.86010742187</v>
      </c>
      <c r="J761" s="73">
        <v>7.04141998291015</v>
      </c>
      <c r="K761" s="79">
        <f t="shared" si="46"/>
        <v>153.9480196989492</v>
      </c>
      <c r="L761" s="62"/>
      <c r="M761" s="77">
        <v>41918</v>
      </c>
      <c r="N761" s="80">
        <f t="shared" si="47"/>
        <v>3300.2404038042782</v>
      </c>
      <c r="O761" s="80">
        <f t="array" ref="O761">IF(YEAR(M761)&lt;&gt;YEAR(M760),IF(O760&gt;INDEX(Table2xAcq.1[],_xlfn.AGGREGATE(15,6,(ROW(Tableyear1[])-ROW(INDEX(Tableyear1[],1,1))+1)/(YEAR(Tableyear1[])=YEAR(M760)),1)),O760-(O760-INDEX(Table2xAcq.1[],_xlfn.AGGREGATE(15,6,(ROW(Tableyear1[])-ROW(INDEX(Tableyear1[],1,1))+1)/(YEAR(Tableyear1[])=YEAR(M760)),1)))*$C$25,O760+MAX($Q$2:Q760)*$C$19),O760)*($J761/$J760)</f>
        <v>2210.4878332177755</v>
      </c>
      <c r="P761" s="80">
        <f t="array" ref="P761">IF(YEAR(M761)&lt;&gt;YEAR(M760),IF(O760&gt;INDEX(Table2xAcq.1[],_xlfn.AGGREGATE(15,6,(ROW(Tableyear1[])-ROW(INDEX(Tableyear1[],1,1))+1)/(YEAR(Tableyear1[])=YEAR(M760)),1)),P760+(O760-INDEX(Table2xAcq.1[],_xlfn.AGGREGATE(15,6,(ROW(Tableyear1[])-ROW(INDEX(Tableyear1[],1,1))+1)/(YEAR(Tableyear1[])=YEAR(M760)),1)))*$C$25,P760-MAX($Q$2:Q760)*$C$19),P760)*(1+Tbill_YTM)^(1/52)</f>
        <v>4511.7880165773458</v>
      </c>
      <c r="Q761" s="64">
        <f t="shared" si="44"/>
        <v>10022.516253599399</v>
      </c>
      <c r="R761" s="64">
        <f>IF(YEAR(M761)&lt;&gt;YEAR(M760), R760*EXP($C$20/52)+(-MAX(Q$2:Q760)*$C$19), R760*EXP($C$20/52))</f>
        <v>-4941.958847987823</v>
      </c>
      <c r="S761" s="65">
        <f t="shared" si="45"/>
        <v>2.0280452674510201</v>
      </c>
      <c r="T761" s="62"/>
      <c r="U761" s="62"/>
      <c r="V761" s="62"/>
    </row>
    <row r="762" spans="2:22" x14ac:dyDescent="0.4">
      <c r="G762" s="62"/>
      <c r="H762" s="77">
        <v>41925</v>
      </c>
      <c r="I762" s="78">
        <v>3815.46997070312</v>
      </c>
      <c r="J762" s="73">
        <v>6.8274483680725098</v>
      </c>
      <c r="K762" s="79">
        <f t="shared" si="46"/>
        <v>154.03555455779502</v>
      </c>
      <c r="L762" s="62"/>
      <c r="M762" s="77">
        <v>41925</v>
      </c>
      <c r="N762" s="80">
        <f t="shared" si="47"/>
        <v>3253.0155591706616</v>
      </c>
      <c r="O762" s="80">
        <f t="array" ref="O762">IF(YEAR(M762)&lt;&gt;YEAR(M761),IF(O761&gt;INDEX(Table2xAcq.1[],_xlfn.AGGREGATE(15,6,(ROW(Tableyear1[])-ROW(INDEX(Tableyear1[],1,1))+1)/(YEAR(Tableyear1[])=YEAR(M761)),1)),O761-(O761-INDEX(Table2xAcq.1[],_xlfn.AGGREGATE(15,6,(ROW(Tableyear1[])-ROW(INDEX(Tableyear1[],1,1))+1)/(YEAR(Tableyear1[])=YEAR(M761)),1)))*$C$25,O761+MAX($Q$2:Q761)*$C$19),O761)*($J762/$J761)</f>
        <v>2143.3164881765038</v>
      </c>
      <c r="P762" s="80">
        <f t="array" ref="P762">IF(YEAR(M762)&lt;&gt;YEAR(M761),IF(O761&gt;INDEX(Table2xAcq.1[],_xlfn.AGGREGATE(15,6,(ROW(Tableyear1[])-ROW(INDEX(Tableyear1[],1,1))+1)/(YEAR(Tableyear1[])=YEAR(M761)),1)),P761+(O761-INDEX(Table2xAcq.1[],_xlfn.AGGREGATE(15,6,(ROW(Tableyear1[])-ROW(INDEX(Tableyear1[],1,1))+1)/(YEAR(Tableyear1[])=YEAR(M761)),1)))*$C$25,P761-MAX($Q$2:Q761)*$C$19),P761)*(1+Tbill_YTM)^(1/52)</f>
        <v>4514.3534196786377</v>
      </c>
      <c r="Q762" s="64">
        <f t="shared" si="44"/>
        <v>9910.6854670258035</v>
      </c>
      <c r="R762" s="64">
        <f>IF(YEAR(M762)&lt;&gt;YEAR(M761), R761*EXP($C$20/52)+(-MAX(Q$2:Q761)*$C$19), R761*EXP($C$20/52))</f>
        <v>-4947.6643992282043</v>
      </c>
      <c r="S762" s="65">
        <f t="shared" si="45"/>
        <v>2.0031038217894874</v>
      </c>
      <c r="T762" s="62"/>
      <c r="U762" s="62"/>
      <c r="V762" s="62"/>
    </row>
    <row r="763" spans="2:22" x14ac:dyDescent="0.4">
      <c r="G763" s="62"/>
      <c r="H763" s="77">
        <v>41932</v>
      </c>
      <c r="I763" s="78">
        <v>4042.02001953125</v>
      </c>
      <c r="J763" s="73">
        <v>7.6575145721435502</v>
      </c>
      <c r="K763" s="79">
        <f t="shared" si="46"/>
        <v>154.12313918897004</v>
      </c>
      <c r="L763" s="62"/>
      <c r="M763" s="77">
        <v>41932</v>
      </c>
      <c r="N763" s="80">
        <f t="shared" si="47"/>
        <v>3446.1689162741304</v>
      </c>
      <c r="O763" s="80">
        <f t="array" ref="O763">IF(YEAR(M763)&lt;&gt;YEAR(M762),IF(O762&gt;INDEX(Table2xAcq.1[],_xlfn.AGGREGATE(15,6,(ROW(Tableyear1[])-ROW(INDEX(Tableyear1[],1,1))+1)/(YEAR(Tableyear1[])=YEAR(M762)),1)),O762-(O762-INDEX(Table2xAcq.1[],_xlfn.AGGREGATE(15,6,(ROW(Tableyear1[])-ROW(INDEX(Tableyear1[],1,1))+1)/(YEAR(Tableyear1[])=YEAR(M762)),1)))*$C$25,O762+MAX($Q$2:Q762)*$C$19),O762)*($J763/$J762)</f>
        <v>2403.8962077952124</v>
      </c>
      <c r="P763" s="80">
        <f t="array" ref="P763">IF(YEAR(M763)&lt;&gt;YEAR(M762),IF(O762&gt;INDEX(Table2xAcq.1[],_xlfn.AGGREGATE(15,6,(ROW(Tableyear1[])-ROW(INDEX(Tableyear1[],1,1))+1)/(YEAR(Tableyear1[])=YEAR(M762)),1)),P762+(O762-INDEX(Table2xAcq.1[],_xlfn.AGGREGATE(15,6,(ROW(Tableyear1[])-ROW(INDEX(Tableyear1[],1,1))+1)/(YEAR(Tableyear1[])=YEAR(M762)),1)))*$C$25,P762-MAX($Q$2:Q762)*$C$19),P762)*(1+Tbill_YTM)^(1/52)</f>
        <v>4516.9202814683804</v>
      </c>
      <c r="Q763" s="64">
        <f t="shared" si="44"/>
        <v>10366.985405537722</v>
      </c>
      <c r="R763" s="64">
        <f>IF(YEAR(M763)&lt;&gt;YEAR(M762), R762*EXP($C$20/52)+(-MAX(Q$2:Q762)*$C$19), R762*EXP($C$20/52))</f>
        <v>-4953.3765375964758</v>
      </c>
      <c r="S763" s="65">
        <f t="shared" si="45"/>
        <v>2.0929128498210412</v>
      </c>
      <c r="T763" s="62"/>
      <c r="U763" s="62"/>
      <c r="V763" s="62"/>
    </row>
    <row r="764" spans="2:22" x14ac:dyDescent="0.4">
      <c r="G764" s="62"/>
      <c r="H764" s="77">
        <v>41939</v>
      </c>
      <c r="I764" s="78">
        <v>4158.2099609375</v>
      </c>
      <c r="J764" s="73">
        <v>8.0952959060668892</v>
      </c>
      <c r="K764" s="79">
        <f t="shared" si="46"/>
        <v>154.21077362077477</v>
      </c>
      <c r="L764" s="62"/>
      <c r="M764" s="77">
        <v>41939</v>
      </c>
      <c r="N764" s="80">
        <f t="shared" si="47"/>
        <v>3545.2308116935319</v>
      </c>
      <c r="O764" s="80">
        <f t="array" ref="O764">IF(YEAR(M764)&lt;&gt;YEAR(M763),IF(O763&gt;INDEX(Table2xAcq.1[],_xlfn.AGGREGATE(15,6,(ROW(Tableyear1[])-ROW(INDEX(Tableyear1[],1,1))+1)/(YEAR(Tableyear1[])=YEAR(M763)),1)),O763-(O763-INDEX(Table2xAcq.1[],_xlfn.AGGREGATE(15,6,(ROW(Tableyear1[])-ROW(INDEX(Tableyear1[],1,1))+1)/(YEAR(Tableyear1[])=YEAR(M763)),1)))*$C$25,O763+MAX($Q$2:Q763)*$C$19),O763)*($J764/$J763)</f>
        <v>2541.3273388165212</v>
      </c>
      <c r="P764" s="80">
        <f t="array" ref="P764">IF(YEAR(M764)&lt;&gt;YEAR(M763),IF(O763&gt;INDEX(Table2xAcq.1[],_xlfn.AGGREGATE(15,6,(ROW(Tableyear1[])-ROW(INDEX(Tableyear1[],1,1))+1)/(YEAR(Tableyear1[])=YEAR(M763)),1)),P763+(O763-INDEX(Table2xAcq.1[],_xlfn.AGGREGATE(15,6,(ROW(Tableyear1[])-ROW(INDEX(Tableyear1[],1,1))+1)/(YEAR(Tableyear1[])=YEAR(M763)),1)))*$C$25,P763-MAX($Q$2:Q763)*$C$19),P763)*(1+Tbill_YTM)^(1/52)</f>
        <v>4519.488602775984</v>
      </c>
      <c r="Q764" s="64">
        <f t="shared" si="44"/>
        <v>10606.046753286037</v>
      </c>
      <c r="R764" s="64">
        <f>IF(YEAR(M764)&lt;&gt;YEAR(M763), R763*EXP($C$20/52)+(-MAX(Q$2:Q763)*$C$19), R763*EXP($C$20/52))</f>
        <v>-4959.0952706975559</v>
      </c>
      <c r="S764" s="65">
        <f t="shared" si="45"/>
        <v>2.1387059885611293</v>
      </c>
      <c r="T764" s="62"/>
      <c r="U764" s="62"/>
      <c r="V764" s="62"/>
    </row>
    <row r="765" spans="2:22" x14ac:dyDescent="0.4">
      <c r="G765" s="62"/>
      <c r="H765" s="77">
        <v>41946</v>
      </c>
      <c r="I765" s="78">
        <v>4160.5</v>
      </c>
      <c r="J765" s="73">
        <v>8.1223497390746999</v>
      </c>
      <c r="K765" s="79">
        <f t="shared" si="46"/>
        <v>154.29845788152588</v>
      </c>
      <c r="L765" s="62"/>
      <c r="M765" s="77">
        <v>41946</v>
      </c>
      <c r="N765" s="80">
        <f t="shared" si="47"/>
        <v>3547.1832665047664</v>
      </c>
      <c r="O765" s="80">
        <f t="array" ref="O765">IF(YEAR(M765)&lt;&gt;YEAR(M764),IF(O764&gt;INDEX(Table2xAcq.1[],_xlfn.AGGREGATE(15,6,(ROW(Tableyear1[])-ROW(INDEX(Tableyear1[],1,1))+1)/(YEAR(Tableyear1[])=YEAR(M764)),1)),O764-(O764-INDEX(Table2xAcq.1[],_xlfn.AGGREGATE(15,6,(ROW(Tableyear1[])-ROW(INDEX(Tableyear1[],1,1))+1)/(YEAR(Tableyear1[])=YEAR(M764)),1)))*$C$25,O764+MAX($Q$2:Q764)*$C$19),O764)*($J765/$J764)</f>
        <v>2549.8202520145428</v>
      </c>
      <c r="P765" s="80">
        <f t="array" ref="P765">IF(YEAR(M765)&lt;&gt;YEAR(M764),IF(O764&gt;INDEX(Table2xAcq.1[],_xlfn.AGGREGATE(15,6,(ROW(Tableyear1[])-ROW(INDEX(Tableyear1[],1,1))+1)/(YEAR(Tableyear1[])=YEAR(M764)),1)),P764+(O764-INDEX(Table2xAcq.1[],_xlfn.AGGREGATE(15,6,(ROW(Tableyear1[])-ROW(INDEX(Tableyear1[],1,1))+1)/(YEAR(Tableyear1[])=YEAR(M764)),1)))*$C$25,P764-MAX($Q$2:Q764)*$C$19),P764)*(1+Tbill_YTM)^(1/52)</f>
        <v>4522.0583844313305</v>
      </c>
      <c r="Q765" s="64">
        <f t="shared" si="44"/>
        <v>10619.06190295064</v>
      </c>
      <c r="R765" s="64">
        <f>IF(YEAR(M765)&lt;&gt;YEAR(M764), R764*EXP($C$20/52)+(-MAX(Q$2:Q764)*$C$19), R764*EXP($C$20/52))</f>
        <v>-4964.8206061451428</v>
      </c>
      <c r="S765" s="65">
        <f t="shared" si="45"/>
        <v>2.1388611483377731</v>
      </c>
      <c r="T765" s="62"/>
      <c r="U765" s="62"/>
      <c r="V765" s="62"/>
    </row>
    <row r="766" spans="2:22" x14ac:dyDescent="0.4">
      <c r="G766" s="62"/>
      <c r="H766" s="77">
        <v>41953</v>
      </c>
      <c r="I766" s="78">
        <v>4224.990234375</v>
      </c>
      <c r="J766" s="73">
        <v>8.3805961608886701</v>
      </c>
      <c r="K766" s="79">
        <f t="shared" si="46"/>
        <v>154.3861919995561</v>
      </c>
      <c r="L766" s="62"/>
      <c r="M766" s="77">
        <v>41953</v>
      </c>
      <c r="N766" s="80">
        <f t="shared" si="47"/>
        <v>3602.1667252784646</v>
      </c>
      <c r="O766" s="80">
        <f t="array" ref="O766">IF(YEAR(M766)&lt;&gt;YEAR(M765),IF(O765&gt;INDEX(Table2xAcq.1[],_xlfn.AGGREGATE(15,6,(ROW(Tableyear1[])-ROW(INDEX(Tableyear1[],1,1))+1)/(YEAR(Tableyear1[])=YEAR(M765)),1)),O765-(O765-INDEX(Table2xAcq.1[],_xlfn.AGGREGATE(15,6,(ROW(Tableyear1[])-ROW(INDEX(Tableyear1[],1,1))+1)/(YEAR(Tableyear1[])=YEAR(M765)),1)))*$C$25,O765+MAX($Q$2:Q765)*$C$19),O765)*($J766/$J765)</f>
        <v>2630.8906291227522</v>
      </c>
      <c r="P766" s="80">
        <f t="array" ref="P766">IF(YEAR(M766)&lt;&gt;YEAR(M765),IF(O765&gt;INDEX(Table2xAcq.1[],_xlfn.AGGREGATE(15,6,(ROW(Tableyear1[])-ROW(INDEX(Tableyear1[],1,1))+1)/(YEAR(Tableyear1[])=YEAR(M765)),1)),P765+(O765-INDEX(Table2xAcq.1[],_xlfn.AGGREGATE(15,6,(ROW(Tableyear1[])-ROW(INDEX(Tableyear1[],1,1))+1)/(YEAR(Tableyear1[])=YEAR(M765)),1)))*$C$25,P765-MAX($Q$2:Q765)*$C$19),P765)*(1+Tbill_YTM)^(1/52)</f>
        <v>4524.6296272647742</v>
      </c>
      <c r="Q766" s="64">
        <f t="shared" si="44"/>
        <v>10757.686981665991</v>
      </c>
      <c r="R766" s="64">
        <f>IF(YEAR(M766)&lt;&gt;YEAR(M765), R765*EXP($C$20/52)+(-MAX(Q$2:Q765)*$C$19), R765*EXP($C$20/52))</f>
        <v>-4970.5525515617255</v>
      </c>
      <c r="S766" s="65">
        <f t="shared" si="45"/>
        <v>2.164283924185848</v>
      </c>
      <c r="T766" s="62"/>
      <c r="U766" s="62"/>
      <c r="V766" s="62"/>
    </row>
    <row r="767" spans="2:22" x14ac:dyDescent="0.4">
      <c r="G767" s="62"/>
      <c r="H767" s="77">
        <v>41960</v>
      </c>
      <c r="I767" s="78">
        <v>4251.31982421875</v>
      </c>
      <c r="J767" s="73">
        <v>8.4875783920287997</v>
      </c>
      <c r="K767" s="79">
        <f t="shared" si="46"/>
        <v>154.47397600321432</v>
      </c>
      <c r="L767" s="62"/>
      <c r="M767" s="77">
        <v>41960</v>
      </c>
      <c r="N767" s="80">
        <f t="shared" si="47"/>
        <v>3624.6149599876785</v>
      </c>
      <c r="O767" s="80">
        <f t="array" ref="O767">IF(YEAR(M767)&lt;&gt;YEAR(M766),IF(O766&gt;INDEX(Table2xAcq.1[],_xlfn.AGGREGATE(15,6,(ROW(Tableyear1[])-ROW(INDEX(Tableyear1[],1,1))+1)/(YEAR(Tableyear1[])=YEAR(M766)),1)),O766-(O766-INDEX(Table2xAcq.1[],_xlfn.AGGREGATE(15,6,(ROW(Tableyear1[])-ROW(INDEX(Tableyear1[],1,1))+1)/(YEAR(Tableyear1[])=YEAR(M766)),1)))*$C$25,O766+MAX($Q$2:Q766)*$C$19),O766)*($J767/$J766)</f>
        <v>2664.4751789549882</v>
      </c>
      <c r="P767" s="80">
        <f t="array" ref="P767">IF(YEAR(M767)&lt;&gt;YEAR(M766),IF(O766&gt;INDEX(Table2xAcq.1[],_xlfn.AGGREGATE(15,6,(ROW(Tableyear1[])-ROW(INDEX(Tableyear1[],1,1))+1)/(YEAR(Tableyear1[])=YEAR(M766)),1)),P766+(O766-INDEX(Table2xAcq.1[],_xlfn.AGGREGATE(15,6,(ROW(Tableyear1[])-ROW(INDEX(Tableyear1[],1,1))+1)/(YEAR(Tableyear1[])=YEAR(M766)),1)))*$C$25,P766-MAX($Q$2:Q766)*$C$19),P766)*(1+Tbill_YTM)^(1/52)</f>
        <v>4527.202332107141</v>
      </c>
      <c r="Q767" s="64">
        <f t="shared" si="44"/>
        <v>10816.292471049808</v>
      </c>
      <c r="R767" s="64">
        <f>IF(YEAR(M767)&lt;&gt;YEAR(M766), R766*EXP($C$20/52)+(-MAX(Q$2:Q766)*$C$19), R766*EXP($C$20/52))</f>
        <v>-4976.2911145785929</v>
      </c>
      <c r="S767" s="65">
        <f t="shared" si="45"/>
        <v>2.1735650551798082</v>
      </c>
      <c r="T767" s="62"/>
      <c r="U767" s="62"/>
      <c r="V767" s="62"/>
    </row>
    <row r="768" spans="2:22" x14ac:dyDescent="0.4">
      <c r="G768" s="62"/>
      <c r="H768" s="77">
        <v>41967</v>
      </c>
      <c r="I768" s="78">
        <v>4337.7900390625</v>
      </c>
      <c r="J768" s="73">
        <v>8.8392829895019496</v>
      </c>
      <c r="K768" s="79">
        <f t="shared" si="46"/>
        <v>154.56180992086547</v>
      </c>
      <c r="L768" s="62"/>
      <c r="M768" s="77">
        <v>41967</v>
      </c>
      <c r="N768" s="80">
        <f t="shared" si="47"/>
        <v>3698.3382382342402</v>
      </c>
      <c r="O768" s="80">
        <f t="array" ref="O768">IF(YEAR(M768)&lt;&gt;YEAR(M767),IF(O767&gt;INDEX(Table2xAcq.1[],_xlfn.AGGREGATE(15,6,(ROW(Tableyear1[])-ROW(INDEX(Tableyear1[],1,1))+1)/(YEAR(Tableyear1[])=YEAR(M767)),1)),O767-(O767-INDEX(Table2xAcq.1[],_xlfn.AGGREGATE(15,6,(ROW(Tableyear1[])-ROW(INDEX(Tableyear1[],1,1))+1)/(YEAR(Tableyear1[])=YEAR(M767)),1)))*$C$25,O767+MAX($Q$2:Q767)*$C$19),O767)*($J768/$J767)</f>
        <v>2774.8845474471436</v>
      </c>
      <c r="P768" s="80">
        <f t="array" ref="P768">IF(YEAR(M768)&lt;&gt;YEAR(M767),IF(O767&gt;INDEX(Table2xAcq.1[],_xlfn.AGGREGATE(15,6,(ROW(Tableyear1[])-ROW(INDEX(Tableyear1[],1,1))+1)/(YEAR(Tableyear1[])=YEAR(M767)),1)),P767+(O767-INDEX(Table2xAcq.1[],_xlfn.AGGREGATE(15,6,(ROW(Tableyear1[])-ROW(INDEX(Tableyear1[],1,1))+1)/(YEAR(Tableyear1[])=YEAR(M767)),1)))*$C$25,P767-MAX($Q$2:Q767)*$C$19),P767)*(1+Tbill_YTM)^(1/52)</f>
        <v>4529.7764997897293</v>
      </c>
      <c r="Q768" s="64">
        <f t="shared" si="44"/>
        <v>11002.999285471113</v>
      </c>
      <c r="R768" s="64">
        <f>IF(YEAR(M768)&lt;&gt;YEAR(M767), R767*EXP($C$20/52)+(-MAX(Q$2:Q767)*$C$19), R767*EXP($C$20/52))</f>
        <v>-4982.0363028358452</v>
      </c>
      <c r="S768" s="65">
        <f t="shared" si="45"/>
        <v>2.2085345462472947</v>
      </c>
      <c r="T768" s="62"/>
      <c r="U768" s="62"/>
      <c r="V768" s="62"/>
    </row>
    <row r="769" spans="7:22" x14ac:dyDescent="0.4">
      <c r="G769" s="62"/>
      <c r="H769" s="77">
        <v>41974</v>
      </c>
      <c r="I769" s="78">
        <v>4311.56982421875</v>
      </c>
      <c r="J769" s="73">
        <v>8.7322959899902308</v>
      </c>
      <c r="K769" s="79">
        <f t="shared" si="46"/>
        <v>154.64969378089066</v>
      </c>
      <c r="L769" s="62"/>
      <c r="M769" s="77">
        <v>41974</v>
      </c>
      <c r="N769" s="80">
        <f t="shared" si="47"/>
        <v>3675.9832550981005</v>
      </c>
      <c r="O769" s="80">
        <f t="array" ref="O769">IF(YEAR(M769)&lt;&gt;YEAR(M768),IF(O768&gt;INDEX(Table2xAcq.1[],_xlfn.AGGREGATE(15,6,(ROW(Tableyear1[])-ROW(INDEX(Tableyear1[],1,1))+1)/(YEAR(Tableyear1[])=YEAR(M768)),1)),O768-(O768-INDEX(Table2xAcq.1[],_xlfn.AGGREGATE(15,6,(ROW(Tableyear1[])-ROW(INDEX(Tableyear1[],1,1))+1)/(YEAR(Tableyear1[])=YEAR(M768)),1)))*$C$25,O768+MAX($Q$2:Q768)*$C$19),O768)*($J769/$J768)</f>
        <v>2741.2985006970407</v>
      </c>
      <c r="P769" s="80">
        <f t="array" ref="P769">IF(YEAR(M769)&lt;&gt;YEAR(M768),IF(O768&gt;INDEX(Table2xAcq.1[],_xlfn.AGGREGATE(15,6,(ROW(Tableyear1[])-ROW(INDEX(Tableyear1[],1,1))+1)/(YEAR(Tableyear1[])=YEAR(M768)),1)),P768+(O768-INDEX(Table2xAcq.1[],_xlfn.AGGREGATE(15,6,(ROW(Tableyear1[])-ROW(INDEX(Tableyear1[],1,1))+1)/(YEAR(Tableyear1[])=YEAR(M768)),1)))*$C$25,P768-MAX($Q$2:Q768)*$C$19),P768)*(1+Tbill_YTM)^(1/52)</f>
        <v>4532.3521311443101</v>
      </c>
      <c r="Q769" s="64">
        <f t="shared" si="44"/>
        <v>10949.633886939451</v>
      </c>
      <c r="R769" s="64">
        <f>IF(YEAR(M769)&lt;&gt;YEAR(M768), R768*EXP($C$20/52)+(-MAX(Q$2:Q768)*$C$19), R768*EXP($C$20/52))</f>
        <v>-4987.7881239824028</v>
      </c>
      <c r="S769" s="65">
        <f t="shared" si="45"/>
        <v>2.1952884955740517</v>
      </c>
      <c r="T769" s="62"/>
      <c r="U769" s="62"/>
      <c r="V769" s="62"/>
    </row>
    <row r="770" spans="7:22" x14ac:dyDescent="0.4">
      <c r="G770" s="62"/>
      <c r="H770" s="77">
        <v>41981</v>
      </c>
      <c r="I770" s="78">
        <v>4199.27978515625</v>
      </c>
      <c r="J770" s="73">
        <v>8.2852907180786097</v>
      </c>
      <c r="K770" s="79">
        <f t="shared" si="46"/>
        <v>154.73762761168715</v>
      </c>
      <c r="L770" s="62"/>
      <c r="M770" s="77">
        <v>41981</v>
      </c>
      <c r="N770" s="80">
        <f t="shared" si="47"/>
        <v>3580.2463610811155</v>
      </c>
      <c r="O770" s="80">
        <f t="array" ref="O770">IF(YEAR(M770)&lt;&gt;YEAR(M769),IF(O769&gt;INDEX(Table2xAcq.1[],_xlfn.AGGREGATE(15,6,(ROW(Tableyear1[])-ROW(INDEX(Tableyear1[],1,1))+1)/(YEAR(Tableyear1[])=YEAR(M769)),1)),O769-(O769-INDEX(Table2xAcq.1[],_xlfn.AGGREGATE(15,6,(ROW(Tableyear1[])-ROW(INDEX(Tableyear1[],1,1))+1)/(YEAR(Tableyear1[])=YEAR(M769)),1)))*$C$25,O769+MAX($Q$2:Q769)*$C$19),O769)*($J770/$J769)</f>
        <v>2600.9717317579621</v>
      </c>
      <c r="P770" s="80">
        <f t="array" ref="P770">IF(YEAR(M770)&lt;&gt;YEAR(M769),IF(O769&gt;INDEX(Table2xAcq.1[],_xlfn.AGGREGATE(15,6,(ROW(Tableyear1[])-ROW(INDEX(Tableyear1[],1,1))+1)/(YEAR(Tableyear1[])=YEAR(M769)),1)),P769+(O769-INDEX(Table2xAcq.1[],_xlfn.AGGREGATE(15,6,(ROW(Tableyear1[])-ROW(INDEX(Tableyear1[],1,1))+1)/(YEAR(Tableyear1[])=YEAR(M769)),1)))*$C$25,P769-MAX($Q$2:Q769)*$C$19),P769)*(1+Tbill_YTM)^(1/52)</f>
        <v>4534.9292270031274</v>
      </c>
      <c r="Q770" s="64">
        <f t="shared" ref="Q770:Q833" si="48">SUM(N770:P770)</f>
        <v>10716.147319842205</v>
      </c>
      <c r="R770" s="64">
        <f>IF(YEAR(M770)&lt;&gt;YEAR(M769), R769*EXP($C$20/52)+(-MAX(Q$2:Q769)*$C$19), R769*EXP($C$20/52))</f>
        <v>-4993.5465856760156</v>
      </c>
      <c r="S770" s="65">
        <f t="shared" ref="S770:S833" si="49">Q770/-R770</f>
        <v>2.1459992684520985</v>
      </c>
      <c r="T770" s="62"/>
      <c r="U770" s="62"/>
      <c r="V770" s="62"/>
    </row>
    <row r="771" spans="7:22" x14ac:dyDescent="0.4">
      <c r="G771" s="62"/>
      <c r="H771" s="77">
        <v>41988</v>
      </c>
      <c r="I771" s="78">
        <v>4281.77978515625</v>
      </c>
      <c r="J771" s="73">
        <v>8.5865726470947195</v>
      </c>
      <c r="K771" s="79">
        <f t="shared" ref="K771:K834" si="50">K770*(1+Tbill_YTM)^(1/52)</f>
        <v>154.82561144166829</v>
      </c>
      <c r="L771" s="62"/>
      <c r="M771" s="77">
        <v>41988</v>
      </c>
      <c r="N771" s="80">
        <f t="shared" ref="N771:N834" si="51">N770*($I771/$I770)</f>
        <v>3650.5846904854279</v>
      </c>
      <c r="O771" s="80">
        <f t="array" ref="O771">IF(YEAR(M771)&lt;&gt;YEAR(M770),IF(O770&gt;INDEX(Table2xAcq.1[],_xlfn.AGGREGATE(15,6,(ROW(Tableyear1[])-ROW(INDEX(Tableyear1[],1,1))+1)/(YEAR(Tableyear1[])=YEAR(M770)),1)),O770-(O770-INDEX(Table2xAcq.1[],_xlfn.AGGREGATE(15,6,(ROW(Tableyear1[])-ROW(INDEX(Tableyear1[],1,1))+1)/(YEAR(Tableyear1[])=YEAR(M770)),1)))*$C$25,O770+MAX($Q$2:Q770)*$C$19),O770)*($J771/$J770)</f>
        <v>2695.5520919800279</v>
      </c>
      <c r="P771" s="80">
        <f t="array" ref="P771">IF(YEAR(M771)&lt;&gt;YEAR(M770),IF(O770&gt;INDEX(Table2xAcq.1[],_xlfn.AGGREGATE(15,6,(ROW(Tableyear1[])-ROW(INDEX(Tableyear1[],1,1))+1)/(YEAR(Tableyear1[])=YEAR(M770)),1)),P770+(O770-INDEX(Table2xAcq.1[],_xlfn.AGGREGATE(15,6,(ROW(Tableyear1[])-ROW(INDEX(Tableyear1[],1,1))+1)/(YEAR(Tableyear1[])=YEAR(M770)),1)))*$C$25,P770-MAX($Q$2:Q770)*$C$19),P770)*(1+Tbill_YTM)^(1/52)</f>
        <v>4537.5077881988982</v>
      </c>
      <c r="Q771" s="64">
        <f t="shared" si="48"/>
        <v>10883.644570664354</v>
      </c>
      <c r="R771" s="64">
        <f>IF(YEAR(M771)&lt;&gt;YEAR(M770), R770*EXP($C$20/52)+(-MAX(Q$2:Q770)*$C$19), R770*EXP($C$20/52))</f>
        <v>-4999.3116955832757</v>
      </c>
      <c r="S771" s="65">
        <f t="shared" si="49"/>
        <v>2.1770286058138142</v>
      </c>
      <c r="T771" s="62"/>
      <c r="U771" s="62"/>
      <c r="V771" s="62"/>
    </row>
    <row r="772" spans="7:22" x14ac:dyDescent="0.4">
      <c r="G772" s="62"/>
      <c r="H772" s="77">
        <v>41995</v>
      </c>
      <c r="I772" s="78">
        <v>4314.08984375</v>
      </c>
      <c r="J772" s="73">
        <v>8.7156934738159109</v>
      </c>
      <c r="K772" s="79">
        <f t="shared" si="50"/>
        <v>154.91364529926364</v>
      </c>
      <c r="L772" s="62"/>
      <c r="M772" s="77">
        <v>41995</v>
      </c>
      <c r="N772" s="80">
        <f t="shared" si="51"/>
        <v>3678.1317879937897</v>
      </c>
      <c r="O772" s="80">
        <f t="array" ref="O772">IF(YEAR(M772)&lt;&gt;YEAR(M771),IF(O771&gt;INDEX(Table2xAcq.1[],_xlfn.AGGREGATE(15,6,(ROW(Tableyear1[])-ROW(INDEX(Tableyear1[],1,1))+1)/(YEAR(Tableyear1[])=YEAR(M771)),1)),O771-(O771-INDEX(Table2xAcq.1[],_xlfn.AGGREGATE(15,6,(ROW(Tableyear1[])-ROW(INDEX(Tableyear1[],1,1))+1)/(YEAR(Tableyear1[])=YEAR(M771)),1)))*$C$25,O771+MAX($Q$2:Q771)*$C$19),O771)*($J772/$J771)</f>
        <v>2736.0865320751991</v>
      </c>
      <c r="P772" s="80">
        <f t="array" ref="P772">IF(YEAR(M772)&lt;&gt;YEAR(M771),IF(O771&gt;INDEX(Table2xAcq.1[],_xlfn.AGGREGATE(15,6,(ROW(Tableyear1[])-ROW(INDEX(Tableyear1[],1,1))+1)/(YEAR(Tableyear1[])=YEAR(M771)),1)),P771+(O771-INDEX(Table2xAcq.1[],_xlfn.AGGREGATE(15,6,(ROW(Tableyear1[])-ROW(INDEX(Tableyear1[],1,1))+1)/(YEAR(Tableyear1[])=YEAR(M771)),1)))*$C$25,P771-MAX($Q$2:Q771)*$C$19),P771)*(1+Tbill_YTM)^(1/52)</f>
        <v>4540.0878155648143</v>
      </c>
      <c r="Q772" s="64">
        <f t="shared" si="48"/>
        <v>10954.306135633804</v>
      </c>
      <c r="R772" s="64">
        <f>IF(YEAR(M772)&lt;&gt;YEAR(M771), R771*EXP($C$20/52)+(-MAX(Q$2:Q771)*$C$19), R771*EXP($C$20/52))</f>
        <v>-5005.0834613796269</v>
      </c>
      <c r="S772" s="65">
        <f t="shared" si="49"/>
        <v>2.1886360577520327</v>
      </c>
      <c r="T772" s="62"/>
      <c r="U772" s="62"/>
      <c r="V772" s="62"/>
    </row>
    <row r="773" spans="7:22" x14ac:dyDescent="0.4">
      <c r="G773" s="89" t="s">
        <v>48</v>
      </c>
      <c r="H773" s="85">
        <v>42002</v>
      </c>
      <c r="I773" s="86">
        <v>4230.240234375</v>
      </c>
      <c r="J773" s="87">
        <v>8.37739753723144</v>
      </c>
      <c r="K773" s="88">
        <f t="shared" si="50"/>
        <v>155.00172921291892</v>
      </c>
      <c r="L773" s="89"/>
      <c r="M773" s="85">
        <v>42002</v>
      </c>
      <c r="N773" s="90">
        <f t="shared" si="51"/>
        <v>3606.6428007860113</v>
      </c>
      <c r="O773" s="90">
        <f t="array" ref="O773">IF(YEAR(M773)&lt;&gt;YEAR(M772),IF(O772&gt;INDEX(Table2xAcq.1[],_xlfn.AGGREGATE(15,6,(ROW(Tableyear1[])-ROW(INDEX(Tableyear1[],1,1))+1)/(YEAR(Tableyear1[])=YEAR(M772)),1)),O772-(O772-INDEX(Table2xAcq.1[],_xlfn.AGGREGATE(15,6,(ROW(Tableyear1[])-ROW(INDEX(Tableyear1[],1,1))+1)/(YEAR(Tableyear1[])=YEAR(M772)),1)))*$C$25,O772+MAX($Q$2:Q772)*$C$19),O772)*($J773/$J772)</f>
        <v>2629.886496619009</v>
      </c>
      <c r="P773" s="90">
        <f t="array" ref="P773">IF(YEAR(M773)&lt;&gt;YEAR(M772),IF(O772&gt;INDEX(Table2xAcq.1[],_xlfn.AGGREGATE(15,6,(ROW(Tableyear1[])-ROW(INDEX(Tableyear1[],1,1))+1)/(YEAR(Tableyear1[])=YEAR(M772)),1)),P772+(O772-INDEX(Table2xAcq.1[],_xlfn.AGGREGATE(15,6,(ROW(Tableyear1[])-ROW(INDEX(Tableyear1[],1,1))+1)/(YEAR(Tableyear1[])=YEAR(M772)),1)))*$C$25,P772-MAX($Q$2:Q772)*$C$19),P772)*(1+Tbill_YTM)^(1/52)</f>
        <v>4542.6693099345393</v>
      </c>
      <c r="Q773" s="91">
        <f t="shared" si="48"/>
        <v>10779.19860733956</v>
      </c>
      <c r="R773" s="91">
        <f>IF(YEAR(M773)&lt;&gt;YEAR(M772), R772*EXP($C$20/52)+(-MAX(Q$2:Q772)*$C$19), R772*EXP($C$20/52))</f>
        <v>-5010.8618907493728</v>
      </c>
      <c r="S773" s="92">
        <f t="shared" si="49"/>
        <v>2.1511665742053676</v>
      </c>
      <c r="T773" s="89"/>
      <c r="U773" s="89"/>
      <c r="V773" s="89"/>
    </row>
    <row r="774" spans="7:22" x14ac:dyDescent="0.4">
      <c r="G774" s="62"/>
      <c r="H774" s="77">
        <v>42009</v>
      </c>
      <c r="I774" s="78">
        <v>4213.27978515625</v>
      </c>
      <c r="J774" s="73">
        <v>8.3072643280029297</v>
      </c>
      <c r="K774" s="79">
        <f t="shared" si="50"/>
        <v>155.089863211096</v>
      </c>
      <c r="L774" s="62"/>
      <c r="M774" s="77">
        <v>42009</v>
      </c>
      <c r="N774" s="80">
        <f t="shared" si="51"/>
        <v>3592.1825624345743</v>
      </c>
      <c r="O774" s="80">
        <f t="array" ref="O774">IF(YEAR(M774)&lt;&gt;YEAR(M773),IF(O773&gt;INDEX(Table2xAcq.1[],_xlfn.AGGREGATE(15,6,(ROW(Tableyear1[])-ROW(INDEX(Tableyear1[],1,1))+1)/(YEAR(Tableyear1[])=YEAR(M773)),1)),O773-(O773-INDEX(Table2xAcq.1[],_xlfn.AGGREGATE(15,6,(ROW(Tableyear1[])-ROW(INDEX(Tableyear1[],1,1))+1)/(YEAR(Tableyear1[])=YEAR(M773)),1)))*$C$25,O773+MAX($Q$2:Q773)*$C$19),O773)*($J774/$J773)</f>
        <v>2240.9720404809318</v>
      </c>
      <c r="P774" s="80">
        <f t="array" ref="P774">IF(YEAR(M774)&lt;&gt;YEAR(M773),IF(O773&gt;INDEX(Table2xAcq.1[],_xlfn.AGGREGATE(15,6,(ROW(Tableyear1[])-ROW(INDEX(Tableyear1[],1,1))+1)/(YEAR(Tableyear1[])=YEAR(M773)),1)),P773+(O773-INDEX(Table2xAcq.1[],_xlfn.AGGREGATE(15,6,(ROW(Tableyear1[])-ROW(INDEX(Tableyear1[],1,1))+1)/(YEAR(Tableyear1[])=YEAR(M773)),1)))*$C$25,P773-MAX($Q$2:Q773)*$C$19),P773)*(1+Tbill_YTM)^(1/52)</f>
        <v>4915.4579358369556</v>
      </c>
      <c r="Q774" s="64">
        <f t="shared" si="48"/>
        <v>10748.612538752463</v>
      </c>
      <c r="R774" s="64">
        <f>IF(YEAR(M774)&lt;&gt;YEAR(M773), R773*EXP($C$20/52)+(-MAX(Q$2:Q773)*$C$19), R773*EXP($C$20/52))</f>
        <v>-5236.7069770951121</v>
      </c>
      <c r="S774" s="65">
        <f t="shared" si="49"/>
        <v>2.052551839498741</v>
      </c>
      <c r="T774" s="62"/>
      <c r="U774" s="62"/>
      <c r="V774" s="62"/>
    </row>
    <row r="775" spans="7:22" x14ac:dyDescent="0.4">
      <c r="G775" s="62"/>
      <c r="H775" s="77">
        <v>42016</v>
      </c>
      <c r="I775" s="78">
        <v>4142.14013671875</v>
      </c>
      <c r="J775" s="73">
        <v>8.0156526565551705</v>
      </c>
      <c r="K775" s="79">
        <f t="shared" si="50"/>
        <v>155.17804732227293</v>
      </c>
      <c r="L775" s="62"/>
      <c r="M775" s="77">
        <v>42016</v>
      </c>
      <c r="N775" s="80">
        <f t="shared" si="51"/>
        <v>3531.5299075799817</v>
      </c>
      <c r="O775" s="80">
        <f t="array" ref="O775">IF(YEAR(M775)&lt;&gt;YEAR(M774),IF(O774&gt;INDEX(Table2xAcq.1[],_xlfn.AGGREGATE(15,6,(ROW(Tableyear1[])-ROW(INDEX(Tableyear1[],1,1))+1)/(YEAR(Tableyear1[])=YEAR(M774)),1)),O774-(O774-INDEX(Table2xAcq.1[],_xlfn.AGGREGATE(15,6,(ROW(Tableyear1[])-ROW(INDEX(Tableyear1[],1,1))+1)/(YEAR(Tableyear1[])=YEAR(M774)),1)))*$C$25,O774+MAX($Q$2:Q774)*$C$19),O774)*($J775/$J774)</f>
        <v>2162.3067209979004</v>
      </c>
      <c r="P775" s="80">
        <f t="array" ref="P775">IF(YEAR(M775)&lt;&gt;YEAR(M774),IF(O774&gt;INDEX(Table2xAcq.1[],_xlfn.AGGREGATE(15,6,(ROW(Tableyear1[])-ROW(INDEX(Tableyear1[],1,1))+1)/(YEAR(Tableyear1[])=YEAR(M774)),1)),P774+(O774-INDEX(Table2xAcq.1[],_xlfn.AGGREGATE(15,6,(ROW(Tableyear1[])-ROW(INDEX(Tableyear1[],1,1))+1)/(YEAR(Tableyear1[])=YEAR(M774)),1)))*$C$25,P774-MAX($Q$2:Q774)*$C$19),P774)*(1+Tbill_YTM)^(1/52)</f>
        <v>4918.2528656932636</v>
      </c>
      <c r="Q775" s="64">
        <f t="shared" si="48"/>
        <v>10612.089494271146</v>
      </c>
      <c r="R775" s="64">
        <f>IF(YEAR(M775)&lt;&gt;YEAR(M774), R774*EXP($C$20/52)+(-MAX(Q$2:Q774)*$C$19), R774*EXP($C$20/52))</f>
        <v>-5242.7528186141781</v>
      </c>
      <c r="S775" s="65">
        <f t="shared" si="49"/>
        <v>2.0241445403631007</v>
      </c>
      <c r="T775" s="62"/>
      <c r="U775" s="62"/>
      <c r="V775" s="62"/>
    </row>
    <row r="776" spans="7:22" x14ac:dyDescent="0.4">
      <c r="G776" s="62"/>
      <c r="H776" s="77">
        <v>42023</v>
      </c>
      <c r="I776" s="78">
        <v>4278.14013671875</v>
      </c>
      <c r="J776" s="73">
        <v>8.5625791549682599</v>
      </c>
      <c r="K776" s="79">
        <f t="shared" si="50"/>
        <v>155.266281574944</v>
      </c>
      <c r="L776" s="62"/>
      <c r="M776" s="77">
        <v>42023</v>
      </c>
      <c r="N776" s="80">
        <f t="shared" si="51"/>
        <v>3647.4815778707275</v>
      </c>
      <c r="O776" s="80">
        <f t="array" ref="O776">IF(YEAR(M776)&lt;&gt;YEAR(M775),IF(O775&gt;INDEX(Table2xAcq.1[],_xlfn.AGGREGATE(15,6,(ROW(Tableyear1[])-ROW(INDEX(Tableyear1[],1,1))+1)/(YEAR(Tableyear1[])=YEAR(M775)),1)),O775-(O775-INDEX(Table2xAcq.1[],_xlfn.AGGREGATE(15,6,(ROW(Tableyear1[])-ROW(INDEX(Tableyear1[],1,1))+1)/(YEAR(Tableyear1[])=YEAR(M775)),1)))*$C$25,O775+MAX($Q$2:Q775)*$C$19),O775)*($J776/$J775)</f>
        <v>2309.845903904401</v>
      </c>
      <c r="P776" s="80">
        <f t="array" ref="P776">IF(YEAR(M776)&lt;&gt;YEAR(M775),IF(O775&gt;INDEX(Table2xAcq.1[],_xlfn.AGGREGATE(15,6,(ROW(Tableyear1[])-ROW(INDEX(Tableyear1[],1,1))+1)/(YEAR(Tableyear1[])=YEAR(M775)),1)),P775+(O775-INDEX(Table2xAcq.1[],_xlfn.AGGREGATE(15,6,(ROW(Tableyear1[])-ROW(INDEX(Tableyear1[],1,1))+1)/(YEAR(Tableyear1[])=YEAR(M775)),1)))*$C$25,P775-MAX($Q$2:Q775)*$C$19),P775)*(1+Tbill_YTM)^(1/52)</f>
        <v>4921.049384746957</v>
      </c>
      <c r="Q776" s="64">
        <f t="shared" si="48"/>
        <v>10878.376866522085</v>
      </c>
      <c r="R776" s="64">
        <f>IF(YEAR(M776)&lt;&gt;YEAR(M775), R775*EXP($C$20/52)+(-MAX(Q$2:Q775)*$C$19), R775*EXP($C$20/52))</f>
        <v>-5248.8056401303747</v>
      </c>
      <c r="S776" s="65">
        <f t="shared" si="49"/>
        <v>2.0725432817230165</v>
      </c>
      <c r="T776" s="62"/>
      <c r="U776" s="62"/>
      <c r="V776" s="62"/>
    </row>
    <row r="777" spans="7:22" x14ac:dyDescent="0.4">
      <c r="G777" s="62"/>
      <c r="H777" s="77">
        <v>42030</v>
      </c>
      <c r="I777" s="78">
        <v>4148.43017578125</v>
      </c>
      <c r="J777" s="73">
        <v>8.0464115142822195</v>
      </c>
      <c r="K777" s="79">
        <f t="shared" si="50"/>
        <v>155.35456599761963</v>
      </c>
      <c r="L777" s="62"/>
      <c r="M777" s="77">
        <v>42030</v>
      </c>
      <c r="N777" s="80">
        <f t="shared" si="51"/>
        <v>3536.8927056350617</v>
      </c>
      <c r="O777" s="80">
        <f t="array" ref="O777">IF(YEAR(M777)&lt;&gt;YEAR(M776),IF(O776&gt;INDEX(Table2xAcq.1[],_xlfn.AGGREGATE(15,6,(ROW(Tableyear1[])-ROW(INDEX(Tableyear1[],1,1))+1)/(YEAR(Tableyear1[])=YEAR(M776)),1)),O776-(O776-INDEX(Table2xAcq.1[],_xlfn.AGGREGATE(15,6,(ROW(Tableyear1[])-ROW(INDEX(Tableyear1[],1,1))+1)/(YEAR(Tableyear1[])=YEAR(M776)),1)))*$C$25,O776+MAX($Q$2:Q776)*$C$19),O776)*($J777/$J776)</f>
        <v>2170.6042468068595</v>
      </c>
      <c r="P777" s="80">
        <f t="array" ref="P777">IF(YEAR(M777)&lt;&gt;YEAR(M776),IF(O776&gt;INDEX(Table2xAcq.1[],_xlfn.AGGREGATE(15,6,(ROW(Tableyear1[])-ROW(INDEX(Tableyear1[],1,1))+1)/(YEAR(Tableyear1[])=YEAR(M776)),1)),P776+(O776-INDEX(Table2xAcq.1[],_xlfn.AGGREGATE(15,6,(ROW(Tableyear1[])-ROW(INDEX(Tableyear1[],1,1))+1)/(YEAR(Tableyear1[])=YEAR(M776)),1)))*$C$25,P776-MAX($Q$2:Q776)*$C$19),P776)*(1+Tbill_YTM)^(1/52)</f>
        <v>4923.8474939016542</v>
      </c>
      <c r="Q777" s="64">
        <f t="shared" si="48"/>
        <v>10631.344446343575</v>
      </c>
      <c r="R777" s="64">
        <f>IF(YEAR(M777)&lt;&gt;YEAR(M776), R776*EXP($C$20/52)+(-MAX(Q$2:Q776)*$C$19), R776*EXP($C$20/52))</f>
        <v>-5254.8654497021926</v>
      </c>
      <c r="S777" s="65">
        <f t="shared" si="49"/>
        <v>2.0231430372676966</v>
      </c>
      <c r="T777" s="62"/>
      <c r="U777" s="62"/>
      <c r="V777" s="62"/>
    </row>
    <row r="778" spans="7:22" x14ac:dyDescent="0.4">
      <c r="G778" s="62"/>
      <c r="H778" s="77">
        <v>42037</v>
      </c>
      <c r="I778" s="78">
        <v>4228.68017578125</v>
      </c>
      <c r="J778" s="73">
        <v>8.3638648986816406</v>
      </c>
      <c r="K778" s="79">
        <f t="shared" si="50"/>
        <v>155.44290061882651</v>
      </c>
      <c r="L778" s="62"/>
      <c r="M778" s="77">
        <v>42037</v>
      </c>
      <c r="N778" s="80">
        <f t="shared" si="51"/>
        <v>3605.3127169647109</v>
      </c>
      <c r="O778" s="80">
        <f t="array" ref="O778">IF(YEAR(M778)&lt;&gt;YEAR(M777),IF(O777&gt;INDEX(Table2xAcq.1[],_xlfn.AGGREGATE(15,6,(ROW(Tableyear1[])-ROW(INDEX(Tableyear1[],1,1))+1)/(YEAR(Tableyear1[])=YEAR(M777)),1)),O777-(O777-INDEX(Table2xAcq.1[],_xlfn.AGGREGATE(15,6,(ROW(Tableyear1[])-ROW(INDEX(Tableyear1[],1,1))+1)/(YEAR(Tableyear1[])=YEAR(M777)),1)))*$C$25,O777+MAX($Q$2:Q777)*$C$19),O777)*($J778/$J777)</f>
        <v>2256.2406405107508</v>
      </c>
      <c r="P778" s="80">
        <f t="array" ref="P778">IF(YEAR(M778)&lt;&gt;YEAR(M777),IF(O777&gt;INDEX(Table2xAcq.1[],_xlfn.AGGREGATE(15,6,(ROW(Tableyear1[])-ROW(INDEX(Tableyear1[],1,1))+1)/(YEAR(Tableyear1[])=YEAR(M777)),1)),P777+(O777-INDEX(Table2xAcq.1[],_xlfn.AGGREGATE(15,6,(ROW(Tableyear1[])-ROW(INDEX(Tableyear1[],1,1))+1)/(YEAR(Tableyear1[])=YEAR(M777)),1)))*$C$25,P777-MAX($Q$2:Q777)*$C$19),P777)*(1+Tbill_YTM)^(1/52)</f>
        <v>4926.6471940614865</v>
      </c>
      <c r="Q778" s="64">
        <f t="shared" si="48"/>
        <v>10788.200551536949</v>
      </c>
      <c r="R778" s="64">
        <f>IF(YEAR(M778)&lt;&gt;YEAR(M777), R777*EXP($C$20/52)+(-MAX(Q$2:Q777)*$C$19), R777*EXP($C$20/52))</f>
        <v>-5260.9322553974271</v>
      </c>
      <c r="S778" s="65">
        <f t="shared" si="49"/>
        <v>2.0506252557175295</v>
      </c>
      <c r="T778" s="62"/>
      <c r="U778" s="62"/>
      <c r="V778" s="62"/>
    </row>
    <row r="779" spans="7:22" x14ac:dyDescent="0.4">
      <c r="G779" s="62"/>
      <c r="H779" s="77">
        <v>42044</v>
      </c>
      <c r="I779" s="78">
        <v>4384.02978515625</v>
      </c>
      <c r="J779" s="73">
        <v>8.9809265136718697</v>
      </c>
      <c r="K779" s="79">
        <f t="shared" si="50"/>
        <v>155.53128546710752</v>
      </c>
      <c r="L779" s="62"/>
      <c r="M779" s="77">
        <v>42044</v>
      </c>
      <c r="N779" s="80">
        <f t="shared" si="51"/>
        <v>3737.761589656227</v>
      </c>
      <c r="O779" s="80">
        <f t="array" ref="O779">IF(YEAR(M779)&lt;&gt;YEAR(M778),IF(O778&gt;INDEX(Table2xAcq.1[],_xlfn.AGGREGATE(15,6,(ROW(Tableyear1[])-ROW(INDEX(Tableyear1[],1,1))+1)/(YEAR(Tableyear1[])=YEAR(M778)),1)),O778-(O778-INDEX(Table2xAcq.1[],_xlfn.AGGREGATE(15,6,(ROW(Tableyear1[])-ROW(INDEX(Tableyear1[],1,1))+1)/(YEAR(Tableyear1[])=YEAR(M778)),1)))*$C$25,O778+MAX($Q$2:Q778)*$C$19),O778)*($J779/$J778)</f>
        <v>2422.6995097423196</v>
      </c>
      <c r="P779" s="80">
        <f t="array" ref="P779">IF(YEAR(M779)&lt;&gt;YEAR(M778),IF(O778&gt;INDEX(Table2xAcq.1[],_xlfn.AGGREGATE(15,6,(ROW(Tableyear1[])-ROW(INDEX(Tableyear1[],1,1))+1)/(YEAR(Tableyear1[])=YEAR(M778)),1)),P778+(O778-INDEX(Table2xAcq.1[],_xlfn.AGGREGATE(15,6,(ROW(Tableyear1[])-ROW(INDEX(Tableyear1[],1,1))+1)/(YEAR(Tableyear1[])=YEAR(M778)),1)))*$C$25,P778-MAX($Q$2:Q778)*$C$19),P778)*(1+Tbill_YTM)^(1/52)</f>
        <v>4929.4484861311003</v>
      </c>
      <c r="Q779" s="64">
        <f t="shared" si="48"/>
        <v>11089.909585529647</v>
      </c>
      <c r="R779" s="64">
        <f>IF(YEAR(M779)&lt;&gt;YEAR(M778), R778*EXP($C$20/52)+(-MAX(Q$2:Q778)*$C$19), R778*EXP($C$20/52))</f>
        <v>-5267.006065293187</v>
      </c>
      <c r="S779" s="65">
        <f t="shared" si="49"/>
        <v>2.1055433481663037</v>
      </c>
      <c r="T779" s="62"/>
      <c r="U779" s="62"/>
      <c r="V779" s="62"/>
    </row>
    <row r="780" spans="7:22" x14ac:dyDescent="0.4">
      <c r="G780" s="62"/>
      <c r="H780" s="77">
        <v>42051</v>
      </c>
      <c r="I780" s="78">
        <v>4443.0498046875</v>
      </c>
      <c r="J780" s="73">
        <v>9.2343959808349592</v>
      </c>
      <c r="K780" s="79">
        <f t="shared" si="50"/>
        <v>155.61972057102179</v>
      </c>
      <c r="L780" s="62"/>
      <c r="M780" s="77">
        <v>42051</v>
      </c>
      <c r="N780" s="80">
        <f t="shared" si="51"/>
        <v>3788.0812208712337</v>
      </c>
      <c r="O780" s="80">
        <f t="array" ref="O780">IF(YEAR(M780)&lt;&gt;YEAR(M779),IF(O779&gt;INDEX(Table2xAcq.1[],_xlfn.AGGREGATE(15,6,(ROW(Tableyear1[])-ROW(INDEX(Tableyear1[],1,1))+1)/(YEAR(Tableyear1[])=YEAR(M779)),1)),O779-(O779-INDEX(Table2xAcq.1[],_xlfn.AGGREGATE(15,6,(ROW(Tableyear1[])-ROW(INDEX(Tableyear1[],1,1))+1)/(YEAR(Tableyear1[])=YEAR(M779)),1)))*$C$25,O779+MAX($Q$2:Q779)*$C$19),O779)*($J780/$J779)</f>
        <v>2491.0755679247172</v>
      </c>
      <c r="P780" s="80">
        <f t="array" ref="P780">IF(YEAR(M780)&lt;&gt;YEAR(M779),IF(O779&gt;INDEX(Table2xAcq.1[],_xlfn.AGGREGATE(15,6,(ROW(Tableyear1[])-ROW(INDEX(Tableyear1[],1,1))+1)/(YEAR(Tableyear1[])=YEAR(M779)),1)),P779+(O779-INDEX(Table2xAcq.1[],_xlfn.AGGREGATE(15,6,(ROW(Tableyear1[])-ROW(INDEX(Tableyear1[],1,1))+1)/(YEAR(Tableyear1[])=YEAR(M779)),1)))*$C$25,P779-MAX($Q$2:Q779)*$C$19),P779)*(1+Tbill_YTM)^(1/52)</f>
        <v>4932.2513710156545</v>
      </c>
      <c r="Q780" s="64">
        <f t="shared" si="48"/>
        <v>11211.408159811606</v>
      </c>
      <c r="R780" s="64">
        <f>IF(YEAR(M780)&lt;&gt;YEAR(M779), R779*EXP($C$20/52)+(-MAX(Q$2:Q779)*$C$19), R779*EXP($C$20/52))</f>
        <v>-5273.0868874759062</v>
      </c>
      <c r="S780" s="65">
        <f t="shared" si="49"/>
        <v>2.1261565377274154</v>
      </c>
      <c r="T780" s="62"/>
      <c r="U780" s="62"/>
      <c r="V780" s="62"/>
    </row>
    <row r="781" spans="7:22" x14ac:dyDescent="0.4">
      <c r="G781" s="62"/>
      <c r="H781" s="77">
        <v>42058</v>
      </c>
      <c r="I781" s="78">
        <v>4440.669921875</v>
      </c>
      <c r="J781" s="73">
        <v>9.2319345474243093</v>
      </c>
      <c r="K781" s="79">
        <f t="shared" si="50"/>
        <v>155.70820595914466</v>
      </c>
      <c r="L781" s="62"/>
      <c r="M781" s="77">
        <v>42058</v>
      </c>
      <c r="N781" s="80">
        <f t="shared" si="51"/>
        <v>3786.0521665535452</v>
      </c>
      <c r="O781" s="80">
        <f t="array" ref="O781">IF(YEAR(M781)&lt;&gt;YEAR(M780),IF(O780&gt;INDEX(Table2xAcq.1[],_xlfn.AGGREGATE(15,6,(ROW(Tableyear1[])-ROW(INDEX(Tableyear1[],1,1))+1)/(YEAR(Tableyear1[])=YEAR(M780)),1)),O780-(O780-INDEX(Table2xAcq.1[],_xlfn.AGGREGATE(15,6,(ROW(Tableyear1[])-ROW(INDEX(Tableyear1[],1,1))+1)/(YEAR(Tableyear1[])=YEAR(M780)),1)))*$C$25,O780+MAX($Q$2:Q780)*$C$19),O780)*($J781/$J780)</f>
        <v>2490.4115703395942</v>
      </c>
      <c r="P781" s="80">
        <f t="array" ref="P781">IF(YEAR(M781)&lt;&gt;YEAR(M780),IF(O780&gt;INDEX(Table2xAcq.1[],_xlfn.AGGREGATE(15,6,(ROW(Tableyear1[])-ROW(INDEX(Tableyear1[],1,1))+1)/(YEAR(Tableyear1[])=YEAR(M780)),1)),P780+(O780-INDEX(Table2xAcq.1[],_xlfn.AGGREGATE(15,6,(ROW(Tableyear1[])-ROW(INDEX(Tableyear1[],1,1))+1)/(YEAR(Tableyear1[])=YEAR(M780)),1)))*$C$25,P780-MAX($Q$2:Q780)*$C$19),P780)*(1+Tbill_YTM)^(1/52)</f>
        <v>4935.0558496208241</v>
      </c>
      <c r="Q781" s="64">
        <f t="shared" si="48"/>
        <v>11211.519586513965</v>
      </c>
      <c r="R781" s="64">
        <f>IF(YEAR(M781)&lt;&gt;YEAR(M780), R780*EXP($C$20/52)+(-MAX(Q$2:Q780)*$C$19), R780*EXP($C$20/52))</f>
        <v>-5279.1747300413554</v>
      </c>
      <c r="S781" s="65">
        <f t="shared" si="49"/>
        <v>2.1237258018217058</v>
      </c>
      <c r="T781" s="62"/>
      <c r="U781" s="62"/>
      <c r="V781" s="62"/>
    </row>
    <row r="782" spans="7:22" x14ac:dyDescent="0.4">
      <c r="G782" s="62"/>
      <c r="H782" s="77">
        <v>42065</v>
      </c>
      <c r="I782" s="78">
        <v>4399.22998046875</v>
      </c>
      <c r="J782" s="73">
        <v>9.0529060363769496</v>
      </c>
      <c r="K782" s="79">
        <f t="shared" si="50"/>
        <v>155.79674166006777</v>
      </c>
      <c r="L782" s="62"/>
      <c r="M782" s="77">
        <v>42065</v>
      </c>
      <c r="N782" s="80">
        <f t="shared" si="51"/>
        <v>3750.7210605035061</v>
      </c>
      <c r="O782" s="80">
        <f t="array" ref="O782">IF(YEAR(M782)&lt;&gt;YEAR(M781),IF(O781&gt;INDEX(Table2xAcq.1[],_xlfn.AGGREGATE(15,6,(ROW(Tableyear1[])-ROW(INDEX(Tableyear1[],1,1))+1)/(YEAR(Tableyear1[])=YEAR(M781)),1)),O781-(O781-INDEX(Table2xAcq.1[],_xlfn.AGGREGATE(15,6,(ROW(Tableyear1[])-ROW(INDEX(Tableyear1[],1,1))+1)/(YEAR(Tableyear1[])=YEAR(M781)),1)))*$C$25,O781+MAX($Q$2:Q781)*$C$19),O781)*($J782/$J781)</f>
        <v>2442.116744044773</v>
      </c>
      <c r="P782" s="80">
        <f t="array" ref="P782">IF(YEAR(M782)&lt;&gt;YEAR(M781),IF(O781&gt;INDEX(Table2xAcq.1[],_xlfn.AGGREGATE(15,6,(ROW(Tableyear1[])-ROW(INDEX(Tableyear1[],1,1))+1)/(YEAR(Tableyear1[])=YEAR(M781)),1)),P781+(O781-INDEX(Table2xAcq.1[],_xlfn.AGGREGATE(15,6,(ROW(Tableyear1[])-ROW(INDEX(Tableyear1[],1,1))+1)/(YEAR(Tableyear1[])=YEAR(M781)),1)))*$C$25,P781-MAX($Q$2:Q781)*$C$19),P781)*(1+Tbill_YTM)^(1/52)</f>
        <v>4937.8619228527996</v>
      </c>
      <c r="Q782" s="64">
        <f t="shared" si="48"/>
        <v>11130.699727401079</v>
      </c>
      <c r="R782" s="64">
        <f>IF(YEAR(M782)&lt;&gt;YEAR(M781), R781*EXP($C$20/52)+(-MAX(Q$2:Q781)*$C$19), R781*EXP($C$20/52))</f>
        <v>-5285.2696010946511</v>
      </c>
      <c r="S782" s="65">
        <f t="shared" si="49"/>
        <v>2.1059852320675865</v>
      </c>
      <c r="T782" s="62"/>
      <c r="U782" s="62"/>
      <c r="V782" s="62"/>
    </row>
    <row r="783" spans="7:22" x14ac:dyDescent="0.4">
      <c r="G783" s="62"/>
      <c r="H783" s="77">
        <v>42072</v>
      </c>
      <c r="I783" s="78">
        <v>4314.89990234375</v>
      </c>
      <c r="J783" s="73">
        <v>8.7065410614013601</v>
      </c>
      <c r="K783" s="79">
        <f t="shared" si="50"/>
        <v>155.88532770239897</v>
      </c>
      <c r="L783" s="62"/>
      <c r="M783" s="77">
        <v>42072</v>
      </c>
      <c r="N783" s="80">
        <f t="shared" si="51"/>
        <v>3678.8224324568678</v>
      </c>
      <c r="O783" s="80">
        <f t="array" ref="O783">IF(YEAR(M783)&lt;&gt;YEAR(M782),IF(O782&gt;INDEX(Table2xAcq.1[],_xlfn.AGGREGATE(15,6,(ROW(Tableyear1[])-ROW(INDEX(Tableyear1[],1,1))+1)/(YEAR(Tableyear1[])=YEAR(M782)),1)),O782-(O782-INDEX(Table2xAcq.1[],_xlfn.AGGREGATE(15,6,(ROW(Tableyear1[])-ROW(INDEX(Tableyear1[],1,1))+1)/(YEAR(Tableyear1[])=YEAR(M782)),1)))*$C$25,O782+MAX($Q$2:Q782)*$C$19),O782)*($J783/$J782)</f>
        <v>2348.6811443003776</v>
      </c>
      <c r="P783" s="80">
        <f t="array" ref="P783">IF(YEAR(M783)&lt;&gt;YEAR(M782),IF(O782&gt;INDEX(Table2xAcq.1[],_xlfn.AGGREGATE(15,6,(ROW(Tableyear1[])-ROW(INDEX(Tableyear1[],1,1))+1)/(YEAR(Tableyear1[])=YEAR(M782)),1)),P782+(O782-INDEX(Table2xAcq.1[],_xlfn.AGGREGATE(15,6,(ROW(Tableyear1[])-ROW(INDEX(Tableyear1[],1,1))+1)/(YEAR(Tableyear1[])=YEAR(M782)),1)))*$C$25,P782-MAX($Q$2:Q782)*$C$19),P782)*(1+Tbill_YTM)^(1/52)</f>
        <v>4940.6695916182853</v>
      </c>
      <c r="Q783" s="64">
        <f t="shared" si="48"/>
        <v>10968.173168375532</v>
      </c>
      <c r="R783" s="64">
        <f>IF(YEAR(M783)&lt;&gt;YEAR(M782), R782*EXP($C$20/52)+(-MAX(Q$2:Q782)*$C$19), R782*EXP($C$20/52))</f>
        <v>-5291.3715087502669</v>
      </c>
      <c r="S783" s="65">
        <f t="shared" si="49"/>
        <v>2.0728412567965822</v>
      </c>
      <c r="T783" s="62"/>
      <c r="U783" s="62"/>
      <c r="V783" s="62"/>
    </row>
    <row r="784" spans="7:22" x14ac:dyDescent="0.4">
      <c r="G784" s="62"/>
      <c r="H784" s="77">
        <v>42079</v>
      </c>
      <c r="I784" s="78">
        <v>4458.5400390625</v>
      </c>
      <c r="J784" s="73">
        <v>9.28791999816894</v>
      </c>
      <c r="K784" s="79">
        <f t="shared" si="50"/>
        <v>155.97396411476237</v>
      </c>
      <c r="L784" s="62"/>
      <c r="M784" s="77">
        <v>42079</v>
      </c>
      <c r="N784" s="80">
        <f t="shared" si="51"/>
        <v>3801.2879749078252</v>
      </c>
      <c r="O784" s="80">
        <f t="array" ref="O784">IF(YEAR(M784)&lt;&gt;YEAR(M783),IF(O783&gt;INDEX(Table2xAcq.1[],_xlfn.AGGREGATE(15,6,(ROW(Tableyear1[])-ROW(INDEX(Tableyear1[],1,1))+1)/(YEAR(Tableyear1[])=YEAR(M783)),1)),O783-(O783-INDEX(Table2xAcq.1[],_xlfn.AGGREGATE(15,6,(ROW(Tableyear1[])-ROW(INDEX(Tableyear1[],1,1))+1)/(YEAR(Tableyear1[])=YEAR(M783)),1)))*$C$25,O783+MAX($Q$2:Q783)*$C$19),O783)*($J784/$J783)</f>
        <v>2505.5142352890553</v>
      </c>
      <c r="P784" s="80">
        <f t="array" ref="P784">IF(YEAR(M784)&lt;&gt;YEAR(M783),IF(O783&gt;INDEX(Table2xAcq.1[],_xlfn.AGGREGATE(15,6,(ROW(Tableyear1[])-ROW(INDEX(Tableyear1[],1,1))+1)/(YEAR(Tableyear1[])=YEAR(M783)),1)),P783+(O783-INDEX(Table2xAcq.1[],_xlfn.AGGREGATE(15,6,(ROW(Tableyear1[])-ROW(INDEX(Tableyear1[],1,1))+1)/(YEAR(Tableyear1[])=YEAR(M783)),1)))*$C$25,P783-MAX($Q$2:Q783)*$C$19),P783)*(1+Tbill_YTM)^(1/52)</f>
        <v>4943.4788568245012</v>
      </c>
      <c r="Q784" s="64">
        <f t="shared" si="48"/>
        <v>11250.28106702138</v>
      </c>
      <c r="R784" s="64">
        <f>IF(YEAR(M784)&lt;&gt;YEAR(M783), R783*EXP($C$20/52)+(-MAX(Q$2:Q783)*$C$19), R783*EXP($C$20/52))</f>
        <v>-5297.480461132046</v>
      </c>
      <c r="S784" s="65">
        <f t="shared" si="49"/>
        <v>2.1237041173753095</v>
      </c>
      <c r="T784" s="62"/>
      <c r="U784" s="62"/>
      <c r="V784" s="62"/>
    </row>
    <row r="785" spans="1:22" x14ac:dyDescent="0.4">
      <c r="G785" s="62"/>
      <c r="H785" s="77">
        <v>42086</v>
      </c>
      <c r="I785" s="78">
        <v>4332.85986328125</v>
      </c>
      <c r="J785" s="73">
        <v>8.7625246047973597</v>
      </c>
      <c r="K785" s="79">
        <f t="shared" si="50"/>
        <v>156.06265092579838</v>
      </c>
      <c r="L785" s="62"/>
      <c r="M785" s="77">
        <v>42086</v>
      </c>
      <c r="N785" s="80">
        <f t="shared" si="51"/>
        <v>3694.1348403176012</v>
      </c>
      <c r="O785" s="80">
        <f t="array" ref="O785">IF(YEAR(M785)&lt;&gt;YEAR(M784),IF(O784&gt;INDEX(Table2xAcq.1[],_xlfn.AGGREGATE(15,6,(ROW(Tableyear1[])-ROW(INDEX(Tableyear1[],1,1))+1)/(YEAR(Tableyear1[])=YEAR(M784)),1)),O784-(O784-INDEX(Table2xAcq.1[],_xlfn.AGGREGATE(15,6,(ROW(Tableyear1[])-ROW(INDEX(Tableyear1[],1,1))+1)/(YEAR(Tableyear1[])=YEAR(M784)),1)))*$C$25,O784+MAX($Q$2:Q784)*$C$19),O784)*($J785/$J784)</f>
        <v>2363.7832947224583</v>
      </c>
      <c r="P785" s="80">
        <f t="array" ref="P785">IF(YEAR(M785)&lt;&gt;YEAR(M784),IF(O784&gt;INDEX(Table2xAcq.1[],_xlfn.AGGREGATE(15,6,(ROW(Tableyear1[])-ROW(INDEX(Tableyear1[],1,1))+1)/(YEAR(Tableyear1[])=YEAR(M784)),1)),P784+(O784-INDEX(Table2xAcq.1[],_xlfn.AGGREGATE(15,6,(ROW(Tableyear1[])-ROW(INDEX(Tableyear1[],1,1))+1)/(YEAR(Tableyear1[])=YEAR(M784)),1)))*$C$25,P784-MAX($Q$2:Q784)*$C$19),P784)*(1+Tbill_YTM)^(1/52)</f>
        <v>4946.289719379185</v>
      </c>
      <c r="Q785" s="64">
        <f t="shared" si="48"/>
        <v>11004.207854419245</v>
      </c>
      <c r="R785" s="64">
        <f>IF(YEAR(M785)&lt;&gt;YEAR(M784), R784*EXP($C$20/52)+(-MAX(Q$2:Q784)*$C$19), R784*EXP($C$20/52))</f>
        <v>-5303.5964663732102</v>
      </c>
      <c r="S785" s="65">
        <f t="shared" si="49"/>
        <v>2.0748576789712505</v>
      </c>
      <c r="T785" s="62"/>
      <c r="U785" s="62"/>
      <c r="V785" s="62"/>
    </row>
    <row r="786" spans="1:22" x14ac:dyDescent="0.4">
      <c r="G786" s="62"/>
      <c r="H786" s="77">
        <v>42093</v>
      </c>
      <c r="I786" s="78">
        <v>4316.009765625</v>
      </c>
      <c r="J786" s="73">
        <v>8.6926889419555593</v>
      </c>
      <c r="K786" s="79">
        <f t="shared" si="50"/>
        <v>156.15138816416371</v>
      </c>
      <c r="L786" s="62"/>
      <c r="M786" s="77">
        <v>42093</v>
      </c>
      <c r="N786" s="80">
        <f t="shared" si="51"/>
        <v>3679.7686861425691</v>
      </c>
      <c r="O786" s="80">
        <f t="array" ref="O786">IF(YEAR(M786)&lt;&gt;YEAR(M785),IF(O785&gt;INDEX(Table2xAcq.1[],_xlfn.AGGREGATE(15,6,(ROW(Tableyear1[])-ROW(INDEX(Tableyear1[],1,1))+1)/(YEAR(Tableyear1[])=YEAR(M785)),1)),O785-(O785-INDEX(Table2xAcq.1[],_xlfn.AGGREGATE(15,6,(ROW(Tableyear1[])-ROW(INDEX(Tableyear1[],1,1))+1)/(YEAR(Tableyear1[])=YEAR(M785)),1)))*$C$25,O785+MAX($Q$2:Q785)*$C$19),O785)*($J786/$J785)</f>
        <v>2344.9443891961969</v>
      </c>
      <c r="P786" s="80">
        <f t="array" ref="P786">IF(YEAR(M786)&lt;&gt;YEAR(M785),IF(O785&gt;INDEX(Table2xAcq.1[],_xlfn.AGGREGATE(15,6,(ROW(Tableyear1[])-ROW(INDEX(Tableyear1[],1,1))+1)/(YEAR(Tableyear1[])=YEAR(M785)),1)),P785+(O785-INDEX(Table2xAcq.1[],_xlfn.AGGREGATE(15,6,(ROW(Tableyear1[])-ROW(INDEX(Tableyear1[],1,1))+1)/(YEAR(Tableyear1[])=YEAR(M785)),1)))*$C$25,P785-MAX($Q$2:Q785)*$C$19),P785)*(1+Tbill_YTM)^(1/52)</f>
        <v>4949.1021801905881</v>
      </c>
      <c r="Q786" s="64">
        <f t="shared" si="48"/>
        <v>10973.815255529355</v>
      </c>
      <c r="R786" s="64">
        <f>IF(YEAR(M786)&lt;&gt;YEAR(M785), R785*EXP($C$20/52)+(-MAX(Q$2:Q785)*$C$19), R785*EXP($C$20/52))</f>
        <v>-5309.7195326163701</v>
      </c>
      <c r="S786" s="65">
        <f t="shared" si="49"/>
        <v>2.066741037472839</v>
      </c>
      <c r="T786" s="62"/>
      <c r="U786" s="62"/>
      <c r="V786" s="62"/>
    </row>
    <row r="787" spans="1:22" x14ac:dyDescent="0.4">
      <c r="G787" s="62"/>
      <c r="H787" s="77">
        <v>42100</v>
      </c>
      <c r="I787" s="78">
        <v>4422.02001953125</v>
      </c>
      <c r="J787" s="73">
        <v>9.1291074752807599</v>
      </c>
      <c r="K787" s="79">
        <f t="shared" si="50"/>
        <v>156.24017585853133</v>
      </c>
      <c r="L787" s="62"/>
      <c r="M787" s="77">
        <v>42100</v>
      </c>
      <c r="N787" s="80">
        <f t="shared" si="51"/>
        <v>3770.1515244394491</v>
      </c>
      <c r="O787" s="80">
        <f t="array" ref="O787">IF(YEAR(M787)&lt;&gt;YEAR(M786),IF(O786&gt;INDEX(Table2xAcq.1[],_xlfn.AGGREGATE(15,6,(ROW(Tableyear1[])-ROW(INDEX(Tableyear1[],1,1))+1)/(YEAR(Tableyear1[])=YEAR(M786)),1)),O786-(O786-INDEX(Table2xAcq.1[],_xlfn.AGGREGATE(15,6,(ROW(Tableyear1[])-ROW(INDEX(Tableyear1[],1,1))+1)/(YEAR(Tableyear1[])=YEAR(M786)),1)))*$C$25,O786+MAX($Q$2:Q786)*$C$19),O786)*($J787/$J786)</f>
        <v>2462.6728847049685</v>
      </c>
      <c r="P787" s="80">
        <f t="array" ref="P787">IF(YEAR(M787)&lt;&gt;YEAR(M786),IF(O786&gt;INDEX(Table2xAcq.1[],_xlfn.AGGREGATE(15,6,(ROW(Tableyear1[])-ROW(INDEX(Tableyear1[],1,1))+1)/(YEAR(Tableyear1[])=YEAR(M786)),1)),P786+(O786-INDEX(Table2xAcq.1[],_xlfn.AGGREGATE(15,6,(ROW(Tableyear1[])-ROW(INDEX(Tableyear1[],1,1))+1)/(YEAR(Tableyear1[])=YEAR(M786)),1)))*$C$25,P786-MAX($Q$2:Q786)*$C$19),P786)*(1+Tbill_YTM)^(1/52)</f>
        <v>4951.9162401674803</v>
      </c>
      <c r="Q787" s="64">
        <f t="shared" si="48"/>
        <v>11184.740649311898</v>
      </c>
      <c r="R787" s="64">
        <f>IF(YEAR(M787)&lt;&gt;YEAR(M786), R786*EXP($C$20/52)+(-MAX(Q$2:Q786)*$C$19), R786*EXP($C$20/52))</f>
        <v>-5315.8496680135386</v>
      </c>
      <c r="S787" s="65">
        <f t="shared" si="49"/>
        <v>2.1040362967020254</v>
      </c>
      <c r="T787" s="62"/>
      <c r="U787" s="62"/>
      <c r="V787" s="62"/>
    </row>
    <row r="788" spans="1:22" x14ac:dyDescent="0.4">
      <c r="G788" s="62"/>
      <c r="H788" s="77">
        <v>42107</v>
      </c>
      <c r="I788" s="78">
        <v>4351.7998046875</v>
      </c>
      <c r="J788" s="73">
        <v>8.8348770141601491</v>
      </c>
      <c r="K788" s="79">
        <f t="shared" si="50"/>
        <v>156.32901403759053</v>
      </c>
      <c r="L788" s="62"/>
      <c r="M788" s="77">
        <v>42107</v>
      </c>
      <c r="N788" s="80">
        <f t="shared" si="51"/>
        <v>3710.2827656210093</v>
      </c>
      <c r="O788" s="80">
        <f t="array" ref="O788">IF(YEAR(M788)&lt;&gt;YEAR(M787),IF(O787&gt;INDEX(Table2xAcq.1[],_xlfn.AGGREGATE(15,6,(ROW(Tableyear1[])-ROW(INDEX(Tableyear1[],1,1))+1)/(YEAR(Tableyear1[])=YEAR(M787)),1)),O787-(O787-INDEX(Table2xAcq.1[],_xlfn.AGGREGATE(15,6,(ROW(Tableyear1[])-ROW(INDEX(Tableyear1[],1,1))+1)/(YEAR(Tableyear1[])=YEAR(M787)),1)))*$C$25,O787+MAX($Q$2:Q787)*$C$19),O787)*($J788/$J787)</f>
        <v>2383.301119127887</v>
      </c>
      <c r="P788" s="80">
        <f t="array" ref="P788">IF(YEAR(M788)&lt;&gt;YEAR(M787),IF(O787&gt;INDEX(Table2xAcq.1[],_xlfn.AGGREGATE(15,6,(ROW(Tableyear1[])-ROW(INDEX(Tableyear1[],1,1))+1)/(YEAR(Tableyear1[])=YEAR(M787)),1)),P787+(O787-INDEX(Table2xAcq.1[],_xlfn.AGGREGATE(15,6,(ROW(Tableyear1[])-ROW(INDEX(Tableyear1[],1,1))+1)/(YEAR(Tableyear1[])=YEAR(M787)),1)))*$C$25,P787-MAX($Q$2:Q787)*$C$19),P787)*(1+Tbill_YTM)^(1/52)</f>
        <v>4954.7319002191462</v>
      </c>
      <c r="Q788" s="64">
        <f t="shared" si="48"/>
        <v>11048.315784968043</v>
      </c>
      <c r="R788" s="64">
        <f>IF(YEAR(M788)&lt;&gt;YEAR(M787), R787*EXP($C$20/52)+(-MAX(Q$2:Q787)*$C$19), R787*EXP($C$20/52))</f>
        <v>-5321.9868807261382</v>
      </c>
      <c r="S788" s="65">
        <f t="shared" si="49"/>
        <v>2.0759757647994421</v>
      </c>
      <c r="T788" s="62"/>
      <c r="U788" s="62"/>
      <c r="V788" s="62"/>
    </row>
    <row r="789" spans="1:22" x14ac:dyDescent="0.4">
      <c r="G789" s="62"/>
      <c r="H789" s="77">
        <v>42114</v>
      </c>
      <c r="I789" s="78">
        <v>4536.77978515625</v>
      </c>
      <c r="J789" s="73">
        <v>9.5938425064086896</v>
      </c>
      <c r="K789" s="79">
        <f t="shared" si="50"/>
        <v>156.4179027300469</v>
      </c>
      <c r="L789" s="62"/>
      <c r="M789" s="77">
        <v>42114</v>
      </c>
      <c r="N789" s="80">
        <f t="shared" si="51"/>
        <v>3867.9940722805759</v>
      </c>
      <c r="O789" s="80">
        <f t="array" ref="O789">IF(YEAR(M789)&lt;&gt;YEAR(M788),IF(O788&gt;INDEX(Table2xAcq.1[],_xlfn.AGGREGATE(15,6,(ROW(Tableyear1[])-ROW(INDEX(Tableyear1[],1,1))+1)/(YEAR(Tableyear1[])=YEAR(M788)),1)),O788-(O788-INDEX(Table2xAcq.1[],_xlfn.AGGREGATE(15,6,(ROW(Tableyear1[])-ROW(INDEX(Tableyear1[],1,1))+1)/(YEAR(Tableyear1[])=YEAR(M788)),1)))*$C$25,O788+MAX($Q$2:Q788)*$C$19),O788)*($J789/$J788)</f>
        <v>2588.040053711386</v>
      </c>
      <c r="P789" s="80">
        <f t="array" ref="P789">IF(YEAR(M789)&lt;&gt;YEAR(M788),IF(O788&gt;INDEX(Table2xAcq.1[],_xlfn.AGGREGATE(15,6,(ROW(Tableyear1[])-ROW(INDEX(Tableyear1[],1,1))+1)/(YEAR(Tableyear1[])=YEAR(M788)),1)),P788+(O788-INDEX(Table2xAcq.1[],_xlfn.AGGREGATE(15,6,(ROW(Tableyear1[])-ROW(INDEX(Tableyear1[],1,1))+1)/(YEAR(Tableyear1[])=YEAR(M788)),1)))*$C$25,P788-MAX($Q$2:Q788)*$C$19),P788)*(1+Tbill_YTM)^(1/52)</f>
        <v>4957.5491612553888</v>
      </c>
      <c r="Q789" s="64">
        <f t="shared" si="48"/>
        <v>11413.583287247351</v>
      </c>
      <c r="R789" s="64">
        <f>IF(YEAR(M789)&lt;&gt;YEAR(M788), R788*EXP($C$20/52)+(-MAX(Q$2:Q788)*$C$19), R788*EXP($C$20/52))</f>
        <v>-5328.1311789250167</v>
      </c>
      <c r="S789" s="65">
        <f t="shared" si="49"/>
        <v>2.1421363145849033</v>
      </c>
      <c r="T789" s="62"/>
      <c r="U789" s="62"/>
      <c r="V789" s="62"/>
    </row>
    <row r="790" spans="1:22" ht="17.5" customHeight="1" x14ac:dyDescent="0.4">
      <c r="G790" s="62"/>
      <c r="H790" s="77">
        <v>42121</v>
      </c>
      <c r="I790" s="78">
        <v>4479.06005859375</v>
      </c>
      <c r="J790" s="73">
        <v>9.3365449905395508</v>
      </c>
      <c r="K790" s="79">
        <f t="shared" si="50"/>
        <v>156.50684196462237</v>
      </c>
      <c r="L790" s="62"/>
      <c r="M790" s="77">
        <v>42121</v>
      </c>
      <c r="N790" s="80">
        <f t="shared" si="51"/>
        <v>3818.7830524008186</v>
      </c>
      <c r="O790" s="80">
        <f t="array" ref="O790">IF(YEAR(M790)&lt;&gt;YEAR(M789),IF(O789&gt;INDEX(Table2xAcq.1[],_xlfn.AGGREGATE(15,6,(ROW(Tableyear1[])-ROW(INDEX(Tableyear1[],1,1))+1)/(YEAR(Tableyear1[])=YEAR(M789)),1)),O789-(O789-INDEX(Table2xAcq.1[],_xlfn.AGGREGATE(15,6,(ROW(Tableyear1[])-ROW(INDEX(Tableyear1[],1,1))+1)/(YEAR(Tableyear1[])=YEAR(M789)),1)))*$C$25,O789+MAX($Q$2:Q789)*$C$19),O789)*($J790/$J789)</f>
        <v>2518.6313390754149</v>
      </c>
      <c r="P790" s="80">
        <f t="array" ref="P790">IF(YEAR(M790)&lt;&gt;YEAR(M789),IF(O789&gt;INDEX(Table2xAcq.1[],_xlfn.AGGREGATE(15,6,(ROW(Tableyear1[])-ROW(INDEX(Tableyear1[],1,1))+1)/(YEAR(Tableyear1[])=YEAR(M789)),1)),P789+(O789-INDEX(Table2xAcq.1[],_xlfn.AGGREGATE(15,6,(ROW(Tableyear1[])-ROW(INDEX(Tableyear1[],1,1))+1)/(YEAR(Tableyear1[])=YEAR(M789)),1)))*$C$25,P789-MAX($Q$2:Q789)*$C$19),P789)*(1+Tbill_YTM)^(1/52)</f>
        <v>4960.3680241865286</v>
      </c>
      <c r="Q790" s="64">
        <f t="shared" si="48"/>
        <v>11297.782415662761</v>
      </c>
      <c r="R790" s="64">
        <f>IF(YEAR(M790)&lt;&gt;YEAR(M789), R789*EXP($C$20/52)+(-MAX(Q$2:Q789)*$C$19), R789*EXP($C$20/52))</f>
        <v>-5334.2825707904531</v>
      </c>
      <c r="S790" s="65">
        <f t="shared" si="49"/>
        <v>2.117957244621298</v>
      </c>
      <c r="T790" s="62"/>
      <c r="U790" s="62"/>
      <c r="V790" s="62"/>
    </row>
    <row r="791" spans="1:22" x14ac:dyDescent="0.4">
      <c r="G791" s="62"/>
      <c r="H791" s="77">
        <v>42128</v>
      </c>
      <c r="I791" s="78">
        <v>4458.64990234375</v>
      </c>
      <c r="J791" s="73">
        <v>9.2626800537109304</v>
      </c>
      <c r="K791" s="79">
        <f t="shared" si="50"/>
        <v>156.59583177005521</v>
      </c>
      <c r="L791" s="62"/>
      <c r="M791" s="77">
        <v>42128</v>
      </c>
      <c r="N791" s="80">
        <f t="shared" si="51"/>
        <v>3801.3816427825641</v>
      </c>
      <c r="O791" s="80">
        <f t="array" ref="O791">IF(YEAR(M791)&lt;&gt;YEAR(M790),IF(O790&gt;INDEX(Table2xAcq.1[],_xlfn.AGGREGATE(15,6,(ROW(Tableyear1[])-ROW(INDEX(Tableyear1[],1,1))+1)/(YEAR(Tableyear1[])=YEAR(M790)),1)),O790-(O790-INDEX(Table2xAcq.1[],_xlfn.AGGREGATE(15,6,(ROW(Tableyear1[])-ROW(INDEX(Tableyear1[],1,1))+1)/(YEAR(Tableyear1[])=YEAR(M790)),1)))*$C$25,O790+MAX($Q$2:Q790)*$C$19),O790)*($J791/$J790)</f>
        <v>2498.7054944568868</v>
      </c>
      <c r="P791" s="80">
        <f t="array" ref="P791">IF(YEAR(M791)&lt;&gt;YEAR(M790),IF(O790&gt;INDEX(Table2xAcq.1[],_xlfn.AGGREGATE(15,6,(ROW(Tableyear1[])-ROW(INDEX(Tableyear1[],1,1))+1)/(YEAR(Tableyear1[])=YEAR(M790)),1)),P790+(O790-INDEX(Table2xAcq.1[],_xlfn.AGGREGATE(15,6,(ROW(Tableyear1[])-ROW(INDEX(Tableyear1[],1,1))+1)/(YEAR(Tableyear1[])=YEAR(M790)),1)))*$C$25,P790-MAX($Q$2:Q790)*$C$19),P790)*(1+Tbill_YTM)^(1/52)</f>
        <v>4963.1884899234028</v>
      </c>
      <c r="Q791" s="64">
        <f t="shared" si="48"/>
        <v>11263.275627162853</v>
      </c>
      <c r="R791" s="64">
        <f>IF(YEAR(M791)&lt;&gt;YEAR(M790), R790*EXP($C$20/52)+(-MAX(Q$2:Q790)*$C$19), R790*EXP($C$20/52))</f>
        <v>-5340.4410645121707</v>
      </c>
      <c r="S791" s="65">
        <f t="shared" si="49"/>
        <v>2.1090534454183163</v>
      </c>
      <c r="T791" s="62"/>
      <c r="U791" s="62"/>
      <c r="V791" s="62"/>
    </row>
    <row r="792" spans="1:22" x14ac:dyDescent="0.4">
      <c r="G792" s="62"/>
      <c r="H792" s="77">
        <v>42135</v>
      </c>
      <c r="I792" s="78">
        <v>4494.2900390625</v>
      </c>
      <c r="J792" s="73">
        <v>9.4147167205810494</v>
      </c>
      <c r="K792" s="79">
        <f t="shared" si="50"/>
        <v>156.6848721751</v>
      </c>
      <c r="L792" s="62"/>
      <c r="M792" s="77">
        <v>42135</v>
      </c>
      <c r="N792" s="80">
        <f t="shared" si="51"/>
        <v>3831.7679176496936</v>
      </c>
      <c r="O792" s="80">
        <f t="array" ref="O792">IF(YEAR(M792)&lt;&gt;YEAR(M791),IF(O791&gt;INDEX(Table2xAcq.1[],_xlfn.AGGREGATE(15,6,(ROW(Tableyear1[])-ROW(INDEX(Tableyear1[],1,1))+1)/(YEAR(Tableyear1[])=YEAR(M791)),1)),O791-(O791-INDEX(Table2xAcq.1[],_xlfn.AGGREGATE(15,6,(ROW(Tableyear1[])-ROW(INDEX(Tableyear1[],1,1))+1)/(YEAR(Tableyear1[])=YEAR(M791)),1)))*$C$25,O791+MAX($Q$2:Q791)*$C$19),O791)*($J792/$J791)</f>
        <v>2539.7189865201344</v>
      </c>
      <c r="P792" s="80">
        <f t="array" ref="P792">IF(YEAR(M792)&lt;&gt;YEAR(M791),IF(O791&gt;INDEX(Table2xAcq.1[],_xlfn.AGGREGATE(15,6,(ROW(Tableyear1[])-ROW(INDEX(Tableyear1[],1,1))+1)/(YEAR(Tableyear1[])=YEAR(M791)),1)),P791+(O791-INDEX(Table2xAcq.1[],_xlfn.AGGREGATE(15,6,(ROW(Tableyear1[])-ROW(INDEX(Tableyear1[],1,1))+1)/(YEAR(Tableyear1[])=YEAR(M791)),1)))*$C$25,P791-MAX($Q$2:Q791)*$C$19),P791)*(1+Tbill_YTM)^(1/52)</f>
        <v>4966.0105593773669</v>
      </c>
      <c r="Q792" s="64">
        <f t="shared" si="48"/>
        <v>11337.497463547195</v>
      </c>
      <c r="R792" s="64">
        <f>IF(YEAR(M792)&lt;&gt;YEAR(M791), R791*EXP($C$20/52)+(-MAX(Q$2:Q791)*$C$19), R791*EXP($C$20/52))</f>
        <v>-5346.6066682893488</v>
      </c>
      <c r="S792" s="65">
        <f t="shared" si="49"/>
        <v>2.1205033710053405</v>
      </c>
      <c r="T792" s="62"/>
      <c r="U792" s="62"/>
      <c r="V792" s="62"/>
    </row>
    <row r="793" spans="1:22" x14ac:dyDescent="0.4">
      <c r="G793" s="62"/>
      <c r="H793" s="77">
        <v>42142</v>
      </c>
      <c r="I793" s="78">
        <v>4527.16015625</v>
      </c>
      <c r="J793" s="73">
        <v>9.5704526901245099</v>
      </c>
      <c r="K793" s="79">
        <f t="shared" si="50"/>
        <v>156.77396320852768</v>
      </c>
      <c r="L793" s="62"/>
      <c r="M793" s="77">
        <v>42142</v>
      </c>
      <c r="N793" s="80">
        <f t="shared" si="51"/>
        <v>3859.7925131683933</v>
      </c>
      <c r="O793" s="80">
        <f t="array" ref="O793">IF(YEAR(M793)&lt;&gt;YEAR(M792),IF(O792&gt;INDEX(Table2xAcq.1[],_xlfn.AGGREGATE(15,6,(ROW(Tableyear1[])-ROW(INDEX(Tableyear1[],1,1))+1)/(YEAR(Tableyear1[])=YEAR(M792)),1)),O792-(O792-INDEX(Table2xAcq.1[],_xlfn.AGGREGATE(15,6,(ROW(Tableyear1[])-ROW(INDEX(Tableyear1[],1,1))+1)/(YEAR(Tableyear1[])=YEAR(M792)),1)))*$C$25,O792+MAX($Q$2:Q792)*$C$19),O792)*($J793/$J792)</f>
        <v>2581.7304044387438</v>
      </c>
      <c r="P793" s="80">
        <f t="array" ref="P793">IF(YEAR(M793)&lt;&gt;YEAR(M792),IF(O792&gt;INDEX(Table2xAcq.1[],_xlfn.AGGREGATE(15,6,(ROW(Tableyear1[])-ROW(INDEX(Tableyear1[],1,1))+1)/(YEAR(Tableyear1[])=YEAR(M792)),1)),P792+(O792-INDEX(Table2xAcq.1[],_xlfn.AGGREGATE(15,6,(ROW(Tableyear1[])-ROW(INDEX(Tableyear1[],1,1))+1)/(YEAR(Tableyear1[])=YEAR(M792)),1)))*$C$25,P792-MAX($Q$2:Q792)*$C$19),P792)*(1+Tbill_YTM)^(1/52)</f>
        <v>4968.8342334602949</v>
      </c>
      <c r="Q793" s="64">
        <f t="shared" si="48"/>
        <v>11410.357151067432</v>
      </c>
      <c r="R793" s="64">
        <f>IF(YEAR(M793)&lt;&gt;YEAR(M792), R792*EXP($C$20/52)+(-MAX(Q$2:Q792)*$C$19), R792*EXP($C$20/52))</f>
        <v>-5352.7793903306329</v>
      </c>
      <c r="S793" s="65">
        <f t="shared" si="49"/>
        <v>2.1316696091901952</v>
      </c>
      <c r="T793" s="62"/>
      <c r="U793" s="62"/>
      <c r="V793" s="62"/>
    </row>
    <row r="794" spans="1:22" x14ac:dyDescent="0.4">
      <c r="G794" s="62"/>
      <c r="H794" s="77">
        <v>42149</v>
      </c>
      <c r="I794" s="78">
        <v>4508.25</v>
      </c>
      <c r="J794" s="73">
        <v>9.4916629791259695</v>
      </c>
      <c r="K794" s="79">
        <f t="shared" si="50"/>
        <v>156.86310489912555</v>
      </c>
      <c r="L794" s="62"/>
      <c r="M794" s="77">
        <v>42149</v>
      </c>
      <c r="N794" s="80">
        <f t="shared" si="51"/>
        <v>3843.669982266581</v>
      </c>
      <c r="O794" s="80">
        <f t="array" ref="O794">IF(YEAR(M794)&lt;&gt;YEAR(M793),IF(O793&gt;INDEX(Table2xAcq.1[],_xlfn.AGGREGATE(15,6,(ROW(Tableyear1[])-ROW(INDEX(Tableyear1[],1,1))+1)/(YEAR(Tableyear1[])=YEAR(M793)),1)),O793-(O793-INDEX(Table2xAcq.1[],_xlfn.AGGREGATE(15,6,(ROW(Tableyear1[])-ROW(INDEX(Tableyear1[],1,1))+1)/(YEAR(Tableyear1[])=YEAR(M793)),1)))*$C$25,O793+MAX($Q$2:Q793)*$C$19),O793)*($J794/$J793)</f>
        <v>2560.4760501225919</v>
      </c>
      <c r="P794" s="80">
        <f t="array" ref="P794">IF(YEAR(M794)&lt;&gt;YEAR(M793),IF(O793&gt;INDEX(Table2xAcq.1[],_xlfn.AGGREGATE(15,6,(ROW(Tableyear1[])-ROW(INDEX(Tableyear1[],1,1))+1)/(YEAR(Tableyear1[])=YEAR(M793)),1)),P793+(O793-INDEX(Table2xAcq.1[],_xlfn.AGGREGATE(15,6,(ROW(Tableyear1[])-ROW(INDEX(Tableyear1[],1,1))+1)/(YEAR(Tableyear1[])=YEAR(M793)),1)))*$C$25,P793-MAX($Q$2:Q793)*$C$19),P793)*(1+Tbill_YTM)^(1/52)</f>
        <v>4971.6595130845781</v>
      </c>
      <c r="Q794" s="64">
        <f t="shared" si="48"/>
        <v>11375.805545473751</v>
      </c>
      <c r="R794" s="64">
        <f>IF(YEAR(M794)&lt;&gt;YEAR(M793), R793*EXP($C$20/52)+(-MAX(Q$2:Q793)*$C$19), R793*EXP($C$20/52))</f>
        <v>-5358.9592388541441</v>
      </c>
      <c r="S794" s="65">
        <f t="shared" si="49"/>
        <v>2.1227639618893859</v>
      </c>
      <c r="T794" s="62"/>
      <c r="U794" s="62"/>
      <c r="V794" s="62"/>
    </row>
    <row r="795" spans="1:22" x14ac:dyDescent="0.4">
      <c r="G795" s="62"/>
      <c r="H795" s="77">
        <v>42156</v>
      </c>
      <c r="I795" s="78">
        <v>4477.18994140625</v>
      </c>
      <c r="J795" s="73">
        <v>9.3550119400024396</v>
      </c>
      <c r="K795" s="79">
        <f t="shared" si="50"/>
        <v>156.95229727569728</v>
      </c>
      <c r="L795" s="62"/>
      <c r="M795" s="77">
        <v>42156</v>
      </c>
      <c r="N795" s="80">
        <f t="shared" si="51"/>
        <v>3817.1886170219213</v>
      </c>
      <c r="O795" s="80">
        <f t="array" ref="O795">IF(YEAR(M795)&lt;&gt;YEAR(M794),IF(O794&gt;INDEX(Table2xAcq.1[],_xlfn.AGGREGATE(15,6,(ROW(Tableyear1[])-ROW(INDEX(Tableyear1[],1,1))+1)/(YEAR(Tableyear1[])=YEAR(M794)),1)),O794-(O794-INDEX(Table2xAcq.1[],_xlfn.AGGREGATE(15,6,(ROW(Tableyear1[])-ROW(INDEX(Tableyear1[],1,1))+1)/(YEAR(Tableyear1[])=YEAR(M794)),1)))*$C$25,O794+MAX($Q$2:Q794)*$C$19),O794)*($J795/$J794)</f>
        <v>2523.6129931778137</v>
      </c>
      <c r="P795" s="80">
        <f t="array" ref="P795">IF(YEAR(M795)&lt;&gt;YEAR(M794),IF(O794&gt;INDEX(Table2xAcq.1[],_xlfn.AGGREGATE(15,6,(ROW(Tableyear1[])-ROW(INDEX(Tableyear1[],1,1))+1)/(YEAR(Tableyear1[])=YEAR(M794)),1)),P794+(O794-INDEX(Table2xAcq.1[],_xlfn.AGGREGATE(15,6,(ROW(Tableyear1[])-ROW(INDEX(Tableyear1[],1,1))+1)/(YEAR(Tableyear1[])=YEAR(M794)),1)))*$C$25,P794-MAX($Q$2:Q794)*$C$19),P794)*(1+Tbill_YTM)^(1/52)</f>
        <v>4974.4863991631282</v>
      </c>
      <c r="Q795" s="64">
        <f t="shared" si="48"/>
        <v>11315.288009362863</v>
      </c>
      <c r="R795" s="64">
        <f>IF(YEAR(M795)&lt;&gt;YEAR(M794), R794*EXP($C$20/52)+(-MAX(Q$2:Q794)*$C$19), R794*EXP($C$20/52))</f>
        <v>-5365.1462220874928</v>
      </c>
      <c r="S795" s="65">
        <f t="shared" si="49"/>
        <v>2.1090362761744572</v>
      </c>
      <c r="T795" s="62"/>
      <c r="U795" s="62"/>
      <c r="V795" s="62"/>
    </row>
    <row r="796" spans="1:22" x14ac:dyDescent="0.4">
      <c r="G796" s="62"/>
      <c r="H796" s="77">
        <v>42163</v>
      </c>
      <c r="I796" s="78">
        <v>4453.7900390625</v>
      </c>
      <c r="J796" s="73">
        <v>9.2528314590454102</v>
      </c>
      <c r="K796" s="79">
        <f t="shared" si="50"/>
        <v>157.04154036706294</v>
      </c>
      <c r="L796" s="62"/>
      <c r="M796" s="77">
        <v>42163</v>
      </c>
      <c r="N796" s="80">
        <f t="shared" si="51"/>
        <v>3797.2381923057587</v>
      </c>
      <c r="O796" s="80">
        <f t="array" ref="O796">IF(YEAR(M796)&lt;&gt;YEAR(M795),IF(O795&gt;INDEX(Table2xAcq.1[],_xlfn.AGGREGATE(15,6,(ROW(Tableyear1[])-ROW(INDEX(Tableyear1[],1,1))+1)/(YEAR(Tableyear1[])=YEAR(M795)),1)),O795-(O795-INDEX(Table2xAcq.1[],_xlfn.AGGREGATE(15,6,(ROW(Tableyear1[])-ROW(INDEX(Tableyear1[],1,1))+1)/(YEAR(Tableyear1[])=YEAR(M795)),1)))*$C$25,O795+MAX($Q$2:Q795)*$C$19),O795)*($J796/$J795)</f>
        <v>2496.048732325331</v>
      </c>
      <c r="P796" s="80">
        <f t="array" ref="P796">IF(YEAR(M796)&lt;&gt;YEAR(M795),IF(O795&gt;INDEX(Table2xAcq.1[],_xlfn.AGGREGATE(15,6,(ROW(Tableyear1[])-ROW(INDEX(Tableyear1[],1,1))+1)/(YEAR(Tableyear1[])=YEAR(M795)),1)),P795+(O795-INDEX(Table2xAcq.1[],_xlfn.AGGREGATE(15,6,(ROW(Tableyear1[])-ROW(INDEX(Tableyear1[],1,1))+1)/(YEAR(Tableyear1[])=YEAR(M795)),1)))*$C$25,P795-MAX($Q$2:Q795)*$C$19),P795)*(1+Tbill_YTM)^(1/52)</f>
        <v>4977.3148926093754</v>
      </c>
      <c r="Q796" s="64">
        <f t="shared" si="48"/>
        <v>11270.601817240466</v>
      </c>
      <c r="R796" s="64">
        <f>IF(YEAR(M796)&lt;&gt;YEAR(M795), R795*EXP($C$20/52)+(-MAX(Q$2:Q795)*$C$19), R795*EXP($C$20/52))</f>
        <v>-5371.3403482677877</v>
      </c>
      <c r="S796" s="65">
        <f t="shared" si="49"/>
        <v>2.098284801646416</v>
      </c>
      <c r="T796" s="62"/>
      <c r="U796" s="62"/>
      <c r="V796" s="62"/>
    </row>
    <row r="797" spans="1:22" ht="17.5" customHeight="1" x14ac:dyDescent="0.4">
      <c r="A797" s="4"/>
      <c r="G797" s="62"/>
      <c r="H797" s="77">
        <v>42170</v>
      </c>
      <c r="I797" s="78">
        <v>4513.419921875</v>
      </c>
      <c r="J797" s="73">
        <v>9.4830455780029297</v>
      </c>
      <c r="K797" s="79">
        <f t="shared" si="50"/>
        <v>157.13083420205896</v>
      </c>
      <c r="L797" s="79"/>
      <c r="M797" s="77">
        <v>42170</v>
      </c>
      <c r="N797" s="93">
        <f t="shared" si="51"/>
        <v>3848.0777843009851</v>
      </c>
      <c r="O797" s="80">
        <f t="array" ref="O797">IF(YEAR(M797)&lt;&gt;YEAR(M796),IF(O796&gt;INDEX(Table2xAcq.1[],_xlfn.AGGREGATE(15,6,(ROW(Tableyear1[])-ROW(INDEX(Tableyear1[],1,1))+1)/(YEAR(Tableyear1[])=YEAR(M796)),1)),O796-(O796-INDEX(Table2xAcq.1[],_xlfn.AGGREGATE(15,6,(ROW(Tableyear1[])-ROW(INDEX(Tableyear1[],1,1))+1)/(YEAR(Tableyear1[])=YEAR(M796)),1)))*$C$25,O796+MAX($Q$2:Q796)*$C$19),O796)*($J797/$J796)</f>
        <v>2558.1514154154424</v>
      </c>
      <c r="P797" s="80">
        <f t="array" ref="P797">IF(YEAR(M797)&lt;&gt;YEAR(M796),IF(O796&gt;INDEX(Table2xAcq.1[],_xlfn.AGGREGATE(15,6,(ROW(Tableyear1[])-ROW(INDEX(Tableyear1[],1,1))+1)/(YEAR(Tableyear1[])=YEAR(M796)),1)),P796+(O796-INDEX(Table2xAcq.1[],_xlfn.AGGREGATE(15,6,(ROW(Tableyear1[])-ROW(INDEX(Tableyear1[],1,1))+1)/(YEAR(Tableyear1[])=YEAR(M796)),1)))*$C$25,P796-MAX($Q$2:Q796)*$C$19),P796)*(1+Tbill_YTM)^(1/52)</f>
        <v>4980.1449943372691</v>
      </c>
      <c r="Q797" s="64">
        <f t="shared" si="48"/>
        <v>11386.374194053697</v>
      </c>
      <c r="R797" s="66">
        <f>IF(YEAR(M797)&lt;&gt;YEAR(M796), R796*EXP($C$20/52)+(-MAX(Q$2:Q796)*$C$19), R796*EXP($C$20/52))</f>
        <v>-5377.5416256416474</v>
      </c>
      <c r="S797" s="65">
        <f t="shared" si="49"/>
        <v>2.117393966744995</v>
      </c>
      <c r="T797" s="62"/>
      <c r="U797" s="62"/>
      <c r="V797" s="62"/>
    </row>
    <row r="798" spans="1:22" ht="17.5" customHeight="1" x14ac:dyDescent="0.4">
      <c r="G798" s="62"/>
      <c r="H798" s="77">
        <v>42177</v>
      </c>
      <c r="I798" s="78">
        <v>4484.27978515625</v>
      </c>
      <c r="J798" s="73">
        <v>9.3845567703246999</v>
      </c>
      <c r="K798" s="79">
        <f t="shared" si="50"/>
        <v>157.22017880953817</v>
      </c>
      <c r="L798" s="62"/>
      <c r="M798" s="77">
        <v>42177</v>
      </c>
      <c r="N798" s="80">
        <f t="shared" si="51"/>
        <v>3823.2333172051044</v>
      </c>
      <c r="O798" s="80">
        <f t="array" ref="O798">IF(YEAR(M798)&lt;&gt;YEAR(M797),IF(O797&gt;INDEX(Table2xAcq.1[],_xlfn.AGGREGATE(15,6,(ROW(Tableyear1[])-ROW(INDEX(Tableyear1[],1,1))+1)/(YEAR(Tableyear1[])=YEAR(M797)),1)),O797-(O797-INDEX(Table2xAcq.1[],_xlfn.AGGREGATE(15,6,(ROW(Tableyear1[])-ROW(INDEX(Tableyear1[],1,1))+1)/(YEAR(Tableyear1[])=YEAR(M797)),1)))*$C$25,O797+MAX($Q$2:Q797)*$C$19),O797)*($J798/$J797)</f>
        <v>2531.5830223087946</v>
      </c>
      <c r="P798" s="80">
        <f t="array" ref="P798">IF(YEAR(M798)&lt;&gt;YEAR(M797),IF(O797&gt;INDEX(Table2xAcq.1[],_xlfn.AGGREGATE(15,6,(ROW(Tableyear1[])-ROW(INDEX(Tableyear1[],1,1))+1)/(YEAR(Tableyear1[])=YEAR(M797)),1)),P797+(O797-INDEX(Table2xAcq.1[],_xlfn.AGGREGATE(15,6,(ROW(Tableyear1[])-ROW(INDEX(Tableyear1[],1,1))+1)/(YEAR(Tableyear1[])=YEAR(M797)),1)))*$C$25,P797-MAX($Q$2:Q797)*$C$19),P797)*(1+Tbill_YTM)^(1/52)</f>
        <v>4982.9767052612779</v>
      </c>
      <c r="Q798" s="64">
        <f t="shared" si="48"/>
        <v>11337.793044775177</v>
      </c>
      <c r="R798" s="64">
        <f>IF(YEAR(M798)&lt;&gt;YEAR(M797), R797*EXP($C$20/52)+(-MAX(Q$2:Q797)*$C$19), R797*EXP($C$20/52))</f>
        <v>-5383.7500624652112</v>
      </c>
      <c r="S798" s="65">
        <f t="shared" si="49"/>
        <v>2.1059285652617423</v>
      </c>
      <c r="T798" s="62"/>
      <c r="U798" s="62"/>
      <c r="V798" s="62"/>
    </row>
    <row r="799" spans="1:22" x14ac:dyDescent="0.4">
      <c r="G799" s="62"/>
      <c r="H799" s="77">
        <v>42184</v>
      </c>
      <c r="I799" s="78">
        <v>4433.39013671875</v>
      </c>
      <c r="J799" s="73">
        <v>9.1494188308715803</v>
      </c>
      <c r="K799" s="79">
        <f t="shared" si="50"/>
        <v>157.30957421836982</v>
      </c>
      <c r="L799" s="62"/>
      <c r="M799" s="77">
        <v>42184</v>
      </c>
      <c r="N799" s="80">
        <f t="shared" si="51"/>
        <v>3779.8455250224797</v>
      </c>
      <c r="O799" s="80">
        <f t="array" ref="O799">IF(YEAR(M799)&lt;&gt;YEAR(M798),IF(O798&gt;INDEX(Table2xAcq.1[],_xlfn.AGGREGATE(15,6,(ROW(Tableyear1[])-ROW(INDEX(Tableyear1[],1,1))+1)/(YEAR(Tableyear1[])=YEAR(M798)),1)),O798-(O798-INDEX(Table2xAcq.1[],_xlfn.AGGREGATE(15,6,(ROW(Tableyear1[])-ROW(INDEX(Tableyear1[],1,1))+1)/(YEAR(Tableyear1[])=YEAR(M798)),1)))*$C$25,O798+MAX($Q$2:Q798)*$C$19),O798)*($J799/$J798)</f>
        <v>2468.1520867847512</v>
      </c>
      <c r="P799" s="80">
        <f t="array" ref="P799">IF(YEAR(M799)&lt;&gt;YEAR(M798),IF(O798&gt;INDEX(Table2xAcq.1[],_xlfn.AGGREGATE(15,6,(ROW(Tableyear1[])-ROW(INDEX(Tableyear1[],1,1))+1)/(YEAR(Tableyear1[])=YEAR(M798)),1)),P798+(O798-INDEX(Table2xAcq.1[],_xlfn.AGGREGATE(15,6,(ROW(Tableyear1[])-ROW(INDEX(Tableyear1[],1,1))+1)/(YEAR(Tableyear1[])=YEAR(M798)),1)))*$C$25,P798-MAX($Q$2:Q798)*$C$19),P798)*(1+Tbill_YTM)^(1/52)</f>
        <v>4985.8100262963917</v>
      </c>
      <c r="Q799" s="64">
        <f t="shared" si="48"/>
        <v>11233.807638103623</v>
      </c>
      <c r="R799" s="64">
        <f>IF(YEAR(M799)&lt;&gt;YEAR(M798), R798*EXP($C$20/52)+(-MAX(Q$2:Q798)*$C$19), R798*EXP($C$20/52))</f>
        <v>-5389.9656670041504</v>
      </c>
      <c r="S799" s="65">
        <f t="shared" si="49"/>
        <v>2.0842076428935021</v>
      </c>
      <c r="T799" s="62"/>
      <c r="U799" s="62"/>
      <c r="V799" s="62"/>
    </row>
    <row r="800" spans="1:22" x14ac:dyDescent="0.4">
      <c r="G800" s="62"/>
      <c r="H800" s="77">
        <v>42191</v>
      </c>
      <c r="I800" s="78">
        <v>4420.14990234375</v>
      </c>
      <c r="J800" s="73">
        <v>9.0915603637695295</v>
      </c>
      <c r="K800" s="79">
        <f t="shared" si="50"/>
        <v>157.39902045743955</v>
      </c>
      <c r="L800" s="62"/>
      <c r="M800" s="77">
        <v>42191</v>
      </c>
      <c r="N800" s="80">
        <f t="shared" si="51"/>
        <v>3768.5570890605518</v>
      </c>
      <c r="O800" s="80">
        <f t="array" ref="O800">IF(YEAR(M800)&lt;&gt;YEAR(M799),IF(O799&gt;INDEX(Table2xAcq.1[],_xlfn.AGGREGATE(15,6,(ROW(Tableyear1[])-ROW(INDEX(Tableyear1[],1,1))+1)/(YEAR(Tableyear1[])=YEAR(M799)),1)),O799-(O799-INDEX(Table2xAcq.1[],_xlfn.AGGREGATE(15,6,(ROW(Tableyear1[])-ROW(INDEX(Tableyear1[],1,1))+1)/(YEAR(Tableyear1[])=YEAR(M799)),1)))*$C$25,O799+MAX($Q$2:Q799)*$C$19),O799)*($J800/$J799)</f>
        <v>2452.5441559471933</v>
      </c>
      <c r="P800" s="80">
        <f t="array" ref="P800">IF(YEAR(M800)&lt;&gt;YEAR(M799),IF(O799&gt;INDEX(Table2xAcq.1[],_xlfn.AGGREGATE(15,6,(ROW(Tableyear1[])-ROW(INDEX(Tableyear1[],1,1))+1)/(YEAR(Tableyear1[])=YEAR(M799)),1)),P799+(O799-INDEX(Table2xAcq.1[],_xlfn.AGGREGATE(15,6,(ROW(Tableyear1[])-ROW(INDEX(Tableyear1[],1,1))+1)/(YEAR(Tableyear1[])=YEAR(M799)),1)))*$C$25,P799-MAX($Q$2:Q799)*$C$19),P799)*(1+Tbill_YTM)^(1/52)</f>
        <v>4988.6449583581189</v>
      </c>
      <c r="Q800" s="64">
        <f t="shared" si="48"/>
        <v>11209.746203365863</v>
      </c>
      <c r="R800" s="64">
        <f>IF(YEAR(M800)&lt;&gt;YEAR(M799), R799*EXP($C$20/52)+(-MAX(Q$2:Q799)*$C$19), R799*EXP($C$20/52))</f>
        <v>-5396.1884475336792</v>
      </c>
      <c r="S800" s="65">
        <f t="shared" si="49"/>
        <v>2.0773452062240825</v>
      </c>
      <c r="T800" s="62"/>
      <c r="U800" s="62"/>
      <c r="V800" s="62"/>
    </row>
    <row r="801" spans="2:22" x14ac:dyDescent="0.4">
      <c r="G801" s="62"/>
      <c r="H801" s="77">
        <v>42198</v>
      </c>
      <c r="I801" s="78">
        <v>4661.60009765625</v>
      </c>
      <c r="J801" s="73">
        <v>10.0998191833496</v>
      </c>
      <c r="K801" s="79">
        <f t="shared" si="50"/>
        <v>157.48851755564942</v>
      </c>
      <c r="L801" s="62"/>
      <c r="M801" s="77">
        <v>42198</v>
      </c>
      <c r="N801" s="80">
        <f t="shared" si="51"/>
        <v>3974.4140996378401</v>
      </c>
      <c r="O801" s="80">
        <f t="array" ref="O801">IF(YEAR(M801)&lt;&gt;YEAR(M800),IF(O800&gt;INDEX(Table2xAcq.1[],_xlfn.AGGREGATE(15,6,(ROW(Tableyear1[])-ROW(INDEX(Tableyear1[],1,1))+1)/(YEAR(Tableyear1[])=YEAR(M800)),1)),O800-(O800-INDEX(Table2xAcq.1[],_xlfn.AGGREGATE(15,6,(ROW(Tableyear1[])-ROW(INDEX(Tableyear1[],1,1))+1)/(YEAR(Tableyear1[])=YEAR(M800)),1)))*$C$25,O800+MAX($Q$2:Q800)*$C$19),O800)*($J801/$J800)</f>
        <v>2724.5325910124861</v>
      </c>
      <c r="P801" s="80">
        <f t="array" ref="P801">IF(YEAR(M801)&lt;&gt;YEAR(M800),IF(O800&gt;INDEX(Table2xAcq.1[],_xlfn.AGGREGATE(15,6,(ROW(Tableyear1[])-ROW(INDEX(Tableyear1[],1,1))+1)/(YEAR(Tableyear1[])=YEAR(M800)),1)),P800+(O800-INDEX(Table2xAcq.1[],_xlfn.AGGREGATE(15,6,(ROW(Tableyear1[])-ROW(INDEX(Tableyear1[],1,1))+1)/(YEAR(Tableyear1[])=YEAR(M800)),1)))*$C$25,P800-MAX($Q$2:Q800)*$C$19),P800)*(1+Tbill_YTM)^(1/52)</f>
        <v>4991.4815023624897</v>
      </c>
      <c r="Q801" s="64">
        <f t="shared" si="48"/>
        <v>11690.428193012816</v>
      </c>
      <c r="R801" s="64">
        <f>IF(YEAR(M801)&lt;&gt;YEAR(M800), R800*EXP($C$20/52)+(-MAX(Q$2:Q800)*$C$19), R800*EXP($C$20/52))</f>
        <v>-5402.4184123385648</v>
      </c>
      <c r="S801" s="65">
        <f t="shared" si="49"/>
        <v>2.1639249870600707</v>
      </c>
      <c r="T801" s="62"/>
      <c r="U801" s="62"/>
      <c r="V801" s="62"/>
    </row>
    <row r="802" spans="2:22" x14ac:dyDescent="0.4">
      <c r="G802" s="62"/>
      <c r="H802" s="77">
        <v>42205</v>
      </c>
      <c r="I802" s="78">
        <v>4557.3701171875</v>
      </c>
      <c r="J802" s="73">
        <v>9.6664772033691406</v>
      </c>
      <c r="K802" s="79">
        <f t="shared" si="50"/>
        <v>157.57806554191797</v>
      </c>
      <c r="L802" s="62"/>
      <c r="M802" s="77">
        <v>42205</v>
      </c>
      <c r="N802" s="80">
        <f t="shared" si="51"/>
        <v>3885.5490972134035</v>
      </c>
      <c r="O802" s="80">
        <f t="array" ref="O802">IF(YEAR(M802)&lt;&gt;YEAR(M801),IF(O801&gt;INDEX(Table2xAcq.1[],_xlfn.AGGREGATE(15,6,(ROW(Tableyear1[])-ROW(INDEX(Tableyear1[],1,1))+1)/(YEAR(Tableyear1[])=YEAR(M801)),1)),O801-(O801-INDEX(Table2xAcq.1[],_xlfn.AGGREGATE(15,6,(ROW(Tableyear1[])-ROW(INDEX(Tableyear1[],1,1))+1)/(YEAR(Tableyear1[])=YEAR(M801)),1)))*$C$25,O801+MAX($Q$2:Q801)*$C$19),O801)*($J802/$J801)</f>
        <v>2607.6340281691978</v>
      </c>
      <c r="P802" s="80">
        <f t="array" ref="P802">IF(YEAR(M802)&lt;&gt;YEAR(M801),IF(O801&gt;INDEX(Table2xAcq.1[],_xlfn.AGGREGATE(15,6,(ROW(Tableyear1[])-ROW(INDEX(Tableyear1[],1,1))+1)/(YEAR(Tableyear1[])=YEAR(M801)),1)),P801+(O801-INDEX(Table2xAcq.1[],_xlfn.AGGREGATE(15,6,(ROW(Tableyear1[])-ROW(INDEX(Tableyear1[],1,1))+1)/(YEAR(Tableyear1[])=YEAR(M801)),1)))*$C$25,P801-MAX($Q$2:Q801)*$C$19),P801)*(1+Tbill_YTM)^(1/52)</f>
        <v>4994.3196592260547</v>
      </c>
      <c r="Q802" s="64">
        <f t="shared" si="48"/>
        <v>11487.502784608656</v>
      </c>
      <c r="R802" s="64">
        <f>IF(YEAR(M802)&lt;&gt;YEAR(M801), R801*EXP($C$20/52)+(-MAX(Q$2:Q801)*$C$19), R801*EXP($C$20/52))</f>
        <v>-5408.6555697131407</v>
      </c>
      <c r="S802" s="65">
        <f t="shared" si="49"/>
        <v>2.1239109491340598</v>
      </c>
      <c r="T802" s="62"/>
      <c r="U802" s="62"/>
      <c r="V802" s="62"/>
    </row>
    <row r="803" spans="2:22" x14ac:dyDescent="0.4">
      <c r="G803" s="62"/>
      <c r="H803" s="77">
        <v>42212</v>
      </c>
      <c r="I803" s="78">
        <v>4588.91015625</v>
      </c>
      <c r="J803" s="73">
        <v>9.8080511093139595</v>
      </c>
      <c r="K803" s="79">
        <f t="shared" si="50"/>
        <v>157.66766444518015</v>
      </c>
      <c r="L803" s="62"/>
      <c r="M803" s="77">
        <v>42212</v>
      </c>
      <c r="N803" s="80">
        <f t="shared" si="51"/>
        <v>3912.4396869952584</v>
      </c>
      <c r="O803" s="80">
        <f t="array" ref="O803">IF(YEAR(M803)&lt;&gt;YEAR(M802),IF(O802&gt;INDEX(Table2xAcq.1[],_xlfn.AGGREGATE(15,6,(ROW(Tableyear1[])-ROW(INDEX(Tableyear1[],1,1))+1)/(YEAR(Tableyear1[])=YEAR(M802)),1)),O802-(O802-INDEX(Table2xAcq.1[],_xlfn.AGGREGATE(15,6,(ROW(Tableyear1[])-ROW(INDEX(Tableyear1[],1,1))+1)/(YEAR(Tableyear1[])=YEAR(M802)),1)))*$C$25,O802+MAX($Q$2:Q802)*$C$19),O802)*($J803/$J802)</f>
        <v>2645.825080284219</v>
      </c>
      <c r="P803" s="80">
        <f t="array" ref="P803">IF(YEAR(M803)&lt;&gt;YEAR(M802),IF(O802&gt;INDEX(Table2xAcq.1[],_xlfn.AGGREGATE(15,6,(ROW(Tableyear1[])-ROW(INDEX(Tableyear1[],1,1))+1)/(YEAR(Tableyear1[])=YEAR(M802)),1)),P802+(O802-INDEX(Table2xAcq.1[],_xlfn.AGGREGATE(15,6,(ROW(Tableyear1[])-ROW(INDEX(Tableyear1[],1,1))+1)/(YEAR(Tableyear1[])=YEAR(M802)),1)))*$C$25,P802-MAX($Q$2:Q802)*$C$19),P802)*(1+Tbill_YTM)^(1/52)</f>
        <v>4997.1594298658865</v>
      </c>
      <c r="Q803" s="64">
        <f t="shared" si="48"/>
        <v>11555.424197145363</v>
      </c>
      <c r="R803" s="64">
        <f>IF(YEAR(M803)&lt;&gt;YEAR(M802), R802*EXP($C$20/52)+(-MAX(Q$2:Q802)*$C$19), R802*EXP($C$20/52))</f>
        <v>-5414.8999279613154</v>
      </c>
      <c r="S803" s="65">
        <f t="shared" si="49"/>
        <v>2.1340051249102081</v>
      </c>
      <c r="T803" s="62"/>
      <c r="U803" s="62"/>
      <c r="V803" s="62"/>
    </row>
    <row r="804" spans="2:22" x14ac:dyDescent="0.4">
      <c r="E804" s="4"/>
      <c r="F804" s="4"/>
      <c r="G804" s="62"/>
      <c r="H804" s="77">
        <v>42219</v>
      </c>
      <c r="I804" s="78">
        <v>4520.080078125</v>
      </c>
      <c r="J804" s="73">
        <v>9.5162830352783203</v>
      </c>
      <c r="K804" s="79">
        <f t="shared" si="50"/>
        <v>157.75731429438736</v>
      </c>
      <c r="L804" s="62"/>
      <c r="M804" s="77">
        <v>42219</v>
      </c>
      <c r="N804" s="80">
        <f t="shared" si="51"/>
        <v>3853.756139018521</v>
      </c>
      <c r="O804" s="80">
        <f t="array" ref="O804">IF(YEAR(M804)&lt;&gt;YEAR(M803),IF(O803&gt;INDEX(Table2xAcq.1[],_xlfn.AGGREGATE(15,6,(ROW(Tableyear1[])-ROW(INDEX(Tableyear1[],1,1))+1)/(YEAR(Tableyear1[])=YEAR(M803)),1)),O803-(O803-INDEX(Table2xAcq.1[],_xlfn.AGGREGATE(15,6,(ROW(Tableyear1[])-ROW(INDEX(Tableyear1[],1,1))+1)/(YEAR(Tableyear1[])=YEAR(M803)),1)))*$C$25,O803+MAX($Q$2:Q803)*$C$19),O803)*($J804/$J803)</f>
        <v>2567.1175695559523</v>
      </c>
      <c r="P804" s="80">
        <f t="array" ref="P804">IF(YEAR(M804)&lt;&gt;YEAR(M803),IF(O803&gt;INDEX(Table2xAcq.1[],_xlfn.AGGREGATE(15,6,(ROW(Tableyear1[])-ROW(INDEX(Tableyear1[],1,1))+1)/(YEAR(Tableyear1[])=YEAR(M803)),1)),P803+(O803-INDEX(Table2xAcq.1[],_xlfn.AGGREGATE(15,6,(ROW(Tableyear1[])-ROW(INDEX(Tableyear1[],1,1))+1)/(YEAR(Tableyear1[])=YEAR(M803)),1)))*$C$25,P803-MAX($Q$2:Q803)*$C$19),P803)*(1+Tbill_YTM)^(1/52)</f>
        <v>5000.000815199578</v>
      </c>
      <c r="Q804" s="64">
        <f t="shared" si="48"/>
        <v>11420.874523774051</v>
      </c>
      <c r="R804" s="64">
        <f>IF(YEAR(M804)&lt;&gt;YEAR(M803), R803*EXP($C$20/52)+(-MAX(Q$2:Q803)*$C$19), R803*EXP($C$20/52))</f>
        <v>-5421.1514953965852</v>
      </c>
      <c r="S804" s="65">
        <f t="shared" si="49"/>
        <v>2.1067248412947284</v>
      </c>
      <c r="T804" s="62"/>
      <c r="U804" s="62"/>
      <c r="V804" s="62"/>
    </row>
    <row r="805" spans="2:22" x14ac:dyDescent="0.4">
      <c r="B805" s="27"/>
      <c r="C805" s="4"/>
      <c r="D805" s="4"/>
      <c r="G805" s="62"/>
      <c r="H805" s="77">
        <v>42226</v>
      </c>
      <c r="I805" s="78">
        <v>4530.740234375</v>
      </c>
      <c r="J805" s="73">
        <v>9.5409040451049805</v>
      </c>
      <c r="K805" s="79">
        <f t="shared" si="50"/>
        <v>157.84701511850747</v>
      </c>
      <c r="L805" s="62"/>
      <c r="M805" s="77">
        <v>42226</v>
      </c>
      <c r="N805" s="80">
        <f t="shared" si="51"/>
        <v>3862.8448369799021</v>
      </c>
      <c r="O805" s="80">
        <f t="array" ref="O805">IF(YEAR(M805)&lt;&gt;YEAR(M804),IF(O804&gt;INDEX(Table2xAcq.1[],_xlfn.AGGREGATE(15,6,(ROW(Tableyear1[])-ROW(INDEX(Tableyear1[],1,1))+1)/(YEAR(Tableyear1[])=YEAR(M804)),1)),O804-(O804-INDEX(Table2xAcq.1[],_xlfn.AGGREGATE(15,6,(ROW(Tableyear1[])-ROW(INDEX(Tableyear1[],1,1))+1)/(YEAR(Tableyear1[])=YEAR(M804)),1)))*$C$25,O804+MAX($Q$2:Q804)*$C$19),O804)*($J805/$J804)</f>
        <v>2573.7593462530008</v>
      </c>
      <c r="P805" s="80">
        <f t="array" ref="P805">IF(YEAR(M805)&lt;&gt;YEAR(M804),IF(O804&gt;INDEX(Table2xAcq.1[],_xlfn.AGGREGATE(15,6,(ROW(Tableyear1[])-ROW(INDEX(Tableyear1[],1,1))+1)/(YEAR(Tableyear1[])=YEAR(M804)),1)),P804+(O804-INDEX(Table2xAcq.1[],_xlfn.AGGREGATE(15,6,(ROW(Tableyear1[])-ROW(INDEX(Tableyear1[],1,1))+1)/(YEAR(Tableyear1[])=YEAR(M804)),1)))*$C$25,P804-MAX($Q$2:Q804)*$C$19),P804)*(1+Tbill_YTM)^(1/52)</f>
        <v>5002.8438161452441</v>
      </c>
      <c r="Q805" s="64">
        <f t="shared" si="48"/>
        <v>11439.447999378146</v>
      </c>
      <c r="R805" s="64">
        <f>IF(YEAR(M805)&lt;&gt;YEAR(M804), R804*EXP($C$20/52)+(-MAX(Q$2:Q804)*$C$19), R804*EXP($C$20/52))</f>
        <v>-5427.4102803420428</v>
      </c>
      <c r="S805" s="65">
        <f t="shared" si="49"/>
        <v>2.107717568508054</v>
      </c>
      <c r="T805" s="62"/>
      <c r="U805" s="62"/>
      <c r="V805" s="62"/>
    </row>
    <row r="806" spans="2:22" x14ac:dyDescent="0.4">
      <c r="G806" s="62"/>
      <c r="H806" s="77">
        <v>42233</v>
      </c>
      <c r="I806" s="78">
        <v>4197.27001953125</v>
      </c>
      <c r="J806" s="73">
        <v>8.1891746520996094</v>
      </c>
      <c r="K806" s="79">
        <f t="shared" si="50"/>
        <v>157.93676694652484</v>
      </c>
      <c r="L806" s="62"/>
      <c r="M806" s="77">
        <v>42233</v>
      </c>
      <c r="N806" s="80">
        <f t="shared" si="51"/>
        <v>3578.5328634258826</v>
      </c>
      <c r="O806" s="80">
        <f t="array" ref="O806">IF(YEAR(M806)&lt;&gt;YEAR(M805),IF(O805&gt;INDEX(Table2xAcq.1[],_xlfn.AGGREGATE(15,6,(ROW(Tableyear1[])-ROW(INDEX(Tableyear1[],1,1))+1)/(YEAR(Tableyear1[])=YEAR(M805)),1)),O805-(O805-INDEX(Table2xAcq.1[],_xlfn.AGGREGATE(15,6,(ROW(Tableyear1[])-ROW(INDEX(Tableyear1[],1,1))+1)/(YEAR(Tableyear1[])=YEAR(M805)),1)))*$C$25,O805+MAX($Q$2:Q805)*$C$19),O805)*($J806/$J805)</f>
        <v>2209.1161067439098</v>
      </c>
      <c r="P806" s="80">
        <f t="array" ref="P806">IF(YEAR(M806)&lt;&gt;YEAR(M805),IF(O805&gt;INDEX(Table2xAcq.1[],_xlfn.AGGREGATE(15,6,(ROW(Tableyear1[])-ROW(INDEX(Tableyear1[],1,1))+1)/(YEAR(Tableyear1[])=YEAR(M805)),1)),P805+(O805-INDEX(Table2xAcq.1[],_xlfn.AGGREGATE(15,6,(ROW(Tableyear1[])-ROW(INDEX(Tableyear1[],1,1))+1)/(YEAR(Tableyear1[])=YEAR(M805)),1)))*$C$25,P805-MAX($Q$2:Q805)*$C$19),P805)*(1+Tbill_YTM)^(1/52)</f>
        <v>5005.6884336215217</v>
      </c>
      <c r="Q806" s="64">
        <f t="shared" si="48"/>
        <v>10793.337403791313</v>
      </c>
      <c r="R806" s="64">
        <f>IF(YEAR(M806)&lt;&gt;YEAR(M805), R805*EXP($C$20/52)+(-MAX(Q$2:Q805)*$C$19), R805*EXP($C$20/52))</f>
        <v>-5433.6762911303913</v>
      </c>
      <c r="S806" s="65">
        <f t="shared" si="49"/>
        <v>1.9863784343225805</v>
      </c>
      <c r="T806" s="62"/>
      <c r="U806" s="62"/>
      <c r="V806" s="62"/>
    </row>
    <row r="807" spans="2:22" x14ac:dyDescent="0.4">
      <c r="G807" s="62"/>
      <c r="H807" s="77">
        <v>42240</v>
      </c>
      <c r="I807" s="78">
        <v>4329.1201171875</v>
      </c>
      <c r="J807" s="73">
        <v>8.6569881439208896</v>
      </c>
      <c r="K807" s="79">
        <f t="shared" si="50"/>
        <v>158.02656980744027</v>
      </c>
      <c r="L807" s="62"/>
      <c r="M807" s="77">
        <v>42240</v>
      </c>
      <c r="N807" s="80">
        <f t="shared" si="51"/>
        <v>3690.9463858614718</v>
      </c>
      <c r="O807" s="80">
        <f t="array" ref="O807">IF(YEAR(M807)&lt;&gt;YEAR(M806),IF(O806&gt;INDEX(Table2xAcq.1[],_xlfn.AGGREGATE(15,6,(ROW(Tableyear1[])-ROW(INDEX(Tableyear1[],1,1))+1)/(YEAR(Tableyear1[])=YEAR(M806)),1)),O806-(O806-INDEX(Table2xAcq.1[],_xlfn.AGGREGATE(15,6,(ROW(Tableyear1[])-ROW(INDEX(Tableyear1[],1,1))+1)/(YEAR(Tableyear1[])=YEAR(M806)),1)))*$C$25,O806+MAX($Q$2:Q806)*$C$19),O806)*($J807/$J806)</f>
        <v>2335.313722943185</v>
      </c>
      <c r="P807" s="80">
        <f t="array" ref="P807">IF(YEAR(M807)&lt;&gt;YEAR(M806),IF(O806&gt;INDEX(Table2xAcq.1[],_xlfn.AGGREGATE(15,6,(ROW(Tableyear1[])-ROW(INDEX(Tableyear1[],1,1))+1)/(YEAR(Tableyear1[])=YEAR(M806)),1)),P806+(O806-INDEX(Table2xAcq.1[],_xlfn.AGGREGATE(15,6,(ROW(Tableyear1[])-ROW(INDEX(Tableyear1[],1,1))+1)/(YEAR(Tableyear1[])=YEAR(M806)),1)))*$C$25,P806-MAX($Q$2:Q806)*$C$19),P806)*(1+Tbill_YTM)^(1/52)</f>
        <v>5008.5346685475706</v>
      </c>
      <c r="Q807" s="64">
        <f t="shared" si="48"/>
        <v>11034.794777352228</v>
      </c>
      <c r="R807" s="64">
        <f>IF(YEAR(M807)&lt;&gt;YEAR(M806), R806*EXP($C$20/52)+(-MAX(Q$2:Q806)*$C$19), R806*EXP($C$20/52))</f>
        <v>-5439.9495361039535</v>
      </c>
      <c r="S807" s="65">
        <f t="shared" si="49"/>
        <v>2.0284737393456145</v>
      </c>
      <c r="T807" s="62"/>
      <c r="U807" s="62"/>
      <c r="V807" s="62"/>
    </row>
    <row r="808" spans="2:22" x14ac:dyDescent="0.4">
      <c r="G808" s="62"/>
      <c r="H808" s="77">
        <v>42247</v>
      </c>
      <c r="I808" s="78">
        <v>4184.72021484375</v>
      </c>
      <c r="J808" s="73">
        <v>8.0697593688964808</v>
      </c>
      <c r="K808" s="79">
        <f t="shared" si="50"/>
        <v>158.11642373027107</v>
      </c>
      <c r="L808" s="62"/>
      <c r="M808" s="77">
        <v>42247</v>
      </c>
      <c r="N808" s="80">
        <f t="shared" si="51"/>
        <v>3567.8330780189835</v>
      </c>
      <c r="O808" s="80">
        <f t="array" ref="O808">IF(YEAR(M808)&lt;&gt;YEAR(M807),IF(O807&gt;INDEX(Table2xAcq.1[],_xlfn.AGGREGATE(15,6,(ROW(Tableyear1[])-ROW(INDEX(Tableyear1[],1,1))+1)/(YEAR(Tableyear1[])=YEAR(M807)),1)),O807-(O807-INDEX(Table2xAcq.1[],_xlfn.AGGREGATE(15,6,(ROW(Tableyear1[])-ROW(INDEX(Tableyear1[],1,1))+1)/(YEAR(Tableyear1[])=YEAR(M807)),1)))*$C$25,O807+MAX($Q$2:Q807)*$C$19),O807)*($J808/$J807)</f>
        <v>2176.9025764771227</v>
      </c>
      <c r="P808" s="80">
        <f t="array" ref="P808">IF(YEAR(M808)&lt;&gt;YEAR(M807),IF(O807&gt;INDEX(Table2xAcq.1[],_xlfn.AGGREGATE(15,6,(ROW(Tableyear1[])-ROW(INDEX(Tableyear1[],1,1))+1)/(YEAR(Tableyear1[])=YEAR(M807)),1)),P807+(O807-INDEX(Table2xAcq.1[],_xlfn.AGGREGATE(15,6,(ROW(Tableyear1[])-ROW(INDEX(Tableyear1[],1,1))+1)/(YEAR(Tableyear1[])=YEAR(M807)),1)))*$C$25,P807-MAX($Q$2:Q807)*$C$19),P807)*(1+Tbill_YTM)^(1/52)</f>
        <v>5011.3825218430729</v>
      </c>
      <c r="Q808" s="64">
        <f t="shared" si="48"/>
        <v>10756.11817633918</v>
      </c>
      <c r="R808" s="64">
        <f>IF(YEAR(M808)&lt;&gt;YEAR(M807), R807*EXP($C$20/52)+(-MAX(Q$2:Q807)*$C$19), R807*EXP($C$20/52))</f>
        <v>-5446.2300236146839</v>
      </c>
      <c r="S808" s="65">
        <f t="shared" si="49"/>
        <v>1.974965825846684</v>
      </c>
      <c r="T808" s="62"/>
      <c r="U808" s="62"/>
      <c r="V808" s="62"/>
    </row>
    <row r="809" spans="2:22" x14ac:dyDescent="0.4">
      <c r="G809" s="62"/>
      <c r="H809" s="77">
        <v>42254</v>
      </c>
      <c r="I809" s="78">
        <v>4323.22998046875</v>
      </c>
      <c r="J809" s="73">
        <v>8.6052808761596609</v>
      </c>
      <c r="K809" s="79">
        <f t="shared" si="50"/>
        <v>158.20632874405106</v>
      </c>
      <c r="L809" s="62"/>
      <c r="M809" s="77">
        <v>42254</v>
      </c>
      <c r="N809" s="80">
        <f t="shared" si="51"/>
        <v>3685.9245388704426</v>
      </c>
      <c r="O809" s="80">
        <f t="array" ref="O809">IF(YEAR(M809)&lt;&gt;YEAR(M808),IF(O808&gt;INDEX(Table2xAcq.1[],_xlfn.AGGREGATE(15,6,(ROW(Tableyear1[])-ROW(INDEX(Tableyear1[],1,1))+1)/(YEAR(Tableyear1[])=YEAR(M808)),1)),O808-(O808-INDEX(Table2xAcq.1[],_xlfn.AGGREGATE(15,6,(ROW(Tableyear1[])-ROW(INDEX(Tableyear1[],1,1))+1)/(YEAR(Tableyear1[])=YEAR(M808)),1)))*$C$25,O808+MAX($Q$2:Q808)*$C$19),O808)*($J809/$J808)</f>
        <v>2321.3651429092051</v>
      </c>
      <c r="P809" s="80">
        <f t="array" ref="P809">IF(YEAR(M809)&lt;&gt;YEAR(M808),IF(O808&gt;INDEX(Table2xAcq.1[],_xlfn.AGGREGATE(15,6,(ROW(Tableyear1[])-ROW(INDEX(Tableyear1[],1,1))+1)/(YEAR(Tableyear1[])=YEAR(M808)),1)),P808+(O808-INDEX(Table2xAcq.1[],_xlfn.AGGREGATE(15,6,(ROW(Tableyear1[])-ROW(INDEX(Tableyear1[],1,1))+1)/(YEAR(Tableyear1[])=YEAR(M808)),1)))*$C$25,P808-MAX($Q$2:Q808)*$C$19),P808)*(1+Tbill_YTM)^(1/52)</f>
        <v>5014.2319944282335</v>
      </c>
      <c r="Q809" s="64">
        <f t="shared" si="48"/>
        <v>11021.521676207882</v>
      </c>
      <c r="R809" s="64">
        <f>IF(YEAR(M809)&lt;&gt;YEAR(M808), R808*EXP($C$20/52)+(-MAX(Q$2:Q808)*$C$19), R808*EXP($C$20/52))</f>
        <v>-5452.5177620241793</v>
      </c>
      <c r="S809" s="65">
        <f t="shared" si="49"/>
        <v>2.021363736395474</v>
      </c>
      <c r="T809" s="62"/>
      <c r="U809" s="62"/>
      <c r="V809" s="62"/>
    </row>
    <row r="810" spans="2:22" x14ac:dyDescent="0.4">
      <c r="G810" s="62"/>
      <c r="H810" s="77">
        <v>42261</v>
      </c>
      <c r="I810" s="78">
        <v>4323.85986328125</v>
      </c>
      <c r="J810" s="73">
        <v>8.61512947082519</v>
      </c>
      <c r="K810" s="79">
        <f t="shared" si="50"/>
        <v>158.29628487783054</v>
      </c>
      <c r="L810" s="62"/>
      <c r="M810" s="77">
        <v>42261</v>
      </c>
      <c r="N810" s="80">
        <f t="shared" si="51"/>
        <v>3686.461568018949</v>
      </c>
      <c r="O810" s="80">
        <f t="array" ref="O810">IF(YEAR(M810)&lt;&gt;YEAR(M809),IF(O809&gt;INDEX(Table2xAcq.1[],_xlfn.AGGREGATE(15,6,(ROW(Tableyear1[])-ROW(INDEX(Tableyear1[],1,1))+1)/(YEAR(Tableyear1[])=YEAR(M809)),1)),O809-(O809-INDEX(Table2xAcq.1[],_xlfn.AGGREGATE(15,6,(ROW(Tableyear1[])-ROW(INDEX(Tableyear1[],1,1))+1)/(YEAR(Tableyear1[])=YEAR(M809)),1)))*$C$25,O809+MAX($Q$2:Q809)*$C$19),O809)*($J810/$J809)</f>
        <v>2324.0219050407632</v>
      </c>
      <c r="P810" s="80">
        <f t="array" ref="P810">IF(YEAR(M810)&lt;&gt;YEAR(M809),IF(O809&gt;INDEX(Table2xAcq.1[],_xlfn.AGGREGATE(15,6,(ROW(Tableyear1[])-ROW(INDEX(Tableyear1[],1,1))+1)/(YEAR(Tableyear1[])=YEAR(M809)),1)),P809+(O809-INDEX(Table2xAcq.1[],_xlfn.AGGREGATE(15,6,(ROW(Tableyear1[])-ROW(INDEX(Tableyear1[],1,1))+1)/(YEAR(Tableyear1[])=YEAR(M809)),1)))*$C$25,P809-MAX($Q$2:Q809)*$C$19),P809)*(1+Tbill_YTM)^(1/52)</f>
        <v>5017.0830872237811</v>
      </c>
      <c r="Q810" s="64">
        <f t="shared" si="48"/>
        <v>11027.566560283492</v>
      </c>
      <c r="R810" s="64">
        <f>IF(YEAR(M810)&lt;&gt;YEAR(M809), R809*EXP($C$20/52)+(-MAX(Q$2:Q809)*$C$19), R809*EXP($C$20/52))</f>
        <v>-5458.8127597036901</v>
      </c>
      <c r="S810" s="65">
        <f t="shared" si="49"/>
        <v>2.0201401011017786</v>
      </c>
      <c r="T810" s="62"/>
      <c r="U810" s="62"/>
      <c r="V810" s="62"/>
    </row>
    <row r="811" spans="2:22" x14ac:dyDescent="0.4">
      <c r="G811" s="62"/>
      <c r="H811" s="77">
        <v>42268</v>
      </c>
      <c r="I811" s="78">
        <v>4224.740234375</v>
      </c>
      <c r="J811" s="73">
        <v>8.2137956619262695</v>
      </c>
      <c r="K811" s="79">
        <f t="shared" si="50"/>
        <v>158.38629216067639</v>
      </c>
      <c r="L811" s="62"/>
      <c r="M811" s="77">
        <v>42268</v>
      </c>
      <c r="N811" s="80">
        <f t="shared" si="51"/>
        <v>3601.9535788257244</v>
      </c>
      <c r="O811" s="80">
        <f t="array" ref="O811">IF(YEAR(M811)&lt;&gt;YEAR(M810),IF(O810&gt;INDEX(Table2xAcq.1[],_xlfn.AGGREGATE(15,6,(ROW(Tableyear1[])-ROW(INDEX(Tableyear1[],1,1))+1)/(YEAR(Tableyear1[])=YEAR(M810)),1)),O810-(O810-INDEX(Table2xAcq.1[],_xlfn.AGGREGATE(15,6,(ROW(Tableyear1[])-ROW(INDEX(Tableyear1[],1,1))+1)/(YEAR(Tableyear1[])=YEAR(M810)),1)))*$C$25,O810+MAX($Q$2:Q810)*$C$19),O810)*($J811/$J810)</f>
        <v>2215.7578834409583</v>
      </c>
      <c r="P811" s="80">
        <f t="array" ref="P811">IF(YEAR(M811)&lt;&gt;YEAR(M810),IF(O810&gt;INDEX(Table2xAcq.1[],_xlfn.AGGREGATE(15,6,(ROW(Tableyear1[])-ROW(INDEX(Tableyear1[],1,1))+1)/(YEAR(Tableyear1[])=YEAR(M810)),1)),P810+(O810-INDEX(Table2xAcq.1[],_xlfn.AGGREGATE(15,6,(ROW(Tableyear1[])-ROW(INDEX(Tableyear1[],1,1))+1)/(YEAR(Tableyear1[])=YEAR(M810)),1)))*$C$25,P810-MAX($Q$2:Q810)*$C$19),P810)*(1+Tbill_YTM)^(1/52)</f>
        <v>5019.9358011509676</v>
      </c>
      <c r="Q811" s="64">
        <f t="shared" si="48"/>
        <v>10837.64726341765</v>
      </c>
      <c r="R811" s="64">
        <f>IF(YEAR(M811)&lt;&gt;YEAR(M810), R810*EXP($C$20/52)+(-MAX(Q$2:Q810)*$C$19), R810*EXP($C$20/52))</f>
        <v>-5465.1150250341307</v>
      </c>
      <c r="S811" s="65">
        <f t="shared" si="49"/>
        <v>1.9830593160022221</v>
      </c>
      <c r="T811" s="62"/>
      <c r="U811" s="62"/>
      <c r="V811" s="62"/>
    </row>
    <row r="812" spans="2:22" x14ac:dyDescent="0.4">
      <c r="G812" s="62"/>
      <c r="H812" s="77">
        <v>42275</v>
      </c>
      <c r="I812" s="78">
        <v>4267.4501953125</v>
      </c>
      <c r="J812" s="73">
        <v>8.3652191162109304</v>
      </c>
      <c r="K812" s="79">
        <f t="shared" si="50"/>
        <v>158.47635062167194</v>
      </c>
      <c r="L812" s="62"/>
      <c r="M812" s="77">
        <v>42275</v>
      </c>
      <c r="N812" s="80">
        <f t="shared" si="51"/>
        <v>3638.3674855077516</v>
      </c>
      <c r="O812" s="80">
        <f t="array" ref="O812">IF(YEAR(M812)&lt;&gt;YEAR(M811),IF(O811&gt;INDEX(Table2xAcq.1[],_xlfn.AGGREGATE(15,6,(ROW(Tableyear1[])-ROW(INDEX(Tableyear1[],1,1))+1)/(YEAR(Tableyear1[])=YEAR(M811)),1)),O811-(O811-INDEX(Table2xAcq.1[],_xlfn.AGGREGATE(15,6,(ROW(Tableyear1[])-ROW(INDEX(Tableyear1[],1,1))+1)/(YEAR(Tableyear1[])=YEAR(M811)),1)))*$C$25,O811+MAX($Q$2:Q811)*$C$19),O811)*($J812/$J811)</f>
        <v>2256.605954951227</v>
      </c>
      <c r="P812" s="80">
        <f t="array" ref="P812">IF(YEAR(M812)&lt;&gt;YEAR(M811),IF(O811&gt;INDEX(Table2xAcq.1[],_xlfn.AGGREGATE(15,6,(ROW(Tableyear1[])-ROW(INDEX(Tableyear1[],1,1))+1)/(YEAR(Tableyear1[])=YEAR(M811)),1)),P811+(O811-INDEX(Table2xAcq.1[],_xlfn.AGGREGATE(15,6,(ROW(Tableyear1[])-ROW(INDEX(Tableyear1[],1,1))+1)/(YEAR(Tableyear1[])=YEAR(M811)),1)))*$C$25,P811-MAX($Q$2:Q811)*$C$19),P811)*(1+Tbill_YTM)^(1/52)</f>
        <v>5022.7901371315675</v>
      </c>
      <c r="Q812" s="64">
        <f t="shared" si="48"/>
        <v>10917.763577590546</v>
      </c>
      <c r="R812" s="64">
        <f>IF(YEAR(M812)&lt;&gt;YEAR(M811), R811*EXP($C$20/52)+(-MAX(Q$2:Q811)*$C$19), R811*EXP($C$20/52))</f>
        <v>-5471.4245664060927</v>
      </c>
      <c r="S812" s="65">
        <f t="shared" si="49"/>
        <v>1.9954151693188531</v>
      </c>
      <c r="T812" s="62"/>
      <c r="U812" s="62"/>
      <c r="V812" s="62"/>
    </row>
    <row r="813" spans="2:22" x14ac:dyDescent="0.4">
      <c r="G813" s="67"/>
      <c r="H813" s="77">
        <v>42282</v>
      </c>
      <c r="I813" s="78">
        <v>4370.009765625</v>
      </c>
      <c r="J813" s="73">
        <v>8.7690153121948207</v>
      </c>
      <c r="K813" s="79">
        <f t="shared" si="50"/>
        <v>158.56646028991707</v>
      </c>
      <c r="L813" s="62"/>
      <c r="M813" s="77">
        <v>42282</v>
      </c>
      <c r="N813" s="80">
        <f t="shared" si="51"/>
        <v>3725.8083199344842</v>
      </c>
      <c r="O813" s="80">
        <f t="array" ref="O813">IF(YEAR(M813)&lt;&gt;YEAR(M812),IF(O812&gt;INDEX(Table2xAcq.1[],_xlfn.AGGREGATE(15,6,(ROW(Tableyear1[])-ROW(INDEX(Tableyear1[],1,1))+1)/(YEAR(Tableyear1[])=YEAR(M812)),1)),O812-(O812-INDEX(Table2xAcq.1[],_xlfn.AGGREGATE(15,6,(ROW(Tableyear1[])-ROW(INDEX(Tableyear1[],1,1))+1)/(YEAR(Tableyear1[])=YEAR(M812)),1)))*$C$25,O812+MAX($Q$2:Q812)*$C$19),O812)*($J813/$J812)</f>
        <v>2365.5342313998467</v>
      </c>
      <c r="P813" s="80">
        <f t="array" ref="P813">IF(YEAR(M813)&lt;&gt;YEAR(M812),IF(O812&gt;INDEX(Table2xAcq.1[],_xlfn.AGGREGATE(15,6,(ROW(Tableyear1[])-ROW(INDEX(Tableyear1[],1,1))+1)/(YEAR(Tableyear1[])=YEAR(M812)),1)),P812+(O812-INDEX(Table2xAcq.1[],_xlfn.AGGREGATE(15,6,(ROW(Tableyear1[])-ROW(INDEX(Tableyear1[],1,1))+1)/(YEAR(Tableyear1[])=YEAR(M812)),1)))*$C$25,P812-MAX($Q$2:Q812)*$C$19),P812)*(1+Tbill_YTM)^(1/52)</f>
        <v>5025.6460960878812</v>
      </c>
      <c r="Q813" s="64">
        <f t="shared" si="48"/>
        <v>11116.988647422211</v>
      </c>
      <c r="R813" s="64">
        <f>IF(YEAR(M813)&lt;&gt;YEAR(M812), R812*EXP($C$20/52)+(-MAX(Q$2:Q812)*$C$19), R812*EXP($C$20/52))</f>
        <v>-5477.7413922198539</v>
      </c>
      <c r="S813" s="65">
        <f t="shared" si="49"/>
        <v>2.0294840247865467</v>
      </c>
      <c r="T813" s="62"/>
      <c r="U813" s="62"/>
      <c r="V813" s="62"/>
    </row>
    <row r="814" spans="2:22" x14ac:dyDescent="0.4">
      <c r="G814" s="67"/>
      <c r="H814" s="77">
        <v>42289</v>
      </c>
      <c r="I814" s="78">
        <v>4438.6201171875</v>
      </c>
      <c r="J814" s="73">
        <v>9.0410852432250906</v>
      </c>
      <c r="K814" s="79">
        <f t="shared" si="50"/>
        <v>158.65662119452827</v>
      </c>
      <c r="L814" s="62"/>
      <c r="M814" s="77">
        <v>42289</v>
      </c>
      <c r="N814" s="80">
        <f t="shared" si="51"/>
        <v>3784.3045321617424</v>
      </c>
      <c r="O814" s="80">
        <f t="array" ref="O814">IF(YEAR(M814)&lt;&gt;YEAR(M813),IF(O813&gt;INDEX(Table2xAcq.1[],_xlfn.AGGREGATE(15,6,(ROW(Tableyear1[])-ROW(INDEX(Tableyear1[],1,1))+1)/(YEAR(Tableyear1[])=YEAR(M813)),1)),O813-(O813-INDEX(Table2xAcq.1[],_xlfn.AGGREGATE(15,6,(ROW(Tableyear1[])-ROW(INDEX(Tableyear1[],1,1))+1)/(YEAR(Tableyear1[])=YEAR(M813)),1)))*$C$25,O813+MAX($Q$2:Q813)*$C$19),O813)*($J814/$J813)</f>
        <v>2438.9279606013083</v>
      </c>
      <c r="P814" s="80">
        <f t="array" ref="P814">IF(YEAR(M814)&lt;&gt;YEAR(M813),IF(O813&gt;INDEX(Table2xAcq.1[],_xlfn.AGGREGATE(15,6,(ROW(Tableyear1[])-ROW(INDEX(Tableyear1[],1,1))+1)/(YEAR(Tableyear1[])=YEAR(M813)),1)),P813+(O813-INDEX(Table2xAcq.1[],_xlfn.AGGREGATE(15,6,(ROW(Tableyear1[])-ROW(INDEX(Tableyear1[],1,1))+1)/(YEAR(Tableyear1[])=YEAR(M813)),1)))*$C$25,P813-MAX($Q$2:Q813)*$C$19),P813)*(1+Tbill_YTM)^(1/52)</f>
        <v>5028.5036789427331</v>
      </c>
      <c r="Q814" s="64">
        <f t="shared" si="48"/>
        <v>11251.736171705783</v>
      </c>
      <c r="R814" s="64">
        <f>IF(YEAR(M814)&lt;&gt;YEAR(M813), R813*EXP($C$20/52)+(-MAX(Q$2:Q813)*$C$19), R813*EXP($C$20/52))</f>
        <v>-5484.0655108853898</v>
      </c>
      <c r="S814" s="65">
        <f t="shared" si="49"/>
        <v>2.0517143986285489</v>
      </c>
      <c r="T814" s="62"/>
      <c r="U814" s="62"/>
      <c r="V814" s="62"/>
    </row>
    <row r="815" spans="2:22" x14ac:dyDescent="0.4">
      <c r="G815" s="67"/>
      <c r="H815" s="77">
        <v>42296</v>
      </c>
      <c r="I815" s="78">
        <v>4624.08984375</v>
      </c>
      <c r="J815" s="73">
        <v>9.8191318511962802</v>
      </c>
      <c r="K815" s="79">
        <f t="shared" si="50"/>
        <v>158.74683336463852</v>
      </c>
      <c r="L815" s="62"/>
      <c r="M815" s="77">
        <v>42296</v>
      </c>
      <c r="N815" s="80">
        <f t="shared" si="51"/>
        <v>3942.4333893918147</v>
      </c>
      <c r="O815" s="80">
        <f t="array" ref="O815">IF(YEAR(M815)&lt;&gt;YEAR(M814),IF(O814&gt;INDEX(Table2xAcq.1[],_xlfn.AGGREGATE(15,6,(ROW(Tableyear1[])-ROW(INDEX(Tableyear1[],1,1))+1)/(YEAR(Tableyear1[])=YEAR(M814)),1)),O814-(O814-INDEX(Table2xAcq.1[],_xlfn.AGGREGATE(15,6,(ROW(Tableyear1[])-ROW(INDEX(Tableyear1[],1,1))+1)/(YEAR(Tableyear1[])=YEAR(M814)),1)))*$C$25,O814+MAX($Q$2:Q814)*$C$19),O814)*($J815/$J814)</f>
        <v>2648.8142271038723</v>
      </c>
      <c r="P815" s="80">
        <f t="array" ref="P815">IF(YEAR(M815)&lt;&gt;YEAR(M814),IF(O814&gt;INDEX(Table2xAcq.1[],_xlfn.AGGREGATE(15,6,(ROW(Tableyear1[])-ROW(INDEX(Tableyear1[],1,1))+1)/(YEAR(Tableyear1[])=YEAR(M814)),1)),P814+(O814-INDEX(Table2xAcq.1[],_xlfn.AGGREGATE(15,6,(ROW(Tableyear1[])-ROW(INDEX(Tableyear1[],1,1))+1)/(YEAR(Tableyear1[])=YEAR(M814)),1)))*$C$25,P814-MAX($Q$2:Q814)*$C$19),P814)*(1+Tbill_YTM)^(1/52)</f>
        <v>5031.3628866194722</v>
      </c>
      <c r="Q815" s="64">
        <f t="shared" si="48"/>
        <v>11622.61050311516</v>
      </c>
      <c r="R815" s="64">
        <f>IF(YEAR(M815)&lt;&gt;YEAR(M814), R814*EXP($C$20/52)+(-MAX(Q$2:Q814)*$C$19), R814*EXP($C$20/52))</f>
        <v>-5490.3969308223868</v>
      </c>
      <c r="S815" s="65">
        <f t="shared" si="49"/>
        <v>2.1168980402614079</v>
      </c>
      <c r="T815" s="62"/>
      <c r="U815" s="62"/>
      <c r="V815" s="62"/>
    </row>
    <row r="816" spans="2:22" x14ac:dyDescent="0.4">
      <c r="G816" s="67"/>
      <c r="H816" s="77">
        <v>42303</v>
      </c>
      <c r="I816" s="78">
        <v>4648.830078125</v>
      </c>
      <c r="J816" s="73">
        <v>9.9151554107665998</v>
      </c>
      <c r="K816" s="79">
        <f t="shared" si="50"/>
        <v>158.83709682939741</v>
      </c>
      <c r="L816" s="62"/>
      <c r="M816" s="77">
        <v>42303</v>
      </c>
      <c r="N816" s="80">
        <f t="shared" si="51"/>
        <v>3963.5265621797985</v>
      </c>
      <c r="O816" s="80">
        <f t="array" ref="O816">IF(YEAR(M816)&lt;&gt;YEAR(M815),IF(O815&gt;INDEX(Table2xAcq.1[],_xlfn.AGGREGATE(15,6,(ROW(Tableyear1[])-ROW(INDEX(Tableyear1[],1,1))+1)/(YEAR(Tableyear1[])=YEAR(M815)),1)),O815-(O815-INDEX(Table2xAcq.1[],_xlfn.AGGREGATE(15,6,(ROW(Tableyear1[])-ROW(INDEX(Tableyear1[],1,1))+1)/(YEAR(Tableyear1[])=YEAR(M815)),1)))*$C$25,O815+MAX($Q$2:Q815)*$C$19),O815)*($J816/$J815)</f>
        <v>2674.7175935706368</v>
      </c>
      <c r="P816" s="80">
        <f t="array" ref="P816">IF(YEAR(M816)&lt;&gt;YEAR(M815),IF(O815&gt;INDEX(Table2xAcq.1[],_xlfn.AGGREGATE(15,6,(ROW(Tableyear1[])-ROW(INDEX(Tableyear1[],1,1))+1)/(YEAR(Tableyear1[])=YEAR(M815)),1)),P815+(O815-INDEX(Table2xAcq.1[],_xlfn.AGGREGATE(15,6,(ROW(Tableyear1[])-ROW(INDEX(Tableyear1[],1,1))+1)/(YEAR(Tableyear1[])=YEAR(M815)),1)))*$C$25,P815-MAX($Q$2:Q815)*$C$19),P815)*(1+Tbill_YTM)^(1/52)</f>
        <v>5034.2237200419713</v>
      </c>
      <c r="Q816" s="64">
        <f t="shared" si="48"/>
        <v>11672.467875792407</v>
      </c>
      <c r="R816" s="64">
        <f>IF(YEAR(M816)&lt;&gt;YEAR(M815), R815*EXP($C$20/52)+(-MAX(Q$2:Q815)*$C$19), R815*EXP($C$20/52))</f>
        <v>-5496.7356604602501</v>
      </c>
      <c r="S816" s="65">
        <f t="shared" si="49"/>
        <v>2.1235272344923084</v>
      </c>
      <c r="T816" s="62"/>
      <c r="U816" s="62"/>
      <c r="V816" s="62"/>
    </row>
    <row r="817" spans="7:22" ht="17.5" customHeight="1" thickBot="1" x14ac:dyDescent="0.45">
      <c r="G817" s="70" t="s">
        <v>50</v>
      </c>
      <c r="H817" s="98">
        <v>42310</v>
      </c>
      <c r="I817" s="99">
        <v>4707.22998046875</v>
      </c>
      <c r="J817" s="73">
        <v>10.1675271987915</v>
      </c>
      <c r="K817" s="79">
        <f t="shared" si="50"/>
        <v>158.92741161797105</v>
      </c>
      <c r="L817" s="62"/>
      <c r="M817" s="98">
        <v>42310</v>
      </c>
      <c r="N817" s="80">
        <f t="shared" si="51"/>
        <v>4013.3174902796095</v>
      </c>
      <c r="O817" s="80">
        <f t="array" ref="O817">IF(YEAR(M817)&lt;&gt;YEAR(M816),IF(O816&gt;INDEX(Table2xAcq.1[],_xlfn.AGGREGATE(15,6,(ROW(Tableyear1[])-ROW(INDEX(Tableyear1[],1,1))+1)/(YEAR(Tableyear1[])=YEAR(M816)),1)),O816-(O816-INDEX(Table2xAcq.1[],_xlfn.AGGREGATE(15,6,(ROW(Tableyear1[])-ROW(INDEX(Tableyear1[],1,1))+1)/(YEAR(Tableyear1[])=YEAR(M816)),1)))*$C$25,O816+MAX($Q$2:Q816)*$C$19),O816)*($J817/$J816)</f>
        <v>2742.7975412452938</v>
      </c>
      <c r="P817" s="80">
        <f t="array" ref="P817">IF(YEAR(M817)&lt;&gt;YEAR(M816),IF(O816&gt;INDEX(Table2xAcq.1[],_xlfn.AGGREGATE(15,6,(ROW(Tableyear1[])-ROW(INDEX(Tableyear1[],1,1))+1)/(YEAR(Tableyear1[])=YEAR(M816)),1)),P816+(O816-INDEX(Table2xAcq.1[],_xlfn.AGGREGATE(15,6,(ROW(Tableyear1[])-ROW(INDEX(Tableyear1[],1,1))+1)/(YEAR(Tableyear1[])=YEAR(M816)),1)))*$C$25,P816-MAX($Q$2:Q816)*$C$19),P816)*(1+Tbill_YTM)^(1/52)</f>
        <v>5037.0861801346309</v>
      </c>
      <c r="Q817" s="64">
        <f t="shared" si="48"/>
        <v>11793.201211659534</v>
      </c>
      <c r="R817" s="64">
        <f>IF(YEAR(M817)&lt;&gt;YEAR(M816), R816*EXP($C$20/52)+(-MAX(Q$2:Q816)*$C$19), R816*EXP($C$20/52))</f>
        <v>-5503.0817082381182</v>
      </c>
      <c r="S817" s="65">
        <f t="shared" si="49"/>
        <v>2.1430176466406272</v>
      </c>
      <c r="T817" s="62"/>
      <c r="U817" s="62"/>
      <c r="V817" s="62"/>
    </row>
    <row r="818" spans="7:22" x14ac:dyDescent="0.4">
      <c r="G818" s="67"/>
      <c r="H818" s="77">
        <v>42317</v>
      </c>
      <c r="I818" s="78">
        <v>4502.14013671875</v>
      </c>
      <c r="J818" s="73">
        <v>9.3008451461791992</v>
      </c>
      <c r="K818" s="79">
        <f t="shared" si="50"/>
        <v>159.01777775954218</v>
      </c>
      <c r="L818" s="62"/>
      <c r="M818" s="77">
        <v>42317</v>
      </c>
      <c r="N818" s="80">
        <f t="shared" si="51"/>
        <v>3838.4607995260758</v>
      </c>
      <c r="O818" s="80">
        <f t="array" ref="O818">IF(YEAR(M818)&lt;&gt;YEAR(M817),IF(O817&gt;INDEX(Table2xAcq.1[],_xlfn.AGGREGATE(15,6,(ROW(Tableyear1[])-ROW(INDEX(Tableyear1[],1,1))+1)/(YEAR(Tableyear1[])=YEAR(M817)),1)),O817-(O817-INDEX(Table2xAcq.1[],_xlfn.AGGREGATE(15,6,(ROW(Tableyear1[])-ROW(INDEX(Tableyear1[],1,1))+1)/(YEAR(Tableyear1[])=YEAR(M817)),1)))*$C$25,O817+MAX($Q$2:Q817)*$C$19),O817)*($J818/$J817)</f>
        <v>2509.0009300860938</v>
      </c>
      <c r="P818" s="80">
        <f t="array" ref="P818">IF(YEAR(M818)&lt;&gt;YEAR(M817),IF(O817&gt;INDEX(Table2xAcq.1[],_xlfn.AGGREGATE(15,6,(ROW(Tableyear1[])-ROW(INDEX(Tableyear1[],1,1))+1)/(YEAR(Tableyear1[])=YEAR(M817)),1)),P817+(O817-INDEX(Table2xAcq.1[],_xlfn.AGGREGATE(15,6,(ROW(Tableyear1[])-ROW(INDEX(Tableyear1[],1,1))+1)/(YEAR(Tableyear1[])=YEAR(M817)),1)))*$C$25,P817-MAX($Q$2:Q817)*$C$19),P817)*(1+Tbill_YTM)^(1/52)</f>
        <v>5039.9502678223753</v>
      </c>
      <c r="Q818" s="64">
        <f t="shared" si="48"/>
        <v>11387.411997434545</v>
      </c>
      <c r="R818" s="64">
        <f>IF(YEAR(M818)&lt;&gt;YEAR(M817), R817*EXP($C$20/52)+(-MAX(Q$2:Q817)*$C$19), R817*EXP($C$20/52))</f>
        <v>-5509.4350826048722</v>
      </c>
      <c r="S818" s="65">
        <f t="shared" si="49"/>
        <v>2.0668928532052968</v>
      </c>
      <c r="T818" s="62"/>
      <c r="U818" s="62"/>
      <c r="V818" s="62"/>
    </row>
    <row r="819" spans="7:22" x14ac:dyDescent="0.4">
      <c r="G819" s="67"/>
      <c r="H819" s="77">
        <v>42324</v>
      </c>
      <c r="I819" s="78">
        <v>4686.35986328125</v>
      </c>
      <c r="J819" s="73">
        <v>10.088736534118601</v>
      </c>
      <c r="K819" s="79">
        <f t="shared" si="50"/>
        <v>159.10819528331012</v>
      </c>
      <c r="L819" s="62"/>
      <c r="M819" s="77">
        <v>42324</v>
      </c>
      <c r="N819" s="80">
        <f t="shared" si="51"/>
        <v>3995.523924492446</v>
      </c>
      <c r="O819" s="80">
        <f t="array" ref="O819">IF(YEAR(M819)&lt;&gt;YEAR(M818),IF(O818&gt;INDEX(Table2xAcq.1[],_xlfn.AGGREGATE(15,6,(ROW(Tableyear1[])-ROW(INDEX(Tableyear1[],1,1))+1)/(YEAR(Tableyear1[])=YEAR(M818)),1)),O818-(O818-INDEX(Table2xAcq.1[],_xlfn.AGGREGATE(15,6,(ROW(Tableyear1[])-ROW(INDEX(Tableyear1[],1,1))+1)/(YEAR(Tableyear1[])=YEAR(M818)),1)))*$C$25,O818+MAX($Q$2:Q818)*$C$19),O818)*($J819/$J818)</f>
        <v>2721.5429296654402</v>
      </c>
      <c r="P819" s="80">
        <f t="array" ref="P819">IF(YEAR(M819)&lt;&gt;YEAR(M818),IF(O818&gt;INDEX(Table2xAcq.1[],_xlfn.AGGREGATE(15,6,(ROW(Tableyear1[])-ROW(INDEX(Tableyear1[],1,1))+1)/(YEAR(Tableyear1[])=YEAR(M818)),1)),P818+(O818-INDEX(Table2xAcq.1[],_xlfn.AGGREGATE(15,6,(ROW(Tableyear1[])-ROW(INDEX(Tableyear1[],1,1))+1)/(YEAR(Tableyear1[])=YEAR(M818)),1)))*$C$25,P818-MAX($Q$2:Q818)*$C$19),P818)*(1+Tbill_YTM)^(1/52)</f>
        <v>5042.8159840306544</v>
      </c>
      <c r="Q819" s="64">
        <f t="shared" si="48"/>
        <v>11759.88283818854</v>
      </c>
      <c r="R819" s="64">
        <f>IF(YEAR(M819)&lt;&gt;YEAR(M818), R818*EXP($C$20/52)+(-MAX(Q$2:Q818)*$C$19), R818*EXP($C$20/52))</f>
        <v>-5515.7957920191475</v>
      </c>
      <c r="S819" s="65">
        <f t="shared" si="49"/>
        <v>2.1320373852860932</v>
      </c>
      <c r="T819" s="62"/>
      <c r="U819" s="62"/>
      <c r="V819" s="62"/>
    </row>
    <row r="820" spans="7:22" x14ac:dyDescent="0.4">
      <c r="G820" s="67"/>
      <c r="H820" s="77">
        <v>42331</v>
      </c>
      <c r="I820" s="78">
        <v>4680.47021484375</v>
      </c>
      <c r="J820" s="73">
        <v>10.0641155242919</v>
      </c>
      <c r="K820" s="79">
        <f t="shared" si="50"/>
        <v>159.19866421849082</v>
      </c>
      <c r="L820" s="62"/>
      <c r="M820" s="77">
        <v>42331</v>
      </c>
      <c r="N820" s="80">
        <f t="shared" si="51"/>
        <v>3990.5024938030824</v>
      </c>
      <c r="O820" s="80">
        <f t="array" ref="O820">IF(YEAR(M820)&lt;&gt;YEAR(M819),IF(O819&gt;INDEX(Table2xAcq.1[],_xlfn.AGGREGATE(15,6,(ROW(Tableyear1[])-ROW(INDEX(Tableyear1[],1,1))+1)/(YEAR(Tableyear1[])=YEAR(M819)),1)),O819-(O819-INDEX(Table2xAcq.1[],_xlfn.AGGREGATE(15,6,(ROW(Tableyear1[])-ROW(INDEX(Tableyear1[],1,1))+1)/(YEAR(Tableyear1[])=YEAR(M819)),1)))*$C$25,O819+MAX($Q$2:Q819)*$C$19),O819)*($J820/$J819)</f>
        <v>2714.9011529683808</v>
      </c>
      <c r="P820" s="80">
        <f t="array" ref="P820">IF(YEAR(M820)&lt;&gt;YEAR(M819),IF(O819&gt;INDEX(Table2xAcq.1[],_xlfn.AGGREGATE(15,6,(ROW(Tableyear1[])-ROW(INDEX(Tableyear1[],1,1))+1)/(YEAR(Tableyear1[])=YEAR(M819)),1)),P819+(O819-INDEX(Table2xAcq.1[],_xlfn.AGGREGATE(15,6,(ROW(Tableyear1[])-ROW(INDEX(Tableyear1[],1,1))+1)/(YEAR(Tableyear1[])=YEAR(M819)),1)))*$C$25,P819-MAX($Q$2:Q819)*$C$19),P819)*(1+Tbill_YTM)^(1/52)</f>
        <v>5045.6833296854466</v>
      </c>
      <c r="Q820" s="64">
        <f t="shared" si="48"/>
        <v>11751.086976456911</v>
      </c>
      <c r="R820" s="64">
        <f>IF(YEAR(M820)&lt;&gt;YEAR(M819), R819*EXP($C$20/52)+(-MAX(Q$2:Q819)*$C$19), R819*EXP($C$20/52))</f>
        <v>-5522.1638449493457</v>
      </c>
      <c r="S820" s="65">
        <f t="shared" si="49"/>
        <v>2.127985932037245</v>
      </c>
      <c r="T820" s="62"/>
      <c r="U820" s="62"/>
      <c r="V820" s="62"/>
    </row>
    <row r="821" spans="7:22" x14ac:dyDescent="0.4">
      <c r="G821" s="67"/>
      <c r="H821" s="77">
        <v>42338</v>
      </c>
      <c r="I821" s="78">
        <v>4716.1201171875</v>
      </c>
      <c r="J821" s="73">
        <v>10.192151069641101</v>
      </c>
      <c r="K821" s="79">
        <f t="shared" si="50"/>
        <v>159.28918459431677</v>
      </c>
      <c r="L821" s="62"/>
      <c r="M821" s="77">
        <v>42338</v>
      </c>
      <c r="N821" s="80">
        <f t="shared" si="51"/>
        <v>4020.8970947035223</v>
      </c>
      <c r="O821" s="80">
        <f t="array" ref="O821">IF(YEAR(M821)&lt;&gt;YEAR(M820),IF(O820&gt;INDEX(Table2xAcq.1[],_xlfn.AGGREGATE(15,6,(ROW(Tableyear1[])-ROW(INDEX(Tableyear1[],1,1))+1)/(YEAR(Tableyear1[])=YEAR(M820)),1)),O820-(O820-INDEX(Table2xAcq.1[],_xlfn.AGGREGATE(15,6,(ROW(Tableyear1[])-ROW(INDEX(Tableyear1[],1,1))+1)/(YEAR(Tableyear1[])=YEAR(M820)),1)))*$C$25,O820+MAX($Q$2:Q820)*$C$19),O820)*($J821/$J820)</f>
        <v>2749.4400897334112</v>
      </c>
      <c r="P821" s="80">
        <f t="array" ref="P821">IF(YEAR(M821)&lt;&gt;YEAR(M820),IF(O820&gt;INDEX(Table2xAcq.1[],_xlfn.AGGREGATE(15,6,(ROW(Tableyear1[])-ROW(INDEX(Tableyear1[],1,1))+1)/(YEAR(Tableyear1[])=YEAR(M820)),1)),P820+(O820-INDEX(Table2xAcq.1[],_xlfn.AGGREGATE(15,6,(ROW(Tableyear1[])-ROW(INDEX(Tableyear1[],1,1))+1)/(YEAR(Tableyear1[])=YEAR(M820)),1)))*$C$25,P820-MAX($Q$2:Q820)*$C$19),P820)*(1+Tbill_YTM)^(1/52)</f>
        <v>5048.5523057132541</v>
      </c>
      <c r="Q821" s="64">
        <f t="shared" si="48"/>
        <v>11818.889490150188</v>
      </c>
      <c r="R821" s="64">
        <f>IF(YEAR(M821)&lt;&gt;YEAR(M820), R820*EXP($C$20/52)+(-MAX(Q$2:Q820)*$C$19), R820*EXP($C$20/52))</f>
        <v>-5528.5392498736446</v>
      </c>
      <c r="S821" s="65">
        <f t="shared" si="49"/>
        <v>2.1377960716151758</v>
      </c>
      <c r="T821" s="62"/>
      <c r="U821" s="62"/>
      <c r="V821" s="62"/>
    </row>
    <row r="822" spans="7:22" x14ac:dyDescent="0.4">
      <c r="G822" s="67"/>
      <c r="H822" s="77">
        <v>42345</v>
      </c>
      <c r="I822" s="78">
        <v>4537.56005859375</v>
      </c>
      <c r="J822" s="73">
        <v>9.4338016510009695</v>
      </c>
      <c r="K822" s="79">
        <f t="shared" si="50"/>
        <v>159.37975644003714</v>
      </c>
      <c r="L822" s="62"/>
      <c r="M822" s="77">
        <v>42345</v>
      </c>
      <c r="N822" s="80">
        <f t="shared" si="51"/>
        <v>3868.6593223420609</v>
      </c>
      <c r="O822" s="80">
        <f t="array" ref="O822">IF(YEAR(M822)&lt;&gt;YEAR(M821),IF(O821&gt;INDEX(Table2xAcq.1[],_xlfn.AGGREGATE(15,6,(ROW(Tableyear1[])-ROW(INDEX(Tableyear1[],1,1))+1)/(YEAR(Tableyear1[])=YEAR(M821)),1)),O821-(O821-INDEX(Table2xAcq.1[],_xlfn.AGGREGATE(15,6,(ROW(Tableyear1[])-ROW(INDEX(Tableyear1[],1,1))+1)/(YEAR(Tableyear1[])=YEAR(M821)),1)))*$C$25,O821+MAX($Q$2:Q821)*$C$19),O821)*($J822/$J821)</f>
        <v>2544.8673474939633</v>
      </c>
      <c r="P822" s="80">
        <f t="array" ref="P822">IF(YEAR(M822)&lt;&gt;YEAR(M821),IF(O821&gt;INDEX(Table2xAcq.1[],_xlfn.AGGREGATE(15,6,(ROW(Tableyear1[])-ROW(INDEX(Tableyear1[],1,1))+1)/(YEAR(Tableyear1[])=YEAR(M821)),1)),P821+(O821-INDEX(Table2xAcq.1[],_xlfn.AGGREGATE(15,6,(ROW(Tableyear1[])-ROW(INDEX(Tableyear1[],1,1))+1)/(YEAR(Tableyear1[])=YEAR(M821)),1)))*$C$25,P821-MAX($Q$2:Q821)*$C$19),P821)*(1+Tbill_YTM)^(1/52)</f>
        <v>5051.4229130411077</v>
      </c>
      <c r="Q822" s="64">
        <f t="shared" si="48"/>
        <v>11464.949582877132</v>
      </c>
      <c r="R822" s="64">
        <f>IF(YEAR(M822)&lt;&gt;YEAR(M821), R821*EXP($C$20/52)+(-MAX(Q$2:Q821)*$C$19), R821*EXP($C$20/52))</f>
        <v>-5534.9220152800099</v>
      </c>
      <c r="S822" s="65">
        <f t="shared" si="49"/>
        <v>2.0713841227078471</v>
      </c>
      <c r="T822" s="62"/>
      <c r="U822" s="62"/>
      <c r="V822" s="62"/>
    </row>
    <row r="823" spans="7:22" x14ac:dyDescent="0.4">
      <c r="G823" s="67"/>
      <c r="H823" s="77">
        <v>42352</v>
      </c>
      <c r="I823" s="78">
        <v>4514.830078125</v>
      </c>
      <c r="J823" s="73">
        <v>9.3279266357421804</v>
      </c>
      <c r="K823" s="79">
        <f t="shared" si="50"/>
        <v>159.47037978491772</v>
      </c>
      <c r="L823" s="62"/>
      <c r="M823" s="77">
        <v>42352</v>
      </c>
      <c r="N823" s="80">
        <f t="shared" si="51"/>
        <v>3849.2800635109757</v>
      </c>
      <c r="O823" s="80">
        <f t="array" ref="O823">IF(YEAR(M823)&lt;&gt;YEAR(M822),IF(O822&gt;INDEX(Table2xAcq.1[],_xlfn.AGGREGATE(15,6,(ROW(Tableyear1[])-ROW(INDEX(Tableyear1[],1,1))+1)/(YEAR(Tableyear1[])=YEAR(M822)),1)),O822-(O822-INDEX(Table2xAcq.1[],_xlfn.AGGREGATE(15,6,(ROW(Tableyear1[])-ROW(INDEX(Tableyear1[],1,1))+1)/(YEAR(Tableyear1[])=YEAR(M822)),1)))*$C$25,O822+MAX($Q$2:Q822)*$C$19),O822)*($J823/$J822)</f>
        <v>2516.3064471045714</v>
      </c>
      <c r="P823" s="80">
        <f t="array" ref="P823">IF(YEAR(M823)&lt;&gt;YEAR(M822),IF(O822&gt;INDEX(Table2xAcq.1[],_xlfn.AGGREGATE(15,6,(ROW(Tableyear1[])-ROW(INDEX(Tableyear1[],1,1))+1)/(YEAR(Tableyear1[])=YEAR(M822)),1)),P822+(O822-INDEX(Table2xAcq.1[],_xlfn.AGGREGATE(15,6,(ROW(Tableyear1[])-ROW(INDEX(Tableyear1[],1,1))+1)/(YEAR(Tableyear1[])=YEAR(M822)),1)))*$C$25,P822-MAX($Q$2:Q822)*$C$19),P822)*(1+Tbill_YTM)^(1/52)</f>
        <v>5054.2951525965645</v>
      </c>
      <c r="Q823" s="64">
        <f t="shared" si="48"/>
        <v>11419.881663212112</v>
      </c>
      <c r="R823" s="64">
        <f>IF(YEAR(M823)&lt;&gt;YEAR(M822), R822*EXP($C$20/52)+(-MAX(Q$2:Q822)*$C$19), R822*EXP($C$20/52))</f>
        <v>-5541.312149666207</v>
      </c>
      <c r="S823" s="65">
        <f t="shared" si="49"/>
        <v>2.0608623652251774</v>
      </c>
      <c r="T823" s="62"/>
      <c r="U823" s="62"/>
      <c r="V823" s="62"/>
    </row>
    <row r="824" spans="7:22" x14ac:dyDescent="0.4">
      <c r="G824" s="67"/>
      <c r="H824" s="77">
        <v>42359</v>
      </c>
      <c r="I824" s="78">
        <v>4622.77001953125</v>
      </c>
      <c r="J824" s="73">
        <v>9.7760438919067294</v>
      </c>
      <c r="K824" s="79">
        <f t="shared" si="50"/>
        <v>159.56105465824095</v>
      </c>
      <c r="L824" s="62"/>
      <c r="M824" s="77">
        <v>42359</v>
      </c>
      <c r="N824" s="80">
        <f t="shared" si="51"/>
        <v>3941.3081259899454</v>
      </c>
      <c r="O824" s="80">
        <f t="array" ref="O824">IF(YEAR(M824)&lt;&gt;YEAR(M823),IF(O823&gt;INDEX(Table2xAcq.1[],_xlfn.AGGREGATE(15,6,(ROW(Tableyear1[])-ROW(INDEX(Tableyear1[],1,1))+1)/(YEAR(Tableyear1[])=YEAR(M823)),1)),O823-(O823-INDEX(Table2xAcq.1[],_xlfn.AGGREGATE(15,6,(ROW(Tableyear1[])-ROW(INDEX(Tableyear1[],1,1))+1)/(YEAR(Tableyear1[])=YEAR(M823)),1)))*$C$25,O823+MAX($Q$2:Q823)*$C$19),O823)*($J824/$J823)</f>
        <v>2637.1907963044241</v>
      </c>
      <c r="P824" s="80">
        <f t="array" ref="P824">IF(YEAR(M824)&lt;&gt;YEAR(M823),IF(O823&gt;INDEX(Table2xAcq.1[],_xlfn.AGGREGATE(15,6,(ROW(Tableyear1[])-ROW(INDEX(Tableyear1[],1,1))+1)/(YEAR(Tableyear1[])=YEAR(M823)),1)),P823+(O823-INDEX(Table2xAcq.1[],_xlfn.AGGREGATE(15,6,(ROW(Tableyear1[])-ROW(INDEX(Tableyear1[],1,1))+1)/(YEAR(Tableyear1[])=YEAR(M823)),1)))*$C$25,P823-MAX($Q$2:Q823)*$C$19),P823)*(1+Tbill_YTM)^(1/52)</f>
        <v>5057.1690253077095</v>
      </c>
      <c r="Q824" s="64">
        <f t="shared" si="48"/>
        <v>11635.66794760208</v>
      </c>
      <c r="R824" s="64">
        <f>IF(YEAR(M824)&lt;&gt;YEAR(M823), R823*EXP($C$20/52)+(-MAX(Q$2:Q823)*$C$19), R823*EXP($C$20/52))</f>
        <v>-5547.7096615398123</v>
      </c>
      <c r="S824" s="65">
        <f t="shared" si="49"/>
        <v>2.0973822816049292</v>
      </c>
      <c r="T824" s="62"/>
      <c r="U824" s="62"/>
      <c r="V824" s="62"/>
    </row>
    <row r="825" spans="7:22" x14ac:dyDescent="0.4">
      <c r="G825" s="84" t="s">
        <v>48</v>
      </c>
      <c r="H825" s="85">
        <v>42366</v>
      </c>
      <c r="I825" s="86">
        <v>4593.27001953125</v>
      </c>
      <c r="J825" s="87">
        <v>9.6525201797485298</v>
      </c>
      <c r="K825" s="88">
        <f t="shared" si="50"/>
        <v>159.65178108930587</v>
      </c>
      <c r="L825" s="89"/>
      <c r="M825" s="85">
        <v>42366</v>
      </c>
      <c r="N825" s="90">
        <f t="shared" si="51"/>
        <v>3916.1568445665853</v>
      </c>
      <c r="O825" s="90">
        <f t="array" ref="O825">IF(YEAR(M825)&lt;&gt;YEAR(M824),IF(O824&gt;INDEX(Table2xAcq.1[],_xlfn.AGGREGATE(15,6,(ROW(Tableyear1[])-ROW(INDEX(Tableyear1[],1,1))+1)/(YEAR(Tableyear1[])=YEAR(M824)),1)),O824-(O824-INDEX(Table2xAcq.1[],_xlfn.AGGREGATE(15,6,(ROW(Tableyear1[])-ROW(INDEX(Tableyear1[],1,1))+1)/(YEAR(Tableyear1[])=YEAR(M824)),1)))*$C$25,O824+MAX($Q$2:Q824)*$C$19),O824)*($J825/$J824)</f>
        <v>2603.8689740590635</v>
      </c>
      <c r="P825" s="90">
        <f t="array" ref="P825">IF(YEAR(M825)&lt;&gt;YEAR(M824),IF(O824&gt;INDEX(Table2xAcq.1[],_xlfn.AGGREGATE(15,6,(ROW(Tableyear1[])-ROW(INDEX(Tableyear1[],1,1))+1)/(YEAR(Tableyear1[])=YEAR(M824)),1)),P824+(O824-INDEX(Table2xAcq.1[],_xlfn.AGGREGATE(15,6,(ROW(Tableyear1[])-ROW(INDEX(Tableyear1[],1,1))+1)/(YEAR(Tableyear1[])=YEAR(M824)),1)))*$C$25,P824-MAX($Q$2:Q824)*$C$19),P824)*(1+Tbill_YTM)^(1/52)</f>
        <v>5060.0445321031557</v>
      </c>
      <c r="Q825" s="91">
        <f t="shared" si="48"/>
        <v>11580.070350728805</v>
      </c>
      <c r="R825" s="91">
        <f>IF(YEAR(M825)&lt;&gt;YEAR(M824), R824*EXP($C$20/52)+(-MAX(Q$2:Q824)*$C$19), R824*EXP($C$20/52))</f>
        <v>-5554.1145594182244</v>
      </c>
      <c r="S825" s="92">
        <f t="shared" si="49"/>
        <v>2.084953456909211</v>
      </c>
      <c r="T825" s="89"/>
      <c r="U825" s="89"/>
      <c r="V825" s="89"/>
    </row>
    <row r="826" spans="7:22" x14ac:dyDescent="0.4">
      <c r="G826" s="67"/>
      <c r="H826" s="77">
        <v>42373</v>
      </c>
      <c r="I826" s="78">
        <v>4270.77978515625</v>
      </c>
      <c r="J826" s="73">
        <v>8.3233890533447195</v>
      </c>
      <c r="K826" s="79">
        <f t="shared" si="50"/>
        <v>159.74255910742826</v>
      </c>
      <c r="L826" s="62"/>
      <c r="M826" s="77">
        <v>42373</v>
      </c>
      <c r="N826" s="80">
        <f t="shared" si="51"/>
        <v>3641.2062465648546</v>
      </c>
      <c r="O826" s="80">
        <f t="array" ref="O826">IF(YEAR(M826)&lt;&gt;YEAR(M825),IF(O825&gt;INDEX(Table2xAcq.1[],_xlfn.AGGREGATE(15,6,(ROW(Tableyear1[])-ROW(INDEX(Tableyear1[],1,1))+1)/(YEAR(Tableyear1[])=YEAR(M825)),1)),O825-(O825-INDEX(Table2xAcq.1[],_xlfn.AGGREGATE(15,6,(ROW(Tableyear1[])-ROW(INDEX(Tableyear1[],1,1))+1)/(YEAR(Tableyear1[])=YEAR(M825)),1)))*$C$25,O825+MAX($Q$2:Q825)*$C$19),O825)*($J826/$J825)</f>
        <v>2088.8584491241281</v>
      </c>
      <c r="P826" s="80">
        <f t="array" ref="P826">IF(YEAR(M826)&lt;&gt;YEAR(M825),IF(O825&gt;INDEX(Table2xAcq.1[],_xlfn.AGGREGATE(15,6,(ROW(Tableyear1[])-ROW(INDEX(Tableyear1[],1,1))+1)/(YEAR(Tableyear1[])=YEAR(M825)),1)),P825+(O825-INDEX(Table2xAcq.1[],_xlfn.AGGREGATE(15,6,(ROW(Tableyear1[])-ROW(INDEX(Tableyear1[],1,1))+1)/(YEAR(Tableyear1[])=YEAR(M825)),1)))*$C$25,P825-MAX($Q$2:Q825)*$C$19),P825)*(1+Tbill_YTM)^(1/52)</f>
        <v>5244.4733123168216</v>
      </c>
      <c r="Q826" s="64">
        <f t="shared" si="48"/>
        <v>10974.538008005806</v>
      </c>
      <c r="R826" s="64">
        <f>IF(YEAR(M826)&lt;&gt;YEAR(M825), R825*EXP($C$20/52)+(-MAX(Q$2:Q825)*$C$19), R825*EXP($C$20/52))</f>
        <v>-5796.9046416316787</v>
      </c>
      <c r="S826" s="65">
        <f t="shared" si="49"/>
        <v>1.8931720782829295</v>
      </c>
      <c r="T826" s="62"/>
      <c r="U826" s="62"/>
      <c r="V826" s="62"/>
    </row>
    <row r="827" spans="7:22" ht="17.5" customHeight="1" thickBot="1" x14ac:dyDescent="0.45">
      <c r="G827" s="68" t="s">
        <v>47</v>
      </c>
      <c r="H827" s="82">
        <v>42380</v>
      </c>
      <c r="I827" s="83">
        <v>4141.080078125</v>
      </c>
      <c r="J827" s="73">
        <v>7.7998671531677202</v>
      </c>
      <c r="K827" s="79">
        <f t="shared" si="50"/>
        <v>159.83338874194052</v>
      </c>
      <c r="L827" s="62"/>
      <c r="M827" s="82">
        <v>42380</v>
      </c>
      <c r="N827" s="80">
        <f t="shared" si="51"/>
        <v>3530.6261166641648</v>
      </c>
      <c r="O827" s="80">
        <f t="array" ref="O827">IF(YEAR(M827)&lt;&gt;YEAR(M826),IF(O826&gt;INDEX(Table2xAcq.1[],_xlfn.AGGREGATE(15,6,(ROW(Tableyear1[])-ROW(INDEX(Tableyear1[],1,1))+1)/(YEAR(Tableyear1[])=YEAR(M826)),1)),O826-(O826-INDEX(Table2xAcq.1[],_xlfn.AGGREGATE(15,6,(ROW(Tableyear1[])-ROW(INDEX(Tableyear1[],1,1))+1)/(YEAR(Tableyear1[])=YEAR(M826)),1)))*$C$25,O826+MAX($Q$2:Q826)*$C$19),O826)*($J827/$J826)</f>
        <v>1957.4740890422456</v>
      </c>
      <c r="P827" s="80">
        <f t="array" ref="P827">IF(YEAR(M827)&lt;&gt;YEAR(M826),IF(O826&gt;INDEX(Table2xAcq.1[],_xlfn.AGGREGATE(15,6,(ROW(Tableyear1[])-ROW(INDEX(Tableyear1[],1,1))+1)/(YEAR(Tableyear1[])=YEAR(M826)),1)),P826+(O826-INDEX(Table2xAcq.1[],_xlfn.AGGREGATE(15,6,(ROW(Tableyear1[])-ROW(INDEX(Tableyear1[],1,1))+1)/(YEAR(Tableyear1[])=YEAR(M826)),1)))*$C$25,P826-MAX($Q$2:Q826)*$C$19),P826)*(1+Tbill_YTM)^(1/52)</f>
        <v>5247.4553203479227</v>
      </c>
      <c r="Q827" s="64">
        <f t="shared" si="48"/>
        <v>10735.555526054333</v>
      </c>
      <c r="R827" s="64">
        <f>IF(YEAR(M827)&lt;&gt;YEAR(M826), R826*EXP($C$20/52)+(-MAX(Q$2:Q826)*$C$19), R826*EXP($C$20/52))</f>
        <v>-5803.5972381274796</v>
      </c>
      <c r="S827" s="65">
        <f t="shared" si="49"/>
        <v>1.8498105718856088</v>
      </c>
      <c r="T827" s="62"/>
      <c r="U827" s="62"/>
      <c r="V827" s="62"/>
    </row>
    <row r="828" spans="7:22" ht="17.5" customHeight="1" thickBot="1" x14ac:dyDescent="0.45">
      <c r="G828" s="69" t="s">
        <v>49</v>
      </c>
      <c r="H828" s="94">
        <v>42387</v>
      </c>
      <c r="I828" s="95">
        <v>4259.77001953125</v>
      </c>
      <c r="J828" s="73">
        <v>8.2519464492797798</v>
      </c>
      <c r="K828" s="79">
        <f t="shared" si="50"/>
        <v>159.92427002219171</v>
      </c>
      <c r="L828" s="62"/>
      <c r="M828" s="94">
        <v>42387</v>
      </c>
      <c r="N828" s="80">
        <f t="shared" si="51"/>
        <v>3631.8194766109696</v>
      </c>
      <c r="O828" s="80">
        <f t="array" ref="O828">IF(YEAR(M828)&lt;&gt;YEAR(M827),IF(O827&gt;INDEX(Table2xAcq.1[],_xlfn.AGGREGATE(15,6,(ROW(Tableyear1[])-ROW(INDEX(Tableyear1[],1,1))+1)/(YEAR(Tableyear1[])=YEAR(M827)),1)),O827-(O827-INDEX(Table2xAcq.1[],_xlfn.AGGREGATE(15,6,(ROW(Tableyear1[])-ROW(INDEX(Tableyear1[],1,1))+1)/(YEAR(Tableyear1[])=YEAR(M827)),1)))*$C$25,O827+MAX($Q$2:Q827)*$C$19),O827)*($J828/$J827)</f>
        <v>2070.9290352553257</v>
      </c>
      <c r="P828" s="80">
        <f t="array" ref="P828">IF(YEAR(M828)&lt;&gt;YEAR(M827),IF(O827&gt;INDEX(Table2xAcq.1[],_xlfn.AGGREGATE(15,6,(ROW(Tableyear1[])-ROW(INDEX(Tableyear1[],1,1))+1)/(YEAR(Tableyear1[])=YEAR(M827)),1)),P827+(O827-INDEX(Table2xAcq.1[],_xlfn.AGGREGATE(15,6,(ROW(Tableyear1[])-ROW(INDEX(Tableyear1[],1,1))+1)/(YEAR(Tableyear1[])=YEAR(M827)),1)))*$C$25,P827-MAX($Q$2:Q827)*$C$19),P827)*(1+Tbill_YTM)^(1/52)</f>
        <v>5250.4390239490776</v>
      </c>
      <c r="Q828" s="64">
        <f t="shared" si="48"/>
        <v>10953.187535815374</v>
      </c>
      <c r="R828" s="64">
        <f>IF(YEAR(M828)&lt;&gt;YEAR(M827), R827*EXP($C$20/52)+(-MAX(Q$2:Q827)*$C$19), R827*EXP($C$20/52))</f>
        <v>-5810.2975613068511</v>
      </c>
      <c r="S828" s="65">
        <f t="shared" si="49"/>
        <v>1.8851336648844168</v>
      </c>
      <c r="T828" s="62"/>
      <c r="U828" s="62"/>
      <c r="V828" s="62"/>
    </row>
    <row r="829" spans="7:22" x14ac:dyDescent="0.4">
      <c r="G829" s="67"/>
      <c r="H829" s="77">
        <v>42394</v>
      </c>
      <c r="I829" s="78">
        <v>4279.169921875</v>
      </c>
      <c r="J829" s="73">
        <v>8.2925939559936506</v>
      </c>
      <c r="K829" s="79">
        <f t="shared" si="50"/>
        <v>160.0152029775476</v>
      </c>
      <c r="L829" s="62"/>
      <c r="M829" s="77">
        <v>42394</v>
      </c>
      <c r="N829" s="80">
        <f t="shared" si="51"/>
        <v>3648.3595580832866</v>
      </c>
      <c r="O829" s="80">
        <f t="array" ref="O829">IF(YEAR(M829)&lt;&gt;YEAR(M828),IF(O828&gt;INDEX(Table2xAcq.1[],_xlfn.AGGREGATE(15,6,(ROW(Tableyear1[])-ROW(INDEX(Tableyear1[],1,1))+1)/(YEAR(Tableyear1[])=YEAR(M828)),1)),O828-(O828-INDEX(Table2xAcq.1[],_xlfn.AGGREGATE(15,6,(ROW(Tableyear1[])-ROW(INDEX(Tableyear1[],1,1))+1)/(YEAR(Tableyear1[])=YEAR(M828)),1)))*$C$25,O828+MAX($Q$2:Q828)*$C$19),O828)*($J829/$J828)</f>
        <v>2081.1300347869983</v>
      </c>
      <c r="P829" s="80">
        <f t="array" ref="P829">IF(YEAR(M829)&lt;&gt;YEAR(M828),IF(O828&gt;INDEX(Table2xAcq.1[],_xlfn.AGGREGATE(15,6,(ROW(Tableyear1[])-ROW(INDEX(Tableyear1[],1,1))+1)/(YEAR(Tableyear1[])=YEAR(M828)),1)),P828+(O828-INDEX(Table2xAcq.1[],_xlfn.AGGREGATE(15,6,(ROW(Tableyear1[])-ROW(INDEX(Tableyear1[],1,1))+1)/(YEAR(Tableyear1[])=YEAR(M828)),1)))*$C$25,P828-MAX($Q$2:Q828)*$C$19),P828)*(1+Tbill_YTM)^(1/52)</f>
        <v>5253.4244240843882</v>
      </c>
      <c r="Q829" s="64">
        <f t="shared" si="48"/>
        <v>10982.914016954674</v>
      </c>
      <c r="R829" s="64">
        <f>IF(YEAR(M829)&lt;&gt;YEAR(M828), R828*EXP($C$20/52)+(-MAX(Q$2:Q828)*$C$19), R828*EXP($C$20/52))</f>
        <v>-5817.0056200903427</v>
      </c>
      <c r="S829" s="65">
        <f t="shared" si="49"/>
        <v>1.8880700371034023</v>
      </c>
      <c r="T829" s="62"/>
      <c r="U829" s="62"/>
      <c r="V829" s="62"/>
    </row>
    <row r="830" spans="7:22" ht="17.5" customHeight="1" thickBot="1" x14ac:dyDescent="0.45">
      <c r="G830" s="68" t="s">
        <v>47</v>
      </c>
      <c r="H830" s="82">
        <v>42401</v>
      </c>
      <c r="I830" s="83">
        <v>4024.46997070312</v>
      </c>
      <c r="J830" s="73">
        <v>7.3440952301025302</v>
      </c>
      <c r="K830" s="79">
        <f t="shared" si="50"/>
        <v>160.10618763739069</v>
      </c>
      <c r="L830" s="62"/>
      <c r="M830" s="82">
        <v>42401</v>
      </c>
      <c r="N830" s="80">
        <f t="shared" si="51"/>
        <v>3431.2059936615888</v>
      </c>
      <c r="O830" s="80">
        <f t="array" ref="O830">IF(YEAR(M830)&lt;&gt;YEAR(M829),IF(O829&gt;INDEX(Table2xAcq.1[],_xlfn.AGGREGATE(15,6,(ROW(Tableyear1[])-ROW(INDEX(Tableyear1[],1,1))+1)/(YEAR(Tableyear1[])=YEAR(M829)),1)),O829-(O829-INDEX(Table2xAcq.1[],_xlfn.AGGREGATE(15,6,(ROW(Tableyear1[])-ROW(INDEX(Tableyear1[],1,1))+1)/(YEAR(Tableyear1[])=YEAR(M829)),1)))*$C$25,O829+MAX($Q$2:Q829)*$C$19),O829)*($J830/$J829)</f>
        <v>1843.0924319712356</v>
      </c>
      <c r="P830" s="80">
        <f t="array" ref="P830">IF(YEAR(M830)&lt;&gt;YEAR(M829),IF(O829&gt;INDEX(Table2xAcq.1[],_xlfn.AGGREGATE(15,6,(ROW(Tableyear1[])-ROW(INDEX(Tableyear1[],1,1))+1)/(YEAR(Tableyear1[])=YEAR(M829)),1)),P829+(O829-INDEX(Table2xAcq.1[],_xlfn.AGGREGATE(15,6,(ROW(Tableyear1[])-ROW(INDEX(Tableyear1[],1,1))+1)/(YEAR(Tableyear1[])=YEAR(M829)),1)))*$C$25,P829-MAX($Q$2:Q829)*$C$19),P829)*(1+Tbill_YTM)^(1/52)</f>
        <v>5256.4115217185035</v>
      </c>
      <c r="Q830" s="64">
        <f t="shared" si="48"/>
        <v>10530.709947351328</v>
      </c>
      <c r="R830" s="64">
        <f>IF(YEAR(M830)&lt;&gt;YEAR(M829), R829*EXP($C$20/52)+(-MAX(Q$2:Q829)*$C$19), R829*EXP($C$20/52))</f>
        <v>-5823.7214234088033</v>
      </c>
      <c r="S830" s="65">
        <f t="shared" si="49"/>
        <v>1.8082441074572175</v>
      </c>
      <c r="T830" s="62"/>
      <c r="U830" s="62"/>
      <c r="V830" s="62"/>
    </row>
    <row r="831" spans="7:22" x14ac:dyDescent="0.4">
      <c r="G831" s="67"/>
      <c r="H831" s="77">
        <v>42408</v>
      </c>
      <c r="I831" s="78">
        <v>4019.18994140625</v>
      </c>
      <c r="J831" s="73">
        <v>7.3243856430053702</v>
      </c>
      <c r="K831" s="79">
        <f t="shared" si="50"/>
        <v>160.19722403112013</v>
      </c>
      <c r="L831" s="62"/>
      <c r="M831" s="77">
        <v>42408</v>
      </c>
      <c r="N831" s="80">
        <f t="shared" si="51"/>
        <v>3426.7043156016171</v>
      </c>
      <c r="O831" s="80">
        <f t="array" ref="O831">IF(YEAR(M831)&lt;&gt;YEAR(M830),IF(O830&gt;INDEX(Table2xAcq.1[],_xlfn.AGGREGATE(15,6,(ROW(Tableyear1[])-ROW(INDEX(Tableyear1[],1,1))+1)/(YEAR(Tableyear1[])=YEAR(M830)),1)),O830-(O830-INDEX(Table2xAcq.1[],_xlfn.AGGREGATE(15,6,(ROW(Tableyear1[])-ROW(INDEX(Tableyear1[],1,1))+1)/(YEAR(Tableyear1[])=YEAR(M830)),1)))*$C$25,O830+MAX($Q$2:Q830)*$C$19),O830)*($J831/$J830)</f>
        <v>1838.1460648997472</v>
      </c>
      <c r="P831" s="80">
        <f t="array" ref="P831">IF(YEAR(M831)&lt;&gt;YEAR(M830),IF(O830&gt;INDEX(Table2xAcq.1[],_xlfn.AGGREGATE(15,6,(ROW(Tableyear1[])-ROW(INDEX(Tableyear1[],1,1))+1)/(YEAR(Tableyear1[])=YEAR(M830)),1)),P830+(O830-INDEX(Table2xAcq.1[],_xlfn.AGGREGATE(15,6,(ROW(Tableyear1[])-ROW(INDEX(Tableyear1[],1,1))+1)/(YEAR(Tableyear1[])=YEAR(M830)),1)))*$C$25,P830-MAX($Q$2:Q830)*$C$19),P830)*(1+Tbill_YTM)^(1/52)</f>
        <v>5259.4003178166213</v>
      </c>
      <c r="Q831" s="64">
        <f t="shared" si="48"/>
        <v>10524.250698317985</v>
      </c>
      <c r="R831" s="64">
        <f>IF(YEAR(M831)&lt;&gt;YEAR(M830), R830*EXP($C$20/52)+(-MAX(Q$2:Q830)*$C$19), R830*EXP($C$20/52))</f>
        <v>-5830.4449802033923</v>
      </c>
      <c r="S831" s="65">
        <f t="shared" si="49"/>
        <v>1.8050510268173134</v>
      </c>
      <c r="T831" s="62"/>
      <c r="U831" s="62"/>
      <c r="V831" s="62"/>
    </row>
    <row r="832" spans="7:22" x14ac:dyDescent="0.4">
      <c r="G832" s="67"/>
      <c r="H832" s="77">
        <v>42415</v>
      </c>
      <c r="I832" s="78">
        <v>4164.08984375</v>
      </c>
      <c r="J832" s="73">
        <v>7.8676176071166903</v>
      </c>
      <c r="K832" s="79">
        <f t="shared" si="50"/>
        <v>160.28831218815182</v>
      </c>
      <c r="L832" s="62"/>
      <c r="M832" s="77">
        <v>42415</v>
      </c>
      <c r="N832" s="80">
        <f t="shared" si="51"/>
        <v>3550.2439163495856</v>
      </c>
      <c r="O832" s="80">
        <f t="array" ref="O832">IF(YEAR(M832)&lt;&gt;YEAR(M831),IF(O831&gt;INDEX(Table2xAcq.1[],_xlfn.AGGREGATE(15,6,(ROW(Tableyear1[])-ROW(INDEX(Tableyear1[],1,1))+1)/(YEAR(Tableyear1[])=YEAR(M831)),1)),O831-(O831-INDEX(Table2xAcq.1[],_xlfn.AGGREGATE(15,6,(ROW(Tableyear1[])-ROW(INDEX(Tableyear1[],1,1))+1)/(YEAR(Tableyear1[])=YEAR(M831)),1)))*$C$25,O831+MAX($Q$2:Q831)*$C$19),O831)*($J832/$J831)</f>
        <v>1974.4769117213598</v>
      </c>
      <c r="P832" s="80">
        <f t="array" ref="P832">IF(YEAR(M832)&lt;&gt;YEAR(M831),IF(O831&gt;INDEX(Table2xAcq.1[],_xlfn.AGGREGATE(15,6,(ROW(Tableyear1[])-ROW(INDEX(Tableyear1[],1,1))+1)/(YEAR(Tableyear1[])=YEAR(M831)),1)),P831+(O831-INDEX(Table2xAcq.1[],_xlfn.AGGREGATE(15,6,(ROW(Tableyear1[])-ROW(INDEX(Tableyear1[],1,1))+1)/(YEAR(Tableyear1[])=YEAR(M831)),1)))*$C$25,P831-MAX($Q$2:Q831)*$C$19),P831)*(1+Tbill_YTM)^(1/52)</f>
        <v>5262.3908133444884</v>
      </c>
      <c r="Q832" s="64">
        <f t="shared" si="48"/>
        <v>10787.111641415435</v>
      </c>
      <c r="R832" s="64">
        <f>IF(YEAR(M832)&lt;&gt;YEAR(M831), R831*EXP($C$20/52)+(-MAX(Q$2:Q831)*$C$19), R831*EXP($C$20/52))</f>
        <v>-5837.1762994255914</v>
      </c>
      <c r="S832" s="65">
        <f t="shared" si="49"/>
        <v>1.8480016857597641</v>
      </c>
      <c r="T832" s="62"/>
      <c r="U832" s="62"/>
      <c r="V832" s="62"/>
    </row>
    <row r="833" spans="7:22" ht="17.5" customHeight="1" thickBot="1" x14ac:dyDescent="0.45">
      <c r="G833" s="69" t="s">
        <v>49</v>
      </c>
      <c r="H833" s="94">
        <v>42422</v>
      </c>
      <c r="I833" s="95">
        <v>4235.6201171875</v>
      </c>
      <c r="J833" s="73">
        <v>8.1373872756958008</v>
      </c>
      <c r="K833" s="79">
        <f t="shared" si="50"/>
        <v>160.37945213791841</v>
      </c>
      <c r="L833" s="62"/>
      <c r="M833" s="94">
        <v>42422</v>
      </c>
      <c r="N833" s="80">
        <f t="shared" si="51"/>
        <v>3611.2296125365847</v>
      </c>
      <c r="O833" s="80">
        <f t="array" ref="O833">IF(YEAR(M833)&lt;&gt;YEAR(M832),IF(O832&gt;INDEX(Table2xAcq.1[],_xlfn.AGGREGATE(15,6,(ROW(Tableyear1[])-ROW(INDEX(Tableyear1[],1,1))+1)/(YEAR(Tableyear1[])=YEAR(M832)),1)),O832-(O832-INDEX(Table2xAcq.1[],_xlfn.AGGREGATE(15,6,(ROW(Tableyear1[])-ROW(INDEX(Tableyear1[],1,1))+1)/(YEAR(Tableyear1[])=YEAR(M832)),1)))*$C$25,O832+MAX($Q$2:Q832)*$C$19),O832)*($J833/$J832)</f>
        <v>2042.1789797032052</v>
      </c>
      <c r="P833" s="80">
        <f t="array" ref="P833">IF(YEAR(M833)&lt;&gt;YEAR(M832),IF(O832&gt;INDEX(Table2xAcq.1[],_xlfn.AGGREGATE(15,6,(ROW(Tableyear1[])-ROW(INDEX(Tableyear1[],1,1))+1)/(YEAR(Tableyear1[])=YEAR(M832)),1)),P832+(O832-INDEX(Table2xAcq.1[],_xlfn.AGGREGATE(15,6,(ROW(Tableyear1[])-ROW(INDEX(Tableyear1[],1,1))+1)/(YEAR(Tableyear1[])=YEAR(M832)),1)))*$C$25,P832-MAX($Q$2:Q832)*$C$19),P832)*(1+Tbill_YTM)^(1/52)</f>
        <v>5265.3830092684011</v>
      </c>
      <c r="Q833" s="64">
        <f t="shared" si="48"/>
        <v>10918.79160150819</v>
      </c>
      <c r="R833" s="64">
        <f>IF(YEAR(M833)&lt;&gt;YEAR(M832), R832*EXP($C$20/52)+(-MAX(Q$2:Q832)*$C$19), R832*EXP($C$20/52))</f>
        <v>-5843.9153900372166</v>
      </c>
      <c r="S833" s="65">
        <f t="shared" si="49"/>
        <v>1.8684034372096983</v>
      </c>
      <c r="T833" s="62"/>
      <c r="U833" s="62"/>
      <c r="V833" s="62"/>
    </row>
    <row r="834" spans="7:22" x14ac:dyDescent="0.4">
      <c r="G834" s="67"/>
      <c r="H834" s="77">
        <v>42429</v>
      </c>
      <c r="I834" s="78">
        <v>4329</v>
      </c>
      <c r="J834" s="73">
        <v>8.4872217178344709</v>
      </c>
      <c r="K834" s="79">
        <f t="shared" si="50"/>
        <v>160.47064390986921</v>
      </c>
      <c r="L834" s="62"/>
      <c r="M834" s="77">
        <v>42429</v>
      </c>
      <c r="N834" s="80">
        <f t="shared" si="51"/>
        <v>3690.8439756517578</v>
      </c>
      <c r="O834" s="80">
        <f t="array" ref="O834">IF(YEAR(M834)&lt;&gt;YEAR(M833),IF(O833&gt;INDEX(Table2xAcq.1[],_xlfn.AGGREGATE(15,6,(ROW(Tableyear1[])-ROW(INDEX(Tableyear1[],1,1))+1)/(YEAR(Tableyear1[])=YEAR(M833)),1)),O833-(O833-INDEX(Table2xAcq.1[],_xlfn.AGGREGATE(15,6,(ROW(Tableyear1[])-ROW(INDEX(Tableyear1[],1,1))+1)/(YEAR(Tableyear1[])=YEAR(M833)),1)))*$C$25,O833+MAX($Q$2:Q833)*$C$19),O833)*($J834/$J833)</f>
        <v>2129.9743026867363</v>
      </c>
      <c r="P834" s="80">
        <f t="array" ref="P834">IF(YEAR(M834)&lt;&gt;YEAR(M833),IF(O833&gt;INDEX(Table2xAcq.1[],_xlfn.AGGREGATE(15,6,(ROW(Tableyear1[])-ROW(INDEX(Tableyear1[],1,1))+1)/(YEAR(Tableyear1[])=YEAR(M833)),1)),P833+(O833-INDEX(Table2xAcq.1[],_xlfn.AGGREGATE(15,6,(ROW(Tableyear1[])-ROW(INDEX(Tableyear1[],1,1))+1)/(YEAR(Tableyear1[])=YEAR(M833)),1)))*$C$25,P833-MAX($Q$2:Q833)*$C$19),P833)*(1+Tbill_YTM)^(1/52)</f>
        <v>5268.3769065552051</v>
      </c>
      <c r="Q834" s="64">
        <f t="shared" ref="Q834:Q897" si="52">SUM(N834:P834)</f>
        <v>11089.195184893699</v>
      </c>
      <c r="R834" s="64">
        <f>IF(YEAR(M834)&lt;&gt;YEAR(M833), R833*EXP($C$20/52)+(-MAX(Q$2:Q833)*$C$19), R833*EXP($C$20/52))</f>
        <v>-5850.6622610104314</v>
      </c>
      <c r="S834" s="65">
        <f t="shared" ref="S834:S897" si="53">Q834/-R834</f>
        <v>1.8953743508309353</v>
      </c>
      <c r="T834" s="62"/>
      <c r="U834" s="62"/>
      <c r="V834" s="62"/>
    </row>
    <row r="835" spans="7:22" x14ac:dyDescent="0.4">
      <c r="G835" s="67"/>
      <c r="H835" s="77">
        <v>42436</v>
      </c>
      <c r="I835" s="78">
        <v>4361.830078125</v>
      </c>
      <c r="J835" s="73">
        <v>8.6104040145874006</v>
      </c>
      <c r="K835" s="79">
        <f t="shared" ref="K835:K898" si="54">K834*(1+Tbill_YTM)^(1/52)</f>
        <v>160.56188753347033</v>
      </c>
      <c r="L835" s="62"/>
      <c r="M835" s="77">
        <v>42436</v>
      </c>
      <c r="N835" s="80">
        <f t="shared" ref="N835:N898" si="55">N834*($I835/$I834)</f>
        <v>3718.8344344338861</v>
      </c>
      <c r="O835" s="80">
        <f t="array" ref="O835">IF(YEAR(M835)&lt;&gt;YEAR(M834),IF(O834&gt;INDEX(Table2xAcq.1[],_xlfn.AGGREGATE(15,6,(ROW(Tableyear1[])-ROW(INDEX(Tableyear1[],1,1))+1)/(YEAR(Tableyear1[])=YEAR(M834)),1)),O834-(O834-INDEX(Table2xAcq.1[],_xlfn.AGGREGATE(15,6,(ROW(Tableyear1[])-ROW(INDEX(Tableyear1[],1,1))+1)/(YEAR(Tableyear1[])=YEAR(M834)),1)))*$C$25,O834+MAX($Q$2:Q834)*$C$19),O834)*($J835/$J834)</f>
        <v>2160.8884387082253</v>
      </c>
      <c r="P835" s="80">
        <f t="array" ref="P835">IF(YEAR(M835)&lt;&gt;YEAR(M834),IF(O834&gt;INDEX(Table2xAcq.1[],_xlfn.AGGREGATE(15,6,(ROW(Tableyear1[])-ROW(INDEX(Tableyear1[],1,1))+1)/(YEAR(Tableyear1[])=YEAR(M834)),1)),P834+(O834-INDEX(Table2xAcq.1[],_xlfn.AGGREGATE(15,6,(ROW(Tableyear1[])-ROW(INDEX(Tableyear1[],1,1))+1)/(YEAR(Tableyear1[])=YEAR(M834)),1)))*$C$25,P834-MAX($Q$2:Q834)*$C$19),P834)*(1+Tbill_YTM)^(1/52)</f>
        <v>5271.3725061722953</v>
      </c>
      <c r="Q835" s="64">
        <f t="shared" si="52"/>
        <v>11151.095379314407</v>
      </c>
      <c r="R835" s="64">
        <f>IF(YEAR(M835)&lt;&gt;YEAR(M834), R834*EXP($C$20/52)+(-MAX(Q$2:Q834)*$C$19), R834*EXP($C$20/52))</f>
        <v>-5857.4169213277573</v>
      </c>
      <c r="S835" s="65">
        <f t="shared" si="53"/>
        <v>1.9037564730472831</v>
      </c>
      <c r="T835" s="62"/>
      <c r="U835" s="62"/>
      <c r="V835" s="62"/>
    </row>
    <row r="836" spans="7:22" x14ac:dyDescent="0.4">
      <c r="G836" s="67"/>
      <c r="H836" s="77">
        <v>42443</v>
      </c>
      <c r="I836" s="78">
        <v>4410.830078125</v>
      </c>
      <c r="J836" s="73">
        <v>8.8087263107299805</v>
      </c>
      <c r="K836" s="79">
        <f t="shared" si="54"/>
        <v>160.65318303820462</v>
      </c>
      <c r="L836" s="62"/>
      <c r="M836" s="77">
        <v>42443</v>
      </c>
      <c r="N836" s="80">
        <f t="shared" si="55"/>
        <v>3760.6111391709933</v>
      </c>
      <c r="O836" s="80">
        <f t="array" ref="O836">IF(YEAR(M836)&lt;&gt;YEAR(M835),IF(O835&gt;INDEX(Table2xAcq.1[],_xlfn.AGGREGATE(15,6,(ROW(Tableyear1[])-ROW(INDEX(Tableyear1[],1,1))+1)/(YEAR(Tableyear1[])=YEAR(M835)),1)),O835-(O835-INDEX(Table2xAcq.1[],_xlfn.AGGREGATE(15,6,(ROW(Tableyear1[])-ROW(INDEX(Tableyear1[],1,1))+1)/(YEAR(Tableyear1[])=YEAR(M835)),1)))*$C$25,O835+MAX($Q$2:Q835)*$C$19),O835)*($J836/$J835)</f>
        <v>2210.6598961388559</v>
      </c>
      <c r="P836" s="80">
        <f t="array" ref="P836">IF(YEAR(M836)&lt;&gt;YEAR(M835),IF(O835&gt;INDEX(Table2xAcq.1[],_xlfn.AGGREGATE(15,6,(ROW(Tableyear1[])-ROW(INDEX(Tableyear1[],1,1))+1)/(YEAR(Tableyear1[])=YEAR(M835)),1)),P835+(O835-INDEX(Table2xAcq.1[],_xlfn.AGGREGATE(15,6,(ROW(Tableyear1[])-ROW(INDEX(Tableyear1[],1,1))+1)/(YEAR(Tableyear1[])=YEAR(M835)),1)))*$C$25,P835-MAX($Q$2:Q835)*$C$19),P835)*(1+Tbill_YTM)^(1/52)</f>
        <v>5274.369809087616</v>
      </c>
      <c r="Q836" s="64">
        <f t="shared" si="52"/>
        <v>11245.640844397465</v>
      </c>
      <c r="R836" s="64">
        <f>IF(YEAR(M836)&lt;&gt;YEAR(M835), R835*EXP($C$20/52)+(-MAX(Q$2:Q835)*$C$19), R835*EXP($C$20/52))</f>
        <v>-5864.1793799820862</v>
      </c>
      <c r="S836" s="65">
        <f t="shared" si="53"/>
        <v>1.9176836375069786</v>
      </c>
      <c r="T836" s="62"/>
      <c r="U836" s="62"/>
      <c r="V836" s="62"/>
    </row>
    <row r="837" spans="7:22" x14ac:dyDescent="0.4">
      <c r="G837" s="67"/>
      <c r="H837" s="77">
        <v>42450</v>
      </c>
      <c r="I837" s="78">
        <v>4405.52978515625</v>
      </c>
      <c r="J837" s="73">
        <v>8.7717704772949201</v>
      </c>
      <c r="K837" s="79">
        <f t="shared" si="54"/>
        <v>160.74453045357171</v>
      </c>
      <c r="L837" s="62"/>
      <c r="M837" s="77">
        <v>42450</v>
      </c>
      <c r="N837" s="80">
        <f t="shared" si="55"/>
        <v>3756.0921845918988</v>
      </c>
      <c r="O837" s="80">
        <f t="array" ref="O837">IF(YEAR(M837)&lt;&gt;YEAR(M836),IF(O836&gt;INDEX(Table2xAcq.1[],_xlfn.AGGREGATE(15,6,(ROW(Tableyear1[])-ROW(INDEX(Tableyear1[],1,1))+1)/(YEAR(Tableyear1[])=YEAR(M836)),1)),O836-(O836-INDEX(Table2xAcq.1[],_xlfn.AGGREGATE(15,6,(ROW(Tableyear1[])-ROW(INDEX(Tableyear1[],1,1))+1)/(YEAR(Tableyear1[])=YEAR(M836)),1)))*$C$25,O836+MAX($Q$2:Q836)*$C$19),O836)*($J837/$J836)</f>
        <v>2201.3853681286305</v>
      </c>
      <c r="P837" s="80">
        <f t="array" ref="P837">IF(YEAR(M837)&lt;&gt;YEAR(M836),IF(O836&gt;INDEX(Table2xAcq.1[],_xlfn.AGGREGATE(15,6,(ROW(Tableyear1[])-ROW(INDEX(Tableyear1[],1,1))+1)/(YEAR(Tableyear1[])=YEAR(M836)),1)),P836+(O836-INDEX(Table2xAcq.1[],_xlfn.AGGREGATE(15,6,(ROW(Tableyear1[])-ROW(INDEX(Tableyear1[],1,1))+1)/(YEAR(Tableyear1[])=YEAR(M836)),1)))*$C$25,P836-MAX($Q$2:Q836)*$C$19),P836)*(1+Tbill_YTM)^(1/52)</f>
        <v>5277.3688162696635</v>
      </c>
      <c r="Q837" s="64">
        <f t="shared" si="52"/>
        <v>11234.846368990193</v>
      </c>
      <c r="R837" s="64">
        <f>IF(YEAR(M837)&lt;&gt;YEAR(M836), R836*EXP($C$20/52)+(-MAX(Q$2:Q836)*$C$19), R836*EXP($C$20/52))</f>
        <v>-5870.9496459766933</v>
      </c>
      <c r="S837" s="65">
        <f t="shared" si="53"/>
        <v>1.9136335765865966</v>
      </c>
      <c r="T837" s="62"/>
      <c r="U837" s="62"/>
      <c r="V837" s="62"/>
    </row>
    <row r="838" spans="7:22" x14ac:dyDescent="0.4">
      <c r="G838" s="67"/>
      <c r="H838" s="77">
        <v>42457</v>
      </c>
      <c r="I838" s="78">
        <v>4532.080078125</v>
      </c>
      <c r="J838" s="73">
        <v>9.2780475616455007</v>
      </c>
      <c r="K838" s="79">
        <f t="shared" si="54"/>
        <v>160.83592980908799</v>
      </c>
      <c r="L838" s="62"/>
      <c r="M838" s="77">
        <v>42457</v>
      </c>
      <c r="N838" s="80">
        <f t="shared" si="55"/>
        <v>3863.9871687500586</v>
      </c>
      <c r="O838" s="80">
        <f t="array" ref="O838">IF(YEAR(M838)&lt;&gt;YEAR(M837),IF(O837&gt;INDEX(Table2xAcq.1[],_xlfn.AGGREGATE(15,6,(ROW(Tableyear1[])-ROW(INDEX(Tableyear1[],1,1))+1)/(YEAR(Tableyear1[])=YEAR(M837)),1)),O837-(O837-INDEX(Table2xAcq.1[],_xlfn.AGGREGATE(15,6,(ROW(Tableyear1[])-ROW(INDEX(Tableyear1[],1,1))+1)/(YEAR(Tableyear1[])=YEAR(M837)),1)))*$C$25,O837+MAX($Q$2:Q837)*$C$19),O837)*($J838/$J837)</f>
        <v>2328.4419262765009</v>
      </c>
      <c r="P838" s="80">
        <f t="array" ref="P838">IF(YEAR(M838)&lt;&gt;YEAR(M837),IF(O837&gt;INDEX(Table2xAcq.1[],_xlfn.AGGREGATE(15,6,(ROW(Tableyear1[])-ROW(INDEX(Tableyear1[],1,1))+1)/(YEAR(Tableyear1[])=YEAR(M837)),1)),P837+(O837-INDEX(Table2xAcq.1[],_xlfn.AGGREGATE(15,6,(ROW(Tableyear1[])-ROW(INDEX(Tableyear1[],1,1))+1)/(YEAR(Tableyear1[])=YEAR(M837)),1)))*$C$25,P837-MAX($Q$2:Q837)*$C$19),P837)*(1+Tbill_YTM)^(1/52)</f>
        <v>5280.3695286874845</v>
      </c>
      <c r="Q838" s="64">
        <f t="shared" si="52"/>
        <v>11472.798623714043</v>
      </c>
      <c r="R838" s="64">
        <f>IF(YEAR(M838)&lt;&gt;YEAR(M837), R837*EXP($C$20/52)+(-MAX(Q$2:Q837)*$C$19), R837*EXP($C$20/52))</f>
        <v>-5877.7277283252461</v>
      </c>
      <c r="S838" s="65">
        <f t="shared" si="53"/>
        <v>1.9519105263120129</v>
      </c>
      <c r="T838" s="62"/>
      <c r="U838" s="62"/>
      <c r="V838" s="62"/>
    </row>
    <row r="839" spans="7:22" x14ac:dyDescent="0.4">
      <c r="G839" s="67"/>
      <c r="H839" s="77">
        <v>42464</v>
      </c>
      <c r="I839" s="78">
        <v>4474.93017578125</v>
      </c>
      <c r="J839" s="73">
        <v>9.0476980209350497</v>
      </c>
      <c r="K839" s="79">
        <f t="shared" si="54"/>
        <v>160.92738113428663</v>
      </c>
      <c r="L839" s="62"/>
      <c r="M839" s="77">
        <v>42464</v>
      </c>
      <c r="N839" s="80">
        <f t="shared" si="55"/>
        <v>3815.2619729139492</v>
      </c>
      <c r="O839" s="80">
        <f t="array" ref="O839">IF(YEAR(M839)&lt;&gt;YEAR(M838),IF(O838&gt;INDEX(Table2xAcq.1[],_xlfn.AGGREGATE(15,6,(ROW(Tableyear1[])-ROW(INDEX(Tableyear1[],1,1))+1)/(YEAR(Tableyear1[])=YEAR(M838)),1)),O838-(O838-INDEX(Table2xAcq.1[],_xlfn.AGGREGATE(15,6,(ROW(Tableyear1[])-ROW(INDEX(Tableyear1[],1,1))+1)/(YEAR(Tableyear1[])=YEAR(M838)),1)))*$C$25,O838+MAX($Q$2:Q838)*$C$19),O838)*($J839/$J838)</f>
        <v>2270.6328317741199</v>
      </c>
      <c r="P839" s="80">
        <f t="array" ref="P839">IF(YEAR(M839)&lt;&gt;YEAR(M838),IF(O838&gt;INDEX(Table2xAcq.1[],_xlfn.AGGREGATE(15,6,(ROW(Tableyear1[])-ROW(INDEX(Tableyear1[],1,1))+1)/(YEAR(Tableyear1[])=YEAR(M838)),1)),P838+(O838-INDEX(Table2xAcq.1[],_xlfn.AGGREGATE(15,6,(ROW(Tableyear1[])-ROW(INDEX(Tableyear1[],1,1))+1)/(YEAR(Tableyear1[])=YEAR(M838)),1)))*$C$25,P838-MAX($Q$2:Q838)*$C$19),P838)*(1+Tbill_YTM)^(1/52)</f>
        <v>5283.3719473106748</v>
      </c>
      <c r="Q839" s="64">
        <f t="shared" si="52"/>
        <v>11369.266751998744</v>
      </c>
      <c r="R839" s="64">
        <f>IF(YEAR(M839)&lt;&gt;YEAR(M838), R838*EXP($C$20/52)+(-MAX(Q$2:Q838)*$C$19), R838*EXP($C$20/52))</f>
        <v>-5884.51363605182</v>
      </c>
      <c r="S839" s="65">
        <f t="shared" si="53"/>
        <v>1.932065665094947</v>
      </c>
      <c r="T839" s="62"/>
      <c r="U839" s="62"/>
      <c r="V839" s="62"/>
    </row>
    <row r="840" spans="7:22" x14ac:dyDescent="0.4">
      <c r="G840" s="67"/>
      <c r="H840" s="77">
        <v>42471</v>
      </c>
      <c r="I840" s="78">
        <v>4543.16015625</v>
      </c>
      <c r="J840" s="73">
        <v>9.3125419616699201</v>
      </c>
      <c r="K840" s="79">
        <f t="shared" si="54"/>
        <v>161.01888445871759</v>
      </c>
      <c r="L840" s="62"/>
      <c r="M840" s="77">
        <v>42471</v>
      </c>
      <c r="N840" s="80">
        <f t="shared" si="55"/>
        <v>3873.4338861437764</v>
      </c>
      <c r="O840" s="80">
        <f t="array" ref="O840">IF(YEAR(M840)&lt;&gt;YEAR(M839),IF(O839&gt;INDEX(Table2xAcq.1[],_xlfn.AGGREGATE(15,6,(ROW(Tableyear1[])-ROW(INDEX(Tableyear1[],1,1))+1)/(YEAR(Tableyear1[])=YEAR(M839)),1)),O839-(O839-INDEX(Table2xAcq.1[],_xlfn.AGGREGATE(15,6,(ROW(Tableyear1[])-ROW(INDEX(Tableyear1[],1,1))+1)/(YEAR(Tableyear1[])=YEAR(M839)),1)))*$C$25,O839+MAX($Q$2:Q839)*$C$19),O839)*($J840/$J839)</f>
        <v>2337.0987268269355</v>
      </c>
      <c r="P840" s="80">
        <f t="array" ref="P840">IF(YEAR(M840)&lt;&gt;YEAR(M839),IF(O839&gt;INDEX(Table2xAcq.1[],_xlfn.AGGREGATE(15,6,(ROW(Tableyear1[])-ROW(INDEX(Tableyear1[],1,1))+1)/(YEAR(Tableyear1[])=YEAR(M839)),1)),P839+(O839-INDEX(Table2xAcq.1[],_xlfn.AGGREGATE(15,6,(ROW(Tableyear1[])-ROW(INDEX(Tableyear1[],1,1))+1)/(YEAR(Tableyear1[])=YEAR(M839)),1)))*$C$25,P839-MAX($Q$2:Q839)*$C$19),P839)*(1+Tbill_YTM)^(1/52)</f>
        <v>5286.3760731093844</v>
      </c>
      <c r="Q840" s="64">
        <f t="shared" si="52"/>
        <v>11496.908686080096</v>
      </c>
      <c r="R840" s="64">
        <f>IF(YEAR(M840)&lt;&gt;YEAR(M839), R839*EXP($C$20/52)+(-MAX(Q$2:Q839)*$C$19), R839*EXP($C$20/52))</f>
        <v>-5891.3073781909088</v>
      </c>
      <c r="S840" s="65">
        <f t="shared" si="53"/>
        <v>1.9515037916100966</v>
      </c>
      <c r="T840" s="62"/>
      <c r="U840" s="62"/>
      <c r="V840" s="62"/>
    </row>
    <row r="841" spans="7:22" x14ac:dyDescent="0.4">
      <c r="G841" s="67"/>
      <c r="H841" s="77">
        <v>42478</v>
      </c>
      <c r="I841" s="78">
        <v>4474.18994140625</v>
      </c>
      <c r="J841" s="73">
        <v>9.0341482162475497</v>
      </c>
      <c r="K841" s="79">
        <f t="shared" si="54"/>
        <v>161.11043981194766</v>
      </c>
      <c r="L841" s="62"/>
      <c r="M841" s="77">
        <v>42478</v>
      </c>
      <c r="N841" s="80">
        <f t="shared" si="55"/>
        <v>3814.6308595890382</v>
      </c>
      <c r="O841" s="80">
        <f t="array" ref="O841">IF(YEAR(M841)&lt;&gt;YEAR(M840),IF(O840&gt;INDEX(Table2xAcq.1[],_xlfn.AGGREGATE(15,6,(ROW(Tableyear1[])-ROW(INDEX(Tableyear1[],1,1))+1)/(YEAR(Tableyear1[])=YEAR(M840)),1)),O840-(O840-INDEX(Table2xAcq.1[],_xlfn.AGGREGATE(15,6,(ROW(Tableyear1[])-ROW(INDEX(Tableyear1[],1,1))+1)/(YEAR(Tableyear1[])=YEAR(M840)),1)))*$C$25,O840+MAX($Q$2:Q840)*$C$19),O840)*($J841/$J840)</f>
        <v>2267.2323390392417</v>
      </c>
      <c r="P841" s="80">
        <f t="array" ref="P841">IF(YEAR(M841)&lt;&gt;YEAR(M840),IF(O840&gt;INDEX(Table2xAcq.1[],_xlfn.AGGREGATE(15,6,(ROW(Tableyear1[])-ROW(INDEX(Tableyear1[],1,1))+1)/(YEAR(Tableyear1[])=YEAR(M840)),1)),P840+(O840-INDEX(Table2xAcq.1[],_xlfn.AGGREGATE(15,6,(ROW(Tableyear1[])-ROW(INDEX(Tableyear1[],1,1))+1)/(YEAR(Tableyear1[])=YEAR(M840)),1)))*$C$25,P840-MAX($Q$2:Q840)*$C$19),P840)*(1+Tbill_YTM)^(1/52)</f>
        <v>5289.3819070543123</v>
      </c>
      <c r="Q841" s="64">
        <f t="shared" si="52"/>
        <v>11371.245105682592</v>
      </c>
      <c r="R841" s="64">
        <f>IF(YEAR(M841)&lt;&gt;YEAR(M840), R840*EXP($C$20/52)+(-MAX(Q$2:Q840)*$C$19), R840*EXP($C$20/52))</f>
        <v>-5898.1089637874366</v>
      </c>
      <c r="S841" s="65">
        <f t="shared" si="53"/>
        <v>1.9279476143113865</v>
      </c>
      <c r="T841" s="62"/>
      <c r="U841" s="62"/>
      <c r="V841" s="62"/>
    </row>
    <row r="842" spans="7:22" x14ac:dyDescent="0.4">
      <c r="G842" s="67"/>
      <c r="H842" s="77">
        <v>42485</v>
      </c>
      <c r="I842" s="78">
        <v>4341.2998046875</v>
      </c>
      <c r="J842" s="73">
        <v>8.4946126937866193</v>
      </c>
      <c r="K842" s="79">
        <f t="shared" si="54"/>
        <v>161.20204722356038</v>
      </c>
      <c r="L842" s="62"/>
      <c r="M842" s="77">
        <v>42485</v>
      </c>
      <c r="N842" s="80">
        <f t="shared" si="55"/>
        <v>3701.3306146059158</v>
      </c>
      <c r="O842" s="80">
        <f t="array" ref="O842">IF(YEAR(M842)&lt;&gt;YEAR(M841),IF(O841&gt;INDEX(Table2xAcq.1[],_xlfn.AGGREGATE(15,6,(ROW(Tableyear1[])-ROW(INDEX(Tableyear1[],1,1))+1)/(YEAR(Tableyear1[])=YEAR(M841)),1)),O841-(O841-INDEX(Table2xAcq.1[],_xlfn.AGGREGATE(15,6,(ROW(Tableyear1[])-ROW(INDEX(Tableyear1[],1,1))+1)/(YEAR(Tableyear1[])=YEAR(M841)),1)))*$C$25,O841+MAX($Q$2:Q841)*$C$19),O841)*($J842/$J841)</f>
        <v>2131.8291604214851</v>
      </c>
      <c r="P842" s="80">
        <f t="array" ref="P842">IF(YEAR(M842)&lt;&gt;YEAR(M841),IF(O841&gt;INDEX(Table2xAcq.1[],_xlfn.AGGREGATE(15,6,(ROW(Tableyear1[])-ROW(INDEX(Tableyear1[],1,1))+1)/(YEAR(Tableyear1[])=YEAR(M841)),1)),P841+(O841-INDEX(Table2xAcq.1[],_xlfn.AGGREGATE(15,6,(ROW(Tableyear1[])-ROW(INDEX(Tableyear1[],1,1))+1)/(YEAR(Tableyear1[])=YEAR(M841)),1)))*$C$25,P841-MAX($Q$2:Q841)*$C$19),P841)*(1+Tbill_YTM)^(1/52)</f>
        <v>5292.3894501167115</v>
      </c>
      <c r="Q842" s="64">
        <f t="shared" si="52"/>
        <v>11125.549225144114</v>
      </c>
      <c r="R842" s="64">
        <f>IF(YEAR(M842)&lt;&gt;YEAR(M841), R841*EXP($C$20/52)+(-MAX(Q$2:Q841)*$C$19), R841*EXP($C$20/52))</f>
        <v>-5904.9184018967699</v>
      </c>
      <c r="S842" s="65">
        <f t="shared" si="53"/>
        <v>1.8841156588328773</v>
      </c>
      <c r="T842" s="62"/>
      <c r="U842" s="62"/>
      <c r="V842" s="62"/>
    </row>
    <row r="843" spans="7:22" x14ac:dyDescent="0.4">
      <c r="G843" s="67"/>
      <c r="H843" s="77">
        <v>42492</v>
      </c>
      <c r="I843" s="78">
        <v>4330.169921875</v>
      </c>
      <c r="J843" s="73">
        <v>8.4699773788452095</v>
      </c>
      <c r="K843" s="79">
        <f t="shared" si="54"/>
        <v>161.29370672315619</v>
      </c>
      <c r="L843" s="62"/>
      <c r="M843" s="77">
        <v>42492</v>
      </c>
      <c r="N843" s="80">
        <f t="shared" si="55"/>
        <v>3691.8414344423154</v>
      </c>
      <c r="O843" s="80">
        <f t="array" ref="O843">IF(YEAR(M843)&lt;&gt;YEAR(M842),IF(O842&gt;INDEX(Table2xAcq.1[],_xlfn.AGGREGATE(15,6,(ROW(Tableyear1[])-ROW(INDEX(Tableyear1[],1,1))+1)/(YEAR(Tableyear1[])=YEAR(M842)),1)),O842-(O842-INDEX(Table2xAcq.1[],_xlfn.AGGREGATE(15,6,(ROW(Tableyear1[])-ROW(INDEX(Tableyear1[],1,1))+1)/(YEAR(Tableyear1[])=YEAR(M842)),1)))*$C$25,O842+MAX($Q$2:Q842)*$C$19),O842)*($J843/$J842)</f>
        <v>2125.6466204209646</v>
      </c>
      <c r="P843" s="80">
        <f t="array" ref="P843">IF(YEAR(M843)&lt;&gt;YEAR(M842),IF(O842&gt;INDEX(Table2xAcq.1[],_xlfn.AGGREGATE(15,6,(ROW(Tableyear1[])-ROW(INDEX(Tableyear1[],1,1))+1)/(YEAR(Tableyear1[])=YEAR(M842)),1)),P842+(O842-INDEX(Table2xAcq.1[],_xlfn.AGGREGATE(15,6,(ROW(Tableyear1[])-ROW(INDEX(Tableyear1[],1,1))+1)/(YEAR(Tableyear1[])=YEAR(M842)),1)))*$C$25,P842-MAX($Q$2:Q842)*$C$19),P842)*(1+Tbill_YTM)^(1/52)</f>
        <v>5295.3987032683863</v>
      </c>
      <c r="Q843" s="64">
        <f t="shared" si="52"/>
        <v>11112.886758131666</v>
      </c>
      <c r="R843" s="64">
        <f>IF(YEAR(M843)&lt;&gt;YEAR(M842), R842*EXP($C$20/52)+(-MAX(Q$2:Q842)*$C$19), R842*EXP($C$20/52))</f>
        <v>-5911.7357015847292</v>
      </c>
      <c r="S843" s="65">
        <f t="shared" si="53"/>
        <v>1.8798010126116922</v>
      </c>
      <c r="T843" s="62"/>
      <c r="U843" s="62"/>
      <c r="V843" s="62"/>
    </row>
    <row r="844" spans="7:22" x14ac:dyDescent="0.4">
      <c r="G844" s="67"/>
      <c r="H844" s="77">
        <v>42499</v>
      </c>
      <c r="I844" s="78">
        <v>4326.52978515625</v>
      </c>
      <c r="J844" s="73">
        <v>8.4551935195922798</v>
      </c>
      <c r="K844" s="79">
        <f t="shared" si="54"/>
        <v>161.38541834035232</v>
      </c>
      <c r="L844" s="62"/>
      <c r="M844" s="77">
        <v>42499</v>
      </c>
      <c r="N844" s="80">
        <f t="shared" si="55"/>
        <v>3688.7379055259498</v>
      </c>
      <c r="O844" s="80">
        <f t="array" ref="O844">IF(YEAR(M844)&lt;&gt;YEAR(M843),IF(O843&gt;INDEX(Table2xAcq.1[],_xlfn.AGGREGATE(15,6,(ROW(Tableyear1[])-ROW(INDEX(Tableyear1[],1,1))+1)/(YEAR(Tableyear1[])=YEAR(M843)),1)),O843-(O843-INDEX(Table2xAcq.1[],_xlfn.AGGREGATE(15,6,(ROW(Tableyear1[])-ROW(INDEX(Tableyear1[],1,1))+1)/(YEAR(Tableyear1[])=YEAR(M843)),1)))*$C$25,O843+MAX($Q$2:Q843)*$C$19),O843)*($J844/$J843)</f>
        <v>2121.9364262785034</v>
      </c>
      <c r="P844" s="80">
        <f t="array" ref="P844">IF(YEAR(M844)&lt;&gt;YEAR(M843),IF(O843&gt;INDEX(Table2xAcq.1[],_xlfn.AGGREGATE(15,6,(ROW(Tableyear1[])-ROW(INDEX(Tableyear1[],1,1))+1)/(YEAR(Tableyear1[])=YEAR(M843)),1)),P843+(O843-INDEX(Table2xAcq.1[],_xlfn.AGGREGATE(15,6,(ROW(Tableyear1[])-ROW(INDEX(Tableyear1[],1,1))+1)/(YEAR(Tableyear1[])=YEAR(M843)),1)))*$C$25,P843-MAX($Q$2:Q843)*$C$19),P843)*(1+Tbill_YTM)^(1/52)</f>
        <v>5298.4096674816928</v>
      </c>
      <c r="Q844" s="64">
        <f t="shared" si="52"/>
        <v>11109.083999286147</v>
      </c>
      <c r="R844" s="64">
        <f>IF(YEAR(M844)&lt;&gt;YEAR(M843), R843*EXP($C$20/52)+(-MAX(Q$2:Q843)*$C$19), R843*EXP($C$20/52))</f>
        <v>-5918.5608719276024</v>
      </c>
      <c r="S844" s="65">
        <f t="shared" si="53"/>
        <v>1.8769907482032968</v>
      </c>
      <c r="T844" s="62"/>
      <c r="U844" s="62"/>
      <c r="V844" s="62"/>
    </row>
    <row r="845" spans="7:22" x14ac:dyDescent="0.4">
      <c r="G845" s="67"/>
      <c r="H845" s="77">
        <v>42506</v>
      </c>
      <c r="I845" s="78">
        <v>4362.89990234375</v>
      </c>
      <c r="J845" s="73">
        <v>8.5956201553344709</v>
      </c>
      <c r="K845" s="79">
        <f t="shared" si="54"/>
        <v>161.47718210478283</v>
      </c>
      <c r="L845" s="62"/>
      <c r="M845" s="77">
        <v>42506</v>
      </c>
      <c r="N845" s="80">
        <f t="shared" si="55"/>
        <v>3719.7465513830148</v>
      </c>
      <c r="O845" s="80">
        <f t="array" ref="O845">IF(YEAR(M845)&lt;&gt;YEAR(M844),IF(O844&gt;INDEX(Table2xAcq.1[],_xlfn.AGGREGATE(15,6,(ROW(Tableyear1[])-ROW(INDEX(Tableyear1[],1,1))+1)/(YEAR(Tableyear1[])=YEAR(M844)),1)),O844-(O844-INDEX(Table2xAcq.1[],_xlfn.AGGREGATE(15,6,(ROW(Tableyear1[])-ROW(INDEX(Tableyear1[],1,1))+1)/(YEAR(Tableyear1[])=YEAR(M844)),1)))*$C$25,O844+MAX($Q$2:Q844)*$C$19),O844)*($J845/$J844)</f>
        <v>2157.1782445657645</v>
      </c>
      <c r="P845" s="80">
        <f t="array" ref="P845">IF(YEAR(M845)&lt;&gt;YEAR(M844),IF(O844&gt;INDEX(Table2xAcq.1[],_xlfn.AGGREGATE(15,6,(ROW(Tableyear1[])-ROW(INDEX(Tableyear1[],1,1))+1)/(YEAR(Tableyear1[])=YEAR(M844)),1)),P844+(O844-INDEX(Table2xAcq.1[],_xlfn.AGGREGATE(15,6,(ROW(Tableyear1[])-ROW(INDEX(Tableyear1[],1,1))+1)/(YEAR(Tableyear1[])=YEAR(M844)),1)))*$C$25,P844-MAX($Q$2:Q844)*$C$19),P844)*(1+Tbill_YTM)^(1/52)</f>
        <v>5301.4223437295414</v>
      </c>
      <c r="Q845" s="64">
        <f t="shared" si="52"/>
        <v>11178.347139678321</v>
      </c>
      <c r="R845" s="64">
        <f>IF(YEAR(M845)&lt;&gt;YEAR(M844), R844*EXP($C$20/52)+(-MAX(Q$2:Q844)*$C$19), R844*EXP($C$20/52))</f>
        <v>-5925.3939220121556</v>
      </c>
      <c r="S845" s="65">
        <f t="shared" si="53"/>
        <v>1.8865154429905577</v>
      </c>
      <c r="T845" s="62"/>
      <c r="U845" s="62"/>
      <c r="V845" s="62"/>
    </row>
    <row r="846" spans="7:22" x14ac:dyDescent="0.4">
      <c r="G846" s="67"/>
      <c r="H846" s="77">
        <v>42513</v>
      </c>
      <c r="I846" s="78">
        <v>4512.5400390625</v>
      </c>
      <c r="J846" s="73">
        <v>9.1942853927612305</v>
      </c>
      <c r="K846" s="79">
        <f t="shared" si="54"/>
        <v>161.56899804609864</v>
      </c>
      <c r="L846" s="62"/>
      <c r="M846" s="77">
        <v>42513</v>
      </c>
      <c r="N846" s="80">
        <f t="shared" si="55"/>
        <v>3847.3276086997403</v>
      </c>
      <c r="O846" s="80">
        <f t="array" ref="O846">IF(YEAR(M846)&lt;&gt;YEAR(M845),IF(O845&gt;INDEX(Table2xAcq.1[],_xlfn.AGGREGATE(15,6,(ROW(Tableyear1[])-ROW(INDEX(Tableyear1[],1,1))+1)/(YEAR(Tableyear1[])=YEAR(M845)),1)),O845-(O845-INDEX(Table2xAcq.1[],_xlfn.AGGREGATE(15,6,(ROW(Tableyear1[])-ROW(INDEX(Tableyear1[],1,1))+1)/(YEAR(Tableyear1[])=YEAR(M845)),1)))*$C$25,O845+MAX($Q$2:Q845)*$C$19),O845)*($J846/$J845)</f>
        <v>2307.4207637344762</v>
      </c>
      <c r="P846" s="80">
        <f t="array" ref="P846">IF(YEAR(M846)&lt;&gt;YEAR(M845),IF(O845&gt;INDEX(Table2xAcq.1[],_xlfn.AGGREGATE(15,6,(ROW(Tableyear1[])-ROW(INDEX(Tableyear1[],1,1))+1)/(YEAR(Tableyear1[])=YEAR(M845)),1)),P845+(O845-INDEX(Table2xAcq.1[],_xlfn.AGGREGATE(15,6,(ROW(Tableyear1[])-ROW(INDEX(Tableyear1[],1,1))+1)/(YEAR(Tableyear1[])=YEAR(M845)),1)))*$C$25,P845-MAX($Q$2:Q845)*$C$19),P845)*(1+Tbill_YTM)^(1/52)</f>
        <v>5304.4367329853949</v>
      </c>
      <c r="Q846" s="64">
        <f t="shared" si="52"/>
        <v>11459.185105419612</v>
      </c>
      <c r="R846" s="64">
        <f>IF(YEAR(M846)&lt;&gt;YEAR(M845), R845*EXP($C$20/52)+(-MAX(Q$2:Q845)*$C$19), R845*EXP($C$20/52))</f>
        <v>-5932.2348609356459</v>
      </c>
      <c r="S846" s="65">
        <f t="shared" si="53"/>
        <v>1.9316809556680705</v>
      </c>
      <c r="T846" s="62"/>
      <c r="U846" s="62"/>
      <c r="V846" s="62"/>
    </row>
    <row r="847" spans="7:22" x14ac:dyDescent="0.4">
      <c r="G847" s="67"/>
      <c r="H847" s="77">
        <v>42520</v>
      </c>
      <c r="I847" s="78">
        <v>4509.7900390625</v>
      </c>
      <c r="J847" s="73">
        <v>9.17950439453125</v>
      </c>
      <c r="K847" s="79">
        <f t="shared" si="54"/>
        <v>161.66086619396754</v>
      </c>
      <c r="L847" s="62"/>
      <c r="M847" s="77">
        <v>42520</v>
      </c>
      <c r="N847" s="80">
        <f t="shared" si="55"/>
        <v>3844.9829977195968</v>
      </c>
      <c r="O847" s="80">
        <f t="array" ref="O847">IF(YEAR(M847)&lt;&gt;YEAR(M846),IF(O846&gt;INDEX(Table2xAcq.1[],_xlfn.AGGREGATE(15,6,(ROW(Tableyear1[])-ROW(INDEX(Tableyear1[],1,1))+1)/(YEAR(Tableyear1[])=YEAR(M846)),1)),O846-(O846-INDEX(Table2xAcq.1[],_xlfn.AGGREGATE(15,6,(ROW(Tableyear1[])-ROW(INDEX(Tableyear1[],1,1))+1)/(YEAR(Tableyear1[])=YEAR(M846)),1)))*$C$25,O846+MAX($Q$2:Q846)*$C$19),O846)*($J847/$J846)</f>
        <v>2303.7112876014608</v>
      </c>
      <c r="P847" s="80">
        <f t="array" ref="P847">IF(YEAR(M847)&lt;&gt;YEAR(M846),IF(O846&gt;INDEX(Table2xAcq.1[],_xlfn.AGGREGATE(15,6,(ROW(Tableyear1[])-ROW(INDEX(Tableyear1[],1,1))+1)/(YEAR(Tableyear1[])=YEAR(M846)),1)),P846+(O846-INDEX(Table2xAcq.1[],_xlfn.AGGREGATE(15,6,(ROW(Tableyear1[])-ROW(INDEX(Tableyear1[],1,1))+1)/(YEAR(Tableyear1[])=YEAR(M846)),1)))*$C$25,P846-MAX($Q$2:Q846)*$C$19),P846)*(1+Tbill_YTM)^(1/52)</f>
        <v>5307.4528362232704</v>
      </c>
      <c r="Q847" s="64">
        <f t="shared" si="52"/>
        <v>11456.147121544327</v>
      </c>
      <c r="R847" s="64">
        <f>IF(YEAR(M847)&lt;&gt;YEAR(M846), R846*EXP($C$20/52)+(-MAX(Q$2:Q846)*$C$19), R846*EXP($C$20/52))</f>
        <v>-5939.0836978058333</v>
      </c>
      <c r="S847" s="65">
        <f t="shared" si="53"/>
        <v>1.9289418544104282</v>
      </c>
      <c r="T847" s="62"/>
      <c r="U847" s="62"/>
      <c r="V847" s="62"/>
    </row>
    <row r="848" spans="7:22" x14ac:dyDescent="0.4">
      <c r="G848" s="67"/>
      <c r="H848" s="77">
        <v>42527</v>
      </c>
      <c r="I848" s="78">
        <v>4461.0498046875</v>
      </c>
      <c r="J848" s="73">
        <v>8.9922685623168892</v>
      </c>
      <c r="K848" s="79">
        <f t="shared" si="54"/>
        <v>161.75278657807416</v>
      </c>
      <c r="L848" s="62"/>
      <c r="M848" s="77">
        <v>42527</v>
      </c>
      <c r="N848" s="80">
        <f t="shared" si="55"/>
        <v>3803.4277654685407</v>
      </c>
      <c r="O848" s="80">
        <f t="array" ref="O848">IF(YEAR(M848)&lt;&gt;YEAR(M847),IF(O847&gt;INDEX(Table2xAcq.1[],_xlfn.AGGREGATE(15,6,(ROW(Tableyear1[])-ROW(INDEX(Tableyear1[],1,1))+1)/(YEAR(Tableyear1[])=YEAR(M847)),1)),O847-(O847-INDEX(Table2xAcq.1[],_xlfn.AGGREGATE(15,6,(ROW(Tableyear1[])-ROW(INDEX(Tableyear1[],1,1))+1)/(YEAR(Tableyear1[])=YEAR(M847)),1)))*$C$25,O847+MAX($Q$2:Q847)*$C$19),O847)*($J848/$J847)</f>
        <v>2256.7221167729522</v>
      </c>
      <c r="P848" s="80">
        <f t="array" ref="P848">IF(YEAR(M848)&lt;&gt;YEAR(M847),IF(O847&gt;INDEX(Table2xAcq.1[],_xlfn.AGGREGATE(15,6,(ROW(Tableyear1[])-ROW(INDEX(Tableyear1[],1,1))+1)/(YEAR(Tableyear1[])=YEAR(M847)),1)),P847+(O847-INDEX(Table2xAcq.1[],_xlfn.AGGREGATE(15,6,(ROW(Tableyear1[])-ROW(INDEX(Tableyear1[],1,1))+1)/(YEAR(Tableyear1[])=YEAR(M847)),1)))*$C$25,P847-MAX($Q$2:Q847)*$C$19),P847)*(1+Tbill_YTM)^(1/52)</f>
        <v>5310.4706544177379</v>
      </c>
      <c r="Q848" s="64">
        <f t="shared" si="52"/>
        <v>11370.620536659229</v>
      </c>
      <c r="R848" s="64">
        <f>IF(YEAR(M848)&lt;&gt;YEAR(M847), R847*EXP($C$20/52)+(-MAX(Q$2:Q847)*$C$19), R847*EXP($C$20/52))</f>
        <v>-5945.9404417409924</v>
      </c>
      <c r="S848" s="65">
        <f t="shared" si="53"/>
        <v>1.9123334059716668</v>
      </c>
      <c r="T848" s="62"/>
      <c r="U848" s="62"/>
      <c r="V848" s="62"/>
    </row>
    <row r="849" spans="1:22" x14ac:dyDescent="0.4">
      <c r="G849" s="67"/>
      <c r="H849" s="77">
        <v>42534</v>
      </c>
      <c r="I849" s="78">
        <v>4374.3798828125</v>
      </c>
      <c r="J849" s="73">
        <v>8.63873195648193</v>
      </c>
      <c r="K849" s="79">
        <f t="shared" si="54"/>
        <v>161.84475922812007</v>
      </c>
      <c r="L849" s="62"/>
      <c r="M849" s="77">
        <v>42534</v>
      </c>
      <c r="N849" s="80">
        <f t="shared" si="55"/>
        <v>3729.5342198407852</v>
      </c>
      <c r="O849" s="80">
        <f t="array" ref="O849">IF(YEAR(M849)&lt;&gt;YEAR(M848),IF(O848&gt;INDEX(Table2xAcq.1[],_xlfn.AGGREGATE(15,6,(ROW(Tableyear1[])-ROW(INDEX(Tableyear1[],1,1))+1)/(YEAR(Tableyear1[])=YEAR(M848)),1)),O848-(O848-INDEX(Table2xAcq.1[],_xlfn.AGGREGATE(15,6,(ROW(Tableyear1[])-ROW(INDEX(Tableyear1[],1,1))+1)/(YEAR(Tableyear1[])=YEAR(M848)),1)))*$C$25,O848+MAX($Q$2:Q848)*$C$19),O848)*($J849/$J848)</f>
        <v>2167.9976895666732</v>
      </c>
      <c r="P849" s="80">
        <f t="array" ref="P849">IF(YEAR(M849)&lt;&gt;YEAR(M848),IF(O848&gt;INDEX(Table2xAcq.1[],_xlfn.AGGREGATE(15,6,(ROW(Tableyear1[])-ROW(INDEX(Tableyear1[],1,1))+1)/(YEAR(Tableyear1[])=YEAR(M848)),1)),P848+(O848-INDEX(Table2xAcq.1[],_xlfn.AGGREGATE(15,6,(ROW(Tableyear1[])-ROW(INDEX(Tableyear1[],1,1))+1)/(YEAR(Tableyear1[])=YEAR(M848)),1)))*$C$25,P848-MAX($Q$2:Q848)*$C$19),P848)*(1+Tbill_YTM)^(1/52)</f>
        <v>5313.4901885439212</v>
      </c>
      <c r="Q849" s="64">
        <f t="shared" si="52"/>
        <v>11211.02209795138</v>
      </c>
      <c r="R849" s="64">
        <f>IF(YEAR(M849)&lt;&gt;YEAR(M848), R848*EXP($C$20/52)+(-MAX(Q$2:Q848)*$C$19), R848*EXP($C$20/52))</f>
        <v>-5952.8051018699252</v>
      </c>
      <c r="S849" s="65">
        <f t="shared" si="53"/>
        <v>1.8833175126848545</v>
      </c>
      <c r="T849" s="62"/>
      <c r="U849" s="62"/>
      <c r="V849" s="62"/>
    </row>
    <row r="850" spans="1:22" ht="17.5" customHeight="1" thickBot="1" x14ac:dyDescent="0.45">
      <c r="A850" s="4"/>
      <c r="G850" s="68" t="s">
        <v>47</v>
      </c>
      <c r="H850" s="82">
        <v>42541</v>
      </c>
      <c r="I850" s="83">
        <v>4285.7001953125</v>
      </c>
      <c r="J850" s="73">
        <v>8.2630310058593697</v>
      </c>
      <c r="K850" s="79">
        <f t="shared" si="54"/>
        <v>161.93678417382364</v>
      </c>
      <c r="L850" s="79"/>
      <c r="M850" s="82">
        <v>42541</v>
      </c>
      <c r="N850" s="93">
        <f t="shared" si="55"/>
        <v>3653.9271765577969</v>
      </c>
      <c r="O850" s="80">
        <f t="array" ref="O850">IF(YEAR(M850)&lt;&gt;YEAR(M849),IF(O849&gt;INDEX(Table2xAcq.1[],_xlfn.AGGREGATE(15,6,(ROW(Tableyear1[])-ROW(INDEX(Tableyear1[],1,1))+1)/(YEAR(Tableyear1[])=YEAR(M849)),1)),O849-(O849-INDEX(Table2xAcq.1[],_xlfn.AGGREGATE(15,6,(ROW(Tableyear1[])-ROW(INDEX(Tableyear1[],1,1))+1)/(YEAR(Tableyear1[])=YEAR(M849)),1)))*$C$25,O849+MAX($Q$2:Q849)*$C$19),O849)*($J850/$J849)</f>
        <v>2073.7108431844849</v>
      </c>
      <c r="P850" s="80">
        <f t="array" ref="P850">IF(YEAR(M850)&lt;&gt;YEAR(M849),IF(O849&gt;INDEX(Table2xAcq.1[],_xlfn.AGGREGATE(15,6,(ROW(Tableyear1[])-ROW(INDEX(Tableyear1[],1,1))+1)/(YEAR(Tableyear1[])=YEAR(M849)),1)),P849+(O849-INDEX(Table2xAcq.1[],_xlfn.AGGREGATE(15,6,(ROW(Tableyear1[])-ROW(INDEX(Tableyear1[],1,1))+1)/(YEAR(Tableyear1[])=YEAR(M849)),1)))*$C$25,P849-MAX($Q$2:Q849)*$C$19),P849)*(1+Tbill_YTM)^(1/52)</f>
        <v>5316.5114395774999</v>
      </c>
      <c r="Q850" s="64">
        <f t="shared" si="52"/>
        <v>11044.149459319782</v>
      </c>
      <c r="R850" s="66">
        <f>IF(YEAR(M850)&lt;&gt;YEAR(M849), R849*EXP($C$20/52)+(-MAX(Q$2:Q849)*$C$19), R849*EXP($C$20/52))</f>
        <v>-5959.6776873319741</v>
      </c>
      <c r="S850" s="65">
        <f t="shared" si="53"/>
        <v>1.8531454281152615</v>
      </c>
      <c r="T850" s="62"/>
      <c r="U850" s="62"/>
      <c r="V850" s="62"/>
    </row>
    <row r="851" spans="1:22" ht="17.5" customHeight="1" thickBot="1" x14ac:dyDescent="0.45">
      <c r="G851" s="69" t="s">
        <v>49</v>
      </c>
      <c r="H851" s="94">
        <v>42548</v>
      </c>
      <c r="I851" s="95">
        <v>4437.4501953125</v>
      </c>
      <c r="J851" s="73">
        <v>8.8580350875854492</v>
      </c>
      <c r="K851" s="79">
        <f t="shared" si="54"/>
        <v>162.02886144492024</v>
      </c>
      <c r="L851" s="62"/>
      <c r="M851" s="94">
        <v>42548</v>
      </c>
      <c r="N851" s="80">
        <f t="shared" si="55"/>
        <v>3783.3070733711843</v>
      </c>
      <c r="O851" s="80">
        <f t="array" ref="O851">IF(YEAR(M851)&lt;&gt;YEAR(M850),IF(O850&gt;INDEX(Table2xAcq.1[],_xlfn.AGGREGATE(15,6,(ROW(Tableyear1[])-ROW(INDEX(Tableyear1[],1,1))+1)/(YEAR(Tableyear1[])=YEAR(M850)),1)),O850-(O850-INDEX(Table2xAcq.1[],_xlfn.AGGREGATE(15,6,(ROW(Tableyear1[])-ROW(INDEX(Tableyear1[],1,1))+1)/(YEAR(Tableyear1[])=YEAR(M850)),1)))*$C$25,O850+MAX($Q$2:Q850)*$C$19),O850)*($J851/$J850)</f>
        <v>2223.0345495991714</v>
      </c>
      <c r="P851" s="80">
        <f t="array" ref="P851">IF(YEAR(M851)&lt;&gt;YEAR(M850),IF(O850&gt;INDEX(Table2xAcq.1[],_xlfn.AGGREGATE(15,6,(ROW(Tableyear1[])-ROW(INDEX(Tableyear1[],1,1))+1)/(YEAR(Tableyear1[])=YEAR(M850)),1)),P850+(O850-INDEX(Table2xAcq.1[],_xlfn.AGGREGATE(15,6,(ROW(Tableyear1[])-ROW(INDEX(Tableyear1[],1,1))+1)/(YEAR(Tableyear1[])=YEAR(M850)),1)))*$C$25,P850-MAX($Q$2:Q850)*$C$19),P850)*(1+Tbill_YTM)^(1/52)</f>
        <v>5319.5344084947083</v>
      </c>
      <c r="Q851" s="64">
        <f t="shared" si="52"/>
        <v>11325.876031465064</v>
      </c>
      <c r="R851" s="64">
        <f>IF(YEAR(M851)&lt;&gt;YEAR(M850), R850*EXP($C$20/52)+(-MAX(Q$2:Q850)*$C$19), R850*EXP($C$20/52))</f>
        <v>-5966.5582072770312</v>
      </c>
      <c r="S851" s="65">
        <f t="shared" si="53"/>
        <v>1.8982260187542652</v>
      </c>
      <c r="T851" s="62"/>
      <c r="U851" s="62"/>
      <c r="V851" s="62"/>
    </row>
    <row r="852" spans="1:22" x14ac:dyDescent="0.4">
      <c r="G852" s="67"/>
      <c r="H852" s="77">
        <v>42555</v>
      </c>
      <c r="I852" s="78">
        <v>4528.35986328125</v>
      </c>
      <c r="J852" s="73">
        <v>9.2216224670410103</v>
      </c>
      <c r="K852" s="79">
        <f t="shared" si="54"/>
        <v>162.12099107116205</v>
      </c>
      <c r="L852" s="62"/>
      <c r="M852" s="77">
        <v>42555</v>
      </c>
      <c r="N852" s="80">
        <f t="shared" si="55"/>
        <v>3860.8153663605494</v>
      </c>
      <c r="O852" s="80">
        <f t="array" ref="O852">IF(YEAR(M852)&lt;&gt;YEAR(M851),IF(O851&gt;INDEX(Table2xAcq.1[],_xlfn.AGGREGATE(15,6,(ROW(Tableyear1[])-ROW(INDEX(Tableyear1[],1,1))+1)/(YEAR(Tableyear1[])=YEAR(M851)),1)),O851-(O851-INDEX(Table2xAcq.1[],_xlfn.AGGREGATE(15,6,(ROW(Tableyear1[])-ROW(INDEX(Tableyear1[],1,1))+1)/(YEAR(Tableyear1[])=YEAR(M851)),1)))*$C$25,O851+MAX($Q$2:Q851)*$C$19),O851)*($J852/$J851)</f>
        <v>2314.2813439882252</v>
      </c>
      <c r="P852" s="80">
        <f t="array" ref="P852">IF(YEAR(M852)&lt;&gt;YEAR(M851),IF(O851&gt;INDEX(Table2xAcq.1[],_xlfn.AGGREGATE(15,6,(ROW(Tableyear1[])-ROW(INDEX(Tableyear1[],1,1))+1)/(YEAR(Tableyear1[])=YEAR(M851)),1)),P851+(O851-INDEX(Table2xAcq.1[],_xlfn.AGGREGATE(15,6,(ROW(Tableyear1[])-ROW(INDEX(Tableyear1[],1,1))+1)/(YEAR(Tableyear1[])=YEAR(M851)),1)))*$C$25,P851-MAX($Q$2:Q851)*$C$19),P851)*(1+Tbill_YTM)^(1/52)</f>
        <v>5322.5590962723336</v>
      </c>
      <c r="Q852" s="64">
        <f t="shared" si="52"/>
        <v>11497.655806621107</v>
      </c>
      <c r="R852" s="64">
        <f>IF(YEAR(M852)&lt;&gt;YEAR(M851), R851*EXP($C$20/52)+(-MAX(Q$2:Q851)*$C$19), R851*EXP($C$20/52))</f>
        <v>-5973.4466708655536</v>
      </c>
      <c r="S852" s="65">
        <f t="shared" si="53"/>
        <v>1.9247942503109507</v>
      </c>
      <c r="T852" s="62"/>
      <c r="U852" s="62"/>
      <c r="V852" s="62"/>
    </row>
    <row r="853" spans="1:22" x14ac:dyDescent="0.4">
      <c r="G853" s="67"/>
      <c r="H853" s="77">
        <v>42562</v>
      </c>
      <c r="I853" s="78">
        <v>4589.830078125</v>
      </c>
      <c r="J853" s="73">
        <v>9.4693584442138601</v>
      </c>
      <c r="K853" s="79">
        <f t="shared" si="54"/>
        <v>162.21317308231824</v>
      </c>
      <c r="L853" s="62"/>
      <c r="M853" s="77">
        <v>42562</v>
      </c>
      <c r="N853" s="80">
        <f t="shared" si="55"/>
        <v>3913.2239993330772</v>
      </c>
      <c r="O853" s="80">
        <f t="array" ref="O853">IF(YEAR(M853)&lt;&gt;YEAR(M852),IF(O852&gt;INDEX(Table2xAcq.1[],_xlfn.AGGREGATE(15,6,(ROW(Tableyear1[])-ROW(INDEX(Tableyear1[],1,1))+1)/(YEAR(Tableyear1[])=YEAR(M852)),1)),O852-(O852-INDEX(Table2xAcq.1[],_xlfn.AGGREGATE(15,6,(ROW(Tableyear1[])-ROW(INDEX(Tableyear1[],1,1))+1)/(YEAR(Tableyear1[])=YEAR(M852)),1)))*$C$25,O852+MAX($Q$2:Q852)*$C$19),O852)*($J853/$J852)</f>
        <v>2376.4537818921794</v>
      </c>
      <c r="P853" s="80">
        <f t="array" ref="P853">IF(YEAR(M853)&lt;&gt;YEAR(M852),IF(O852&gt;INDEX(Table2xAcq.1[],_xlfn.AGGREGATE(15,6,(ROW(Tableyear1[])-ROW(INDEX(Tableyear1[],1,1))+1)/(YEAR(Tableyear1[])=YEAR(M852)),1)),P852+(O852-INDEX(Table2xAcq.1[],_xlfn.AGGREGATE(15,6,(ROW(Tableyear1[])-ROW(INDEX(Tableyear1[],1,1))+1)/(YEAR(Tableyear1[])=YEAR(M852)),1)))*$C$25,P852-MAX($Q$2:Q852)*$C$19),P852)*(1+Tbill_YTM)^(1/52)</f>
        <v>5325.5855038877216</v>
      </c>
      <c r="Q853" s="64">
        <f t="shared" si="52"/>
        <v>11615.263285112978</v>
      </c>
      <c r="R853" s="64">
        <f>IF(YEAR(M853)&lt;&gt;YEAR(M852), R852*EXP($C$20/52)+(-MAX(Q$2:Q852)*$C$19), R852*EXP($C$20/52))</f>
        <v>-5980.3430872685731</v>
      </c>
      <c r="S853" s="65">
        <f t="shared" si="53"/>
        <v>1.9422402888289918</v>
      </c>
      <c r="T853" s="62"/>
      <c r="U853" s="62"/>
      <c r="V853" s="62"/>
    </row>
    <row r="854" spans="1:22" x14ac:dyDescent="0.4">
      <c r="G854" s="67"/>
      <c r="H854" s="77">
        <v>42569</v>
      </c>
      <c r="I854" s="78">
        <v>4666.06982421875</v>
      </c>
      <c r="J854" s="73">
        <v>9.7811803817749006</v>
      </c>
      <c r="K854" s="79">
        <f t="shared" si="54"/>
        <v>162.30540750817485</v>
      </c>
      <c r="L854" s="62"/>
      <c r="M854" s="77">
        <v>42569</v>
      </c>
      <c r="N854" s="80">
        <f t="shared" si="55"/>
        <v>3978.2249250839059</v>
      </c>
      <c r="O854" s="80">
        <f t="array" ref="O854">IF(YEAR(M854)&lt;&gt;YEAR(M853),IF(O853&gt;INDEX(Table2xAcq.1[],_xlfn.AGGREGATE(15,6,(ROW(Tableyear1[])-ROW(INDEX(Tableyear1[],1,1))+1)/(YEAR(Tableyear1[])=YEAR(M853)),1)),O853-(O853-INDEX(Table2xAcq.1[],_xlfn.AGGREGATE(15,6,(ROW(Tableyear1[])-ROW(INDEX(Tableyear1[],1,1))+1)/(YEAR(Tableyear1[])=YEAR(M853)),1)))*$C$25,O853+MAX($Q$2:Q853)*$C$19),O853)*($J854/$J853)</f>
        <v>2454.7093920435386</v>
      </c>
      <c r="P854" s="80">
        <f t="array" ref="P854">IF(YEAR(M854)&lt;&gt;YEAR(M853),IF(O853&gt;INDEX(Table2xAcq.1[],_xlfn.AGGREGATE(15,6,(ROW(Tableyear1[])-ROW(INDEX(Tableyear1[],1,1))+1)/(YEAR(Tableyear1[])=YEAR(M853)),1)),P853+(O853-INDEX(Table2xAcq.1[],_xlfn.AGGREGATE(15,6,(ROW(Tableyear1[])-ROW(INDEX(Tableyear1[],1,1))+1)/(YEAR(Tableyear1[])=YEAR(M853)),1)))*$C$25,P853-MAX($Q$2:Q853)*$C$19),P853)*(1+Tbill_YTM)^(1/52)</f>
        <v>5328.6136323187711</v>
      </c>
      <c r="Q854" s="64">
        <f t="shared" si="52"/>
        <v>11761.547949446216</v>
      </c>
      <c r="R854" s="64">
        <f>IF(YEAR(M854)&lt;&gt;YEAR(M853), R853*EXP($C$20/52)+(-MAX(Q$2:Q853)*$C$19), R853*EXP($C$20/52))</f>
        <v>-5987.2474656677105</v>
      </c>
      <c r="S854" s="65">
        <f t="shared" si="53"/>
        <v>1.964433241967984</v>
      </c>
      <c r="T854" s="62"/>
      <c r="U854" s="62"/>
      <c r="V854" s="62"/>
    </row>
    <row r="855" spans="1:22" ht="17.5" customHeight="1" thickBot="1" x14ac:dyDescent="0.45">
      <c r="G855" s="70" t="s">
        <v>50</v>
      </c>
      <c r="H855" s="98">
        <v>42576</v>
      </c>
      <c r="I855" s="99">
        <v>4730.22998046875</v>
      </c>
      <c r="J855" s="73">
        <v>10.0511016845703</v>
      </c>
      <c r="K855" s="79">
        <f t="shared" si="54"/>
        <v>162.39769437853491</v>
      </c>
      <c r="L855" s="62"/>
      <c r="M855" s="98">
        <v>42576</v>
      </c>
      <c r="N855" s="80">
        <f t="shared" si="55"/>
        <v>4032.9269639317204</v>
      </c>
      <c r="O855" s="80">
        <f t="array" ref="O855">IF(YEAR(M855)&lt;&gt;YEAR(M854),IF(O854&gt;INDEX(Table2xAcq.1[],_xlfn.AGGREGATE(15,6,(ROW(Tableyear1[])-ROW(INDEX(Tableyear1[],1,1))+1)/(YEAR(Tableyear1[])=YEAR(M854)),1)),O854-(O854-INDEX(Table2xAcq.1[],_xlfn.AGGREGATE(15,6,(ROW(Tableyear1[])-ROW(INDEX(Tableyear1[],1,1))+1)/(YEAR(Tableyear1[])=YEAR(M854)),1)))*$C$25,O854+MAX($Q$2:Q854)*$C$19),O854)*($J855/$J854)</f>
        <v>2522.4495145260016</v>
      </c>
      <c r="P855" s="80">
        <f t="array" ref="P855">IF(YEAR(M855)&lt;&gt;YEAR(M854),IF(O854&gt;INDEX(Table2xAcq.1[],_xlfn.AGGREGATE(15,6,(ROW(Tableyear1[])-ROW(INDEX(Tableyear1[],1,1))+1)/(YEAR(Tableyear1[])=YEAR(M854)),1)),P854+(O854-INDEX(Table2xAcq.1[],_xlfn.AGGREGATE(15,6,(ROW(Tableyear1[])-ROW(INDEX(Tableyear1[],1,1))+1)/(YEAR(Tableyear1[])=YEAR(M854)),1)))*$C$25,P854-MAX($Q$2:Q854)*$C$19),P854)*(1+Tbill_YTM)^(1/52)</f>
        <v>5331.6434825439392</v>
      </c>
      <c r="Q855" s="64">
        <f t="shared" si="52"/>
        <v>11887.019961001661</v>
      </c>
      <c r="R855" s="64">
        <f>IF(YEAR(M855)&lt;&gt;YEAR(M854), R854*EXP($C$20/52)+(-MAX(Q$2:Q854)*$C$19), R854*EXP($C$20/52))</f>
        <v>-5994.1598152551869</v>
      </c>
      <c r="S855" s="65">
        <f t="shared" si="53"/>
        <v>1.9831002721597604</v>
      </c>
      <c r="T855" s="62"/>
      <c r="U855" s="62"/>
      <c r="V855" s="62"/>
    </row>
    <row r="856" spans="1:22" x14ac:dyDescent="0.4">
      <c r="G856" s="67"/>
      <c r="H856" s="77">
        <v>42583</v>
      </c>
      <c r="I856" s="78">
        <v>4791.2099609375</v>
      </c>
      <c r="J856" s="73">
        <v>10.3197898864746</v>
      </c>
      <c r="K856" s="79">
        <f t="shared" si="54"/>
        <v>162.49003372321835</v>
      </c>
      <c r="L856" s="62"/>
      <c r="M856" s="77">
        <v>42583</v>
      </c>
      <c r="N856" s="80">
        <f t="shared" si="55"/>
        <v>4084.9176300320778</v>
      </c>
      <c r="O856" s="80">
        <f t="array" ref="O856">IF(YEAR(M856)&lt;&gt;YEAR(M855),IF(O855&gt;INDEX(Table2xAcq.1[],_xlfn.AGGREGATE(15,6,(ROW(Tableyear1[])-ROW(INDEX(Tableyear1[],1,1))+1)/(YEAR(Tableyear1[])=YEAR(M855)),1)),O855-(O855-INDEX(Table2xAcq.1[],_xlfn.AGGREGATE(15,6,(ROW(Tableyear1[])-ROW(INDEX(Tableyear1[],1,1))+1)/(YEAR(Tableyear1[])=YEAR(M855)),1)))*$C$25,O855+MAX($Q$2:Q855)*$C$19),O855)*($J856/$J855)</f>
        <v>2589.8801749373674</v>
      </c>
      <c r="P856" s="80">
        <f t="array" ref="P856">IF(YEAR(M856)&lt;&gt;YEAR(M855),IF(O855&gt;INDEX(Table2xAcq.1[],_xlfn.AGGREGATE(15,6,(ROW(Tableyear1[])-ROW(INDEX(Tableyear1[],1,1))+1)/(YEAR(Tableyear1[])=YEAR(M855)),1)),P855+(O855-INDEX(Table2xAcq.1[],_xlfn.AGGREGATE(15,6,(ROW(Tableyear1[])-ROW(INDEX(Tableyear1[],1,1))+1)/(YEAR(Tableyear1[])=YEAR(M855)),1)))*$C$25,P855-MAX($Q$2:Q855)*$C$19),P855)*(1+Tbill_YTM)^(1/52)</f>
        <v>5334.6750555422368</v>
      </c>
      <c r="Q856" s="64">
        <f t="shared" si="52"/>
        <v>12009.472860511682</v>
      </c>
      <c r="R856" s="64">
        <f>IF(YEAR(M856)&lt;&gt;YEAR(M855), R855*EXP($C$20/52)+(-MAX(Q$2:Q855)*$C$19), R855*EXP($C$20/52))</f>
        <v>-6001.0801452338346</v>
      </c>
      <c r="S856" s="65">
        <f t="shared" si="53"/>
        <v>2.0012185423068911</v>
      </c>
      <c r="T856" s="62"/>
      <c r="U856" s="62"/>
      <c r="V856" s="62"/>
    </row>
    <row r="857" spans="1:22" x14ac:dyDescent="0.4">
      <c r="E857" s="4"/>
      <c r="F857" s="4"/>
      <c r="G857" s="67"/>
      <c r="H857" s="77">
        <v>42590</v>
      </c>
      <c r="I857" s="78">
        <v>4807.080078125</v>
      </c>
      <c r="J857" s="73">
        <v>10.393738746643001</v>
      </c>
      <c r="K857" s="79">
        <f t="shared" si="54"/>
        <v>162.58242557206208</v>
      </c>
      <c r="L857" s="62"/>
      <c r="M857" s="77">
        <v>42590</v>
      </c>
      <c r="N857" s="80">
        <f t="shared" si="55"/>
        <v>4098.4482667644343</v>
      </c>
      <c r="O857" s="80">
        <f t="array" ref="O857">IF(YEAR(M857)&lt;&gt;YEAR(M856),IF(O856&gt;INDEX(Table2xAcq.1[],_xlfn.AGGREGATE(15,6,(ROW(Tableyear1[])-ROW(INDEX(Tableyear1[],1,1))+1)/(YEAR(Tableyear1[])=YEAR(M856)),1)),O856-(O856-INDEX(Table2xAcq.1[],_xlfn.AGGREGATE(15,6,(ROW(Tableyear1[])-ROW(INDEX(Tableyear1[],1,1))+1)/(YEAR(Tableyear1[])=YEAR(M856)),1)))*$C$25,O856+MAX($Q$2:Q856)*$C$19),O856)*($J857/$J856)</f>
        <v>2608.4385650805975</v>
      </c>
      <c r="P857" s="80">
        <f t="array" ref="P857">IF(YEAR(M857)&lt;&gt;YEAR(M856),IF(O856&gt;INDEX(Table2xAcq.1[],_xlfn.AGGREGATE(15,6,(ROW(Tableyear1[])-ROW(INDEX(Tableyear1[],1,1))+1)/(YEAR(Tableyear1[])=YEAR(M856)),1)),P856+(O856-INDEX(Table2xAcq.1[],_xlfn.AGGREGATE(15,6,(ROW(Tableyear1[])-ROW(INDEX(Tableyear1[],1,1))+1)/(YEAR(Tableyear1[])=YEAR(M856)),1)))*$C$25,P856-MAX($Q$2:Q856)*$C$19),P856)*(1+Tbill_YTM)^(1/52)</f>
        <v>5337.7083522932335</v>
      </c>
      <c r="Q857" s="64">
        <f t="shared" si="52"/>
        <v>12044.595184138265</v>
      </c>
      <c r="R857" s="64">
        <f>IF(YEAR(M857)&lt;&gt;YEAR(M856), R856*EXP($C$20/52)+(-MAX(Q$2:Q856)*$C$19), R856*EXP($C$20/52))</f>
        <v>-6008.0084648171132</v>
      </c>
      <c r="S857" s="65">
        <f t="shared" si="53"/>
        <v>2.0047566934486514</v>
      </c>
      <c r="T857" s="62"/>
      <c r="U857" s="62"/>
      <c r="V857" s="62"/>
    </row>
    <row r="858" spans="1:22" x14ac:dyDescent="0.4">
      <c r="B858" s="27"/>
      <c r="C858" s="4"/>
      <c r="D858" s="4"/>
      <c r="G858" s="67"/>
      <c r="H858" s="77">
        <v>42597</v>
      </c>
      <c r="I858" s="78">
        <v>4806.14013671875</v>
      </c>
      <c r="J858" s="73">
        <v>10.3999004364013</v>
      </c>
      <c r="K858" s="79">
        <f t="shared" si="54"/>
        <v>162.67486995491996</v>
      </c>
      <c r="L858" s="62"/>
      <c r="M858" s="77">
        <v>42597</v>
      </c>
      <c r="N858" s="80">
        <f t="shared" si="55"/>
        <v>4097.6468860583309</v>
      </c>
      <c r="O858" s="80">
        <f t="array" ref="O858">IF(YEAR(M858)&lt;&gt;YEAR(M857),IF(O857&gt;INDEX(Table2xAcq.1[],_xlfn.AGGREGATE(15,6,(ROW(Tableyear1[])-ROW(INDEX(Tableyear1[],1,1))+1)/(YEAR(Tableyear1[])=YEAR(M857)),1)),O857-(O857-INDEX(Table2xAcq.1[],_xlfn.AGGREGATE(15,6,(ROW(Tableyear1[])-ROW(INDEX(Tableyear1[],1,1))+1)/(YEAR(Tableyear1[])=YEAR(M857)),1)))*$C$25,O857+MAX($Q$2:Q857)*$C$19),O857)*($J858/$J857)</f>
        <v>2609.9849180901729</v>
      </c>
      <c r="P858" s="80">
        <f t="array" ref="P858">IF(YEAR(M858)&lt;&gt;YEAR(M857),IF(O857&gt;INDEX(Table2xAcq.1[],_xlfn.AGGREGATE(15,6,(ROW(Tableyear1[])-ROW(INDEX(Tableyear1[],1,1))+1)/(YEAR(Tableyear1[])=YEAR(M857)),1)),P857+(O857-INDEX(Table2xAcq.1[],_xlfn.AGGREGATE(15,6,(ROW(Tableyear1[])-ROW(INDEX(Tableyear1[],1,1))+1)/(YEAR(Tableyear1[])=YEAR(M857)),1)))*$C$25,P857-MAX($Q$2:Q857)*$C$19),P857)*(1+Tbill_YTM)^(1/52)</f>
        <v>5340.7433737770552</v>
      </c>
      <c r="Q858" s="64">
        <f t="shared" si="52"/>
        <v>12048.375177925558</v>
      </c>
      <c r="R858" s="64">
        <f>IF(YEAR(M858)&lt;&gt;YEAR(M857), R857*EXP($C$20/52)+(-MAX(Q$2:Q857)*$C$19), R857*EXP($C$20/52))</f>
        <v>-6014.9447832291171</v>
      </c>
      <c r="S858" s="65">
        <f t="shared" si="53"/>
        <v>2.003073280326507</v>
      </c>
      <c r="T858" s="62"/>
      <c r="U858" s="62"/>
      <c r="V858" s="62"/>
    </row>
    <row r="859" spans="1:22" x14ac:dyDescent="0.4">
      <c r="G859" s="67"/>
      <c r="H859" s="77">
        <v>42604</v>
      </c>
      <c r="I859" s="78">
        <v>4783.68994140625</v>
      </c>
      <c r="J859" s="73">
        <v>10.3086948394775</v>
      </c>
      <c r="K859" s="79">
        <f t="shared" si="54"/>
        <v>162.76736690166285</v>
      </c>
      <c r="L859" s="62"/>
      <c r="M859" s="77">
        <v>42604</v>
      </c>
      <c r="N859" s="80">
        <f t="shared" si="55"/>
        <v>4078.506168081582</v>
      </c>
      <c r="O859" s="80">
        <f t="array" ref="O859">IF(YEAR(M859)&lt;&gt;YEAR(M858),IF(O858&gt;INDEX(Table2xAcq.1[],_xlfn.AGGREGATE(15,6,(ROW(Tableyear1[])-ROW(INDEX(Tableyear1[],1,1))+1)/(YEAR(Tableyear1[])=YEAR(M858)),1)),O858-(O858-INDEX(Table2xAcq.1[],_xlfn.AGGREGATE(15,6,(ROW(Tableyear1[])-ROW(INDEX(Tableyear1[],1,1))+1)/(YEAR(Tableyear1[])=YEAR(M858)),1)))*$C$25,O858+MAX($Q$2:Q858)*$C$19),O858)*($J859/$J858)</f>
        <v>2587.0957343069003</v>
      </c>
      <c r="P859" s="80">
        <f t="array" ref="P859">IF(YEAR(M859)&lt;&gt;YEAR(M858),IF(O858&gt;INDEX(Table2xAcq.1[],_xlfn.AGGREGATE(15,6,(ROW(Tableyear1[])-ROW(INDEX(Tableyear1[],1,1))+1)/(YEAR(Tableyear1[])=YEAR(M858)),1)),P858+(O858-INDEX(Table2xAcq.1[],_xlfn.AGGREGATE(15,6,(ROW(Tableyear1[])-ROW(INDEX(Tableyear1[],1,1))+1)/(YEAR(Tableyear1[])=YEAR(M858)),1)))*$C$25,P858-MAX($Q$2:Q858)*$C$19),P858)*(1+Tbill_YTM)^(1/52)</f>
        <v>5343.7801209743857</v>
      </c>
      <c r="Q859" s="64">
        <f t="shared" si="52"/>
        <v>12009.382023362868</v>
      </c>
      <c r="R859" s="64">
        <f>IF(YEAR(M859)&lt;&gt;YEAR(M858), R858*EXP($C$20/52)+(-MAX(Q$2:Q858)*$C$19), R858*EXP($C$20/52))</f>
        <v>-6021.8891097045898</v>
      </c>
      <c r="S859" s="65">
        <f t="shared" si="53"/>
        <v>1.9942881385858002</v>
      </c>
      <c r="T859" s="62"/>
      <c r="U859" s="62"/>
      <c r="V859" s="62"/>
    </row>
    <row r="860" spans="1:22" x14ac:dyDescent="0.4">
      <c r="G860" s="67"/>
      <c r="H860" s="77">
        <v>42611</v>
      </c>
      <c r="I860" s="78">
        <v>4798.740234375</v>
      </c>
      <c r="J860" s="73">
        <v>10.361691474914499</v>
      </c>
      <c r="K860" s="79">
        <f t="shared" si="54"/>
        <v>162.85991644217859</v>
      </c>
      <c r="L860" s="62"/>
      <c r="M860" s="77">
        <v>42611</v>
      </c>
      <c r="N860" s="80">
        <f t="shared" si="55"/>
        <v>4091.3378343175496</v>
      </c>
      <c r="O860" s="80">
        <f t="array" ref="O860">IF(YEAR(M860)&lt;&gt;YEAR(M859),IF(O859&gt;INDEX(Table2xAcq.1[],_xlfn.AGGREGATE(15,6,(ROW(Tableyear1[])-ROW(INDEX(Tableyear1[],1,1))+1)/(YEAR(Tableyear1[])=YEAR(M859)),1)),O859-(O859-INDEX(Table2xAcq.1[],_xlfn.AGGREGATE(15,6,(ROW(Tableyear1[])-ROW(INDEX(Tableyear1[],1,1))+1)/(YEAR(Tableyear1[])=YEAR(M859)),1)))*$C$25,O859+MAX($Q$2:Q859)*$C$19),O859)*($J860/$J859)</f>
        <v>2600.3959019427316</v>
      </c>
      <c r="P860" s="80">
        <f t="array" ref="P860">IF(YEAR(M860)&lt;&gt;YEAR(M859),IF(O859&gt;INDEX(Table2xAcq.1[],_xlfn.AGGREGATE(15,6,(ROW(Tableyear1[])-ROW(INDEX(Tableyear1[],1,1))+1)/(YEAR(Tableyear1[])=YEAR(M859)),1)),P859+(O859-INDEX(Table2xAcq.1[],_xlfn.AGGREGATE(15,6,(ROW(Tableyear1[])-ROW(INDEX(Tableyear1[],1,1))+1)/(YEAR(Tableyear1[])=YEAR(M859)),1)))*$C$25,P859-MAX($Q$2:Q859)*$C$19),P859)*(1+Tbill_YTM)^(1/52)</f>
        <v>5346.818594866465</v>
      </c>
      <c r="Q860" s="64">
        <f t="shared" si="52"/>
        <v>12038.552331126746</v>
      </c>
      <c r="R860" s="64">
        <f>IF(YEAR(M860)&lt;&gt;YEAR(M859), R859*EXP($C$20/52)+(-MAX(Q$2:Q859)*$C$19), R859*EXP($C$20/52))</f>
        <v>-6028.8414534889389</v>
      </c>
      <c r="S860" s="65">
        <f t="shared" si="53"/>
        <v>1.996826823860153</v>
      </c>
      <c r="T860" s="62"/>
      <c r="U860" s="62"/>
      <c r="V860" s="62"/>
    </row>
    <row r="861" spans="1:22" x14ac:dyDescent="0.4">
      <c r="G861" s="62"/>
      <c r="H861" s="77">
        <v>42618</v>
      </c>
      <c r="I861" s="78">
        <v>4681.5400390625</v>
      </c>
      <c r="J861" s="73">
        <v>9.8563661575317294</v>
      </c>
      <c r="K861" s="79">
        <f t="shared" si="54"/>
        <v>162.95251860637197</v>
      </c>
      <c r="L861" s="62"/>
      <c r="M861" s="77">
        <v>42618</v>
      </c>
      <c r="N861" s="80">
        <f t="shared" si="55"/>
        <v>3991.414610752211</v>
      </c>
      <c r="O861" s="80">
        <f t="array" ref="O861">IF(YEAR(M861)&lt;&gt;YEAR(M860),IF(O860&gt;INDEX(Table2xAcq.1[],_xlfn.AGGREGATE(15,6,(ROW(Tableyear1[])-ROW(INDEX(Tableyear1[],1,1))+1)/(YEAR(Tableyear1[])=YEAR(M860)),1)),O860-(O860-INDEX(Table2xAcq.1[],_xlfn.AGGREGATE(15,6,(ROW(Tableyear1[])-ROW(INDEX(Tableyear1[],1,1))+1)/(YEAR(Tableyear1[])=YEAR(M860)),1)))*$C$25,O860+MAX($Q$2:Q860)*$C$19),O860)*($J861/$J860)</f>
        <v>2473.5782016038102</v>
      </c>
      <c r="P861" s="80">
        <f t="array" ref="P861">IF(YEAR(M861)&lt;&gt;YEAR(M860),IF(O860&gt;INDEX(Table2xAcq.1[],_xlfn.AGGREGATE(15,6,(ROW(Tableyear1[])-ROW(INDEX(Tableyear1[],1,1))+1)/(YEAR(Tableyear1[])=YEAR(M860)),1)),P860+(O860-INDEX(Table2xAcq.1[],_xlfn.AGGREGATE(15,6,(ROW(Tableyear1[])-ROW(INDEX(Tableyear1[],1,1))+1)/(YEAR(Tableyear1[])=YEAR(M860)),1)))*$C$25,P860-MAX($Q$2:Q860)*$C$19),P860)*(1+Tbill_YTM)^(1/52)</f>
        <v>5349.8587964350927</v>
      </c>
      <c r="Q861" s="64">
        <f t="shared" si="52"/>
        <v>11814.851608791114</v>
      </c>
      <c r="R861" s="64">
        <f>IF(YEAR(M861)&lt;&gt;YEAR(M860), R860*EXP($C$20/52)+(-MAX(Q$2:Q860)*$C$19), R860*EXP($C$20/52))</f>
        <v>-6035.8018238382438</v>
      </c>
      <c r="S861" s="65">
        <f t="shared" si="53"/>
        <v>1.9574618176045246</v>
      </c>
      <c r="T861" s="62"/>
      <c r="U861" s="62"/>
      <c r="V861" s="62"/>
    </row>
    <row r="862" spans="1:22" x14ac:dyDescent="0.4">
      <c r="G862" s="62"/>
      <c r="H862" s="77">
        <v>42625</v>
      </c>
      <c r="I862" s="78">
        <v>4818.0498046875</v>
      </c>
      <c r="J862" s="73">
        <v>10.430712699890099</v>
      </c>
      <c r="K862" s="79">
        <f t="shared" si="54"/>
        <v>163.04517342416486</v>
      </c>
      <c r="L862" s="62"/>
      <c r="M862" s="77">
        <v>42625</v>
      </c>
      <c r="N862" s="80">
        <f t="shared" si="55"/>
        <v>4107.8008999817484</v>
      </c>
      <c r="O862" s="80">
        <f t="array" ref="O862">IF(YEAR(M862)&lt;&gt;YEAR(M861),IF(O861&gt;INDEX(Table2xAcq.1[],_xlfn.AGGREGATE(15,6,(ROW(Tableyear1[])-ROW(INDEX(Tableyear1[],1,1))+1)/(YEAR(Tableyear1[])=YEAR(M861)),1)),O861-(O861-INDEX(Table2xAcq.1[],_xlfn.AGGREGATE(15,6,(ROW(Tableyear1[])-ROW(INDEX(Tableyear1[],1,1))+1)/(YEAR(Tableyear1[])=YEAR(M861)),1)))*$C$25,O861+MAX($Q$2:Q861)*$C$19),O861)*($J862/$J861)</f>
        <v>2617.717640483987</v>
      </c>
      <c r="P862" s="80">
        <f t="array" ref="P862">IF(YEAR(M862)&lt;&gt;YEAR(M861),IF(O861&gt;INDEX(Table2xAcq.1[],_xlfn.AGGREGATE(15,6,(ROW(Tableyear1[])-ROW(INDEX(Tableyear1[],1,1))+1)/(YEAR(Tableyear1[])=YEAR(M861)),1)),P861+(O861-INDEX(Table2xAcq.1[],_xlfn.AGGREGATE(15,6,(ROW(Tableyear1[])-ROW(INDEX(Tableyear1[],1,1))+1)/(YEAR(Tableyear1[])=YEAR(M861)),1)))*$C$25,P861-MAX($Q$2:Q861)*$C$19),P861)*(1+Tbill_YTM)^(1/52)</f>
        <v>5352.9007266626259</v>
      </c>
      <c r="Q862" s="64">
        <f t="shared" si="52"/>
        <v>12078.41926712836</v>
      </c>
      <c r="R862" s="64">
        <f>IF(YEAR(M862)&lt;&gt;YEAR(M861), R861*EXP($C$20/52)+(-MAX(Q$2:Q861)*$C$19), R861*EXP($C$20/52))</f>
        <v>-6042.7702300192705</v>
      </c>
      <c r="S862" s="65">
        <f t="shared" si="53"/>
        <v>1.9988215350511254</v>
      </c>
      <c r="T862" s="62"/>
      <c r="U862" s="62"/>
      <c r="V862" s="62"/>
    </row>
    <row r="863" spans="1:22" x14ac:dyDescent="0.4">
      <c r="G863" s="62"/>
      <c r="H863" s="77">
        <v>42632</v>
      </c>
      <c r="I863" s="78">
        <v>4858.91015625</v>
      </c>
      <c r="J863" s="73">
        <v>10.6081943511962</v>
      </c>
      <c r="K863" s="79">
        <f t="shared" si="54"/>
        <v>163.13788092549606</v>
      </c>
      <c r="L863" s="62"/>
      <c r="M863" s="77">
        <v>42632</v>
      </c>
      <c r="N863" s="80">
        <f t="shared" si="55"/>
        <v>4142.6378559548293</v>
      </c>
      <c r="O863" s="80">
        <f t="array" ref="O863">IF(YEAR(M863)&lt;&gt;YEAR(M862),IF(O862&gt;INDEX(Table2xAcq.1[],_xlfn.AGGREGATE(15,6,(ROW(Tableyear1[])-ROW(INDEX(Tableyear1[],1,1))+1)/(YEAR(Tableyear1[])=YEAR(M862)),1)),O862-(O862-INDEX(Table2xAcq.1[],_xlfn.AGGREGATE(15,6,(ROW(Tableyear1[])-ROW(INDEX(Tableyear1[],1,1))+1)/(YEAR(Tableyear1[])=YEAR(M862)),1)))*$C$25,O862+MAX($Q$2:Q862)*$C$19),O862)*($J863/$J862)</f>
        <v>2662.2588777755768</v>
      </c>
      <c r="P863" s="80">
        <f t="array" ref="P863">IF(YEAR(M863)&lt;&gt;YEAR(M862),IF(O862&gt;INDEX(Table2xAcq.1[],_xlfn.AGGREGATE(15,6,(ROW(Tableyear1[])-ROW(INDEX(Tableyear1[],1,1))+1)/(YEAR(Tableyear1[])=YEAR(M862)),1)),P862+(O862-INDEX(Table2xAcq.1[],_xlfn.AGGREGATE(15,6,(ROW(Tableyear1[])-ROW(INDEX(Tableyear1[],1,1))+1)/(YEAR(Tableyear1[])=YEAR(M862)),1)))*$C$25,P862-MAX($Q$2:Q862)*$C$19),P862)*(1+Tbill_YTM)^(1/52)</f>
        <v>5355.944386531979</v>
      </c>
      <c r="Q863" s="64">
        <f t="shared" si="52"/>
        <v>12160.841120262385</v>
      </c>
      <c r="R863" s="64">
        <f>IF(YEAR(M863)&lt;&gt;YEAR(M862), R862*EXP($C$20/52)+(-MAX(Q$2:Q862)*$C$19), R862*EXP($C$20/52))</f>
        <v>-6049.7466813094843</v>
      </c>
      <c r="S863" s="65">
        <f t="shared" si="53"/>
        <v>2.0101405498238378</v>
      </c>
      <c r="T863" s="62"/>
      <c r="U863" s="62"/>
      <c r="V863" s="62"/>
    </row>
    <row r="864" spans="1:22" x14ac:dyDescent="0.4">
      <c r="G864" s="62"/>
      <c r="H864" s="77">
        <v>42639</v>
      </c>
      <c r="I864" s="78">
        <v>4875.7001953125</v>
      </c>
      <c r="J864" s="73">
        <v>10.666123390197701</v>
      </c>
      <c r="K864" s="79">
        <f t="shared" si="54"/>
        <v>163.23064114032147</v>
      </c>
      <c r="L864" s="62"/>
      <c r="M864" s="77">
        <v>42639</v>
      </c>
      <c r="N864" s="80">
        <f t="shared" si="55"/>
        <v>4156.9528050250037</v>
      </c>
      <c r="O864" s="80">
        <f t="array" ref="O864">IF(YEAR(M864)&lt;&gt;YEAR(M863),IF(O863&gt;INDEX(Table2xAcq.1[],_xlfn.AGGREGATE(15,6,(ROW(Tableyear1[])-ROW(INDEX(Tableyear1[],1,1))+1)/(YEAR(Tableyear1[])=YEAR(M863)),1)),O863-(O863-INDEX(Table2xAcq.1[],_xlfn.AGGREGATE(15,6,(ROW(Tableyear1[])-ROW(INDEX(Tableyear1[],1,1))+1)/(YEAR(Tableyear1[])=YEAR(M863)),1)))*$C$25,O863+MAX($Q$2:Q863)*$C$19),O863)*($J864/$J863)</f>
        <v>2676.7968936958227</v>
      </c>
      <c r="P864" s="80">
        <f t="array" ref="P864">IF(YEAR(M864)&lt;&gt;YEAR(M863),IF(O863&gt;INDEX(Table2xAcq.1[],_xlfn.AGGREGATE(15,6,(ROW(Tableyear1[])-ROW(INDEX(Tableyear1[],1,1))+1)/(YEAR(Tableyear1[])=YEAR(M863)),1)),P863+(O863-INDEX(Table2xAcq.1[],_xlfn.AGGREGATE(15,6,(ROW(Tableyear1[])-ROW(INDEX(Tableyear1[],1,1))+1)/(YEAR(Tableyear1[])=YEAR(M863)),1)))*$C$25,P863-MAX($Q$2:Q863)*$C$19),P863)*(1+Tbill_YTM)^(1/52)</f>
        <v>5358.989777026628</v>
      </c>
      <c r="Q864" s="64">
        <f t="shared" si="52"/>
        <v>12192.739475747454</v>
      </c>
      <c r="R864" s="64">
        <f>IF(YEAR(M864)&lt;&gt;YEAR(M863), R863*EXP($C$20/52)+(-MAX(Q$2:Q863)*$C$19), R863*EXP($C$20/52))</f>
        <v>-6056.7311869970608</v>
      </c>
      <c r="S864" s="65">
        <f t="shared" si="53"/>
        <v>2.0130890903534779</v>
      </c>
      <c r="T864" s="62"/>
      <c r="U864" s="62"/>
      <c r="V864" s="62"/>
    </row>
    <row r="865" spans="7:22" x14ac:dyDescent="0.4">
      <c r="G865" s="62"/>
      <c r="H865" s="77">
        <v>42646</v>
      </c>
      <c r="I865" s="78">
        <v>4864.52001953125</v>
      </c>
      <c r="J865" s="73">
        <v>10.6266822814941</v>
      </c>
      <c r="K865" s="79">
        <f t="shared" si="54"/>
        <v>163.32345409861398</v>
      </c>
      <c r="L865" s="62"/>
      <c r="M865" s="77">
        <v>42646</v>
      </c>
      <c r="N865" s="80">
        <f t="shared" si="55"/>
        <v>4147.4207457898556</v>
      </c>
      <c r="O865" s="80">
        <f t="array" ref="O865">IF(YEAR(M865)&lt;&gt;YEAR(M864),IF(O864&gt;INDEX(Table2xAcq.1[],_xlfn.AGGREGATE(15,6,(ROW(Tableyear1[])-ROW(INDEX(Tableyear1[],1,1))+1)/(YEAR(Tableyear1[])=YEAR(M864)),1)),O864-(O864-INDEX(Table2xAcq.1[],_xlfn.AGGREGATE(15,6,(ROW(Tableyear1[])-ROW(INDEX(Tableyear1[],1,1))+1)/(YEAR(Tableyear1[])=YEAR(M864)),1)))*$C$25,O864+MAX($Q$2:Q864)*$C$19),O864)*($J865/$J864)</f>
        <v>2666.8986548137614</v>
      </c>
      <c r="P865" s="80">
        <f t="array" ref="P865">IF(YEAR(M865)&lt;&gt;YEAR(M864),IF(O864&gt;INDEX(Table2xAcq.1[],_xlfn.AGGREGATE(15,6,(ROW(Tableyear1[])-ROW(INDEX(Tableyear1[],1,1))+1)/(YEAR(Tableyear1[])=YEAR(M864)),1)),P864+(O864-INDEX(Table2xAcq.1[],_xlfn.AGGREGATE(15,6,(ROW(Tableyear1[])-ROW(INDEX(Tableyear1[],1,1))+1)/(YEAR(Tableyear1[])=YEAR(M864)),1)))*$C$25,P864-MAX($Q$2:Q864)*$C$19),P864)*(1+Tbill_YTM)^(1/52)</f>
        <v>5362.0368991306059</v>
      </c>
      <c r="Q865" s="64">
        <f t="shared" si="52"/>
        <v>12176.356299734223</v>
      </c>
      <c r="R865" s="64">
        <f>IF(YEAR(M865)&lt;&gt;YEAR(M864), R864*EXP($C$20/52)+(-MAX(Q$2:Q864)*$C$19), R864*EXP($C$20/52))</f>
        <v>-6063.7237563808994</v>
      </c>
      <c r="S865" s="65">
        <f t="shared" si="53"/>
        <v>2.0080658006428735</v>
      </c>
      <c r="T865" s="62"/>
      <c r="U865" s="62"/>
      <c r="V865" s="62"/>
    </row>
    <row r="866" spans="7:22" x14ac:dyDescent="0.4">
      <c r="G866" s="62"/>
      <c r="H866" s="77">
        <v>42653</v>
      </c>
      <c r="I866" s="78">
        <v>4808.47998046875</v>
      </c>
      <c r="J866" s="73">
        <v>10.3777151107788</v>
      </c>
      <c r="K866" s="79">
        <f t="shared" si="54"/>
        <v>163.41631983036351</v>
      </c>
      <c r="L866" s="62"/>
      <c r="M866" s="77">
        <v>42653</v>
      </c>
      <c r="N866" s="80">
        <f t="shared" si="55"/>
        <v>4099.6418036394471</v>
      </c>
      <c r="O866" s="80">
        <f t="array" ref="O866">IF(YEAR(M866)&lt;&gt;YEAR(M865),IF(O865&gt;INDEX(Table2xAcq.1[],_xlfn.AGGREGATE(15,6,(ROW(Tableyear1[])-ROW(INDEX(Tableyear1[],1,1))+1)/(YEAR(Tableyear1[])=YEAR(M865)),1)),O865-(O865-INDEX(Table2xAcq.1[],_xlfn.AGGREGATE(15,6,(ROW(Tableyear1[])-ROW(INDEX(Tableyear1[],1,1))+1)/(YEAR(Tableyear1[])=YEAR(M865)),1)))*$C$25,O865+MAX($Q$2:Q865)*$C$19),O865)*($J866/$J865)</f>
        <v>2604.4172335116778</v>
      </c>
      <c r="P866" s="80">
        <f t="array" ref="P866">IF(YEAR(M866)&lt;&gt;YEAR(M865),IF(O865&gt;INDEX(Table2xAcq.1[],_xlfn.AGGREGATE(15,6,(ROW(Tableyear1[])-ROW(INDEX(Tableyear1[],1,1))+1)/(YEAR(Tableyear1[])=YEAR(M865)),1)),P865+(O865-INDEX(Table2xAcq.1[],_xlfn.AGGREGATE(15,6,(ROW(Tableyear1[])-ROW(INDEX(Tableyear1[],1,1))+1)/(YEAR(Tableyear1[])=YEAR(M865)),1)))*$C$25,P865-MAX($Q$2:Q865)*$C$19),P865)*(1+Tbill_YTM)^(1/52)</f>
        <v>5365.0857538285054</v>
      </c>
      <c r="Q866" s="64">
        <f t="shared" si="52"/>
        <v>12069.14479097963</v>
      </c>
      <c r="R866" s="64">
        <f>IF(YEAR(M866)&lt;&gt;YEAR(M865), R865*EXP($C$20/52)+(-MAX(Q$2:Q865)*$C$19), R865*EXP($C$20/52))</f>
        <v>-6070.7243987706352</v>
      </c>
      <c r="S866" s="65">
        <f t="shared" si="53"/>
        <v>1.988089723431312</v>
      </c>
      <c r="T866" s="62"/>
      <c r="U866" s="62"/>
      <c r="V866" s="62"/>
    </row>
    <row r="867" spans="7:22" x14ac:dyDescent="0.4">
      <c r="G867" s="62"/>
      <c r="H867" s="77">
        <v>42660</v>
      </c>
      <c r="I867" s="78">
        <v>4851.85986328125</v>
      </c>
      <c r="J867" s="73">
        <v>10.5601291656494</v>
      </c>
      <c r="K867" s="79">
        <f t="shared" si="54"/>
        <v>163.50923836557706</v>
      </c>
      <c r="L867" s="62"/>
      <c r="M867" s="77">
        <v>42660</v>
      </c>
      <c r="N867" s="80">
        <f t="shared" si="55"/>
        <v>4136.626876206552</v>
      </c>
      <c r="O867" s="80">
        <f t="array" ref="O867">IF(YEAR(M867)&lt;&gt;YEAR(M866),IF(O866&gt;INDEX(Table2xAcq.1[],_xlfn.AGGREGATE(15,6,(ROW(Tableyear1[])-ROW(INDEX(Tableyear1[],1,1))+1)/(YEAR(Tableyear1[])=YEAR(M866)),1)),O866-(O866-INDEX(Table2xAcq.1[],_xlfn.AGGREGATE(15,6,(ROW(Tableyear1[])-ROW(INDEX(Tableyear1[],1,1))+1)/(YEAR(Tableyear1[])=YEAR(M866)),1)))*$C$25,O866+MAX($Q$2:Q866)*$C$19),O866)*($J867/$J866)</f>
        <v>2650.1963190876822</v>
      </c>
      <c r="P867" s="80">
        <f t="array" ref="P867">IF(YEAR(M867)&lt;&gt;YEAR(M866),IF(O866&gt;INDEX(Table2xAcq.1[],_xlfn.AGGREGATE(15,6,(ROW(Tableyear1[])-ROW(INDEX(Tableyear1[],1,1))+1)/(YEAR(Tableyear1[])=YEAR(M866)),1)),P866+(O866-INDEX(Table2xAcq.1[],_xlfn.AGGREGATE(15,6,(ROW(Tableyear1[])-ROW(INDEX(Tableyear1[],1,1))+1)/(YEAR(Tableyear1[])=YEAR(M866)),1)))*$C$25,P866-MAX($Q$2:Q866)*$C$19),P866)*(1+Tbill_YTM)^(1/52)</f>
        <v>5368.1363421054803</v>
      </c>
      <c r="Q867" s="64">
        <f t="shared" si="52"/>
        <v>12154.959537399714</v>
      </c>
      <c r="R867" s="64">
        <f>IF(YEAR(M867)&lt;&gt;YEAR(M866), R866*EXP($C$20/52)+(-MAX(Q$2:Q866)*$C$19), R866*EXP($C$20/52))</f>
        <v>-6077.7331234866506</v>
      </c>
      <c r="S867" s="65">
        <f t="shared" si="53"/>
        <v>1.9999166285252592</v>
      </c>
      <c r="T867" s="62"/>
      <c r="U867" s="62"/>
      <c r="V867" s="62"/>
    </row>
    <row r="868" spans="7:22" x14ac:dyDescent="0.4">
      <c r="G868" s="62"/>
      <c r="H868" s="77">
        <v>42667</v>
      </c>
      <c r="I868" s="78">
        <v>4805.58984375</v>
      </c>
      <c r="J868" s="73">
        <v>10.3592262268066</v>
      </c>
      <c r="K868" s="79">
        <f t="shared" si="54"/>
        <v>163.60220973427872</v>
      </c>
      <c r="L868" s="62"/>
      <c r="M868" s="77">
        <v>42667</v>
      </c>
      <c r="N868" s="80">
        <f t="shared" si="55"/>
        <v>4097.1777140813028</v>
      </c>
      <c r="O868" s="80">
        <f t="array" ref="O868">IF(YEAR(M868)&lt;&gt;YEAR(M867),IF(O867&gt;INDEX(Table2xAcq.1[],_xlfn.AGGREGATE(15,6,(ROW(Tableyear1[])-ROW(INDEX(Tableyear1[],1,1))+1)/(YEAR(Tableyear1[])=YEAR(M867)),1)),O867-(O867-INDEX(Table2xAcq.1[],_xlfn.AGGREGATE(15,6,(ROW(Tableyear1[])-ROW(INDEX(Tableyear1[],1,1))+1)/(YEAR(Tableyear1[])=YEAR(M867)),1)))*$C$25,O867+MAX($Q$2:Q867)*$C$19),O867)*($J868/$J867)</f>
        <v>2599.7772171370152</v>
      </c>
      <c r="P868" s="80">
        <f t="array" ref="P868">IF(YEAR(M868)&lt;&gt;YEAR(M867),IF(O867&gt;INDEX(Table2xAcq.1[],_xlfn.AGGREGATE(15,6,(ROW(Tableyear1[])-ROW(INDEX(Tableyear1[],1,1))+1)/(YEAR(Tableyear1[])=YEAR(M867)),1)),P867+(O867-INDEX(Table2xAcq.1[],_xlfn.AGGREGATE(15,6,(ROW(Tableyear1[])-ROW(INDEX(Tableyear1[],1,1))+1)/(YEAR(Tableyear1[])=YEAR(M867)),1)))*$C$25,P867-MAX($Q$2:Q867)*$C$19),P867)*(1+Tbill_YTM)^(1/52)</f>
        <v>5371.1886649472435</v>
      </c>
      <c r="Q868" s="64">
        <f t="shared" si="52"/>
        <v>12068.143596165562</v>
      </c>
      <c r="R868" s="64">
        <f>IF(YEAR(M868)&lt;&gt;YEAR(M867), R867*EXP($C$20/52)+(-MAX(Q$2:Q867)*$C$19), R867*EXP($C$20/52))</f>
        <v>-6084.7499398600885</v>
      </c>
      <c r="S868" s="65">
        <f t="shared" si="53"/>
        <v>1.9833425720766851</v>
      </c>
      <c r="T868" s="62"/>
      <c r="U868" s="62"/>
      <c r="V868" s="62"/>
    </row>
    <row r="869" spans="7:22" x14ac:dyDescent="0.4">
      <c r="G869" s="62"/>
      <c r="H869" s="77">
        <v>42674</v>
      </c>
      <c r="I869" s="78">
        <v>4660.4599609375</v>
      </c>
      <c r="J869" s="73">
        <v>9.7552995681762695</v>
      </c>
      <c r="K869" s="79">
        <f t="shared" si="54"/>
        <v>163.69523396650956</v>
      </c>
      <c r="L869" s="62"/>
      <c r="M869" s="77">
        <v>42674</v>
      </c>
      <c r="N869" s="80">
        <f t="shared" si="55"/>
        <v>3973.4420352488792</v>
      </c>
      <c r="O869" s="80">
        <f t="array" ref="O869">IF(YEAR(M869)&lt;&gt;YEAR(M868),IF(O868&gt;INDEX(Table2xAcq.1[],_xlfn.AGGREGATE(15,6,(ROW(Tableyear1[])-ROW(INDEX(Tableyear1[],1,1))+1)/(YEAR(Tableyear1[])=YEAR(M868)),1)),O868-(O868-INDEX(Table2xAcq.1[],_xlfn.AGGREGATE(15,6,(ROW(Tableyear1[])-ROW(INDEX(Tableyear1[],1,1))+1)/(YEAR(Tableyear1[])=YEAR(M868)),1)))*$C$25,O868+MAX($Q$2:Q868)*$C$19),O868)*($J869/$J868)</f>
        <v>2448.2142785976548</v>
      </c>
      <c r="P869" s="80">
        <f t="array" ref="P869">IF(YEAR(M869)&lt;&gt;YEAR(M868),IF(O868&gt;INDEX(Table2xAcq.1[],_xlfn.AGGREGATE(15,6,(ROW(Tableyear1[])-ROW(INDEX(Tableyear1[],1,1))+1)/(YEAR(Tableyear1[])=YEAR(M868)),1)),P868+(O868-INDEX(Table2xAcq.1[],_xlfn.AGGREGATE(15,6,(ROW(Tableyear1[])-ROW(INDEX(Tableyear1[],1,1))+1)/(YEAR(Tableyear1[])=YEAR(M868)),1)))*$C$25,P868-MAX($Q$2:Q868)*$C$19),P868)*(1+Tbill_YTM)^(1/52)</f>
        <v>5374.2427233400695</v>
      </c>
      <c r="Q869" s="64">
        <f t="shared" si="52"/>
        <v>11795.899037186602</v>
      </c>
      <c r="R869" s="64">
        <f>IF(YEAR(M869)&lt;&gt;YEAR(M868), R868*EXP($C$20/52)+(-MAX(Q$2:Q868)*$C$19), R868*EXP($C$20/52))</f>
        <v>-6091.7748572328665</v>
      </c>
      <c r="S869" s="65">
        <f t="shared" si="53"/>
        <v>1.9363649040937772</v>
      </c>
      <c r="T869" s="62"/>
      <c r="U869" s="62"/>
      <c r="V869" s="62"/>
    </row>
    <row r="870" spans="7:22" x14ac:dyDescent="0.4">
      <c r="G870" s="62"/>
      <c r="H870" s="77">
        <v>42681</v>
      </c>
      <c r="I870" s="78">
        <v>4751.9501953125</v>
      </c>
      <c r="J870" s="73">
        <v>10.118887901306101</v>
      </c>
      <c r="K870" s="79">
        <f t="shared" si="54"/>
        <v>163.78831109232783</v>
      </c>
      <c r="L870" s="62"/>
      <c r="M870" s="77">
        <v>42681</v>
      </c>
      <c r="N870" s="80">
        <f t="shared" si="55"/>
        <v>4051.4453109185347</v>
      </c>
      <c r="O870" s="80">
        <f t="array" ref="O870">IF(YEAR(M870)&lt;&gt;YEAR(M869),IF(O869&gt;INDEX(Table2xAcq.1[],_xlfn.AGGREGATE(15,6,(ROW(Tableyear1[])-ROW(INDEX(Tableyear1[],1,1))+1)/(YEAR(Tableyear1[])=YEAR(M869)),1)),O869-(O869-INDEX(Table2xAcq.1[],_xlfn.AGGREGATE(15,6,(ROW(Tableyear1[])-ROW(INDEX(Tableyear1[],1,1))+1)/(YEAR(Tableyear1[])=YEAR(M869)),1)))*$C$25,O869+MAX($Q$2:Q869)*$C$19),O869)*($J870/$J869)</f>
        <v>2539.4613123231788</v>
      </c>
      <c r="P870" s="80">
        <f t="array" ref="P870">IF(YEAR(M870)&lt;&gt;YEAR(M869),IF(O869&gt;INDEX(Table2xAcq.1[],_xlfn.AGGREGATE(15,6,(ROW(Tableyear1[])-ROW(INDEX(Tableyear1[],1,1))+1)/(YEAR(Tableyear1[])=YEAR(M869)),1)),P869+(O869-INDEX(Table2xAcq.1[],_xlfn.AGGREGATE(15,6,(ROW(Tableyear1[])-ROW(INDEX(Tableyear1[],1,1))+1)/(YEAR(Tableyear1[])=YEAR(M869)),1)))*$C$25,P869-MAX($Q$2:Q869)*$C$19),P869)*(1+Tbill_YTM)^(1/52)</f>
        <v>5377.2985182707916</v>
      </c>
      <c r="Q870" s="64">
        <f t="shared" si="52"/>
        <v>11968.205141512506</v>
      </c>
      <c r="R870" s="64">
        <f>IF(YEAR(M870)&lt;&gt;YEAR(M869), R869*EXP($C$20/52)+(-MAX(Q$2:Q869)*$C$19), R869*EXP($C$20/52))</f>
        <v>-6098.807884957685</v>
      </c>
      <c r="S870" s="65">
        <f t="shared" si="53"/>
        <v>1.9623843490842381</v>
      </c>
      <c r="T870" s="62"/>
      <c r="U870" s="62"/>
      <c r="V870" s="62"/>
    </row>
    <row r="871" spans="7:22" x14ac:dyDescent="0.4">
      <c r="G871" s="62"/>
      <c r="H871" s="77">
        <v>42688</v>
      </c>
      <c r="I871" s="78">
        <v>4808.0400390625</v>
      </c>
      <c r="J871" s="73">
        <v>10.382646560668899</v>
      </c>
      <c r="K871" s="79">
        <f t="shared" si="54"/>
        <v>163.88144114180881</v>
      </c>
      <c r="L871" s="62"/>
      <c r="M871" s="77">
        <v>42688</v>
      </c>
      <c r="N871" s="80">
        <f t="shared" si="55"/>
        <v>4099.2667158388249</v>
      </c>
      <c r="O871" s="80">
        <f t="array" ref="O871">IF(YEAR(M871)&lt;&gt;YEAR(M870),IF(O870&gt;INDEX(Table2xAcq.1[],_xlfn.AGGREGATE(15,6,(ROW(Tableyear1[])-ROW(INDEX(Tableyear1[],1,1))+1)/(YEAR(Tableyear1[])=YEAR(M870)),1)),O870-(O870-INDEX(Table2xAcq.1[],_xlfn.AGGREGATE(15,6,(ROW(Tableyear1[])-ROW(INDEX(Tableyear1[],1,1))+1)/(YEAR(Tableyear1[])=YEAR(M870)),1)))*$C$25,O870+MAX($Q$2:Q870)*$C$19),O870)*($J871/$J870)</f>
        <v>2605.6548424595885</v>
      </c>
      <c r="P871" s="80">
        <f t="array" ref="P871">IF(YEAR(M871)&lt;&gt;YEAR(M870),IF(O870&gt;INDEX(Table2xAcq.1[],_xlfn.AGGREGATE(15,6,(ROW(Tableyear1[])-ROW(INDEX(Tableyear1[],1,1))+1)/(YEAR(Tableyear1[])=YEAR(M870)),1)),P870+(O870-INDEX(Table2xAcq.1[],_xlfn.AGGREGATE(15,6,(ROW(Tableyear1[])-ROW(INDEX(Tableyear1[],1,1))+1)/(YEAR(Tableyear1[])=YEAR(M870)),1)))*$C$25,P870-MAX($Q$2:Q870)*$C$19),P870)*(1+Tbill_YTM)^(1/52)</f>
        <v>5380.3560507268057</v>
      </c>
      <c r="Q871" s="64">
        <f t="shared" si="52"/>
        <v>12085.277609025219</v>
      </c>
      <c r="R871" s="64">
        <f>IF(YEAR(M871)&lt;&gt;YEAR(M870), R870*EXP($C$20/52)+(-MAX(Q$2:Q870)*$C$19), R870*EXP($C$20/52))</f>
        <v>-6105.8490323980441</v>
      </c>
      <c r="S871" s="65">
        <f t="shared" si="53"/>
        <v>1.9792951880893102</v>
      </c>
      <c r="T871" s="62"/>
      <c r="U871" s="62"/>
      <c r="V871" s="62"/>
    </row>
    <row r="872" spans="7:22" x14ac:dyDescent="0.4">
      <c r="G872" s="62"/>
      <c r="H872" s="77">
        <v>42695</v>
      </c>
      <c r="I872" s="78">
        <v>4870.02001953125</v>
      </c>
      <c r="J872" s="73">
        <v>10.6402387619018</v>
      </c>
      <c r="K872" s="79">
        <f t="shared" si="54"/>
        <v>163.97462414504491</v>
      </c>
      <c r="L872" s="62"/>
      <c r="M872" s="77">
        <v>42695</v>
      </c>
      <c r="N872" s="80">
        <f t="shared" si="55"/>
        <v>4152.1099677501434</v>
      </c>
      <c r="O872" s="80">
        <f t="array" ref="O872">IF(YEAR(M872)&lt;&gt;YEAR(M871),IF(O871&gt;INDEX(Table2xAcq.1[],_xlfn.AGGREGATE(15,6,(ROW(Tableyear1[])-ROW(INDEX(Tableyear1[],1,1))+1)/(YEAR(Tableyear1[])=YEAR(M871)),1)),O871-(O871-INDEX(Table2xAcq.1[],_xlfn.AGGREGATE(15,6,(ROW(Tableyear1[])-ROW(INDEX(Tableyear1[],1,1))+1)/(YEAR(Tableyear1[])=YEAR(M871)),1)))*$C$25,O871+MAX($Q$2:Q871)*$C$19),O871)*($J872/$J871)</f>
        <v>2670.3008229040092</v>
      </c>
      <c r="P872" s="80">
        <f t="array" ref="P872">IF(YEAR(M872)&lt;&gt;YEAR(M871),IF(O871&gt;INDEX(Table2xAcq.1[],_xlfn.AGGREGATE(15,6,(ROW(Tableyear1[])-ROW(INDEX(Tableyear1[],1,1))+1)/(YEAR(Tableyear1[])=YEAR(M871)),1)),P871+(O871-INDEX(Table2xAcq.1[],_xlfn.AGGREGATE(15,6,(ROW(Tableyear1[])-ROW(INDEX(Tableyear1[],1,1))+1)/(YEAR(Tableyear1[])=YEAR(M871)),1)))*$C$25,P871-MAX($Q$2:Q871)*$C$19),P871)*(1+Tbill_YTM)^(1/52)</f>
        <v>5383.4153216960694</v>
      </c>
      <c r="Q872" s="64">
        <f t="shared" si="52"/>
        <v>12205.826112350222</v>
      </c>
      <c r="R872" s="64">
        <f>IF(YEAR(M872)&lt;&gt;YEAR(M871), R871*EXP($C$20/52)+(-MAX(Q$2:Q871)*$C$19), R871*EXP($C$20/52))</f>
        <v>-6112.8983089282538</v>
      </c>
      <c r="S872" s="65">
        <f t="shared" si="53"/>
        <v>1.9967330545189803</v>
      </c>
      <c r="T872" s="62"/>
      <c r="U872" s="62"/>
      <c r="V872" s="62"/>
    </row>
    <row r="873" spans="7:22" x14ac:dyDescent="0.4">
      <c r="G873" s="62"/>
      <c r="H873" s="77">
        <v>42702</v>
      </c>
      <c r="I873" s="78">
        <v>4739.3701171875</v>
      </c>
      <c r="J873" s="73">
        <v>10.0806837081909</v>
      </c>
      <c r="K873" s="79">
        <f t="shared" si="54"/>
        <v>164.06786013214565</v>
      </c>
      <c r="L873" s="62"/>
      <c r="M873" s="77">
        <v>42702</v>
      </c>
      <c r="N873" s="80">
        <f t="shared" si="55"/>
        <v>4040.7197148083737</v>
      </c>
      <c r="O873" s="80">
        <f t="array" ref="O873">IF(YEAR(M873)&lt;&gt;YEAR(M872),IF(O872&gt;INDEX(Table2xAcq.1[],_xlfn.AGGREGATE(15,6,(ROW(Tableyear1[])-ROW(INDEX(Tableyear1[],1,1))+1)/(YEAR(Tableyear1[])=YEAR(M872)),1)),O872-(O872-INDEX(Table2xAcq.1[],_xlfn.AGGREGATE(15,6,(ROW(Tableyear1[])-ROW(INDEX(Tableyear1[],1,1))+1)/(YEAR(Tableyear1[])=YEAR(M872)),1)))*$C$25,O872+MAX($Q$2:Q872)*$C$19),O872)*($J873/$J872)</f>
        <v>2529.8734928581512</v>
      </c>
      <c r="P873" s="80">
        <f t="array" ref="P873">IF(YEAR(M873)&lt;&gt;YEAR(M872),IF(O872&gt;INDEX(Table2xAcq.1[],_xlfn.AGGREGATE(15,6,(ROW(Tableyear1[])-ROW(INDEX(Tableyear1[],1,1))+1)/(YEAR(Tableyear1[])=YEAR(M872)),1)),P872+(O872-INDEX(Table2xAcq.1[],_xlfn.AGGREGATE(15,6,(ROW(Tableyear1[])-ROW(INDEX(Tableyear1[],1,1))+1)/(YEAR(Tableyear1[])=YEAR(M872)),1)))*$C$25,P872-MAX($Q$2:Q872)*$C$19),P872)*(1+Tbill_YTM)^(1/52)</f>
        <v>5386.4763321671016</v>
      </c>
      <c r="Q873" s="64">
        <f t="shared" si="52"/>
        <v>11957.069539833627</v>
      </c>
      <c r="R873" s="64">
        <f>IF(YEAR(M873)&lt;&gt;YEAR(M872), R872*EXP($C$20/52)+(-MAX(Q$2:Q872)*$C$19), R872*EXP($C$20/52))</f>
        <v>-6119.9557239334463</v>
      </c>
      <c r="S873" s="65">
        <f t="shared" si="53"/>
        <v>1.953783667596295</v>
      </c>
      <c r="T873" s="62"/>
      <c r="U873" s="62"/>
      <c r="V873" s="62"/>
    </row>
    <row r="874" spans="7:22" x14ac:dyDescent="0.4">
      <c r="G874" s="62"/>
      <c r="H874" s="77">
        <v>42709</v>
      </c>
      <c r="I874" s="78">
        <v>4895.89990234375</v>
      </c>
      <c r="J874" s="73">
        <v>10.7474660873413</v>
      </c>
      <c r="K874" s="79">
        <f t="shared" si="54"/>
        <v>164.16114913323764</v>
      </c>
      <c r="L874" s="62"/>
      <c r="M874" s="77">
        <v>42709</v>
      </c>
      <c r="N874" s="80">
        <f t="shared" si="55"/>
        <v>4174.1747886254234</v>
      </c>
      <c r="O874" s="80">
        <f t="array" ref="O874">IF(YEAR(M874)&lt;&gt;YEAR(M873),IF(O873&gt;INDEX(Table2xAcq.1[],_xlfn.AGGREGATE(15,6,(ROW(Tableyear1[])-ROW(INDEX(Tableyear1[],1,1))+1)/(YEAR(Tableyear1[])=YEAR(M873)),1)),O873-(O873-INDEX(Table2xAcq.1[],_xlfn.AGGREGATE(15,6,(ROW(Tableyear1[])-ROW(INDEX(Tableyear1[],1,1))+1)/(YEAR(Tableyear1[])=YEAR(M873)),1)))*$C$25,O873+MAX($Q$2:Q873)*$C$19),O873)*($J874/$J873)</f>
        <v>2697.2108595832719</v>
      </c>
      <c r="P874" s="80">
        <f t="array" ref="P874">IF(YEAR(M874)&lt;&gt;YEAR(M873),IF(O873&gt;INDEX(Table2xAcq.1[],_xlfn.AGGREGATE(15,6,(ROW(Tableyear1[])-ROW(INDEX(Tableyear1[],1,1))+1)/(YEAR(Tableyear1[])=YEAR(M873)),1)),P873+(O873-INDEX(Table2xAcq.1[],_xlfn.AGGREGATE(15,6,(ROW(Tableyear1[])-ROW(INDEX(Tableyear1[],1,1))+1)/(YEAR(Tableyear1[])=YEAR(M873)),1)))*$C$25,P873-MAX($Q$2:Q873)*$C$19),P873)*(1+Tbill_YTM)^(1/52)</f>
        <v>5389.5390831289824</v>
      </c>
      <c r="Q874" s="64">
        <f t="shared" si="52"/>
        <v>12260.924731337678</v>
      </c>
      <c r="R874" s="64">
        <f>IF(YEAR(M874)&lt;&gt;YEAR(M873), R873*EXP($C$20/52)+(-MAX(Q$2:Q873)*$C$19), R873*EXP($C$20/52))</f>
        <v>-6127.0212868095896</v>
      </c>
      <c r="S874" s="65">
        <f t="shared" si="53"/>
        <v>2.0011232469084637</v>
      </c>
      <c r="T874" s="62"/>
      <c r="U874" s="62"/>
      <c r="V874" s="62"/>
    </row>
    <row r="875" spans="7:22" x14ac:dyDescent="0.4">
      <c r="G875" s="62"/>
      <c r="H875" s="77">
        <v>42716</v>
      </c>
      <c r="I875" s="78">
        <v>4914.85986328125</v>
      </c>
      <c r="J875" s="73">
        <v>10.83127784729</v>
      </c>
      <c r="K875" s="79">
        <f t="shared" si="54"/>
        <v>164.25449117846463</v>
      </c>
      <c r="L875" s="62"/>
      <c r="M875" s="77">
        <v>42716</v>
      </c>
      <c r="N875" s="80">
        <f t="shared" si="55"/>
        <v>4190.3397822971183</v>
      </c>
      <c r="O875" s="80">
        <f t="array" ref="O875">IF(YEAR(M875)&lt;&gt;YEAR(M874),IF(O874&gt;INDEX(Table2xAcq.1[],_xlfn.AGGREGATE(15,6,(ROW(Tableyear1[])-ROW(INDEX(Tableyear1[],1,1))+1)/(YEAR(Tableyear1[])=YEAR(M874)),1)),O874-(O874-INDEX(Table2xAcq.1[],_xlfn.AGGREGATE(15,6,(ROW(Tableyear1[])-ROW(INDEX(Tableyear1[],1,1))+1)/(YEAR(Tableyear1[])=YEAR(M874)),1)))*$C$25,O874+MAX($Q$2:Q874)*$C$19),O874)*($J875/$J874)</f>
        <v>2718.2444676223499</v>
      </c>
      <c r="P875" s="80">
        <f t="array" ref="P875">IF(YEAR(M875)&lt;&gt;YEAR(M874),IF(O874&gt;INDEX(Table2xAcq.1[],_xlfn.AGGREGATE(15,6,(ROW(Tableyear1[])-ROW(INDEX(Tableyear1[],1,1))+1)/(YEAR(Tableyear1[])=YEAR(M874)),1)),P874+(O874-INDEX(Table2xAcq.1[],_xlfn.AGGREGATE(15,6,(ROW(Tableyear1[])-ROW(INDEX(Tableyear1[],1,1))+1)/(YEAR(Tableyear1[])=YEAR(M874)),1)))*$C$25,P874-MAX($Q$2:Q874)*$C$19),P874)*(1+Tbill_YTM)^(1/52)</f>
        <v>5392.6035755713556</v>
      </c>
      <c r="Q875" s="64">
        <f t="shared" si="52"/>
        <v>12301.187825490822</v>
      </c>
      <c r="R875" s="64">
        <f>IF(YEAR(M875)&lt;&gt;YEAR(M874), R874*EXP($C$20/52)+(-MAX(Q$2:Q874)*$C$19), R874*EXP($C$20/52))</f>
        <v>-6134.0950069634991</v>
      </c>
      <c r="S875" s="65">
        <f t="shared" si="53"/>
        <v>2.005379409925403</v>
      </c>
      <c r="T875" s="62"/>
      <c r="U875" s="62"/>
      <c r="V875" s="62"/>
    </row>
    <row r="876" spans="7:22" x14ac:dyDescent="0.4">
      <c r="G876" s="62"/>
      <c r="H876" s="77">
        <v>42723</v>
      </c>
      <c r="I876" s="78">
        <v>4940.02001953125</v>
      </c>
      <c r="J876" s="73">
        <v>10.921251296996999</v>
      </c>
      <c r="K876" s="79">
        <f t="shared" si="54"/>
        <v>164.34788629798754</v>
      </c>
      <c r="L876" s="62"/>
      <c r="M876" s="77">
        <v>42723</v>
      </c>
      <c r="N876" s="80">
        <f t="shared" si="55"/>
        <v>4211.7909745174384</v>
      </c>
      <c r="O876" s="80">
        <f t="array" ref="O876">IF(YEAR(M876)&lt;&gt;YEAR(M875),IF(O875&gt;INDEX(Table2xAcq.1[],_xlfn.AGGREGATE(15,6,(ROW(Tableyear1[])-ROW(INDEX(Tableyear1[],1,1))+1)/(YEAR(Tableyear1[])=YEAR(M875)),1)),O875-(O875-INDEX(Table2xAcq.1[],_xlfn.AGGREGATE(15,6,(ROW(Tableyear1[])-ROW(INDEX(Tableyear1[],1,1))+1)/(YEAR(Tableyear1[])=YEAR(M875)),1)))*$C$25,O875+MAX($Q$2:Q875)*$C$19),O875)*($J876/$J875)</f>
        <v>2740.8244286710033</v>
      </c>
      <c r="P876" s="80">
        <f t="array" ref="P876">IF(YEAR(M876)&lt;&gt;YEAR(M875),IF(O875&gt;INDEX(Table2xAcq.1[],_xlfn.AGGREGATE(15,6,(ROW(Tableyear1[])-ROW(INDEX(Tableyear1[],1,1))+1)/(YEAR(Tableyear1[])=YEAR(M875)),1)),P875+(O875-INDEX(Table2xAcq.1[],_xlfn.AGGREGATE(15,6,(ROW(Tableyear1[])-ROW(INDEX(Tableyear1[],1,1))+1)/(YEAR(Tableyear1[])=YEAR(M875)),1)))*$C$25,P875-MAX($Q$2:Q875)*$C$19),P875)*(1+Tbill_YTM)^(1/52)</f>
        <v>5395.6698104844272</v>
      </c>
      <c r="Q876" s="64">
        <f t="shared" si="52"/>
        <v>12348.285213672869</v>
      </c>
      <c r="R876" s="64">
        <f>IF(YEAR(M876)&lt;&gt;YEAR(M875), R875*EXP($C$20/52)+(-MAX(Q$2:Q875)*$C$19), R875*EXP($C$20/52))</f>
        <v>-6141.1768938128507</v>
      </c>
      <c r="S876" s="65">
        <f t="shared" si="53"/>
        <v>2.0107359594402161</v>
      </c>
      <c r="T876" s="62"/>
      <c r="U876" s="62"/>
      <c r="V876" s="62"/>
    </row>
    <row r="877" spans="7:22" x14ac:dyDescent="0.4">
      <c r="G877" s="89" t="s">
        <v>48</v>
      </c>
      <c r="H877" s="85">
        <v>42730</v>
      </c>
      <c r="I877" s="86">
        <v>4863.6201171875</v>
      </c>
      <c r="J877" s="87">
        <v>10.621376037597599</v>
      </c>
      <c r="K877" s="88">
        <f t="shared" si="54"/>
        <v>164.44133452198443</v>
      </c>
      <c r="L877" s="89"/>
      <c r="M877" s="85">
        <v>42730</v>
      </c>
      <c r="N877" s="90">
        <f t="shared" si="55"/>
        <v>4146.6535018203231</v>
      </c>
      <c r="O877" s="90">
        <f t="array" ref="O877">IF(YEAR(M877)&lt;&gt;YEAR(M876),IF(O876&gt;INDEX(Table2xAcq.1[],_xlfn.AGGREGATE(15,6,(ROW(Tableyear1[])-ROW(INDEX(Tableyear1[],1,1))+1)/(YEAR(Tableyear1[])=YEAR(M876)),1)),O876-(O876-INDEX(Table2xAcq.1[],_xlfn.AGGREGATE(15,6,(ROW(Tableyear1[])-ROW(INDEX(Tableyear1[],1,1))+1)/(YEAR(Tableyear1[])=YEAR(M876)),1)))*$C$25,O876+MAX($Q$2:Q876)*$C$19),O876)*($J877/$J876)</f>
        <v>2665.5669866284484</v>
      </c>
      <c r="P877" s="90">
        <f t="array" ref="P877">IF(YEAR(M877)&lt;&gt;YEAR(M876),IF(O876&gt;INDEX(Table2xAcq.1[],_xlfn.AGGREGATE(15,6,(ROW(Tableyear1[])-ROW(INDEX(Tableyear1[],1,1))+1)/(YEAR(Tableyear1[])=YEAR(M876)),1)),P876+(O876-INDEX(Table2xAcq.1[],_xlfn.AGGREGATE(15,6,(ROW(Tableyear1[])-ROW(INDEX(Tableyear1[],1,1))+1)/(YEAR(Tableyear1[])=YEAR(M876)),1)))*$C$25,P876-MAX($Q$2:Q876)*$C$19),P876)*(1+Tbill_YTM)^(1/52)</f>
        <v>5398.7377888589663</v>
      </c>
      <c r="Q877" s="91">
        <f t="shared" si="52"/>
        <v>12210.958277307738</v>
      </c>
      <c r="R877" s="91">
        <f>IF(YEAR(M877)&lt;&gt;YEAR(M876), R876*EXP($C$20/52)+(-MAX(Q$2:Q876)*$C$19), R876*EXP($C$20/52))</f>
        <v>-6148.2669567861922</v>
      </c>
      <c r="S877" s="92">
        <f t="shared" si="53"/>
        <v>1.9860813401782771</v>
      </c>
      <c r="T877" s="89"/>
      <c r="U877" s="89"/>
      <c r="V877" s="89"/>
    </row>
    <row r="878" spans="7:22" x14ac:dyDescent="0.4">
      <c r="G878" s="62"/>
      <c r="H878" s="77">
        <v>42737</v>
      </c>
      <c r="I878" s="78">
        <v>5007.080078125</v>
      </c>
      <c r="J878" s="73">
        <v>11.2343378067016</v>
      </c>
      <c r="K878" s="79">
        <f t="shared" si="54"/>
        <v>164.53483588065049</v>
      </c>
      <c r="L878" s="62"/>
      <c r="M878" s="77">
        <v>42737</v>
      </c>
      <c r="N878" s="80">
        <f t="shared" si="55"/>
        <v>4268.965428956707</v>
      </c>
      <c r="O878" s="80">
        <f t="array" ref="O878">IF(YEAR(M878)&lt;&gt;YEAR(M877),IF(O877&gt;INDEX(Table2xAcq.1[],_xlfn.AGGREGATE(15,6,(ROW(Tableyear1[])-ROW(INDEX(Tableyear1[],1,1))+1)/(YEAR(Tableyear1[])=YEAR(M877)),1)),O877-(O877-INDEX(Table2xAcq.1[],_xlfn.AGGREGATE(15,6,(ROW(Tableyear1[])-ROW(INDEX(Tableyear1[],1,1))+1)/(YEAR(Tableyear1[])=YEAR(M877)),1)))*$C$25,O877+MAX($Q$2:Q877)*$C$19),O877)*($J878/$J877)</f>
        <v>2514.402146809789</v>
      </c>
      <c r="P878" s="80">
        <f t="array" ref="P878">IF(YEAR(M878)&lt;&gt;YEAR(M877),IF(O877&gt;INDEX(Table2xAcq.1[],_xlfn.AGGREGATE(15,6,(ROW(Tableyear1[])-ROW(INDEX(Tableyear1[],1,1))+1)/(YEAR(Tableyear1[])=YEAR(M877)),1)),P877+(O877-INDEX(Table2xAcq.1[],_xlfn.AGGREGATE(15,6,(ROW(Tableyear1[])-ROW(INDEX(Tableyear1[],1,1))+1)/(YEAR(Tableyear1[])=YEAR(M877)),1)))*$C$25,P877-MAX($Q$2:Q877)*$C$19),P877)*(1+Tbill_YTM)^(1/52)</f>
        <v>5690.3257387034828</v>
      </c>
      <c r="Q878" s="64">
        <f t="shared" si="52"/>
        <v>12473.69331446998</v>
      </c>
      <c r="R878" s="64">
        <f>IF(YEAR(M878)&lt;&gt;YEAR(M877), R877*EXP($C$20/52)+(-MAX(Q$2:Q877)*$C$19), R877*EXP($C$20/52))</f>
        <v>-6402.3309095964159</v>
      </c>
      <c r="S878" s="65">
        <f t="shared" si="53"/>
        <v>1.9483049986955898</v>
      </c>
      <c r="T878" s="62"/>
      <c r="U878" s="62"/>
      <c r="V878" s="62"/>
    </row>
    <row r="879" spans="7:22" x14ac:dyDescent="0.4">
      <c r="G879" s="62"/>
      <c r="H879" s="77">
        <v>42744</v>
      </c>
      <c r="I879" s="78">
        <v>5059.509765625</v>
      </c>
      <c r="J879" s="73">
        <v>11.458804130554199</v>
      </c>
      <c r="K879" s="79">
        <f t="shared" si="54"/>
        <v>164.62839040419811</v>
      </c>
      <c r="L879" s="62"/>
      <c r="M879" s="77">
        <v>42744</v>
      </c>
      <c r="N879" s="80">
        <f t="shared" si="55"/>
        <v>4313.6662365923448</v>
      </c>
      <c r="O879" s="80">
        <f t="array" ref="O879">IF(YEAR(M879)&lt;&gt;YEAR(M878),IF(O878&gt;INDEX(Table2xAcq.1[],_xlfn.AGGREGATE(15,6,(ROW(Tableyear1[])-ROW(INDEX(Tableyear1[],1,1))+1)/(YEAR(Tableyear1[])=YEAR(M878)),1)),O878-(O878-INDEX(Table2xAcq.1[],_xlfn.AGGREGATE(15,6,(ROW(Tableyear1[])-ROW(INDEX(Tableyear1[],1,1))+1)/(YEAR(Tableyear1[])=YEAR(M878)),1)))*$C$25,O878+MAX($Q$2:Q878)*$C$19),O878)*($J879/$J878)</f>
        <v>2564.6408539140739</v>
      </c>
      <c r="P879" s="80">
        <f t="array" ref="P879">IF(YEAR(M879)&lt;&gt;YEAR(M878),IF(O878&gt;INDEX(Table2xAcq.1[],_xlfn.AGGREGATE(15,6,(ROW(Tableyear1[])-ROW(INDEX(Tableyear1[],1,1))+1)/(YEAR(Tableyear1[])=YEAR(M878)),1)),P878+(O878-INDEX(Table2xAcq.1[],_xlfn.AGGREGATE(15,6,(ROW(Tableyear1[])-ROW(INDEX(Tableyear1[],1,1))+1)/(YEAR(Tableyear1[])=YEAR(M878)),1)))*$C$25,P878-MAX($Q$2:Q878)*$C$19),P878)*(1+Tbill_YTM)^(1/52)</f>
        <v>5693.5612584672199</v>
      </c>
      <c r="Q879" s="64">
        <f t="shared" si="52"/>
        <v>12571.86834897364</v>
      </c>
      <c r="R879" s="64">
        <f>IF(YEAR(M879)&lt;&gt;YEAR(M878), R878*EXP($C$20/52)+(-MAX(Q$2:Q878)*$C$19), R878*EXP($C$20/52))</f>
        <v>-6409.7224780384431</v>
      </c>
      <c r="S879" s="65">
        <f t="shared" si="53"/>
        <v>1.9613748320693267</v>
      </c>
      <c r="T879" s="62"/>
      <c r="U879" s="62"/>
      <c r="V879" s="62"/>
    </row>
    <row r="880" spans="7:22" x14ac:dyDescent="0.4">
      <c r="G880" s="62"/>
      <c r="H880" s="77">
        <v>42751</v>
      </c>
      <c r="I880" s="78">
        <v>5063.2001953125</v>
      </c>
      <c r="J880" s="73">
        <v>11.4711351394653</v>
      </c>
      <c r="K880" s="79">
        <f t="shared" si="54"/>
        <v>164.72199812285683</v>
      </c>
      <c r="L880" s="62"/>
      <c r="M880" s="77">
        <v>42751</v>
      </c>
      <c r="N880" s="80">
        <f t="shared" si="55"/>
        <v>4316.8126445802573</v>
      </c>
      <c r="O880" s="80">
        <f t="array" ref="O880">IF(YEAR(M880)&lt;&gt;YEAR(M879),IF(O879&gt;INDEX(Table2xAcq.1[],_xlfn.AGGREGATE(15,6,(ROW(Tableyear1[])-ROW(INDEX(Tableyear1[],1,1))+1)/(YEAR(Tableyear1[])=YEAR(M879)),1)),O879-(O879-INDEX(Table2xAcq.1[],_xlfn.AGGREGATE(15,6,(ROW(Tableyear1[])-ROW(INDEX(Tableyear1[],1,1))+1)/(YEAR(Tableyear1[])=YEAR(M879)),1)))*$C$25,O879+MAX($Q$2:Q879)*$C$19),O879)*($J880/$J879)</f>
        <v>2567.4007064137832</v>
      </c>
      <c r="P880" s="80">
        <f t="array" ref="P880">IF(YEAR(M880)&lt;&gt;YEAR(M879),IF(O879&gt;INDEX(Table2xAcq.1[],_xlfn.AGGREGATE(15,6,(ROW(Tableyear1[])-ROW(INDEX(Tableyear1[],1,1))+1)/(YEAR(Tableyear1[])=YEAR(M879)),1)),P879+(O879-INDEX(Table2xAcq.1[],_xlfn.AGGREGATE(15,6,(ROW(Tableyear1[])-ROW(INDEX(Tableyear1[],1,1))+1)/(YEAR(Tableyear1[])=YEAR(M879)),1)))*$C$25,P879-MAX($Q$2:Q879)*$C$19),P879)*(1+Tbill_YTM)^(1/52)</f>
        <v>5696.7986179478066</v>
      </c>
      <c r="Q880" s="64">
        <f t="shared" si="52"/>
        <v>12581.011968941846</v>
      </c>
      <c r="R880" s="64">
        <f>IF(YEAR(M880)&lt;&gt;YEAR(M879), R879*EXP($C$20/52)+(-MAX(Q$2:Q879)*$C$19), R879*EXP($C$20/52))</f>
        <v>-6417.1225801356031</v>
      </c>
      <c r="S880" s="65">
        <f t="shared" si="53"/>
        <v>1.9605378909056139</v>
      </c>
      <c r="T880" s="62"/>
      <c r="U880" s="62"/>
      <c r="V880" s="62"/>
    </row>
    <row r="881" spans="7:22" x14ac:dyDescent="0.4">
      <c r="G881" s="62"/>
      <c r="H881" s="77">
        <v>42758</v>
      </c>
      <c r="I881" s="78">
        <v>5168.06005859375</v>
      </c>
      <c r="J881" s="73">
        <v>11.941031455993601</v>
      </c>
      <c r="K881" s="79">
        <f t="shared" si="54"/>
        <v>164.81565906687342</v>
      </c>
      <c r="L881" s="62"/>
      <c r="M881" s="77">
        <v>42758</v>
      </c>
      <c r="N881" s="80">
        <f t="shared" si="55"/>
        <v>4406.2146761531994</v>
      </c>
      <c r="O881" s="80">
        <f t="array" ref="O881">IF(YEAR(M881)&lt;&gt;YEAR(M880),IF(O880&gt;INDEX(Table2xAcq.1[],_xlfn.AGGREGATE(15,6,(ROW(Tableyear1[])-ROW(INDEX(Tableyear1[],1,1))+1)/(YEAR(Tableyear1[])=YEAR(M880)),1)),O880-(O880-INDEX(Table2xAcq.1[],_xlfn.AGGREGATE(15,6,(ROW(Tableyear1[])-ROW(INDEX(Tableyear1[],1,1))+1)/(YEAR(Tableyear1[])=YEAR(M880)),1)))*$C$25,O880+MAX($Q$2:Q880)*$C$19),O880)*($J881/$J880)</f>
        <v>2672.5700833175083</v>
      </c>
      <c r="P881" s="80">
        <f t="array" ref="P881">IF(YEAR(M881)&lt;&gt;YEAR(M880),IF(O880&gt;INDEX(Table2xAcq.1[],_xlfn.AGGREGATE(15,6,(ROW(Tableyear1[])-ROW(INDEX(Tableyear1[],1,1))+1)/(YEAR(Tableyear1[])=YEAR(M880)),1)),P880+(O880-INDEX(Table2xAcq.1[],_xlfn.AGGREGATE(15,6,(ROW(Tableyear1[])-ROW(INDEX(Tableyear1[],1,1))+1)/(YEAR(Tableyear1[])=YEAR(M880)),1)))*$C$25,P880-MAX($Q$2:Q880)*$C$19),P880)*(1+Tbill_YTM)^(1/52)</f>
        <v>5700.0378181913065</v>
      </c>
      <c r="Q881" s="64">
        <f t="shared" si="52"/>
        <v>12778.822577662013</v>
      </c>
      <c r="R881" s="64">
        <f>IF(YEAR(M881)&lt;&gt;YEAR(M880), R880*EXP($C$20/52)+(-MAX(Q$2:Q880)*$C$19), R880*EXP($C$20/52))</f>
        <v>-6424.5312257401047</v>
      </c>
      <c r="S881" s="65">
        <f t="shared" si="53"/>
        <v>1.9890669262316325</v>
      </c>
      <c r="T881" s="62"/>
      <c r="U881" s="62"/>
      <c r="V881" s="62"/>
    </row>
    <row r="882" spans="7:22" x14ac:dyDescent="0.4">
      <c r="G882" s="62"/>
      <c r="H882" s="77">
        <v>42765</v>
      </c>
      <c r="I882" s="78">
        <v>5161.60009765625</v>
      </c>
      <c r="J882" s="73">
        <v>11.912667274475</v>
      </c>
      <c r="K882" s="79">
        <f t="shared" si="54"/>
        <v>164.90937326651181</v>
      </c>
      <c r="L882" s="62"/>
      <c r="M882" s="77">
        <v>42765</v>
      </c>
      <c r="N882" s="80">
        <f t="shared" si="55"/>
        <v>4400.7070051185219</v>
      </c>
      <c r="O882" s="80">
        <f t="array" ref="O882">IF(YEAR(M882)&lt;&gt;YEAR(M881),IF(O881&gt;INDEX(Table2xAcq.1[],_xlfn.AGGREGATE(15,6,(ROW(Tableyear1[])-ROW(INDEX(Tableyear1[],1,1))+1)/(YEAR(Tableyear1[])=YEAR(M881)),1)),O881-(O881-INDEX(Table2xAcq.1[],_xlfn.AGGREGATE(15,6,(ROW(Tableyear1[])-ROW(INDEX(Tableyear1[],1,1))+1)/(YEAR(Tableyear1[])=YEAR(M881)),1)))*$C$25,O881+MAX($Q$2:Q881)*$C$19),O881)*($J882/$J881)</f>
        <v>2666.2217822311436</v>
      </c>
      <c r="P882" s="80">
        <f t="array" ref="P882">IF(YEAR(M882)&lt;&gt;YEAR(M881),IF(O881&gt;INDEX(Table2xAcq.1[],_xlfn.AGGREGATE(15,6,(ROW(Tableyear1[])-ROW(INDEX(Tableyear1[],1,1))+1)/(YEAR(Tableyear1[])=YEAR(M881)),1)),P881+(O881-INDEX(Table2xAcq.1[],_xlfn.AGGREGATE(15,6,(ROW(Tableyear1[])-ROW(INDEX(Tableyear1[],1,1))+1)/(YEAR(Tableyear1[])=YEAR(M881)),1)))*$C$25,P881-MAX($Q$2:Q881)*$C$19),P881)*(1+Tbill_YTM)^(1/52)</f>
        <v>5703.278860244377</v>
      </c>
      <c r="Q882" s="64">
        <f t="shared" si="52"/>
        <v>12770.207647594041</v>
      </c>
      <c r="R882" s="64">
        <f>IF(YEAR(M882)&lt;&gt;YEAR(M881), R881*EXP($C$20/52)+(-MAX(Q$2:Q881)*$C$19), R881*EXP($C$20/52))</f>
        <v>-6431.9484247155306</v>
      </c>
      <c r="S882" s="65">
        <f t="shared" si="53"/>
        <v>1.9854337759492897</v>
      </c>
      <c r="T882" s="62"/>
      <c r="U882" s="62"/>
      <c r="V882" s="62"/>
    </row>
    <row r="883" spans="7:22" x14ac:dyDescent="0.4">
      <c r="G883" s="62"/>
      <c r="H883" s="77">
        <v>42772</v>
      </c>
      <c r="I883" s="78">
        <v>5226.68994140625</v>
      </c>
      <c r="J883" s="73">
        <v>12.238264083862299</v>
      </c>
      <c r="K883" s="79">
        <f t="shared" si="54"/>
        <v>165.00314075205313</v>
      </c>
      <c r="L883" s="62"/>
      <c r="M883" s="77">
        <v>42772</v>
      </c>
      <c r="N883" s="80">
        <f t="shared" si="55"/>
        <v>4456.2016823374643</v>
      </c>
      <c r="O883" s="80">
        <f t="array" ref="O883">IF(YEAR(M883)&lt;&gt;YEAR(M882),IF(O882&gt;INDEX(Table2xAcq.1[],_xlfn.AGGREGATE(15,6,(ROW(Tableyear1[])-ROW(INDEX(Tableyear1[],1,1))+1)/(YEAR(Tableyear1[])=YEAR(M882)),1)),O882-(O882-INDEX(Table2xAcq.1[],_xlfn.AGGREGATE(15,6,(ROW(Tableyear1[])-ROW(INDEX(Tableyear1[],1,1))+1)/(YEAR(Tableyear1[])=YEAR(M882)),1)))*$C$25,O882+MAX($Q$2:Q882)*$C$19),O882)*($J883/$J882)</f>
        <v>2739.0949084094818</v>
      </c>
      <c r="P883" s="80">
        <f t="array" ref="P883">IF(YEAR(M883)&lt;&gt;YEAR(M882),IF(O882&gt;INDEX(Table2xAcq.1[],_xlfn.AGGREGATE(15,6,(ROW(Tableyear1[])-ROW(INDEX(Tableyear1[],1,1))+1)/(YEAR(Tableyear1[])=YEAR(M882)),1)),P882+(O882-INDEX(Table2xAcq.1[],_xlfn.AGGREGATE(15,6,(ROW(Tableyear1[])-ROW(INDEX(Tableyear1[],1,1))+1)/(YEAR(Tableyear1[])=YEAR(M882)),1)))*$C$25,P882-MAX($Q$2:Q882)*$C$19),P882)*(1+Tbill_YTM)^(1/52)</f>
        <v>5706.5217451542712</v>
      </c>
      <c r="Q883" s="64">
        <f t="shared" si="52"/>
        <v>12901.818335901218</v>
      </c>
      <c r="R883" s="64">
        <f>IF(YEAR(M883)&lt;&gt;YEAR(M882), R882*EXP($C$20/52)+(-MAX(Q$2:Q882)*$C$19), R882*EXP($C$20/52))</f>
        <v>-6439.3741869368505</v>
      </c>
      <c r="S883" s="65">
        <f t="shared" si="53"/>
        <v>2.0035826403867505</v>
      </c>
      <c r="T883" s="62"/>
      <c r="U883" s="62"/>
      <c r="V883" s="62"/>
    </row>
    <row r="884" spans="7:22" x14ac:dyDescent="0.4">
      <c r="G884" s="62"/>
      <c r="H884" s="77">
        <v>42779</v>
      </c>
      <c r="I884" s="78">
        <v>5324.72021484375</v>
      </c>
      <c r="J884" s="73">
        <v>12.705693244934</v>
      </c>
      <c r="K884" s="79">
        <f t="shared" si="54"/>
        <v>165.09696155379578</v>
      </c>
      <c r="L884" s="62"/>
      <c r="M884" s="77">
        <v>42779</v>
      </c>
      <c r="N884" s="80">
        <f t="shared" si="55"/>
        <v>4539.78090251494</v>
      </c>
      <c r="O884" s="80">
        <f t="array" ref="O884">IF(YEAR(M884)&lt;&gt;YEAR(M883),IF(O883&gt;INDEX(Table2xAcq.1[],_xlfn.AGGREGATE(15,6,(ROW(Tableyear1[])-ROW(INDEX(Tableyear1[],1,1))+1)/(YEAR(Tableyear1[])=YEAR(M883)),1)),O883-(O883-INDEX(Table2xAcq.1[],_xlfn.AGGREGATE(15,6,(ROW(Tableyear1[])-ROW(INDEX(Tableyear1[],1,1))+1)/(YEAR(Tableyear1[])=YEAR(M883)),1)))*$C$25,O883+MAX($Q$2:Q883)*$C$19),O883)*($J884/$J883)</f>
        <v>2843.7121013675824</v>
      </c>
      <c r="P884" s="80">
        <f t="array" ref="P884">IF(YEAR(M884)&lt;&gt;YEAR(M883),IF(O883&gt;INDEX(Table2xAcq.1[],_xlfn.AGGREGATE(15,6,(ROW(Tableyear1[])-ROW(INDEX(Tableyear1[],1,1))+1)/(YEAR(Tableyear1[])=YEAR(M883)),1)),P883+(O883-INDEX(Table2xAcq.1[],_xlfn.AGGREGATE(15,6,(ROW(Tableyear1[])-ROW(INDEX(Tableyear1[],1,1))+1)/(YEAR(Tableyear1[])=YEAR(M883)),1)))*$C$25,P883-MAX($Q$2:Q883)*$C$19),P883)*(1+Tbill_YTM)^(1/52)</f>
        <v>5709.766473968838</v>
      </c>
      <c r="Q884" s="64">
        <f t="shared" si="52"/>
        <v>13093.259477851359</v>
      </c>
      <c r="R884" s="64">
        <f>IF(YEAR(M884)&lt;&gt;YEAR(M883), R883*EXP($C$20/52)+(-MAX(Q$2:Q883)*$C$19), R883*EXP($C$20/52))</f>
        <v>-6446.8085222904356</v>
      </c>
      <c r="S884" s="65">
        <f t="shared" si="53"/>
        <v>2.0309676381080974</v>
      </c>
      <c r="T884" s="62"/>
      <c r="U884" s="62"/>
      <c r="V884" s="62"/>
    </row>
    <row r="885" spans="7:22" x14ac:dyDescent="0.4">
      <c r="G885" s="62"/>
      <c r="H885" s="77">
        <v>42786</v>
      </c>
      <c r="I885" s="78">
        <v>5343.31005859375</v>
      </c>
      <c r="J885" s="73">
        <v>12.7846250534057</v>
      </c>
      <c r="K885" s="79">
        <f t="shared" si="54"/>
        <v>165.19083570205535</v>
      </c>
      <c r="L885" s="62"/>
      <c r="M885" s="77">
        <v>42786</v>
      </c>
      <c r="N885" s="80">
        <f t="shared" si="55"/>
        <v>4555.6303395241794</v>
      </c>
      <c r="O885" s="80">
        <f t="array" ref="O885">IF(YEAR(M885)&lt;&gt;YEAR(M884),IF(O884&gt;INDEX(Table2xAcq.1[],_xlfn.AGGREGATE(15,6,(ROW(Tableyear1[])-ROW(INDEX(Tableyear1[],1,1))+1)/(YEAR(Tableyear1[])=YEAR(M884)),1)),O884-(O884-INDEX(Table2xAcq.1[],_xlfn.AGGREGATE(15,6,(ROW(Tableyear1[])-ROW(INDEX(Tableyear1[],1,1))+1)/(YEAR(Tableyear1[])=YEAR(M884)),1)))*$C$25,O884+MAX($Q$2:Q884)*$C$19),O884)*($J885/$J884)</f>
        <v>2861.3781456051365</v>
      </c>
      <c r="P885" s="80">
        <f t="array" ref="P885">IF(YEAR(M885)&lt;&gt;YEAR(M884),IF(O884&gt;INDEX(Table2xAcq.1[],_xlfn.AGGREGATE(15,6,(ROW(Tableyear1[])-ROW(INDEX(Tableyear1[],1,1))+1)/(YEAR(Tableyear1[])=YEAR(M884)),1)),P884+(O884-INDEX(Table2xAcq.1[],_xlfn.AGGREGATE(15,6,(ROW(Tableyear1[])-ROW(INDEX(Tableyear1[],1,1))+1)/(YEAR(Tableyear1[])=YEAR(M884)),1)))*$C$25,P884-MAX($Q$2:Q884)*$C$19),P884)*(1+Tbill_YTM)^(1/52)</f>
        <v>5713.0130477365219</v>
      </c>
      <c r="Q885" s="64">
        <f t="shared" si="52"/>
        <v>13130.021532865838</v>
      </c>
      <c r="R885" s="64">
        <f>IF(YEAR(M885)&lt;&gt;YEAR(M884), R884*EXP($C$20/52)+(-MAX(Q$2:Q884)*$C$19), R884*EXP($C$20/52))</f>
        <v>-6454.2514406740711</v>
      </c>
      <c r="S885" s="65">
        <f t="shared" si="53"/>
        <v>2.0343213544674921</v>
      </c>
      <c r="T885" s="62"/>
      <c r="U885" s="62"/>
      <c r="V885" s="62"/>
    </row>
    <row r="886" spans="7:22" x14ac:dyDescent="0.4">
      <c r="G886" s="62"/>
      <c r="H886" s="77">
        <v>42793</v>
      </c>
      <c r="I886" s="78">
        <v>5373.47998046875</v>
      </c>
      <c r="J886" s="73">
        <v>12.9313907623291</v>
      </c>
      <c r="K886" s="79">
        <f t="shared" si="54"/>
        <v>165.28476322716466</v>
      </c>
      <c r="L886" s="62"/>
      <c r="M886" s="77">
        <v>42793</v>
      </c>
      <c r="N886" s="80">
        <f t="shared" si="55"/>
        <v>4581.3527868326173</v>
      </c>
      <c r="O886" s="80">
        <f t="array" ref="O886">IF(YEAR(M886)&lt;&gt;YEAR(M885),IF(O885&gt;INDEX(Table2xAcq.1[],_xlfn.AGGREGATE(15,6,(ROW(Tableyear1[])-ROW(INDEX(Tableyear1[],1,1))+1)/(YEAR(Tableyear1[])=YEAR(M885)),1)),O885-(O885-INDEX(Table2xAcq.1[],_xlfn.AGGREGATE(15,6,(ROW(Tableyear1[])-ROW(INDEX(Tableyear1[],1,1))+1)/(YEAR(Tableyear1[])=YEAR(M885)),1)))*$C$25,O885+MAX($Q$2:Q885)*$C$19),O885)*($J886/$J885)</f>
        <v>2894.226366830505</v>
      </c>
      <c r="P886" s="80">
        <f t="array" ref="P886">IF(YEAR(M886)&lt;&gt;YEAR(M885),IF(O885&gt;INDEX(Table2xAcq.1[],_xlfn.AGGREGATE(15,6,(ROW(Tableyear1[])-ROW(INDEX(Tableyear1[],1,1))+1)/(YEAR(Tableyear1[])=YEAR(M885)),1)),P885+(O885-INDEX(Table2xAcq.1[],_xlfn.AGGREGATE(15,6,(ROW(Tableyear1[])-ROW(INDEX(Tableyear1[],1,1))+1)/(YEAR(Tableyear1[])=YEAR(M885)),1)))*$C$25,P885-MAX($Q$2:Q885)*$C$19),P885)*(1+Tbill_YTM)^(1/52)</f>
        <v>5716.2614675063633</v>
      </c>
      <c r="Q886" s="64">
        <f t="shared" si="52"/>
        <v>13191.840621169486</v>
      </c>
      <c r="R886" s="64">
        <f>IF(YEAR(M886)&lt;&gt;YEAR(M885), R885*EXP($C$20/52)+(-MAX(Q$2:Q885)*$C$19), R885*EXP($C$20/52))</f>
        <v>-6461.7029519969683</v>
      </c>
      <c r="S886" s="65">
        <f t="shared" si="53"/>
        <v>2.0415424105951185</v>
      </c>
      <c r="T886" s="62"/>
      <c r="U886" s="62"/>
      <c r="V886" s="62"/>
    </row>
    <row r="887" spans="7:22" x14ac:dyDescent="0.4">
      <c r="G887" s="62"/>
      <c r="H887" s="77">
        <v>42800</v>
      </c>
      <c r="I887" s="78">
        <v>5385.89990234375</v>
      </c>
      <c r="J887" s="73">
        <v>12.999223709106399</v>
      </c>
      <c r="K887" s="79">
        <f t="shared" si="54"/>
        <v>165.37874415947383</v>
      </c>
      <c r="L887" s="62"/>
      <c r="M887" s="77">
        <v>42800</v>
      </c>
      <c r="N887" s="80">
        <f t="shared" si="55"/>
        <v>4591.9418359964911</v>
      </c>
      <c r="O887" s="80">
        <f t="array" ref="O887">IF(YEAR(M887)&lt;&gt;YEAR(M886),IF(O886&gt;INDEX(Table2xAcq.1[],_xlfn.AGGREGATE(15,6,(ROW(Tableyear1[])-ROW(INDEX(Tableyear1[],1,1))+1)/(YEAR(Tableyear1[])=YEAR(M886)),1)),O886-(O886-INDEX(Table2xAcq.1[],_xlfn.AGGREGATE(15,6,(ROW(Tableyear1[])-ROW(INDEX(Tableyear1[],1,1))+1)/(YEAR(Tableyear1[])=YEAR(M886)),1)))*$C$25,O886+MAX($Q$2:Q886)*$C$19),O886)*($J887/$J886)</f>
        <v>2909.4083303726311</v>
      </c>
      <c r="P887" s="80">
        <f t="array" ref="P887">IF(YEAR(M887)&lt;&gt;YEAR(M886),IF(O886&gt;INDEX(Table2xAcq.1[],_xlfn.AGGREGATE(15,6,(ROW(Tableyear1[])-ROW(INDEX(Tableyear1[],1,1))+1)/(YEAR(Tableyear1[])=YEAR(M886)),1)),P886+(O886-INDEX(Table2xAcq.1[],_xlfn.AGGREGATE(15,6,(ROW(Tableyear1[])-ROW(INDEX(Tableyear1[],1,1))+1)/(YEAR(Tableyear1[])=YEAR(M886)),1)))*$C$25,P886-MAX($Q$2:Q886)*$C$19),P886)*(1+Tbill_YTM)^(1/52)</f>
        <v>5719.511734327999</v>
      </c>
      <c r="Q887" s="64">
        <f t="shared" si="52"/>
        <v>13220.86190069712</v>
      </c>
      <c r="R887" s="64">
        <f>IF(YEAR(M887)&lt;&gt;YEAR(M886), R886*EXP($C$20/52)+(-MAX(Q$2:Q886)*$C$19), R886*EXP($C$20/52))</f>
        <v>-6469.1630661797799</v>
      </c>
      <c r="S887" s="65">
        <f t="shared" si="53"/>
        <v>2.0436742381428958</v>
      </c>
      <c r="T887" s="62"/>
      <c r="U887" s="62"/>
      <c r="V887" s="62"/>
    </row>
    <row r="888" spans="7:22" x14ac:dyDescent="0.4">
      <c r="G888" s="62"/>
      <c r="H888" s="77">
        <v>42807</v>
      </c>
      <c r="I888" s="78">
        <v>5408.759765625</v>
      </c>
      <c r="J888" s="73">
        <v>13.0978889465332</v>
      </c>
      <c r="K888" s="79">
        <f t="shared" si="54"/>
        <v>165.47277852935017</v>
      </c>
      <c r="L888" s="62"/>
      <c r="M888" s="77">
        <v>42807</v>
      </c>
      <c r="N888" s="80">
        <f t="shared" si="55"/>
        <v>4611.4318310706021</v>
      </c>
      <c r="O888" s="80">
        <f t="array" ref="O888">IF(YEAR(M888)&lt;&gt;YEAR(M887),IF(O887&gt;INDEX(Table2xAcq.1[],_xlfn.AGGREGATE(15,6,(ROW(Tableyear1[])-ROW(INDEX(Tableyear1[],1,1))+1)/(YEAR(Tableyear1[])=YEAR(M887)),1)),O887-(O887-INDEX(Table2xAcq.1[],_xlfn.AGGREGATE(15,6,(ROW(Tableyear1[])-ROW(INDEX(Tableyear1[],1,1))+1)/(YEAR(Tableyear1[])=YEAR(M887)),1)))*$C$25,O887+MAX($Q$2:Q887)*$C$19),O887)*($J888/$J887)</f>
        <v>2931.4909923924129</v>
      </c>
      <c r="P888" s="80">
        <f t="array" ref="P888">IF(YEAR(M888)&lt;&gt;YEAR(M887),IF(O887&gt;INDEX(Table2xAcq.1[],_xlfn.AGGREGATE(15,6,(ROW(Tableyear1[])-ROW(INDEX(Tableyear1[],1,1))+1)/(YEAR(Tableyear1[])=YEAR(M887)),1)),P887+(O887-INDEX(Table2xAcq.1[],_xlfn.AGGREGATE(15,6,(ROW(Tableyear1[])-ROW(INDEX(Tableyear1[],1,1))+1)/(YEAR(Tableyear1[])=YEAR(M887)),1)))*$C$25,P887-MAX($Q$2:Q887)*$C$19),P887)*(1+Tbill_YTM)^(1/52)</f>
        <v>5722.7638492516626</v>
      </c>
      <c r="Q888" s="64">
        <f t="shared" si="52"/>
        <v>13265.686672714677</v>
      </c>
      <c r="R888" s="64">
        <f>IF(YEAR(M888)&lt;&gt;YEAR(M887), R887*EXP($C$20/52)+(-MAX(Q$2:Q887)*$C$19), R887*EXP($C$20/52))</f>
        <v>-6476.6317931546109</v>
      </c>
      <c r="S888" s="65">
        <f t="shared" si="53"/>
        <v>2.0482385129158751</v>
      </c>
      <c r="T888" s="62"/>
      <c r="U888" s="62"/>
      <c r="V888" s="62"/>
    </row>
    <row r="889" spans="7:22" x14ac:dyDescent="0.4">
      <c r="G889" s="62"/>
      <c r="H889" s="77">
        <v>42814</v>
      </c>
      <c r="I889" s="78">
        <v>5364</v>
      </c>
      <c r="J889" s="73">
        <v>12.8771257400512</v>
      </c>
      <c r="K889" s="79">
        <f t="shared" si="54"/>
        <v>165.56686636717828</v>
      </c>
      <c r="L889" s="62"/>
      <c r="M889" s="77">
        <v>42814</v>
      </c>
      <c r="N889" s="80">
        <f t="shared" si="55"/>
        <v>4573.2702899967708</v>
      </c>
      <c r="O889" s="80">
        <f t="array" ref="O889">IF(YEAR(M889)&lt;&gt;YEAR(M888),IF(O888&gt;INDEX(Table2xAcq.1[],_xlfn.AGGREGATE(15,6,(ROW(Tableyear1[])-ROW(INDEX(Tableyear1[],1,1))+1)/(YEAR(Tableyear1[])=YEAR(M888)),1)),O888-(O888-INDEX(Table2xAcq.1[],_xlfn.AGGREGATE(15,6,(ROW(Tableyear1[])-ROW(INDEX(Tableyear1[],1,1))+1)/(YEAR(Tableyear1[])=YEAR(M888)),1)))*$C$25,O888+MAX($Q$2:Q888)*$C$19),O888)*($J889/$J888)</f>
        <v>2882.0810948207177</v>
      </c>
      <c r="P889" s="80">
        <f t="array" ref="P889">IF(YEAR(M889)&lt;&gt;YEAR(M888),IF(O888&gt;INDEX(Table2xAcq.1[],_xlfn.AGGREGATE(15,6,(ROW(Tableyear1[])-ROW(INDEX(Tableyear1[],1,1))+1)/(YEAR(Tableyear1[])=YEAR(M888)),1)),P888+(O888-INDEX(Table2xAcq.1[],_xlfn.AGGREGATE(15,6,(ROW(Tableyear1[])-ROW(INDEX(Tableyear1[],1,1))+1)/(YEAR(Tableyear1[])=YEAR(M888)),1)))*$C$25,P888-MAX($Q$2:Q888)*$C$19),P888)*(1+Tbill_YTM)^(1/52)</f>
        <v>5726.0178133281852</v>
      </c>
      <c r="Q889" s="64">
        <f t="shared" si="52"/>
        <v>13181.369198145672</v>
      </c>
      <c r="R889" s="64">
        <f>IF(YEAR(M889)&lt;&gt;YEAR(M888), R888*EXP($C$20/52)+(-MAX(Q$2:Q888)*$C$19), R888*EXP($C$20/52))</f>
        <v>-6484.1091428650352</v>
      </c>
      <c r="S889" s="65">
        <f t="shared" si="53"/>
        <v>2.0328728137850902</v>
      </c>
      <c r="T889" s="62"/>
      <c r="U889" s="62"/>
      <c r="V889" s="62"/>
    </row>
    <row r="890" spans="7:22" x14ac:dyDescent="0.4">
      <c r="G890" s="62"/>
      <c r="H890" s="77">
        <v>42821</v>
      </c>
      <c r="I890" s="78">
        <v>5436.22998046875</v>
      </c>
      <c r="J890" s="73">
        <v>13.2310571670532</v>
      </c>
      <c r="K890" s="79">
        <f t="shared" si="54"/>
        <v>165.66100770336004</v>
      </c>
      <c r="L890" s="62"/>
      <c r="M890" s="77">
        <v>42821</v>
      </c>
      <c r="N890" s="80">
        <f t="shared" si="55"/>
        <v>4634.8525464704435</v>
      </c>
      <c r="O890" s="80">
        <f t="array" ref="O890">IF(YEAR(M890)&lt;&gt;YEAR(M889),IF(O889&gt;INDEX(Table2xAcq.1[],_xlfn.AGGREGATE(15,6,(ROW(Tableyear1[])-ROW(INDEX(Tableyear1[],1,1))+1)/(YEAR(Tableyear1[])=YEAR(M889)),1)),O889-(O889-INDEX(Table2xAcq.1[],_xlfn.AGGREGATE(15,6,(ROW(Tableyear1[])-ROW(INDEX(Tableyear1[],1,1))+1)/(YEAR(Tableyear1[])=YEAR(M889)),1)))*$C$25,O889+MAX($Q$2:Q889)*$C$19),O889)*($J890/$J889)</f>
        <v>2961.2959052696624</v>
      </c>
      <c r="P890" s="80">
        <f t="array" ref="P890">IF(YEAR(M890)&lt;&gt;YEAR(M889),IF(O889&gt;INDEX(Table2xAcq.1[],_xlfn.AGGREGATE(15,6,(ROW(Tableyear1[])-ROW(INDEX(Tableyear1[],1,1))+1)/(YEAR(Tableyear1[])=YEAR(M889)),1)),P889+(O889-INDEX(Table2xAcq.1[],_xlfn.AGGREGATE(15,6,(ROW(Tableyear1[])-ROW(INDEX(Tableyear1[],1,1))+1)/(YEAR(Tableyear1[])=YEAR(M889)),1)))*$C$25,P889-MAX($Q$2:Q889)*$C$19),P889)*(1+Tbill_YTM)^(1/52)</f>
        <v>5729.2736276089963</v>
      </c>
      <c r="Q890" s="64">
        <f t="shared" si="52"/>
        <v>13325.422079349102</v>
      </c>
      <c r="R890" s="64">
        <f>IF(YEAR(M890)&lt;&gt;YEAR(M889), R889*EXP($C$20/52)+(-MAX(Q$2:Q889)*$C$19), R889*EXP($C$20/52))</f>
        <v>-6491.5951252661043</v>
      </c>
      <c r="S890" s="65">
        <f t="shared" si="53"/>
        <v>2.0527192195774631</v>
      </c>
      <c r="T890" s="62"/>
      <c r="U890" s="62"/>
      <c r="V890" s="62"/>
    </row>
    <row r="891" spans="7:22" x14ac:dyDescent="0.4">
      <c r="G891" s="62"/>
      <c r="H891" s="77">
        <v>42828</v>
      </c>
      <c r="I891" s="78">
        <v>5418.3701171875</v>
      </c>
      <c r="J891" s="73">
        <v>13.145941734313899</v>
      </c>
      <c r="K891" s="79">
        <f t="shared" si="54"/>
        <v>165.75520256831464</v>
      </c>
      <c r="L891" s="62"/>
      <c r="M891" s="77">
        <v>42828</v>
      </c>
      <c r="N891" s="80">
        <f t="shared" si="55"/>
        <v>4619.62548045114</v>
      </c>
      <c r="O891" s="80">
        <f t="array" ref="O891">IF(YEAR(M891)&lt;&gt;YEAR(M890),IF(O890&gt;INDEX(Table2xAcq.1[],_xlfn.AGGREGATE(15,6,(ROW(Tableyear1[])-ROW(INDEX(Tableyear1[],1,1))+1)/(YEAR(Tableyear1[])=YEAR(M890)),1)),O890-(O890-INDEX(Table2xAcq.1[],_xlfn.AGGREGATE(15,6,(ROW(Tableyear1[])-ROW(INDEX(Tableyear1[],1,1))+1)/(YEAR(Tableyear1[])=YEAR(M890)),1)))*$C$25,O890+MAX($Q$2:Q890)*$C$19),O890)*($J891/$J890)</f>
        <v>2942.2458793145342</v>
      </c>
      <c r="P891" s="80">
        <f t="array" ref="P891">IF(YEAR(M891)&lt;&gt;YEAR(M890),IF(O890&gt;INDEX(Table2xAcq.1[],_xlfn.AGGREGATE(15,6,(ROW(Tableyear1[])-ROW(INDEX(Tableyear1[],1,1))+1)/(YEAR(Tableyear1[])=YEAR(M890)),1)),P890+(O890-INDEX(Table2xAcq.1[],_xlfn.AGGREGATE(15,6,(ROW(Tableyear1[])-ROW(INDEX(Tableyear1[],1,1))+1)/(YEAR(Tableyear1[])=YEAR(M890)),1)))*$C$25,P890-MAX($Q$2:Q890)*$C$19),P890)*(1+Tbill_YTM)^(1/52)</f>
        <v>5732.5312931461212</v>
      </c>
      <c r="Q891" s="64">
        <f t="shared" si="52"/>
        <v>13294.402652911795</v>
      </c>
      <c r="R891" s="64">
        <f>IF(YEAR(M891)&lt;&gt;YEAR(M890), R890*EXP($C$20/52)+(-MAX(Q$2:Q890)*$C$19), R890*EXP($C$20/52))</f>
        <v>-6499.0897503243641</v>
      </c>
      <c r="S891" s="65">
        <f t="shared" si="53"/>
        <v>2.0455791754911958</v>
      </c>
      <c r="T891" s="62"/>
      <c r="U891" s="62"/>
      <c r="V891" s="62"/>
    </row>
    <row r="892" spans="7:22" x14ac:dyDescent="0.4">
      <c r="G892" s="62"/>
      <c r="H892" s="77">
        <v>42835</v>
      </c>
      <c r="I892" s="78">
        <v>5353.58984375</v>
      </c>
      <c r="J892" s="73">
        <v>12.8276872634887</v>
      </c>
      <c r="K892" s="79">
        <f t="shared" si="54"/>
        <v>165.84945099247855</v>
      </c>
      <c r="L892" s="62"/>
      <c r="M892" s="77">
        <v>42835</v>
      </c>
      <c r="N892" s="80">
        <f t="shared" si="55"/>
        <v>4564.3947384881303</v>
      </c>
      <c r="O892" s="80">
        <f t="array" ref="O892">IF(YEAR(M892)&lt;&gt;YEAR(M891),IF(O891&gt;INDEX(Table2xAcq.1[],_xlfn.AGGREGATE(15,6,(ROW(Tableyear1[])-ROW(INDEX(Tableyear1[],1,1))+1)/(YEAR(Tableyear1[])=YEAR(M891)),1)),O891-(O891-INDEX(Table2xAcq.1[],_xlfn.AGGREGATE(15,6,(ROW(Tableyear1[])-ROW(INDEX(Tableyear1[],1,1))+1)/(YEAR(Tableyear1[])=YEAR(M891)),1)))*$C$25,O891+MAX($Q$2:Q891)*$C$19),O891)*($J892/$J891)</f>
        <v>2871.0160713415767</v>
      </c>
      <c r="P892" s="80">
        <f t="array" ref="P892">IF(YEAR(M892)&lt;&gt;YEAR(M891),IF(O891&gt;INDEX(Table2xAcq.1[],_xlfn.AGGREGATE(15,6,(ROW(Tableyear1[])-ROW(INDEX(Tableyear1[],1,1))+1)/(YEAR(Tableyear1[])=YEAR(M891)),1)),P891+(O891-INDEX(Table2xAcq.1[],_xlfn.AGGREGATE(15,6,(ROW(Tableyear1[])-ROW(INDEX(Tableyear1[],1,1))+1)/(YEAR(Tableyear1[])=YEAR(M891)),1)))*$C$25,P891-MAX($Q$2:Q891)*$C$19),P891)*(1+Tbill_YTM)^(1/52)</f>
        <v>5735.7908109921846</v>
      </c>
      <c r="Q892" s="64">
        <f t="shared" si="52"/>
        <v>13171.201620821892</v>
      </c>
      <c r="R892" s="64">
        <f>IF(YEAR(M892)&lt;&gt;YEAR(M891), R891*EXP($C$20/52)+(-MAX(Q$2:Q891)*$C$19), R891*EXP($C$20/52))</f>
        <v>-6506.5930280178663</v>
      </c>
      <c r="S892" s="65">
        <f t="shared" si="53"/>
        <v>2.024285453862833</v>
      </c>
      <c r="T892" s="62"/>
      <c r="U892" s="62"/>
      <c r="V892" s="62"/>
    </row>
    <row r="893" spans="7:22" x14ac:dyDescent="0.4">
      <c r="G893" s="62"/>
      <c r="H893" s="77">
        <v>42842</v>
      </c>
      <c r="I893" s="78">
        <v>5442.0498046875</v>
      </c>
      <c r="J893" s="73">
        <v>13.2483253479003</v>
      </c>
      <c r="K893" s="79">
        <f t="shared" si="54"/>
        <v>165.94375300630551</v>
      </c>
      <c r="L893" s="62"/>
      <c r="M893" s="77">
        <v>42842</v>
      </c>
      <c r="N893" s="80">
        <f t="shared" si="55"/>
        <v>4639.8144460216399</v>
      </c>
      <c r="O893" s="80">
        <f t="array" ref="O893">IF(YEAR(M893)&lt;&gt;YEAR(M892),IF(O892&gt;INDEX(Table2xAcq.1[],_xlfn.AGGREGATE(15,6,(ROW(Tableyear1[])-ROW(INDEX(Tableyear1[],1,1))+1)/(YEAR(Tableyear1[])=YEAR(M892)),1)),O892-(O892-INDEX(Table2xAcq.1[],_xlfn.AGGREGATE(15,6,(ROW(Tableyear1[])-ROW(INDEX(Tableyear1[],1,1))+1)/(YEAR(Tableyear1[])=YEAR(M892)),1)))*$C$25,O892+MAX($Q$2:Q892)*$C$19),O892)*($J893/$J892)</f>
        <v>2965.1607659975948</v>
      </c>
      <c r="P893" s="80">
        <f t="array" ref="P893">IF(YEAR(M893)&lt;&gt;YEAR(M892),IF(O892&gt;INDEX(Table2xAcq.1[],_xlfn.AGGREGATE(15,6,(ROW(Tableyear1[])-ROW(INDEX(Tableyear1[],1,1))+1)/(YEAR(Tableyear1[])=YEAR(M892)),1)),P892+(O892-INDEX(Table2xAcq.1[],_xlfn.AGGREGATE(15,6,(ROW(Tableyear1[])-ROW(INDEX(Tableyear1[],1,1))+1)/(YEAR(Tableyear1[])=YEAR(M892)),1)))*$C$25,P892-MAX($Q$2:Q892)*$C$19),P892)*(1+Tbill_YTM)^(1/52)</f>
        <v>5739.0521822004093</v>
      </c>
      <c r="Q893" s="64">
        <f t="shared" si="52"/>
        <v>13344.027394219644</v>
      </c>
      <c r="R893" s="64">
        <f>IF(YEAR(M893)&lt;&gt;YEAR(M892), R892*EXP($C$20/52)+(-MAX(Q$2:Q892)*$C$19), R892*EXP($C$20/52))</f>
        <v>-6514.1049683361844</v>
      </c>
      <c r="S893" s="65">
        <f t="shared" si="53"/>
        <v>2.0484820952505989</v>
      </c>
      <c r="T893" s="62"/>
      <c r="U893" s="62"/>
      <c r="V893" s="62"/>
    </row>
    <row r="894" spans="7:22" x14ac:dyDescent="0.4">
      <c r="G894" s="62"/>
      <c r="H894" s="77">
        <v>42849</v>
      </c>
      <c r="I894" s="78">
        <v>5583.52978515625</v>
      </c>
      <c r="J894" s="73">
        <v>13.93541431427</v>
      </c>
      <c r="K894" s="79">
        <f t="shared" si="54"/>
        <v>166.03810864026664</v>
      </c>
      <c r="L894" s="62"/>
      <c r="M894" s="77">
        <v>42849</v>
      </c>
      <c r="N894" s="80">
        <f t="shared" si="55"/>
        <v>4760.4382699043872</v>
      </c>
      <c r="O894" s="80">
        <f t="array" ref="O894">IF(YEAR(M894)&lt;&gt;YEAR(M893),IF(O893&gt;INDEX(Table2xAcq.1[],_xlfn.AGGREGATE(15,6,(ROW(Tableyear1[])-ROW(INDEX(Tableyear1[],1,1))+1)/(YEAR(Tableyear1[])=YEAR(M893)),1)),O893-(O893-INDEX(Table2xAcq.1[],_xlfn.AGGREGATE(15,6,(ROW(Tableyear1[])-ROW(INDEX(Tableyear1[],1,1))+1)/(YEAR(Tableyear1[])=YEAR(M893)),1)))*$C$25,O893+MAX($Q$2:Q893)*$C$19),O893)*($J894/$J893)</f>
        <v>3118.9408998884164</v>
      </c>
      <c r="P894" s="80">
        <f t="array" ref="P894">IF(YEAR(M894)&lt;&gt;YEAR(M893),IF(O893&gt;INDEX(Table2xAcq.1[],_xlfn.AGGREGATE(15,6,(ROW(Tableyear1[])-ROW(INDEX(Tableyear1[],1,1))+1)/(YEAR(Tableyear1[])=YEAR(M893)),1)),P893+(O893-INDEX(Table2xAcq.1[],_xlfn.AGGREGATE(15,6,(ROW(Tableyear1[])-ROW(INDEX(Tableyear1[],1,1))+1)/(YEAR(Tableyear1[])=YEAR(M893)),1)))*$C$25,P893-MAX($Q$2:Q893)*$C$19),P893)*(1+Tbill_YTM)^(1/52)</f>
        <v>5742.315407824618</v>
      </c>
      <c r="Q894" s="64">
        <f t="shared" si="52"/>
        <v>13621.694577617422</v>
      </c>
      <c r="R894" s="64">
        <f>IF(YEAR(M894)&lt;&gt;YEAR(M893), R893*EXP($C$20/52)+(-MAX(Q$2:Q893)*$C$19), R893*EXP($C$20/52))</f>
        <v>-6521.625581280422</v>
      </c>
      <c r="S894" s="65">
        <f t="shared" si="53"/>
        <v>2.0886962012534012</v>
      </c>
      <c r="T894" s="62"/>
      <c r="U894" s="62"/>
      <c r="V894" s="62"/>
    </row>
    <row r="895" spans="7:22" x14ac:dyDescent="0.4">
      <c r="G895" s="62"/>
      <c r="H895" s="77">
        <v>42856</v>
      </c>
      <c r="I895" s="78">
        <v>5646.08984375</v>
      </c>
      <c r="J895" s="73">
        <v>14.247501373291</v>
      </c>
      <c r="K895" s="79">
        <f t="shared" si="54"/>
        <v>166.13251792485033</v>
      </c>
      <c r="L895" s="62"/>
      <c r="M895" s="77">
        <v>42856</v>
      </c>
      <c r="N895" s="80">
        <f t="shared" si="55"/>
        <v>4813.7760881943295</v>
      </c>
      <c r="O895" s="80">
        <f t="array" ref="O895">IF(YEAR(M895)&lt;&gt;YEAR(M894),IF(O894&gt;INDEX(Table2xAcq.1[],_xlfn.AGGREGATE(15,6,(ROW(Tableyear1[])-ROW(INDEX(Tableyear1[],1,1))+1)/(YEAR(Tableyear1[])=YEAR(M894)),1)),O894-(O894-INDEX(Table2xAcq.1[],_xlfn.AGGREGATE(15,6,(ROW(Tableyear1[])-ROW(INDEX(Tableyear1[],1,1))+1)/(YEAR(Tableyear1[])=YEAR(M894)),1)))*$C$25,O894+MAX($Q$2:Q894)*$C$19),O894)*($J895/$J894)</f>
        <v>3188.7903547201777</v>
      </c>
      <c r="P895" s="80">
        <f t="array" ref="P895">IF(YEAR(M895)&lt;&gt;YEAR(M894),IF(O894&gt;INDEX(Table2xAcq.1[],_xlfn.AGGREGATE(15,6,(ROW(Tableyear1[])-ROW(INDEX(Tableyear1[],1,1))+1)/(YEAR(Tableyear1[])=YEAR(M894)),1)),P894+(O894-INDEX(Table2xAcq.1[],_xlfn.AGGREGATE(15,6,(ROW(Tableyear1[])-ROW(INDEX(Tableyear1[],1,1))+1)/(YEAR(Tableyear1[])=YEAR(M894)),1)))*$C$25,P894-MAX($Q$2:Q894)*$C$19),P894)*(1+Tbill_YTM)^(1/52)</f>
        <v>5745.5804889192314</v>
      </c>
      <c r="Q895" s="64">
        <f t="shared" si="52"/>
        <v>13748.146931833739</v>
      </c>
      <c r="R895" s="64">
        <f>IF(YEAR(M895)&lt;&gt;YEAR(M894), R894*EXP($C$20/52)+(-MAX(Q$2:Q894)*$C$19), R894*EXP($C$20/52))</f>
        <v>-6529.154876863231</v>
      </c>
      <c r="S895" s="65">
        <f t="shared" si="53"/>
        <v>2.1056548957893142</v>
      </c>
      <c r="T895" s="62"/>
      <c r="U895" s="62"/>
      <c r="V895" s="62"/>
    </row>
    <row r="896" spans="7:22" x14ac:dyDescent="0.4">
      <c r="G896" s="62"/>
      <c r="H896" s="77">
        <v>42863</v>
      </c>
      <c r="I896" s="78">
        <v>5686.81005859375</v>
      </c>
      <c r="J896" s="73">
        <v>14.464606285095201</v>
      </c>
      <c r="K896" s="79">
        <f t="shared" si="54"/>
        <v>166.22698089056234</v>
      </c>
      <c r="L896" s="62"/>
      <c r="M896" s="77">
        <v>42863</v>
      </c>
      <c r="N896" s="80">
        <f t="shared" si="55"/>
        <v>4848.4935655894087</v>
      </c>
      <c r="O896" s="80">
        <f t="array" ref="O896">IF(YEAR(M896)&lt;&gt;YEAR(M895),IF(O895&gt;INDEX(Table2xAcq.1[],_xlfn.AGGREGATE(15,6,(ROW(Tableyear1[])-ROW(INDEX(Tableyear1[],1,1))+1)/(YEAR(Tableyear1[])=YEAR(M895)),1)),O895-(O895-INDEX(Table2xAcq.1[],_xlfn.AGGREGATE(15,6,(ROW(Tableyear1[])-ROW(INDEX(Tableyear1[],1,1))+1)/(YEAR(Tableyear1[])=YEAR(M895)),1)))*$C$25,O895+MAX($Q$2:Q895)*$C$19),O895)*($J896/$J895)</f>
        <v>3237.3814747057095</v>
      </c>
      <c r="P896" s="80">
        <f t="array" ref="P896">IF(YEAR(M896)&lt;&gt;YEAR(M895),IF(O895&gt;INDEX(Table2xAcq.1[],_xlfn.AGGREGATE(15,6,(ROW(Tableyear1[])-ROW(INDEX(Tableyear1[],1,1))+1)/(YEAR(Tableyear1[])=YEAR(M895)),1)),P895+(O895-INDEX(Table2xAcq.1[],_xlfn.AGGREGATE(15,6,(ROW(Tableyear1[])-ROW(INDEX(Tableyear1[],1,1))+1)/(YEAR(Tableyear1[])=YEAR(M895)),1)))*$C$25,P895-MAX($Q$2:Q895)*$C$19),P895)*(1+Tbill_YTM)^(1/52)</f>
        <v>5748.8474265392697</v>
      </c>
      <c r="Q896" s="64">
        <f t="shared" si="52"/>
        <v>13834.722466834388</v>
      </c>
      <c r="R896" s="64">
        <f>IF(YEAR(M896)&lt;&gt;YEAR(M895), R895*EXP($C$20/52)+(-MAX(Q$2:Q895)*$C$19), R895*EXP($C$20/52))</f>
        <v>-6536.6928651088228</v>
      </c>
      <c r="S896" s="65">
        <f t="shared" si="53"/>
        <v>2.116471242006881</v>
      </c>
      <c r="T896" s="62"/>
      <c r="U896" s="62"/>
      <c r="V896" s="62"/>
    </row>
    <row r="897" spans="1:22" x14ac:dyDescent="0.4">
      <c r="G897" s="62"/>
      <c r="H897" s="77">
        <v>42870</v>
      </c>
      <c r="I897" s="78">
        <v>5651.56005859375</v>
      </c>
      <c r="J897" s="73">
        <v>14.290676116943301</v>
      </c>
      <c r="K897" s="79">
        <f t="shared" si="54"/>
        <v>166.32149756792577</v>
      </c>
      <c r="L897" s="62"/>
      <c r="M897" s="77">
        <v>42870</v>
      </c>
      <c r="N897" s="80">
        <f t="shared" si="55"/>
        <v>4818.4399157530206</v>
      </c>
      <c r="O897" s="80">
        <f t="array" ref="O897">IF(YEAR(M897)&lt;&gt;YEAR(M896),IF(O896&gt;INDEX(Table2xAcq.1[],_xlfn.AGGREGATE(15,6,(ROW(Tableyear1[])-ROW(INDEX(Tableyear1[],1,1))+1)/(YEAR(Tableyear1[])=YEAR(M896)),1)),O896-(O896-INDEX(Table2xAcq.1[],_xlfn.AGGREGATE(15,6,(ROW(Tableyear1[])-ROW(INDEX(Tableyear1[],1,1))+1)/(YEAR(Tableyear1[])=YEAR(M896)),1)))*$C$25,O896+MAX($Q$2:Q896)*$C$19),O896)*($J897/$J896)</f>
        <v>3198.4534670455478</v>
      </c>
      <c r="P897" s="80">
        <f t="array" ref="P897">IF(YEAR(M897)&lt;&gt;YEAR(M896),IF(O896&gt;INDEX(Table2xAcq.1[],_xlfn.AGGREGATE(15,6,(ROW(Tableyear1[])-ROW(INDEX(Tableyear1[],1,1))+1)/(YEAR(Tableyear1[])=YEAR(M896)),1)),P896+(O896-INDEX(Table2xAcq.1[],_xlfn.AGGREGATE(15,6,(ROW(Tableyear1[])-ROW(INDEX(Tableyear1[],1,1))+1)/(YEAR(Tableyear1[])=YEAR(M896)),1)))*$C$25,P896-MAX($Q$2:Q896)*$C$19),P896)*(1+Tbill_YTM)^(1/52)</f>
        <v>5752.1162217403535</v>
      </c>
      <c r="Q897" s="64">
        <f t="shared" si="52"/>
        <v>13769.009604538922</v>
      </c>
      <c r="R897" s="64">
        <f>IF(YEAR(M897)&lt;&gt;YEAR(M896), R896*EXP($C$20/52)+(-MAX(Q$2:Q896)*$C$19), R896*EXP($C$20/52))</f>
        <v>-6544.2395560529822</v>
      </c>
      <c r="S897" s="65">
        <f t="shared" si="53"/>
        <v>2.1039892391780666</v>
      </c>
      <c r="T897" s="62"/>
      <c r="U897" s="62"/>
      <c r="V897" s="62"/>
    </row>
    <row r="898" spans="1:22" x14ac:dyDescent="0.4">
      <c r="G898" s="62"/>
      <c r="H898" s="77">
        <v>42877</v>
      </c>
      <c r="I898" s="78">
        <v>5788.35986328125</v>
      </c>
      <c r="J898" s="73">
        <v>14.9876298904418</v>
      </c>
      <c r="K898" s="79">
        <f t="shared" si="54"/>
        <v>166.41606798748106</v>
      </c>
      <c r="L898" s="62"/>
      <c r="M898" s="77">
        <v>42877</v>
      </c>
      <c r="N898" s="80">
        <f t="shared" si="55"/>
        <v>4935.073488171869</v>
      </c>
      <c r="O898" s="80">
        <f t="array" ref="O898">IF(YEAR(M898)&lt;&gt;YEAR(M897),IF(O897&gt;INDEX(Table2xAcq.1[],_xlfn.AGGREGATE(15,6,(ROW(Tableyear1[])-ROW(INDEX(Tableyear1[],1,1))+1)/(YEAR(Tableyear1[])=YEAR(M897)),1)),O897-(O897-INDEX(Table2xAcq.1[],_xlfn.AGGREGATE(15,6,(ROW(Tableyear1[])-ROW(INDEX(Tableyear1[],1,1))+1)/(YEAR(Tableyear1[])=YEAR(M897)),1)))*$C$25,O897+MAX($Q$2:Q897)*$C$19),O897)*($J898/$J897)</f>
        <v>3354.441482936119</v>
      </c>
      <c r="P898" s="80">
        <f t="array" ref="P898">IF(YEAR(M898)&lt;&gt;YEAR(M897),IF(O897&gt;INDEX(Table2xAcq.1[],_xlfn.AGGREGATE(15,6,(ROW(Tableyear1[])-ROW(INDEX(Tableyear1[],1,1))+1)/(YEAR(Tableyear1[])=YEAR(M897)),1)),P897+(O897-INDEX(Table2xAcq.1[],_xlfn.AGGREGATE(15,6,(ROW(Tableyear1[])-ROW(INDEX(Tableyear1[],1,1))+1)/(YEAR(Tableyear1[])=YEAR(M897)),1)))*$C$25,P897-MAX($Q$2:Q897)*$C$19),P897)*(1+Tbill_YTM)^(1/52)</f>
        <v>5755.3868755787043</v>
      </c>
      <c r="Q898" s="64">
        <f t="shared" ref="Q898:Q961" si="56">SUM(N898:P898)</f>
        <v>14044.901846686693</v>
      </c>
      <c r="R898" s="64">
        <f>IF(YEAR(M898)&lt;&gt;YEAR(M897), R897*EXP($C$20/52)+(-MAX(Q$2:Q897)*$C$19), R897*EXP($C$20/52))</f>
        <v>-6551.7949597430788</v>
      </c>
      <c r="S898" s="65">
        <f t="shared" ref="S898:S961" si="57">Q898/-R898</f>
        <v>2.1436723726832634</v>
      </c>
      <c r="T898" s="62"/>
      <c r="U898" s="62"/>
      <c r="V898" s="62"/>
    </row>
    <row r="899" spans="1:22" x14ac:dyDescent="0.4">
      <c r="G899" s="62"/>
      <c r="H899" s="77">
        <v>42884</v>
      </c>
      <c r="I899" s="78">
        <v>5881.4599609375</v>
      </c>
      <c r="J899" s="73">
        <v>15.456381797790501</v>
      </c>
      <c r="K899" s="79">
        <f t="shared" ref="K899:K962" si="58">K898*(1+Tbill_YTM)^(1/52)</f>
        <v>166.51069217978602</v>
      </c>
      <c r="L899" s="62"/>
      <c r="M899" s="77">
        <v>42884</v>
      </c>
      <c r="N899" s="80">
        <f t="shared" ref="N899:N962" si="59">N898*($I899/$I898)</f>
        <v>5014.4493104327048</v>
      </c>
      <c r="O899" s="80">
        <f t="array" ref="O899">IF(YEAR(M899)&lt;&gt;YEAR(M898),IF(O898&gt;INDEX(Table2xAcq.1[],_xlfn.AGGREGATE(15,6,(ROW(Tableyear1[])-ROW(INDEX(Tableyear1[],1,1))+1)/(YEAR(Tableyear1[])=YEAR(M898)),1)),O898-(O898-INDEX(Table2xAcq.1[],_xlfn.AGGREGATE(15,6,(ROW(Tableyear1[])-ROW(INDEX(Tableyear1[],1,1))+1)/(YEAR(Tableyear1[])=YEAR(M898)),1)))*$C$25,O898+MAX($Q$2:Q898)*$C$19),O898)*($J899/$J898)</f>
        <v>3459.3547250371062</v>
      </c>
      <c r="P899" s="80">
        <f t="array" ref="P899">IF(YEAR(M899)&lt;&gt;YEAR(M898),IF(O898&gt;INDEX(Table2xAcq.1[],_xlfn.AGGREGATE(15,6,(ROW(Tableyear1[])-ROW(INDEX(Tableyear1[],1,1))+1)/(YEAR(Tableyear1[])=YEAR(M898)),1)),P898+(O898-INDEX(Table2xAcq.1[],_xlfn.AGGREGATE(15,6,(ROW(Tableyear1[])-ROW(INDEX(Tableyear1[],1,1))+1)/(YEAR(Tableyear1[])=YEAR(M898)),1)))*$C$25,P898-MAX($Q$2:Q898)*$C$19),P898)*(1+Tbill_YTM)^(1/52)</f>
        <v>5758.6593891111424</v>
      </c>
      <c r="Q899" s="64">
        <f t="shared" si="56"/>
        <v>14232.463424580954</v>
      </c>
      <c r="R899" s="64">
        <f>IF(YEAR(M899)&lt;&gt;YEAR(M898), R898*EXP($C$20/52)+(-MAX(Q$2:Q898)*$C$19), R898*EXP($C$20/52))</f>
        <v>-6559.3590862380834</v>
      </c>
      <c r="S899" s="65">
        <f t="shared" si="57"/>
        <v>2.1697948286504833</v>
      </c>
      <c r="T899" s="62"/>
      <c r="U899" s="62"/>
      <c r="V899" s="62"/>
    </row>
    <row r="900" spans="1:22" x14ac:dyDescent="0.4">
      <c r="G900" s="62"/>
      <c r="H900" s="77">
        <v>42891</v>
      </c>
      <c r="I900" s="78">
        <v>5741.93994140625</v>
      </c>
      <c r="J900" s="73">
        <v>14.707616806030201</v>
      </c>
      <c r="K900" s="79">
        <f t="shared" si="58"/>
        <v>166.60537017541586</v>
      </c>
      <c r="L900" s="62"/>
      <c r="M900" s="77">
        <v>42891</v>
      </c>
      <c r="N900" s="80">
        <f t="shared" si="59"/>
        <v>4895.4965214353078</v>
      </c>
      <c r="O900" s="80">
        <f t="array" ref="O900">IF(YEAR(M900)&lt;&gt;YEAR(M899),IF(O899&gt;INDEX(Table2xAcq.1[],_xlfn.AGGREGATE(15,6,(ROW(Tableyear1[])-ROW(INDEX(Tableyear1[],1,1))+1)/(YEAR(Tableyear1[])=YEAR(M899)),1)),O899-(O899-INDEX(Table2xAcq.1[],_xlfn.AGGREGATE(15,6,(ROW(Tableyear1[])-ROW(INDEX(Tableyear1[],1,1))+1)/(YEAR(Tableyear1[])=YEAR(M899)),1)))*$C$25,O899+MAX($Q$2:Q899)*$C$19),O899)*($J900/$J899)</f>
        <v>3291.7706328429908</v>
      </c>
      <c r="P900" s="80">
        <f t="array" ref="P900">IF(YEAR(M900)&lt;&gt;YEAR(M899),IF(O899&gt;INDEX(Table2xAcq.1[],_xlfn.AGGREGATE(15,6,(ROW(Tableyear1[])-ROW(INDEX(Tableyear1[],1,1))+1)/(YEAR(Tableyear1[])=YEAR(M899)),1)),P899+(O899-INDEX(Table2xAcq.1[],_xlfn.AGGREGATE(15,6,(ROW(Tableyear1[])-ROW(INDEX(Tableyear1[],1,1))+1)/(YEAR(Tableyear1[])=YEAR(M899)),1)))*$C$25,P899-MAX($Q$2:Q899)*$C$19),P899)*(1+Tbill_YTM)^(1/52)</f>
        <v>5761.9337633950909</v>
      </c>
      <c r="Q900" s="64">
        <f t="shared" si="56"/>
        <v>13949.20091767339</v>
      </c>
      <c r="R900" s="64">
        <f>IF(YEAR(M900)&lt;&gt;YEAR(M899), R899*EXP($C$20/52)+(-MAX(Q$2:Q899)*$C$19), R899*EXP($C$20/52))</f>
        <v>-6566.9319456085805</v>
      </c>
      <c r="S900" s="65">
        <f t="shared" si="57"/>
        <v>2.1241579832423052</v>
      </c>
      <c r="T900" s="62"/>
      <c r="U900" s="62"/>
      <c r="V900" s="62"/>
    </row>
    <row r="901" spans="1:22" x14ac:dyDescent="0.4">
      <c r="G901" s="62"/>
      <c r="H901" s="77">
        <v>42898</v>
      </c>
      <c r="I901" s="78">
        <v>5681.47998046875</v>
      </c>
      <c r="J901" s="73">
        <v>14.406629562377899</v>
      </c>
      <c r="K901" s="79">
        <f t="shared" si="58"/>
        <v>166.70010200496313</v>
      </c>
      <c r="L901" s="62"/>
      <c r="M901" s="77">
        <v>42898</v>
      </c>
      <c r="N901" s="80">
        <f t="shared" si="59"/>
        <v>4843.9492166087166</v>
      </c>
      <c r="O901" s="80">
        <f t="array" ref="O901">IF(YEAR(M901)&lt;&gt;YEAR(M900),IF(O900&gt;INDEX(Table2xAcq.1[],_xlfn.AGGREGATE(15,6,(ROW(Tableyear1[])-ROW(INDEX(Tableyear1[],1,1))+1)/(YEAR(Tableyear1[])=YEAR(M900)),1)),O900-(O900-INDEX(Table2xAcq.1[],_xlfn.AGGREGATE(15,6,(ROW(Tableyear1[])-ROW(INDEX(Tableyear1[],1,1))+1)/(YEAR(Tableyear1[])=YEAR(M900)),1)))*$C$25,O900+MAX($Q$2:Q900)*$C$19),O900)*($J901/$J900)</f>
        <v>3224.4054721523221</v>
      </c>
      <c r="P901" s="80">
        <f t="array" ref="P901">IF(YEAR(M901)&lt;&gt;YEAR(M900),IF(O900&gt;INDEX(Table2xAcq.1[],_xlfn.AGGREGATE(15,6,(ROW(Tableyear1[])-ROW(INDEX(Tableyear1[],1,1))+1)/(YEAR(Tableyear1[])=YEAR(M900)),1)),P900+(O900-INDEX(Table2xAcq.1[],_xlfn.AGGREGATE(15,6,(ROW(Tableyear1[])-ROW(INDEX(Tableyear1[],1,1))+1)/(YEAR(Tableyear1[])=YEAR(M900)),1)))*$C$25,P900-MAX($Q$2:Q900)*$C$19),P900)*(1+Tbill_YTM)^(1/52)</f>
        <v>5765.209999488573</v>
      </c>
      <c r="Q901" s="64">
        <f t="shared" si="56"/>
        <v>13833.564688249611</v>
      </c>
      <c r="R901" s="64">
        <f>IF(YEAR(M901)&lt;&gt;YEAR(M900), R900*EXP($C$20/52)+(-MAX(Q$2:Q900)*$C$19), R900*EXP($C$20/52))</f>
        <v>-6574.51354793678</v>
      </c>
      <c r="S901" s="65">
        <f t="shared" si="57"/>
        <v>2.1041198846705358</v>
      </c>
      <c r="T901" s="62"/>
      <c r="U901" s="62"/>
      <c r="V901" s="62"/>
    </row>
    <row r="902" spans="1:22" ht="17.5" customHeight="1" x14ac:dyDescent="0.4">
      <c r="A902" s="4"/>
      <c r="G902" s="62"/>
      <c r="H902" s="77">
        <v>42905</v>
      </c>
      <c r="I902" s="78">
        <v>5803.10986328125</v>
      </c>
      <c r="J902" s="73">
        <v>15.024639129638601</v>
      </c>
      <c r="K902" s="79">
        <f t="shared" si="58"/>
        <v>166.79488769903782</v>
      </c>
      <c r="L902" s="79"/>
      <c r="M902" s="77">
        <v>42905</v>
      </c>
      <c r="N902" s="93">
        <f t="shared" si="59"/>
        <v>4947.6491288835477</v>
      </c>
      <c r="O902" s="80">
        <f t="array" ref="O902">IF(YEAR(M902)&lt;&gt;YEAR(M901),IF(O901&gt;INDEX(Table2xAcq.1[],_xlfn.AGGREGATE(15,6,(ROW(Tableyear1[])-ROW(INDEX(Tableyear1[],1,1))+1)/(YEAR(Tableyear1[])=YEAR(M901)),1)),O901-(O901-INDEX(Table2xAcq.1[],_xlfn.AGGREGATE(15,6,(ROW(Tableyear1[])-ROW(INDEX(Tableyear1[],1,1))+1)/(YEAR(Tableyear1[])=YEAR(M901)),1)))*$C$25,O901+MAX($Q$2:Q901)*$C$19),O901)*($J902/$J901)</f>
        <v>3362.7246690116458</v>
      </c>
      <c r="P902" s="80">
        <f t="array" ref="P902">IF(YEAR(M902)&lt;&gt;YEAR(M901),IF(O901&gt;INDEX(Table2xAcq.1[],_xlfn.AGGREGATE(15,6,(ROW(Tableyear1[])-ROW(INDEX(Tableyear1[],1,1))+1)/(YEAR(Tableyear1[])=YEAR(M901)),1)),P901+(O901-INDEX(Table2xAcq.1[],_xlfn.AGGREGATE(15,6,(ROW(Tableyear1[])-ROW(INDEX(Tableyear1[],1,1))+1)/(YEAR(Tableyear1[])=YEAR(M901)),1)))*$C$25,P901-MAX($Q$2:Q901)*$C$19),P901)*(1+Tbill_YTM)^(1/52)</f>
        <v>5768.4880984502133</v>
      </c>
      <c r="Q902" s="64">
        <f t="shared" si="56"/>
        <v>14078.861896345406</v>
      </c>
      <c r="R902" s="66">
        <f>IF(YEAR(M902)&lt;&gt;YEAR(M901), R901*EXP($C$20/52)+(-MAX(Q$2:Q901)*$C$19), R901*EXP($C$20/52))</f>
        <v>-6582.1039033165316</v>
      </c>
      <c r="S902" s="65">
        <f t="shared" si="57"/>
        <v>2.1389607491992759</v>
      </c>
      <c r="T902" s="62"/>
      <c r="U902" s="62"/>
      <c r="V902" s="62"/>
    </row>
    <row r="903" spans="1:22" ht="17.5" customHeight="1" x14ac:dyDescent="0.4">
      <c r="G903" s="62"/>
      <c r="H903" s="77">
        <v>42912</v>
      </c>
      <c r="I903" s="78">
        <v>5646.919921875</v>
      </c>
      <c r="J903" s="73">
        <v>14.226137161254799</v>
      </c>
      <c r="K903" s="79">
        <f t="shared" si="58"/>
        <v>166.8897272882673</v>
      </c>
      <c r="L903" s="62"/>
      <c r="M903" s="77">
        <v>42912</v>
      </c>
      <c r="N903" s="80">
        <f t="shared" si="59"/>
        <v>4814.4838010256917</v>
      </c>
      <c r="O903" s="80">
        <f t="array" ref="O903">IF(YEAR(M903)&lt;&gt;YEAR(M902),IF(O902&gt;INDEX(Table2xAcq.1[],_xlfn.AGGREGATE(15,6,(ROW(Tableyear1[])-ROW(INDEX(Tableyear1[],1,1))+1)/(YEAR(Tableyear1[])=YEAR(M902)),1)),O902-(O902-INDEX(Table2xAcq.1[],_xlfn.AGGREGATE(15,6,(ROW(Tableyear1[])-ROW(INDEX(Tableyear1[],1,1))+1)/(YEAR(Tableyear1[])=YEAR(M902)),1)))*$C$25,O902+MAX($Q$2:Q902)*$C$19),O902)*($J903/$J902)</f>
        <v>3184.0087448440113</v>
      </c>
      <c r="P903" s="80">
        <f t="array" ref="P903">IF(YEAR(M903)&lt;&gt;YEAR(M902),IF(O902&gt;INDEX(Table2xAcq.1[],_xlfn.AGGREGATE(15,6,(ROW(Tableyear1[])-ROW(INDEX(Tableyear1[],1,1))+1)/(YEAR(Tableyear1[])=YEAR(M902)),1)),P902+(O902-INDEX(Table2xAcq.1[],_xlfn.AGGREGATE(15,6,(ROW(Tableyear1[])-ROW(INDEX(Tableyear1[],1,1))+1)/(YEAR(Tableyear1[])=YEAR(M902)),1)))*$C$25,P902-MAX($Q$2:Q902)*$C$19),P902)*(1+Tbill_YTM)^(1/52)</f>
        <v>5771.7680613392395</v>
      </c>
      <c r="Q903" s="64">
        <f t="shared" si="56"/>
        <v>13770.260607208944</v>
      </c>
      <c r="R903" s="64">
        <f>IF(YEAR(M903)&lt;&gt;YEAR(M902), R902*EXP($C$20/52)+(-MAX(Q$2:Q902)*$C$19), R902*EXP($C$20/52))</f>
        <v>-6589.70302185334</v>
      </c>
      <c r="S903" s="65">
        <f t="shared" si="57"/>
        <v>2.0896633067594732</v>
      </c>
      <c r="T903" s="62"/>
      <c r="U903" s="62"/>
      <c r="V903" s="62"/>
    </row>
    <row r="904" spans="1:22" x14ac:dyDescent="0.4">
      <c r="G904" s="62"/>
      <c r="H904" s="77">
        <v>42919</v>
      </c>
      <c r="I904" s="78">
        <v>5656.47021484375</v>
      </c>
      <c r="J904" s="73">
        <v>14.255743026733301</v>
      </c>
      <c r="K904" s="79">
        <f t="shared" si="58"/>
        <v>166.98462080329637</v>
      </c>
      <c r="L904" s="62"/>
      <c r="M904" s="77">
        <v>42919</v>
      </c>
      <c r="N904" s="80">
        <f t="shared" si="59"/>
        <v>4822.6262453013724</v>
      </c>
      <c r="O904" s="80">
        <f t="array" ref="O904">IF(YEAR(M904)&lt;&gt;YEAR(M903),IF(O903&gt;INDEX(Table2xAcq.1[],_xlfn.AGGREGATE(15,6,(ROW(Tableyear1[])-ROW(INDEX(Tableyear1[],1,1))+1)/(YEAR(Tableyear1[])=YEAR(M903)),1)),O903-(O903-INDEX(Table2xAcq.1[],_xlfn.AGGREGATE(15,6,(ROW(Tableyear1[])-ROW(INDEX(Tableyear1[],1,1))+1)/(YEAR(Tableyear1[])=YEAR(M903)),1)))*$C$25,O903+MAX($Q$2:Q903)*$C$19),O903)*($J904/$J903)</f>
        <v>3190.6349521913548</v>
      </c>
      <c r="P904" s="80">
        <f t="array" ref="P904">IF(YEAR(M904)&lt;&gt;YEAR(M903),IF(O903&gt;INDEX(Table2xAcq.1[],_xlfn.AGGREGATE(15,6,(ROW(Tableyear1[])-ROW(INDEX(Tableyear1[],1,1))+1)/(YEAR(Tableyear1[])=YEAR(M903)),1)),P903+(O903-INDEX(Table2xAcq.1[],_xlfn.AGGREGATE(15,6,(ROW(Tableyear1[])-ROW(INDEX(Tableyear1[],1,1))+1)/(YEAR(Tableyear1[])=YEAR(M903)),1)))*$C$25,P903-MAX($Q$2:Q903)*$C$19),P903)*(1+Tbill_YTM)^(1/52)</f>
        <v>5775.049889215481</v>
      </c>
      <c r="Q904" s="64">
        <f t="shared" si="56"/>
        <v>13788.311086708209</v>
      </c>
      <c r="R904" s="64">
        <f>IF(YEAR(M904)&lt;&gt;YEAR(M903), R903*EXP($C$20/52)+(-MAX(Q$2:Q903)*$C$19), R903*EXP($C$20/52))</f>
        <v>-6597.3109136643761</v>
      </c>
      <c r="S904" s="65">
        <f t="shared" si="57"/>
        <v>2.0899895832027267</v>
      </c>
      <c r="T904" s="62"/>
      <c r="U904" s="62"/>
      <c r="V904" s="62"/>
    </row>
    <row r="905" spans="1:22" x14ac:dyDescent="0.4">
      <c r="G905" s="62"/>
      <c r="H905" s="77">
        <v>42926</v>
      </c>
      <c r="I905" s="78">
        <v>5838.080078125</v>
      </c>
      <c r="J905" s="73">
        <v>15.172324180603001</v>
      </c>
      <c r="K905" s="79">
        <f t="shared" si="58"/>
        <v>167.07956827478722</v>
      </c>
      <c r="L905" s="62"/>
      <c r="M905" s="77">
        <v>42926</v>
      </c>
      <c r="N905" s="80">
        <f t="shared" si="59"/>
        <v>4977.4642378655999</v>
      </c>
      <c r="O905" s="80">
        <f t="array" ref="O905">IF(YEAR(M905)&lt;&gt;YEAR(M904),IF(O904&gt;INDEX(Table2xAcq.1[],_xlfn.AGGREGATE(15,6,(ROW(Tableyear1[])-ROW(INDEX(Tableyear1[],1,1))+1)/(YEAR(Tableyear1[])=YEAR(M904)),1)),O904-(O904-INDEX(Table2xAcq.1[],_xlfn.AGGREGATE(15,6,(ROW(Tableyear1[])-ROW(INDEX(Tableyear1[],1,1))+1)/(YEAR(Tableyear1[])=YEAR(M904)),1)))*$C$25,O904+MAX($Q$2:Q904)*$C$19),O904)*($J905/$J904)</f>
        <v>3395.7786518618932</v>
      </c>
      <c r="P905" s="80">
        <f t="array" ref="P905">IF(YEAR(M905)&lt;&gt;YEAR(M904),IF(O904&gt;INDEX(Table2xAcq.1[],_xlfn.AGGREGATE(15,6,(ROW(Tableyear1[])-ROW(INDEX(Tableyear1[],1,1))+1)/(YEAR(Tableyear1[])=YEAR(M904)),1)),P904+(O904-INDEX(Table2xAcq.1[],_xlfn.AGGREGATE(15,6,(ROW(Tableyear1[])-ROW(INDEX(Tableyear1[],1,1))+1)/(YEAR(Tableyear1[])=YEAR(M904)),1)))*$C$25,P904-MAX($Q$2:Q904)*$C$19),P904)*(1+Tbill_YTM)^(1/52)</f>
        <v>5778.3335831393697</v>
      </c>
      <c r="Q905" s="64">
        <f t="shared" si="56"/>
        <v>14151.576472866862</v>
      </c>
      <c r="R905" s="64">
        <f>IF(YEAR(M905)&lt;&gt;YEAR(M904), R904*EXP($C$20/52)+(-MAX(Q$2:Q904)*$C$19), R904*EXP($C$20/52))</f>
        <v>-6604.9275888784905</v>
      </c>
      <c r="S905" s="65">
        <f t="shared" si="57"/>
        <v>2.1425785949108009</v>
      </c>
      <c r="T905" s="62"/>
      <c r="U905" s="62"/>
      <c r="V905" s="62"/>
    </row>
    <row r="906" spans="1:22" x14ac:dyDescent="0.4">
      <c r="G906" s="62"/>
      <c r="H906" s="77">
        <v>42933</v>
      </c>
      <c r="I906" s="78">
        <v>5921.52978515625</v>
      </c>
      <c r="J906" s="73">
        <v>15.590521812438899</v>
      </c>
      <c r="K906" s="79">
        <f t="shared" si="58"/>
        <v>167.17456973341953</v>
      </c>
      <c r="L906" s="62"/>
      <c r="M906" s="77">
        <v>42933</v>
      </c>
      <c r="N906" s="80">
        <f t="shared" si="59"/>
        <v>5048.612274009326</v>
      </c>
      <c r="O906" s="80">
        <f t="array" ref="O906">IF(YEAR(M906)&lt;&gt;YEAR(M905),IF(O905&gt;INDEX(Table2xAcq.1[],_xlfn.AGGREGATE(15,6,(ROW(Tableyear1[])-ROW(INDEX(Tableyear1[],1,1))+1)/(YEAR(Tableyear1[])=YEAR(M905)),1)),O905-(O905-INDEX(Table2xAcq.1[],_xlfn.AGGREGATE(15,6,(ROW(Tableyear1[])-ROW(INDEX(Tableyear1[],1,1))+1)/(YEAR(Tableyear1[])=YEAR(M905)),1)))*$C$25,O905+MAX($Q$2:Q905)*$C$19),O905)*($J906/$J905)</f>
        <v>3489.377139051026</v>
      </c>
      <c r="P906" s="80">
        <f t="array" ref="P906">IF(YEAR(M906)&lt;&gt;YEAR(M905),IF(O905&gt;INDEX(Table2xAcq.1[],_xlfn.AGGREGATE(15,6,(ROW(Tableyear1[])-ROW(INDEX(Tableyear1[],1,1))+1)/(YEAR(Tableyear1[])=YEAR(M905)),1)),P905+(O905-INDEX(Table2xAcq.1[],_xlfn.AGGREGATE(15,6,(ROW(Tableyear1[])-ROW(INDEX(Tableyear1[],1,1))+1)/(YEAR(Tableyear1[])=YEAR(M905)),1)))*$C$25,P905-MAX($Q$2:Q905)*$C$19),P905)*(1+Tbill_YTM)^(1/52)</f>
        <v>5781.6191441719402</v>
      </c>
      <c r="Q906" s="64">
        <f t="shared" si="56"/>
        <v>14319.608557232292</v>
      </c>
      <c r="R906" s="64">
        <f>IF(YEAR(M906)&lt;&gt;YEAR(M905), R905*EXP($C$20/52)+(-MAX(Q$2:Q905)*$C$19), R905*EXP($C$20/52))</f>
        <v>-6612.553057636228</v>
      </c>
      <c r="S906" s="65">
        <f t="shared" si="57"/>
        <v>2.1655188899688143</v>
      </c>
      <c r="T906" s="62"/>
      <c r="U906" s="62"/>
      <c r="V906" s="62"/>
    </row>
    <row r="907" spans="1:22" x14ac:dyDescent="0.4">
      <c r="G907" s="62"/>
      <c r="H907" s="77">
        <v>42940</v>
      </c>
      <c r="I907" s="78">
        <v>5908.919921875</v>
      </c>
      <c r="J907" s="73">
        <v>15.5313100814819</v>
      </c>
      <c r="K907" s="79">
        <f t="shared" si="58"/>
        <v>167.26962520989036</v>
      </c>
      <c r="L907" s="62"/>
      <c r="M907" s="77">
        <v>42940</v>
      </c>
      <c r="N907" s="80">
        <f t="shared" si="59"/>
        <v>5037.8612834975693</v>
      </c>
      <c r="O907" s="80">
        <f t="array" ref="O907">IF(YEAR(M907)&lt;&gt;YEAR(M906),IF(O906&gt;INDEX(Table2xAcq.1[],_xlfn.AGGREGATE(15,6,(ROW(Tableyear1[])-ROW(INDEX(Tableyear1[],1,1))+1)/(YEAR(Tableyear1[])=YEAR(M906)),1)),O906-(O906-INDEX(Table2xAcq.1[],_xlfn.AGGREGATE(15,6,(ROW(Tableyear1[])-ROW(INDEX(Tableyear1[],1,1))+1)/(YEAR(Tableyear1[])=YEAR(M906)),1)))*$C$25,O906+MAX($Q$2:Q906)*$C$19),O906)*($J907/$J906)</f>
        <v>3476.1247243563394</v>
      </c>
      <c r="P907" s="80">
        <f t="array" ref="P907">IF(YEAR(M907)&lt;&gt;YEAR(M906),IF(O906&gt;INDEX(Table2xAcq.1[],_xlfn.AGGREGATE(15,6,(ROW(Tableyear1[])-ROW(INDEX(Tableyear1[],1,1))+1)/(YEAR(Tableyear1[])=YEAR(M906)),1)),P906+(O906-INDEX(Table2xAcq.1[],_xlfn.AGGREGATE(15,6,(ROW(Tableyear1[])-ROW(INDEX(Tableyear1[],1,1))+1)/(YEAR(Tableyear1[])=YEAR(M906)),1)))*$C$25,P906-MAX($Q$2:Q906)*$C$19),P906)*(1+Tbill_YTM)^(1/52)</f>
        <v>5784.9065733748303</v>
      </c>
      <c r="Q907" s="64">
        <f t="shared" si="56"/>
        <v>14298.89258122874</v>
      </c>
      <c r="R907" s="64">
        <f>IF(YEAR(M907)&lt;&gt;YEAR(M906), R906*EXP($C$20/52)+(-MAX(Q$2:Q906)*$C$19), R906*EXP($C$20/52))</f>
        <v>-6620.1873300898415</v>
      </c>
      <c r="S907" s="65">
        <f t="shared" si="57"/>
        <v>2.159892442353998</v>
      </c>
      <c r="T907" s="62"/>
      <c r="U907" s="62"/>
      <c r="V907" s="62"/>
    </row>
    <row r="908" spans="1:22" x14ac:dyDescent="0.4">
      <c r="G908" s="62"/>
      <c r="H908" s="77">
        <v>42947</v>
      </c>
      <c r="I908" s="78">
        <v>5899.91015625</v>
      </c>
      <c r="J908" s="73">
        <v>15.479497909545801</v>
      </c>
      <c r="K908" s="79">
        <f t="shared" si="58"/>
        <v>167.36473473491429</v>
      </c>
      <c r="L908" s="62"/>
      <c r="M908" s="77">
        <v>42947</v>
      </c>
      <c r="N908" s="80">
        <f t="shared" si="59"/>
        <v>5030.1796851656063</v>
      </c>
      <c r="O908" s="80">
        <f t="array" ref="O908">IF(YEAR(M908)&lt;&gt;YEAR(M907),IF(O907&gt;INDEX(Table2xAcq.1[],_xlfn.AGGREGATE(15,6,(ROW(Tableyear1[])-ROW(INDEX(Tableyear1[],1,1))+1)/(YEAR(Tableyear1[])=YEAR(M907)),1)),O907-(O907-INDEX(Table2xAcq.1[],_xlfn.AGGREGATE(15,6,(ROW(Tableyear1[])-ROW(INDEX(Tableyear1[],1,1))+1)/(YEAR(Tableyear1[])=YEAR(M907)),1)))*$C$25,O907+MAX($Q$2:Q907)*$C$19),O907)*($J908/$J907)</f>
        <v>3464.5284346071303</v>
      </c>
      <c r="P908" s="80">
        <f t="array" ref="P908">IF(YEAR(M908)&lt;&gt;YEAR(M907),IF(O907&gt;INDEX(Table2xAcq.1[],_xlfn.AGGREGATE(15,6,(ROW(Tableyear1[])-ROW(INDEX(Tableyear1[],1,1))+1)/(YEAR(Tableyear1[])=YEAR(M907)),1)),P907+(O907-INDEX(Table2xAcq.1[],_xlfn.AGGREGATE(15,6,(ROW(Tableyear1[])-ROW(INDEX(Tableyear1[],1,1))+1)/(YEAR(Tableyear1[])=YEAR(M907)),1)))*$C$25,P907-MAX($Q$2:Q907)*$C$19),P907)*(1+Tbill_YTM)^(1/52)</f>
        <v>5788.1958718102824</v>
      </c>
      <c r="Q908" s="64">
        <f t="shared" si="56"/>
        <v>14282.903991583018</v>
      </c>
      <c r="R908" s="64">
        <f>IF(YEAR(M908)&lt;&gt;YEAR(M907), R907*EXP($C$20/52)+(-MAX(Q$2:Q907)*$C$19), R907*EXP($C$20/52))</f>
        <v>-6627.8304164033043</v>
      </c>
      <c r="S908" s="65">
        <f t="shared" si="57"/>
        <v>2.1549893546210948</v>
      </c>
      <c r="T908" s="62"/>
      <c r="U908" s="62"/>
      <c r="V908" s="62"/>
    </row>
    <row r="909" spans="1:22" x14ac:dyDescent="0.4">
      <c r="E909" s="4"/>
      <c r="F909" s="4"/>
      <c r="G909" s="62"/>
      <c r="H909" s="77">
        <v>42954</v>
      </c>
      <c r="I909" s="78">
        <v>5831.52978515625</v>
      </c>
      <c r="J909" s="73">
        <v>15.1266822814941</v>
      </c>
      <c r="K909" s="79">
        <f t="shared" si="58"/>
        <v>167.45989833922332</v>
      </c>
      <c r="L909" s="62"/>
      <c r="M909" s="77">
        <v>42954</v>
      </c>
      <c r="N909" s="80">
        <f t="shared" si="59"/>
        <v>4971.8795510228028</v>
      </c>
      <c r="O909" s="80">
        <f t="array" ref="O909">IF(YEAR(M909)&lt;&gt;YEAR(M908),IF(O908&gt;INDEX(Table2xAcq.1[],_xlfn.AGGREGATE(15,6,(ROW(Tableyear1[])-ROW(INDEX(Tableyear1[],1,1))+1)/(YEAR(Tableyear1[])=YEAR(M908)),1)),O908-(O908-INDEX(Table2xAcq.1[],_xlfn.AGGREGATE(15,6,(ROW(Tableyear1[])-ROW(INDEX(Tableyear1[],1,1))+1)/(YEAR(Tableyear1[])=YEAR(M908)),1)))*$C$25,O908+MAX($Q$2:Q908)*$C$19),O908)*($J909/$J908)</f>
        <v>3385.563355590898</v>
      </c>
      <c r="P909" s="80">
        <f t="array" ref="P909">IF(YEAR(M909)&lt;&gt;YEAR(M908),IF(O908&gt;INDEX(Table2xAcq.1[],_xlfn.AGGREGATE(15,6,(ROW(Tableyear1[])-ROW(INDEX(Tableyear1[],1,1))+1)/(YEAR(Tableyear1[])=YEAR(M908)),1)),P908+(O908-INDEX(Table2xAcq.1[],_xlfn.AGGREGATE(15,6,(ROW(Tableyear1[])-ROW(INDEX(Tableyear1[],1,1))+1)/(YEAR(Tableyear1[])=YEAR(M908)),1)))*$C$25,P908-MAX($Q$2:Q908)*$C$19),P908)*(1+Tbill_YTM)^(1/52)</f>
        <v>5791.4870405411421</v>
      </c>
      <c r="Q909" s="64">
        <f t="shared" si="56"/>
        <v>14148.929947154844</v>
      </c>
      <c r="R909" s="64">
        <f>IF(YEAR(M909)&lt;&gt;YEAR(M908), R908*EXP($C$20/52)+(-MAX(Q$2:Q908)*$C$19), R908*EXP($C$20/52))</f>
        <v>-6635.4823267523243</v>
      </c>
      <c r="S909" s="65">
        <f t="shared" si="57"/>
        <v>2.1323137114103212</v>
      </c>
      <c r="T909" s="62"/>
      <c r="U909" s="62"/>
      <c r="V909" s="62"/>
    </row>
    <row r="910" spans="1:22" x14ac:dyDescent="0.4">
      <c r="B910" s="27"/>
      <c r="C910" s="4"/>
      <c r="D910" s="4"/>
      <c r="G910" s="62"/>
      <c r="H910" s="77">
        <v>42961</v>
      </c>
      <c r="I910" s="78">
        <v>5790.91015625</v>
      </c>
      <c r="J910" s="73">
        <v>14.9218997955322</v>
      </c>
      <c r="K910" s="79">
        <f t="shared" si="58"/>
        <v>167.55511605356693</v>
      </c>
      <c r="L910" s="62"/>
      <c r="M910" s="77">
        <v>42961</v>
      </c>
      <c r="N910" s="80">
        <f t="shared" si="59"/>
        <v>4937.2478317708183</v>
      </c>
      <c r="O910" s="80">
        <f t="array" ref="O910">IF(YEAR(M910)&lt;&gt;YEAR(M909),IF(O909&gt;INDEX(Table2xAcq.1[],_xlfn.AGGREGATE(15,6,(ROW(Tableyear1[])-ROW(INDEX(Tableyear1[],1,1))+1)/(YEAR(Tableyear1[])=YEAR(M909)),1)),O909-(O909-INDEX(Table2xAcq.1[],_xlfn.AGGREGATE(15,6,(ROW(Tableyear1[])-ROW(INDEX(Tableyear1[],1,1))+1)/(YEAR(Tableyear1[])=YEAR(M909)),1)))*$C$25,O909+MAX($Q$2:Q909)*$C$19),O909)*($J910/$J909)</f>
        <v>3339.7301670940656</v>
      </c>
      <c r="P910" s="80">
        <f t="array" ref="P910">IF(YEAR(M910)&lt;&gt;YEAR(M909),IF(O909&gt;INDEX(Table2xAcq.1[],_xlfn.AGGREGATE(15,6,(ROW(Tableyear1[])-ROW(INDEX(Tableyear1[],1,1))+1)/(YEAR(Tableyear1[])=YEAR(M909)),1)),P909+(O909-INDEX(Table2xAcq.1[],_xlfn.AGGREGATE(15,6,(ROW(Tableyear1[])-ROW(INDEX(Tableyear1[],1,1))+1)/(YEAR(Tableyear1[])=YEAR(M909)),1)))*$C$25,P909-MAX($Q$2:Q909)*$C$19),P909)*(1+Tbill_YTM)^(1/52)</f>
        <v>5794.7800806308587</v>
      </c>
      <c r="Q910" s="64">
        <f t="shared" si="56"/>
        <v>14071.758079495743</v>
      </c>
      <c r="R910" s="64">
        <f>IF(YEAR(M910)&lt;&gt;YEAR(M909), R909*EXP($C$20/52)+(-MAX(Q$2:Q909)*$C$19), R909*EXP($C$20/52))</f>
        <v>-6643.1430713243572</v>
      </c>
      <c r="S910" s="65">
        <f t="shared" si="57"/>
        <v>2.1182379979497323</v>
      </c>
      <c r="T910" s="62"/>
      <c r="U910" s="62"/>
      <c r="V910" s="62"/>
    </row>
    <row r="911" spans="1:22" x14ac:dyDescent="0.4">
      <c r="G911" s="62"/>
      <c r="H911" s="77">
        <v>42968</v>
      </c>
      <c r="I911" s="78">
        <v>5822.52978515625</v>
      </c>
      <c r="J911" s="73">
        <v>15.084738731384199</v>
      </c>
      <c r="K911" s="79">
        <f t="shared" si="58"/>
        <v>167.6503879087121</v>
      </c>
      <c r="L911" s="62"/>
      <c r="M911" s="77">
        <v>42968</v>
      </c>
      <c r="N911" s="80">
        <f t="shared" si="59"/>
        <v>4964.2062787241512</v>
      </c>
      <c r="O911" s="80">
        <f t="array" ref="O911">IF(YEAR(M911)&lt;&gt;YEAR(M910),IF(O910&gt;INDEX(Table2xAcq.1[],_xlfn.AGGREGATE(15,6,(ROW(Tableyear1[])-ROW(INDEX(Tableyear1[],1,1))+1)/(YEAR(Tableyear1[])=YEAR(M910)),1)),O910-(O910-INDEX(Table2xAcq.1[],_xlfn.AGGREGATE(15,6,(ROW(Tableyear1[])-ROW(INDEX(Tableyear1[],1,1))+1)/(YEAR(Tableyear1[])=YEAR(M910)),1)))*$C$25,O910+MAX($Q$2:Q910)*$C$19),O910)*($J911/$J910)</f>
        <v>3376.1758016241442</v>
      </c>
      <c r="P911" s="80">
        <f t="array" ref="P911">IF(YEAR(M911)&lt;&gt;YEAR(M910),IF(O910&gt;INDEX(Table2xAcq.1[],_xlfn.AGGREGATE(15,6,(ROW(Tableyear1[])-ROW(INDEX(Tableyear1[],1,1))+1)/(YEAR(Tableyear1[])=YEAR(M910)),1)),P910+(O910-INDEX(Table2xAcq.1[],_xlfn.AGGREGATE(15,6,(ROW(Tableyear1[])-ROW(INDEX(Tableyear1[],1,1))+1)/(YEAR(Tableyear1[])=YEAR(M910)),1)))*$C$25,P910-MAX($Q$2:Q910)*$C$19),P910)*(1+Tbill_YTM)^(1/52)</f>
        <v>5798.0749931434884</v>
      </c>
      <c r="Q911" s="64">
        <f t="shared" si="56"/>
        <v>14138.457073491783</v>
      </c>
      <c r="R911" s="64">
        <f>IF(YEAR(M911)&lt;&gt;YEAR(M910), R910*EXP($C$20/52)+(-MAX(Q$2:Q910)*$C$19), R910*EXP($C$20/52))</f>
        <v>-6650.8126603186201</v>
      </c>
      <c r="S911" s="65">
        <f t="shared" si="57"/>
        <v>2.1258239850668796</v>
      </c>
      <c r="T911" s="62"/>
      <c r="U911" s="62"/>
      <c r="V911" s="62"/>
    </row>
    <row r="912" spans="1:22" x14ac:dyDescent="0.4">
      <c r="G912" s="62"/>
      <c r="H912" s="77">
        <v>42975</v>
      </c>
      <c r="I912" s="78">
        <v>5987.89990234375</v>
      </c>
      <c r="J912" s="73">
        <v>15.9408712387084</v>
      </c>
      <c r="K912" s="79">
        <f t="shared" si="58"/>
        <v>167.74571393544329</v>
      </c>
      <c r="L912" s="62"/>
      <c r="M912" s="77">
        <v>42975</v>
      </c>
      <c r="N912" s="80">
        <f t="shared" si="59"/>
        <v>5105.1984941952323</v>
      </c>
      <c r="O912" s="80">
        <f t="array" ref="O912">IF(YEAR(M912)&lt;&gt;YEAR(M911),IF(O911&gt;INDEX(Table2xAcq.1[],_xlfn.AGGREGATE(15,6,(ROW(Tableyear1[])-ROW(INDEX(Tableyear1[],1,1))+1)/(YEAR(Tableyear1[])=YEAR(M911)),1)),O911-(O911-INDEX(Table2xAcq.1[],_xlfn.AGGREGATE(15,6,(ROW(Tableyear1[])-ROW(INDEX(Tableyear1[],1,1))+1)/(YEAR(Tableyear1[])=YEAR(M911)),1)))*$C$25,O911+MAX($Q$2:Q911)*$C$19),O911)*($J912/$J911)</f>
        <v>3567.7902475673213</v>
      </c>
      <c r="P912" s="80">
        <f t="array" ref="P912">IF(YEAR(M912)&lt;&gt;YEAR(M911),IF(O911&gt;INDEX(Table2xAcq.1[],_xlfn.AGGREGATE(15,6,(ROW(Tableyear1[])-ROW(INDEX(Tableyear1[],1,1))+1)/(YEAR(Tableyear1[])=YEAR(M911)),1)),P911+(O911-INDEX(Table2xAcq.1[],_xlfn.AGGREGATE(15,6,(ROW(Tableyear1[])-ROW(INDEX(Tableyear1[],1,1))+1)/(YEAR(Tableyear1[])=YEAR(M911)),1)))*$C$25,P911-MAX($Q$2:Q911)*$C$19),P911)*(1+Tbill_YTM)^(1/52)</f>
        <v>5801.3717791436902</v>
      </c>
      <c r="Q912" s="64">
        <f t="shared" si="56"/>
        <v>14474.360520906244</v>
      </c>
      <c r="R912" s="64">
        <f>IF(YEAR(M912)&lt;&gt;YEAR(M911), R911*EXP($C$20/52)+(-MAX(Q$2:Q911)*$C$19), R911*EXP($C$20/52))</f>
        <v>-6658.4911039461058</v>
      </c>
      <c r="S912" s="65">
        <f t="shared" si="57"/>
        <v>2.1738199082864464</v>
      </c>
      <c r="T912" s="62"/>
      <c r="U912" s="62"/>
      <c r="V912" s="62"/>
    </row>
    <row r="913" spans="7:22" x14ac:dyDescent="0.4">
      <c r="G913" s="62"/>
      <c r="H913" s="77">
        <v>42982</v>
      </c>
      <c r="I913" s="78">
        <v>5913.3701171875</v>
      </c>
      <c r="J913" s="73">
        <v>15.5461111068725</v>
      </c>
      <c r="K913" s="79">
        <f t="shared" si="58"/>
        <v>167.84109416456249</v>
      </c>
      <c r="L913" s="62"/>
      <c r="M913" s="77">
        <v>42982</v>
      </c>
      <c r="N913" s="80">
        <f t="shared" si="59"/>
        <v>5041.6554568770152</v>
      </c>
      <c r="O913" s="80">
        <f t="array" ref="O913">IF(YEAR(M913)&lt;&gt;YEAR(M912),IF(O912&gt;INDEX(Table2xAcq.1[],_xlfn.AGGREGATE(15,6,(ROW(Tableyear1[])-ROW(INDEX(Tableyear1[],1,1))+1)/(YEAR(Tableyear1[])=YEAR(M912)),1)),O912-(O912-INDEX(Table2xAcq.1[],_xlfn.AGGREGATE(15,6,(ROW(Tableyear1[])-ROW(INDEX(Tableyear1[],1,1))+1)/(YEAR(Tableyear1[])=YEAR(M912)),1)))*$C$25,O912+MAX($Q$2:Q912)*$C$19),O912)*($J913/$J912)</f>
        <v>3479.4374011386694</v>
      </c>
      <c r="P913" s="80">
        <f t="array" ref="P913">IF(YEAR(M913)&lt;&gt;YEAR(M912),IF(O912&gt;INDEX(Table2xAcq.1[],_xlfn.AGGREGATE(15,6,(ROW(Tableyear1[])-ROW(INDEX(Tableyear1[],1,1))+1)/(YEAR(Tableyear1[])=YEAR(M912)),1)),P912+(O912-INDEX(Table2xAcq.1[],_xlfn.AGGREGATE(15,6,(ROW(Tableyear1[])-ROW(INDEX(Tableyear1[],1,1))+1)/(YEAR(Tableyear1[])=YEAR(M912)),1)))*$C$25,P912-MAX($Q$2:Q912)*$C$19),P912)*(1+Tbill_YTM)^(1/52)</f>
        <v>5804.6704396967298</v>
      </c>
      <c r="Q913" s="64">
        <f t="shared" si="56"/>
        <v>14325.763297712416</v>
      </c>
      <c r="R913" s="64">
        <f>IF(YEAR(M913)&lt;&gt;YEAR(M912), R912*EXP($C$20/52)+(-MAX(Q$2:Q912)*$C$19), R912*EXP($C$20/52))</f>
        <v>-6666.1784124295946</v>
      </c>
      <c r="S913" s="65">
        <f t="shared" si="57"/>
        <v>2.1490218850130001</v>
      </c>
      <c r="T913" s="62"/>
      <c r="U913" s="62"/>
      <c r="V913" s="62"/>
    </row>
    <row r="914" spans="7:22" x14ac:dyDescent="0.4">
      <c r="G914" s="62"/>
      <c r="H914" s="77">
        <v>42989</v>
      </c>
      <c r="I914" s="78">
        <v>5988</v>
      </c>
      <c r="J914" s="73">
        <v>15.923599243164</v>
      </c>
      <c r="K914" s="79">
        <f t="shared" si="58"/>
        <v>167.93652862688916</v>
      </c>
      <c r="L914" s="62"/>
      <c r="M914" s="77">
        <v>42989</v>
      </c>
      <c r="N914" s="80">
        <f t="shared" si="59"/>
        <v>5105.2838360366632</v>
      </c>
      <c r="O914" s="80">
        <f t="array" ref="O914">IF(YEAR(M914)&lt;&gt;YEAR(M913),IF(O913&gt;INDEX(Table2xAcq.1[],_xlfn.AGGREGATE(15,6,(ROW(Tableyear1[])-ROW(INDEX(Tableyear1[],1,1))+1)/(YEAR(Tableyear1[])=YEAR(M913)),1)),O913-(O913-INDEX(Table2xAcq.1[],_xlfn.AGGREGATE(15,6,(ROW(Tableyear1[])-ROW(INDEX(Tableyear1[],1,1))+1)/(YEAR(Tableyear1[])=YEAR(M913)),1)))*$C$25,O913+MAX($Q$2:Q913)*$C$19),O913)*($J914/$J913)</f>
        <v>3563.9245330567055</v>
      </c>
      <c r="P914" s="80">
        <f t="array" ref="P914">IF(YEAR(M914)&lt;&gt;YEAR(M913),IF(O913&gt;INDEX(Table2xAcq.1[],_xlfn.AGGREGATE(15,6,(ROW(Tableyear1[])-ROW(INDEX(Tableyear1[],1,1))+1)/(YEAR(Tableyear1[])=YEAR(M913)),1)),P913+(O913-INDEX(Table2xAcq.1[],_xlfn.AGGREGATE(15,6,(ROW(Tableyear1[])-ROW(INDEX(Tableyear1[],1,1))+1)/(YEAR(Tableyear1[])=YEAR(M913)),1)))*$C$25,P913-MAX($Q$2:Q913)*$C$19),P913)*(1+Tbill_YTM)^(1/52)</f>
        <v>5807.9709758684776</v>
      </c>
      <c r="Q914" s="64">
        <f t="shared" si="56"/>
        <v>14477.179344961845</v>
      </c>
      <c r="R914" s="64">
        <f>IF(YEAR(M914)&lt;&gt;YEAR(M913), R913*EXP($C$20/52)+(-MAX(Q$2:Q913)*$C$19), R913*EXP($C$20/52))</f>
        <v>-6673.8745960036704</v>
      </c>
      <c r="S914" s="65">
        <f t="shared" si="57"/>
        <v>2.1692315515833651</v>
      </c>
      <c r="T914" s="62"/>
      <c r="U914" s="62"/>
      <c r="V914" s="62"/>
    </row>
    <row r="915" spans="7:22" x14ac:dyDescent="0.4">
      <c r="G915" s="62"/>
      <c r="H915" s="77">
        <v>42996</v>
      </c>
      <c r="I915" s="78">
        <v>5932.31982421875</v>
      </c>
      <c r="J915" s="73">
        <v>15.6176633834838</v>
      </c>
      <c r="K915" s="79">
        <f t="shared" si="58"/>
        <v>168.0320173532603</v>
      </c>
      <c r="L915" s="62"/>
      <c r="M915" s="77">
        <v>42996</v>
      </c>
      <c r="N915" s="80">
        <f t="shared" si="59"/>
        <v>5057.8117082137351</v>
      </c>
      <c r="O915" s="80">
        <f t="array" ref="O915">IF(YEAR(M915)&lt;&gt;YEAR(M914),IF(O914&gt;INDEX(Table2xAcq.1[],_xlfn.AGGREGATE(15,6,(ROW(Tableyear1[])-ROW(INDEX(Tableyear1[],1,1))+1)/(YEAR(Tableyear1[])=YEAR(M914)),1)),O914-(O914-INDEX(Table2xAcq.1[],_xlfn.AGGREGATE(15,6,(ROW(Tableyear1[])-ROW(INDEX(Tableyear1[],1,1))+1)/(YEAR(Tableyear1[])=YEAR(M914)),1)))*$C$25,O914+MAX($Q$2:Q914)*$C$19),O914)*($J915/$J914)</f>
        <v>3495.451802789763</v>
      </c>
      <c r="P915" s="80">
        <f t="array" ref="P915">IF(YEAR(M915)&lt;&gt;YEAR(M914),IF(O914&gt;INDEX(Table2xAcq.1[],_xlfn.AGGREGATE(15,6,(ROW(Tableyear1[])-ROW(INDEX(Tableyear1[],1,1))+1)/(YEAR(Tableyear1[])=YEAR(M914)),1)),P914+(O914-INDEX(Table2xAcq.1[],_xlfn.AGGREGATE(15,6,(ROW(Tableyear1[])-ROW(INDEX(Tableyear1[],1,1))+1)/(YEAR(Tableyear1[])=YEAR(M914)),1)))*$C$25,P914-MAX($Q$2:Q914)*$C$19),P914)*(1+Tbill_YTM)^(1/52)</f>
        <v>5811.2733887254117</v>
      </c>
      <c r="Q915" s="64">
        <f t="shared" si="56"/>
        <v>14364.536899728908</v>
      </c>
      <c r="R915" s="64">
        <f>IF(YEAR(M915)&lt;&gt;YEAR(M914), R914*EXP($C$20/52)+(-MAX(Q$2:Q914)*$C$19), R914*EXP($C$20/52))</f>
        <v>-6681.5796649147323</v>
      </c>
      <c r="S915" s="65">
        <f t="shared" si="57"/>
        <v>2.1498713807391567</v>
      </c>
      <c r="T915" s="62"/>
      <c r="U915" s="62"/>
      <c r="V915" s="62"/>
    </row>
    <row r="916" spans="7:22" x14ac:dyDescent="0.4">
      <c r="G916" s="62"/>
      <c r="H916" s="77">
        <v>43003</v>
      </c>
      <c r="I916" s="78">
        <v>5979.2998046875</v>
      </c>
      <c r="J916" s="73">
        <v>15.844648361206</v>
      </c>
      <c r="K916" s="79">
        <f t="shared" si="58"/>
        <v>168.12756037453047</v>
      </c>
      <c r="L916" s="62"/>
      <c r="M916" s="77">
        <v>43003</v>
      </c>
      <c r="N916" s="80">
        <f t="shared" si="59"/>
        <v>5097.8661729606338</v>
      </c>
      <c r="O916" s="80">
        <f t="array" ref="O916">IF(YEAR(M916)&lt;&gt;YEAR(M915),IF(O915&gt;INDEX(Table2xAcq.1[],_xlfn.AGGREGATE(15,6,(ROW(Tableyear1[])-ROW(INDEX(Tableyear1[],1,1))+1)/(YEAR(Tableyear1[])=YEAR(M915)),1)),O915-(O915-INDEX(Table2xAcq.1[],_xlfn.AGGREGATE(15,6,(ROW(Tableyear1[])-ROW(INDEX(Tableyear1[],1,1))+1)/(YEAR(Tableyear1[])=YEAR(M915)),1)))*$C$25,O915+MAX($Q$2:Q915)*$C$19),O915)*($J916/$J915)</f>
        <v>3546.254219905778</v>
      </c>
      <c r="P916" s="80">
        <f t="array" ref="P916">IF(YEAR(M916)&lt;&gt;YEAR(M915),IF(O915&gt;INDEX(Table2xAcq.1[],_xlfn.AGGREGATE(15,6,(ROW(Tableyear1[])-ROW(INDEX(Tableyear1[],1,1))+1)/(YEAR(Tableyear1[])=YEAR(M915)),1)),P915+(O915-INDEX(Table2xAcq.1[],_xlfn.AGGREGATE(15,6,(ROW(Tableyear1[])-ROW(INDEX(Tableyear1[],1,1))+1)/(YEAR(Tableyear1[])=YEAR(M915)),1)))*$C$25,P915-MAX($Q$2:Q915)*$C$19),P915)*(1+Tbill_YTM)^(1/52)</f>
        <v>5814.577679334614</v>
      </c>
      <c r="Q916" s="64">
        <f t="shared" si="56"/>
        <v>14458.698072201025</v>
      </c>
      <c r="R916" s="64">
        <f>IF(YEAR(M916)&lt;&gt;YEAR(M915), R915*EXP($C$20/52)+(-MAX(Q$2:Q915)*$C$19), R915*EXP($C$20/52))</f>
        <v>-6689.2936294210103</v>
      </c>
      <c r="S916" s="65">
        <f t="shared" si="57"/>
        <v>2.1614685904365798</v>
      </c>
      <c r="T916" s="62"/>
      <c r="U916" s="62"/>
      <c r="V916" s="62"/>
    </row>
    <row r="917" spans="7:22" x14ac:dyDescent="0.4">
      <c r="G917" s="62"/>
      <c r="H917" s="77">
        <v>43010</v>
      </c>
      <c r="I917" s="78">
        <v>6064.56982421875</v>
      </c>
      <c r="J917" s="73">
        <v>16.318359375</v>
      </c>
      <c r="K917" s="79">
        <f t="shared" si="58"/>
        <v>168.22315772157174</v>
      </c>
      <c r="L917" s="62"/>
      <c r="M917" s="77">
        <v>43010</v>
      </c>
      <c r="N917" s="80">
        <f t="shared" si="59"/>
        <v>5170.5661817133769</v>
      </c>
      <c r="O917" s="80">
        <f t="array" ref="O917">IF(YEAR(M917)&lt;&gt;YEAR(M916),IF(O916&gt;INDEX(Table2xAcq.1[],_xlfn.AGGREGATE(15,6,(ROW(Tableyear1[])-ROW(INDEX(Tableyear1[],1,1))+1)/(YEAR(Tableyear1[])=YEAR(M916)),1)),O916-(O916-INDEX(Table2xAcq.1[],_xlfn.AGGREGATE(15,6,(ROW(Tableyear1[])-ROW(INDEX(Tableyear1[],1,1))+1)/(YEAR(Tableyear1[])=YEAR(M916)),1)))*$C$25,O916+MAX($Q$2:Q916)*$C$19),O916)*($J917/$J916)</f>
        <v>3652.2773794853792</v>
      </c>
      <c r="P917" s="80">
        <f t="array" ref="P917">IF(YEAR(M917)&lt;&gt;YEAR(M916),IF(O916&gt;INDEX(Table2xAcq.1[],_xlfn.AGGREGATE(15,6,(ROW(Tableyear1[])-ROW(INDEX(Tableyear1[],1,1))+1)/(YEAR(Tableyear1[])=YEAR(M916)),1)),P916+(O916-INDEX(Table2xAcq.1[],_xlfn.AGGREGATE(15,6,(ROW(Tableyear1[])-ROW(INDEX(Tableyear1[],1,1))+1)/(YEAR(Tableyear1[])=YEAR(M916)),1)))*$C$25,P916-MAX($Q$2:Q916)*$C$19),P916)*(1+Tbill_YTM)^(1/52)</f>
        <v>5817.8838487637759</v>
      </c>
      <c r="Q917" s="64">
        <f t="shared" si="56"/>
        <v>14640.727409962532</v>
      </c>
      <c r="R917" s="64">
        <f>IF(YEAR(M917)&lt;&gt;YEAR(M916), R916*EXP($C$20/52)+(-MAX(Q$2:Q916)*$C$19), R916*EXP($C$20/52))</f>
        <v>-6697.0164997925758</v>
      </c>
      <c r="S917" s="65">
        <f t="shared" si="57"/>
        <v>2.1861566878946759</v>
      </c>
      <c r="T917" s="62"/>
      <c r="U917" s="62"/>
      <c r="V917" s="62"/>
    </row>
    <row r="918" spans="7:22" x14ac:dyDescent="0.4">
      <c r="G918" s="62"/>
      <c r="H918" s="77">
        <v>43017</v>
      </c>
      <c r="I918" s="78">
        <v>6092.4501953125</v>
      </c>
      <c r="J918" s="73">
        <v>16.4663906097412</v>
      </c>
      <c r="K918" s="79">
        <f t="shared" si="58"/>
        <v>168.31880942527377</v>
      </c>
      <c r="L918" s="62"/>
      <c r="M918" s="77">
        <v>43017</v>
      </c>
      <c r="N918" s="80">
        <f t="shared" si="59"/>
        <v>5194.3365905122455</v>
      </c>
      <c r="O918" s="80">
        <f t="array" ref="O918">IF(YEAR(M918)&lt;&gt;YEAR(M917),IF(O917&gt;INDEX(Table2xAcq.1[],_xlfn.AGGREGATE(15,6,(ROW(Tableyear1[])-ROW(INDEX(Tableyear1[],1,1))+1)/(YEAR(Tableyear1[])=YEAR(M917)),1)),O917-(O917-INDEX(Table2xAcq.1[],_xlfn.AGGREGATE(15,6,(ROW(Tableyear1[])-ROW(INDEX(Tableyear1[],1,1))+1)/(YEAR(Tableyear1[])=YEAR(M917)),1)))*$C$25,O917+MAX($Q$2:Q917)*$C$19),O917)*($J918/$J917)</f>
        <v>3685.4088431134487</v>
      </c>
      <c r="P918" s="80">
        <f t="array" ref="P918">IF(YEAR(M918)&lt;&gt;YEAR(M917),IF(O917&gt;INDEX(Table2xAcq.1[],_xlfn.AGGREGATE(15,6,(ROW(Tableyear1[])-ROW(INDEX(Tableyear1[],1,1))+1)/(YEAR(Tableyear1[])=YEAR(M917)),1)),P917+(O917-INDEX(Table2xAcq.1[],_xlfn.AGGREGATE(15,6,(ROW(Tableyear1[])-ROW(INDEX(Tableyear1[],1,1))+1)/(YEAR(Tableyear1[])=YEAR(M917)),1)))*$C$25,P917-MAX($Q$2:Q917)*$C$19),P917)*(1+Tbill_YTM)^(1/52)</f>
        <v>5821.1918980811934</v>
      </c>
      <c r="Q918" s="64">
        <f t="shared" si="56"/>
        <v>14700.937331706888</v>
      </c>
      <c r="R918" s="64">
        <f>IF(YEAR(M918)&lt;&gt;YEAR(M917), R917*EXP($C$20/52)+(-MAX(Q$2:Q917)*$C$19), R917*EXP($C$20/52))</f>
        <v>-6704.7482863113582</v>
      </c>
      <c r="S918" s="65">
        <f t="shared" si="57"/>
        <v>2.1926158453585529</v>
      </c>
      <c r="T918" s="62"/>
      <c r="U918" s="62"/>
      <c r="V918" s="62"/>
    </row>
    <row r="919" spans="7:22" x14ac:dyDescent="0.4">
      <c r="G919" s="62"/>
      <c r="H919" s="77">
        <v>43024</v>
      </c>
      <c r="I919" s="78">
        <v>6108.81982421875</v>
      </c>
      <c r="J919" s="73">
        <v>16.540412902831999</v>
      </c>
      <c r="K919" s="79">
        <f t="shared" si="58"/>
        <v>168.41451551654373</v>
      </c>
      <c r="L919" s="62"/>
      <c r="M919" s="77">
        <v>43024</v>
      </c>
      <c r="N919" s="80">
        <f t="shared" si="59"/>
        <v>5208.2931038484166</v>
      </c>
      <c r="O919" s="80">
        <f t="array" ref="O919">IF(YEAR(M919)&lt;&gt;YEAR(M918),IF(O918&gt;INDEX(Table2xAcq.1[],_xlfn.AGGREGATE(15,6,(ROW(Tableyear1[])-ROW(INDEX(Tableyear1[],1,1))+1)/(YEAR(Tableyear1[])=YEAR(M918)),1)),O918-(O918-INDEX(Table2xAcq.1[],_xlfn.AGGREGATE(15,6,(ROW(Tableyear1[])-ROW(INDEX(Tableyear1[],1,1))+1)/(YEAR(Tableyear1[])=YEAR(M918)),1)))*$C$25,O918+MAX($Q$2:Q918)*$C$19),O918)*($J919/$J918)</f>
        <v>3701.9760690471621</v>
      </c>
      <c r="P919" s="80">
        <f t="array" ref="P919">IF(YEAR(M919)&lt;&gt;YEAR(M918),IF(O918&gt;INDEX(Table2xAcq.1[],_xlfn.AGGREGATE(15,6,(ROW(Tableyear1[])-ROW(INDEX(Tableyear1[],1,1))+1)/(YEAR(Tableyear1[])=YEAR(M918)),1)),P918+(O918-INDEX(Table2xAcq.1[],_xlfn.AGGREGATE(15,6,(ROW(Tableyear1[])-ROW(INDEX(Tableyear1[],1,1))+1)/(YEAR(Tableyear1[])=YEAR(M918)),1)))*$C$25,P918-MAX($Q$2:Q918)*$C$19),P918)*(1+Tbill_YTM)^(1/52)</f>
        <v>5824.501828355772</v>
      </c>
      <c r="Q919" s="64">
        <f t="shared" si="56"/>
        <v>14734.771001251353</v>
      </c>
      <c r="R919" s="64">
        <f>IF(YEAR(M919)&lt;&gt;YEAR(M918), R918*EXP($C$20/52)+(-MAX(Q$2:Q918)*$C$19), R918*EXP($C$20/52))</f>
        <v>-6712.4889992711569</v>
      </c>
      <c r="S919" s="65">
        <f t="shared" si="57"/>
        <v>2.1951277689767918</v>
      </c>
      <c r="T919" s="62"/>
      <c r="U919" s="62"/>
      <c r="V919" s="62"/>
    </row>
    <row r="920" spans="7:22" x14ac:dyDescent="0.4">
      <c r="G920" s="62"/>
      <c r="H920" s="77">
        <v>43031</v>
      </c>
      <c r="I920" s="78">
        <v>6213.47021484375</v>
      </c>
      <c r="J920" s="73">
        <v>17.073335647583001</v>
      </c>
      <c r="K920" s="79">
        <f t="shared" si="58"/>
        <v>168.51027602630643</v>
      </c>
      <c r="L920" s="62"/>
      <c r="M920" s="77">
        <v>43031</v>
      </c>
      <c r="N920" s="80">
        <f t="shared" si="59"/>
        <v>5297.5165420068561</v>
      </c>
      <c r="O920" s="80">
        <f t="array" ref="O920">IF(YEAR(M920)&lt;&gt;YEAR(M919),IF(O919&gt;INDEX(Table2xAcq.1[],_xlfn.AGGREGATE(15,6,(ROW(Tableyear1[])-ROW(INDEX(Tableyear1[],1,1))+1)/(YEAR(Tableyear1[])=YEAR(M919)),1)),O919-(O919-INDEX(Table2xAcq.1[],_xlfn.AGGREGATE(15,6,(ROW(Tableyear1[])-ROW(INDEX(Tableyear1[],1,1))+1)/(YEAR(Tableyear1[])=YEAR(M919)),1)))*$C$25,O919+MAX($Q$2:Q919)*$C$19),O919)*($J920/$J919)</f>
        <v>3821.2516433214505</v>
      </c>
      <c r="P920" s="80">
        <f t="array" ref="P920">IF(YEAR(M920)&lt;&gt;YEAR(M919),IF(O919&gt;INDEX(Table2xAcq.1[],_xlfn.AGGREGATE(15,6,(ROW(Tableyear1[])-ROW(INDEX(Tableyear1[],1,1))+1)/(YEAR(Tableyear1[])=YEAR(M919)),1)),P919+(O919-INDEX(Table2xAcq.1[],_xlfn.AGGREGATE(15,6,(ROW(Tableyear1[])-ROW(INDEX(Tableyear1[],1,1))+1)/(YEAR(Tableyear1[])=YEAR(M919)),1)))*$C$25,P919-MAX($Q$2:Q919)*$C$19),P919)*(1+Tbill_YTM)^(1/52)</f>
        <v>5827.8136406570238</v>
      </c>
      <c r="Q920" s="64">
        <f t="shared" si="56"/>
        <v>14946.581825985329</v>
      </c>
      <c r="R920" s="64">
        <f>IF(YEAR(M920)&lt;&gt;YEAR(M919), R919*EXP($C$20/52)+(-MAX(Q$2:Q919)*$C$19), R919*EXP($C$20/52))</f>
        <v>-6720.2386489776563</v>
      </c>
      <c r="S920" s="65">
        <f t="shared" si="57"/>
        <v>2.2241147385828537</v>
      </c>
      <c r="T920" s="62"/>
      <c r="U920" s="62"/>
      <c r="V920" s="62"/>
    </row>
    <row r="921" spans="7:22" x14ac:dyDescent="0.4">
      <c r="G921" s="62"/>
      <c r="H921" s="77">
        <v>43038</v>
      </c>
      <c r="I921" s="78">
        <v>6295.580078125</v>
      </c>
      <c r="J921" s="73">
        <v>17.529779434204102</v>
      </c>
      <c r="K921" s="79">
        <f t="shared" si="58"/>
        <v>168.60609098550421</v>
      </c>
      <c r="L921" s="62"/>
      <c r="M921" s="77">
        <v>43038</v>
      </c>
      <c r="N921" s="80">
        <f t="shared" si="59"/>
        <v>5367.5222463804275</v>
      </c>
      <c r="O921" s="80">
        <f t="array" ref="O921">IF(YEAR(M921)&lt;&gt;YEAR(M920),IF(O920&gt;INDEX(Table2xAcq.1[],_xlfn.AGGREGATE(15,6,(ROW(Tableyear1[])-ROW(INDEX(Tableyear1[],1,1))+1)/(YEAR(Tableyear1[])=YEAR(M920)),1)),O920-(O920-INDEX(Table2xAcq.1[],_xlfn.AGGREGATE(15,6,(ROW(Tableyear1[])-ROW(INDEX(Tableyear1[],1,1))+1)/(YEAR(Tableyear1[])=YEAR(M920)),1)))*$C$25,O920+MAX($Q$2:Q920)*$C$19),O920)*($J921/$J920)</f>
        <v>3923.4101556187629</v>
      </c>
      <c r="P921" s="80">
        <f t="array" ref="P921">IF(YEAR(M921)&lt;&gt;YEAR(M920),IF(O920&gt;INDEX(Table2xAcq.1[],_xlfn.AGGREGATE(15,6,(ROW(Tableyear1[])-ROW(INDEX(Tableyear1[],1,1))+1)/(YEAR(Tableyear1[])=YEAR(M920)),1)),P920+(O920-INDEX(Table2xAcq.1[],_xlfn.AGGREGATE(15,6,(ROW(Tableyear1[])-ROW(INDEX(Tableyear1[],1,1))+1)/(YEAR(Tableyear1[])=YEAR(M920)),1)))*$C$25,P920-MAX($Q$2:Q920)*$C$19),P920)*(1+Tbill_YTM)^(1/52)</f>
        <v>5831.1273360550695</v>
      </c>
      <c r="Q921" s="64">
        <f t="shared" si="56"/>
        <v>15122.05973805426</v>
      </c>
      <c r="R921" s="64">
        <f>IF(YEAR(M921)&lt;&gt;YEAR(M920), R920*EXP($C$20/52)+(-MAX(Q$2:Q920)*$C$19), R920*EXP($C$20/52))</f>
        <v>-6727.9972457484382</v>
      </c>
      <c r="S921" s="65">
        <f t="shared" si="57"/>
        <v>2.2476316778533469</v>
      </c>
      <c r="T921" s="62"/>
      <c r="U921" s="62"/>
      <c r="V921" s="62"/>
    </row>
    <row r="922" spans="7:22" x14ac:dyDescent="0.4">
      <c r="G922" s="62"/>
      <c r="H922" s="77">
        <v>43045</v>
      </c>
      <c r="I922" s="78">
        <v>6309.06982421875</v>
      </c>
      <c r="J922" s="73">
        <v>17.625997543334901</v>
      </c>
      <c r="K922" s="79">
        <f t="shared" si="58"/>
        <v>168.70196042509704</v>
      </c>
      <c r="L922" s="62"/>
      <c r="M922" s="77">
        <v>43045</v>
      </c>
      <c r="N922" s="80">
        <f t="shared" si="59"/>
        <v>5379.0234124934304</v>
      </c>
      <c r="O922" s="80">
        <f t="array" ref="O922">IF(YEAR(M922)&lt;&gt;YEAR(M921),IF(O921&gt;INDEX(Table2xAcq.1[],_xlfn.AGGREGATE(15,6,(ROW(Tableyear1[])-ROW(INDEX(Tableyear1[],1,1))+1)/(YEAR(Tableyear1[])=YEAR(M921)),1)),O921-(O921-INDEX(Table2xAcq.1[],_xlfn.AGGREGATE(15,6,(ROW(Tableyear1[])-ROW(INDEX(Tableyear1[],1,1))+1)/(YEAR(Tableyear1[])=YEAR(M921)),1)))*$C$25,O921+MAX($Q$2:Q921)*$C$19),O921)*($J922/$J921)</f>
        <v>3944.945116051957</v>
      </c>
      <c r="P922" s="80">
        <f t="array" ref="P922">IF(YEAR(M922)&lt;&gt;YEAR(M921),IF(O921&gt;INDEX(Table2xAcq.1[],_xlfn.AGGREGATE(15,6,(ROW(Tableyear1[])-ROW(INDEX(Tableyear1[],1,1))+1)/(YEAR(Tableyear1[])=YEAR(M921)),1)),P921+(O921-INDEX(Table2xAcq.1[],_xlfn.AGGREGATE(15,6,(ROW(Tableyear1[])-ROW(INDEX(Tableyear1[],1,1))+1)/(YEAR(Tableyear1[])=YEAR(M921)),1)))*$C$25,P921-MAX($Q$2:Q921)*$C$19),P921)*(1+Tbill_YTM)^(1/52)</f>
        <v>5834.4429156206379</v>
      </c>
      <c r="Q922" s="64">
        <f t="shared" si="56"/>
        <v>15158.411444166024</v>
      </c>
      <c r="R922" s="64">
        <f>IF(YEAR(M922)&lt;&gt;YEAR(M921), R921*EXP($C$20/52)+(-MAX(Q$2:Q921)*$C$19), R921*EXP($C$20/52))</f>
        <v>-6735.7647999129968</v>
      </c>
      <c r="S922" s="65">
        <f t="shared" si="57"/>
        <v>2.2504365717107313</v>
      </c>
      <c r="T922" s="62"/>
      <c r="U922" s="62"/>
      <c r="V922" s="62"/>
    </row>
    <row r="923" spans="7:22" x14ac:dyDescent="0.4">
      <c r="G923" s="62"/>
      <c r="H923" s="77">
        <v>43052</v>
      </c>
      <c r="I923" s="78">
        <v>6314.509765625</v>
      </c>
      <c r="J923" s="73">
        <v>17.675346374511701</v>
      </c>
      <c r="K923" s="79">
        <f t="shared" si="58"/>
        <v>168.79788437606246</v>
      </c>
      <c r="L923" s="62"/>
      <c r="M923" s="77">
        <v>43052</v>
      </c>
      <c r="N923" s="80">
        <f t="shared" si="59"/>
        <v>5383.661429348861</v>
      </c>
      <c r="O923" s="80">
        <f t="array" ref="O923">IF(YEAR(M923)&lt;&gt;YEAR(M922),IF(O922&gt;INDEX(Table2xAcq.1[],_xlfn.AGGREGATE(15,6,(ROW(Tableyear1[])-ROW(INDEX(Tableyear1[],1,1))+1)/(YEAR(Tableyear1[])=YEAR(M922)),1)),O922-(O922-INDEX(Table2xAcq.1[],_xlfn.AGGREGATE(15,6,(ROW(Tableyear1[])-ROW(INDEX(Tableyear1[],1,1))+1)/(YEAR(Tableyear1[])=YEAR(M922)),1)))*$C$25,O922+MAX($Q$2:Q922)*$C$19),O922)*($J923/$J922)</f>
        <v>3955.9900756382253</v>
      </c>
      <c r="P923" s="80">
        <f t="array" ref="P923">IF(YEAR(M923)&lt;&gt;YEAR(M922),IF(O922&gt;INDEX(Table2xAcq.1[],_xlfn.AGGREGATE(15,6,(ROW(Tableyear1[])-ROW(INDEX(Tableyear1[],1,1))+1)/(YEAR(Tableyear1[])=YEAR(M922)),1)),P922+(O922-INDEX(Table2xAcq.1[],_xlfn.AGGREGATE(15,6,(ROW(Tableyear1[])-ROW(INDEX(Tableyear1[],1,1))+1)/(YEAR(Tableyear1[])=YEAR(M922)),1)))*$C$25,P922-MAX($Q$2:Q922)*$C$19),P922)*(1+Tbill_YTM)^(1/52)</f>
        <v>5837.7603804250675</v>
      </c>
      <c r="Q923" s="64">
        <f t="shared" si="56"/>
        <v>15177.411885412155</v>
      </c>
      <c r="R923" s="64">
        <f>IF(YEAR(M923)&lt;&gt;YEAR(M922), R922*EXP($C$20/52)+(-MAX(Q$2:Q922)*$C$19), R922*EXP($C$20/52))</f>
        <v>-6743.5413218127514</v>
      </c>
      <c r="S923" s="65">
        <f t="shared" si="57"/>
        <v>2.2506589877812551</v>
      </c>
      <c r="T923" s="62"/>
      <c r="U923" s="62"/>
      <c r="V923" s="62"/>
    </row>
    <row r="924" spans="7:22" x14ac:dyDescent="0.4">
      <c r="G924" s="62"/>
      <c r="H924" s="77">
        <v>43059</v>
      </c>
      <c r="I924" s="78">
        <v>6409.2900390625</v>
      </c>
      <c r="J924" s="73">
        <v>18.203334808349599</v>
      </c>
      <c r="K924" s="79">
        <f t="shared" si="58"/>
        <v>168.89386286939563</v>
      </c>
      <c r="L924" s="62"/>
      <c r="M924" s="77">
        <v>43059</v>
      </c>
      <c r="N924" s="80">
        <f t="shared" si="59"/>
        <v>5464.4697456407121</v>
      </c>
      <c r="O924" s="80">
        <f t="array" ref="O924">IF(YEAR(M924)&lt;&gt;YEAR(M923),IF(O923&gt;INDEX(Table2xAcq.1[],_xlfn.AGGREGATE(15,6,(ROW(Tableyear1[])-ROW(INDEX(Tableyear1[],1,1))+1)/(YEAR(Tableyear1[])=YEAR(M923)),1)),O923-(O923-INDEX(Table2xAcq.1[],_xlfn.AGGREGATE(15,6,(ROW(Tableyear1[])-ROW(INDEX(Tableyear1[],1,1))+1)/(YEAR(Tableyear1[])=YEAR(M923)),1)))*$C$25,O923+MAX($Q$2:Q923)*$C$19),O923)*($J924/$J923)</f>
        <v>4074.1612820212854</v>
      </c>
      <c r="P924" s="80">
        <f t="array" ref="P924">IF(YEAR(M924)&lt;&gt;YEAR(M923),IF(O923&gt;INDEX(Table2xAcq.1[],_xlfn.AGGREGATE(15,6,(ROW(Tableyear1[])-ROW(INDEX(Tableyear1[],1,1))+1)/(YEAR(Tableyear1[])=YEAR(M923)),1)),P923+(O923-INDEX(Table2xAcq.1[],_xlfn.AGGREGATE(15,6,(ROW(Tableyear1[])-ROW(INDEX(Tableyear1[],1,1))+1)/(YEAR(Tableyear1[])=YEAR(M923)),1)))*$C$25,P923-MAX($Q$2:Q923)*$C$19),P923)*(1+Tbill_YTM)^(1/52)</f>
        <v>5841.0797315403051</v>
      </c>
      <c r="Q924" s="64">
        <f t="shared" si="56"/>
        <v>15379.710759202302</v>
      </c>
      <c r="R924" s="64">
        <f>IF(YEAR(M924)&lt;&gt;YEAR(M923), R923*EXP($C$20/52)+(-MAX(Q$2:Q923)*$C$19), R923*EXP($C$20/52))</f>
        <v>-6751.3268218010608</v>
      </c>
      <c r="S924" s="65">
        <f t="shared" si="57"/>
        <v>2.2780278847616855</v>
      </c>
      <c r="T924" s="62"/>
      <c r="U924" s="62"/>
      <c r="V924" s="62"/>
    </row>
    <row r="925" spans="7:22" x14ac:dyDescent="0.4">
      <c r="G925" s="62"/>
      <c r="H925" s="77">
        <v>43066</v>
      </c>
      <c r="I925" s="78">
        <v>6337.8701171875</v>
      </c>
      <c r="J925" s="73">
        <v>17.778968811035099</v>
      </c>
      <c r="K925" s="79">
        <f t="shared" si="58"/>
        <v>168.98989593610938</v>
      </c>
      <c r="L925" s="62"/>
      <c r="M925" s="77">
        <v>43066</v>
      </c>
      <c r="N925" s="80">
        <f t="shared" si="59"/>
        <v>5403.578133630117</v>
      </c>
      <c r="O925" s="80">
        <f t="array" ref="O925">IF(YEAR(M925)&lt;&gt;YEAR(M924),IF(O924&gt;INDEX(Table2xAcq.1[],_xlfn.AGGREGATE(15,6,(ROW(Tableyear1[])-ROW(INDEX(Tableyear1[],1,1))+1)/(YEAR(Tableyear1[])=YEAR(M924)),1)),O924-(O924-INDEX(Table2xAcq.1[],_xlfn.AGGREGATE(15,6,(ROW(Tableyear1[])-ROW(INDEX(Tableyear1[],1,1))+1)/(YEAR(Tableyear1[])=YEAR(M924)),1)))*$C$25,O924+MAX($Q$2:Q924)*$C$19),O924)*($J925/$J924)</f>
        <v>3979.1822282452686</v>
      </c>
      <c r="P925" s="80">
        <f t="array" ref="P925">IF(YEAR(M925)&lt;&gt;YEAR(M924),IF(O924&gt;INDEX(Table2xAcq.1[],_xlfn.AGGREGATE(15,6,(ROW(Tableyear1[])-ROW(INDEX(Tableyear1[],1,1))+1)/(YEAR(Tableyear1[])=YEAR(M924)),1)),P924+(O924-INDEX(Table2xAcq.1[],_xlfn.AGGREGATE(15,6,(ROW(Tableyear1[])-ROW(INDEX(Tableyear1[],1,1))+1)/(YEAR(Tableyear1[])=YEAR(M924)),1)))*$C$25,P924-MAX($Q$2:Q924)*$C$19),P924)*(1+Tbill_YTM)^(1/52)</f>
        <v>5844.400970038907</v>
      </c>
      <c r="Q925" s="64">
        <f t="shared" si="56"/>
        <v>15227.161331914293</v>
      </c>
      <c r="R925" s="64">
        <f>IF(YEAR(M925)&lt;&gt;YEAR(M924), R924*EXP($C$20/52)+(-MAX(Q$2:Q924)*$C$19), R924*EXP($C$20/52))</f>
        <v>-6759.1213102432366</v>
      </c>
      <c r="S925" s="65">
        <f t="shared" si="57"/>
        <v>2.2528314899213315</v>
      </c>
      <c r="T925" s="62"/>
      <c r="U925" s="62"/>
      <c r="V925" s="62"/>
    </row>
    <row r="926" spans="7:22" ht="17.5" customHeight="1" x14ac:dyDescent="0.4">
      <c r="G926" s="62"/>
      <c r="H926" s="77">
        <v>43073</v>
      </c>
      <c r="I926" s="78">
        <v>6344.56982421875</v>
      </c>
      <c r="J926" s="73">
        <v>17.8110446929931</v>
      </c>
      <c r="K926" s="79">
        <f t="shared" si="58"/>
        <v>169.08598360723411</v>
      </c>
      <c r="L926" s="62"/>
      <c r="M926" s="77">
        <v>43073</v>
      </c>
      <c r="N926" s="80">
        <f t="shared" si="59"/>
        <v>5409.2902087825587</v>
      </c>
      <c r="O926" s="80">
        <f t="array" ref="O926">IF(YEAR(M926)&lt;&gt;YEAR(M925),IF(O925&gt;INDEX(Table2xAcq.1[],_xlfn.AGGREGATE(15,6,(ROW(Tableyear1[])-ROW(INDEX(Tableyear1[],1,1))+1)/(YEAR(Tableyear1[])=YEAR(M925)),1)),O925-(O925-INDEX(Table2xAcq.1[],_xlfn.AGGREGATE(15,6,(ROW(Tableyear1[])-ROW(INDEX(Tableyear1[],1,1))+1)/(YEAR(Tableyear1[])=YEAR(M925)),1)))*$C$25,O925+MAX($Q$2:Q925)*$C$19),O925)*($J926/$J925)</f>
        <v>3986.3612598752325</v>
      </c>
      <c r="P926" s="80">
        <f t="array" ref="P926">IF(YEAR(M926)&lt;&gt;YEAR(M925),IF(O925&gt;INDEX(Table2xAcq.1[],_xlfn.AGGREGATE(15,6,(ROW(Tableyear1[])-ROW(INDEX(Tableyear1[],1,1))+1)/(YEAR(Tableyear1[])=YEAR(M925)),1)),P925+(O925-INDEX(Table2xAcq.1[],_xlfn.AGGREGATE(15,6,(ROW(Tableyear1[])-ROW(INDEX(Tableyear1[],1,1))+1)/(YEAR(Tableyear1[])=YEAR(M925)),1)))*$C$25,P925-MAX($Q$2:Q925)*$C$19),P925)*(1+Tbill_YTM)^(1/52)</f>
        <v>5847.7240969940385</v>
      </c>
      <c r="Q926" s="64">
        <f t="shared" si="56"/>
        <v>15243.37556565183</v>
      </c>
      <c r="R926" s="64">
        <f>IF(YEAR(M926)&lt;&gt;YEAR(M925), R925*EXP($C$20/52)+(-MAX(Q$2:Q925)*$C$19), R925*EXP($C$20/52))</f>
        <v>-6766.9247975165572</v>
      </c>
      <c r="S926" s="65">
        <f t="shared" si="57"/>
        <v>2.252629668833634</v>
      </c>
      <c r="T926" s="62"/>
      <c r="U926" s="62"/>
      <c r="V926" s="62"/>
    </row>
    <row r="927" spans="7:22" ht="17.5" customHeight="1" x14ac:dyDescent="0.4">
      <c r="G927" s="62"/>
      <c r="H927" s="77">
        <v>43080</v>
      </c>
      <c r="I927" s="78">
        <v>6466.31982421875</v>
      </c>
      <c r="J927" s="73">
        <v>18.467330932617099</v>
      </c>
      <c r="K927" s="79">
        <f t="shared" si="58"/>
        <v>169.18212591381791</v>
      </c>
      <c r="L927" s="62"/>
      <c r="M927" s="77">
        <v>43080</v>
      </c>
      <c r="N927" s="80">
        <f t="shared" si="59"/>
        <v>5513.0925312671052</v>
      </c>
      <c r="O927" s="80">
        <f t="array" ref="O927">IF(YEAR(M927)&lt;&gt;YEAR(M926),IF(O926&gt;INDEX(Table2xAcq.1[],_xlfn.AGGREGATE(15,6,(ROW(Tableyear1[])-ROW(INDEX(Tableyear1[],1,1))+1)/(YEAR(Tableyear1[])=YEAR(M926)),1)),O926-(O926-INDEX(Table2xAcq.1[],_xlfn.AGGREGATE(15,6,(ROW(Tableyear1[])-ROW(INDEX(Tableyear1[],1,1))+1)/(YEAR(Tableyear1[])=YEAR(M926)),1)))*$C$25,O926+MAX($Q$2:Q926)*$C$19),O926)*($J927/$J926)</f>
        <v>4133.2473121041348</v>
      </c>
      <c r="P927" s="80">
        <f t="array" ref="P927">IF(YEAR(M927)&lt;&gt;YEAR(M926),IF(O926&gt;INDEX(Table2xAcq.1[],_xlfn.AGGREGATE(15,6,(ROW(Tableyear1[])-ROW(INDEX(Tableyear1[],1,1))+1)/(YEAR(Tableyear1[])=YEAR(M926)),1)),P926+(O926-INDEX(Table2xAcq.1[],_xlfn.AGGREGATE(15,6,(ROW(Tableyear1[])-ROW(INDEX(Tableyear1[],1,1))+1)/(YEAR(Tableyear1[])=YEAR(M926)),1)))*$C$25,P926-MAX($Q$2:Q926)*$C$19),P926)*(1+Tbill_YTM)^(1/52)</f>
        <v>5851.0491134794775</v>
      </c>
      <c r="Q927" s="64">
        <f t="shared" si="56"/>
        <v>15497.388956850717</v>
      </c>
      <c r="R927" s="64">
        <f>IF(YEAR(M927)&lt;&gt;YEAR(M926), R926*EXP($C$20/52)+(-MAX(Q$2:Q926)*$C$19), R926*EXP($C$20/52))</f>
        <v>-6774.7372940102823</v>
      </c>
      <c r="S927" s="65">
        <f t="shared" si="57"/>
        <v>2.2875261850451905</v>
      </c>
      <c r="T927" s="62"/>
      <c r="U927" s="62"/>
      <c r="V927" s="62"/>
    </row>
    <row r="928" spans="7:22" ht="17.5" customHeight="1" x14ac:dyDescent="0.4">
      <c r="G928" s="62"/>
      <c r="H928" s="77">
        <v>43087</v>
      </c>
      <c r="I928" s="78">
        <v>6465.169921875</v>
      </c>
      <c r="J928" s="73">
        <v>18.484600067138601</v>
      </c>
      <c r="K928" s="79">
        <f t="shared" si="58"/>
        <v>169.27832288692653</v>
      </c>
      <c r="L928" s="62"/>
      <c r="M928" s="77">
        <v>43087</v>
      </c>
      <c r="N928" s="80">
        <f t="shared" si="59"/>
        <v>5512.1121408448325</v>
      </c>
      <c r="O928" s="80">
        <f t="array" ref="O928">IF(YEAR(M928)&lt;&gt;YEAR(M927),IF(O927&gt;INDEX(Table2xAcq.1[],_xlfn.AGGREGATE(15,6,(ROW(Tableyear1[])-ROW(INDEX(Tableyear1[],1,1))+1)/(YEAR(Tableyear1[])=YEAR(M927)),1)),O927-(O927-INDEX(Table2xAcq.1[],_xlfn.AGGREGATE(15,6,(ROW(Tableyear1[])-ROW(INDEX(Tableyear1[],1,1))+1)/(YEAR(Tableyear1[])=YEAR(M927)),1)))*$C$25,O927+MAX($Q$2:Q927)*$C$19),O927)*($J928/$J927)</f>
        <v>4137.1123862777558</v>
      </c>
      <c r="P928" s="80">
        <f t="array" ref="P928">IF(YEAR(M928)&lt;&gt;YEAR(M927),IF(O927&gt;INDEX(Table2xAcq.1[],_xlfn.AGGREGATE(15,6,(ROW(Tableyear1[])-ROW(INDEX(Tableyear1[],1,1))+1)/(YEAR(Tableyear1[])=YEAR(M927)),1)),P927+(O927-INDEX(Table2xAcq.1[],_xlfn.AGGREGATE(15,6,(ROW(Tableyear1[])-ROW(INDEX(Tableyear1[],1,1))+1)/(YEAR(Tableyear1[])=YEAR(M927)),1)))*$C$25,P927-MAX($Q$2:Q927)*$C$19),P927)*(1+Tbill_YTM)^(1/52)</f>
        <v>5854.3760205696108</v>
      </c>
      <c r="Q928" s="64">
        <f t="shared" si="56"/>
        <v>15503.600547692198</v>
      </c>
      <c r="R928" s="64">
        <f>IF(YEAR(M928)&lt;&gt;YEAR(M927), R927*EXP($C$20/52)+(-MAX(Q$2:Q927)*$C$19), R927*EXP($C$20/52))</f>
        <v>-6782.5588101256662</v>
      </c>
      <c r="S928" s="65">
        <f t="shared" si="57"/>
        <v>2.2858040721367443</v>
      </c>
      <c r="T928" s="62"/>
      <c r="U928" s="62"/>
      <c r="V928" s="62"/>
    </row>
    <row r="929" spans="7:22" x14ac:dyDescent="0.4">
      <c r="G929" s="89" t="s">
        <v>48</v>
      </c>
      <c r="H929" s="85">
        <v>43094</v>
      </c>
      <c r="I929" s="86">
        <v>6396.419921875</v>
      </c>
      <c r="J929" s="87">
        <v>18.092308044433501</v>
      </c>
      <c r="K929" s="88">
        <f t="shared" si="58"/>
        <v>169.37457455764331</v>
      </c>
      <c r="L929" s="89"/>
      <c r="M929" s="85">
        <v>43094</v>
      </c>
      <c r="N929" s="90">
        <f t="shared" si="59"/>
        <v>5453.4968663412383</v>
      </c>
      <c r="O929" s="90">
        <f t="array" ref="O929">IF(YEAR(M929)&lt;&gt;YEAR(M928),IF(O928&gt;INDEX(Table2xAcq.1[],_xlfn.AGGREGATE(15,6,(ROW(Tableyear1[])-ROW(INDEX(Tableyear1[],1,1))+1)/(YEAR(Tableyear1[])=YEAR(M928)),1)),O928-(O928-INDEX(Table2xAcq.1[],_xlfn.AGGREGATE(15,6,(ROW(Tableyear1[])-ROW(INDEX(Tableyear1[],1,1))+1)/(YEAR(Tableyear1[])=YEAR(M928)),1)))*$C$25,O928+MAX($Q$2:Q928)*$C$19),O928)*($J929/$J928)</f>
        <v>4049.3119372403726</v>
      </c>
      <c r="P929" s="90">
        <f t="array" ref="P929">IF(YEAR(M929)&lt;&gt;YEAR(M928),IF(O928&gt;INDEX(Table2xAcq.1[],_xlfn.AGGREGATE(15,6,(ROW(Tableyear1[])-ROW(INDEX(Tableyear1[],1,1))+1)/(YEAR(Tableyear1[])=YEAR(M928)),1)),P928+(O928-INDEX(Table2xAcq.1[],_xlfn.AGGREGATE(15,6,(ROW(Tableyear1[])-ROW(INDEX(Tableyear1[],1,1))+1)/(YEAR(Tableyear1[])=YEAR(M928)),1)))*$C$25,P928-MAX($Q$2:Q928)*$C$19),P928)*(1+Tbill_YTM)^(1/52)</f>
        <v>5857.7048193394367</v>
      </c>
      <c r="Q929" s="91">
        <f t="shared" si="56"/>
        <v>15360.513622921047</v>
      </c>
      <c r="R929" s="91">
        <f>IF(YEAR(M929)&lt;&gt;YEAR(M928), R928*EXP($C$20/52)+(-MAX(Q$2:Q928)*$C$19), R928*EXP($C$20/52))</f>
        <v>-6790.3893562759704</v>
      </c>
      <c r="S929" s="92">
        <f t="shared" si="57"/>
        <v>2.2620961504547892</v>
      </c>
      <c r="T929" s="89"/>
      <c r="U929" s="89"/>
      <c r="V929" s="89"/>
    </row>
    <row r="930" spans="7:22" x14ac:dyDescent="0.4">
      <c r="G930" s="62"/>
      <c r="H930" s="77">
        <v>43101</v>
      </c>
      <c r="I930" s="78">
        <v>6653.2900390625</v>
      </c>
      <c r="J930" s="73">
        <v>19.533180236816399</v>
      </c>
      <c r="K930" s="79">
        <f t="shared" si="58"/>
        <v>169.47088095706937</v>
      </c>
      <c r="L930" s="62"/>
      <c r="M930" s="77">
        <v>43101</v>
      </c>
      <c r="N930" s="80">
        <f t="shared" si="59"/>
        <v>5672.5006835152844</v>
      </c>
      <c r="O930" s="80">
        <f t="array" ref="O930">IF(YEAR(M930)&lt;&gt;YEAR(M929),IF(O929&gt;INDEX(Table2xAcq.1[],_xlfn.AGGREGATE(15,6,(ROW(Tableyear1[])-ROW(INDEX(Tableyear1[],1,1))+1)/(YEAR(Tableyear1[])=YEAR(M929)),1)),O929-(O929-INDEX(Table2xAcq.1[],_xlfn.AGGREGATE(15,6,(ROW(Tableyear1[])-ROW(INDEX(Tableyear1[],1,1))+1)/(YEAR(Tableyear1[])=YEAR(M929)),1)))*$C$25,O929+MAX($Q$2:Q929)*$C$19),O929)*($J930/$J929)</f>
        <v>3543.224278290154</v>
      </c>
      <c r="P930" s="80">
        <f t="array" ref="P930">IF(YEAR(M930)&lt;&gt;YEAR(M929),IF(O929&gt;INDEX(Table2xAcq.1[],_xlfn.AGGREGATE(15,6,(ROW(Tableyear1[])-ROW(INDEX(Tableyear1[],1,1))+1)/(YEAR(Tableyear1[])=YEAR(M929)),1)),P929+(O929-INDEX(Table2xAcq.1[],_xlfn.AGGREGATE(15,6,(ROW(Tableyear1[])-ROW(INDEX(Tableyear1[],1,1))+1)/(YEAR(Tableyear1[])=YEAR(M929)),1)))*$C$25,P929-MAX($Q$2:Q929)*$C$19),P929)*(1+Tbill_YTM)^(1/52)</f>
        <v>6628.9267810072797</v>
      </c>
      <c r="Q930" s="64">
        <f t="shared" si="56"/>
        <v>15844.651742812717</v>
      </c>
      <c r="R930" s="64">
        <f>IF(YEAR(M930)&lt;&gt;YEAR(M929), R929*EXP($C$20/52)+(-MAX(Q$2:Q929)*$C$19), R929*EXP($C$20/52))</f>
        <v>-7108.3009538403239</v>
      </c>
      <c r="S930" s="65">
        <f t="shared" si="57"/>
        <v>2.229035017749565</v>
      </c>
      <c r="T930" s="62"/>
      <c r="U930" s="62"/>
      <c r="V930" s="62"/>
    </row>
    <row r="931" spans="7:22" x14ac:dyDescent="0.4">
      <c r="G931" s="62"/>
      <c r="H931" s="77">
        <v>43108</v>
      </c>
      <c r="I931" s="78">
        <v>6758.5400390625</v>
      </c>
      <c r="J931" s="73">
        <v>20.140117645263601</v>
      </c>
      <c r="K931" s="79">
        <f t="shared" si="58"/>
        <v>169.5672421163234</v>
      </c>
      <c r="L931" s="62"/>
      <c r="M931" s="77">
        <v>43108</v>
      </c>
      <c r="N931" s="80">
        <f t="shared" si="59"/>
        <v>5762.2353401189685</v>
      </c>
      <c r="O931" s="80">
        <f t="array" ref="O931">IF(YEAR(M931)&lt;&gt;YEAR(M930),IF(O930&gt;INDEX(Table2xAcq.1[],_xlfn.AGGREGATE(15,6,(ROW(Tableyear1[])-ROW(INDEX(Tableyear1[],1,1))+1)/(YEAR(Tableyear1[])=YEAR(M930)),1)),O930-(O930-INDEX(Table2xAcq.1[],_xlfn.AGGREGATE(15,6,(ROW(Tableyear1[])-ROW(INDEX(Tableyear1[],1,1))+1)/(YEAR(Tableyear1[])=YEAR(M930)),1)))*$C$25,O930+MAX($Q$2:Q930)*$C$19),O930)*($J931/$J930)</f>
        <v>3653.3197842415771</v>
      </c>
      <c r="P931" s="80">
        <f t="array" ref="P931">IF(YEAR(M931)&lt;&gt;YEAR(M930),IF(O930&gt;INDEX(Table2xAcq.1[],_xlfn.AGGREGATE(15,6,(ROW(Tableyear1[])-ROW(INDEX(Tableyear1[],1,1))+1)/(YEAR(Tableyear1[])=YEAR(M930)),1)),P930+(O930-INDEX(Table2xAcq.1[],_xlfn.AGGREGATE(15,6,(ROW(Tableyear1[])-ROW(INDEX(Tableyear1[],1,1))+1)/(YEAR(Tableyear1[])=YEAR(M930)),1)))*$C$25,P930-MAX($Q$2:Q930)*$C$19),P930)*(1+Tbill_YTM)^(1/52)</f>
        <v>6632.6959894141792</v>
      </c>
      <c r="Q931" s="64">
        <f t="shared" si="56"/>
        <v>16048.251113774724</v>
      </c>
      <c r="R931" s="64">
        <f>IF(YEAR(M931)&lt;&gt;YEAR(M930), R930*EXP($C$20/52)+(-MAX(Q$2:Q930)*$C$19), R930*EXP($C$20/52))</f>
        <v>-7116.5075732339074</v>
      </c>
      <c r="S931" s="65">
        <f t="shared" si="57"/>
        <v>2.2550739879957753</v>
      </c>
      <c r="T931" s="62"/>
      <c r="U931" s="62"/>
      <c r="V931" s="62"/>
    </row>
    <row r="932" spans="7:22" x14ac:dyDescent="0.4">
      <c r="G932" s="62"/>
      <c r="H932" s="77">
        <v>43115</v>
      </c>
      <c r="I932" s="78">
        <v>6834.330078125</v>
      </c>
      <c r="J932" s="73">
        <v>20.596565246581999</v>
      </c>
      <c r="K932" s="79">
        <f t="shared" si="58"/>
        <v>169.6636580665419</v>
      </c>
      <c r="L932" s="62"/>
      <c r="M932" s="77">
        <v>43115</v>
      </c>
      <c r="N932" s="80">
        <f t="shared" si="59"/>
        <v>5826.8528520358641</v>
      </c>
      <c r="O932" s="80">
        <f t="array" ref="O932">IF(YEAR(M932)&lt;&gt;YEAR(M931),IF(O931&gt;INDEX(Table2xAcq.1[],_xlfn.AGGREGATE(15,6,(ROW(Tableyear1[])-ROW(INDEX(Tableyear1[],1,1))+1)/(YEAR(Tableyear1[])=YEAR(M931)),1)),O931-(O931-INDEX(Table2xAcq.1[],_xlfn.AGGREGATE(15,6,(ROW(Tableyear1[])-ROW(INDEX(Tableyear1[],1,1))+1)/(YEAR(Tableyear1[])=YEAR(M931)),1)))*$C$25,O931+MAX($Q$2:Q931)*$C$19),O931)*($J932/$J931)</f>
        <v>3736.1171681366145</v>
      </c>
      <c r="P932" s="80">
        <f t="array" ref="P932">IF(YEAR(M932)&lt;&gt;YEAR(M931),IF(O931&gt;INDEX(Table2xAcq.1[],_xlfn.AGGREGATE(15,6,(ROW(Tableyear1[])-ROW(INDEX(Tableyear1[],1,1))+1)/(YEAR(Tableyear1[])=YEAR(M931)),1)),P931+(O931-INDEX(Table2xAcq.1[],_xlfn.AGGREGATE(15,6,(ROW(Tableyear1[])-ROW(INDEX(Tableyear1[],1,1))+1)/(YEAR(Tableyear1[])=YEAR(M931)),1)))*$C$25,P931-MAX($Q$2:Q931)*$C$19),P931)*(1+Tbill_YTM)^(1/52)</f>
        <v>6636.4673409933421</v>
      </c>
      <c r="Q932" s="64">
        <f t="shared" si="56"/>
        <v>16199.437361165821</v>
      </c>
      <c r="R932" s="64">
        <f>IF(YEAR(M932)&lt;&gt;YEAR(M931), R931*EXP($C$20/52)+(-MAX(Q$2:Q931)*$C$19), R931*EXP($C$20/52))</f>
        <v>-7124.7236672688023</v>
      </c>
      <c r="S932" s="65">
        <f t="shared" si="57"/>
        <v>2.2736934255550891</v>
      </c>
      <c r="T932" s="62"/>
      <c r="U932" s="62"/>
      <c r="V932" s="62"/>
    </row>
    <row r="933" spans="7:22" x14ac:dyDescent="0.4">
      <c r="G933" s="62"/>
      <c r="H933" s="77">
        <v>43122</v>
      </c>
      <c r="I933" s="78">
        <v>7022.97021484375</v>
      </c>
      <c r="J933" s="73">
        <v>21.704359054565401</v>
      </c>
      <c r="K933" s="79">
        <f t="shared" si="58"/>
        <v>169.76012883887898</v>
      </c>
      <c r="L933" s="62"/>
      <c r="M933" s="77">
        <v>43122</v>
      </c>
      <c r="N933" s="80">
        <f t="shared" si="59"/>
        <v>5987.6847559800826</v>
      </c>
      <c r="O933" s="80">
        <f t="array" ref="O933">IF(YEAR(M933)&lt;&gt;YEAR(M932),IF(O932&gt;INDEX(Table2xAcq.1[],_xlfn.AGGREGATE(15,6,(ROW(Tableyear1[])-ROW(INDEX(Tableyear1[],1,1))+1)/(YEAR(Tableyear1[])=YEAR(M932)),1)),O932-(O932-INDEX(Table2xAcq.1[],_xlfn.AGGREGATE(15,6,(ROW(Tableyear1[])-ROW(INDEX(Tableyear1[],1,1))+1)/(YEAR(Tableyear1[])=YEAR(M932)),1)))*$C$25,O932+MAX($Q$2:Q932)*$C$19),O932)*($J933/$J932)</f>
        <v>3937.0655988682415</v>
      </c>
      <c r="P933" s="80">
        <f t="array" ref="P933">IF(YEAR(M933)&lt;&gt;YEAR(M932),IF(O932&gt;INDEX(Table2xAcq.1[],_xlfn.AGGREGATE(15,6,(ROW(Tableyear1[])-ROW(INDEX(Tableyear1[],1,1))+1)/(YEAR(Tableyear1[])=YEAR(M932)),1)),P932+(O932-INDEX(Table2xAcq.1[],_xlfn.AGGREGATE(15,6,(ROW(Tableyear1[])-ROW(INDEX(Tableyear1[],1,1))+1)/(YEAR(Tableyear1[])=YEAR(M932)),1)))*$C$25,P932-MAX($Q$2:Q932)*$C$19),P932)*(1+Tbill_YTM)^(1/52)</f>
        <v>6640.2408369633768</v>
      </c>
      <c r="Q933" s="64">
        <f t="shared" si="56"/>
        <v>16564.9911918117</v>
      </c>
      <c r="R933" s="64">
        <f>IF(YEAR(M933)&lt;&gt;YEAR(M932), R932*EXP($C$20/52)+(-MAX(Q$2:Q932)*$C$19), R932*EXP($C$20/52))</f>
        <v>-7132.949246883597</v>
      </c>
      <c r="S933" s="65">
        <f t="shared" si="57"/>
        <v>2.3223200696470658</v>
      </c>
      <c r="T933" s="62"/>
      <c r="U933" s="62"/>
      <c r="V933" s="62"/>
    </row>
    <row r="934" spans="7:22" x14ac:dyDescent="0.4">
      <c r="G934" s="62"/>
      <c r="H934" s="77">
        <v>43129</v>
      </c>
      <c r="I934" s="78">
        <v>6760.2900390625</v>
      </c>
      <c r="J934" s="73">
        <v>20.117916107177699</v>
      </c>
      <c r="K934" s="79">
        <f t="shared" si="58"/>
        <v>169.85665446450651</v>
      </c>
      <c r="L934" s="62"/>
      <c r="M934" s="77">
        <v>43129</v>
      </c>
      <c r="N934" s="80">
        <f t="shared" si="59"/>
        <v>5763.7273652881513</v>
      </c>
      <c r="O934" s="80">
        <f t="array" ref="O934">IF(YEAR(M934)&lt;&gt;YEAR(M933),IF(O933&gt;INDEX(Table2xAcq.1[],_xlfn.AGGREGATE(15,6,(ROW(Tableyear1[])-ROW(INDEX(Tableyear1[],1,1))+1)/(YEAR(Tableyear1[])=YEAR(M933)),1)),O933-(O933-INDEX(Table2xAcq.1[],_xlfn.AGGREGATE(15,6,(ROW(Tableyear1[])-ROW(INDEX(Tableyear1[],1,1))+1)/(YEAR(Tableyear1[])=YEAR(M933)),1)))*$C$25,O933+MAX($Q$2:Q933)*$C$19),O933)*($J934/$J933)</f>
        <v>3649.2925327747062</v>
      </c>
      <c r="P934" s="80">
        <f t="array" ref="P934">IF(YEAR(M934)&lt;&gt;YEAR(M933),IF(O933&gt;INDEX(Table2xAcq.1[],_xlfn.AGGREGATE(15,6,(ROW(Tableyear1[])-ROW(INDEX(Tableyear1[],1,1))+1)/(YEAR(Tableyear1[])=YEAR(M933)),1)),P933+(O933-INDEX(Table2xAcq.1[],_xlfn.AGGREGATE(15,6,(ROW(Tableyear1[])-ROW(INDEX(Tableyear1[],1,1))+1)/(YEAR(Tableyear1[])=YEAR(M933)),1)))*$C$25,P933-MAX($Q$2:Q933)*$C$19),P933)*(1+Tbill_YTM)^(1/52)</f>
        <v>6644.0164785435836</v>
      </c>
      <c r="Q934" s="64">
        <f t="shared" si="56"/>
        <v>16057.03637660644</v>
      </c>
      <c r="R934" s="64">
        <f>IF(YEAR(M934)&lt;&gt;YEAR(M933), R933*EXP($C$20/52)+(-MAX(Q$2:Q933)*$C$19), R933*EXP($C$20/52))</f>
        <v>-7141.1843230295081</v>
      </c>
      <c r="S934" s="65">
        <f t="shared" si="57"/>
        <v>2.2485116824144034</v>
      </c>
      <c r="T934" s="62"/>
      <c r="U934" s="62"/>
      <c r="V934" s="62"/>
    </row>
    <row r="935" spans="7:22" x14ac:dyDescent="0.4">
      <c r="G935" s="62"/>
      <c r="H935" s="77">
        <v>43136</v>
      </c>
      <c r="I935" s="78">
        <v>6412.68017578125</v>
      </c>
      <c r="J935" s="73">
        <v>17.996088027954102</v>
      </c>
      <c r="K935" s="79">
        <f t="shared" si="58"/>
        <v>169.95323497461408</v>
      </c>
      <c r="L935" s="62"/>
      <c r="M935" s="77">
        <v>43136</v>
      </c>
      <c r="N935" s="80">
        <f t="shared" si="59"/>
        <v>5467.3601281043366</v>
      </c>
      <c r="O935" s="80">
        <f t="array" ref="O935">IF(YEAR(M935)&lt;&gt;YEAR(M934),IF(O934&gt;INDEX(Table2xAcq.1[],_xlfn.AGGREGATE(15,6,(ROW(Tableyear1[])-ROW(INDEX(Tableyear1[],1,1))+1)/(YEAR(Tableyear1[])=YEAR(M934)),1)),O934-(O934-INDEX(Table2xAcq.1[],_xlfn.AGGREGATE(15,6,(ROW(Tableyear1[])-ROW(INDEX(Tableyear1[],1,1))+1)/(YEAR(Tableyear1[])=YEAR(M934)),1)))*$C$25,O934+MAX($Q$2:Q934)*$C$19),O934)*($J935/$J934)</f>
        <v>3264.4031971153458</v>
      </c>
      <c r="P935" s="80">
        <f t="array" ref="P935">IF(YEAR(M935)&lt;&gt;YEAR(M934),IF(O934&gt;INDEX(Table2xAcq.1[],_xlfn.AGGREGATE(15,6,(ROW(Tableyear1[])-ROW(INDEX(Tableyear1[],1,1))+1)/(YEAR(Tableyear1[])=YEAR(M934)),1)),P934+(O934-INDEX(Table2xAcq.1[],_xlfn.AGGREGATE(15,6,(ROW(Tableyear1[])-ROW(INDEX(Tableyear1[],1,1))+1)/(YEAR(Tableyear1[])=YEAR(M934)),1)))*$C$25,P934-MAX($Q$2:Q934)*$C$19),P934)*(1+Tbill_YTM)^(1/52)</f>
        <v>6647.794266953957</v>
      </c>
      <c r="Q935" s="64">
        <f t="shared" si="56"/>
        <v>15379.55759217364</v>
      </c>
      <c r="R935" s="64">
        <f>IF(YEAR(M935)&lt;&gt;YEAR(M934), R934*EXP($C$20/52)+(-MAX(Q$2:Q934)*$C$19), R934*EXP($C$20/52))</f>
        <v>-7149.428906670395</v>
      </c>
      <c r="S935" s="65">
        <f t="shared" si="57"/>
        <v>2.1511588957580319</v>
      </c>
      <c r="T935" s="62"/>
      <c r="U935" s="62"/>
      <c r="V935" s="62"/>
    </row>
    <row r="936" spans="7:22" x14ac:dyDescent="0.4">
      <c r="G936" s="62"/>
      <c r="H936" s="77">
        <v>43143</v>
      </c>
      <c r="I936" s="78">
        <v>6770.66015625</v>
      </c>
      <c r="J936" s="73">
        <v>20.090776443481399</v>
      </c>
      <c r="K936" s="79">
        <f t="shared" si="58"/>
        <v>170.04987040040902</v>
      </c>
      <c r="L936" s="62"/>
      <c r="M936" s="77">
        <v>43143</v>
      </c>
      <c r="N936" s="80">
        <f t="shared" si="59"/>
        <v>5772.56878006022</v>
      </c>
      <c r="O936" s="80">
        <f t="array" ref="O936">IF(YEAR(M936)&lt;&gt;YEAR(M935),IF(O935&gt;INDEX(Table2xAcq.1[],_xlfn.AGGREGATE(15,6,(ROW(Tableyear1[])-ROW(INDEX(Tableyear1[],1,1))+1)/(YEAR(Tableyear1[])=YEAR(M935)),1)),O935-(O935-INDEX(Table2xAcq.1[],_xlfn.AGGREGATE(15,6,(ROW(Tableyear1[])-ROW(INDEX(Tableyear1[],1,1))+1)/(YEAR(Tableyear1[])=YEAR(M935)),1)))*$C$25,O935+MAX($Q$2:Q935)*$C$19),O935)*($J936/$J935)</f>
        <v>3644.3695292418706</v>
      </c>
      <c r="P936" s="80">
        <f t="array" ref="P936">IF(YEAR(M936)&lt;&gt;YEAR(M935),IF(O935&gt;INDEX(Table2xAcq.1[],_xlfn.AGGREGATE(15,6,(ROW(Tableyear1[])-ROW(INDEX(Tableyear1[],1,1))+1)/(YEAR(Tableyear1[])=YEAR(M935)),1)),P935+(O935-INDEX(Table2xAcq.1[],_xlfn.AGGREGATE(15,6,(ROW(Tableyear1[])-ROW(INDEX(Tableyear1[],1,1))+1)/(YEAR(Tableyear1[])=YEAR(M935)),1)))*$C$25,P935-MAX($Q$2:Q935)*$C$19),P935)*(1+Tbill_YTM)^(1/52)</f>
        <v>6651.5742034151854</v>
      </c>
      <c r="Q936" s="64">
        <f t="shared" si="56"/>
        <v>16068.512512717276</v>
      </c>
      <c r="R936" s="64">
        <f>IF(YEAR(M936)&lt;&gt;YEAR(M935), R935*EXP($C$20/52)+(-MAX(Q$2:Q935)*$C$19), R935*EXP($C$20/52))</f>
        <v>-7157.6830087827757</v>
      </c>
      <c r="S936" s="65">
        <f t="shared" si="57"/>
        <v>2.2449321230069201</v>
      </c>
      <c r="T936" s="62"/>
      <c r="U936" s="62"/>
      <c r="V936" s="62"/>
    </row>
    <row r="937" spans="7:22" x14ac:dyDescent="0.4">
      <c r="G937" s="62"/>
      <c r="H937" s="77">
        <v>43150</v>
      </c>
      <c r="I937" s="78">
        <v>6896.60009765625</v>
      </c>
      <c r="J937" s="73">
        <v>20.835889816284102</v>
      </c>
      <c r="K937" s="79">
        <f t="shared" si="58"/>
        <v>170.14656077311636</v>
      </c>
      <c r="L937" s="62"/>
      <c r="M937" s="77">
        <v>43150</v>
      </c>
      <c r="N937" s="80">
        <f t="shared" si="59"/>
        <v>5879.9433871364945</v>
      </c>
      <c r="O937" s="80">
        <f t="array" ref="O937">IF(YEAR(M937)&lt;&gt;YEAR(M936),IF(O936&gt;INDEX(Table2xAcq.1[],_xlfn.AGGREGATE(15,6,(ROW(Tableyear1[])-ROW(INDEX(Tableyear1[],1,1))+1)/(YEAR(Tableyear1[])=YEAR(M936)),1)),O936-(O936-INDEX(Table2xAcq.1[],_xlfn.AGGREGATE(15,6,(ROW(Tableyear1[])-ROW(INDEX(Tableyear1[],1,1))+1)/(YEAR(Tableyear1[])=YEAR(M936)),1)))*$C$25,O936+MAX($Q$2:Q936)*$C$19),O936)*($J937/$J936)</f>
        <v>3779.5294858175594</v>
      </c>
      <c r="P937" s="80">
        <f t="array" ref="P937">IF(YEAR(M937)&lt;&gt;YEAR(M936),IF(O936&gt;INDEX(Table2xAcq.1[],_xlfn.AGGREGATE(15,6,(ROW(Tableyear1[])-ROW(INDEX(Tableyear1[],1,1))+1)/(YEAR(Tableyear1[])=YEAR(M936)),1)),P936+(O936-INDEX(Table2xAcq.1[],_xlfn.AGGREGATE(15,6,(ROW(Tableyear1[])-ROW(INDEX(Tableyear1[],1,1))+1)/(YEAR(Tableyear1[])=YEAR(M936)),1)))*$C$25,P936-MAX($Q$2:Q936)*$C$19),P936)*(1+Tbill_YTM)^(1/52)</f>
        <v>6655.3562891486499</v>
      </c>
      <c r="Q937" s="64">
        <f t="shared" si="56"/>
        <v>16314.829162102706</v>
      </c>
      <c r="R937" s="64">
        <f>IF(YEAR(M937)&lt;&gt;YEAR(M936), R936*EXP($C$20/52)+(-MAX(Q$2:Q936)*$C$19), R936*EXP($C$20/52))</f>
        <v>-7165.9466403558408</v>
      </c>
      <c r="S937" s="65">
        <f t="shared" si="57"/>
        <v>2.2767165290101237</v>
      </c>
      <c r="T937" s="62"/>
      <c r="U937" s="62"/>
      <c r="V937" s="62"/>
    </row>
    <row r="938" spans="7:22" x14ac:dyDescent="0.4">
      <c r="G938" s="62"/>
      <c r="H938" s="77">
        <v>43157</v>
      </c>
      <c r="I938" s="78">
        <v>6811.0400390625</v>
      </c>
      <c r="J938" s="73">
        <v>20.285688400268501</v>
      </c>
      <c r="K938" s="79">
        <f t="shared" si="58"/>
        <v>170.24330612397895</v>
      </c>
      <c r="L938" s="62"/>
      <c r="M938" s="77">
        <v>43157</v>
      </c>
      <c r="N938" s="80">
        <f t="shared" si="59"/>
        <v>5806.9960951944404</v>
      </c>
      <c r="O938" s="80">
        <f t="array" ref="O938">IF(YEAR(M938)&lt;&gt;YEAR(M937),IF(O937&gt;INDEX(Table2xAcq.1[],_xlfn.AGGREGATE(15,6,(ROW(Tableyear1[])-ROW(INDEX(Tableyear1[],1,1))+1)/(YEAR(Tableyear1[])=YEAR(M937)),1)),O937-(O937-INDEX(Table2xAcq.1[],_xlfn.AGGREGATE(15,6,(ROW(Tableyear1[])-ROW(INDEX(Tableyear1[],1,1))+1)/(YEAR(Tableyear1[])=YEAR(M937)),1)))*$C$25,O937+MAX($Q$2:Q937)*$C$19),O937)*($J938/$J937)</f>
        <v>3679.7256140700561</v>
      </c>
      <c r="P938" s="80">
        <f t="array" ref="P938">IF(YEAR(M938)&lt;&gt;YEAR(M937),IF(O937&gt;INDEX(Table2xAcq.1[],_xlfn.AGGREGATE(15,6,(ROW(Tableyear1[])-ROW(INDEX(Tableyear1[],1,1))+1)/(YEAR(Tableyear1[])=YEAR(M937)),1)),P937+(O937-INDEX(Table2xAcq.1[],_xlfn.AGGREGATE(15,6,(ROW(Tableyear1[])-ROW(INDEX(Tableyear1[],1,1))+1)/(YEAR(Tableyear1[])=YEAR(M937)),1)))*$C$25,P937-MAX($Q$2:Q937)*$C$19),P937)*(1+Tbill_YTM)^(1/52)</f>
        <v>6659.1405253764269</v>
      </c>
      <c r="Q938" s="64">
        <f t="shared" si="56"/>
        <v>16145.862234640925</v>
      </c>
      <c r="R938" s="64">
        <f>IF(YEAR(M938)&lt;&gt;YEAR(M937), R937*EXP($C$20/52)+(-MAX(Q$2:Q937)*$C$19), R937*EXP($C$20/52))</f>
        <v>-7174.2198123914677</v>
      </c>
      <c r="S938" s="65">
        <f t="shared" si="57"/>
        <v>2.2505391048589622</v>
      </c>
      <c r="T938" s="62"/>
      <c r="U938" s="62"/>
      <c r="V938" s="62"/>
    </row>
    <row r="939" spans="7:22" x14ac:dyDescent="0.4">
      <c r="G939" s="62"/>
      <c r="H939" s="77">
        <v>43164</v>
      </c>
      <c r="I939" s="78">
        <v>7101.18017578125</v>
      </c>
      <c r="J939" s="73">
        <v>22.0325012207031</v>
      </c>
      <c r="K939" s="79">
        <f t="shared" si="58"/>
        <v>170.34010648425738</v>
      </c>
      <c r="L939" s="62"/>
      <c r="M939" s="77">
        <v>43164</v>
      </c>
      <c r="N939" s="80">
        <f t="shared" si="59"/>
        <v>6054.365458951238</v>
      </c>
      <c r="O939" s="80">
        <f t="array" ref="O939">IF(YEAR(M939)&lt;&gt;YEAR(M938),IF(O938&gt;INDEX(Table2xAcq.1[],_xlfn.AGGREGATE(15,6,(ROW(Tableyear1[])-ROW(INDEX(Tableyear1[],1,1))+1)/(YEAR(Tableyear1[])=YEAR(M938)),1)),O938-(O938-INDEX(Table2xAcq.1[],_xlfn.AGGREGATE(15,6,(ROW(Tableyear1[])-ROW(INDEX(Tableyear1[],1,1))+1)/(YEAR(Tableyear1[])=YEAR(M938)),1)))*$C$25,O938+MAX($Q$2:Q938)*$C$19),O938)*($J939/$J938)</f>
        <v>3996.5889983195189</v>
      </c>
      <c r="P939" s="80">
        <f t="array" ref="P939">IF(YEAR(M939)&lt;&gt;YEAR(M938),IF(O938&gt;INDEX(Table2xAcq.1[],_xlfn.AGGREGATE(15,6,(ROW(Tableyear1[])-ROW(INDEX(Tableyear1[],1,1))+1)/(YEAR(Tableyear1[])=YEAR(M938)),1)),P938+(O938-INDEX(Table2xAcq.1[],_xlfn.AGGREGATE(15,6,(ROW(Tableyear1[])-ROW(INDEX(Tableyear1[],1,1))+1)/(YEAR(Tableyear1[])=YEAR(M938)),1)))*$C$25,P938-MAX($Q$2:Q938)*$C$19),P938)*(1+Tbill_YTM)^(1/52)</f>
        <v>6662.9269133212883</v>
      </c>
      <c r="Q939" s="64">
        <f t="shared" si="56"/>
        <v>16713.881370592044</v>
      </c>
      <c r="R939" s="64">
        <f>IF(YEAR(M939)&lt;&gt;YEAR(M938), R938*EXP($C$20/52)+(-MAX(Q$2:Q938)*$C$19), R938*EXP($C$20/52))</f>
        <v>-7182.5025359042356</v>
      </c>
      <c r="S939" s="65">
        <f t="shared" si="57"/>
        <v>2.32702756275294</v>
      </c>
      <c r="T939" s="62"/>
      <c r="U939" s="62"/>
      <c r="V939" s="62"/>
    </row>
    <row r="940" spans="7:22" x14ac:dyDescent="0.4">
      <c r="G940" s="62"/>
      <c r="H940" s="77">
        <v>43171</v>
      </c>
      <c r="I940" s="78">
        <v>7019.9501953125</v>
      </c>
      <c r="J940" s="73">
        <v>21.506973266601499</v>
      </c>
      <c r="K940" s="79">
        <f t="shared" si="58"/>
        <v>170.43696188523001</v>
      </c>
      <c r="L940" s="62"/>
      <c r="M940" s="77">
        <v>43171</v>
      </c>
      <c r="N940" s="80">
        <f t="shared" si="59"/>
        <v>5985.1099301789127</v>
      </c>
      <c r="O940" s="80">
        <f t="array" ref="O940">IF(YEAR(M940)&lt;&gt;YEAR(M939),IF(O939&gt;INDEX(Table2xAcq.1[],_xlfn.AGGREGATE(15,6,(ROW(Tableyear1[])-ROW(INDEX(Tableyear1[],1,1))+1)/(YEAR(Tableyear1[])=YEAR(M939)),1)),O939-(O939-INDEX(Table2xAcq.1[],_xlfn.AGGREGATE(15,6,(ROW(Tableyear1[])-ROW(INDEX(Tableyear1[],1,1))+1)/(YEAR(Tableyear1[])=YEAR(M939)),1)))*$C$25,O939+MAX($Q$2:Q939)*$C$19),O939)*($J940/$J939)</f>
        <v>3901.2607730475629</v>
      </c>
      <c r="P940" s="80">
        <f t="array" ref="P940">IF(YEAR(M940)&lt;&gt;YEAR(M939),IF(O939&gt;INDEX(Table2xAcq.1[],_xlfn.AGGREGATE(15,6,(ROW(Tableyear1[])-ROW(INDEX(Tableyear1[],1,1))+1)/(YEAR(Tableyear1[])=YEAR(M939)),1)),P939+(O939-INDEX(Table2xAcq.1[],_xlfn.AGGREGATE(15,6,(ROW(Tableyear1[])-ROW(INDEX(Tableyear1[],1,1))+1)/(YEAR(Tableyear1[])=YEAR(M939)),1)))*$C$25,P939-MAX($Q$2:Q939)*$C$19),P939)*(1+Tbill_YTM)^(1/52)</f>
        <v>6666.7154542067001</v>
      </c>
      <c r="Q940" s="64">
        <f t="shared" si="56"/>
        <v>16553.086157433176</v>
      </c>
      <c r="R940" s="64">
        <f>IF(YEAR(M940)&lt;&gt;YEAR(M939), R939*EXP($C$20/52)+(-MAX(Q$2:Q939)*$C$19), R939*EXP($C$20/52))</f>
        <v>-7190.7948219214413</v>
      </c>
      <c r="S940" s="65">
        <f t="shared" si="57"/>
        <v>2.3019828221172984</v>
      </c>
      <c r="T940" s="62"/>
      <c r="U940" s="62"/>
      <c r="V940" s="62"/>
    </row>
    <row r="941" spans="7:22" x14ac:dyDescent="0.4">
      <c r="G941" s="62"/>
      <c r="H941" s="77">
        <v>43178</v>
      </c>
      <c r="I941" s="78">
        <v>6508.08984375</v>
      </c>
      <c r="J941" s="73">
        <v>18.4599304199218</v>
      </c>
      <c r="K941" s="79">
        <f t="shared" si="58"/>
        <v>170.53387235819295</v>
      </c>
      <c r="L941" s="62"/>
      <c r="M941" s="77">
        <v>43178</v>
      </c>
      <c r="N941" s="80">
        <f t="shared" si="59"/>
        <v>5548.705057243028</v>
      </c>
      <c r="O941" s="80">
        <f t="array" ref="O941">IF(YEAR(M941)&lt;&gt;YEAR(M940),IF(O940&gt;INDEX(Table2xAcq.1[],_xlfn.AGGREGATE(15,6,(ROW(Tableyear1[])-ROW(INDEX(Tableyear1[],1,1))+1)/(YEAR(Tableyear1[])=YEAR(M940)),1)),O940-(O940-INDEX(Table2xAcq.1[],_xlfn.AGGREGATE(15,6,(ROW(Tableyear1[])-ROW(INDEX(Tableyear1[],1,1))+1)/(YEAR(Tableyear1[])=YEAR(M940)),1)))*$C$25,O940+MAX($Q$2:Q940)*$C$19),O940)*($J941/$J940)</f>
        <v>3348.5419602145798</v>
      </c>
      <c r="P941" s="80">
        <f t="array" ref="P941">IF(YEAR(M941)&lt;&gt;YEAR(M940),IF(O940&gt;INDEX(Table2xAcq.1[],_xlfn.AGGREGATE(15,6,(ROW(Tableyear1[])-ROW(INDEX(Tableyear1[],1,1))+1)/(YEAR(Tableyear1[])=YEAR(M940)),1)),P940+(O940-INDEX(Table2xAcq.1[],_xlfn.AGGREGATE(15,6,(ROW(Tableyear1[])-ROW(INDEX(Tableyear1[],1,1))+1)/(YEAR(Tableyear1[])=YEAR(M940)),1)))*$C$25,P940-MAX($Q$2:Q940)*$C$19),P940)*(1+Tbill_YTM)^(1/52)</f>
        <v>6670.5061492568248</v>
      </c>
      <c r="Q941" s="64">
        <f t="shared" si="56"/>
        <v>15567.753166714432</v>
      </c>
      <c r="R941" s="64">
        <f>IF(YEAR(M941)&lt;&gt;YEAR(M940), R940*EXP($C$20/52)+(-MAX(Q$2:Q940)*$C$19), R940*EXP($C$20/52))</f>
        <v>-7199.0966814831108</v>
      </c>
      <c r="S941" s="65">
        <f t="shared" si="57"/>
        <v>2.1624592439154831</v>
      </c>
      <c r="T941" s="62"/>
      <c r="U941" s="62"/>
      <c r="V941" s="62"/>
    </row>
    <row r="942" spans="7:22" x14ac:dyDescent="0.4">
      <c r="G942" s="62"/>
      <c r="H942" s="77">
        <v>43185</v>
      </c>
      <c r="I942" s="78">
        <v>6581.1298828125</v>
      </c>
      <c r="J942" s="73">
        <v>18.800409317016602</v>
      </c>
      <c r="K942" s="79">
        <f t="shared" si="58"/>
        <v>170.63083793446017</v>
      </c>
      <c r="L942" s="62"/>
      <c r="M942" s="77">
        <v>43185</v>
      </c>
      <c r="N942" s="80">
        <f t="shared" si="59"/>
        <v>5610.9779581797793</v>
      </c>
      <c r="O942" s="80">
        <f t="array" ref="O942">IF(YEAR(M942)&lt;&gt;YEAR(M941),IF(O941&gt;INDEX(Table2xAcq.1[],_xlfn.AGGREGATE(15,6,(ROW(Tableyear1[])-ROW(INDEX(Tableyear1[],1,1))+1)/(YEAR(Tableyear1[])=YEAR(M941)),1)),O941-(O941-INDEX(Table2xAcq.1[],_xlfn.AGGREGATE(15,6,(ROW(Tableyear1[])-ROW(INDEX(Tableyear1[],1,1))+1)/(YEAR(Tableyear1[])=YEAR(M941)),1)))*$C$25,O941+MAX($Q$2:Q941)*$C$19),O941)*($J942/$J941)</f>
        <v>3410.3031829036499</v>
      </c>
      <c r="P942" s="80">
        <f t="array" ref="P942">IF(YEAR(M942)&lt;&gt;YEAR(M941),IF(O941&gt;INDEX(Table2xAcq.1[],_xlfn.AGGREGATE(15,6,(ROW(Tableyear1[])-ROW(INDEX(Tableyear1[],1,1))+1)/(YEAR(Tableyear1[])=YEAR(M941)),1)),P941+(O941-INDEX(Table2xAcq.1[],_xlfn.AGGREGATE(15,6,(ROW(Tableyear1[])-ROW(INDEX(Tableyear1[],1,1))+1)/(YEAR(Tableyear1[])=YEAR(M941)),1)))*$C$25,P941-MAX($Q$2:Q941)*$C$19),P941)*(1+Tbill_YTM)^(1/52)</f>
        <v>6674.2989996965207</v>
      </c>
      <c r="Q942" s="64">
        <f t="shared" si="56"/>
        <v>15695.58014077995</v>
      </c>
      <c r="R942" s="64">
        <f>IF(YEAR(M942)&lt;&gt;YEAR(M941), R941*EXP($C$20/52)+(-MAX(Q$2:Q941)*$C$19), R941*EXP($C$20/52))</f>
        <v>-7207.4081256420168</v>
      </c>
      <c r="S942" s="65">
        <f t="shared" si="57"/>
        <v>2.1777010358188686</v>
      </c>
      <c r="T942" s="62"/>
      <c r="U942" s="62"/>
      <c r="V942" s="62"/>
    </row>
    <row r="943" spans="7:22" x14ac:dyDescent="0.4">
      <c r="G943" s="62"/>
      <c r="H943" s="77">
        <v>43192</v>
      </c>
      <c r="I943" s="78">
        <v>6433.2099609375</v>
      </c>
      <c r="J943" s="73">
        <v>17.9590759277343</v>
      </c>
      <c r="K943" s="79">
        <f t="shared" si="58"/>
        <v>170.72785864536343</v>
      </c>
      <c r="L943" s="62"/>
      <c r="M943" s="77">
        <v>43192</v>
      </c>
      <c r="N943" s="80">
        <f t="shared" si="59"/>
        <v>5484.86353163064</v>
      </c>
      <c r="O943" s="80">
        <f t="array" ref="O943">IF(YEAR(M943)&lt;&gt;YEAR(M942),IF(O942&gt;INDEX(Table2xAcq.1[],_xlfn.AGGREGATE(15,6,(ROW(Tableyear1[])-ROW(INDEX(Tableyear1[],1,1))+1)/(YEAR(Tableyear1[])=YEAR(M942)),1)),O942-(O942-INDEX(Table2xAcq.1[],_xlfn.AGGREGATE(15,6,(ROW(Tableyear1[])-ROW(INDEX(Tableyear1[],1,1))+1)/(YEAR(Tableyear1[])=YEAR(M942)),1)))*$C$25,O942+MAX($Q$2:Q942)*$C$19),O942)*($J943/$J942)</f>
        <v>3257.6893814181908</v>
      </c>
      <c r="P943" s="80">
        <f t="array" ref="P943">IF(YEAR(M943)&lt;&gt;YEAR(M942),IF(O942&gt;INDEX(Table2xAcq.1[],_xlfn.AGGREGATE(15,6,(ROW(Tableyear1[])-ROW(INDEX(Tableyear1[],1,1))+1)/(YEAR(Tableyear1[])=YEAR(M942)),1)),P942+(O942-INDEX(Table2xAcq.1[],_xlfn.AGGREGATE(15,6,(ROW(Tableyear1[])-ROW(INDEX(Tableyear1[],1,1))+1)/(YEAR(Tableyear1[])=YEAR(M942)),1)))*$C$25,P942-MAX($Q$2:Q942)*$C$19),P942)*(1+Tbill_YTM)^(1/52)</f>
        <v>6678.094006751342</v>
      </c>
      <c r="Q943" s="64">
        <f t="shared" si="56"/>
        <v>15420.646919800172</v>
      </c>
      <c r="R943" s="64">
        <f>IF(YEAR(M943)&lt;&gt;YEAR(M942), R942*EXP($C$20/52)+(-MAX(Q$2:Q942)*$C$19), R942*EXP($C$20/52))</f>
        <v>-7215.7291654636938</v>
      </c>
      <c r="S943" s="65">
        <f t="shared" si="57"/>
        <v>2.1370878210905269</v>
      </c>
      <c r="T943" s="62"/>
      <c r="U943" s="62"/>
      <c r="V943" s="62"/>
    </row>
    <row r="944" spans="7:22" x14ac:dyDescent="0.4">
      <c r="G944" s="62"/>
      <c r="H944" s="77">
        <v>43199</v>
      </c>
      <c r="I944" s="78">
        <v>6628.33984375</v>
      </c>
      <c r="J944" s="73">
        <v>19.019992828369102</v>
      </c>
      <c r="K944" s="79">
        <f t="shared" si="58"/>
        <v>170.82493452225225</v>
      </c>
      <c r="L944" s="62"/>
      <c r="M944" s="77">
        <v>43199</v>
      </c>
      <c r="N944" s="80">
        <f t="shared" si="59"/>
        <v>5651.2285010111318</v>
      </c>
      <c r="O944" s="80">
        <f t="array" ref="O944">IF(YEAR(M944)&lt;&gt;YEAR(M943),IF(O943&gt;INDEX(Table2xAcq.1[],_xlfn.AGGREGATE(15,6,(ROW(Tableyear1[])-ROW(INDEX(Tableyear1[],1,1))+1)/(YEAR(Tableyear1[])=YEAR(M943)),1)),O943-(O943-INDEX(Table2xAcq.1[],_xlfn.AGGREGATE(15,6,(ROW(Tableyear1[])-ROW(INDEX(Tableyear1[],1,1))+1)/(YEAR(Tableyear1[])=YEAR(M943)),1)))*$C$25,O943+MAX($Q$2:Q943)*$C$19),O943)*($J944/$J943)</f>
        <v>3450.1345682235856</v>
      </c>
      <c r="P944" s="80">
        <f t="array" ref="P944">IF(YEAR(M944)&lt;&gt;YEAR(M943),IF(O943&gt;INDEX(Table2xAcq.1[],_xlfn.AGGREGATE(15,6,(ROW(Tableyear1[])-ROW(INDEX(Tableyear1[],1,1))+1)/(YEAR(Tableyear1[])=YEAR(M943)),1)),P943+(O943-INDEX(Table2xAcq.1[],_xlfn.AGGREGATE(15,6,(ROW(Tableyear1[])-ROW(INDEX(Tableyear1[],1,1))+1)/(YEAR(Tableyear1[])=YEAR(M943)),1)))*$C$25,P943-MAX($Q$2:Q943)*$C$19),P943)*(1+Tbill_YTM)^(1/52)</f>
        <v>6681.8911716475404</v>
      </c>
      <c r="Q944" s="64">
        <f t="shared" si="56"/>
        <v>15783.254240882259</v>
      </c>
      <c r="R944" s="64">
        <f>IF(YEAR(M944)&lt;&gt;YEAR(M943), R943*EXP($C$20/52)+(-MAX(Q$2:Q943)*$C$19), R943*EXP($C$20/52))</f>
        <v>-7224.0598120264494</v>
      </c>
      <c r="S944" s="65">
        <f t="shared" si="57"/>
        <v>2.1848177688959134</v>
      </c>
      <c r="T944" s="62"/>
      <c r="U944" s="62"/>
      <c r="V944" s="62"/>
    </row>
    <row r="945" spans="1:22" x14ac:dyDescent="0.4">
      <c r="G945" s="62"/>
      <c r="H945" s="77">
        <v>43206</v>
      </c>
      <c r="I945" s="78">
        <v>6667.75</v>
      </c>
      <c r="J945" s="73">
        <v>19.214902877807599</v>
      </c>
      <c r="K945" s="79">
        <f t="shared" si="58"/>
        <v>170.92206559649404</v>
      </c>
      <c r="L945" s="62"/>
      <c r="M945" s="77">
        <v>43206</v>
      </c>
      <c r="N945" s="80">
        <f t="shared" si="59"/>
        <v>5684.8290410376521</v>
      </c>
      <c r="O945" s="80">
        <f t="array" ref="O945">IF(YEAR(M945)&lt;&gt;YEAR(M944),IF(O944&gt;INDEX(Table2xAcq.1[],_xlfn.AGGREGATE(15,6,(ROW(Tableyear1[])-ROW(INDEX(Tableyear1[],1,1))+1)/(YEAR(Tableyear1[])=YEAR(M944)),1)),O944-(O944-INDEX(Table2xAcq.1[],_xlfn.AGGREGATE(15,6,(ROW(Tableyear1[])-ROW(INDEX(Tableyear1[],1,1))+1)/(YEAR(Tableyear1[])=YEAR(M944)),1)))*$C$25,O944+MAX($Q$2:Q944)*$C$19),O944)*($J945/$J944)</f>
        <v>3485.4903070679725</v>
      </c>
      <c r="P945" s="80">
        <f t="array" ref="P945">IF(YEAR(M945)&lt;&gt;YEAR(M944),IF(O944&gt;INDEX(Table2xAcq.1[],_xlfn.AGGREGATE(15,6,(ROW(Tableyear1[])-ROW(INDEX(Tableyear1[],1,1))+1)/(YEAR(Tableyear1[])=YEAR(M944)),1)),P944+(O944-INDEX(Table2xAcq.1[],_xlfn.AGGREGATE(15,6,(ROW(Tableyear1[])-ROW(INDEX(Tableyear1[],1,1))+1)/(YEAR(Tableyear1[])=YEAR(M944)),1)))*$C$25,P944-MAX($Q$2:Q944)*$C$19),P944)*(1+Tbill_YTM)^(1/52)</f>
        <v>6685.6904956120652</v>
      </c>
      <c r="Q945" s="64">
        <f t="shared" si="56"/>
        <v>15856.009843717689</v>
      </c>
      <c r="R945" s="64">
        <f>IF(YEAR(M945)&lt;&gt;YEAR(M944), R944*EXP($C$20/52)+(-MAX(Q$2:Q944)*$C$19), R944*EXP($C$20/52))</f>
        <v>-7232.4000764213833</v>
      </c>
      <c r="S945" s="65">
        <f t="shared" si="57"/>
        <v>2.1923579553363561</v>
      </c>
      <c r="T945" s="62"/>
      <c r="U945" s="62"/>
      <c r="V945" s="62"/>
    </row>
    <row r="946" spans="1:22" x14ac:dyDescent="0.4">
      <c r="G946" s="62"/>
      <c r="H946" s="77">
        <v>43213</v>
      </c>
      <c r="I946" s="78">
        <v>6656.35009765625</v>
      </c>
      <c r="J946" s="73">
        <v>19.128555297851499</v>
      </c>
      <c r="K946" s="79">
        <f t="shared" si="58"/>
        <v>171.019251899474</v>
      </c>
      <c r="L946" s="62"/>
      <c r="M946" s="77">
        <v>43213</v>
      </c>
      <c r="N946" s="80">
        <f t="shared" si="59"/>
        <v>5675.1096460530252</v>
      </c>
      <c r="O946" s="80">
        <f t="array" ref="O946">IF(YEAR(M946)&lt;&gt;YEAR(M945),IF(O945&gt;INDEX(Table2xAcq.1[],_xlfn.AGGREGATE(15,6,(ROW(Tableyear1[])-ROW(INDEX(Tableyear1[],1,1))+1)/(YEAR(Tableyear1[])=YEAR(M945)),1)),O945-(O945-INDEX(Table2xAcq.1[],_xlfn.AGGREGATE(15,6,(ROW(Tableyear1[])-ROW(INDEX(Tableyear1[],1,1))+1)/(YEAR(Tableyear1[])=YEAR(M945)),1)))*$C$25,O945+MAX($Q$2:Q945)*$C$19),O945)*($J946/$J945)</f>
        <v>3469.8272743225216</v>
      </c>
      <c r="P946" s="80">
        <f t="array" ref="P946">IF(YEAR(M946)&lt;&gt;YEAR(M945),IF(O945&gt;INDEX(Table2xAcq.1[],_xlfn.AGGREGATE(15,6,(ROW(Tableyear1[])-ROW(INDEX(Tableyear1[],1,1))+1)/(YEAR(Tableyear1[])=YEAR(M945)),1)),P945+(O945-INDEX(Table2xAcq.1[],_xlfn.AGGREGATE(15,6,(ROW(Tableyear1[])-ROW(INDEX(Tableyear1[],1,1))+1)/(YEAR(Tableyear1[])=YEAR(M945)),1)))*$C$25,P945-MAX($Q$2:Q945)*$C$19),P945)*(1+Tbill_YTM)^(1/52)</f>
        <v>6689.4919798725623</v>
      </c>
      <c r="Q946" s="64">
        <f t="shared" si="56"/>
        <v>15834.428900248109</v>
      </c>
      <c r="R946" s="64">
        <f>IF(YEAR(M946)&lt;&gt;YEAR(M945), R945*EXP($C$20/52)+(-MAX(Q$2:Q945)*$C$19), R945*EXP($C$20/52))</f>
        <v>-7240.7499697523981</v>
      </c>
      <c r="S946" s="65">
        <f t="shared" si="57"/>
        <v>2.1868492858329671</v>
      </c>
      <c r="T946" s="62"/>
      <c r="U946" s="62"/>
      <c r="V946" s="62"/>
    </row>
    <row r="947" spans="1:22" x14ac:dyDescent="0.4">
      <c r="G947" s="62"/>
      <c r="H947" s="77">
        <v>43220</v>
      </c>
      <c r="I947" s="78">
        <v>6769.1201171875</v>
      </c>
      <c r="J947" s="73">
        <v>19.762636184692301</v>
      </c>
      <c r="K947" s="79">
        <f t="shared" si="58"/>
        <v>171.1164934625952</v>
      </c>
      <c r="L947" s="62"/>
      <c r="M947" s="77">
        <v>43220</v>
      </c>
      <c r="N947" s="80">
        <f t="shared" si="59"/>
        <v>5771.2557646072055</v>
      </c>
      <c r="O947" s="80">
        <f t="array" ref="O947">IF(YEAR(M947)&lt;&gt;YEAR(M946),IF(O946&gt;INDEX(Table2xAcq.1[],_xlfn.AGGREGATE(15,6,(ROW(Tableyear1[])-ROW(INDEX(Tableyear1[],1,1))+1)/(YEAR(Tableyear1[])=YEAR(M946)),1)),O946-(O946-INDEX(Table2xAcq.1[],_xlfn.AGGREGATE(15,6,(ROW(Tableyear1[])-ROW(INDEX(Tableyear1[],1,1))+1)/(YEAR(Tableyear1[])=YEAR(M946)),1)))*$C$25,O946+MAX($Q$2:Q946)*$C$19),O946)*($J947/$J946)</f>
        <v>3584.8464757743918</v>
      </c>
      <c r="P947" s="80">
        <f t="array" ref="P947">IF(YEAR(M947)&lt;&gt;YEAR(M946),IF(O946&gt;INDEX(Table2xAcq.1[],_xlfn.AGGREGATE(15,6,(ROW(Tableyear1[])-ROW(INDEX(Tableyear1[],1,1))+1)/(YEAR(Tableyear1[])=YEAR(M946)),1)),P946+(O946-INDEX(Table2xAcq.1[],_xlfn.AGGREGATE(15,6,(ROW(Tableyear1[])-ROW(INDEX(Tableyear1[],1,1))+1)/(YEAR(Tableyear1[])=YEAR(M946)),1)))*$C$25,P946-MAX($Q$2:Q946)*$C$19),P946)*(1+Tbill_YTM)^(1/52)</f>
        <v>6693.2956256573771</v>
      </c>
      <c r="Q947" s="64">
        <f t="shared" si="56"/>
        <v>16049.397866038973</v>
      </c>
      <c r="R947" s="64">
        <f>IF(YEAR(M947)&lt;&gt;YEAR(M946), R946*EXP($C$20/52)+(-MAX(Q$2:Q946)*$C$19), R946*EXP($C$20/52))</f>
        <v>-7249.1095031362174</v>
      </c>
      <c r="S947" s="65">
        <f t="shared" si="57"/>
        <v>2.2139819875938476</v>
      </c>
      <c r="T947" s="62"/>
      <c r="U947" s="62"/>
      <c r="V947" s="62"/>
    </row>
    <row r="948" spans="1:22" x14ac:dyDescent="0.4">
      <c r="G948" s="62"/>
      <c r="H948" s="77">
        <v>43227</v>
      </c>
      <c r="I948" s="78">
        <v>6952.56005859375</v>
      </c>
      <c r="J948" s="73">
        <v>20.867963790893501</v>
      </c>
      <c r="K948" s="79">
        <f t="shared" si="58"/>
        <v>171.21379031727858</v>
      </c>
      <c r="L948" s="62"/>
      <c r="M948" s="77">
        <v>43227</v>
      </c>
      <c r="N948" s="80">
        <f t="shared" si="59"/>
        <v>5927.6540558137585</v>
      </c>
      <c r="O948" s="80">
        <f t="array" ref="O948">IF(YEAR(M948)&lt;&gt;YEAR(M947),IF(O947&gt;INDEX(Table2xAcq.1[],_xlfn.AGGREGATE(15,6,(ROW(Tableyear1[])-ROW(INDEX(Tableyear1[],1,1))+1)/(YEAR(Tableyear1[])=YEAR(M947)),1)),O947-(O947-INDEX(Table2xAcq.1[],_xlfn.AGGREGATE(15,6,(ROW(Tableyear1[])-ROW(INDEX(Tableyear1[],1,1))+1)/(YEAR(Tableyear1[])=YEAR(M947)),1)))*$C$25,O947+MAX($Q$2:Q947)*$C$19),O947)*($J948/$J947)</f>
        <v>3785.3475494487493</v>
      </c>
      <c r="P948" s="80">
        <f t="array" ref="P948">IF(YEAR(M948)&lt;&gt;YEAR(M947),IF(O947&gt;INDEX(Table2xAcq.1[],_xlfn.AGGREGATE(15,6,(ROW(Tableyear1[])-ROW(INDEX(Tableyear1[],1,1))+1)/(YEAR(Tableyear1[])=YEAR(M947)),1)),P947+(O947-INDEX(Table2xAcq.1[],_xlfn.AGGREGATE(15,6,(ROW(Tableyear1[])-ROW(INDEX(Tableyear1[],1,1))+1)/(YEAR(Tableyear1[])=YEAR(M947)),1)))*$C$25,P947-MAX($Q$2:Q947)*$C$19),P947)*(1+Tbill_YTM)^(1/52)</f>
        <v>6697.1014341955515</v>
      </c>
      <c r="Q948" s="64">
        <f t="shared" si="56"/>
        <v>16410.103039458059</v>
      </c>
      <c r="R948" s="64">
        <f>IF(YEAR(M948)&lt;&gt;YEAR(M947), R947*EXP($C$20/52)+(-MAX(Q$2:Q947)*$C$19), R947*EXP($C$20/52))</f>
        <v>-7257.4786877023989</v>
      </c>
      <c r="S948" s="65">
        <f t="shared" si="57"/>
        <v>2.2611300350443377</v>
      </c>
      <c r="T948" s="62"/>
      <c r="U948" s="62"/>
      <c r="V948" s="62"/>
    </row>
    <row r="949" spans="1:22" x14ac:dyDescent="0.4">
      <c r="G949" s="62"/>
      <c r="H949" s="77">
        <v>43234</v>
      </c>
      <c r="I949" s="78">
        <v>6866.25</v>
      </c>
      <c r="J949" s="73">
        <v>20.354772567748999</v>
      </c>
      <c r="K949" s="79">
        <f t="shared" si="58"/>
        <v>171.31114249496289</v>
      </c>
      <c r="L949" s="62"/>
      <c r="M949" s="77">
        <v>43234</v>
      </c>
      <c r="N949" s="80">
        <f t="shared" si="59"/>
        <v>5854.0673245134831</v>
      </c>
      <c r="O949" s="80">
        <f t="array" ref="O949">IF(YEAR(M949)&lt;&gt;YEAR(M948),IF(O948&gt;INDEX(Table2xAcq.1[],_xlfn.AGGREGATE(15,6,(ROW(Tableyear1[])-ROW(INDEX(Tableyear1[],1,1))+1)/(YEAR(Tableyear1[])=YEAR(M948)),1)),O948-(O948-INDEX(Table2xAcq.1[],_xlfn.AGGREGATE(15,6,(ROW(Tableyear1[])-ROW(INDEX(Tableyear1[],1,1))+1)/(YEAR(Tableyear1[])=YEAR(M948)),1)))*$C$25,O948+MAX($Q$2:Q948)*$C$19),O948)*($J949/$J948)</f>
        <v>3692.2571474145857</v>
      </c>
      <c r="P949" s="80">
        <f t="array" ref="P949">IF(YEAR(M949)&lt;&gt;YEAR(M948),IF(O948&gt;INDEX(Table2xAcq.1[],_xlfn.AGGREGATE(15,6,(ROW(Tableyear1[])-ROW(INDEX(Tableyear1[],1,1))+1)/(YEAR(Tableyear1[])=YEAR(M948)),1)),P948+(O948-INDEX(Table2xAcq.1[],_xlfn.AGGREGATE(15,6,(ROW(Tableyear1[])-ROW(INDEX(Tableyear1[],1,1))+1)/(YEAR(Tableyear1[])=YEAR(M948)),1)))*$C$25,P948-MAX($Q$2:Q948)*$C$19),P948)*(1+Tbill_YTM)^(1/52)</f>
        <v>6700.909406716828</v>
      </c>
      <c r="Q949" s="64">
        <f t="shared" si="56"/>
        <v>16247.233878644896</v>
      </c>
      <c r="R949" s="64">
        <f>IF(YEAR(M949)&lt;&gt;YEAR(M948), R948*EXP($C$20/52)+(-MAX(Q$2:Q948)*$C$19), R948*EXP($C$20/52))</f>
        <v>-7265.8575345933486</v>
      </c>
      <c r="S949" s="65">
        <f t="shared" si="57"/>
        <v>2.2361068602419567</v>
      </c>
      <c r="T949" s="62"/>
      <c r="U949" s="62"/>
      <c r="V949" s="62"/>
    </row>
    <row r="950" spans="1:22" x14ac:dyDescent="0.4">
      <c r="G950" s="62"/>
      <c r="H950" s="77">
        <v>43241</v>
      </c>
      <c r="I950" s="78">
        <v>6960.919921875</v>
      </c>
      <c r="J950" s="73">
        <v>20.900035858154201</v>
      </c>
      <c r="K950" s="79">
        <f t="shared" si="58"/>
        <v>171.40855002710484</v>
      </c>
      <c r="L950" s="62"/>
      <c r="M950" s="77">
        <v>43241</v>
      </c>
      <c r="N950" s="80">
        <f t="shared" si="59"/>
        <v>5934.7815566289291</v>
      </c>
      <c r="O950" s="80">
        <f t="array" ref="O950">IF(YEAR(M950)&lt;&gt;YEAR(M949),IF(O949&gt;INDEX(Table2xAcq.1[],_xlfn.AGGREGATE(15,6,(ROW(Tableyear1[])-ROW(INDEX(Tableyear1[],1,1))+1)/(YEAR(Tableyear1[])=YEAR(M949)),1)),O949-(O949-INDEX(Table2xAcq.1[],_xlfn.AGGREGATE(15,6,(ROW(Tableyear1[])-ROW(INDEX(Tableyear1[],1,1))+1)/(YEAR(Tableyear1[])=YEAR(M949)),1)))*$C$25,O949+MAX($Q$2:Q949)*$C$19),O949)*($J950/$J949)</f>
        <v>3791.1652670961234</v>
      </c>
      <c r="P950" s="80">
        <f t="array" ref="P950">IF(YEAR(M950)&lt;&gt;YEAR(M949),IF(O949&gt;INDEX(Table2xAcq.1[],_xlfn.AGGREGATE(15,6,(ROW(Tableyear1[])-ROW(INDEX(Tableyear1[],1,1))+1)/(YEAR(Tableyear1[])=YEAR(M949)),1)),P949+(O949-INDEX(Table2xAcq.1[],_xlfn.AGGREGATE(15,6,(ROW(Tableyear1[])-ROW(INDEX(Tableyear1[],1,1))+1)/(YEAR(Tableyear1[])=YEAR(M949)),1)))*$C$25,P949-MAX($Q$2:Q949)*$C$19),P949)*(1+Tbill_YTM)^(1/52)</f>
        <v>6704.7195444516474</v>
      </c>
      <c r="Q950" s="64">
        <f t="shared" si="56"/>
        <v>16430.666368176702</v>
      </c>
      <c r="R950" s="64">
        <f>IF(YEAR(M950)&lt;&gt;YEAR(M949), R949*EXP($C$20/52)+(-MAX(Q$2:Q949)*$C$19), R949*EXP($C$20/52))</f>
        <v>-7274.2460549643374</v>
      </c>
      <c r="S950" s="65">
        <f t="shared" si="57"/>
        <v>2.2587449261444119</v>
      </c>
      <c r="T950" s="62"/>
      <c r="U950" s="62"/>
      <c r="V950" s="62"/>
    </row>
    <row r="951" spans="1:22" x14ac:dyDescent="0.4">
      <c r="G951" s="62"/>
      <c r="H951" s="77">
        <v>43248</v>
      </c>
      <c r="I951" s="78">
        <v>7083.93017578125</v>
      </c>
      <c r="J951" s="73">
        <v>21.632808685302699</v>
      </c>
      <c r="K951" s="79">
        <f t="shared" si="58"/>
        <v>171.50601294517895</v>
      </c>
      <c r="L951" s="62"/>
      <c r="M951" s="77">
        <v>43248</v>
      </c>
      <c r="N951" s="80">
        <f t="shared" si="59"/>
        <v>6039.6583537121523</v>
      </c>
      <c r="O951" s="80">
        <f t="array" ref="O951">IF(YEAR(M951)&lt;&gt;YEAR(M950),IF(O950&gt;INDEX(Table2xAcq.1[],_xlfn.AGGREGATE(15,6,(ROW(Tableyear1[])-ROW(INDEX(Tableyear1[],1,1))+1)/(YEAR(Tableyear1[])=YEAR(M950)),1)),O950-(O950-INDEX(Table2xAcq.1[],_xlfn.AGGREGATE(15,6,(ROW(Tableyear1[])-ROW(INDEX(Tableyear1[],1,1))+1)/(YEAR(Tableyear1[])=YEAR(M950)),1)))*$C$25,O950+MAX($Q$2:Q950)*$C$19),O950)*($J951/$J950)</f>
        <v>3924.0867084664428</v>
      </c>
      <c r="P951" s="80">
        <f t="array" ref="P951">IF(YEAR(M951)&lt;&gt;YEAR(M950),IF(O950&gt;INDEX(Table2xAcq.1[],_xlfn.AGGREGATE(15,6,(ROW(Tableyear1[])-ROW(INDEX(Tableyear1[],1,1))+1)/(YEAR(Tableyear1[])=YEAR(M950)),1)),P950+(O950-INDEX(Table2xAcq.1[],_xlfn.AGGREGATE(15,6,(ROW(Tableyear1[])-ROW(INDEX(Tableyear1[],1,1))+1)/(YEAR(Tableyear1[])=YEAR(M950)),1)))*$C$25,P950-MAX($Q$2:Q950)*$C$19),P950)*(1+Tbill_YTM)^(1/52)</f>
        <v>6708.5318486311498</v>
      </c>
      <c r="Q951" s="64">
        <f t="shared" si="56"/>
        <v>16672.276910809745</v>
      </c>
      <c r="R951" s="64">
        <f>IF(YEAR(M951)&lt;&gt;YEAR(M950), R950*EXP($C$20/52)+(-MAX(Q$2:Q950)*$C$19), R950*EXP($C$20/52))</f>
        <v>-7282.6442599835154</v>
      </c>
      <c r="S951" s="65">
        <f t="shared" si="57"/>
        <v>2.2893163960266656</v>
      </c>
      <c r="T951" s="62"/>
      <c r="U951" s="62"/>
      <c r="V951" s="62"/>
    </row>
    <row r="952" spans="1:22" x14ac:dyDescent="0.4">
      <c r="G952" s="62"/>
      <c r="H952" s="77">
        <v>43255</v>
      </c>
      <c r="I952" s="78">
        <v>7152.6201171875</v>
      </c>
      <c r="J952" s="73">
        <v>22.0374355316162</v>
      </c>
      <c r="K952" s="79">
        <f t="shared" si="58"/>
        <v>171.60353128067769</v>
      </c>
      <c r="L952" s="62"/>
      <c r="M952" s="77">
        <v>43255</v>
      </c>
      <c r="N952" s="80">
        <f t="shared" si="59"/>
        <v>6098.2224231108885</v>
      </c>
      <c r="O952" s="80">
        <f t="array" ref="O952">IF(YEAR(M952)&lt;&gt;YEAR(M951),IF(O951&gt;INDEX(Table2xAcq.1[],_xlfn.AGGREGATE(15,6,(ROW(Tableyear1[])-ROW(INDEX(Tableyear1[],1,1))+1)/(YEAR(Tableyear1[])=YEAR(M951)),1)),O951-(O951-INDEX(Table2xAcq.1[],_xlfn.AGGREGATE(15,6,(ROW(Tableyear1[])-ROW(INDEX(Tableyear1[],1,1))+1)/(YEAR(Tableyear1[])=YEAR(M951)),1)))*$C$25,O951+MAX($Q$2:Q951)*$C$19),O951)*($J952/$J951)</f>
        <v>3997.4840584178737</v>
      </c>
      <c r="P952" s="80">
        <f t="array" ref="P952">IF(YEAR(M952)&lt;&gt;YEAR(M951),IF(O951&gt;INDEX(Table2xAcq.1[],_xlfn.AGGREGATE(15,6,(ROW(Tableyear1[])-ROW(INDEX(Tableyear1[],1,1))+1)/(YEAR(Tableyear1[])=YEAR(M951)),1)),P951+(O951-INDEX(Table2xAcq.1[],_xlfn.AGGREGATE(15,6,(ROW(Tableyear1[])-ROW(INDEX(Tableyear1[],1,1))+1)/(YEAR(Tableyear1[])=YEAR(M951)),1)))*$C$25,P951-MAX($Q$2:Q951)*$C$19),P951)*(1+Tbill_YTM)^(1/52)</f>
        <v>6712.3463204871759</v>
      </c>
      <c r="Q952" s="64">
        <f t="shared" si="56"/>
        <v>16808.05280201594</v>
      </c>
      <c r="R952" s="64">
        <f>IF(YEAR(M952)&lt;&gt;YEAR(M951), R951*EXP($C$20/52)+(-MAX(Q$2:Q951)*$C$19), R951*EXP($C$20/52))</f>
        <v>-7291.0521608319259</v>
      </c>
      <c r="S952" s="65">
        <f t="shared" si="57"/>
        <v>2.3052986635193817</v>
      </c>
      <c r="T952" s="62"/>
      <c r="U952" s="62"/>
      <c r="V952" s="62"/>
    </row>
    <row r="953" spans="1:22" x14ac:dyDescent="0.4">
      <c r="G953" s="62"/>
      <c r="H953" s="77">
        <v>43262</v>
      </c>
      <c r="I953" s="78">
        <v>7255.759765625</v>
      </c>
      <c r="J953" s="73">
        <v>22.676450729370099</v>
      </c>
      <c r="K953" s="79">
        <f t="shared" si="58"/>
        <v>171.70110506511139</v>
      </c>
      <c r="L953" s="62"/>
      <c r="M953" s="77">
        <v>43262</v>
      </c>
      <c r="N953" s="80">
        <f t="shared" si="59"/>
        <v>6186.1578239162445</v>
      </c>
      <c r="O953" s="80">
        <f t="array" ref="O953">IF(YEAR(M953)&lt;&gt;YEAR(M952),IF(O952&gt;INDEX(Table2xAcq.1[],_xlfn.AGGREGATE(15,6,(ROW(Tableyear1[])-ROW(INDEX(Tableyear1[],1,1))+1)/(YEAR(Tableyear1[])=YEAR(M952)),1)),O952-(O952-INDEX(Table2xAcq.1[],_xlfn.AGGREGATE(15,6,(ROW(Tableyear1[])-ROW(INDEX(Tableyear1[],1,1))+1)/(YEAR(Tableyear1[])=YEAR(M952)),1)))*$C$25,O952+MAX($Q$2:Q952)*$C$19),O952)*($J953/$J952)</f>
        <v>4113.3983199680979</v>
      </c>
      <c r="P953" s="80">
        <f t="array" ref="P953">IF(YEAR(M953)&lt;&gt;YEAR(M952),IF(O952&gt;INDEX(Table2xAcq.1[],_xlfn.AGGREGATE(15,6,(ROW(Tableyear1[])-ROW(INDEX(Tableyear1[],1,1))+1)/(YEAR(Tableyear1[])=YEAR(M952)),1)),P952+(O952-INDEX(Table2xAcq.1[],_xlfn.AGGREGATE(15,6,(ROW(Tableyear1[])-ROW(INDEX(Tableyear1[],1,1))+1)/(YEAR(Tableyear1[])=YEAR(M952)),1)))*$C$25,P952-MAX($Q$2:Q952)*$C$19),P952)*(1+Tbill_YTM)^(1/52)</f>
        <v>6716.1629612522675</v>
      </c>
      <c r="Q953" s="64">
        <f t="shared" si="56"/>
        <v>17015.71910513661</v>
      </c>
      <c r="R953" s="64">
        <f>IF(YEAR(M953)&lt;&gt;YEAR(M952), R952*EXP($C$20/52)+(-MAX(Q$2:Q952)*$C$19), R952*EXP($C$20/52))</f>
        <v>-7299.4697687035214</v>
      </c>
      <c r="S953" s="65">
        <f t="shared" si="57"/>
        <v>2.3310897427223427</v>
      </c>
      <c r="T953" s="62"/>
      <c r="U953" s="62"/>
      <c r="V953" s="62"/>
    </row>
    <row r="954" spans="1:22" ht="17.5" customHeight="1" x14ac:dyDescent="0.4">
      <c r="A954" s="4"/>
      <c r="G954" s="62"/>
      <c r="H954" s="77">
        <v>43269</v>
      </c>
      <c r="I954" s="78">
        <v>7197.509765625</v>
      </c>
      <c r="J954" s="73">
        <v>22.284156799316399</v>
      </c>
      <c r="K954" s="79">
        <f t="shared" si="58"/>
        <v>171.79873433000833</v>
      </c>
      <c r="L954" s="79"/>
      <c r="M954" s="77">
        <v>43269</v>
      </c>
      <c r="N954" s="93">
        <f t="shared" si="59"/>
        <v>6136.4947004277456</v>
      </c>
      <c r="O954" s="80">
        <f t="array" ref="O954">IF(YEAR(M954)&lt;&gt;YEAR(M953),IF(O953&gt;INDEX(Table2xAcq.1[],_xlfn.AGGREGATE(15,6,(ROW(Tableyear1[])-ROW(INDEX(Tableyear1[],1,1))+1)/(YEAR(Tableyear1[])=YEAR(M953)),1)),O953-(O953-INDEX(Table2xAcq.1[],_xlfn.AGGREGATE(15,6,(ROW(Tableyear1[])-ROW(INDEX(Tableyear1[],1,1))+1)/(YEAR(Tableyear1[])=YEAR(M953)),1)))*$C$25,O953+MAX($Q$2:Q953)*$C$19),O953)*($J954/$J953)</f>
        <v>4042.2381012868477</v>
      </c>
      <c r="P954" s="80">
        <f t="array" ref="P954">IF(YEAR(M954)&lt;&gt;YEAR(M953),IF(O953&gt;INDEX(Table2xAcq.1[],_xlfn.AGGREGATE(15,6,(ROW(Tableyear1[])-ROW(INDEX(Tableyear1[],1,1))+1)/(YEAR(Tableyear1[])=YEAR(M953)),1)),P953+(O953-INDEX(Table2xAcq.1[],_xlfn.AGGREGATE(15,6,(ROW(Tableyear1[])-ROW(INDEX(Tableyear1[],1,1))+1)/(YEAR(Tableyear1[])=YEAR(M953)),1)))*$C$25,P953-MAX($Q$2:Q953)*$C$19),P953)*(1+Tbill_YTM)^(1/52)</f>
        <v>6719.9817721596664</v>
      </c>
      <c r="Q954" s="64">
        <f t="shared" si="56"/>
        <v>16898.714573874262</v>
      </c>
      <c r="R954" s="66">
        <f>IF(YEAR(M954)&lt;&gt;YEAR(M953), R953*EXP($C$20/52)+(-MAX(Q$2:Q953)*$C$19), R953*EXP($C$20/52))</f>
        <v>-7307.8970948051765</v>
      </c>
      <c r="S954" s="65">
        <f t="shared" si="57"/>
        <v>2.31239087724521</v>
      </c>
      <c r="T954" s="62"/>
      <c r="U954" s="62"/>
      <c r="V954" s="62"/>
    </row>
    <row r="955" spans="1:22" ht="17.5" customHeight="1" x14ac:dyDescent="0.4">
      <c r="G955" s="62"/>
      <c r="H955" s="77">
        <v>43276</v>
      </c>
      <c r="I955" s="78">
        <v>7040.7998046875</v>
      </c>
      <c r="J955" s="73">
        <v>21.331802368163999</v>
      </c>
      <c r="K955" s="79">
        <f t="shared" si="58"/>
        <v>171.89641910691469</v>
      </c>
      <c r="L955" s="62"/>
      <c r="M955" s="77">
        <v>43276</v>
      </c>
      <c r="N955" s="80">
        <f t="shared" si="59"/>
        <v>6002.8860112961229</v>
      </c>
      <c r="O955" s="80">
        <f t="array" ref="O955">IF(YEAR(M955)&lt;&gt;YEAR(M954),IF(O954&gt;INDEX(Table2xAcq.1[],_xlfn.AGGREGATE(15,6,(ROW(Tableyear1[])-ROW(INDEX(Tableyear1[],1,1))+1)/(YEAR(Tableyear1[])=YEAR(M954)),1)),O954-(O954-INDEX(Table2xAcq.1[],_xlfn.AGGREGATE(15,6,(ROW(Tableyear1[])-ROW(INDEX(Tableyear1[],1,1))+1)/(YEAR(Tableyear1[])=YEAR(M954)),1)))*$C$25,O954+MAX($Q$2:Q954)*$C$19),O954)*($J955/$J954)</f>
        <v>3869.4856205803894</v>
      </c>
      <c r="P955" s="80">
        <f t="array" ref="P955">IF(YEAR(M955)&lt;&gt;YEAR(M954),IF(O954&gt;INDEX(Table2xAcq.1[],_xlfn.AGGREGATE(15,6,(ROW(Tableyear1[])-ROW(INDEX(Tableyear1[],1,1))+1)/(YEAR(Tableyear1[])=YEAR(M954)),1)),P954+(O954-INDEX(Table2xAcq.1[],_xlfn.AGGREGATE(15,6,(ROW(Tableyear1[])-ROW(INDEX(Tableyear1[],1,1))+1)/(YEAR(Tableyear1[])=YEAR(M954)),1)))*$C$25,P954-MAX($Q$2:Q954)*$C$19),P954)*(1+Tbill_YTM)^(1/52)</f>
        <v>6723.8027544433153</v>
      </c>
      <c r="Q955" s="64">
        <f t="shared" si="56"/>
        <v>16596.174386319828</v>
      </c>
      <c r="R955" s="64">
        <f>IF(YEAR(M955)&lt;&gt;YEAR(M954), R954*EXP($C$20/52)+(-MAX(Q$2:Q954)*$C$19), R954*EXP($C$20/52))</f>
        <v>-7316.3341503567062</v>
      </c>
      <c r="S955" s="65">
        <f t="shared" si="57"/>
        <v>2.268372937218933</v>
      </c>
      <c r="T955" s="62"/>
      <c r="U955" s="62"/>
      <c r="V955" s="62"/>
    </row>
    <row r="956" spans="1:22" x14ac:dyDescent="0.4">
      <c r="G956" s="62"/>
      <c r="H956" s="77">
        <v>43283</v>
      </c>
      <c r="I956" s="78">
        <v>7207.330078125</v>
      </c>
      <c r="J956" s="73">
        <v>22.326101303100501</v>
      </c>
      <c r="K956" s="79">
        <f t="shared" si="58"/>
        <v>171.99415942739464</v>
      </c>
      <c r="L956" s="62"/>
      <c r="M956" s="77">
        <v>43283</v>
      </c>
      <c r="N956" s="80">
        <f t="shared" si="59"/>
        <v>6144.8673595244527</v>
      </c>
      <c r="O956" s="80">
        <f t="array" ref="O956">IF(YEAR(M956)&lt;&gt;YEAR(M955),IF(O955&gt;INDEX(Table2xAcq.1[],_xlfn.AGGREGATE(15,6,(ROW(Tableyear1[])-ROW(INDEX(Tableyear1[],1,1))+1)/(YEAR(Tableyear1[])=YEAR(M955)),1)),O955-(O955-INDEX(Table2xAcq.1[],_xlfn.AGGREGATE(15,6,(ROW(Tableyear1[])-ROW(INDEX(Tableyear1[],1,1))+1)/(YEAR(Tableyear1[])=YEAR(M955)),1)))*$C$25,O955+MAX($Q$2:Q955)*$C$19),O955)*($J956/$J955)</f>
        <v>4049.8466310985236</v>
      </c>
      <c r="P956" s="80">
        <f t="array" ref="P956">IF(YEAR(M956)&lt;&gt;YEAR(M955),IF(O955&gt;INDEX(Table2xAcq.1[],_xlfn.AGGREGATE(15,6,(ROW(Tableyear1[])-ROW(INDEX(Tableyear1[],1,1))+1)/(YEAR(Tableyear1[])=YEAR(M955)),1)),P955+(O955-INDEX(Table2xAcq.1[],_xlfn.AGGREGATE(15,6,(ROW(Tableyear1[])-ROW(INDEX(Tableyear1[],1,1))+1)/(YEAR(Tableyear1[])=YEAR(M955)),1)))*$C$25,P955-MAX($Q$2:Q955)*$C$19),P955)*(1+Tbill_YTM)^(1/52)</f>
        <v>6727.6259093378594</v>
      </c>
      <c r="Q956" s="64">
        <f t="shared" si="56"/>
        <v>16922.339899960836</v>
      </c>
      <c r="R956" s="64">
        <f>IF(YEAR(M956)&lt;&gt;YEAR(M955), R955*EXP($C$20/52)+(-MAX(Q$2:Q955)*$C$19), R955*EXP($C$20/52))</f>
        <v>-7324.7809465908776</v>
      </c>
      <c r="S956" s="65">
        <f t="shared" si="57"/>
        <v>2.3102861400704255</v>
      </c>
      <c r="T956" s="62"/>
      <c r="U956" s="62"/>
      <c r="V956" s="62"/>
    </row>
    <row r="957" spans="1:22" x14ac:dyDescent="0.4">
      <c r="G957" s="62"/>
      <c r="H957" s="77">
        <v>43290</v>
      </c>
      <c r="I957" s="78">
        <v>7375.81982421875</v>
      </c>
      <c r="J957" s="73">
        <v>23.335206985473601</v>
      </c>
      <c r="K957" s="79">
        <f t="shared" si="58"/>
        <v>172.09195532303022</v>
      </c>
      <c r="L957" s="62"/>
      <c r="M957" s="77">
        <v>43290</v>
      </c>
      <c r="N957" s="80">
        <f t="shared" si="59"/>
        <v>6288.5193263364681</v>
      </c>
      <c r="O957" s="80">
        <f t="array" ref="O957">IF(YEAR(M957)&lt;&gt;YEAR(M956),IF(O956&gt;INDEX(Table2xAcq.1[],_xlfn.AGGREGATE(15,6,(ROW(Tableyear1[])-ROW(INDEX(Tableyear1[],1,1))+1)/(YEAR(Tableyear1[])=YEAR(M956)),1)),O956-(O956-INDEX(Table2xAcq.1[],_xlfn.AGGREGATE(15,6,(ROW(Tableyear1[])-ROW(INDEX(Tableyear1[],1,1))+1)/(YEAR(Tableyear1[])=YEAR(M956)),1)))*$C$25,O956+MAX($Q$2:Q956)*$C$19),O956)*($J957/$J956)</f>
        <v>4232.8935138793313</v>
      </c>
      <c r="P957" s="80">
        <f t="array" ref="P957">IF(YEAR(M957)&lt;&gt;YEAR(M956),IF(O956&gt;INDEX(Table2xAcq.1[],_xlfn.AGGREGATE(15,6,(ROW(Tableyear1[])-ROW(INDEX(Tableyear1[],1,1))+1)/(YEAR(Tableyear1[])=YEAR(M956)),1)),P956+(O956-INDEX(Table2xAcq.1[],_xlfn.AGGREGATE(15,6,(ROW(Tableyear1[])-ROW(INDEX(Tableyear1[],1,1))+1)/(YEAR(Tableyear1[])=YEAR(M956)),1)))*$C$25,P956-MAX($Q$2:Q956)*$C$19),P956)*(1+Tbill_YTM)^(1/52)</f>
        <v>6731.4512380786446</v>
      </c>
      <c r="Q957" s="64">
        <f t="shared" si="56"/>
        <v>17252.864078294442</v>
      </c>
      <c r="R957" s="64">
        <f>IF(YEAR(M957)&lt;&gt;YEAR(M956), R956*EXP($C$20/52)+(-MAX(Q$2:Q956)*$C$19), R956*EXP($C$20/52))</f>
        <v>-7333.2374947534272</v>
      </c>
      <c r="S957" s="65">
        <f t="shared" si="57"/>
        <v>2.3526940305203565</v>
      </c>
      <c r="T957" s="62"/>
      <c r="U957" s="62"/>
      <c r="V957" s="62"/>
    </row>
    <row r="958" spans="1:22" x14ac:dyDescent="0.4">
      <c r="G958" s="62"/>
      <c r="H958" s="77">
        <v>43297</v>
      </c>
      <c r="I958" s="78">
        <v>7350.22998046875</v>
      </c>
      <c r="J958" s="73">
        <v>23.162500381469702</v>
      </c>
      <c r="K958" s="79">
        <f t="shared" si="58"/>
        <v>172.1898068254215</v>
      </c>
      <c r="L958" s="62"/>
      <c r="M958" s="77">
        <v>43297</v>
      </c>
      <c r="N958" s="80">
        <f t="shared" si="59"/>
        <v>6266.7017886505</v>
      </c>
      <c r="O958" s="80">
        <f t="array" ref="O958">IF(YEAR(M958)&lt;&gt;YEAR(M957),IF(O957&gt;INDEX(Table2xAcq.1[],_xlfn.AGGREGATE(15,6,(ROW(Tableyear1[])-ROW(INDEX(Tableyear1[],1,1))+1)/(YEAR(Tableyear1[])=YEAR(M957)),1)),O957-(O957-INDEX(Table2xAcq.1[],_xlfn.AGGREGATE(15,6,(ROW(Tableyear1[])-ROW(INDEX(Tableyear1[],1,1))+1)/(YEAR(Tableyear1[])=YEAR(M957)),1)))*$C$25,O957+MAX($Q$2:Q957)*$C$19),O957)*($J958/$J957)</f>
        <v>4201.5653724856284</v>
      </c>
      <c r="P958" s="80">
        <f t="array" ref="P958">IF(YEAR(M958)&lt;&gt;YEAR(M957),IF(O957&gt;INDEX(Table2xAcq.1[],_xlfn.AGGREGATE(15,6,(ROW(Tableyear1[])-ROW(INDEX(Tableyear1[],1,1))+1)/(YEAR(Tableyear1[])=YEAR(M957)),1)),P957+(O957-INDEX(Table2xAcq.1[],_xlfn.AGGREGATE(15,6,(ROW(Tableyear1[])-ROW(INDEX(Tableyear1[],1,1))+1)/(YEAR(Tableyear1[])=YEAR(M957)),1)))*$C$25,P957-MAX($Q$2:Q957)*$C$19),P957)*(1+Tbill_YTM)^(1/52)</f>
        <v>6735.2787419017213</v>
      </c>
      <c r="Q958" s="64">
        <f t="shared" si="56"/>
        <v>17203.545903037852</v>
      </c>
      <c r="R958" s="64">
        <f>IF(YEAR(M958)&lt;&gt;YEAR(M957), R957*EXP($C$20/52)+(-MAX(Q$2:Q957)*$C$19), R957*EXP($C$20/52))</f>
        <v>-7341.7038061030735</v>
      </c>
      <c r="S958" s="65">
        <f t="shared" si="57"/>
        <v>2.3432634109723609</v>
      </c>
      <c r="T958" s="62"/>
      <c r="U958" s="62"/>
      <c r="V958" s="62"/>
    </row>
    <row r="959" spans="1:22" x14ac:dyDescent="0.4">
      <c r="G959" s="62"/>
      <c r="H959" s="77">
        <v>43304</v>
      </c>
      <c r="I959" s="78">
        <v>7296.77978515625</v>
      </c>
      <c r="J959" s="73">
        <v>22.807214736938398</v>
      </c>
      <c r="K959" s="79">
        <f t="shared" si="58"/>
        <v>172.28771396618646</v>
      </c>
      <c r="L959" s="62"/>
      <c r="M959" s="77">
        <v>43304</v>
      </c>
      <c r="N959" s="80">
        <f t="shared" si="59"/>
        <v>6221.1309105339487</v>
      </c>
      <c r="O959" s="80">
        <f t="array" ref="O959">IF(YEAR(M959)&lt;&gt;YEAR(M958),IF(O958&gt;INDEX(Table2xAcq.1[],_xlfn.AGGREGATE(15,6,(ROW(Tableyear1[])-ROW(INDEX(Tableyear1[],1,1))+1)/(YEAR(Tableyear1[])=YEAR(M958)),1)),O958-(O958-INDEX(Table2xAcq.1[],_xlfn.AGGREGATE(15,6,(ROW(Tableyear1[])-ROW(INDEX(Tableyear1[],1,1))+1)/(YEAR(Tableyear1[])=YEAR(M958)),1)))*$C$25,O958+MAX($Q$2:Q958)*$C$19),O958)*($J959/$J958)</f>
        <v>4137.118277533903</v>
      </c>
      <c r="P959" s="80">
        <f t="array" ref="P959">IF(YEAR(M959)&lt;&gt;YEAR(M958),IF(O958&gt;INDEX(Table2xAcq.1[],_xlfn.AGGREGATE(15,6,(ROW(Tableyear1[])-ROW(INDEX(Tableyear1[],1,1))+1)/(YEAR(Tableyear1[])=YEAR(M958)),1)),P958+(O958-INDEX(Table2xAcq.1[],_xlfn.AGGREGATE(15,6,(ROW(Tableyear1[])-ROW(INDEX(Tableyear1[],1,1))+1)/(YEAR(Tableyear1[])=YEAR(M958)),1)))*$C$25,P958-MAX($Q$2:Q958)*$C$19),P958)*(1+Tbill_YTM)^(1/52)</f>
        <v>6739.1084220438406</v>
      </c>
      <c r="Q959" s="64">
        <f t="shared" si="56"/>
        <v>17097.357610111692</v>
      </c>
      <c r="R959" s="64">
        <f>IF(YEAR(M959)&lt;&gt;YEAR(M958), R958*EXP($C$20/52)+(-MAX(Q$2:Q958)*$C$19), R958*EXP($C$20/52))</f>
        <v>-7350.1798919115345</v>
      </c>
      <c r="S959" s="65">
        <f t="shared" si="57"/>
        <v>2.3261141715628466</v>
      </c>
      <c r="T959" s="62"/>
      <c r="U959" s="62"/>
      <c r="V959" s="62"/>
    </row>
    <row r="960" spans="1:22" x14ac:dyDescent="0.4">
      <c r="G960" s="62"/>
      <c r="H960" s="77">
        <v>43311</v>
      </c>
      <c r="I960" s="78">
        <v>7395.490234375</v>
      </c>
      <c r="J960" s="73">
        <v>23.3944187164306</v>
      </c>
      <c r="K960" s="79">
        <f t="shared" si="58"/>
        <v>172.38567677696111</v>
      </c>
      <c r="L960" s="62"/>
      <c r="M960" s="77">
        <v>43311</v>
      </c>
      <c r="N960" s="80">
        <f t="shared" si="59"/>
        <v>6305.2900389314773</v>
      </c>
      <c r="O960" s="80">
        <f t="array" ref="O960">IF(YEAR(M960)&lt;&gt;YEAR(M959),IF(O959&gt;INDEX(Table2xAcq.1[],_xlfn.AGGREGATE(15,6,(ROW(Tableyear1[])-ROW(INDEX(Tableyear1[],1,1))+1)/(YEAR(Tableyear1[])=YEAR(M959)),1)),O959-(O959-INDEX(Table2xAcq.1[],_xlfn.AGGREGATE(15,6,(ROW(Tableyear1[])-ROW(INDEX(Tableyear1[],1,1))+1)/(YEAR(Tableyear1[])=YEAR(M959)),1)))*$C$25,O959+MAX($Q$2:Q959)*$C$19),O959)*($J960/$J959)</f>
        <v>4243.6342350595405</v>
      </c>
      <c r="P960" s="80">
        <f t="array" ref="P960">IF(YEAR(M960)&lt;&gt;YEAR(M959),IF(O959&gt;INDEX(Table2xAcq.1[],_xlfn.AGGREGATE(15,6,(ROW(Tableyear1[])-ROW(INDEX(Tableyear1[],1,1))+1)/(YEAR(Tableyear1[])=YEAR(M959)),1)),P959+(O959-INDEX(Table2xAcq.1[],_xlfn.AGGREGATE(15,6,(ROW(Tableyear1[])-ROW(INDEX(Tableyear1[],1,1))+1)/(YEAR(Tableyear1[])=YEAR(M959)),1)))*$C$25,P959-MAX($Q$2:Q959)*$C$19),P959)*(1+Tbill_YTM)^(1/52)</f>
        <v>6742.9402797424582</v>
      </c>
      <c r="Q960" s="64">
        <f t="shared" si="56"/>
        <v>17291.864553733478</v>
      </c>
      <c r="R960" s="64">
        <f>IF(YEAR(M960)&lt;&gt;YEAR(M959), R959*EXP($C$20/52)+(-MAX(Q$2:Q959)*$C$19), R959*EXP($C$20/52))</f>
        <v>-7358.6657634635403</v>
      </c>
      <c r="S960" s="65">
        <f t="shared" si="57"/>
        <v>2.3498641071033819</v>
      </c>
      <c r="T960" s="62"/>
      <c r="U960" s="62"/>
      <c r="V960" s="62"/>
    </row>
    <row r="961" spans="2:22" x14ac:dyDescent="0.4">
      <c r="E961" s="4"/>
      <c r="F961" s="4"/>
      <c r="G961" s="62"/>
      <c r="H961" s="77">
        <v>43318</v>
      </c>
      <c r="I961" s="78">
        <v>7408.2998046875</v>
      </c>
      <c r="J961" s="73">
        <v>23.4931106567382</v>
      </c>
      <c r="K961" s="79">
        <f t="shared" si="58"/>
        <v>172.48369528939941</v>
      </c>
      <c r="L961" s="62"/>
      <c r="M961" s="77">
        <v>43318</v>
      </c>
      <c r="N961" s="80">
        <f t="shared" si="59"/>
        <v>6316.2112968244273</v>
      </c>
      <c r="O961" s="80">
        <f t="array" ref="O961">IF(YEAR(M961)&lt;&gt;YEAR(M960),IF(O960&gt;INDEX(Table2xAcq.1[],_xlfn.AGGREGATE(15,6,(ROW(Tableyear1[])-ROW(INDEX(Tableyear1[],1,1))+1)/(YEAR(Tableyear1[])=YEAR(M960)),1)),O960-(O960-INDEX(Table2xAcq.1[],_xlfn.AGGREGATE(15,6,(ROW(Tableyear1[])-ROW(INDEX(Tableyear1[],1,1))+1)/(YEAR(Tableyear1[])=YEAR(M960)),1)))*$C$25,O960+MAX($Q$2:Q960)*$C$19),O960)*($J961/$J960)</f>
        <v>4261.5364749779719</v>
      </c>
      <c r="P961" s="80">
        <f t="array" ref="P961">IF(YEAR(M961)&lt;&gt;YEAR(M960),IF(O960&gt;INDEX(Table2xAcq.1[],_xlfn.AGGREGATE(15,6,(ROW(Tableyear1[])-ROW(INDEX(Tableyear1[],1,1))+1)/(YEAR(Tableyear1[])=YEAR(M960)),1)),P960+(O960-INDEX(Table2xAcq.1[],_xlfn.AGGREGATE(15,6,(ROW(Tableyear1[])-ROW(INDEX(Tableyear1[],1,1))+1)/(YEAR(Tableyear1[])=YEAR(M960)),1)))*$C$25,P960-MAX($Q$2:Q960)*$C$19),P960)*(1+Tbill_YTM)^(1/52)</f>
        <v>6746.7743162357328</v>
      </c>
      <c r="Q961" s="64">
        <f t="shared" si="56"/>
        <v>17324.522088038131</v>
      </c>
      <c r="R961" s="64">
        <f>IF(YEAR(M961)&lt;&gt;YEAR(M960), R960*EXP($C$20/52)+(-MAX(Q$2:Q960)*$C$19), R960*EXP($C$20/52))</f>
        <v>-7367.1614320568506</v>
      </c>
      <c r="S961" s="65">
        <f t="shared" si="57"/>
        <v>2.3515871408292552</v>
      </c>
      <c r="T961" s="62"/>
      <c r="U961" s="62"/>
      <c r="V961" s="62"/>
    </row>
    <row r="962" spans="2:22" x14ac:dyDescent="0.4">
      <c r="B962" s="27"/>
      <c r="C962" s="4"/>
      <c r="D962" s="4"/>
      <c r="G962" s="62"/>
      <c r="H962" s="77">
        <v>43325</v>
      </c>
      <c r="I962" s="78">
        <v>7377.5400390625</v>
      </c>
      <c r="J962" s="73">
        <v>23.3056030273437</v>
      </c>
      <c r="K962" s="79">
        <f t="shared" si="58"/>
        <v>172.58176953517332</v>
      </c>
      <c r="L962" s="62"/>
      <c r="M962" s="77">
        <v>43325</v>
      </c>
      <c r="N962" s="80">
        <f t="shared" si="59"/>
        <v>6289.9859571040552</v>
      </c>
      <c r="O962" s="80">
        <f t="array" ref="O962">IF(YEAR(M962)&lt;&gt;YEAR(M961),IF(O961&gt;INDEX(Table2xAcq.1[],_xlfn.AGGREGATE(15,6,(ROW(Tableyear1[])-ROW(INDEX(Tableyear1[],1,1))+1)/(YEAR(Tableyear1[])=YEAR(M961)),1)),O961-(O961-INDEX(Table2xAcq.1[],_xlfn.AGGREGATE(15,6,(ROW(Tableyear1[])-ROW(INDEX(Tableyear1[],1,1))+1)/(YEAR(Tableyear1[])=YEAR(M961)),1)))*$C$25,O961+MAX($Q$2:Q961)*$C$19),O961)*($J962/$J961)</f>
        <v>4227.5234992730229</v>
      </c>
      <c r="P962" s="80">
        <f t="array" ref="P962">IF(YEAR(M962)&lt;&gt;YEAR(M961),IF(O961&gt;INDEX(Table2xAcq.1[],_xlfn.AGGREGATE(15,6,(ROW(Tableyear1[])-ROW(INDEX(Tableyear1[],1,1))+1)/(YEAR(Tableyear1[])=YEAR(M961)),1)),P961+(O961-INDEX(Table2xAcq.1[],_xlfn.AGGREGATE(15,6,(ROW(Tableyear1[])-ROW(INDEX(Tableyear1[],1,1))+1)/(YEAR(Tableyear1[])=YEAR(M961)),1)))*$C$25,P961-MAX($Q$2:Q961)*$C$19),P961)*(1+Tbill_YTM)^(1/52)</f>
        <v>6750.6105327625273</v>
      </c>
      <c r="Q962" s="64">
        <f t="shared" ref="Q962:Q1025" si="60">SUM(N962:P962)</f>
        <v>17268.119989139606</v>
      </c>
      <c r="R962" s="64">
        <f>IF(YEAR(M962)&lt;&gt;YEAR(M961), R961*EXP($C$20/52)+(-MAX(Q$2:Q961)*$C$19), R961*EXP($C$20/52))</f>
        <v>-7375.6669090022688</v>
      </c>
      <c r="S962" s="65">
        <f t="shared" ref="S962:S1025" si="61">Q962/-R962</f>
        <v>2.3412282851416784</v>
      </c>
      <c r="T962" s="62"/>
      <c r="U962" s="62"/>
      <c r="V962" s="62"/>
    </row>
    <row r="963" spans="2:22" x14ac:dyDescent="0.4">
      <c r="G963" s="62"/>
      <c r="H963" s="77">
        <v>43332</v>
      </c>
      <c r="I963" s="78">
        <v>7485.39990234375</v>
      </c>
      <c r="J963" s="73">
        <v>23.966821670532202</v>
      </c>
      <c r="K963" s="79">
        <f t="shared" ref="K963:K1026" si="62">K962*(1+Tbill_YTM)^(1/52)</f>
        <v>172.67989954597286</v>
      </c>
      <c r="L963" s="62"/>
      <c r="M963" s="77">
        <v>43332</v>
      </c>
      <c r="N963" s="80">
        <f t="shared" ref="N963:N1026" si="63">N962*($I963/$I962)</f>
        <v>6381.9457461098818</v>
      </c>
      <c r="O963" s="80">
        <f t="array" ref="O963">IF(YEAR(M963)&lt;&gt;YEAR(M962),IF(O962&gt;INDEX(Table2xAcq.1[],_xlfn.AGGREGATE(15,6,(ROW(Tableyear1[])-ROW(INDEX(Tableyear1[],1,1))+1)/(YEAR(Tableyear1[])=YEAR(M962)),1)),O962-(O962-INDEX(Table2xAcq.1[],_xlfn.AGGREGATE(15,6,(ROW(Tableyear1[])-ROW(INDEX(Tableyear1[],1,1))+1)/(YEAR(Tableyear1[])=YEAR(M962)),1)))*$C$25,O962+MAX($Q$2:Q962)*$C$19),O962)*($J963/$J962)</f>
        <v>4347.465358273932</v>
      </c>
      <c r="P963" s="80">
        <f t="array" ref="P963">IF(YEAR(M963)&lt;&gt;YEAR(M962),IF(O962&gt;INDEX(Table2xAcq.1[],_xlfn.AGGREGATE(15,6,(ROW(Tableyear1[])-ROW(INDEX(Tableyear1[],1,1))+1)/(YEAR(Tableyear1[])=YEAR(M962)),1)),P962+(O962-INDEX(Table2xAcq.1[],_xlfn.AGGREGATE(15,6,(ROW(Tableyear1[])-ROW(INDEX(Tableyear1[],1,1))+1)/(YEAR(Tableyear1[])=YEAR(M962)),1)))*$C$25,P962-MAX($Q$2:Q962)*$C$19),P962)*(1+Tbill_YTM)^(1/52)</f>
        <v>6754.4489305624083</v>
      </c>
      <c r="Q963" s="64">
        <f t="shared" si="60"/>
        <v>17483.860034946221</v>
      </c>
      <c r="R963" s="64">
        <f>IF(YEAR(M963)&lt;&gt;YEAR(M962), R962*EXP($C$20/52)+(-MAX(Q$2:Q962)*$C$19), R962*EXP($C$20/52))</f>
        <v>-7384.1822056236551</v>
      </c>
      <c r="S963" s="65">
        <f t="shared" si="61"/>
        <v>2.3677449375004369</v>
      </c>
      <c r="T963" s="62"/>
      <c r="U963" s="62"/>
      <c r="V963" s="62"/>
    </row>
    <row r="964" spans="2:22" x14ac:dyDescent="0.4">
      <c r="G964" s="62"/>
      <c r="H964" s="77">
        <v>43339</v>
      </c>
      <c r="I964" s="78">
        <v>7654.5498046875</v>
      </c>
      <c r="J964" s="73">
        <v>25.047472000121999</v>
      </c>
      <c r="K964" s="79">
        <f t="shared" si="62"/>
        <v>172.77808535350599</v>
      </c>
      <c r="L964" s="62"/>
      <c r="M964" s="77">
        <v>43339</v>
      </c>
      <c r="N964" s="80">
        <f t="shared" si="63"/>
        <v>6526.1605527736638</v>
      </c>
      <c r="O964" s="80">
        <f t="array" ref="O964">IF(YEAR(M964)&lt;&gt;YEAR(M963),IF(O963&gt;INDEX(Table2xAcq.1[],_xlfn.AGGREGATE(15,6,(ROW(Tableyear1[])-ROW(INDEX(Tableyear1[],1,1))+1)/(YEAR(Tableyear1[])=YEAR(M963)),1)),O963-(O963-INDEX(Table2xAcq.1[],_xlfn.AGGREGATE(15,6,(ROW(Tableyear1[])-ROW(INDEX(Tableyear1[],1,1))+1)/(YEAR(Tableyear1[])=YEAR(M963)),1)))*$C$25,O963+MAX($Q$2:Q963)*$C$19),O963)*($J964/$J963)</f>
        <v>4543.490093505111</v>
      </c>
      <c r="P964" s="80">
        <f t="array" ref="P964">IF(YEAR(M964)&lt;&gt;YEAR(M963),IF(O963&gt;INDEX(Table2xAcq.1[],_xlfn.AGGREGATE(15,6,(ROW(Tableyear1[])-ROW(INDEX(Tableyear1[],1,1))+1)/(YEAR(Tableyear1[])=YEAR(M963)),1)),P963+(O963-INDEX(Table2xAcq.1[],_xlfn.AGGREGATE(15,6,(ROW(Tableyear1[])-ROW(INDEX(Tableyear1[],1,1))+1)/(YEAR(Tableyear1[])=YEAR(M963)),1)))*$C$25,P963-MAX($Q$2:Q963)*$C$19),P963)*(1+Tbill_YTM)^(1/52)</f>
        <v>6758.2895108756484</v>
      </c>
      <c r="Q964" s="64">
        <f t="shared" si="60"/>
        <v>17827.940157154422</v>
      </c>
      <c r="R964" s="64">
        <f>IF(YEAR(M964)&lt;&gt;YEAR(M963), R963*EXP($C$20/52)+(-MAX(Q$2:Q963)*$C$19), R963*EXP($C$20/52))</f>
        <v>-7392.7073332579439</v>
      </c>
      <c r="S964" s="65">
        <f t="shared" si="61"/>
        <v>2.4115576815750535</v>
      </c>
      <c r="T964" s="62"/>
      <c r="U964" s="62"/>
      <c r="V964" s="62"/>
    </row>
    <row r="965" spans="2:22" x14ac:dyDescent="0.4">
      <c r="G965" s="62"/>
      <c r="H965" s="77">
        <v>43346</v>
      </c>
      <c r="I965" s="78">
        <v>7430.259765625</v>
      </c>
      <c r="J965" s="73">
        <v>23.6164741516113</v>
      </c>
      <c r="K965" s="79">
        <f t="shared" si="62"/>
        <v>172.87632698949875</v>
      </c>
      <c r="L965" s="62"/>
      <c r="M965" s="77">
        <v>43346</v>
      </c>
      <c r="N965" s="80">
        <f t="shared" si="63"/>
        <v>6334.9340479290058</v>
      </c>
      <c r="O965" s="80">
        <f t="array" ref="O965">IF(YEAR(M965)&lt;&gt;YEAR(M964),IF(O964&gt;INDEX(Table2xAcq.1[],_xlfn.AGGREGATE(15,6,(ROW(Tableyear1[])-ROW(INDEX(Tableyear1[],1,1))+1)/(YEAR(Tableyear1[])=YEAR(M964)),1)),O964-(O964-INDEX(Table2xAcq.1[],_xlfn.AGGREGATE(15,6,(ROW(Tableyear1[])-ROW(INDEX(Tableyear1[],1,1))+1)/(YEAR(Tableyear1[])=YEAR(M964)),1)))*$C$25,O964+MAX($Q$2:Q964)*$C$19),O964)*($J965/$J964)</f>
        <v>4283.9140153881726</v>
      </c>
      <c r="P965" s="80">
        <f t="array" ref="P965">IF(YEAR(M965)&lt;&gt;YEAR(M964),IF(O964&gt;INDEX(Table2xAcq.1[],_xlfn.AGGREGATE(15,6,(ROW(Tableyear1[])-ROW(INDEX(Tableyear1[],1,1))+1)/(YEAR(Tableyear1[])=YEAR(M964)),1)),P964+(O964-INDEX(Table2xAcq.1[],_xlfn.AGGREGATE(15,6,(ROW(Tableyear1[])-ROW(INDEX(Tableyear1[],1,1))+1)/(YEAR(Tableyear1[])=YEAR(M964)),1)))*$C$25,P964-MAX($Q$2:Q964)*$C$19),P964)*(1+Tbill_YTM)^(1/52)</f>
        <v>6762.1322749432247</v>
      </c>
      <c r="Q965" s="64">
        <f t="shared" si="60"/>
        <v>17380.980338260404</v>
      </c>
      <c r="R965" s="64">
        <f>IF(YEAR(M965)&lt;&gt;YEAR(M964), R964*EXP($C$20/52)+(-MAX(Q$2:Q964)*$C$19), R964*EXP($C$20/52))</f>
        <v>-7401.2423032551596</v>
      </c>
      <c r="S965" s="65">
        <f t="shared" si="61"/>
        <v>2.3483868823773042</v>
      </c>
      <c r="T965" s="62"/>
      <c r="U965" s="62"/>
      <c r="V965" s="62"/>
    </row>
    <row r="966" spans="2:22" x14ac:dyDescent="0.4">
      <c r="G966" s="62"/>
      <c r="H966" s="77">
        <v>43353</v>
      </c>
      <c r="I966" s="78">
        <v>7545.5</v>
      </c>
      <c r="J966" s="73">
        <v>24.2974319458007</v>
      </c>
      <c r="K966" s="79">
        <f t="shared" si="62"/>
        <v>172.97462448569522</v>
      </c>
      <c r="L966" s="62"/>
      <c r="M966" s="77">
        <v>43353</v>
      </c>
      <c r="N966" s="80">
        <f t="shared" si="63"/>
        <v>6433.1862366089936</v>
      </c>
      <c r="O966" s="80">
        <f t="array" ref="O966">IF(YEAR(M966)&lt;&gt;YEAR(M965),IF(O965&gt;INDEX(Table2xAcq.1[],_xlfn.AGGREGATE(15,6,(ROW(Tableyear1[])-ROW(INDEX(Tableyear1[],1,1))+1)/(YEAR(Tableyear1[])=YEAR(M965)),1)),O965-(O965-INDEX(Table2xAcq.1[],_xlfn.AGGREGATE(15,6,(ROW(Tableyear1[])-ROW(INDEX(Tableyear1[],1,1))+1)/(YEAR(Tableyear1[])=YEAR(M965)),1)))*$C$25,O965+MAX($Q$2:Q965)*$C$19),O965)*($J966/$J965)</f>
        <v>4407.4364607662756</v>
      </c>
      <c r="P966" s="80">
        <f t="array" ref="P966">IF(YEAR(M966)&lt;&gt;YEAR(M965),IF(O965&gt;INDEX(Table2xAcq.1[],_xlfn.AGGREGATE(15,6,(ROW(Tableyear1[])-ROW(INDEX(Tableyear1[],1,1))+1)/(YEAR(Tableyear1[])=YEAR(M965)),1)),P965+(O965-INDEX(Table2xAcq.1[],_xlfn.AGGREGATE(15,6,(ROW(Tableyear1[])-ROW(INDEX(Tableyear1[],1,1))+1)/(YEAR(Tableyear1[])=YEAR(M965)),1)))*$C$25,P965-MAX($Q$2:Q965)*$C$19),P965)*(1+Tbill_YTM)^(1/52)</f>
        <v>6765.9772240068205</v>
      </c>
      <c r="Q966" s="64">
        <f t="shared" si="60"/>
        <v>17606.599921382091</v>
      </c>
      <c r="R966" s="64">
        <f>IF(YEAR(M966)&lt;&gt;YEAR(M965), R965*EXP($C$20/52)+(-MAX(Q$2:Q965)*$C$19), R965*EXP($C$20/52))</f>
        <v>-7409.7871269784282</v>
      </c>
      <c r="S966" s="65">
        <f t="shared" si="61"/>
        <v>2.376127629534444</v>
      </c>
      <c r="T966" s="62"/>
      <c r="U966" s="62"/>
      <c r="V966" s="62"/>
    </row>
    <row r="967" spans="2:22" x14ac:dyDescent="0.4">
      <c r="G967" s="62"/>
      <c r="H967" s="77">
        <v>43360</v>
      </c>
      <c r="I967" s="78">
        <v>7531.06982421875</v>
      </c>
      <c r="J967" s="73">
        <v>24.208610534667901</v>
      </c>
      <c r="K967" s="79">
        <f t="shared" si="62"/>
        <v>173.0729778738575</v>
      </c>
      <c r="L967" s="62"/>
      <c r="M967" s="77">
        <v>43360</v>
      </c>
      <c r="N967" s="80">
        <f t="shared" si="63"/>
        <v>6420.8832734882217</v>
      </c>
      <c r="O967" s="80">
        <f t="array" ref="O967">IF(YEAR(M967)&lt;&gt;YEAR(M966),IF(O966&gt;INDEX(Table2xAcq.1[],_xlfn.AGGREGATE(15,6,(ROW(Tableyear1[])-ROW(INDEX(Tableyear1[],1,1))+1)/(YEAR(Tableyear1[])=YEAR(M966)),1)),O966-(O966-INDEX(Table2xAcq.1[],_xlfn.AGGREGATE(15,6,(ROW(Tableyear1[])-ROW(INDEX(Tableyear1[],1,1))+1)/(YEAR(Tableyear1[])=YEAR(M966)),1)))*$C$25,O966+MAX($Q$2:Q966)*$C$19),O966)*($J967/$J966)</f>
        <v>4391.3246870283492</v>
      </c>
      <c r="P967" s="80">
        <f t="array" ref="P967">IF(YEAR(M967)&lt;&gt;YEAR(M966),IF(O966&gt;INDEX(Table2xAcq.1[],_xlfn.AGGREGATE(15,6,(ROW(Tableyear1[])-ROW(INDEX(Tableyear1[],1,1))+1)/(YEAR(Tableyear1[])=YEAR(M966)),1)),P966+(O966-INDEX(Table2xAcq.1[],_xlfn.AGGREGATE(15,6,(ROW(Tableyear1[])-ROW(INDEX(Tableyear1[],1,1))+1)/(YEAR(Tableyear1[])=YEAR(M966)),1)))*$C$25,P966-MAX($Q$2:Q966)*$C$19),P966)*(1+Tbill_YTM)^(1/52)</f>
        <v>6769.8243593088246</v>
      </c>
      <c r="Q967" s="64">
        <f t="shared" si="60"/>
        <v>17582.032319825397</v>
      </c>
      <c r="R967" s="64">
        <f>IF(YEAR(M967)&lt;&gt;YEAR(M966), R966*EXP($C$20/52)+(-MAX(Q$2:Q966)*$C$19), R966*EXP($C$20/52))</f>
        <v>-7418.3418158039958</v>
      </c>
      <c r="S967" s="65">
        <f t="shared" si="61"/>
        <v>2.3700757873368317</v>
      </c>
      <c r="T967" s="62"/>
      <c r="U967" s="62"/>
      <c r="V967" s="62"/>
    </row>
    <row r="968" spans="2:22" x14ac:dyDescent="0.4">
      <c r="G968" s="62"/>
      <c r="H968" s="77">
        <v>43367</v>
      </c>
      <c r="I968" s="78">
        <v>7627.64990234375</v>
      </c>
      <c r="J968" s="73">
        <v>24.840221405029201</v>
      </c>
      <c r="K968" s="79">
        <f t="shared" si="62"/>
        <v>173.17138718576578</v>
      </c>
      <c r="L968" s="62"/>
      <c r="M968" s="77">
        <v>43367</v>
      </c>
      <c r="N968" s="80">
        <f t="shared" si="63"/>
        <v>6503.2260777191368</v>
      </c>
      <c r="O968" s="80">
        <f t="array" ref="O968">IF(YEAR(M968)&lt;&gt;YEAR(M967),IF(O967&gt;INDEX(Table2xAcq.1[],_xlfn.AGGREGATE(15,6,(ROW(Tableyear1[])-ROW(INDEX(Tableyear1[],1,1))+1)/(YEAR(Tableyear1[])=YEAR(M967)),1)),O967-(O967-INDEX(Table2xAcq.1[],_xlfn.AGGREGATE(15,6,(ROW(Tableyear1[])-ROW(INDEX(Tableyear1[],1,1))+1)/(YEAR(Tableyear1[])=YEAR(M967)),1)))*$C$25,O967+MAX($Q$2:Q967)*$C$19),O967)*($J968/$J967)</f>
        <v>4505.8958394553374</v>
      </c>
      <c r="P968" s="80">
        <f t="array" ref="P968">IF(YEAR(M968)&lt;&gt;YEAR(M967),IF(O967&gt;INDEX(Table2xAcq.1[],_xlfn.AGGREGATE(15,6,(ROW(Tableyear1[])-ROW(INDEX(Tableyear1[],1,1))+1)/(YEAR(Tableyear1[])=YEAR(M967)),1)),P967+(O967-INDEX(Table2xAcq.1[],_xlfn.AGGREGATE(15,6,(ROW(Tableyear1[])-ROW(INDEX(Tableyear1[],1,1))+1)/(YEAR(Tableyear1[])=YEAR(M967)),1)))*$C$25,P967-MAX($Q$2:Q967)*$C$19),P967)*(1+Tbill_YTM)^(1/52)</f>
        <v>6773.6736820923325</v>
      </c>
      <c r="Q968" s="64">
        <f t="shared" si="60"/>
        <v>17782.795599266807</v>
      </c>
      <c r="R968" s="64">
        <f>IF(YEAR(M968)&lt;&gt;YEAR(M967), R967*EXP($C$20/52)+(-MAX(Q$2:Q967)*$C$19), R967*EXP($C$20/52))</f>
        <v>-7426.9063811212427</v>
      </c>
      <c r="S968" s="65">
        <f t="shared" si="61"/>
        <v>2.3943745466442965</v>
      </c>
      <c r="T968" s="62"/>
      <c r="U968" s="62"/>
      <c r="V968" s="62"/>
    </row>
    <row r="969" spans="2:22" x14ac:dyDescent="0.4">
      <c r="G969" s="62"/>
      <c r="H969" s="77">
        <v>43374</v>
      </c>
      <c r="I969" s="78">
        <v>7399.009765625</v>
      </c>
      <c r="J969" s="73">
        <v>23.340139389038001</v>
      </c>
      <c r="K969" s="79">
        <f t="shared" si="62"/>
        <v>173.26985245321831</v>
      </c>
      <c r="L969" s="62"/>
      <c r="M969" s="77">
        <v>43374</v>
      </c>
      <c r="N969" s="80">
        <f t="shared" si="63"/>
        <v>6308.2907413364637</v>
      </c>
      <c r="O969" s="80">
        <f t="array" ref="O969">IF(YEAR(M969)&lt;&gt;YEAR(M968),IF(O968&gt;INDEX(Table2xAcq.1[],_xlfn.AGGREGATE(15,6,(ROW(Tableyear1[])-ROW(INDEX(Tableyear1[],1,1))+1)/(YEAR(Tableyear1[])=YEAR(M968)),1)),O968-(O968-INDEX(Table2xAcq.1[],_xlfn.AGGREGATE(15,6,(ROW(Tableyear1[])-ROW(INDEX(Tableyear1[],1,1))+1)/(YEAR(Tableyear1[])=YEAR(M968)),1)))*$C$25,O968+MAX($Q$2:Q968)*$C$19),O968)*($J969/$J968)</f>
        <v>4233.7882279938694</v>
      </c>
      <c r="P969" s="80">
        <f t="array" ref="P969">IF(YEAR(M969)&lt;&gt;YEAR(M968),IF(O968&gt;INDEX(Table2xAcq.1[],_xlfn.AGGREGATE(15,6,(ROW(Tableyear1[])-ROW(INDEX(Tableyear1[],1,1))+1)/(YEAR(Tableyear1[])=YEAR(M968)),1)),P968+(O968-INDEX(Table2xAcq.1[],_xlfn.AGGREGATE(15,6,(ROW(Tableyear1[])-ROW(INDEX(Tableyear1[],1,1))+1)/(YEAR(Tableyear1[])=YEAR(M968)),1)))*$C$25,P968-MAX($Q$2:Q968)*$C$19),P968)*(1+Tbill_YTM)^(1/52)</f>
        <v>6777.5251936011464</v>
      </c>
      <c r="Q969" s="64">
        <f t="shared" si="60"/>
        <v>17319.604162931479</v>
      </c>
      <c r="R969" s="64">
        <f>IF(YEAR(M969)&lt;&gt;YEAR(M968), R968*EXP($C$20/52)+(-MAX(Q$2:Q968)*$C$19), R968*EXP($C$20/52))</f>
        <v>-7435.4808343326968</v>
      </c>
      <c r="S969" s="65">
        <f t="shared" si="61"/>
        <v>2.3293186478216295</v>
      </c>
      <c r="T969" s="62"/>
      <c r="U969" s="62"/>
      <c r="V969" s="62"/>
    </row>
    <row r="970" spans="2:22" x14ac:dyDescent="0.4">
      <c r="G970" s="62"/>
      <c r="H970" s="77">
        <v>43381</v>
      </c>
      <c r="I970" s="78">
        <v>7157.2099609375</v>
      </c>
      <c r="J970" s="73">
        <v>21.763570785522401</v>
      </c>
      <c r="K970" s="79">
        <f t="shared" si="62"/>
        <v>173.36837370803138</v>
      </c>
      <c r="L970" s="62"/>
      <c r="M970" s="77">
        <v>43381</v>
      </c>
      <c r="N970" s="80">
        <f t="shared" si="63"/>
        <v>6102.1356587666714</v>
      </c>
      <c r="O970" s="80">
        <f t="array" ref="O970">IF(YEAR(M970)&lt;&gt;YEAR(M969),IF(O969&gt;INDEX(Table2xAcq.1[],_xlfn.AGGREGATE(15,6,(ROW(Tableyear1[])-ROW(INDEX(Tableyear1[],1,1))+1)/(YEAR(Tableyear1[])=YEAR(M969)),1)),O969-(O969-INDEX(Table2xAcq.1[],_xlfn.AGGREGATE(15,6,(ROW(Tableyear1[])-ROW(INDEX(Tableyear1[],1,1))+1)/(YEAR(Tableyear1[])=YEAR(M969)),1)))*$C$25,O969+MAX($Q$2:Q969)*$C$19),O969)*($J970/$J969)</f>
        <v>3947.8063200484521</v>
      </c>
      <c r="P970" s="80">
        <f t="array" ref="P970">IF(YEAR(M970)&lt;&gt;YEAR(M969),IF(O969&gt;INDEX(Table2xAcq.1[],_xlfn.AGGREGATE(15,6,(ROW(Tableyear1[])-ROW(INDEX(Tableyear1[],1,1))+1)/(YEAR(Tableyear1[])=YEAR(M969)),1)),P969+(O969-INDEX(Table2xAcq.1[],_xlfn.AGGREGATE(15,6,(ROW(Tableyear1[])-ROW(INDEX(Tableyear1[],1,1))+1)/(YEAR(Tableyear1[])=YEAR(M969)),1)))*$C$25,P969-MAX($Q$2:Q969)*$C$19),P969)*(1+Tbill_YTM)^(1/52)</f>
        <v>6781.3788950797762</v>
      </c>
      <c r="Q970" s="64">
        <f t="shared" si="60"/>
        <v>16831.3208738949</v>
      </c>
      <c r="R970" s="64">
        <f>IF(YEAR(M970)&lt;&gt;YEAR(M969), R969*EXP($C$20/52)+(-MAX(Q$2:Q969)*$C$19), R969*EXP($C$20/52))</f>
        <v>-7444.0651868540526</v>
      </c>
      <c r="S970" s="65">
        <f t="shared" si="61"/>
        <v>2.2610388882164005</v>
      </c>
      <c r="T970" s="62"/>
      <c r="U970" s="62"/>
      <c r="V970" s="62"/>
    </row>
    <row r="971" spans="2:22" x14ac:dyDescent="0.4">
      <c r="G971" s="62"/>
      <c r="H971" s="77">
        <v>43388</v>
      </c>
      <c r="I971" s="78">
        <v>7107.22998046875</v>
      </c>
      <c r="J971" s="73">
        <v>21.386079788208001</v>
      </c>
      <c r="K971" s="79">
        <f t="shared" si="62"/>
        <v>173.46695098203946</v>
      </c>
      <c r="L971" s="62"/>
      <c r="M971" s="77">
        <v>43388</v>
      </c>
      <c r="N971" s="80">
        <f t="shared" si="63"/>
        <v>6059.5234365868891</v>
      </c>
      <c r="O971" s="80">
        <f t="array" ref="O971">IF(YEAR(M971)&lt;&gt;YEAR(M970),IF(O970&gt;INDEX(Table2xAcq.1[],_xlfn.AGGREGATE(15,6,(ROW(Tableyear1[])-ROW(INDEX(Tableyear1[],1,1))+1)/(YEAR(Tableyear1[])=YEAR(M970)),1)),O970-(O970-INDEX(Table2xAcq.1[],_xlfn.AGGREGATE(15,6,(ROW(Tableyear1[])-ROW(INDEX(Tableyear1[],1,1))+1)/(YEAR(Tableyear1[])=YEAR(M970)),1)))*$C$25,O970+MAX($Q$2:Q970)*$C$19),O970)*($J971/$J970)</f>
        <v>3879.3312816622633</v>
      </c>
      <c r="P971" s="80">
        <f t="array" ref="P971">IF(YEAR(M971)&lt;&gt;YEAR(M970),IF(O970&gt;INDEX(Table2xAcq.1[],_xlfn.AGGREGATE(15,6,(ROW(Tableyear1[])-ROW(INDEX(Tableyear1[],1,1))+1)/(YEAR(Tableyear1[])=YEAR(M970)),1)),P970+(O970-INDEX(Table2xAcq.1[],_xlfn.AGGREGATE(15,6,(ROW(Tableyear1[])-ROW(INDEX(Tableyear1[],1,1))+1)/(YEAR(Tableyear1[])=YEAR(M970)),1)))*$C$25,P970-MAX($Q$2:Q970)*$C$19),P970)*(1+Tbill_YTM)^(1/52)</f>
        <v>6785.2347877734383</v>
      </c>
      <c r="Q971" s="64">
        <f t="shared" si="60"/>
        <v>16724.089506022592</v>
      </c>
      <c r="R971" s="64">
        <f>IF(YEAR(M971)&lt;&gt;YEAR(M970), R970*EXP($C$20/52)+(-MAX(Q$2:Q970)*$C$19), R970*EXP($C$20/52))</f>
        <v>-7452.6594501141826</v>
      </c>
      <c r="S971" s="65">
        <f t="shared" si="61"/>
        <v>2.2440431657945088</v>
      </c>
      <c r="T971" s="62"/>
      <c r="U971" s="62"/>
      <c r="V971" s="62"/>
    </row>
    <row r="972" spans="2:22" x14ac:dyDescent="0.4">
      <c r="G972" s="62"/>
      <c r="H972" s="77">
        <v>43395</v>
      </c>
      <c r="I972" s="78">
        <v>6852.39990234375</v>
      </c>
      <c r="J972" s="73">
        <v>19.794712066650298</v>
      </c>
      <c r="K972" s="79">
        <f t="shared" si="62"/>
        <v>173.56558430709504</v>
      </c>
      <c r="L972" s="62"/>
      <c r="M972" s="77">
        <v>43395</v>
      </c>
      <c r="N972" s="80">
        <f t="shared" si="63"/>
        <v>5842.2589277713378</v>
      </c>
      <c r="O972" s="80">
        <f t="array" ref="O972">IF(YEAR(M972)&lt;&gt;YEAR(M971),IF(O971&gt;INDEX(Table2xAcq.1[],_xlfn.AGGREGATE(15,6,(ROW(Tableyear1[])-ROW(INDEX(Tableyear1[],1,1))+1)/(YEAR(Tableyear1[])=YEAR(M971)),1)),O971-(O971-INDEX(Table2xAcq.1[],_xlfn.AGGREGATE(15,6,(ROW(Tableyear1[])-ROW(INDEX(Tableyear1[],1,1))+1)/(YEAR(Tableyear1[])=YEAR(M971)),1)))*$C$25,O971+MAX($Q$2:Q971)*$C$19),O971)*($J972/$J971)</f>
        <v>3590.664885389378</v>
      </c>
      <c r="P972" s="80">
        <f t="array" ref="P972">IF(YEAR(M972)&lt;&gt;YEAR(M971),IF(O971&gt;INDEX(Table2xAcq.1[],_xlfn.AGGREGATE(15,6,(ROW(Tableyear1[])-ROW(INDEX(Tableyear1[],1,1))+1)/(YEAR(Tableyear1[])=YEAR(M971)),1)),P971+(O971-INDEX(Table2xAcq.1[],_xlfn.AGGREGATE(15,6,(ROW(Tableyear1[])-ROW(INDEX(Tableyear1[],1,1))+1)/(YEAR(Tableyear1[])=YEAR(M971)),1)))*$C$25,P971-MAX($Q$2:Q971)*$C$19),P971)*(1+Tbill_YTM)^(1/52)</f>
        <v>6789.0928729280577</v>
      </c>
      <c r="Q972" s="64">
        <f t="shared" si="60"/>
        <v>16222.016686088773</v>
      </c>
      <c r="R972" s="64">
        <f>IF(YEAR(M972)&lt;&gt;YEAR(M971), R971*EXP($C$20/52)+(-MAX(Q$2:Q971)*$C$19), R971*EXP($C$20/52))</f>
        <v>-7461.2636355551549</v>
      </c>
      <c r="S972" s="65">
        <f t="shared" si="61"/>
        <v>2.1741647901015062</v>
      </c>
      <c r="T972" s="62"/>
      <c r="U972" s="62"/>
      <c r="V972" s="62"/>
    </row>
    <row r="973" spans="2:22" x14ac:dyDescent="0.4">
      <c r="G973" s="67"/>
      <c r="H973" s="77">
        <v>43402</v>
      </c>
      <c r="I973" s="78">
        <v>6965.2900390625</v>
      </c>
      <c r="J973" s="73">
        <v>20.386848449706999</v>
      </c>
      <c r="K973" s="79">
        <f t="shared" si="62"/>
        <v>173.66427371506876</v>
      </c>
      <c r="L973" s="62"/>
      <c r="M973" s="77">
        <v>43402</v>
      </c>
      <c r="N973" s="80">
        <f t="shared" si="63"/>
        <v>5938.5074565352324</v>
      </c>
      <c r="O973" s="80">
        <f t="array" ref="O973">IF(YEAR(M973)&lt;&gt;YEAR(M972),IF(O972&gt;INDEX(Table2xAcq.1[],_xlfn.AGGREGATE(15,6,(ROW(Tableyear1[])-ROW(INDEX(Tableyear1[],1,1))+1)/(YEAR(Tableyear1[])=YEAR(M972)),1)),O972-(O972-INDEX(Table2xAcq.1[],_xlfn.AGGREGATE(15,6,(ROW(Tableyear1[])-ROW(INDEX(Tableyear1[],1,1))+1)/(YEAR(Tableyear1[])=YEAR(M972)),1)))*$C$25,O972+MAX($Q$2:Q972)*$C$19),O972)*($J973/$J972)</f>
        <v>3698.0755570295728</v>
      </c>
      <c r="P973" s="80">
        <f t="array" ref="P973">IF(YEAR(M973)&lt;&gt;YEAR(M972),IF(O972&gt;INDEX(Table2xAcq.1[],_xlfn.AGGREGATE(15,6,(ROW(Tableyear1[])-ROW(INDEX(Tableyear1[],1,1))+1)/(YEAR(Tableyear1[])=YEAR(M972)),1)),P972+(O972-INDEX(Table2xAcq.1[],_xlfn.AGGREGATE(15,6,(ROW(Tableyear1[])-ROW(INDEX(Tableyear1[],1,1))+1)/(YEAR(Tableyear1[])=YEAR(M972)),1)))*$C$25,P972-MAX($Q$2:Q972)*$C$19),P972)*(1+Tbill_YTM)^(1/52)</f>
        <v>6792.9531517902678</v>
      </c>
      <c r="Q973" s="64">
        <f t="shared" si="60"/>
        <v>16429.536165355072</v>
      </c>
      <c r="R973" s="64">
        <f>IF(YEAR(M973)&lt;&gt;YEAR(M972), R972*EXP($C$20/52)+(-MAX(Q$2:Q972)*$C$19), R972*EXP($C$20/52))</f>
        <v>-7469.8777546322472</v>
      </c>
      <c r="S973" s="65">
        <f t="shared" si="61"/>
        <v>2.1994384252361732</v>
      </c>
      <c r="T973" s="62"/>
      <c r="U973" s="62"/>
      <c r="V973" s="62"/>
    </row>
    <row r="974" spans="2:22" x14ac:dyDescent="0.4">
      <c r="G974" s="67"/>
      <c r="H974" s="77">
        <v>43409</v>
      </c>
      <c r="I974" s="78">
        <v>7039.14990234375</v>
      </c>
      <c r="J974" s="73">
        <v>20.826015472412099</v>
      </c>
      <c r="K974" s="79">
        <f t="shared" si="62"/>
        <v>173.76301923784936</v>
      </c>
      <c r="L974" s="62"/>
      <c r="M974" s="77">
        <v>43409</v>
      </c>
      <c r="N974" s="80">
        <f t="shared" si="63"/>
        <v>6001.4793279683727</v>
      </c>
      <c r="O974" s="80">
        <f t="array" ref="O974">IF(YEAR(M974)&lt;&gt;YEAR(M973),IF(O973&gt;INDEX(Table2xAcq.1[],_xlfn.AGGREGATE(15,6,(ROW(Tableyear1[])-ROW(INDEX(Tableyear1[],1,1))+1)/(YEAR(Tableyear1[])=YEAR(M973)),1)),O973-(O973-INDEX(Table2xAcq.1[],_xlfn.AGGREGATE(15,6,(ROW(Tableyear1[])-ROW(INDEX(Tableyear1[],1,1))+1)/(YEAR(Tableyear1[])=YEAR(M973)),1)))*$C$25,O973+MAX($Q$2:Q973)*$C$19),O973)*($J974/$J973)</f>
        <v>3777.7383276694618</v>
      </c>
      <c r="P974" s="80">
        <f t="array" ref="P974">IF(YEAR(M974)&lt;&gt;YEAR(M973),IF(O973&gt;INDEX(Table2xAcq.1[],_xlfn.AGGREGATE(15,6,(ROW(Tableyear1[])-ROW(INDEX(Tableyear1[],1,1))+1)/(YEAR(Tableyear1[])=YEAR(M973)),1)),P973+(O973-INDEX(Table2xAcq.1[],_xlfn.AGGREGATE(15,6,(ROW(Tableyear1[])-ROW(INDEX(Tableyear1[],1,1))+1)/(YEAR(Tableyear1[])=YEAR(M973)),1)))*$C$25,P973-MAX($Q$2:Q973)*$C$19),P973)*(1+Tbill_YTM)^(1/52)</f>
        <v>6796.8156256074117</v>
      </c>
      <c r="Q974" s="64">
        <f t="shared" si="60"/>
        <v>16576.033281245247</v>
      </c>
      <c r="R974" s="64">
        <f>IF(YEAR(M974)&lt;&gt;YEAR(M973), R973*EXP($C$20/52)+(-MAX(Q$2:Q973)*$C$19), R973*EXP($C$20/52))</f>
        <v>-7478.501818813962</v>
      </c>
      <c r="S974" s="65">
        <f t="shared" si="61"/>
        <v>2.2164911746821088</v>
      </c>
      <c r="T974" s="62"/>
      <c r="U974" s="62"/>
      <c r="V974" s="62"/>
    </row>
    <row r="975" spans="2:22" x14ac:dyDescent="0.4">
      <c r="G975" s="67"/>
      <c r="H975" s="77">
        <v>43416</v>
      </c>
      <c r="I975" s="78">
        <v>6867.02001953125</v>
      </c>
      <c r="J975" s="73">
        <v>19.826784133911101</v>
      </c>
      <c r="K975" s="79">
        <f t="shared" si="62"/>
        <v>173.86182090734374</v>
      </c>
      <c r="L975" s="62"/>
      <c r="M975" s="77">
        <v>43416</v>
      </c>
      <c r="N975" s="80">
        <f t="shared" si="63"/>
        <v>5854.7238322399926</v>
      </c>
      <c r="O975" s="80">
        <f t="array" ref="O975">IF(YEAR(M975)&lt;&gt;YEAR(M974),IF(O974&gt;INDEX(Table2xAcq.1[],_xlfn.AGGREGATE(15,6,(ROW(Tableyear1[])-ROW(INDEX(Tableyear1[],1,1))+1)/(YEAR(Tableyear1[])=YEAR(M974)),1)),O974-(O974-INDEX(Table2xAcq.1[],_xlfn.AGGREGATE(15,6,(ROW(Tableyear1[])-ROW(INDEX(Tableyear1[],1,1))+1)/(YEAR(Tableyear1[])=YEAR(M974)),1)))*$C$25,O974+MAX($Q$2:Q974)*$C$19),O974)*($J975/$J974)</f>
        <v>3596.4826030367713</v>
      </c>
      <c r="P975" s="80">
        <f t="array" ref="P975">IF(YEAR(M975)&lt;&gt;YEAR(M974),IF(O974&gt;INDEX(Table2xAcq.1[],_xlfn.AGGREGATE(15,6,(ROW(Tableyear1[])-ROW(INDEX(Tableyear1[],1,1))+1)/(YEAR(Tableyear1[])=YEAR(M974)),1)),P974+(O974-INDEX(Table2xAcq.1[],_xlfn.AGGREGATE(15,6,(ROW(Tableyear1[])-ROW(INDEX(Tableyear1[],1,1))+1)/(YEAR(Tableyear1[])=YEAR(M974)),1)))*$C$25,P974-MAX($Q$2:Q974)*$C$19),P974)*(1+Tbill_YTM)^(1/52)</f>
        <v>6800.6802956275396</v>
      </c>
      <c r="Q975" s="64">
        <f t="shared" si="60"/>
        <v>16251.886730904302</v>
      </c>
      <c r="R975" s="64">
        <f>IF(YEAR(M975)&lt;&gt;YEAR(M974), R974*EXP($C$20/52)+(-MAX(Q$2:Q974)*$C$19), R974*EXP($C$20/52))</f>
        <v>-7487.1358395820434</v>
      </c>
      <c r="S975" s="65">
        <f t="shared" si="61"/>
        <v>2.1706413612780846</v>
      </c>
      <c r="T975" s="62"/>
      <c r="U975" s="62"/>
      <c r="V975" s="62"/>
    </row>
    <row r="976" spans="2:22" x14ac:dyDescent="0.4">
      <c r="G976" s="67"/>
      <c r="H976" s="77">
        <v>43423</v>
      </c>
      <c r="I976" s="78">
        <v>6527.35009765625</v>
      </c>
      <c r="J976" s="73">
        <v>17.8628540039062</v>
      </c>
      <c r="K976" s="79">
        <f t="shared" si="62"/>
        <v>173.96067875547692</v>
      </c>
      <c r="L976" s="62"/>
      <c r="M976" s="77">
        <v>43423</v>
      </c>
      <c r="N976" s="80">
        <f t="shared" si="63"/>
        <v>5565.1260764390117</v>
      </c>
      <c r="O976" s="80">
        <f t="array" ref="O976">IF(YEAR(M976)&lt;&gt;YEAR(M975),IF(O975&gt;INDEX(Table2xAcq.1[],_xlfn.AGGREGATE(15,6,(ROW(Tableyear1[])-ROW(INDEX(Tableyear1[],1,1))+1)/(YEAR(Tableyear1[])=YEAR(M975)),1)),O975-(O975-INDEX(Table2xAcq.1[],_xlfn.AGGREGATE(15,6,(ROW(Tableyear1[])-ROW(INDEX(Tableyear1[],1,1))+1)/(YEAR(Tableyear1[])=YEAR(M975)),1)))*$C$25,O975+MAX($Q$2:Q975)*$C$19),O975)*($J976/$J975)</f>
        <v>3240.2351905246419</v>
      </c>
      <c r="P976" s="80">
        <f t="array" ref="P976">IF(YEAR(M976)&lt;&gt;YEAR(M975),IF(O975&gt;INDEX(Table2xAcq.1[],_xlfn.AGGREGATE(15,6,(ROW(Tableyear1[])-ROW(INDEX(Tableyear1[],1,1))+1)/(YEAR(Tableyear1[])=YEAR(M975)),1)),P975+(O975-INDEX(Table2xAcq.1[],_xlfn.AGGREGATE(15,6,(ROW(Tableyear1[])-ROW(INDEX(Tableyear1[],1,1))+1)/(YEAR(Tableyear1[])=YEAR(M975)),1)))*$C$25,P975-MAX($Q$2:Q975)*$C$19),P975)*(1+Tbill_YTM)^(1/52)</f>
        <v>6804.5471630994143</v>
      </c>
      <c r="Q976" s="64">
        <f t="shared" si="60"/>
        <v>15609.908430063067</v>
      </c>
      <c r="R976" s="64">
        <f>IF(YEAR(M976)&lt;&gt;YEAR(M975), R975*EXP($C$20/52)+(-MAX(Q$2:Q975)*$C$19), R975*EXP($C$20/52))</f>
        <v>-7495.7798284314904</v>
      </c>
      <c r="S976" s="65">
        <f t="shared" si="61"/>
        <v>2.0824929209973178</v>
      </c>
      <c r="T976" s="62"/>
      <c r="U976" s="62"/>
      <c r="V976" s="62"/>
    </row>
    <row r="977" spans="7:22" x14ac:dyDescent="0.4">
      <c r="G977" s="67"/>
      <c r="H977" s="77">
        <v>43430</v>
      </c>
      <c r="I977" s="78">
        <v>6949.009765625</v>
      </c>
      <c r="J977" s="73">
        <v>20.191930770873999</v>
      </c>
      <c r="K977" s="79">
        <f t="shared" si="62"/>
        <v>174.05959281419209</v>
      </c>
      <c r="L977" s="62"/>
      <c r="M977" s="77">
        <v>43430</v>
      </c>
      <c r="N977" s="80">
        <f t="shared" si="63"/>
        <v>5924.6271264038487</v>
      </c>
      <c r="O977" s="80">
        <f t="array" ref="O977">IF(YEAR(M977)&lt;&gt;YEAR(M976),IF(O976&gt;INDEX(Table2xAcq.1[],_xlfn.AGGREGATE(15,6,(ROW(Tableyear1[])-ROW(INDEX(Tableyear1[],1,1))+1)/(YEAR(Tableyear1[])=YEAR(M976)),1)),O976-(O976-INDEX(Table2xAcq.1[],_xlfn.AGGREGATE(15,6,(ROW(Tableyear1[])-ROW(INDEX(Tableyear1[],1,1))+1)/(YEAR(Tableyear1[])=YEAR(M976)),1)))*$C$25,O976+MAX($Q$2:Q976)*$C$19),O976)*($J977/$J976)</f>
        <v>3662.7184342499795</v>
      </c>
      <c r="P977" s="80">
        <f t="array" ref="P977">IF(YEAR(M977)&lt;&gt;YEAR(M976),IF(O976&gt;INDEX(Table2xAcq.1[],_xlfn.AGGREGATE(15,6,(ROW(Tableyear1[])-ROW(INDEX(Tableyear1[],1,1))+1)/(YEAR(Tableyear1[])=YEAR(M976)),1)),P976+(O976-INDEX(Table2xAcq.1[],_xlfn.AGGREGATE(15,6,(ROW(Tableyear1[])-ROW(INDEX(Tableyear1[],1,1))+1)/(YEAR(Tableyear1[])=YEAR(M976)),1)))*$C$25,P976-MAX($Q$2:Q976)*$C$19),P976)*(1+Tbill_YTM)^(1/52)</f>
        <v>6808.4162292725059</v>
      </c>
      <c r="Q977" s="64">
        <f t="shared" si="60"/>
        <v>16395.761789926335</v>
      </c>
      <c r="R977" s="64">
        <f>IF(YEAR(M977)&lt;&gt;YEAR(M976), R976*EXP($C$20/52)+(-MAX(Q$2:Q976)*$C$19), R976*EXP($C$20/52))</f>
        <v>-7504.433796870574</v>
      </c>
      <c r="S977" s="65">
        <f t="shared" si="61"/>
        <v>2.1848099715082485</v>
      </c>
      <c r="T977" s="62"/>
      <c r="U977" s="62"/>
      <c r="V977" s="62"/>
    </row>
    <row r="978" spans="7:22" x14ac:dyDescent="0.4">
      <c r="G978" s="67"/>
      <c r="H978" s="77">
        <v>43437</v>
      </c>
      <c r="I978" s="78">
        <v>6613.27978515625</v>
      </c>
      <c r="J978" s="73">
        <v>18.232948303222599</v>
      </c>
      <c r="K978" s="79">
        <f t="shared" si="62"/>
        <v>174.15856311545056</v>
      </c>
      <c r="L978" s="62"/>
      <c r="M978" s="77">
        <v>43437</v>
      </c>
      <c r="N978" s="80">
        <f t="shared" si="63"/>
        <v>5638.3885087418557</v>
      </c>
      <c r="O978" s="80">
        <f t="array" ref="O978">IF(YEAR(M978)&lt;&gt;YEAR(M977),IF(O977&gt;INDEX(Table2xAcq.1[],_xlfn.AGGREGATE(15,6,(ROW(Tableyear1[])-ROW(INDEX(Tableyear1[],1,1))+1)/(YEAR(Tableyear1[])=YEAR(M977)),1)),O977-(O977-INDEX(Table2xAcq.1[],_xlfn.AGGREGATE(15,6,(ROW(Tableyear1[])-ROW(INDEX(Tableyear1[],1,1))+1)/(YEAR(Tableyear1[])=YEAR(M977)),1)))*$C$25,O977+MAX($Q$2:Q977)*$C$19),O977)*($J978/$J977)</f>
        <v>3307.3685037228197</v>
      </c>
      <c r="P978" s="80">
        <f t="array" ref="P978">IF(YEAR(M978)&lt;&gt;YEAR(M977),IF(O977&gt;INDEX(Table2xAcq.1[],_xlfn.AGGREGATE(15,6,(ROW(Tableyear1[])-ROW(INDEX(Tableyear1[],1,1))+1)/(YEAR(Tableyear1[])=YEAR(M977)),1)),P977+(O977-INDEX(Table2xAcq.1[],_xlfn.AGGREGATE(15,6,(ROW(Tableyear1[])-ROW(INDEX(Tableyear1[],1,1))+1)/(YEAR(Tableyear1[])=YEAR(M977)),1)))*$C$25,P977-MAX($Q$2:Q977)*$C$19),P977)*(1+Tbill_YTM)^(1/52)</f>
        <v>6812.2874953969967</v>
      </c>
      <c r="Q978" s="64">
        <f t="shared" si="60"/>
        <v>15758.044507861672</v>
      </c>
      <c r="R978" s="64">
        <f>IF(YEAR(M978)&lt;&gt;YEAR(M977), R977*EXP($C$20/52)+(-MAX(Q$2:Q977)*$C$19), R977*EXP($C$20/52))</f>
        <v>-7513.0977564208506</v>
      </c>
      <c r="S978" s="65">
        <f t="shared" si="61"/>
        <v>2.0974097527740163</v>
      </c>
      <c r="T978" s="62"/>
      <c r="U978" s="62"/>
      <c r="V978" s="62"/>
    </row>
    <row r="979" spans="7:22" x14ac:dyDescent="0.4">
      <c r="G979" s="67"/>
      <c r="H979" s="77">
        <v>43444</v>
      </c>
      <c r="I979" s="78">
        <v>6594.9599609375</v>
      </c>
      <c r="J979" s="73">
        <v>18.1021823883056</v>
      </c>
      <c r="K979" s="79">
        <f t="shared" si="62"/>
        <v>174.25758969123189</v>
      </c>
      <c r="L979" s="62"/>
      <c r="M979" s="77">
        <v>43444</v>
      </c>
      <c r="N979" s="80">
        <f t="shared" si="63"/>
        <v>5622.7692865536428</v>
      </c>
      <c r="O979" s="80">
        <f t="array" ref="O979">IF(YEAR(M979)&lt;&gt;YEAR(M978),IF(O978&gt;INDEX(Table2xAcq.1[],_xlfn.AGGREGATE(15,6,(ROW(Tableyear1[])-ROW(INDEX(Tableyear1[],1,1))+1)/(YEAR(Tableyear1[])=YEAR(M978)),1)),O978-(O978-INDEX(Table2xAcq.1[],_xlfn.AGGREGATE(15,6,(ROW(Tableyear1[])-ROW(INDEX(Tableyear1[],1,1))+1)/(YEAR(Tableyear1[])=YEAR(M978)),1)))*$C$25,O978+MAX($Q$2:Q978)*$C$19),O978)*($J979/$J978)</f>
        <v>3283.6482001731988</v>
      </c>
      <c r="P979" s="80">
        <f t="array" ref="P979">IF(YEAR(M979)&lt;&gt;YEAR(M978),IF(O978&gt;INDEX(Table2xAcq.1[],_xlfn.AGGREGATE(15,6,(ROW(Tableyear1[])-ROW(INDEX(Tableyear1[],1,1))+1)/(YEAR(Tableyear1[])=YEAR(M978)),1)),P978+(O978-INDEX(Table2xAcq.1[],_xlfn.AGGREGATE(15,6,(ROW(Tableyear1[])-ROW(INDEX(Tableyear1[],1,1))+1)/(YEAR(Tableyear1[])=YEAR(M978)),1)))*$C$25,P978-MAX($Q$2:Q978)*$C$19),P978)*(1+Tbill_YTM)^(1/52)</f>
        <v>6816.1609627237794</v>
      </c>
      <c r="Q979" s="64">
        <f t="shared" si="60"/>
        <v>15722.578449450621</v>
      </c>
      <c r="R979" s="64">
        <f>IF(YEAR(M979)&lt;&gt;YEAR(M978), R978*EXP($C$20/52)+(-MAX(Q$2:Q978)*$C$19), R978*EXP($C$20/52))</f>
        <v>-7521.7717186171785</v>
      </c>
      <c r="S979" s="65">
        <f t="shared" si="61"/>
        <v>2.0902759399804145</v>
      </c>
      <c r="T979" s="62"/>
      <c r="U979" s="62"/>
      <c r="V979" s="62"/>
    </row>
    <row r="980" spans="7:22" ht="17.5" customHeight="1" thickBot="1" x14ac:dyDescent="0.45">
      <c r="G980" s="68" t="s">
        <v>47</v>
      </c>
      <c r="H980" s="82">
        <v>43451</v>
      </c>
      <c r="I980" s="83">
        <v>6046.56005859375</v>
      </c>
      <c r="J980" s="73">
        <v>15.158755302429199</v>
      </c>
      <c r="K980" s="79">
        <f t="shared" si="62"/>
        <v>174.35667257353376</v>
      </c>
      <c r="L980" s="62"/>
      <c r="M980" s="82">
        <v>43451</v>
      </c>
      <c r="N980" s="80">
        <f t="shared" si="63"/>
        <v>5155.2113110827622</v>
      </c>
      <c r="O980" s="80">
        <f t="array" ref="O980">IF(YEAR(M980)&lt;&gt;YEAR(M979),IF(O979&gt;INDEX(Table2xAcq.1[],_xlfn.AGGREGATE(15,6,(ROW(Tableyear1[])-ROW(INDEX(Tableyear1[],1,1))+1)/(YEAR(Tableyear1[])=YEAR(M979)),1)),O979-(O979-INDEX(Table2xAcq.1[],_xlfn.AGGREGATE(15,6,(ROW(Tableyear1[])-ROW(INDEX(Tableyear1[],1,1))+1)/(YEAR(Tableyear1[])=YEAR(M979)),1)))*$C$25,O979+MAX($Q$2:Q979)*$C$19),O979)*($J980/$J979)</f>
        <v>2749.7247844460985</v>
      </c>
      <c r="P980" s="80">
        <f t="array" ref="P980">IF(YEAR(M980)&lt;&gt;YEAR(M979),IF(O979&gt;INDEX(Table2xAcq.1[],_xlfn.AGGREGATE(15,6,(ROW(Tableyear1[])-ROW(INDEX(Tableyear1[],1,1))+1)/(YEAR(Tableyear1[])=YEAR(M979)),1)),P979+(O979-INDEX(Table2xAcq.1[],_xlfn.AGGREGATE(15,6,(ROW(Tableyear1[])-ROW(INDEX(Tableyear1[],1,1))+1)/(YEAR(Tableyear1[])=YEAR(M979)),1)))*$C$25,P979-MAX($Q$2:Q979)*$C$19),P979)*(1+Tbill_YTM)^(1/52)</f>
        <v>6820.0366325044579</v>
      </c>
      <c r="Q980" s="64">
        <f t="shared" si="60"/>
        <v>14724.972728033319</v>
      </c>
      <c r="R980" s="64">
        <f>IF(YEAR(M980)&lt;&gt;YEAR(M979), R979*EXP($C$20/52)+(-MAX(Q$2:Q979)*$C$19), R979*EXP($C$20/52))</f>
        <v>-7530.455695007734</v>
      </c>
      <c r="S980" s="65">
        <f t="shared" si="61"/>
        <v>1.9553893315905362</v>
      </c>
      <c r="T980" s="62"/>
      <c r="U980" s="62"/>
      <c r="V980" s="62"/>
    </row>
    <row r="981" spans="7:22" x14ac:dyDescent="0.4">
      <c r="G981" s="67"/>
      <c r="H981" s="77">
        <v>43458</v>
      </c>
      <c r="I981" s="78">
        <v>6285.27001953125</v>
      </c>
      <c r="J981" s="73">
        <v>16.3208293914794</v>
      </c>
      <c r="K981" s="79">
        <f t="shared" si="62"/>
        <v>174.45581179437204</v>
      </c>
      <c r="L981" s="62"/>
      <c r="M981" s="77">
        <v>43458</v>
      </c>
      <c r="N981" s="80">
        <f t="shared" si="63"/>
        <v>5358.732036713217</v>
      </c>
      <c r="O981" s="80">
        <f t="array" ref="O981">IF(YEAR(M981)&lt;&gt;YEAR(M980),IF(O980&gt;INDEX(Table2xAcq.1[],_xlfn.AGGREGATE(15,6,(ROW(Tableyear1[])-ROW(INDEX(Tableyear1[],1,1))+1)/(YEAR(Tableyear1[])=YEAR(M980)),1)),O980-(O980-INDEX(Table2xAcq.1[],_xlfn.AGGREGATE(15,6,(ROW(Tableyear1[])-ROW(INDEX(Tableyear1[],1,1))+1)/(YEAR(Tableyear1[])=YEAR(M980)),1)))*$C$25,O980+MAX($Q$2:Q980)*$C$19),O980)*($J981/$J980)</f>
        <v>2960.519395235277</v>
      </c>
      <c r="P981" s="80">
        <f t="array" ref="P981">IF(YEAR(M981)&lt;&gt;YEAR(M980),IF(O980&gt;INDEX(Table2xAcq.1[],_xlfn.AGGREGATE(15,6,(ROW(Tableyear1[])-ROW(INDEX(Tableyear1[],1,1))+1)/(YEAR(Tableyear1[])=YEAR(M980)),1)),P980+(O980-INDEX(Table2xAcq.1[],_xlfn.AGGREGATE(15,6,(ROW(Tableyear1[])-ROW(INDEX(Tableyear1[],1,1))+1)/(YEAR(Tableyear1[])=YEAR(M980)),1)))*$C$25,P980-MAX($Q$2:Q980)*$C$19),P980)*(1+Tbill_YTM)^(1/52)</f>
        <v>6823.9145059913471</v>
      </c>
      <c r="Q981" s="64">
        <f t="shared" si="60"/>
        <v>15143.165937939841</v>
      </c>
      <c r="R981" s="64">
        <f>IF(YEAR(M981)&lt;&gt;YEAR(M980), R980*EXP($C$20/52)+(-MAX(Q$2:Q980)*$C$19), R980*EXP($C$20/52))</f>
        <v>-7539.1496971540255</v>
      </c>
      <c r="S981" s="65">
        <f t="shared" si="61"/>
        <v>2.0086039601596286</v>
      </c>
      <c r="T981" s="62"/>
      <c r="U981" s="62"/>
      <c r="V981" s="62"/>
    </row>
    <row r="982" spans="7:22" x14ac:dyDescent="0.4">
      <c r="G982" s="84" t="s">
        <v>48</v>
      </c>
      <c r="H982" s="85">
        <v>43465</v>
      </c>
      <c r="I982" s="86">
        <v>6422.669921875</v>
      </c>
      <c r="J982" s="87">
        <v>16.98872756958</v>
      </c>
      <c r="K982" s="88">
        <f t="shared" si="62"/>
        <v>174.55500738578087</v>
      </c>
      <c r="L982" s="89"/>
      <c r="M982" s="85">
        <v>43465</v>
      </c>
      <c r="N982" s="90">
        <f t="shared" si="63"/>
        <v>5475.8772438789765</v>
      </c>
      <c r="O982" s="90">
        <f t="array" ref="O982">IF(YEAR(M982)&lt;&gt;YEAR(M981),IF(O981&gt;INDEX(Table2xAcq.1[],_xlfn.AGGREGATE(15,6,(ROW(Tableyear1[])-ROW(INDEX(Tableyear1[],1,1))+1)/(YEAR(Tableyear1[])=YEAR(M981)),1)),O981-(O981-INDEX(Table2xAcq.1[],_xlfn.AGGREGATE(15,6,(ROW(Tableyear1[])-ROW(INDEX(Tableyear1[],1,1))+1)/(YEAR(Tableyear1[])=YEAR(M981)),1)))*$C$25,O981+MAX($Q$2:Q981)*$C$19),O981)*($J982/$J981)</f>
        <v>3081.6728895142774</v>
      </c>
      <c r="P982" s="90">
        <f t="array" ref="P982">IF(YEAR(M982)&lt;&gt;YEAR(M981),IF(O981&gt;INDEX(Table2xAcq.1[],_xlfn.AGGREGATE(15,6,(ROW(Tableyear1[])-ROW(INDEX(Tableyear1[],1,1))+1)/(YEAR(Tableyear1[])=YEAR(M981)),1)),P981+(O981-INDEX(Table2xAcq.1[],_xlfn.AGGREGATE(15,6,(ROW(Tableyear1[])-ROW(INDEX(Tableyear1[],1,1))+1)/(YEAR(Tableyear1[])=YEAR(M981)),1)))*$C$25,P981-MAX($Q$2:Q981)*$C$19),P981)*(1+Tbill_YTM)^(1/52)</f>
        <v>6827.7945844374744</v>
      </c>
      <c r="Q982" s="91">
        <f t="shared" si="60"/>
        <v>15385.344717830729</v>
      </c>
      <c r="R982" s="91">
        <f>IF(YEAR(M982)&lt;&gt;YEAR(M981), R981*EXP($C$20/52)+(-MAX(Q$2:Q981)*$C$19), R981*EXP($C$20/52))</f>
        <v>-7547.8537366309092</v>
      </c>
      <c r="S982" s="92">
        <f t="shared" si="61"/>
        <v>2.0383734574986869</v>
      </c>
      <c r="T982" s="89"/>
      <c r="U982" s="89"/>
      <c r="V982" s="89"/>
    </row>
    <row r="983" spans="7:22" ht="17.5" customHeight="1" thickBot="1" x14ac:dyDescent="0.45">
      <c r="G983" s="69" t="s">
        <v>49</v>
      </c>
      <c r="H983" s="94">
        <v>43472</v>
      </c>
      <c r="I983" s="95">
        <v>6601.39990234375</v>
      </c>
      <c r="J983" s="73">
        <v>17.924451828002901</v>
      </c>
      <c r="K983" s="79">
        <f t="shared" si="62"/>
        <v>174.65425937981254</v>
      </c>
      <c r="L983" s="62"/>
      <c r="M983" s="94">
        <v>43472</v>
      </c>
      <c r="N983" s="80">
        <f t="shared" si="63"/>
        <v>5628.2598892200349</v>
      </c>
      <c r="O983" s="80">
        <f t="array" ref="O983">IF(YEAR(M983)&lt;&gt;YEAR(M982),IF(O982&gt;INDEX(Table2xAcq.1[],_xlfn.AGGREGATE(15,6,(ROW(Tableyear1[])-ROW(INDEX(Tableyear1[],1,1))+1)/(YEAR(Tableyear1[])=YEAR(M982)),1)),O982-(O982-INDEX(Table2xAcq.1[],_xlfn.AGGREGATE(15,6,(ROW(Tableyear1[])-ROW(INDEX(Tableyear1[],1,1))+1)/(YEAR(Tableyear1[])=YEAR(M982)),1)))*$C$25,O982+MAX($Q$2:Q982)*$C$19),O982)*($J983/$J982)</f>
        <v>3627.6064876631272</v>
      </c>
      <c r="P983" s="80">
        <f t="array" ref="P983">IF(YEAR(M983)&lt;&gt;YEAR(M982),IF(O982&gt;INDEX(Table2xAcq.1[],_xlfn.AGGREGATE(15,6,(ROW(Tableyear1[])-ROW(INDEX(Tableyear1[],1,1))+1)/(YEAR(Tableyear1[])=YEAR(M982)),1)),P982+(O982-INDEX(Table2xAcq.1[],_xlfn.AGGREGATE(15,6,(ROW(Tableyear1[])-ROW(INDEX(Tableyear1[],1,1))+1)/(YEAR(Tableyear1[])=YEAR(M982)),1)))*$C$25,P982-MAX($Q$2:Q982)*$C$19),P982)*(1+Tbill_YTM)^(1/52)</f>
        <v>6474.915326583643</v>
      </c>
      <c r="Q983" s="64">
        <f t="shared" si="60"/>
        <v>15730.781703466804</v>
      </c>
      <c r="R983" s="64">
        <f>IF(YEAR(M983)&lt;&gt;YEAR(M982), R982*EXP($C$20/52)+(-MAX(Q$2:Q982)*$C$19), R982*EXP($C$20/52))</f>
        <v>-7913.1266281696935</v>
      </c>
      <c r="S983" s="65">
        <f t="shared" si="61"/>
        <v>1.9879350404260288</v>
      </c>
      <c r="T983" s="62"/>
      <c r="U983" s="62"/>
      <c r="V983" s="62"/>
    </row>
    <row r="984" spans="7:22" x14ac:dyDescent="0.4">
      <c r="G984" s="67"/>
      <c r="H984" s="77">
        <v>43479</v>
      </c>
      <c r="I984" s="78">
        <v>6784.60986328125</v>
      </c>
      <c r="J984" s="73">
        <v>18.907087326049801</v>
      </c>
      <c r="K984" s="79">
        <f t="shared" si="62"/>
        <v>174.75356780853758</v>
      </c>
      <c r="L984" s="62"/>
      <c r="M984" s="77">
        <v>43479</v>
      </c>
      <c r="N984" s="80">
        <f t="shared" si="63"/>
        <v>5784.4621023421332</v>
      </c>
      <c r="O984" s="80">
        <f t="array" ref="O984">IF(YEAR(M984)&lt;&gt;YEAR(M983),IF(O983&gt;INDEX(Table2xAcq.1[],_xlfn.AGGREGATE(15,6,(ROW(Tableyear1[])-ROW(INDEX(Tableyear1[],1,1))+1)/(YEAR(Tableyear1[])=YEAR(M983)),1)),O983-(O983-INDEX(Table2xAcq.1[],_xlfn.AGGREGATE(15,6,(ROW(Tableyear1[])-ROW(INDEX(Tableyear1[],1,1))+1)/(YEAR(Tableyear1[])=YEAR(M983)),1)))*$C$25,O983+MAX($Q$2:Q983)*$C$19),O983)*($J984/$J983)</f>
        <v>3826.4753257133998</v>
      </c>
      <c r="P984" s="80">
        <f t="array" ref="P984">IF(YEAR(M984)&lt;&gt;YEAR(M983),IF(O983&gt;INDEX(Table2xAcq.1[],_xlfn.AGGREGATE(15,6,(ROW(Tableyear1[])-ROW(INDEX(Tableyear1[],1,1))+1)/(YEAR(Tableyear1[])=YEAR(M983)),1)),P983+(O983-INDEX(Table2xAcq.1[],_xlfn.AGGREGATE(15,6,(ROW(Tableyear1[])-ROW(INDEX(Tableyear1[],1,1))+1)/(YEAR(Tableyear1[])=YEAR(M983)),1)))*$C$25,P983-MAX($Q$2:Q983)*$C$19),P983)*(1+Tbill_YTM)^(1/52)</f>
        <v>6478.5969640627063</v>
      </c>
      <c r="Q984" s="64">
        <f t="shared" si="60"/>
        <v>16089.534392118239</v>
      </c>
      <c r="R984" s="64">
        <f>IF(YEAR(M984)&lt;&gt;YEAR(M983), R983*EXP($C$20/52)+(-MAX(Q$2:Q983)*$C$19), R983*EXP($C$20/52))</f>
        <v>-7922.2624285349748</v>
      </c>
      <c r="S984" s="65">
        <f t="shared" si="61"/>
        <v>2.0309267128245838</v>
      </c>
      <c r="T984" s="62"/>
      <c r="U984" s="62"/>
      <c r="V984" s="62"/>
    </row>
    <row r="985" spans="7:22" x14ac:dyDescent="0.4">
      <c r="G985" s="67"/>
      <c r="H985" s="77">
        <v>43486</v>
      </c>
      <c r="I985" s="78">
        <v>6787.3701171875</v>
      </c>
      <c r="J985" s="73">
        <v>18.8922729492187</v>
      </c>
      <c r="K985" s="79">
        <f t="shared" si="62"/>
        <v>174.85293270404478</v>
      </c>
      <c r="L985" s="62"/>
      <c r="M985" s="77">
        <v>43486</v>
      </c>
      <c r="N985" s="80">
        <f t="shared" si="63"/>
        <v>5786.8154556572526</v>
      </c>
      <c r="O985" s="80">
        <f t="array" ref="O985">IF(YEAR(M985)&lt;&gt;YEAR(M984),IF(O984&gt;INDEX(Table2xAcq.1[],_xlfn.AGGREGATE(15,6,(ROW(Tableyear1[])-ROW(INDEX(Tableyear1[],1,1))+1)/(YEAR(Tableyear1[])=YEAR(M984)),1)),O984-(O984-INDEX(Table2xAcq.1[],_xlfn.AGGREGATE(15,6,(ROW(Tableyear1[])-ROW(INDEX(Tableyear1[],1,1))+1)/(YEAR(Tableyear1[])=YEAR(M984)),1)))*$C$25,O984+MAX($Q$2:Q984)*$C$19),O984)*($J985/$J984)</f>
        <v>3823.4771459074636</v>
      </c>
      <c r="P985" s="80">
        <f t="array" ref="P985">IF(YEAR(M985)&lt;&gt;YEAR(M984),IF(O984&gt;INDEX(Table2xAcq.1[],_xlfn.AGGREGATE(15,6,(ROW(Tableyear1[])-ROW(INDEX(Tableyear1[],1,1))+1)/(YEAR(Tableyear1[])=YEAR(M984)),1)),P984+(O984-INDEX(Table2xAcq.1[],_xlfn.AGGREGATE(15,6,(ROW(Tableyear1[])-ROW(INDEX(Tableyear1[],1,1))+1)/(YEAR(Tableyear1[])=YEAR(M984)),1)))*$C$25,P984-MAX($Q$2:Q984)*$C$19),P984)*(1+Tbill_YTM)^(1/52)</f>
        <v>6482.2806949211945</v>
      </c>
      <c r="Q985" s="64">
        <f t="shared" si="60"/>
        <v>16092.573296485913</v>
      </c>
      <c r="R985" s="64">
        <f>IF(YEAR(M985)&lt;&gt;YEAR(M984), R984*EXP($C$20/52)+(-MAX(Q$2:Q984)*$C$19), R984*EXP($C$20/52))</f>
        <v>-7931.4087762922336</v>
      </c>
      <c r="S985" s="65">
        <f t="shared" si="61"/>
        <v>2.0289678353974403</v>
      </c>
      <c r="T985" s="62"/>
      <c r="U985" s="62"/>
      <c r="V985" s="62"/>
    </row>
    <row r="986" spans="7:22" x14ac:dyDescent="0.4">
      <c r="G986" s="67"/>
      <c r="H986" s="77">
        <v>43493</v>
      </c>
      <c r="I986" s="78">
        <v>6875.52001953125</v>
      </c>
      <c r="J986" s="73">
        <v>19.366310119628899</v>
      </c>
      <c r="K986" s="79">
        <f t="shared" si="62"/>
        <v>174.95235409844113</v>
      </c>
      <c r="L986" s="62"/>
      <c r="M986" s="77">
        <v>43493</v>
      </c>
      <c r="N986" s="80">
        <f t="shared" si="63"/>
        <v>5861.970811633164</v>
      </c>
      <c r="O986" s="80">
        <f t="array" ref="O986">IF(YEAR(M986)&lt;&gt;YEAR(M985),IF(O985&gt;INDEX(Table2xAcq.1[],_xlfn.AGGREGATE(15,6,(ROW(Tableyear1[])-ROW(INDEX(Tableyear1[],1,1))+1)/(YEAR(Tableyear1[])=YEAR(M985)),1)),O985-(O985-INDEX(Table2xAcq.1[],_xlfn.AGGREGATE(15,6,(ROW(Tableyear1[])-ROW(INDEX(Tableyear1[],1,1))+1)/(YEAR(Tableyear1[])=YEAR(M985)),1)))*$C$25,O985+MAX($Q$2:Q985)*$C$19),O985)*($J986/$J985)</f>
        <v>3919.4142675151093</v>
      </c>
      <c r="P986" s="80">
        <f t="array" ref="P986">IF(YEAR(M986)&lt;&gt;YEAR(M985),IF(O985&gt;INDEX(Table2xAcq.1[],_xlfn.AGGREGATE(15,6,(ROW(Tableyear1[])-ROW(INDEX(Tableyear1[],1,1))+1)/(YEAR(Tableyear1[])=YEAR(M985)),1)),P985+(O985-INDEX(Table2xAcq.1[],_xlfn.AGGREGATE(15,6,(ROW(Tableyear1[])-ROW(INDEX(Tableyear1[],1,1))+1)/(YEAR(Tableyear1[])=YEAR(M985)),1)))*$C$25,P985-MAX($Q$2:Q985)*$C$19),P985)*(1+Tbill_YTM)^(1/52)</f>
        <v>6485.9665203494042</v>
      </c>
      <c r="Q986" s="64">
        <f t="shared" si="60"/>
        <v>16267.351599497677</v>
      </c>
      <c r="R986" s="64">
        <f>IF(YEAR(M986)&lt;&gt;YEAR(M985), R985*EXP($C$20/52)+(-MAX(Q$2:Q985)*$C$19), R985*EXP($C$20/52))</f>
        <v>-7940.5656836185608</v>
      </c>
      <c r="S986" s="65">
        <f t="shared" si="61"/>
        <v>2.048638881365509</v>
      </c>
      <c r="T986" s="62"/>
      <c r="U986" s="62"/>
      <c r="V986" s="62"/>
    </row>
    <row r="987" spans="7:22" x14ac:dyDescent="0.4">
      <c r="G987" s="67"/>
      <c r="H987" s="77">
        <v>43500</v>
      </c>
      <c r="I987" s="78">
        <v>6913.1298828125</v>
      </c>
      <c r="J987" s="73">
        <v>19.5885105133056</v>
      </c>
      <c r="K987" s="79">
        <f t="shared" si="62"/>
        <v>175.05183202385194</v>
      </c>
      <c r="L987" s="62"/>
      <c r="M987" s="77">
        <v>43500</v>
      </c>
      <c r="N987" s="80">
        <f t="shared" si="63"/>
        <v>5894.0364474189537</v>
      </c>
      <c r="O987" s="80">
        <f t="array" ref="O987">IF(YEAR(M987)&lt;&gt;YEAR(M986),IF(O986&gt;INDEX(Table2xAcq.1[],_xlfn.AGGREGATE(15,6,(ROW(Tableyear1[])-ROW(INDEX(Tableyear1[],1,1))+1)/(YEAR(Tableyear1[])=YEAR(M986)),1)),O986-(O986-INDEX(Table2xAcq.1[],_xlfn.AGGREGATE(15,6,(ROW(Tableyear1[])-ROW(INDEX(Tableyear1[],1,1))+1)/(YEAR(Tableyear1[])=YEAR(M986)),1)))*$C$25,O986+MAX($Q$2:Q986)*$C$19),O986)*($J987/$J986)</f>
        <v>3964.3838764826546</v>
      </c>
      <c r="P987" s="80">
        <f t="array" ref="P987">IF(YEAR(M987)&lt;&gt;YEAR(M986),IF(O986&gt;INDEX(Table2xAcq.1[],_xlfn.AGGREGATE(15,6,(ROW(Tableyear1[])-ROW(INDEX(Tableyear1[],1,1))+1)/(YEAR(Tableyear1[])=YEAR(M986)),1)),P986+(O986-INDEX(Table2xAcq.1[],_xlfn.AGGREGATE(15,6,(ROW(Tableyear1[])-ROW(INDEX(Tableyear1[],1,1))+1)/(YEAR(Tableyear1[])=YEAR(M986)),1)))*$C$25,P986-MAX($Q$2:Q986)*$C$19),P986)*(1+Tbill_YTM)^(1/52)</f>
        <v>6489.6544415383078</v>
      </c>
      <c r="Q987" s="64">
        <f t="shared" si="60"/>
        <v>16348.074765439917</v>
      </c>
      <c r="R987" s="64">
        <f>IF(YEAR(M987)&lt;&gt;YEAR(M986), R986*EXP($C$20/52)+(-MAX(Q$2:Q986)*$C$19), R986*EXP($C$20/52))</f>
        <v>-7949.7331627051071</v>
      </c>
      <c r="S987" s="65">
        <f t="shared" si="61"/>
        <v>2.0564306286573588</v>
      </c>
      <c r="T987" s="62"/>
      <c r="U987" s="62"/>
      <c r="V987" s="62"/>
    </row>
    <row r="988" spans="7:22" x14ac:dyDescent="0.4">
      <c r="G988" s="67"/>
      <c r="H988" s="77">
        <v>43507</v>
      </c>
      <c r="I988" s="78">
        <v>7055.18017578125</v>
      </c>
      <c r="J988" s="73">
        <v>20.3859767913818</v>
      </c>
      <c r="K988" s="79">
        <f t="shared" si="62"/>
        <v>175.15136651242071</v>
      </c>
      <c r="L988" s="62"/>
      <c r="M988" s="77">
        <v>43507</v>
      </c>
      <c r="N988" s="80">
        <f t="shared" si="63"/>
        <v>6015.1465116470154</v>
      </c>
      <c r="O988" s="80">
        <f t="array" ref="O988">IF(YEAR(M988)&lt;&gt;YEAR(M987),IF(O987&gt;INDEX(Table2xAcq.1[],_xlfn.AGGREGATE(15,6,(ROW(Tableyear1[])-ROW(INDEX(Tableyear1[],1,1))+1)/(YEAR(Tableyear1[])=YEAR(M987)),1)),O987-(O987-INDEX(Table2xAcq.1[],_xlfn.AGGREGATE(15,6,(ROW(Tableyear1[])-ROW(INDEX(Tableyear1[],1,1))+1)/(YEAR(Tableyear1[])=YEAR(M987)),1)))*$C$25,O987+MAX($Q$2:Q987)*$C$19),O987)*($J988/$J987)</f>
        <v>4125.7775900422685</v>
      </c>
      <c r="P988" s="80">
        <f t="array" ref="P988">IF(YEAR(M988)&lt;&gt;YEAR(M987),IF(O987&gt;INDEX(Table2xAcq.1[],_xlfn.AGGREGATE(15,6,(ROW(Tableyear1[])-ROW(INDEX(Tableyear1[],1,1))+1)/(YEAR(Tableyear1[])=YEAR(M987)),1)),P987+(O987-INDEX(Table2xAcq.1[],_xlfn.AGGREGATE(15,6,(ROW(Tableyear1[])-ROW(INDEX(Tableyear1[],1,1))+1)/(YEAR(Tableyear1[])=YEAR(M987)),1)))*$C$25,P987-MAX($Q$2:Q987)*$C$19),P987)*(1+Tbill_YTM)^(1/52)</f>
        <v>6493.3444596795553</v>
      </c>
      <c r="Q988" s="64">
        <f t="shared" si="60"/>
        <v>16634.268561368841</v>
      </c>
      <c r="R988" s="64">
        <f>IF(YEAR(M988)&lt;&gt;YEAR(M987), R987*EXP($C$20/52)+(-MAX(Q$2:Q987)*$C$19), R987*EXP($C$20/52))</f>
        <v>-7958.9112257570978</v>
      </c>
      <c r="S988" s="65">
        <f t="shared" si="61"/>
        <v>2.0900181054333209</v>
      </c>
      <c r="T988" s="62"/>
      <c r="U988" s="62"/>
      <c r="V988" s="62"/>
    </row>
    <row r="989" spans="7:22" x14ac:dyDescent="0.4">
      <c r="G989" s="67"/>
      <c r="H989" s="77">
        <v>43514</v>
      </c>
      <c r="I989" s="78">
        <v>7090.6298828125</v>
      </c>
      <c r="J989" s="73">
        <v>20.590896606445298</v>
      </c>
      <c r="K989" s="79">
        <f t="shared" si="62"/>
        <v>175.25095759630929</v>
      </c>
      <c r="L989" s="62"/>
      <c r="M989" s="77">
        <v>43514</v>
      </c>
      <c r="N989" s="80">
        <f t="shared" si="63"/>
        <v>6045.3704288645968</v>
      </c>
      <c r="O989" s="80">
        <f t="array" ref="O989">IF(YEAR(M989)&lt;&gt;YEAR(M988),IF(O988&gt;INDEX(Table2xAcq.1[],_xlfn.AGGREGATE(15,6,(ROW(Tableyear1[])-ROW(INDEX(Tableyear1[],1,1))+1)/(YEAR(Tableyear1[])=YEAR(M988)),1)),O988-(O988-INDEX(Table2xAcq.1[],_xlfn.AGGREGATE(15,6,(ROW(Tableyear1[])-ROW(INDEX(Tableyear1[],1,1))+1)/(YEAR(Tableyear1[])=YEAR(M988)),1)))*$C$25,O988+MAX($Q$2:Q988)*$C$19),O988)*($J989/$J988)</f>
        <v>4167.249901592334</v>
      </c>
      <c r="P989" s="80">
        <f t="array" ref="P989">IF(YEAR(M989)&lt;&gt;YEAR(M988),IF(O988&gt;INDEX(Table2xAcq.1[],_xlfn.AGGREGATE(15,6,(ROW(Tableyear1[])-ROW(INDEX(Tableyear1[],1,1))+1)/(YEAR(Tableyear1[])=YEAR(M988)),1)),P988+(O988-INDEX(Table2xAcq.1[],_xlfn.AGGREGATE(15,6,(ROW(Tableyear1[])-ROW(INDEX(Tableyear1[],1,1))+1)/(YEAR(Tableyear1[])=YEAR(M988)),1)))*$C$25,P988-MAX($Q$2:Q988)*$C$19),P988)*(1+Tbill_YTM)^(1/52)</f>
        <v>6497.0365759654733</v>
      </c>
      <c r="Q989" s="64">
        <f t="shared" si="60"/>
        <v>16709.656906422406</v>
      </c>
      <c r="R989" s="64">
        <f>IF(YEAR(M989)&lt;&gt;YEAR(M988), R988*EXP($C$20/52)+(-MAX(Q$2:Q988)*$C$19), R988*EXP($C$20/52))</f>
        <v>-7968.0998849938487</v>
      </c>
      <c r="S989" s="65">
        <f t="shared" si="61"/>
        <v>2.0970692069123462</v>
      </c>
      <c r="T989" s="62"/>
      <c r="U989" s="62"/>
      <c r="V989" s="62"/>
    </row>
    <row r="990" spans="7:22" x14ac:dyDescent="0.4">
      <c r="G990" s="67"/>
      <c r="H990" s="77">
        <v>43521</v>
      </c>
      <c r="I990" s="78">
        <v>7151.56982421875</v>
      </c>
      <c r="J990" s="73">
        <v>20.946424484252901</v>
      </c>
      <c r="K990" s="79">
        <f t="shared" si="62"/>
        <v>175.35060530769778</v>
      </c>
      <c r="L990" s="62"/>
      <c r="M990" s="77">
        <v>43521</v>
      </c>
      <c r="N990" s="80">
        <f t="shared" si="63"/>
        <v>6097.3269582283829</v>
      </c>
      <c r="O990" s="80">
        <f t="array" ref="O990">IF(YEAR(M990)&lt;&gt;YEAR(M989),IF(O989&gt;INDEX(Table2xAcq.1[],_xlfn.AGGREGATE(15,6,(ROW(Tableyear1[])-ROW(INDEX(Tableyear1[],1,1))+1)/(YEAR(Tableyear1[])=YEAR(M989)),1)),O989-(O989-INDEX(Table2xAcq.1[],_xlfn.AGGREGATE(15,6,(ROW(Tableyear1[])-ROW(INDEX(Tableyear1[],1,1))+1)/(YEAR(Tableyear1[])=YEAR(M989)),1)))*$C$25,O989+MAX($Q$2:Q989)*$C$19),O989)*($J990/$J989)</f>
        <v>4239.2027427980593</v>
      </c>
      <c r="P990" s="80">
        <f t="array" ref="P990">IF(YEAR(M990)&lt;&gt;YEAR(M989),IF(O989&gt;INDEX(Table2xAcq.1[],_xlfn.AGGREGATE(15,6,(ROW(Tableyear1[])-ROW(INDEX(Tableyear1[],1,1))+1)/(YEAR(Tableyear1[])=YEAR(M989)),1)),P989+(O989-INDEX(Table2xAcq.1[],_xlfn.AGGREGATE(15,6,(ROW(Tableyear1[])-ROW(INDEX(Tableyear1[],1,1))+1)/(YEAR(Tableyear1[])=YEAR(M989)),1)))*$C$25,P989-MAX($Q$2:Q989)*$C$19),P989)*(1+Tbill_YTM)^(1/52)</f>
        <v>6500.7307915890678</v>
      </c>
      <c r="Q990" s="64">
        <f t="shared" si="60"/>
        <v>16837.260492615511</v>
      </c>
      <c r="R990" s="64">
        <f>IF(YEAR(M990)&lt;&gt;YEAR(M989), R989*EXP($C$20/52)+(-MAX(Q$2:Q989)*$C$19), R989*EXP($C$20/52))</f>
        <v>-7977.2991526487831</v>
      </c>
      <c r="S990" s="65">
        <f t="shared" si="61"/>
        <v>2.1106467452740398</v>
      </c>
      <c r="T990" s="62"/>
      <c r="U990" s="62"/>
      <c r="V990" s="62"/>
    </row>
    <row r="991" spans="7:22" x14ac:dyDescent="0.4">
      <c r="G991" s="67"/>
      <c r="H991" s="77">
        <v>43528</v>
      </c>
      <c r="I991" s="78">
        <v>7015.68994140625</v>
      </c>
      <c r="J991" s="73">
        <v>20.144023895263601</v>
      </c>
      <c r="K991" s="79">
        <f t="shared" si="62"/>
        <v>175.45030967878455</v>
      </c>
      <c r="L991" s="62"/>
      <c r="M991" s="77">
        <v>43528</v>
      </c>
      <c r="N991" s="80">
        <f t="shared" si="63"/>
        <v>5981.4776981473524</v>
      </c>
      <c r="O991" s="80">
        <f t="array" ref="O991">IF(YEAR(M991)&lt;&gt;YEAR(M990),IF(O990&gt;INDEX(Table2xAcq.1[],_xlfn.AGGREGATE(15,6,(ROW(Tableyear1[])-ROW(INDEX(Tableyear1[],1,1))+1)/(YEAR(Tableyear1[])=YEAR(M990)),1)),O990-(O990-INDEX(Table2xAcq.1[],_xlfn.AGGREGATE(15,6,(ROW(Tableyear1[])-ROW(INDEX(Tableyear1[],1,1))+1)/(YEAR(Tableyear1[])=YEAR(M990)),1)))*$C$25,O990+MAX($Q$2:Q990)*$C$19),O990)*($J991/$J990)</f>
        <v>4076.8104080001353</v>
      </c>
      <c r="P991" s="80">
        <f t="array" ref="P991">IF(YEAR(M991)&lt;&gt;YEAR(M990),IF(O990&gt;INDEX(Table2xAcq.1[],_xlfn.AGGREGATE(15,6,(ROW(Tableyear1[])-ROW(INDEX(Tableyear1[],1,1))+1)/(YEAR(Tableyear1[])=YEAR(M990)),1)),P990+(O990-INDEX(Table2xAcq.1[],_xlfn.AGGREGATE(15,6,(ROW(Tableyear1[])-ROW(INDEX(Tableyear1[],1,1))+1)/(YEAR(Tableyear1[])=YEAR(M990)),1)))*$C$25,P990-MAX($Q$2:Q990)*$C$19),P990)*(1+Tbill_YTM)^(1/52)</f>
        <v>6504.4271077440226</v>
      </c>
      <c r="Q991" s="64">
        <f t="shared" si="60"/>
        <v>16562.715213891512</v>
      </c>
      <c r="R991" s="64">
        <f>IF(YEAR(M991)&lt;&gt;YEAR(M990), R990*EXP($C$20/52)+(-MAX(Q$2:Q990)*$C$19), R990*EXP($C$20/52))</f>
        <v>-7986.5090409694485</v>
      </c>
      <c r="S991" s="65">
        <f t="shared" si="61"/>
        <v>2.0738366574090841</v>
      </c>
      <c r="T991" s="62"/>
      <c r="U991" s="62"/>
      <c r="V991" s="62"/>
    </row>
    <row r="992" spans="7:22" x14ac:dyDescent="0.4">
      <c r="G992" s="67"/>
      <c r="H992" s="77">
        <v>43535</v>
      </c>
      <c r="I992" s="78">
        <v>7306.990234375</v>
      </c>
      <c r="J992" s="73">
        <v>21.8179626464843</v>
      </c>
      <c r="K992" s="79">
        <f t="shared" si="62"/>
        <v>175.55007074178636</v>
      </c>
      <c r="L992" s="62"/>
      <c r="M992" s="77">
        <v>43535</v>
      </c>
      <c r="N992" s="80">
        <f t="shared" si="63"/>
        <v>6229.8361946613977</v>
      </c>
      <c r="O992" s="80">
        <f t="array" ref="O992">IF(YEAR(M992)&lt;&gt;YEAR(M991),IF(O991&gt;INDEX(Table2xAcq.1[],_xlfn.AGGREGATE(15,6,(ROW(Tableyear1[])-ROW(INDEX(Tableyear1[],1,1))+1)/(YEAR(Tableyear1[])=YEAR(M991)),1)),O991-(O991-INDEX(Table2xAcq.1[],_xlfn.AGGREGATE(15,6,(ROW(Tableyear1[])-ROW(INDEX(Tableyear1[],1,1))+1)/(YEAR(Tableyear1[])=YEAR(M991)),1)))*$C$25,O991+MAX($Q$2:Q991)*$C$19),O991)*($J992/$J991)</f>
        <v>4415.5873553872898</v>
      </c>
      <c r="P992" s="80">
        <f t="array" ref="P992">IF(YEAR(M992)&lt;&gt;YEAR(M991),IF(O991&gt;INDEX(Table2xAcq.1[],_xlfn.AGGREGATE(15,6,(ROW(Tableyear1[])-ROW(INDEX(Tableyear1[],1,1))+1)/(YEAR(Tableyear1[])=YEAR(M991)),1)),P991+(O991-INDEX(Table2xAcq.1[],_xlfn.AGGREGATE(15,6,(ROW(Tableyear1[])-ROW(INDEX(Tableyear1[],1,1))+1)/(YEAR(Tableyear1[])=YEAR(M991)),1)))*$C$25,P991-MAX($Q$2:Q991)*$C$19),P991)*(1+Tbill_YTM)^(1/52)</f>
        <v>6508.1255256246995</v>
      </c>
      <c r="Q992" s="64">
        <f t="shared" si="60"/>
        <v>17153.549075673385</v>
      </c>
      <c r="R992" s="64">
        <f>IF(YEAR(M992)&lt;&gt;YEAR(M991), R991*EXP($C$20/52)+(-MAX(Q$2:Q991)*$C$19), R991*EXP($C$20/52))</f>
        <v>-7995.7295622175316</v>
      </c>
      <c r="S992" s="65">
        <f t="shared" si="61"/>
        <v>2.1453388264567606</v>
      </c>
      <c r="T992" s="62"/>
      <c r="U992" s="62"/>
      <c r="V992" s="62"/>
    </row>
    <row r="993" spans="1:22" x14ac:dyDescent="0.4">
      <c r="G993" s="67"/>
      <c r="H993" s="77">
        <v>43542</v>
      </c>
      <c r="I993" s="78">
        <v>7326.06005859375</v>
      </c>
      <c r="J993" s="73">
        <v>21.911779403686499</v>
      </c>
      <c r="K993" s="79">
        <f t="shared" si="62"/>
        <v>175.64988852893819</v>
      </c>
      <c r="L993" s="62"/>
      <c r="M993" s="77">
        <v>43542</v>
      </c>
      <c r="N993" s="80">
        <f t="shared" si="63"/>
        <v>6246.0948562078311</v>
      </c>
      <c r="O993" s="80">
        <f t="array" ref="O993">IF(YEAR(M993)&lt;&gt;YEAR(M992),IF(O992&gt;INDEX(Table2xAcq.1[],_xlfn.AGGREGATE(15,6,(ROW(Tableyear1[])-ROW(INDEX(Tableyear1[],1,1))+1)/(YEAR(Tableyear1[])=YEAR(M992)),1)),O992-(O992-INDEX(Table2xAcq.1[],_xlfn.AGGREGATE(15,6,(ROW(Tableyear1[])-ROW(INDEX(Tableyear1[],1,1))+1)/(YEAR(Tableyear1[])=YEAR(M992)),1)))*$C$25,O992+MAX($Q$2:Q992)*$C$19),O992)*($J993/$J992)</f>
        <v>4434.5742834308312</v>
      </c>
      <c r="P993" s="80">
        <f t="array" ref="P993">IF(YEAR(M993)&lt;&gt;YEAR(M992),IF(O992&gt;INDEX(Table2xAcq.1[],_xlfn.AGGREGATE(15,6,(ROW(Tableyear1[])-ROW(INDEX(Tableyear1[],1,1))+1)/(YEAR(Tableyear1[])=YEAR(M992)),1)),P992+(O992-INDEX(Table2xAcq.1[],_xlfn.AGGREGATE(15,6,(ROW(Tableyear1[])-ROW(INDEX(Tableyear1[],1,1))+1)/(YEAR(Tableyear1[])=YEAR(M992)),1)))*$C$25,P992-MAX($Q$2:Q992)*$C$19),P992)*(1+Tbill_YTM)^(1/52)</f>
        <v>6511.8260464261393</v>
      </c>
      <c r="Q993" s="64">
        <f t="shared" si="60"/>
        <v>17192.495186064803</v>
      </c>
      <c r="R993" s="64">
        <f>IF(YEAR(M993)&lt;&gt;YEAR(M992), R992*EXP($C$20/52)+(-MAX(Q$2:Q992)*$C$19), R992*EXP($C$20/52))</f>
        <v>-8004.9607286688752</v>
      </c>
      <c r="S993" s="65">
        <f t="shared" si="61"/>
        <v>2.1477301099669104</v>
      </c>
      <c r="T993" s="62"/>
      <c r="U993" s="62"/>
      <c r="V993" s="62"/>
    </row>
    <row r="994" spans="1:22" x14ac:dyDescent="0.4">
      <c r="G994" s="67"/>
      <c r="H994" s="77">
        <v>43549</v>
      </c>
      <c r="I994" s="78">
        <v>7378.77001953125</v>
      </c>
      <c r="J994" s="73">
        <v>22.218757629394499</v>
      </c>
      <c r="K994" s="79">
        <f t="shared" si="62"/>
        <v>175.74976307249344</v>
      </c>
      <c r="L994" s="62"/>
      <c r="M994" s="77">
        <v>43549</v>
      </c>
      <c r="N994" s="80">
        <f t="shared" si="63"/>
        <v>6291.0346209994723</v>
      </c>
      <c r="O994" s="80">
        <f t="array" ref="O994">IF(YEAR(M994)&lt;&gt;YEAR(M993),IF(O993&gt;INDEX(Table2xAcq.1[],_xlfn.AGGREGATE(15,6,(ROW(Tableyear1[])-ROW(INDEX(Tableyear1[],1,1))+1)/(YEAR(Tableyear1[])=YEAR(M993)),1)),O993-(O993-INDEX(Table2xAcq.1[],_xlfn.AGGREGATE(15,6,(ROW(Tableyear1[])-ROW(INDEX(Tableyear1[],1,1))+1)/(YEAR(Tableyear1[])=YEAR(M993)),1)))*$C$25,O993+MAX($Q$2:Q993)*$C$19),O993)*($J994/$J993)</f>
        <v>4496.7014945631636</v>
      </c>
      <c r="P994" s="80">
        <f t="array" ref="P994">IF(YEAR(M994)&lt;&gt;YEAR(M993),IF(O993&gt;INDEX(Table2xAcq.1[],_xlfn.AGGREGATE(15,6,(ROW(Tableyear1[])-ROW(INDEX(Tableyear1[],1,1))+1)/(YEAR(Tableyear1[])=YEAR(M993)),1)),P993+(O993-INDEX(Table2xAcq.1[],_xlfn.AGGREGATE(15,6,(ROW(Tableyear1[])-ROW(INDEX(Tableyear1[],1,1))+1)/(YEAR(Tableyear1[])=YEAR(M993)),1)))*$C$25,P993-MAX($Q$2:Q993)*$C$19),P993)*(1+Tbill_YTM)^(1/52)</f>
        <v>6515.5286713440637</v>
      </c>
      <c r="Q994" s="64">
        <f t="shared" si="60"/>
        <v>17303.2647869067</v>
      </c>
      <c r="R994" s="64">
        <f>IF(YEAR(M994)&lt;&gt;YEAR(M993), R993*EXP($C$20/52)+(-MAX(Q$2:Q993)*$C$19), R993*EXP($C$20/52))</f>
        <v>-8014.2025526134958</v>
      </c>
      <c r="S994" s="65">
        <f t="shared" si="61"/>
        <v>2.1590750512368779</v>
      </c>
      <c r="T994" s="62"/>
      <c r="U994" s="62"/>
      <c r="V994" s="62"/>
    </row>
    <row r="995" spans="1:22" x14ac:dyDescent="0.4">
      <c r="G995" s="67"/>
      <c r="H995" s="77">
        <v>43556</v>
      </c>
      <c r="I995" s="78">
        <v>7578.83984375</v>
      </c>
      <c r="J995" s="73">
        <v>23.4269199371337</v>
      </c>
      <c r="K995" s="79">
        <f t="shared" si="62"/>
        <v>175.84969440472378</v>
      </c>
      <c r="L995" s="62"/>
      <c r="M995" s="77">
        <v>43556</v>
      </c>
      <c r="N995" s="80">
        <f t="shared" si="63"/>
        <v>6461.6113143299135</v>
      </c>
      <c r="O995" s="80">
        <f t="array" ref="O995">IF(YEAR(M995)&lt;&gt;YEAR(M994),IF(O994&gt;INDEX(Table2xAcq.1[],_xlfn.AGGREGATE(15,6,(ROW(Tableyear1[])-ROW(INDEX(Tableyear1[],1,1))+1)/(YEAR(Tableyear1[])=YEAR(M994)),1)),O994-(O994-INDEX(Table2xAcq.1[],_xlfn.AGGREGATE(15,6,(ROW(Tableyear1[])-ROW(INDEX(Tableyear1[],1,1))+1)/(YEAR(Tableyear1[])=YEAR(M994)),1)))*$C$25,O994+MAX($Q$2:Q994)*$C$19),O994)*($J995/$J994)</f>
        <v>4741.2131520330868</v>
      </c>
      <c r="P995" s="80">
        <f t="array" ref="P995">IF(YEAR(M995)&lt;&gt;YEAR(M994),IF(O994&gt;INDEX(Table2xAcq.1[],_xlfn.AGGREGATE(15,6,(ROW(Tableyear1[])-ROW(INDEX(Tableyear1[],1,1))+1)/(YEAR(Tableyear1[])=YEAR(M994)),1)),P994+(O994-INDEX(Table2xAcq.1[],_xlfn.AGGREGATE(15,6,(ROW(Tableyear1[])-ROW(INDEX(Tableyear1[],1,1))+1)/(YEAR(Tableyear1[])=YEAR(M994)),1)))*$C$25,P994-MAX($Q$2:Q994)*$C$19),P994)*(1+Tbill_YTM)^(1/52)</f>
        <v>6519.2334015748738</v>
      </c>
      <c r="Q995" s="64">
        <f t="shared" si="60"/>
        <v>17722.057867937874</v>
      </c>
      <c r="R995" s="64">
        <f>IF(YEAR(M995)&lt;&gt;YEAR(M994), R994*EXP($C$20/52)+(-MAX(Q$2:Q994)*$C$19), R994*EXP($C$20/52))</f>
        <v>-8023.4550463555979</v>
      </c>
      <c r="S995" s="65">
        <f t="shared" si="61"/>
        <v>2.2087813498734015</v>
      </c>
      <c r="T995" s="62"/>
      <c r="U995" s="62"/>
      <c r="V995" s="62"/>
    </row>
    <row r="996" spans="1:22" x14ac:dyDescent="0.4">
      <c r="G996" s="67"/>
      <c r="H996" s="77">
        <v>43563</v>
      </c>
      <c r="I996" s="78">
        <v>7628.14990234375</v>
      </c>
      <c r="J996" s="73">
        <v>23.7110481262207</v>
      </c>
      <c r="K996" s="79">
        <f t="shared" si="62"/>
        <v>175.94968255791926</v>
      </c>
      <c r="L996" s="62"/>
      <c r="M996" s="77">
        <v>43563</v>
      </c>
      <c r="N996" s="80">
        <f t="shared" si="63"/>
        <v>6503.652370624618</v>
      </c>
      <c r="O996" s="80">
        <f t="array" ref="O996">IF(YEAR(M996)&lt;&gt;YEAR(M995),IF(O995&gt;INDEX(Table2xAcq.1[],_xlfn.AGGREGATE(15,6,(ROW(Tableyear1[])-ROW(INDEX(Tableyear1[],1,1))+1)/(YEAR(Tableyear1[])=YEAR(M995)),1)),O995-(O995-INDEX(Table2xAcq.1[],_xlfn.AGGREGATE(15,6,(ROW(Tableyear1[])-ROW(INDEX(Tableyear1[],1,1))+1)/(YEAR(Tableyear1[])=YEAR(M995)),1)))*$C$25,O995+MAX($Q$2:Q995)*$C$19),O995)*($J996/$J995)</f>
        <v>4798.7159014588588</v>
      </c>
      <c r="P996" s="80">
        <f t="array" ref="P996">IF(YEAR(M996)&lt;&gt;YEAR(M995),IF(O995&gt;INDEX(Table2xAcq.1[],_xlfn.AGGREGATE(15,6,(ROW(Tableyear1[])-ROW(INDEX(Tableyear1[],1,1))+1)/(YEAR(Tableyear1[])=YEAR(M995)),1)),P995+(O995-INDEX(Table2xAcq.1[],_xlfn.AGGREGATE(15,6,(ROW(Tableyear1[])-ROW(INDEX(Tableyear1[],1,1))+1)/(YEAR(Tableyear1[])=YEAR(M995)),1)))*$C$25,P995-MAX($Q$2:Q995)*$C$19),P995)*(1+Tbill_YTM)^(1/52)</f>
        <v>6522.9402383156503</v>
      </c>
      <c r="Q996" s="64">
        <f t="shared" si="60"/>
        <v>17825.308510399125</v>
      </c>
      <c r="R996" s="64">
        <f>IF(YEAR(M996)&lt;&gt;YEAR(M995), R995*EXP($C$20/52)+(-MAX(Q$2:Q995)*$C$19), R995*EXP($C$20/52))</f>
        <v>-8032.7182222135916</v>
      </c>
      <c r="S996" s="65">
        <f t="shared" si="61"/>
        <v>2.2190879870658491</v>
      </c>
      <c r="T996" s="62"/>
      <c r="U996" s="62"/>
      <c r="V996" s="62"/>
    </row>
    <row r="997" spans="1:22" ht="17.5" customHeight="1" thickBot="1" x14ac:dyDescent="0.45">
      <c r="G997" s="70" t="s">
        <v>50</v>
      </c>
      <c r="H997" s="98">
        <v>43570</v>
      </c>
      <c r="I997" s="99">
        <v>7689.72021484375</v>
      </c>
      <c r="J997" s="73">
        <v>24.086589813232401</v>
      </c>
      <c r="K997" s="79">
        <f t="shared" si="62"/>
        <v>176.04972756438829</v>
      </c>
      <c r="L997" s="62"/>
      <c r="M997" s="98">
        <v>43570</v>
      </c>
      <c r="N997" s="80">
        <f t="shared" si="63"/>
        <v>6556.1463454385757</v>
      </c>
      <c r="O997" s="80">
        <f t="array" ref="O997">IF(YEAR(M997)&lt;&gt;YEAR(M996),IF(O996&gt;INDEX(Table2xAcq.1[],_xlfn.AGGREGATE(15,6,(ROW(Tableyear1[])-ROW(INDEX(Tableyear1[],1,1))+1)/(YEAR(Tableyear1[])=YEAR(M996)),1)),O996-(O996-INDEX(Table2xAcq.1[],_xlfn.AGGREGATE(15,6,(ROW(Tableyear1[])-ROW(INDEX(Tableyear1[],1,1))+1)/(YEAR(Tableyear1[])=YEAR(M996)),1)))*$C$25,O996+MAX($Q$2:Q996)*$C$19),O996)*($J997/$J996)</f>
        <v>4874.7191998170983</v>
      </c>
      <c r="P997" s="80">
        <f t="array" ref="P997">IF(YEAR(M997)&lt;&gt;YEAR(M996),IF(O996&gt;INDEX(Table2xAcq.1[],_xlfn.AGGREGATE(15,6,(ROW(Tableyear1[])-ROW(INDEX(Tableyear1[],1,1))+1)/(YEAR(Tableyear1[])=YEAR(M996)),1)),P996+(O996-INDEX(Table2xAcq.1[],_xlfn.AGGREGATE(15,6,(ROW(Tableyear1[])-ROW(INDEX(Tableyear1[],1,1))+1)/(YEAR(Tableyear1[])=YEAR(M996)),1)))*$C$25,P996-MAX($Q$2:Q996)*$C$19),P996)*(1+Tbill_YTM)^(1/52)</f>
        <v>6526.6491827641548</v>
      </c>
      <c r="Q997" s="64">
        <f t="shared" si="60"/>
        <v>17957.514728019829</v>
      </c>
      <c r="R997" s="64">
        <f>IF(YEAR(M997)&lt;&gt;YEAR(M996), R996*EXP($C$20/52)+(-MAX(Q$2:Q996)*$C$19), R996*EXP($C$20/52))</f>
        <v>-8041.9920925201095</v>
      </c>
      <c r="S997" s="65">
        <f t="shared" si="61"/>
        <v>2.2329684637121425</v>
      </c>
      <c r="T997" s="62"/>
      <c r="U997" s="62"/>
      <c r="V997" s="62"/>
    </row>
    <row r="998" spans="1:22" x14ac:dyDescent="0.4">
      <c r="G998" s="67"/>
      <c r="H998" s="77">
        <v>43577</v>
      </c>
      <c r="I998" s="78">
        <v>7826.68017578125</v>
      </c>
      <c r="J998" s="73">
        <v>24.924146652221602</v>
      </c>
      <c r="K998" s="79">
        <f t="shared" si="62"/>
        <v>176.14982945645764</v>
      </c>
      <c r="L998" s="62"/>
      <c r="M998" s="77">
        <v>43577</v>
      </c>
      <c r="N998" s="80">
        <f t="shared" si="63"/>
        <v>6672.9164648037104</v>
      </c>
      <c r="O998" s="80">
        <f t="array" ref="O998">IF(YEAR(M998)&lt;&gt;YEAR(M997),IF(O997&gt;INDEX(Table2xAcq.1[],_xlfn.AGGREGATE(15,6,(ROW(Tableyear1[])-ROW(INDEX(Tableyear1[],1,1))+1)/(YEAR(Tableyear1[])=YEAR(M997)),1)),O997-(O997-INDEX(Table2xAcq.1[],_xlfn.AGGREGATE(15,6,(ROW(Tableyear1[])-ROW(INDEX(Tableyear1[],1,1))+1)/(YEAR(Tableyear1[])=YEAR(M997)),1)))*$C$25,O997+MAX($Q$2:Q997)*$C$19),O997)*($J998/$J997)</f>
        <v>5044.2265661822521</v>
      </c>
      <c r="P998" s="80">
        <f t="array" ref="P998">IF(YEAR(M998)&lt;&gt;YEAR(M997),IF(O997&gt;INDEX(Table2xAcq.1[],_xlfn.AGGREGATE(15,6,(ROW(Tableyear1[])-ROW(INDEX(Tableyear1[],1,1))+1)/(YEAR(Tableyear1[])=YEAR(M997)),1)),P997+(O997-INDEX(Table2xAcq.1[],_xlfn.AGGREGATE(15,6,(ROW(Tableyear1[])-ROW(INDEX(Tableyear1[],1,1))+1)/(YEAR(Tableyear1[])=YEAR(M997)),1)))*$C$25,P997-MAX($Q$2:Q997)*$C$19),P997)*(1+Tbill_YTM)^(1/52)</f>
        <v>6530.3602361188305</v>
      </c>
      <c r="Q998" s="64">
        <f t="shared" si="60"/>
        <v>18247.503267104792</v>
      </c>
      <c r="R998" s="64">
        <f>IF(YEAR(M998)&lt;&gt;YEAR(M997), R997*EXP($C$20/52)+(-MAX(Q$2:Q997)*$C$19), R997*EXP($C$20/52))</f>
        <v>-8051.2766696220215</v>
      </c>
      <c r="S998" s="65">
        <f t="shared" si="61"/>
        <v>2.2664111563764515</v>
      </c>
      <c r="T998" s="62"/>
      <c r="U998" s="62"/>
      <c r="V998" s="62"/>
    </row>
    <row r="999" spans="1:22" x14ac:dyDescent="0.4">
      <c r="G999" s="67"/>
      <c r="H999" s="77">
        <v>43584</v>
      </c>
      <c r="I999" s="78">
        <v>7845.72998046875</v>
      </c>
      <c r="J999" s="73">
        <v>25.0130901336669</v>
      </c>
      <c r="K999" s="79">
        <f t="shared" si="62"/>
        <v>176.24998826647249</v>
      </c>
      <c r="L999" s="62"/>
      <c r="M999" s="77">
        <v>43584</v>
      </c>
      <c r="N999" s="80">
        <f t="shared" si="63"/>
        <v>6689.1580579818574</v>
      </c>
      <c r="O999" s="80">
        <f t="array" ref="O999">IF(YEAR(M999)&lt;&gt;YEAR(M998),IF(O998&gt;INDEX(Table2xAcq.1[],_xlfn.AGGREGATE(15,6,(ROW(Tableyear1[])-ROW(INDEX(Tableyear1[],1,1))+1)/(YEAR(Tableyear1[])=YEAR(M998)),1)),O998-(O998-INDEX(Table2xAcq.1[],_xlfn.AGGREGATE(15,6,(ROW(Tableyear1[])-ROW(INDEX(Tableyear1[],1,1))+1)/(YEAR(Tableyear1[])=YEAR(M998)),1)))*$C$25,O998+MAX($Q$2:Q998)*$C$19),O998)*($J999/$J998)</f>
        <v>5062.2272254728332</v>
      </c>
      <c r="P999" s="80">
        <f t="array" ref="P999">IF(YEAR(M999)&lt;&gt;YEAR(M998),IF(O998&gt;INDEX(Table2xAcq.1[],_xlfn.AGGREGATE(15,6,(ROW(Tableyear1[])-ROW(INDEX(Tableyear1[],1,1))+1)/(YEAR(Tableyear1[])=YEAR(M998)),1)),P998+(O998-INDEX(Table2xAcq.1[],_xlfn.AGGREGATE(15,6,(ROW(Tableyear1[])-ROW(INDEX(Tableyear1[],1,1))+1)/(YEAR(Tableyear1[])=YEAR(M998)),1)))*$C$25,P998-MAX($Q$2:Q998)*$C$19),P998)*(1+Tbill_YTM)^(1/52)</f>
        <v>6534.0733995788014</v>
      </c>
      <c r="Q999" s="64">
        <f t="shared" si="60"/>
        <v>18285.458683033492</v>
      </c>
      <c r="R999" s="64">
        <f>IF(YEAR(M999)&lt;&gt;YEAR(M998), R998*EXP($C$20/52)+(-MAX(Q$2:Q998)*$C$19), R998*EXP($C$20/52))</f>
        <v>-8060.5719658804519</v>
      </c>
      <c r="S999" s="65">
        <f t="shared" si="61"/>
        <v>2.2685063492310351</v>
      </c>
      <c r="T999" s="62"/>
      <c r="U999" s="62"/>
      <c r="V999" s="62"/>
    </row>
    <row r="1000" spans="1:22" x14ac:dyDescent="0.4">
      <c r="G1000" s="67"/>
      <c r="H1000" s="77">
        <v>43591</v>
      </c>
      <c r="I1000" s="78">
        <v>7586.52978515625</v>
      </c>
      <c r="J1000" s="73">
        <v>23.414562225341701</v>
      </c>
      <c r="K1000" s="79">
        <f t="shared" si="62"/>
        <v>176.35020402679635</v>
      </c>
      <c r="L1000" s="62"/>
      <c r="M1000" s="77">
        <v>43591</v>
      </c>
      <c r="N1000" s="80">
        <f t="shared" si="63"/>
        <v>6468.1676492600054</v>
      </c>
      <c r="O1000" s="80">
        <f t="array" ref="O1000">IF(YEAR(M1000)&lt;&gt;YEAR(M999),IF(O999&gt;INDEX(Table2xAcq.1[],_xlfn.AGGREGATE(15,6,(ROW(Tableyear1[])-ROW(INDEX(Tableyear1[],1,1))+1)/(YEAR(Tableyear1[])=YEAR(M999)),1)),O999-(O999-INDEX(Table2xAcq.1[],_xlfn.AGGREGATE(15,6,(ROW(Tableyear1[])-ROW(INDEX(Tableyear1[],1,1))+1)/(YEAR(Tableyear1[])=YEAR(M999)),1)))*$C$25,O999+MAX($Q$2:Q999)*$C$19),O999)*($J1000/$J999)</f>
        <v>4738.7121597628902</v>
      </c>
      <c r="P1000" s="80">
        <f t="array" ref="P1000">IF(YEAR(M1000)&lt;&gt;YEAR(M999),IF(O999&gt;INDEX(Table2xAcq.1[],_xlfn.AGGREGATE(15,6,(ROW(Tableyear1[])-ROW(INDEX(Tableyear1[],1,1))+1)/(YEAR(Tableyear1[])=YEAR(M999)),1)),P999+(O999-INDEX(Table2xAcq.1[],_xlfn.AGGREGATE(15,6,(ROW(Tableyear1[])-ROW(INDEX(Tableyear1[],1,1))+1)/(YEAR(Tableyear1[])=YEAR(M999)),1)))*$C$25,P999-MAX($Q$2:Q999)*$C$19),P999)*(1+Tbill_YTM)^(1/52)</f>
        <v>6537.7886743438739</v>
      </c>
      <c r="Q1000" s="64">
        <f t="shared" si="60"/>
        <v>17744.668483366768</v>
      </c>
      <c r="R1000" s="64">
        <f>IF(YEAR(M1000)&lt;&gt;YEAR(M999), R999*EXP($C$20/52)+(-MAX(Q$2:Q999)*$C$19), R999*EXP($C$20/52))</f>
        <v>-8069.877993670797</v>
      </c>
      <c r="S1000" s="65">
        <f t="shared" si="61"/>
        <v>2.1988769219663427</v>
      </c>
      <c r="T1000" s="62"/>
      <c r="U1000" s="62"/>
      <c r="V1000" s="62"/>
    </row>
    <row r="1001" spans="1:22" x14ac:dyDescent="0.4">
      <c r="G1001" s="67"/>
      <c r="H1001" s="77">
        <v>43598</v>
      </c>
      <c r="I1001" s="78">
        <v>7503.68017578125</v>
      </c>
      <c r="J1001" s="73">
        <v>22.846309661865199</v>
      </c>
      <c r="K1001" s="79">
        <f t="shared" si="62"/>
        <v>176.45047676981119</v>
      </c>
      <c r="L1001" s="62"/>
      <c r="M1001" s="77">
        <v>43598</v>
      </c>
      <c r="N1001" s="80">
        <f t="shared" si="63"/>
        <v>6397.5312478631886</v>
      </c>
      <c r="O1001" s="80">
        <f t="array" ref="O1001">IF(YEAR(M1001)&lt;&gt;YEAR(M1000),IF(O1000&gt;INDEX(Table2xAcq.1[],_xlfn.AGGREGATE(15,6,(ROW(Tableyear1[])-ROW(INDEX(Tableyear1[],1,1))+1)/(YEAR(Tableyear1[])=YEAR(M1000)),1)),O1000-(O1000-INDEX(Table2xAcq.1[],_xlfn.AGGREGATE(15,6,(ROW(Tableyear1[])-ROW(INDEX(Tableyear1[],1,1))+1)/(YEAR(Tableyear1[])=YEAR(M1000)),1)))*$C$25,O1000+MAX($Q$2:Q1000)*$C$19),O1000)*($J1001/$J1000)</f>
        <v>4623.7074329417273</v>
      </c>
      <c r="P1001" s="80">
        <f t="array" ref="P1001">IF(YEAR(M1001)&lt;&gt;YEAR(M1000),IF(O1000&gt;INDEX(Table2xAcq.1[],_xlfn.AGGREGATE(15,6,(ROW(Tableyear1[])-ROW(INDEX(Tableyear1[],1,1))+1)/(YEAR(Tableyear1[])=YEAR(M1000)),1)),P1000+(O1000-INDEX(Table2xAcq.1[],_xlfn.AGGREGATE(15,6,(ROW(Tableyear1[])-ROW(INDEX(Tableyear1[],1,1))+1)/(YEAR(Tableyear1[])=YEAR(M1000)),1)))*$C$25,P1000-MAX($Q$2:Q1000)*$C$19),P1000)*(1+Tbill_YTM)^(1/52)</f>
        <v>6541.5060616145365</v>
      </c>
      <c r="Q1001" s="64">
        <f t="shared" si="60"/>
        <v>17562.744742419454</v>
      </c>
      <c r="R1001" s="64">
        <f>IF(YEAR(M1001)&lt;&gt;YEAR(M1000), R1000*EXP($C$20/52)+(-MAX(Q$2:Q1000)*$C$19), R1000*EXP($C$20/52))</f>
        <v>-8079.1947653827392</v>
      </c>
      <c r="S1001" s="65">
        <f t="shared" si="61"/>
        <v>2.1738236609508754</v>
      </c>
      <c r="T1001" s="62"/>
      <c r="U1001" s="62"/>
      <c r="V1001" s="62"/>
    </row>
    <row r="1002" spans="1:22" x14ac:dyDescent="0.4">
      <c r="G1002" s="67"/>
      <c r="H1002" s="77">
        <v>43605</v>
      </c>
      <c r="I1002" s="78">
        <v>7300.9599609375</v>
      </c>
      <c r="J1002" s="73">
        <v>21.6109714508056</v>
      </c>
      <c r="K1002" s="79">
        <f t="shared" si="62"/>
        <v>176.55080652791739</v>
      </c>
      <c r="L1002" s="62"/>
      <c r="M1002" s="77">
        <v>43605</v>
      </c>
      <c r="N1002" s="80">
        <f t="shared" si="63"/>
        <v>6224.6948690923673</v>
      </c>
      <c r="O1002" s="80">
        <f t="array" ref="O1002">IF(YEAR(M1002)&lt;&gt;YEAR(M1001),IF(O1001&gt;INDEX(Table2xAcq.1[],_xlfn.AGGREGATE(15,6,(ROW(Tableyear1[])-ROW(INDEX(Tableyear1[],1,1))+1)/(YEAR(Tableyear1[])=YEAR(M1001)),1)),O1001-(O1001-INDEX(Table2xAcq.1[],_xlfn.AGGREGATE(15,6,(ROW(Tableyear1[])-ROW(INDEX(Tableyear1[],1,1))+1)/(YEAR(Tableyear1[])=YEAR(M1001)),1)))*$C$25,O1001+MAX($Q$2:Q1001)*$C$19),O1001)*($J1002/$J1001)</f>
        <v>4373.6958313653313</v>
      </c>
      <c r="P1002" s="80">
        <f t="array" ref="P1002">IF(YEAR(M1002)&lt;&gt;YEAR(M1001),IF(O1001&gt;INDEX(Table2xAcq.1[],_xlfn.AGGREGATE(15,6,(ROW(Tableyear1[])-ROW(INDEX(Tableyear1[],1,1))+1)/(YEAR(Tableyear1[])=YEAR(M1001)),1)),P1001+(O1001-INDEX(Table2xAcq.1[],_xlfn.AGGREGATE(15,6,(ROW(Tableyear1[])-ROW(INDEX(Tableyear1[],1,1))+1)/(YEAR(Tableyear1[])=YEAR(M1001)),1)))*$C$25,P1001-MAX($Q$2:Q1001)*$C$19),P1001)*(1+Tbill_YTM)^(1/52)</f>
        <v>6545.2255625919597</v>
      </c>
      <c r="Q1002" s="64">
        <f t="shared" si="60"/>
        <v>17143.616263049658</v>
      </c>
      <c r="R1002" s="64">
        <f>IF(YEAR(M1002)&lt;&gt;YEAR(M1001), R1001*EXP($C$20/52)+(-MAX(Q$2:Q1001)*$C$19), R1001*EXP($C$20/52))</f>
        <v>-8088.5222934202666</v>
      </c>
      <c r="S1002" s="65">
        <f t="shared" si="61"/>
        <v>2.1194991669857171</v>
      </c>
      <c r="T1002" s="62"/>
      <c r="U1002" s="62"/>
      <c r="V1002" s="62"/>
    </row>
    <row r="1003" spans="1:22" x14ac:dyDescent="0.4">
      <c r="G1003" s="67"/>
      <c r="H1003" s="77">
        <v>43612</v>
      </c>
      <c r="I1003" s="78">
        <v>7127.9599609375</v>
      </c>
      <c r="J1003" s="73">
        <v>20.573287963867099</v>
      </c>
      <c r="K1003" s="79">
        <f t="shared" si="62"/>
        <v>176.65119333353371</v>
      </c>
      <c r="L1003" s="62"/>
      <c r="M1003" s="77">
        <v>43612</v>
      </c>
      <c r="N1003" s="80">
        <f t="shared" si="63"/>
        <v>6077.1975237960505</v>
      </c>
      <c r="O1003" s="80">
        <f t="array" ref="O1003">IF(YEAR(M1003)&lt;&gt;YEAR(M1002),IF(O1002&gt;INDEX(Table2xAcq.1[],_xlfn.AGGREGATE(15,6,(ROW(Tableyear1[])-ROW(INDEX(Tableyear1[],1,1))+1)/(YEAR(Tableyear1[])=YEAR(M1002)),1)),O1002-(O1002-INDEX(Table2xAcq.1[],_xlfn.AGGREGATE(15,6,(ROW(Tableyear1[])-ROW(INDEX(Tableyear1[],1,1))+1)/(YEAR(Tableyear1[])=YEAR(M1002)),1)))*$C$25,O1002+MAX($Q$2:Q1002)*$C$19),O1002)*($J1003/$J1002)</f>
        <v>4163.6862095660126</v>
      </c>
      <c r="P1003" s="80">
        <f t="array" ref="P1003">IF(YEAR(M1003)&lt;&gt;YEAR(M1002),IF(O1002&gt;INDEX(Table2xAcq.1[],_xlfn.AGGREGATE(15,6,(ROW(Tableyear1[])-ROW(INDEX(Tableyear1[],1,1))+1)/(YEAR(Tableyear1[])=YEAR(M1002)),1)),P1002+(O1002-INDEX(Table2xAcq.1[],_xlfn.AGGREGATE(15,6,(ROW(Tableyear1[])-ROW(INDEX(Tableyear1[],1,1))+1)/(YEAR(Tableyear1[])=YEAR(M1002)),1)))*$C$25,P1002-MAX($Q$2:Q1002)*$C$19),P1002)*(1+Tbill_YTM)^(1/52)</f>
        <v>6548.9471784779971</v>
      </c>
      <c r="Q1003" s="64">
        <f t="shared" si="60"/>
        <v>16789.830911840061</v>
      </c>
      <c r="R1003" s="64">
        <f>IF(YEAR(M1003)&lt;&gt;YEAR(M1002), R1002*EXP($C$20/52)+(-MAX(Q$2:Q1002)*$C$19), R1002*EXP($C$20/52))</f>
        <v>-8097.860590201687</v>
      </c>
      <c r="S1003" s="65">
        <f t="shared" si="61"/>
        <v>2.0733662582627752</v>
      </c>
      <c r="T1003" s="62"/>
      <c r="U1003" s="62"/>
      <c r="V1003" s="62"/>
    </row>
    <row r="1004" spans="1:22" x14ac:dyDescent="0.4">
      <c r="G1004" s="67"/>
      <c r="H1004" s="77">
        <v>43619</v>
      </c>
      <c r="I1004" s="78">
        <v>7417.2900390625</v>
      </c>
      <c r="J1004" s="73">
        <v>22.2360515594482</v>
      </c>
      <c r="K1004" s="79">
        <f t="shared" si="62"/>
        <v>176.7516372190974</v>
      </c>
      <c r="L1004" s="62"/>
      <c r="M1004" s="77">
        <v>43619</v>
      </c>
      <c r="N1004" s="80">
        <f t="shared" si="63"/>
        <v>6323.8762430897686</v>
      </c>
      <c r="O1004" s="80">
        <f t="array" ref="O1004">IF(YEAR(M1004)&lt;&gt;YEAR(M1003),IF(O1003&gt;INDEX(Table2xAcq.1[],_xlfn.AGGREGATE(15,6,(ROW(Tableyear1[])-ROW(INDEX(Tableyear1[],1,1))+1)/(YEAR(Tableyear1[])=YEAR(M1003)),1)),O1003-(O1003-INDEX(Table2xAcq.1[],_xlfn.AGGREGATE(15,6,(ROW(Tableyear1[])-ROW(INDEX(Tableyear1[],1,1))+1)/(YEAR(Tableyear1[])=YEAR(M1003)),1)))*$C$25,O1003+MAX($Q$2:Q1003)*$C$19),O1003)*($J1004/$J1003)</f>
        <v>4500.2014940868294</v>
      </c>
      <c r="P1004" s="80">
        <f t="array" ref="P1004">IF(YEAR(M1004)&lt;&gt;YEAR(M1003),IF(O1003&gt;INDEX(Table2xAcq.1[],_xlfn.AGGREGATE(15,6,(ROW(Tableyear1[])-ROW(INDEX(Tableyear1[],1,1))+1)/(YEAR(Tableyear1[])=YEAR(M1003)),1)),P1003+(O1003-INDEX(Table2xAcq.1[],_xlfn.AGGREGATE(15,6,(ROW(Tableyear1[])-ROW(INDEX(Tableyear1[],1,1))+1)/(YEAR(Tableyear1[])=YEAR(M1003)),1)))*$C$25,P1003-MAX($Q$2:Q1003)*$C$19),P1003)*(1+Tbill_YTM)^(1/52)</f>
        <v>6552.6709104751862</v>
      </c>
      <c r="Q1004" s="64">
        <f t="shared" si="60"/>
        <v>17376.748647651784</v>
      </c>
      <c r="R1004" s="64">
        <f>IF(YEAR(M1004)&lt;&gt;YEAR(M1003), R1003*EXP($C$20/52)+(-MAX(Q$2:Q1003)*$C$19), R1003*EXP($C$20/52))</f>
        <v>-8107.2096681596458</v>
      </c>
      <c r="S1004" s="65">
        <f t="shared" si="61"/>
        <v>2.1433698348640764</v>
      </c>
      <c r="T1004" s="62"/>
      <c r="U1004" s="62"/>
      <c r="V1004" s="62"/>
    </row>
    <row r="1005" spans="1:22" x14ac:dyDescent="0.4">
      <c r="G1005" s="62"/>
      <c r="H1005" s="77">
        <v>43626</v>
      </c>
      <c r="I1005" s="78">
        <v>7479.10986328125</v>
      </c>
      <c r="J1005" s="73">
        <v>22.6066570281982</v>
      </c>
      <c r="K1005" s="79">
        <f t="shared" si="62"/>
        <v>176.85213821706409</v>
      </c>
      <c r="L1005" s="62"/>
      <c r="M1005" s="77">
        <v>43626</v>
      </c>
      <c r="N1005" s="80">
        <f t="shared" si="63"/>
        <v>6376.5829480548009</v>
      </c>
      <c r="O1005" s="80">
        <f t="array" ref="O1005">IF(YEAR(M1005)&lt;&gt;YEAR(M1004),IF(O1004&gt;INDEX(Table2xAcq.1[],_xlfn.AGGREGATE(15,6,(ROW(Tableyear1[])-ROW(INDEX(Tableyear1[],1,1))+1)/(YEAR(Tableyear1[])=YEAR(M1004)),1)),O1004-(O1004-INDEX(Table2xAcq.1[],_xlfn.AGGREGATE(15,6,(ROW(Tableyear1[])-ROW(INDEX(Tableyear1[],1,1))+1)/(YEAR(Tableyear1[])=YEAR(M1004)),1)))*$C$25,O1004+MAX($Q$2:Q1004)*$C$19),O1004)*($J1005/$J1004)</f>
        <v>4575.2057851915979</v>
      </c>
      <c r="P1005" s="80">
        <f t="array" ref="P1005">IF(YEAR(M1005)&lt;&gt;YEAR(M1004),IF(O1004&gt;INDEX(Table2xAcq.1[],_xlfn.AGGREGATE(15,6,(ROW(Tableyear1[])-ROW(INDEX(Tableyear1[],1,1))+1)/(YEAR(Tableyear1[])=YEAR(M1004)),1)),P1004+(O1004-INDEX(Table2xAcq.1[],_xlfn.AGGREGATE(15,6,(ROW(Tableyear1[])-ROW(INDEX(Tableyear1[],1,1))+1)/(YEAR(Tableyear1[])=YEAR(M1004)),1)))*$C$25,P1004-MAX($Q$2:Q1004)*$C$19),P1004)*(1+Tbill_YTM)^(1/52)</f>
        <v>6556.3967597867477</v>
      </c>
      <c r="Q1005" s="64">
        <f t="shared" si="60"/>
        <v>17508.185493033146</v>
      </c>
      <c r="R1005" s="64">
        <f>IF(YEAR(M1005)&lt;&gt;YEAR(M1004), R1004*EXP($C$20/52)+(-MAX(Q$2:Q1004)*$C$19), R1004*EXP($C$20/52))</f>
        <v>-8116.5695397411419</v>
      </c>
      <c r="S1005" s="65">
        <f t="shared" si="61"/>
        <v>2.1570917870299584</v>
      </c>
      <c r="T1005" s="62"/>
      <c r="U1005" s="62"/>
      <c r="V1005" s="62"/>
    </row>
    <row r="1006" spans="1:22" ht="17.5" customHeight="1" x14ac:dyDescent="0.4">
      <c r="A1006" s="4"/>
      <c r="G1006" s="62"/>
      <c r="H1006" s="77">
        <v>43633</v>
      </c>
      <c r="I1006" s="78">
        <v>7728.77978515625</v>
      </c>
      <c r="J1006" s="73">
        <v>24.1063518524169</v>
      </c>
      <c r="K1006" s="79">
        <f t="shared" si="62"/>
        <v>176.95269635990795</v>
      </c>
      <c r="L1006" s="79"/>
      <c r="M1006" s="77">
        <v>43633</v>
      </c>
      <c r="N1006" s="93">
        <f t="shared" si="63"/>
        <v>6589.4479808692586</v>
      </c>
      <c r="O1006" s="80">
        <f t="array" ref="O1006">IF(YEAR(M1006)&lt;&gt;YEAR(M1005),IF(O1005&gt;INDEX(Table2xAcq.1[],_xlfn.AGGREGATE(15,6,(ROW(Tableyear1[])-ROW(INDEX(Tableyear1[],1,1))+1)/(YEAR(Tableyear1[])=YEAR(M1005)),1)),O1005-(O1005-INDEX(Table2xAcq.1[],_xlfn.AGGREGATE(15,6,(ROW(Tableyear1[])-ROW(INDEX(Tableyear1[],1,1))+1)/(YEAR(Tableyear1[])=YEAR(M1005)),1)))*$C$25,O1005+MAX($Q$2:Q1005)*$C$19),O1005)*($J1006/$J1005)</f>
        <v>4878.7187029674888</v>
      </c>
      <c r="P1006" s="80">
        <f t="array" ref="P1006">IF(YEAR(M1006)&lt;&gt;YEAR(M1005),IF(O1005&gt;INDEX(Table2xAcq.1[],_xlfn.AGGREGATE(15,6,(ROW(Tableyear1[])-ROW(INDEX(Tableyear1[],1,1))+1)/(YEAR(Tableyear1[])=YEAR(M1005)),1)),P1005+(O1005-INDEX(Table2xAcq.1[],_xlfn.AGGREGATE(15,6,(ROW(Tableyear1[])-ROW(INDEX(Tableyear1[],1,1))+1)/(YEAR(Tableyear1[])=YEAR(M1005)),1)))*$C$25,P1005-MAX($Q$2:Q1005)*$C$19),P1005)*(1+Tbill_YTM)^(1/52)</f>
        <v>6560.1247276165868</v>
      </c>
      <c r="Q1006" s="64">
        <f t="shared" si="60"/>
        <v>18028.291411453334</v>
      </c>
      <c r="R1006" s="66">
        <f>IF(YEAR(M1006)&lt;&gt;YEAR(M1005), R1005*EXP($C$20/52)+(-MAX(Q$2:Q1005)*$C$19), R1005*EXP($C$20/52))</f>
        <v>-8125.9402174075431</v>
      </c>
      <c r="S1006" s="65">
        <f t="shared" si="61"/>
        <v>2.2186098997913848</v>
      </c>
      <c r="T1006" s="62"/>
      <c r="U1006" s="62"/>
      <c r="V1006" s="62"/>
    </row>
    <row r="1007" spans="1:22" ht="17.5" customHeight="1" x14ac:dyDescent="0.4">
      <c r="G1007" s="62"/>
      <c r="H1007" s="77">
        <v>43640</v>
      </c>
      <c r="I1007" s="78">
        <v>7671.080078125</v>
      </c>
      <c r="J1007" s="73">
        <v>23.720928192138601</v>
      </c>
      <c r="K1007" s="79">
        <f t="shared" si="62"/>
        <v>177.05331168012151</v>
      </c>
      <c r="L1007" s="62"/>
      <c r="M1007" s="77">
        <v>43640</v>
      </c>
      <c r="N1007" s="80">
        <f t="shared" si="63"/>
        <v>6540.2540293577867</v>
      </c>
      <c r="O1007" s="80">
        <f t="array" ref="O1007">IF(YEAR(M1007)&lt;&gt;YEAR(M1006),IF(O1006&gt;INDEX(Table2xAcq.1[],_xlfn.AGGREGATE(15,6,(ROW(Tableyear1[])-ROW(INDEX(Tableyear1[],1,1))+1)/(YEAR(Tableyear1[])=YEAR(M1006)),1)),O1006-(O1006-INDEX(Table2xAcq.1[],_xlfn.AGGREGATE(15,6,(ROW(Tableyear1[])-ROW(INDEX(Tableyear1[],1,1))+1)/(YEAR(Tableyear1[])=YEAR(M1006)),1)))*$C$25,O1006+MAX($Q$2:Q1006)*$C$19),O1006)*($J1007/$J1006)</f>
        <v>4800.715460026463</v>
      </c>
      <c r="P1007" s="80">
        <f t="array" ref="P1007">IF(YEAR(M1007)&lt;&gt;YEAR(M1006),IF(O1006&gt;INDEX(Table2xAcq.1[],_xlfn.AGGREGATE(15,6,(ROW(Tableyear1[])-ROW(INDEX(Tableyear1[],1,1))+1)/(YEAR(Tableyear1[])=YEAR(M1006)),1)),P1006+(O1006-INDEX(Table2xAcq.1[],_xlfn.AGGREGATE(15,6,(ROW(Tableyear1[])-ROW(INDEX(Tableyear1[],1,1))+1)/(YEAR(Tableyear1[])=YEAR(M1006)),1)))*$C$25,P1006-MAX($Q$2:Q1006)*$C$19),P1006)*(1+Tbill_YTM)^(1/52)</f>
        <v>6563.8548151692939</v>
      </c>
      <c r="Q1007" s="64">
        <f t="shared" si="60"/>
        <v>17904.824304553542</v>
      </c>
      <c r="R1007" s="64">
        <f>IF(YEAR(M1007)&lt;&gt;YEAR(M1006), R1006*EXP($C$20/52)+(-MAX(Q$2:Q1006)*$C$19), R1006*EXP($C$20/52))</f>
        <v>-8135.3217136346057</v>
      </c>
      <c r="S1007" s="65">
        <f t="shared" si="61"/>
        <v>2.2008747698994475</v>
      </c>
      <c r="T1007" s="62"/>
      <c r="U1007" s="62"/>
      <c r="V1007" s="62"/>
    </row>
    <row r="1008" spans="1:22" x14ac:dyDescent="0.4">
      <c r="G1008" s="62"/>
      <c r="H1008" s="77">
        <v>43647</v>
      </c>
      <c r="I1008" s="78">
        <v>7841.2998046875</v>
      </c>
      <c r="J1008" s="73">
        <v>24.811040878295898</v>
      </c>
      <c r="K1008" s="79">
        <f t="shared" si="62"/>
        <v>177.15398421021584</v>
      </c>
      <c r="L1008" s="62"/>
      <c r="M1008" s="77">
        <v>43647</v>
      </c>
      <c r="N1008" s="80">
        <f t="shared" si="63"/>
        <v>6685.3809529706978</v>
      </c>
      <c r="O1008" s="80">
        <f t="array" ref="O1008">IF(YEAR(M1008)&lt;&gt;YEAR(M1007),IF(O1007&gt;INDEX(Table2xAcq.1[],_xlfn.AGGREGATE(15,6,(ROW(Tableyear1[])-ROW(INDEX(Tableyear1[],1,1))+1)/(YEAR(Tableyear1[])=YEAR(M1007)),1)),O1007-(O1007-INDEX(Table2xAcq.1[],_xlfn.AGGREGATE(15,6,(ROW(Tableyear1[])-ROW(INDEX(Tableyear1[],1,1))+1)/(YEAR(Tableyear1[])=YEAR(M1007)),1)))*$C$25,O1007+MAX($Q$2:Q1007)*$C$19),O1007)*($J1008/$J1007)</f>
        <v>5021.3358667498678</v>
      </c>
      <c r="P1008" s="80">
        <f t="array" ref="P1008">IF(YEAR(M1008)&lt;&gt;YEAR(M1007),IF(O1007&gt;INDEX(Table2xAcq.1[],_xlfn.AGGREGATE(15,6,(ROW(Tableyear1[])-ROW(INDEX(Tableyear1[],1,1))+1)/(YEAR(Tableyear1[])=YEAR(M1007)),1)),P1007+(O1007-INDEX(Table2xAcq.1[],_xlfn.AGGREGATE(15,6,(ROW(Tableyear1[])-ROW(INDEX(Tableyear1[],1,1))+1)/(YEAR(Tableyear1[])=YEAR(M1007)),1)))*$C$25,P1007-MAX($Q$2:Q1007)*$C$19),P1007)*(1+Tbill_YTM)^(1/52)</f>
        <v>6567.5870236501432</v>
      </c>
      <c r="Q1008" s="64">
        <f t="shared" si="60"/>
        <v>18274.303843370708</v>
      </c>
      <c r="R1008" s="64">
        <f>IF(YEAR(M1008)&lt;&gt;YEAR(M1007), R1007*EXP($C$20/52)+(-MAX(Q$2:Q1007)*$C$19), R1007*EXP($C$20/52))</f>
        <v>-8144.7140409124886</v>
      </c>
      <c r="S1008" s="65">
        <f t="shared" si="61"/>
        <v>2.2437010988446389</v>
      </c>
      <c r="T1008" s="62"/>
      <c r="U1008" s="62"/>
      <c r="V1008" s="62"/>
    </row>
    <row r="1009" spans="2:22" x14ac:dyDescent="0.4">
      <c r="G1009" s="62"/>
      <c r="H1009" s="77">
        <v>43654</v>
      </c>
      <c r="I1009" s="78">
        <v>7943.240234375</v>
      </c>
      <c r="J1009" s="73">
        <v>25.424026489257798</v>
      </c>
      <c r="K1009" s="79">
        <f t="shared" si="62"/>
        <v>177.25471398272049</v>
      </c>
      <c r="L1009" s="62"/>
      <c r="M1009" s="77">
        <v>43654</v>
      </c>
      <c r="N1009" s="80">
        <f t="shared" si="63"/>
        <v>6772.2939168855655</v>
      </c>
      <c r="O1009" s="80">
        <f t="array" ref="O1009">IF(YEAR(M1009)&lt;&gt;YEAR(M1008),IF(O1008&gt;INDEX(Table2xAcq.1[],_xlfn.AGGREGATE(15,6,(ROW(Tableyear1[])-ROW(INDEX(Tableyear1[],1,1))+1)/(YEAR(Tableyear1[])=YEAR(M1008)),1)),O1008-(O1008-INDEX(Table2xAcq.1[],_xlfn.AGGREGATE(15,6,(ROW(Tableyear1[])-ROW(INDEX(Tableyear1[],1,1))+1)/(YEAR(Tableyear1[])=YEAR(M1008)),1)))*$C$25,O1008+MAX($Q$2:Q1008)*$C$19),O1008)*($J1009/$J1008)</f>
        <v>5145.3938072942774</v>
      </c>
      <c r="P1009" s="80">
        <f t="array" ref="P1009">IF(YEAR(M1009)&lt;&gt;YEAR(M1008),IF(O1008&gt;INDEX(Table2xAcq.1[],_xlfn.AGGREGATE(15,6,(ROW(Tableyear1[])-ROW(INDEX(Tableyear1[],1,1))+1)/(YEAR(Tableyear1[])=YEAR(M1008)),1)),P1008+(O1008-INDEX(Table2xAcq.1[],_xlfn.AGGREGATE(15,6,(ROW(Tableyear1[])-ROW(INDEX(Tableyear1[],1,1))+1)/(YEAR(Tableyear1[])=YEAR(M1008)),1)))*$C$25,P1008-MAX($Q$2:Q1008)*$C$19),P1008)*(1+Tbill_YTM)^(1/52)</f>
        <v>6571.3213542650947</v>
      </c>
      <c r="Q1009" s="64">
        <f t="shared" si="60"/>
        <v>18489.009078444938</v>
      </c>
      <c r="R1009" s="64">
        <f>IF(YEAR(M1009)&lt;&gt;YEAR(M1008), R1008*EXP($C$20/52)+(-MAX(Q$2:Q1008)*$C$19), R1008*EXP($C$20/52))</f>
        <v>-8154.1172117457718</v>
      </c>
      <c r="S1009" s="65">
        <f t="shared" si="61"/>
        <v>2.2674446047712009</v>
      </c>
      <c r="T1009" s="62"/>
      <c r="U1009" s="62"/>
      <c r="V1009" s="62"/>
    </row>
    <row r="1010" spans="2:22" x14ac:dyDescent="0.4">
      <c r="G1010" s="62"/>
      <c r="H1010" s="77">
        <v>43661</v>
      </c>
      <c r="I1010" s="78">
        <v>7834.89990234375</v>
      </c>
      <c r="J1010" s="73">
        <v>24.719591140746999</v>
      </c>
      <c r="K1010" s="79">
        <f t="shared" si="62"/>
        <v>177.35550103018349</v>
      </c>
      <c r="L1010" s="62"/>
      <c r="M1010" s="77">
        <v>43661</v>
      </c>
      <c r="N1010" s="80">
        <f t="shared" si="63"/>
        <v>6679.9244870408784</v>
      </c>
      <c r="O1010" s="80">
        <f t="array" ref="O1010">IF(YEAR(M1010)&lt;&gt;YEAR(M1009),IF(O1009&gt;INDEX(Table2xAcq.1[],_xlfn.AGGREGATE(15,6,(ROW(Tableyear1[])-ROW(INDEX(Tableyear1[],1,1))+1)/(YEAR(Tableyear1[])=YEAR(M1009)),1)),O1009-(O1009-INDEX(Table2xAcq.1[],_xlfn.AGGREGATE(15,6,(ROW(Tableyear1[])-ROW(INDEX(Tableyear1[],1,1))+1)/(YEAR(Tableyear1[])=YEAR(M1009)),1)))*$C$25,O1009+MAX($Q$2:Q1009)*$C$19),O1009)*($J1010/$J1009)</f>
        <v>5002.8279835291823</v>
      </c>
      <c r="P1010" s="80">
        <f t="array" ref="P1010">IF(YEAR(M1010)&lt;&gt;YEAR(M1009),IF(O1009&gt;INDEX(Table2xAcq.1[],_xlfn.AGGREGATE(15,6,(ROW(Tableyear1[])-ROW(INDEX(Tableyear1[],1,1))+1)/(YEAR(Tableyear1[])=YEAR(M1009)),1)),P1009+(O1009-INDEX(Table2xAcq.1[],_xlfn.AGGREGATE(15,6,(ROW(Tableyear1[])-ROW(INDEX(Tableyear1[],1,1))+1)/(YEAR(Tableyear1[])=YEAR(M1009)),1)))*$C$25,P1009-MAX($Q$2:Q1009)*$C$19),P1009)*(1+Tbill_YTM)^(1/52)</f>
        <v>6575.057808220794</v>
      </c>
      <c r="Q1010" s="64">
        <f t="shared" si="60"/>
        <v>18257.810278790854</v>
      </c>
      <c r="R1010" s="64">
        <f>IF(YEAR(M1010)&lt;&gt;YEAR(M1009), R1009*EXP($C$20/52)+(-MAX(Q$2:Q1009)*$C$19), R1009*EXP($C$20/52))</f>
        <v>-8163.5312386534697</v>
      </c>
      <c r="S1010" s="65">
        <f t="shared" si="61"/>
        <v>2.2365089009939747</v>
      </c>
      <c r="T1010" s="62"/>
      <c r="U1010" s="62"/>
      <c r="V1010" s="62"/>
    </row>
    <row r="1011" spans="2:22" x14ac:dyDescent="0.4">
      <c r="G1011" s="62"/>
      <c r="H1011" s="77">
        <v>43668</v>
      </c>
      <c r="I1011" s="78">
        <v>8016.9501953125</v>
      </c>
      <c r="J1011" s="73">
        <v>25.82444190979</v>
      </c>
      <c r="K1011" s="79">
        <f t="shared" si="62"/>
        <v>177.4563453851714</v>
      </c>
      <c r="L1011" s="62"/>
      <c r="M1011" s="77">
        <v>43668</v>
      </c>
      <c r="N1011" s="80">
        <f t="shared" si="63"/>
        <v>6835.1379837073946</v>
      </c>
      <c r="O1011" s="80">
        <f t="array" ref="O1011">IF(YEAR(M1011)&lt;&gt;YEAR(M1010),IF(O1010&gt;INDEX(Table2xAcq.1[],_xlfn.AGGREGATE(15,6,(ROW(Tableyear1[])-ROW(INDEX(Tableyear1[],1,1))+1)/(YEAR(Tableyear1[])=YEAR(M1010)),1)),O1010-(O1010-INDEX(Table2xAcq.1[],_xlfn.AGGREGATE(15,6,(ROW(Tableyear1[])-ROW(INDEX(Tableyear1[],1,1))+1)/(YEAR(Tableyear1[])=YEAR(M1010)),1)))*$C$25,O1010+MAX($Q$2:Q1010)*$C$19),O1010)*($J1011/$J1010)</f>
        <v>5226.4311294518066</v>
      </c>
      <c r="P1011" s="80">
        <f t="array" ref="P1011">IF(YEAR(M1011)&lt;&gt;YEAR(M1010),IF(O1010&gt;INDEX(Table2xAcq.1[],_xlfn.AGGREGATE(15,6,(ROW(Tableyear1[])-ROW(INDEX(Tableyear1[],1,1))+1)/(YEAR(Tableyear1[])=YEAR(M1010)),1)),P1010+(O1010-INDEX(Table2xAcq.1[],_xlfn.AGGREGATE(15,6,(ROW(Tableyear1[])-ROW(INDEX(Tableyear1[],1,1))+1)/(YEAR(Tableyear1[])=YEAR(M1010)),1)))*$C$25,P1010-MAX($Q$2:Q1010)*$C$19),P1010)*(1+Tbill_YTM)^(1/52)</f>
        <v>6578.7963867245726</v>
      </c>
      <c r="Q1011" s="64">
        <f t="shared" si="60"/>
        <v>18640.365499883774</v>
      </c>
      <c r="R1011" s="64">
        <f>IF(YEAR(M1011)&lt;&gt;YEAR(M1010), R1010*EXP($C$20/52)+(-MAX(Q$2:Q1010)*$C$19), R1010*EXP($C$20/52))</f>
        <v>-8172.9561341690523</v>
      </c>
      <c r="S1011" s="65">
        <f t="shared" si="61"/>
        <v>2.2807372502530807</v>
      </c>
      <c r="T1011" s="62"/>
      <c r="U1011" s="62"/>
      <c r="V1011" s="62"/>
    </row>
    <row r="1012" spans="2:22" x14ac:dyDescent="0.4">
      <c r="G1012" s="62"/>
      <c r="H1012" s="77">
        <v>43675</v>
      </c>
      <c r="I1012" s="78">
        <v>7692.7998046875</v>
      </c>
      <c r="J1012" s="73">
        <v>23.763036727905199</v>
      </c>
      <c r="K1012" s="79">
        <f t="shared" si="62"/>
        <v>177.55724708026929</v>
      </c>
      <c r="L1012" s="62"/>
      <c r="M1012" s="77">
        <v>43675</v>
      </c>
      <c r="N1012" s="80">
        <f t="shared" si="63"/>
        <v>6558.7719600429346</v>
      </c>
      <c r="O1012" s="80">
        <f t="array" ref="O1012">IF(YEAR(M1012)&lt;&gt;YEAR(M1011),IF(O1011&gt;INDEX(Table2xAcq.1[],_xlfn.AGGREGATE(15,6,(ROW(Tableyear1[])-ROW(INDEX(Tableyear1[],1,1))+1)/(YEAR(Tableyear1[])=YEAR(M1011)),1)),O1011-(O1011-INDEX(Table2xAcq.1[],_xlfn.AGGREGATE(15,6,(ROW(Tableyear1[])-ROW(INDEX(Tableyear1[],1,1))+1)/(YEAR(Tableyear1[])=YEAR(M1011)),1)))*$C$25,O1011+MAX($Q$2:Q1011)*$C$19),O1011)*($J1012/$J1011)</f>
        <v>4809.2375168792278</v>
      </c>
      <c r="P1012" s="80">
        <f t="array" ref="P1012">IF(YEAR(M1012)&lt;&gt;YEAR(M1011),IF(O1011&gt;INDEX(Table2xAcq.1[],_xlfn.AGGREGATE(15,6,(ROW(Tableyear1[])-ROW(INDEX(Tableyear1[],1,1))+1)/(YEAR(Tableyear1[])=YEAR(M1011)),1)),P1011+(O1011-INDEX(Table2xAcq.1[],_xlfn.AGGREGATE(15,6,(ROW(Tableyear1[])-ROW(INDEX(Tableyear1[],1,1))+1)/(YEAR(Tableyear1[])=YEAR(M1011)),1)))*$C$25,P1011-MAX($Q$2:Q1011)*$C$19),P1011)*(1+Tbill_YTM)^(1/52)</f>
        <v>6582.5370909844487</v>
      </c>
      <c r="Q1012" s="64">
        <f t="shared" si="60"/>
        <v>17950.546567906611</v>
      </c>
      <c r="R1012" s="64">
        <f>IF(YEAR(M1012)&lt;&gt;YEAR(M1011), R1011*EXP($C$20/52)+(-MAX(Q$2:Q1011)*$C$19), R1011*EXP($C$20/52))</f>
        <v>-8182.3919108404589</v>
      </c>
      <c r="S1012" s="65">
        <f t="shared" si="61"/>
        <v>2.1938018569025997</v>
      </c>
      <c r="T1012" s="62"/>
      <c r="U1012" s="62"/>
      <c r="V1012" s="62"/>
    </row>
    <row r="1013" spans="2:22" x14ac:dyDescent="0.4">
      <c r="E1013" s="4"/>
      <c r="F1013" s="4"/>
      <c r="G1013" s="62"/>
      <c r="H1013" s="77">
        <v>43682</v>
      </c>
      <c r="I1013" s="78">
        <v>7646.27001953125</v>
      </c>
      <c r="J1013" s="73">
        <v>23.4614868164062</v>
      </c>
      <c r="K1013" s="79">
        <f t="shared" si="62"/>
        <v>177.65820614808075</v>
      </c>
      <c r="L1013" s="62"/>
      <c r="M1013" s="77">
        <v>43682</v>
      </c>
      <c r="N1013" s="80">
        <f t="shared" si="63"/>
        <v>6519.1013254316349</v>
      </c>
      <c r="O1013" s="80">
        <f t="array" ref="O1013">IF(YEAR(M1013)&lt;&gt;YEAR(M1012),IF(O1012&gt;INDEX(Table2xAcq.1[],_xlfn.AGGREGATE(15,6,(ROW(Tableyear1[])-ROW(INDEX(Tableyear1[],1,1))+1)/(YEAR(Tableyear1[])=YEAR(M1012)),1)),O1012-(O1012-INDEX(Table2xAcq.1[],_xlfn.AGGREGATE(15,6,(ROW(Tableyear1[])-ROW(INDEX(Tableyear1[],1,1))+1)/(YEAR(Tableyear1[])=YEAR(M1012)),1)))*$C$25,O1012+MAX($Q$2:Q1012)*$C$19),O1012)*($J1013/$J1012)</f>
        <v>4748.2089049135866</v>
      </c>
      <c r="P1013" s="80">
        <f t="array" ref="P1013">IF(YEAR(M1013)&lt;&gt;YEAR(M1012),IF(O1012&gt;INDEX(Table2xAcq.1[],_xlfn.AGGREGATE(15,6,(ROW(Tableyear1[])-ROW(INDEX(Tableyear1[],1,1))+1)/(YEAR(Tableyear1[])=YEAR(M1012)),1)),P1012+(O1012-INDEX(Table2xAcq.1[],_xlfn.AGGREGATE(15,6,(ROW(Tableyear1[])-ROW(INDEX(Tableyear1[],1,1))+1)/(YEAR(Tableyear1[])=YEAR(M1012)),1)))*$C$25,P1012-MAX($Q$2:Q1012)*$C$19),P1012)*(1+Tbill_YTM)^(1/52)</f>
        <v>6586.279922209128</v>
      </c>
      <c r="Q1013" s="64">
        <f t="shared" si="60"/>
        <v>17853.590152554349</v>
      </c>
      <c r="R1013" s="64">
        <f>IF(YEAR(M1013)&lt;&gt;YEAR(M1012), R1012*EXP($C$20/52)+(-MAX(Q$2:Q1012)*$C$19), R1012*EXP($C$20/52))</f>
        <v>-8191.8385812301149</v>
      </c>
      <c r="S1013" s="65">
        <f t="shared" si="61"/>
        <v>2.1794362737398312</v>
      </c>
      <c r="T1013" s="62"/>
      <c r="U1013" s="62"/>
      <c r="V1013" s="62"/>
    </row>
    <row r="1014" spans="2:22" x14ac:dyDescent="0.4">
      <c r="B1014" s="27"/>
      <c r="C1014" s="4"/>
      <c r="D1014" s="4"/>
      <c r="G1014" s="62"/>
      <c r="H1014" s="77">
        <v>43689</v>
      </c>
      <c r="I1014" s="78">
        <v>7604.10986328125</v>
      </c>
      <c r="J1014" s="73">
        <v>23.1451110839843</v>
      </c>
      <c r="K1014" s="79">
        <f t="shared" si="62"/>
        <v>177.75922262122791</v>
      </c>
      <c r="L1014" s="62"/>
      <c r="M1014" s="77">
        <v>43689</v>
      </c>
      <c r="N1014" s="80">
        <f t="shared" si="63"/>
        <v>6483.1561744249711</v>
      </c>
      <c r="O1014" s="80">
        <f t="array" ref="O1014">IF(YEAR(M1014)&lt;&gt;YEAR(M1013),IF(O1013&gt;INDEX(Table2xAcq.1[],_xlfn.AGGREGATE(15,6,(ROW(Tableyear1[])-ROW(INDEX(Tableyear1[],1,1))+1)/(YEAR(Tableyear1[])=YEAR(M1013)),1)),O1013-(O1013-INDEX(Table2xAcq.1[],_xlfn.AGGREGATE(15,6,(ROW(Tableyear1[])-ROW(INDEX(Tableyear1[],1,1))+1)/(YEAR(Tableyear1[])=YEAR(M1013)),1)))*$C$25,O1013+MAX($Q$2:Q1013)*$C$19),O1013)*($J1014/$J1013)</f>
        <v>4684.1797970510042</v>
      </c>
      <c r="P1014" s="80">
        <f t="array" ref="P1014">IF(YEAR(M1014)&lt;&gt;YEAR(M1013),IF(O1013&gt;INDEX(Table2xAcq.1[],_xlfn.AGGREGATE(15,6,(ROW(Tableyear1[])-ROW(INDEX(Tableyear1[],1,1))+1)/(YEAR(Tableyear1[])=YEAR(M1013)),1)),P1013+(O1013-INDEX(Table2xAcq.1[],_xlfn.AGGREGATE(15,6,(ROW(Tableyear1[])-ROW(INDEX(Tableyear1[],1,1))+1)/(YEAR(Tableyear1[])=YEAR(M1013)),1)))*$C$25,P1013-MAX($Q$2:Q1013)*$C$19),P1013)*(1+Tbill_YTM)^(1/52)</f>
        <v>6590.024881608002</v>
      </c>
      <c r="Q1014" s="64">
        <f t="shared" si="60"/>
        <v>17757.360853083977</v>
      </c>
      <c r="R1014" s="64">
        <f>IF(YEAR(M1014)&lt;&gt;YEAR(M1013), R1013*EXP($C$20/52)+(-MAX(Q$2:Q1013)*$C$19), R1013*EXP($C$20/52))</f>
        <v>-8201.2961579149505</v>
      </c>
      <c r="S1014" s="65">
        <f t="shared" si="61"/>
        <v>2.1651895640845269</v>
      </c>
      <c r="T1014" s="62"/>
      <c r="U1014" s="62"/>
      <c r="V1014" s="62"/>
    </row>
    <row r="1015" spans="2:22" x14ac:dyDescent="0.4">
      <c r="G1015" s="62"/>
      <c r="H1015" s="77">
        <v>43696</v>
      </c>
      <c r="I1015" s="78">
        <v>7464.990234375</v>
      </c>
      <c r="J1015" s="73">
        <v>22.284954071044901</v>
      </c>
      <c r="K1015" s="79">
        <f t="shared" si="62"/>
        <v>177.86029653235141</v>
      </c>
      <c r="L1015" s="62"/>
      <c r="M1015" s="77">
        <v>43696</v>
      </c>
      <c r="N1015" s="80">
        <f t="shared" si="63"/>
        <v>6364.5447527932911</v>
      </c>
      <c r="O1015" s="80">
        <f t="array" ref="O1015">IF(YEAR(M1015)&lt;&gt;YEAR(M1014),IF(O1014&gt;INDEX(Table2xAcq.1[],_xlfn.AGGREGATE(15,6,(ROW(Tableyear1[])-ROW(INDEX(Tableyear1[],1,1))+1)/(YEAR(Tableyear1[])=YEAR(M1014)),1)),O1014-(O1014-INDEX(Table2xAcq.1[],_xlfn.AGGREGATE(15,6,(ROW(Tableyear1[])-ROW(INDEX(Tableyear1[],1,1))+1)/(YEAR(Tableyear1[])=YEAR(M1014)),1)))*$C$25,O1014+MAX($Q$2:Q1014)*$C$19),O1014)*($J1015/$J1014)</f>
        <v>4510.0985369662121</v>
      </c>
      <c r="P1015" s="80">
        <f t="array" ref="P1015">IF(YEAR(M1015)&lt;&gt;YEAR(M1014),IF(O1014&gt;INDEX(Table2xAcq.1[],_xlfn.AGGREGATE(15,6,(ROW(Tableyear1[])-ROW(INDEX(Tableyear1[],1,1))+1)/(YEAR(Tableyear1[])=YEAR(M1014)),1)),P1014+(O1014-INDEX(Table2xAcq.1[],_xlfn.AGGREGATE(15,6,(ROW(Tableyear1[])-ROW(INDEX(Tableyear1[],1,1))+1)/(YEAR(Tableyear1[])=YEAR(M1014)),1)))*$C$25,P1014-MAX($Q$2:Q1014)*$C$19),P1014)*(1+Tbill_YTM)^(1/52)</f>
        <v>6593.7719703911516</v>
      </c>
      <c r="Q1015" s="64">
        <f t="shared" si="60"/>
        <v>17468.415260150658</v>
      </c>
      <c r="R1015" s="64">
        <f>IF(YEAR(M1015)&lt;&gt;YEAR(M1014), R1014*EXP($C$20/52)+(-MAX(Q$2:Q1014)*$C$19), R1014*EXP($C$20/52))</f>
        <v>-8210.7646534864143</v>
      </c>
      <c r="S1015" s="65">
        <f t="shared" si="61"/>
        <v>2.1275016392941315</v>
      </c>
      <c r="T1015" s="62"/>
      <c r="U1015" s="62"/>
      <c r="V1015" s="62"/>
    </row>
    <row r="1016" spans="2:22" x14ac:dyDescent="0.4">
      <c r="G1016" s="62"/>
      <c r="H1016" s="77">
        <v>43703</v>
      </c>
      <c r="I1016" s="78">
        <v>7691</v>
      </c>
      <c r="J1016" s="73">
        <v>23.587541580200099</v>
      </c>
      <c r="K1016" s="79">
        <f t="shared" si="62"/>
        <v>177.96142791411054</v>
      </c>
      <c r="L1016" s="62"/>
      <c r="M1016" s="77">
        <v>43703</v>
      </c>
      <c r="N1016" s="80">
        <f t="shared" si="63"/>
        <v>6557.2374721038705</v>
      </c>
      <c r="O1016" s="80">
        <f t="array" ref="O1016">IF(YEAR(M1016)&lt;&gt;YEAR(M1015),IF(O1015&gt;INDEX(Table2xAcq.1[],_xlfn.AGGREGATE(15,6,(ROW(Tableyear1[])-ROW(INDEX(Tableyear1[],1,1))+1)/(YEAR(Tableyear1[])=YEAR(M1015)),1)),O1015-(O1015-INDEX(Table2xAcq.1[],_xlfn.AGGREGATE(15,6,(ROW(Tableyear1[])-ROW(INDEX(Tableyear1[],1,1))+1)/(YEAR(Tableyear1[])=YEAR(M1015)),1)))*$C$25,O1015+MAX($Q$2:Q1015)*$C$19),O1015)*($J1016/$J1015)</f>
        <v>4773.7202613180925</v>
      </c>
      <c r="P1016" s="80">
        <f t="array" ref="P1016">IF(YEAR(M1016)&lt;&gt;YEAR(M1015),IF(O1015&gt;INDEX(Table2xAcq.1[],_xlfn.AGGREGATE(15,6,(ROW(Tableyear1[])-ROW(INDEX(Tableyear1[],1,1))+1)/(YEAR(Tableyear1[])=YEAR(M1015)),1)),P1015+(O1015-INDEX(Table2xAcq.1[],_xlfn.AGGREGATE(15,6,(ROW(Tableyear1[])-ROW(INDEX(Tableyear1[],1,1))+1)/(YEAR(Tableyear1[])=YEAR(M1015)),1)))*$C$25,P1015-MAX($Q$2:Q1015)*$C$19),P1015)*(1+Tbill_YTM)^(1/52)</f>
        <v>6597.5211897693443</v>
      </c>
      <c r="Q1016" s="64">
        <f t="shared" si="60"/>
        <v>17928.478923191309</v>
      </c>
      <c r="R1016" s="64">
        <f>IF(YEAR(M1016)&lt;&gt;YEAR(M1015), R1015*EXP($C$20/52)+(-MAX(Q$2:Q1015)*$C$19), R1015*EXP($C$20/52))</f>
        <v>-8220.2440805504939</v>
      </c>
      <c r="S1016" s="65">
        <f t="shared" si="61"/>
        <v>2.1810153989966041</v>
      </c>
      <c r="T1016" s="62"/>
      <c r="U1016" s="62"/>
      <c r="V1016" s="62"/>
    </row>
    <row r="1017" spans="2:22" x14ac:dyDescent="0.4">
      <c r="G1017" s="62"/>
      <c r="H1017" s="77">
        <v>43710</v>
      </c>
      <c r="I1017" s="78">
        <v>7852.5400390625</v>
      </c>
      <c r="J1017" s="73">
        <v>24.605888366699201</v>
      </c>
      <c r="K1017" s="79">
        <f t="shared" si="62"/>
        <v>178.0626167991831</v>
      </c>
      <c r="L1017" s="62"/>
      <c r="M1017" s="77">
        <v>43710</v>
      </c>
      <c r="N1017" s="80">
        <f t="shared" si="63"/>
        <v>6694.9642173107031</v>
      </c>
      <c r="O1017" s="80">
        <f t="array" ref="O1017">IF(YEAR(M1017)&lt;&gt;YEAR(M1016),IF(O1016&gt;INDEX(Table2xAcq.1[],_xlfn.AGGREGATE(15,6,(ROW(Tableyear1[])-ROW(INDEX(Tableyear1[],1,1))+1)/(YEAR(Tableyear1[])=YEAR(M1016)),1)),O1016-(O1016-INDEX(Table2xAcq.1[],_xlfn.AGGREGATE(15,6,(ROW(Tableyear1[])-ROW(INDEX(Tableyear1[],1,1))+1)/(YEAR(Tableyear1[])=YEAR(M1016)),1)))*$C$25,O1016+MAX($Q$2:Q1016)*$C$19),O1016)*($J1017/$J1016)</f>
        <v>4979.8164613493673</v>
      </c>
      <c r="P1017" s="80">
        <f t="array" ref="P1017">IF(YEAR(M1017)&lt;&gt;YEAR(M1016),IF(O1016&gt;INDEX(Table2xAcq.1[],_xlfn.AGGREGATE(15,6,(ROW(Tableyear1[])-ROW(INDEX(Tableyear1[],1,1))+1)/(YEAR(Tableyear1[])=YEAR(M1016)),1)),P1016+(O1016-INDEX(Table2xAcq.1[],_xlfn.AGGREGATE(15,6,(ROW(Tableyear1[])-ROW(INDEX(Tableyear1[],1,1))+1)/(YEAR(Tableyear1[])=YEAR(M1016)),1)))*$C$25,P1016-MAX($Q$2:Q1016)*$C$19),P1016)*(1+Tbill_YTM)^(1/52)</f>
        <v>6601.2725409540371</v>
      </c>
      <c r="Q1017" s="64">
        <f t="shared" si="60"/>
        <v>18276.053219614107</v>
      </c>
      <c r="R1017" s="64">
        <f>IF(YEAR(M1017)&lt;&gt;YEAR(M1016), R1016*EXP($C$20/52)+(-MAX(Q$2:Q1016)*$C$19), R1016*EXP($C$20/52))</f>
        <v>-8229.7344517277288</v>
      </c>
      <c r="S1017" s="65">
        <f t="shared" si="61"/>
        <v>2.2207342565928454</v>
      </c>
      <c r="T1017" s="62"/>
      <c r="U1017" s="62"/>
      <c r="V1017" s="62"/>
    </row>
    <row r="1018" spans="2:22" x14ac:dyDescent="0.4">
      <c r="G1018" s="62"/>
      <c r="H1018" s="77">
        <v>43717</v>
      </c>
      <c r="I1018" s="78">
        <v>7892.9501953125</v>
      </c>
      <c r="J1018" s="73">
        <v>24.833288192748999</v>
      </c>
      <c r="K1018" s="79">
        <f t="shared" si="62"/>
        <v>178.16386322026545</v>
      </c>
      <c r="L1018" s="62"/>
      <c r="M1018" s="77">
        <v>43717</v>
      </c>
      <c r="N1018" s="80">
        <f t="shared" si="63"/>
        <v>6729.417343148184</v>
      </c>
      <c r="O1018" s="80">
        <f t="array" ref="O1018">IF(YEAR(M1018)&lt;&gt;YEAR(M1017),IF(O1017&gt;INDEX(Table2xAcq.1[],_xlfn.AGGREGATE(15,6,(ROW(Tableyear1[])-ROW(INDEX(Tableyear1[],1,1))+1)/(YEAR(Tableyear1[])=YEAR(M1017)),1)),O1017-(O1017-INDEX(Table2xAcq.1[],_xlfn.AGGREGATE(15,6,(ROW(Tableyear1[])-ROW(INDEX(Tableyear1[],1,1))+1)/(YEAR(Tableyear1[])=YEAR(M1017)),1)))*$C$25,O1017+MAX($Q$2:Q1017)*$C$19),O1017)*($J1018/$J1017)</f>
        <v>5025.8383476635117</v>
      </c>
      <c r="P1018" s="80">
        <f t="array" ref="P1018">IF(YEAR(M1018)&lt;&gt;YEAR(M1017),IF(O1017&gt;INDEX(Table2xAcq.1[],_xlfn.AGGREGATE(15,6,(ROW(Tableyear1[])-ROW(INDEX(Tableyear1[],1,1))+1)/(YEAR(Tableyear1[])=YEAR(M1017)),1)),P1017+(O1017-INDEX(Table2xAcq.1[],_xlfn.AGGREGATE(15,6,(ROW(Tableyear1[])-ROW(INDEX(Tableyear1[],1,1))+1)/(YEAR(Tableyear1[])=YEAR(M1017)),1)))*$C$25,P1017-MAX($Q$2:Q1017)*$C$19),P1017)*(1+Tbill_YTM)^(1/52)</f>
        <v>6605.0260251573754</v>
      </c>
      <c r="Q1018" s="64">
        <f t="shared" si="60"/>
        <v>18360.281715969071</v>
      </c>
      <c r="R1018" s="64">
        <f>IF(YEAR(M1018)&lt;&gt;YEAR(M1017), R1017*EXP($C$20/52)+(-MAX(Q$2:Q1017)*$C$19), R1017*EXP($C$20/52))</f>
        <v>-8239.2357796532306</v>
      </c>
      <c r="S1018" s="65">
        <f t="shared" si="61"/>
        <v>2.2283962016610492</v>
      </c>
      <c r="T1018" s="62"/>
      <c r="U1018" s="62"/>
      <c r="V1018" s="62"/>
    </row>
    <row r="1019" spans="2:22" x14ac:dyDescent="0.4">
      <c r="G1019" s="62"/>
      <c r="H1019" s="77">
        <v>43724</v>
      </c>
      <c r="I1019" s="78">
        <v>7823.5498046875</v>
      </c>
      <c r="J1019" s="73">
        <v>24.361190795898398</v>
      </c>
      <c r="K1019" s="79">
        <f t="shared" si="62"/>
        <v>178.2651672100726</v>
      </c>
      <c r="L1019" s="62"/>
      <c r="M1019" s="77">
        <v>43724</v>
      </c>
      <c r="N1019" s="80">
        <f t="shared" si="63"/>
        <v>6670.2475548261327</v>
      </c>
      <c r="O1019" s="80">
        <f t="array" ref="O1019">IF(YEAR(M1019)&lt;&gt;YEAR(M1018),IF(O1018&gt;INDEX(Table2xAcq.1[],_xlfn.AGGREGATE(15,6,(ROW(Tableyear1[])-ROW(INDEX(Tableyear1[],1,1))+1)/(YEAR(Tableyear1[])=YEAR(M1018)),1)),O1018-(O1018-INDEX(Table2xAcq.1[],_xlfn.AGGREGATE(15,6,(ROW(Tableyear1[])-ROW(INDEX(Tableyear1[],1,1))+1)/(YEAR(Tableyear1[])=YEAR(M1018)),1)))*$C$25,O1018+MAX($Q$2:Q1018)*$C$19),O1018)*($J1019/$J1018)</f>
        <v>4930.2938034812132</v>
      </c>
      <c r="P1019" s="80">
        <f t="array" ref="P1019">IF(YEAR(M1019)&lt;&gt;YEAR(M1018),IF(O1018&gt;INDEX(Table2xAcq.1[],_xlfn.AGGREGATE(15,6,(ROW(Tableyear1[])-ROW(INDEX(Tableyear1[],1,1))+1)/(YEAR(Tableyear1[])=YEAR(M1018)),1)),P1018+(O1018-INDEX(Table2xAcq.1[],_xlfn.AGGREGATE(15,6,(ROW(Tableyear1[])-ROW(INDEX(Tableyear1[],1,1))+1)/(YEAR(Tableyear1[])=YEAR(M1018)),1)))*$C$25,P1018-MAX($Q$2:Q1018)*$C$19),P1018)*(1+Tbill_YTM)^(1/52)</f>
        <v>6608.7816435921941</v>
      </c>
      <c r="Q1019" s="64">
        <f t="shared" si="60"/>
        <v>18209.323001899538</v>
      </c>
      <c r="R1019" s="64">
        <f>IF(YEAR(M1019)&lt;&gt;YEAR(M1018), R1018*EXP($C$20/52)+(-MAX(Q$2:Q1018)*$C$19), R1018*EXP($C$20/52))</f>
        <v>-8248.7480769766971</v>
      </c>
      <c r="S1019" s="65">
        <f t="shared" si="61"/>
        <v>2.2075256550414082</v>
      </c>
      <c r="T1019" s="62"/>
      <c r="U1019" s="62"/>
      <c r="V1019" s="62"/>
    </row>
    <row r="1020" spans="2:22" x14ac:dyDescent="0.4">
      <c r="G1020" s="62"/>
      <c r="H1020" s="77">
        <v>43731</v>
      </c>
      <c r="I1020" s="78">
        <v>7681.580078125</v>
      </c>
      <c r="J1020" s="73">
        <v>23.496089935302699</v>
      </c>
      <c r="K1020" s="79">
        <f t="shared" si="62"/>
        <v>178.36652880133812</v>
      </c>
      <c r="L1020" s="62"/>
      <c r="M1020" s="77">
        <v>43731</v>
      </c>
      <c r="N1020" s="80">
        <f t="shared" si="63"/>
        <v>6549.2061803728802</v>
      </c>
      <c r="O1020" s="80">
        <f t="array" ref="O1020">IF(YEAR(M1020)&lt;&gt;YEAR(M1019),IF(O1019&gt;INDEX(Table2xAcq.1[],_xlfn.AGGREGATE(15,6,(ROW(Tableyear1[])-ROW(INDEX(Tableyear1[],1,1))+1)/(YEAR(Tableyear1[])=YEAR(M1019)),1)),O1019-(O1019-INDEX(Table2xAcq.1[],_xlfn.AGGREGATE(15,6,(ROW(Tableyear1[])-ROW(INDEX(Tableyear1[],1,1))+1)/(YEAR(Tableyear1[])=YEAR(M1019)),1)))*$C$25,O1019+MAX($Q$2:Q1019)*$C$19),O1019)*($J1020/$J1019)</f>
        <v>4755.2119920822661</v>
      </c>
      <c r="P1020" s="80">
        <f t="array" ref="P1020">IF(YEAR(M1020)&lt;&gt;YEAR(M1019),IF(O1019&gt;INDEX(Table2xAcq.1[],_xlfn.AGGREGATE(15,6,(ROW(Tableyear1[])-ROW(INDEX(Tableyear1[],1,1))+1)/(YEAR(Tableyear1[])=YEAR(M1019)),1)),P1019+(O1019-INDEX(Table2xAcq.1[],_xlfn.AGGREGATE(15,6,(ROW(Tableyear1[])-ROW(INDEX(Tableyear1[],1,1))+1)/(YEAR(Tableyear1[])=YEAR(M1019)),1)))*$C$25,P1019-MAX($Q$2:Q1019)*$C$19),P1019)*(1+Tbill_YTM)^(1/52)</f>
        <v>6612.5393974720164</v>
      </c>
      <c r="Q1020" s="64">
        <f t="shared" si="60"/>
        <v>17916.957569927163</v>
      </c>
      <c r="R1020" s="64">
        <f>IF(YEAR(M1020)&lt;&gt;YEAR(M1019), R1019*EXP($C$20/52)+(-MAX(Q$2:Q1019)*$C$19), R1019*EXP($C$20/52))</f>
        <v>-8258.2713563624311</v>
      </c>
      <c r="S1020" s="65">
        <f t="shared" si="61"/>
        <v>2.1695772392031385</v>
      </c>
      <c r="T1020" s="62"/>
      <c r="U1020" s="62"/>
      <c r="V1020" s="62"/>
    </row>
    <row r="1021" spans="2:22" ht="17.5" customHeight="1" x14ac:dyDescent="0.4">
      <c r="G1021" s="62"/>
      <c r="H1021" s="77">
        <v>43738</v>
      </c>
      <c r="I1021" s="78">
        <v>7754.10009765625</v>
      </c>
      <c r="J1021" s="73">
        <v>23.898979187011701</v>
      </c>
      <c r="K1021" s="79">
        <f t="shared" si="62"/>
        <v>178.46794802681421</v>
      </c>
      <c r="L1021" s="62"/>
      <c r="M1021" s="77">
        <v>43738</v>
      </c>
      <c r="N1021" s="80">
        <f t="shared" si="63"/>
        <v>6611.0357200358649</v>
      </c>
      <c r="O1021" s="80">
        <f t="array" ref="O1021">IF(YEAR(M1021)&lt;&gt;YEAR(M1020),IF(O1020&gt;INDEX(Table2xAcq.1[],_xlfn.AGGREGATE(15,6,(ROW(Tableyear1[])-ROW(INDEX(Tableyear1[],1,1))+1)/(YEAR(Tableyear1[])=YEAR(M1020)),1)),O1020-(O1020-INDEX(Table2xAcq.1[],_xlfn.AGGREGATE(15,6,(ROW(Tableyear1[])-ROW(INDEX(Tableyear1[],1,1))+1)/(YEAR(Tableyear1[])=YEAR(M1020)),1)))*$C$25,O1020+MAX($Q$2:Q1020)*$C$19),O1020)*($J1021/$J1020)</f>
        <v>4836.7499759120428</v>
      </c>
      <c r="P1021" s="80">
        <f t="array" ref="P1021">IF(YEAR(M1021)&lt;&gt;YEAR(M1020),IF(O1020&gt;INDEX(Table2xAcq.1[],_xlfn.AGGREGATE(15,6,(ROW(Tableyear1[])-ROW(INDEX(Tableyear1[],1,1))+1)/(YEAR(Tableyear1[])=YEAR(M1020)),1)),P1020+(O1020-INDEX(Table2xAcq.1[],_xlfn.AGGREGATE(15,6,(ROW(Tableyear1[])-ROW(INDEX(Tableyear1[],1,1))+1)/(YEAR(Tableyear1[])=YEAR(M1020)),1)))*$C$25,P1020-MAX($Q$2:Q1020)*$C$19),P1020)*(1+Tbill_YTM)^(1/52)</f>
        <v>6616.2992880110578</v>
      </c>
      <c r="Q1021" s="64">
        <f t="shared" si="60"/>
        <v>18064.084983958965</v>
      </c>
      <c r="R1021" s="64">
        <f>IF(YEAR(M1021)&lt;&gt;YEAR(M1020), R1020*EXP($C$20/52)+(-MAX(Q$2:Q1020)*$C$19), R1020*EXP($C$20/52))</f>
        <v>-8267.8056304893562</v>
      </c>
      <c r="S1021" s="65">
        <f t="shared" si="61"/>
        <v>2.1848705438047151</v>
      </c>
      <c r="T1021" s="62"/>
      <c r="U1021" s="62"/>
      <c r="V1021" s="62"/>
    </row>
    <row r="1022" spans="2:22" x14ac:dyDescent="0.4">
      <c r="G1022" s="62"/>
      <c r="H1022" s="77">
        <v>43745</v>
      </c>
      <c r="I1022" s="78">
        <v>7843.8798828125</v>
      </c>
      <c r="J1022" s="73">
        <v>24.4229831695556</v>
      </c>
      <c r="K1022" s="79">
        <f t="shared" si="62"/>
        <v>178.56942491927168</v>
      </c>
      <c r="L1022" s="62"/>
      <c r="M1022" s="77">
        <v>43745</v>
      </c>
      <c r="N1022" s="80">
        <f t="shared" si="63"/>
        <v>6687.5806909712428</v>
      </c>
      <c r="O1022" s="80">
        <f t="array" ref="O1022">IF(YEAR(M1022)&lt;&gt;YEAR(M1021),IF(O1021&gt;INDEX(Table2xAcq.1[],_xlfn.AGGREGATE(15,6,(ROW(Tableyear1[])-ROW(INDEX(Tableyear1[],1,1))+1)/(YEAR(Tableyear1[])=YEAR(M1021)),1)),O1021-(O1021-INDEX(Table2xAcq.1[],_xlfn.AGGREGATE(15,6,(ROW(Tableyear1[])-ROW(INDEX(Tableyear1[],1,1))+1)/(YEAR(Tableyear1[])=YEAR(M1021)),1)))*$C$25,O1021+MAX($Q$2:Q1021)*$C$19),O1021)*($J1022/$J1021)</f>
        <v>4942.7995368625134</v>
      </c>
      <c r="P1022" s="80">
        <f t="array" ref="P1022">IF(YEAR(M1022)&lt;&gt;YEAR(M1021),IF(O1021&gt;INDEX(Table2xAcq.1[],_xlfn.AGGREGATE(15,6,(ROW(Tableyear1[])-ROW(INDEX(Tableyear1[],1,1))+1)/(YEAR(Tableyear1[])=YEAR(M1021)),1)),P1021+(O1021-INDEX(Table2xAcq.1[],_xlfn.AGGREGATE(15,6,(ROW(Tableyear1[])-ROW(INDEX(Tableyear1[],1,1))+1)/(YEAR(Tableyear1[])=YEAR(M1021)),1)))*$C$25,P1021-MAX($Q$2:Q1021)*$C$19),P1021)*(1+Tbill_YTM)^(1/52)</f>
        <v>6620.0613164242222</v>
      </c>
      <c r="Q1022" s="64">
        <f t="shared" si="60"/>
        <v>18250.441544257978</v>
      </c>
      <c r="R1022" s="64">
        <f>IF(YEAR(M1022)&lt;&gt;YEAR(M1021), R1021*EXP($C$20/52)+(-MAX(Q$2:Q1021)*$C$19), R1021*EXP($C$20/52))</f>
        <v>-8277.3509120510353</v>
      </c>
      <c r="S1022" s="65">
        <f t="shared" si="61"/>
        <v>2.2048650272500918</v>
      </c>
      <c r="T1022" s="62"/>
      <c r="U1022" s="62"/>
      <c r="V1022" s="62"/>
    </row>
    <row r="1023" spans="2:22" x14ac:dyDescent="0.4">
      <c r="G1023" s="62"/>
      <c r="H1023" s="77">
        <v>43752</v>
      </c>
      <c r="I1023" s="78">
        <v>7868.490234375</v>
      </c>
      <c r="J1023" s="73">
        <v>24.576225280761701</v>
      </c>
      <c r="K1023" s="79">
        <f t="shared" si="62"/>
        <v>178.6709595115</v>
      </c>
      <c r="L1023" s="62"/>
      <c r="M1023" s="77">
        <v>43752</v>
      </c>
      <c r="N1023" s="80">
        <f t="shared" si="63"/>
        <v>6708.5631275162013</v>
      </c>
      <c r="O1023" s="80">
        <f t="array" ref="O1023">IF(YEAR(M1023)&lt;&gt;YEAR(M1022),IF(O1022&gt;INDEX(Table2xAcq.1[],_xlfn.AGGREGATE(15,6,(ROW(Tableyear1[])-ROW(INDEX(Tableyear1[],1,1))+1)/(YEAR(Tableyear1[])=YEAR(M1022)),1)),O1022-(O1022-INDEX(Table2xAcq.1[],_xlfn.AGGREGATE(15,6,(ROW(Tableyear1[])-ROW(INDEX(Tableyear1[],1,1))+1)/(YEAR(Tableyear1[])=YEAR(M1022)),1)))*$C$25,O1022+MAX($Q$2:Q1022)*$C$19),O1022)*($J1023/$J1022)</f>
        <v>4973.813153464499</v>
      </c>
      <c r="P1023" s="80">
        <f t="array" ref="P1023">IF(YEAR(M1023)&lt;&gt;YEAR(M1022),IF(O1022&gt;INDEX(Table2xAcq.1[],_xlfn.AGGREGATE(15,6,(ROW(Tableyear1[])-ROW(INDEX(Tableyear1[],1,1))+1)/(YEAR(Tableyear1[])=YEAR(M1022)),1)),P1022+(O1022-INDEX(Table2xAcq.1[],_xlfn.AGGREGATE(15,6,(ROW(Tableyear1[])-ROW(INDEX(Tableyear1[],1,1))+1)/(YEAR(Tableyear1[])=YEAR(M1022)),1)))*$C$25,P1022-MAX($Q$2:Q1022)*$C$19),P1022)*(1+Tbill_YTM)^(1/52)</f>
        <v>6623.8254839271049</v>
      </c>
      <c r="Q1023" s="64">
        <f t="shared" si="60"/>
        <v>18306.201764907804</v>
      </c>
      <c r="R1023" s="64">
        <f>IF(YEAR(M1023)&lt;&gt;YEAR(M1022), R1022*EXP($C$20/52)+(-MAX(Q$2:Q1022)*$C$19), R1022*EXP($C$20/52))</f>
        <v>-8286.9072137556832</v>
      </c>
      <c r="S1023" s="65">
        <f t="shared" si="61"/>
        <v>2.2090511324322297</v>
      </c>
      <c r="T1023" s="62"/>
      <c r="U1023" s="62"/>
      <c r="V1023" s="62"/>
    </row>
    <row r="1024" spans="2:22" ht="17.5" customHeight="1" x14ac:dyDescent="0.4">
      <c r="G1024" s="62"/>
      <c r="H1024" s="77">
        <v>43759</v>
      </c>
      <c r="I1024" s="78">
        <v>8029.22021484375</v>
      </c>
      <c r="J1024" s="73">
        <v>25.555027008056602</v>
      </c>
      <c r="K1024" s="79">
        <f t="shared" si="62"/>
        <v>178.77255183630723</v>
      </c>
      <c r="L1024" s="62"/>
      <c r="M1024" s="77">
        <v>43759</v>
      </c>
      <c r="N1024" s="80">
        <f t="shared" si="63"/>
        <v>6845.5992282599545</v>
      </c>
      <c r="O1024" s="80">
        <f t="array" ref="O1024">IF(YEAR(M1024)&lt;&gt;YEAR(M1023),IF(O1023&gt;INDEX(Table2xAcq.1[],_xlfn.AGGREGATE(15,6,(ROW(Tableyear1[])-ROW(INDEX(Tableyear1[],1,1))+1)/(YEAR(Tableyear1[])=YEAR(M1023)),1)),O1023-(O1023-INDEX(Table2xAcq.1[],_xlfn.AGGREGATE(15,6,(ROW(Tableyear1[])-ROW(INDEX(Tableyear1[],1,1))+1)/(YEAR(Tableyear1[])=YEAR(M1023)),1)))*$C$25,O1023+MAX($Q$2:Q1023)*$C$19),O1023)*($J1024/$J1023)</f>
        <v>5171.9061010280993</v>
      </c>
      <c r="P1024" s="80">
        <f t="array" ref="P1024">IF(YEAR(M1024)&lt;&gt;YEAR(M1023),IF(O1023&gt;INDEX(Table2xAcq.1[],_xlfn.AGGREGATE(15,6,(ROW(Tableyear1[])-ROW(INDEX(Tableyear1[],1,1))+1)/(YEAR(Tableyear1[])=YEAR(M1023)),1)),P1023+(O1023-INDEX(Table2xAcq.1[],_xlfn.AGGREGATE(15,6,(ROW(Tableyear1[])-ROW(INDEX(Tableyear1[],1,1))+1)/(YEAR(Tableyear1[])=YEAR(M1023)),1)))*$C$25,P1023-MAX($Q$2:Q1023)*$C$19),P1023)*(1+Tbill_YTM)^(1/52)</f>
        <v>6627.591791735993</v>
      </c>
      <c r="Q1024" s="64">
        <f t="shared" si="60"/>
        <v>18645.097121024046</v>
      </c>
      <c r="R1024" s="64">
        <f>IF(YEAR(M1024)&lt;&gt;YEAR(M1023), R1023*EXP($C$20/52)+(-MAX(Q$2:Q1023)*$C$19), R1023*EXP($C$20/52))</f>
        <v>-8296.4745483261886</v>
      </c>
      <c r="S1024" s="65">
        <f t="shared" si="61"/>
        <v>2.2473518134019574</v>
      </c>
      <c r="T1024" s="62"/>
      <c r="U1024" s="62"/>
      <c r="V1024" s="62"/>
    </row>
    <row r="1025" spans="7:22" x14ac:dyDescent="0.4">
      <c r="G1025" s="62"/>
      <c r="H1025" s="77">
        <v>43766</v>
      </c>
      <c r="I1025" s="78">
        <v>8161.169921875</v>
      </c>
      <c r="J1025" s="73">
        <v>26.4102382659912</v>
      </c>
      <c r="K1025" s="79">
        <f t="shared" si="62"/>
        <v>178.87420192652016</v>
      </c>
      <c r="L1025" s="62"/>
      <c r="M1025" s="77">
        <v>43766</v>
      </c>
      <c r="N1025" s="80">
        <f t="shared" si="63"/>
        <v>6958.0976762353084</v>
      </c>
      <c r="O1025" s="80">
        <f t="array" ref="O1025">IF(YEAR(M1025)&lt;&gt;YEAR(M1024),IF(O1024&gt;INDEX(Table2xAcq.1[],_xlfn.AGGREGATE(15,6,(ROW(Tableyear1[])-ROW(INDEX(Tableyear1[],1,1))+1)/(YEAR(Tableyear1[])=YEAR(M1024)),1)),O1024-(O1024-INDEX(Table2xAcq.1[],_xlfn.AGGREGATE(15,6,(ROW(Tableyear1[])-ROW(INDEX(Tableyear1[],1,1))+1)/(YEAR(Tableyear1[])=YEAR(M1024)),1)))*$C$25,O1024+MAX($Q$2:Q1024)*$C$19),O1024)*($J1025/$J1024)</f>
        <v>5344.9864237835955</v>
      </c>
      <c r="P1025" s="80">
        <f t="array" ref="P1025">IF(YEAR(M1025)&lt;&gt;YEAR(M1024),IF(O1024&gt;INDEX(Table2xAcq.1[],_xlfn.AGGREGATE(15,6,(ROW(Tableyear1[])-ROW(INDEX(Tableyear1[],1,1))+1)/(YEAR(Tableyear1[])=YEAR(M1024)),1)),P1024+(O1024-INDEX(Table2xAcq.1[],_xlfn.AGGREGATE(15,6,(ROW(Tableyear1[])-ROW(INDEX(Tableyear1[],1,1))+1)/(YEAR(Tableyear1[])=YEAR(M1024)),1)))*$C$25,P1024-MAX($Q$2:Q1024)*$C$19),P1024)*(1+Tbill_YTM)^(1/52)</f>
        <v>6631.3602410678641</v>
      </c>
      <c r="Q1025" s="64">
        <f t="shared" si="60"/>
        <v>18934.444341086768</v>
      </c>
      <c r="R1025" s="64">
        <f>IF(YEAR(M1025)&lt;&gt;YEAR(M1024), R1024*EXP($C$20/52)+(-MAX(Q$2:Q1024)*$C$19), R1024*EXP($C$20/52))</f>
        <v>-8306.0529285001303</v>
      </c>
      <c r="S1025" s="65">
        <f t="shared" si="61"/>
        <v>2.2795959168666005</v>
      </c>
      <c r="T1025" s="62"/>
      <c r="U1025" s="62"/>
      <c r="V1025" s="62"/>
    </row>
    <row r="1026" spans="7:22" x14ac:dyDescent="0.4">
      <c r="G1026" s="62"/>
      <c r="H1026" s="77">
        <v>43773</v>
      </c>
      <c r="I1026" s="78">
        <v>8255.8896484375</v>
      </c>
      <c r="J1026" s="73">
        <v>27.0182800292968</v>
      </c>
      <c r="K1026" s="79">
        <f t="shared" si="62"/>
        <v>178.97590981498419</v>
      </c>
      <c r="L1026" s="62"/>
      <c r="M1026" s="77">
        <v>43773</v>
      </c>
      <c r="N1026" s="80">
        <f t="shared" si="63"/>
        <v>7038.8543711206366</v>
      </c>
      <c r="O1026" s="80">
        <f t="array" ref="O1026">IF(YEAR(M1026)&lt;&gt;YEAR(M1025),IF(O1025&gt;INDEX(Table2xAcq.1[],_xlfn.AGGREGATE(15,6,(ROW(Tableyear1[])-ROW(INDEX(Tableyear1[],1,1))+1)/(YEAR(Tableyear1[])=YEAR(M1025)),1)),O1025-(O1025-INDEX(Table2xAcq.1[],_xlfn.AGGREGATE(15,6,(ROW(Tableyear1[])-ROW(INDEX(Tableyear1[],1,1))+1)/(YEAR(Tableyear1[])=YEAR(M1025)),1)))*$C$25,O1025+MAX($Q$2:Q1025)*$C$19),O1025)*($J1026/$J1025)</f>
        <v>5468.0438130138518</v>
      </c>
      <c r="P1026" s="80">
        <f t="array" ref="P1026">IF(YEAR(M1026)&lt;&gt;YEAR(M1025),IF(O1025&gt;INDEX(Table2xAcq.1[],_xlfn.AGGREGATE(15,6,(ROW(Tableyear1[])-ROW(INDEX(Tableyear1[],1,1))+1)/(YEAR(Tableyear1[])=YEAR(M1025)),1)),P1025+(O1025-INDEX(Table2xAcq.1[],_xlfn.AGGREGATE(15,6,(ROW(Tableyear1[])-ROW(INDEX(Tableyear1[],1,1))+1)/(YEAR(Tableyear1[])=YEAR(M1025)),1)))*$C$25,P1025-MAX($Q$2:Q1025)*$C$19),P1025)*(1+Tbill_YTM)^(1/52)</f>
        <v>6635.1308331403889</v>
      </c>
      <c r="Q1026" s="64">
        <f t="shared" ref="Q1026:Q1089" si="64">SUM(N1026:P1026)</f>
        <v>19142.029017274879</v>
      </c>
      <c r="R1026" s="64">
        <f>IF(YEAR(M1026)&lt;&gt;YEAR(M1025), R1025*EXP($C$20/52)+(-MAX(Q$2:Q1025)*$C$19), R1025*EXP($C$20/52))</f>
        <v>-8315.6423670297881</v>
      </c>
      <c r="S1026" s="65">
        <f t="shared" ref="S1026:S1089" si="65">Q1026/-R1026</f>
        <v>2.3019302866090068</v>
      </c>
      <c r="T1026" s="62"/>
      <c r="U1026" s="62"/>
      <c r="V1026" s="62"/>
    </row>
    <row r="1027" spans="7:22" x14ac:dyDescent="0.4">
      <c r="G1027" s="62"/>
      <c r="H1027" s="77">
        <v>43780</v>
      </c>
      <c r="I1027" s="78">
        <v>8315.51953125</v>
      </c>
      <c r="J1027" s="73">
        <v>27.396450042724599</v>
      </c>
      <c r="K1027" s="79">
        <f t="shared" ref="K1027:K1090" si="66">K1026*(1+Tbill_YTM)^(1/52)</f>
        <v>179.07767553456341</v>
      </c>
      <c r="L1027" s="62"/>
      <c r="M1027" s="77">
        <v>43780</v>
      </c>
      <c r="N1027" s="80">
        <f t="shared" ref="N1027:N1090" si="67">N1026*($I1027/$I1026)</f>
        <v>7089.6939631158639</v>
      </c>
      <c r="O1027" s="80">
        <f t="array" ref="O1027">IF(YEAR(M1027)&lt;&gt;YEAR(M1026),IF(O1026&gt;INDEX(Table2xAcq.1[],_xlfn.AGGREGATE(15,6,(ROW(Tableyear1[])-ROW(INDEX(Tableyear1[],1,1))+1)/(YEAR(Tableyear1[])=YEAR(M1026)),1)),O1026-(O1026-INDEX(Table2xAcq.1[],_xlfn.AGGREGATE(15,6,(ROW(Tableyear1[])-ROW(INDEX(Tableyear1[],1,1))+1)/(YEAR(Tableyear1[])=YEAR(M1026)),1)))*$C$25,O1026+MAX($Q$2:Q1026)*$C$19),O1026)*($J1027/$J1026)</f>
        <v>5544.5790402729153</v>
      </c>
      <c r="P1027" s="80">
        <f t="array" ref="P1027">IF(YEAR(M1027)&lt;&gt;YEAR(M1026),IF(O1026&gt;INDEX(Table2xAcq.1[],_xlfn.AGGREGATE(15,6,(ROW(Tableyear1[])-ROW(INDEX(Tableyear1[],1,1))+1)/(YEAR(Tableyear1[])=YEAR(M1026)),1)),P1026+(O1026-INDEX(Table2xAcq.1[],_xlfn.AGGREGATE(15,6,(ROW(Tableyear1[])-ROW(INDEX(Tableyear1[],1,1))+1)/(YEAR(Tableyear1[])=YEAR(M1026)),1)))*$C$25,P1026-MAX($Q$2:Q1026)*$C$19),P1026)*(1+Tbill_YTM)^(1/52)</f>
        <v>6638.9035691719291</v>
      </c>
      <c r="Q1027" s="64">
        <f t="shared" si="64"/>
        <v>19273.176572560707</v>
      </c>
      <c r="R1027" s="64">
        <f>IF(YEAR(M1027)&lt;&gt;YEAR(M1026), R1026*EXP($C$20/52)+(-MAX(Q$2:Q1026)*$C$19), R1026*EXP($C$20/52))</f>
        <v>-8325.2428766821686</v>
      </c>
      <c r="S1027" s="65">
        <f t="shared" si="65"/>
        <v>2.3150287454726586</v>
      </c>
      <c r="T1027" s="62"/>
      <c r="U1027" s="62"/>
      <c r="V1027" s="62"/>
    </row>
    <row r="1028" spans="7:22" x14ac:dyDescent="0.4">
      <c r="G1028" s="62"/>
      <c r="H1028" s="77">
        <v>43787</v>
      </c>
      <c r="I1028" s="78">
        <v>8272.0498046875</v>
      </c>
      <c r="J1028" s="73">
        <v>27.149278640746999</v>
      </c>
      <c r="K1028" s="79">
        <f t="shared" si="66"/>
        <v>179.1794991181406</v>
      </c>
      <c r="L1028" s="62"/>
      <c r="M1028" s="77">
        <v>43787</v>
      </c>
      <c r="N1028" s="80">
        <f t="shared" si="67"/>
        <v>7052.632291042306</v>
      </c>
      <c r="O1028" s="80">
        <f t="array" ref="O1028">IF(YEAR(M1028)&lt;&gt;YEAR(M1027),IF(O1027&gt;INDEX(Table2xAcq.1[],_xlfn.AGGREGATE(15,6,(ROW(Tableyear1[])-ROW(INDEX(Tableyear1[],1,1))+1)/(YEAR(Tableyear1[])=YEAR(M1027)),1)),O1027-(O1027-INDEX(Table2xAcq.1[],_xlfn.AGGREGATE(15,6,(ROW(Tableyear1[])-ROW(INDEX(Tableyear1[],1,1))+1)/(YEAR(Tableyear1[])=YEAR(M1027)),1)))*$C$25,O1027+MAX($Q$2:Q1027)*$C$19),O1027)*($J1028/$J1027)</f>
        <v>5494.5557207325137</v>
      </c>
      <c r="P1028" s="80">
        <f t="array" ref="P1028">IF(YEAR(M1028)&lt;&gt;YEAR(M1027),IF(O1027&gt;INDEX(Table2xAcq.1[],_xlfn.AGGREGATE(15,6,(ROW(Tableyear1[])-ROW(INDEX(Tableyear1[],1,1))+1)/(YEAR(Tableyear1[])=YEAR(M1027)),1)),P1027+(O1027-INDEX(Table2xAcq.1[],_xlfn.AGGREGATE(15,6,(ROW(Tableyear1[])-ROW(INDEX(Tableyear1[],1,1))+1)/(YEAR(Tableyear1[])=YEAR(M1027)),1)))*$C$25,P1027-MAX($Q$2:Q1027)*$C$19),P1027)*(1+Tbill_YTM)^(1/52)</f>
        <v>6642.6784503815406</v>
      </c>
      <c r="Q1028" s="64">
        <f t="shared" si="64"/>
        <v>19189.866462156358</v>
      </c>
      <c r="R1028" s="64">
        <f>IF(YEAR(M1028)&lt;&gt;YEAR(M1027), R1027*EXP($C$20/52)+(-MAX(Q$2:Q1027)*$C$19), R1027*EXP($C$20/52))</f>
        <v>-8334.8544702390172</v>
      </c>
      <c r="S1028" s="65">
        <f t="shared" si="65"/>
        <v>2.302363710209574</v>
      </c>
      <c r="T1028" s="62"/>
      <c r="U1028" s="62"/>
      <c r="V1028" s="62"/>
    </row>
    <row r="1029" spans="7:22" x14ac:dyDescent="0.4">
      <c r="G1029" s="62"/>
      <c r="H1029" s="77">
        <v>43794</v>
      </c>
      <c r="I1029" s="78">
        <v>8403.6796875</v>
      </c>
      <c r="J1029" s="73">
        <v>28.009435653686499</v>
      </c>
      <c r="K1029" s="79">
        <f t="shared" si="66"/>
        <v>179.2813805986172</v>
      </c>
      <c r="L1029" s="62"/>
      <c r="M1029" s="77">
        <v>43794</v>
      </c>
      <c r="N1029" s="80">
        <f t="shared" si="67"/>
        <v>7164.8580614267512</v>
      </c>
      <c r="O1029" s="80">
        <f t="array" ref="O1029">IF(YEAR(M1029)&lt;&gt;YEAR(M1028),IF(O1028&gt;INDEX(Table2xAcq.1[],_xlfn.AGGREGATE(15,6,(ROW(Tableyear1[])-ROW(INDEX(Tableyear1[],1,1))+1)/(YEAR(Tableyear1[])=YEAR(M1028)),1)),O1028-(O1028-INDEX(Table2xAcq.1[],_xlfn.AGGREGATE(15,6,(ROW(Tableyear1[])-ROW(INDEX(Tableyear1[],1,1))+1)/(YEAR(Tableyear1[])=YEAR(M1028)),1)))*$C$25,O1028+MAX($Q$2:Q1028)*$C$19),O1028)*($J1029/$J1028)</f>
        <v>5668.6369808173258</v>
      </c>
      <c r="P1029" s="80">
        <f t="array" ref="P1029">IF(YEAR(M1029)&lt;&gt;YEAR(M1028),IF(O1028&gt;INDEX(Table2xAcq.1[],_xlfn.AGGREGATE(15,6,(ROW(Tableyear1[])-ROW(INDEX(Tableyear1[],1,1))+1)/(YEAR(Tableyear1[])=YEAR(M1028)),1)),P1028+(O1028-INDEX(Table2xAcq.1[],_xlfn.AGGREGATE(15,6,(ROW(Tableyear1[])-ROW(INDEX(Tableyear1[],1,1))+1)/(YEAR(Tableyear1[])=YEAR(M1028)),1)))*$C$25,P1028-MAX($Q$2:Q1028)*$C$19),P1028)*(1+Tbill_YTM)^(1/52)</f>
        <v>6646.4554779889722</v>
      </c>
      <c r="Q1029" s="64">
        <f t="shared" si="64"/>
        <v>19479.950520233051</v>
      </c>
      <c r="R1029" s="64">
        <f>IF(YEAR(M1029)&lt;&gt;YEAR(M1028), R1028*EXP($C$20/52)+(-MAX(Q$2:Q1028)*$C$19), R1028*EXP($C$20/52))</f>
        <v>-8344.4771604968355</v>
      </c>
      <c r="S1029" s="65">
        <f t="shared" si="65"/>
        <v>2.3344722677715617</v>
      </c>
      <c r="T1029" s="62"/>
      <c r="U1029" s="62"/>
      <c r="V1029" s="62"/>
    </row>
    <row r="1030" spans="7:22" x14ac:dyDescent="0.4">
      <c r="G1030" s="62"/>
      <c r="H1030" s="77">
        <v>43801</v>
      </c>
      <c r="I1030" s="78">
        <v>8397.3701171875</v>
      </c>
      <c r="J1030" s="73">
        <v>27.942699432373001</v>
      </c>
      <c r="K1030" s="79">
        <f t="shared" si="66"/>
        <v>179.38332000891344</v>
      </c>
      <c r="L1030" s="62"/>
      <c r="M1030" s="77">
        <v>43801</v>
      </c>
      <c r="N1030" s="80">
        <f t="shared" si="67"/>
        <v>7159.4786113050504</v>
      </c>
      <c r="O1030" s="80">
        <f t="array" ref="O1030">IF(YEAR(M1030)&lt;&gt;YEAR(M1029),IF(O1029&gt;INDEX(Table2xAcq.1[],_xlfn.AGGREGATE(15,6,(ROW(Tableyear1[])-ROW(INDEX(Tableyear1[],1,1))+1)/(YEAR(Tableyear1[])=YEAR(M1029)),1)),O1029-(O1029-INDEX(Table2xAcq.1[],_xlfn.AGGREGATE(15,6,(ROW(Tableyear1[])-ROW(INDEX(Tableyear1[],1,1))+1)/(YEAR(Tableyear1[])=YEAR(M1029)),1)))*$C$25,O1029+MAX($Q$2:Q1029)*$C$19),O1029)*($J1030/$J1029)</f>
        <v>5655.1306961218716</v>
      </c>
      <c r="P1030" s="80">
        <f t="array" ref="P1030">IF(YEAR(M1030)&lt;&gt;YEAR(M1029),IF(O1029&gt;INDEX(Table2xAcq.1[],_xlfn.AGGREGATE(15,6,(ROW(Tableyear1[])-ROW(INDEX(Tableyear1[],1,1))+1)/(YEAR(Tableyear1[])=YEAR(M1029)),1)),P1029+(O1029-INDEX(Table2xAcq.1[],_xlfn.AGGREGATE(15,6,(ROW(Tableyear1[])-ROW(INDEX(Tableyear1[],1,1))+1)/(YEAR(Tableyear1[])=YEAR(M1029)),1)))*$C$25,P1029-MAX($Q$2:Q1029)*$C$19),P1029)*(1+Tbill_YTM)^(1/52)</f>
        <v>6650.2346532146657</v>
      </c>
      <c r="Q1030" s="64">
        <f t="shared" si="64"/>
        <v>19464.843960641589</v>
      </c>
      <c r="R1030" s="64">
        <f>IF(YEAR(M1030)&lt;&gt;YEAR(M1029), R1029*EXP($C$20/52)+(-MAX(Q$2:Q1029)*$C$19), R1029*EXP($C$20/52))</f>
        <v>-8354.1109602668985</v>
      </c>
      <c r="S1030" s="65">
        <f t="shared" si="65"/>
        <v>2.3299719207966714</v>
      </c>
      <c r="T1030" s="62"/>
      <c r="U1030" s="62"/>
      <c r="V1030" s="62"/>
    </row>
    <row r="1031" spans="7:22" x14ac:dyDescent="0.4">
      <c r="G1031" s="62"/>
      <c r="H1031" s="77">
        <v>43808</v>
      </c>
      <c r="I1031" s="78">
        <v>8487.7099609375</v>
      </c>
      <c r="J1031" s="73">
        <v>28.545797348022401</v>
      </c>
      <c r="K1031" s="79">
        <f t="shared" si="66"/>
        <v>179.4853173819682</v>
      </c>
      <c r="L1031" s="62"/>
      <c r="M1031" s="77">
        <v>43808</v>
      </c>
      <c r="N1031" s="80">
        <f t="shared" si="67"/>
        <v>7236.5010802507668</v>
      </c>
      <c r="O1031" s="80">
        <f t="array" ref="O1031">IF(YEAR(M1031)&lt;&gt;YEAR(M1030),IF(O1030&gt;INDEX(Table2xAcq.1[],_xlfn.AGGREGATE(15,6,(ROW(Tableyear1[])-ROW(INDEX(Tableyear1[],1,1))+1)/(YEAR(Tableyear1[])=YEAR(M1030)),1)),O1030-(O1030-INDEX(Table2xAcq.1[],_xlfn.AGGREGATE(15,6,(ROW(Tableyear1[])-ROW(INDEX(Tableyear1[],1,1))+1)/(YEAR(Tableyear1[])=YEAR(M1030)),1)))*$C$25,O1030+MAX($Q$2:Q1030)*$C$19),O1030)*($J1031/$J1030)</f>
        <v>5777.187534037992</v>
      </c>
      <c r="P1031" s="80">
        <f t="array" ref="P1031">IF(YEAR(M1031)&lt;&gt;YEAR(M1030),IF(O1030&gt;INDEX(Table2xAcq.1[],_xlfn.AGGREGATE(15,6,(ROW(Tableyear1[])-ROW(INDEX(Tableyear1[],1,1))+1)/(YEAR(Tableyear1[])=YEAR(M1030)),1)),P1030+(O1030-INDEX(Table2xAcq.1[],_xlfn.AGGREGATE(15,6,(ROW(Tableyear1[])-ROW(INDEX(Tableyear1[],1,1))+1)/(YEAR(Tableyear1[])=YEAR(M1030)),1)))*$C$25,P1030-MAX($Q$2:Q1030)*$C$19),P1030)*(1+Tbill_YTM)^(1/52)</f>
        <v>6654.015977279757</v>
      </c>
      <c r="Q1031" s="64">
        <f t="shared" si="64"/>
        <v>19667.704591568516</v>
      </c>
      <c r="R1031" s="64">
        <f>IF(YEAR(M1031)&lt;&gt;YEAR(M1030), R1030*EXP($C$20/52)+(-MAX(Q$2:Q1030)*$C$19), R1030*EXP($C$20/52))</f>
        <v>-8363.7558823752734</v>
      </c>
      <c r="S1031" s="65">
        <f t="shared" si="65"/>
        <v>2.3515397709076806</v>
      </c>
      <c r="T1031" s="62"/>
      <c r="U1031" s="62"/>
      <c r="V1031" s="62"/>
    </row>
    <row r="1032" spans="7:22" x14ac:dyDescent="0.4">
      <c r="G1032" s="62"/>
      <c r="H1032" s="77">
        <v>43815</v>
      </c>
      <c r="I1032" s="78">
        <v>8678.490234375</v>
      </c>
      <c r="J1032" s="73">
        <v>29.796482086181602</v>
      </c>
      <c r="K1032" s="79">
        <f t="shared" si="66"/>
        <v>179.58737275073912</v>
      </c>
      <c r="L1032" s="62"/>
      <c r="M1032" s="77">
        <v>43815</v>
      </c>
      <c r="N1032" s="80">
        <f t="shared" si="67"/>
        <v>7399.15763439491</v>
      </c>
      <c r="O1032" s="80">
        <f t="array" ref="O1032">IF(YEAR(M1032)&lt;&gt;YEAR(M1031),IF(O1031&gt;INDEX(Table2xAcq.1[],_xlfn.AGGREGATE(15,6,(ROW(Tableyear1[])-ROW(INDEX(Tableyear1[],1,1))+1)/(YEAR(Tableyear1[])=YEAR(M1031)),1)),O1031-(O1031-INDEX(Table2xAcq.1[],_xlfn.AGGREGATE(15,6,(ROW(Tableyear1[])-ROW(INDEX(Tableyear1[],1,1))+1)/(YEAR(Tableyear1[])=YEAR(M1031)),1)))*$C$25,O1031+MAX($Q$2:Q1031)*$C$19),O1031)*($J1032/$J1031)</f>
        <v>6030.3050136520433</v>
      </c>
      <c r="P1032" s="80">
        <f t="array" ref="P1032">IF(YEAR(M1032)&lt;&gt;YEAR(M1031),IF(O1031&gt;INDEX(Table2xAcq.1[],_xlfn.AGGREGATE(15,6,(ROW(Tableyear1[])-ROW(INDEX(Tableyear1[],1,1))+1)/(YEAR(Tableyear1[])=YEAR(M1031)),1)),P1031+(O1031-INDEX(Table2xAcq.1[],_xlfn.AGGREGATE(15,6,(ROW(Tableyear1[])-ROW(INDEX(Tableyear1[],1,1))+1)/(YEAR(Tableyear1[])=YEAR(M1031)),1)))*$C$25,P1031-MAX($Q$2:Q1031)*$C$19),P1031)*(1+Tbill_YTM)^(1/52)</f>
        <v>6657.7994514060765</v>
      </c>
      <c r="Q1032" s="64">
        <f t="shared" si="64"/>
        <v>20087.26209945303</v>
      </c>
      <c r="R1032" s="64">
        <f>IF(YEAR(M1032)&lt;&gt;YEAR(M1031), R1031*EXP($C$20/52)+(-MAX(Q$2:Q1031)*$C$19), R1031*EXP($C$20/52))</f>
        <v>-8373.4119396628339</v>
      </c>
      <c r="S1032" s="65">
        <f t="shared" si="65"/>
        <v>2.3989339404531753</v>
      </c>
      <c r="T1032" s="62"/>
      <c r="U1032" s="62"/>
      <c r="V1032" s="62"/>
    </row>
    <row r="1033" spans="7:22" x14ac:dyDescent="0.4">
      <c r="G1033" s="62"/>
      <c r="H1033" s="77">
        <v>43822</v>
      </c>
      <c r="I1033" s="78">
        <v>8770.98046875</v>
      </c>
      <c r="J1033" s="73">
        <v>30.406993865966701</v>
      </c>
      <c r="K1033" s="79">
        <f t="shared" si="66"/>
        <v>179.68948614820258</v>
      </c>
      <c r="L1033" s="62"/>
      <c r="M1033" s="77">
        <v>43822</v>
      </c>
      <c r="N1033" s="80">
        <f t="shared" si="67"/>
        <v>7478.0134958755261</v>
      </c>
      <c r="O1033" s="80">
        <f t="array" ref="O1033">IF(YEAR(M1033)&lt;&gt;YEAR(M1032),IF(O1032&gt;INDEX(Table2xAcq.1[],_xlfn.AGGREGATE(15,6,(ROW(Tableyear1[])-ROW(INDEX(Tableyear1[],1,1))+1)/(YEAR(Tableyear1[])=YEAR(M1032)),1)),O1032-(O1032-INDEX(Table2xAcq.1[],_xlfn.AGGREGATE(15,6,(ROW(Tableyear1[])-ROW(INDEX(Tableyear1[],1,1))+1)/(YEAR(Tableyear1[])=YEAR(M1032)),1)))*$C$25,O1032+MAX($Q$2:Q1032)*$C$19),O1032)*($J1033/$J1032)</f>
        <v>6153.8622925242043</v>
      </c>
      <c r="P1033" s="80">
        <f t="array" ref="P1033">IF(YEAR(M1033)&lt;&gt;YEAR(M1032),IF(O1032&gt;INDEX(Table2xAcq.1[],_xlfn.AGGREGATE(15,6,(ROW(Tableyear1[])-ROW(INDEX(Tableyear1[],1,1))+1)/(YEAR(Tableyear1[])=YEAR(M1032)),1)),P1032+(O1032-INDEX(Table2xAcq.1[],_xlfn.AGGREGATE(15,6,(ROW(Tableyear1[])-ROW(INDEX(Tableyear1[],1,1))+1)/(YEAR(Tableyear1[])=YEAR(M1032)),1)))*$C$25,P1032-MAX($Q$2:Q1032)*$C$19),P1032)*(1+Tbill_YTM)^(1/52)</f>
        <v>6661.585076816149</v>
      </c>
      <c r="Q1033" s="64">
        <f t="shared" si="64"/>
        <v>20293.460865215879</v>
      </c>
      <c r="R1033" s="64">
        <f>IF(YEAR(M1033)&lt;&gt;YEAR(M1032), R1032*EXP($C$20/52)+(-MAX(Q$2:Q1032)*$C$19), R1032*EXP($C$20/52))</f>
        <v>-8383.0791449852786</v>
      </c>
      <c r="S1033" s="65">
        <f t="shared" si="65"/>
        <v>2.4207645561064921</v>
      </c>
      <c r="T1033" s="62"/>
      <c r="U1033" s="62"/>
      <c r="V1033" s="62"/>
    </row>
    <row r="1034" spans="7:22" x14ac:dyDescent="0.4">
      <c r="G1034" s="89" t="s">
        <v>48</v>
      </c>
      <c r="H1034" s="85">
        <v>43829</v>
      </c>
      <c r="I1034" s="86">
        <v>8793.900390625</v>
      </c>
      <c r="J1034" s="87">
        <v>30.577810287475501</v>
      </c>
      <c r="K1034" s="88">
        <f t="shared" si="66"/>
        <v>179.79165760735367</v>
      </c>
      <c r="L1034" s="89"/>
      <c r="M1034" s="85">
        <v>43829</v>
      </c>
      <c r="N1034" s="90">
        <f t="shared" si="67"/>
        <v>7497.5546960544934</v>
      </c>
      <c r="O1034" s="90">
        <f t="array" ref="O1034">IF(YEAR(M1034)&lt;&gt;YEAR(M1033),IF(O1033&gt;INDEX(Table2xAcq.1[],_xlfn.AGGREGATE(15,6,(ROW(Tableyear1[])-ROW(INDEX(Tableyear1[],1,1))+1)/(YEAR(Tableyear1[])=YEAR(M1033)),1)),O1033-(O1033-INDEX(Table2xAcq.1[],_xlfn.AGGREGATE(15,6,(ROW(Tableyear1[])-ROW(INDEX(Tableyear1[],1,1))+1)/(YEAR(Tableyear1[])=YEAR(M1033)),1)))*$C$25,O1033+MAX($Q$2:Q1033)*$C$19),O1033)*($J1034/$J1033)</f>
        <v>6188.4326528794727</v>
      </c>
      <c r="P1034" s="90">
        <f t="array" ref="P1034">IF(YEAR(M1034)&lt;&gt;YEAR(M1033),IF(O1033&gt;INDEX(Table2xAcq.1[],_xlfn.AGGREGATE(15,6,(ROW(Tableyear1[])-ROW(INDEX(Tableyear1[],1,1))+1)/(YEAR(Tableyear1[])=YEAR(M1033)),1)),P1033+(O1033-INDEX(Table2xAcq.1[],_xlfn.AGGREGATE(15,6,(ROW(Tableyear1[])-ROW(INDEX(Tableyear1[],1,1))+1)/(YEAR(Tableyear1[])=YEAR(M1033)),1)))*$C$25,P1033-MAX($Q$2:Q1033)*$C$19),P1033)*(1+Tbill_YTM)^(1/52)</f>
        <v>6665.3728547331948</v>
      </c>
      <c r="Q1034" s="91">
        <f t="shared" si="64"/>
        <v>20351.360203667162</v>
      </c>
      <c r="R1034" s="91">
        <f>IF(YEAR(M1034)&lt;&gt;YEAR(M1033), R1033*EXP($C$20/52)+(-MAX(Q$2:Q1033)*$C$19), R1033*EXP($C$20/52))</f>
        <v>-8392.757511213149</v>
      </c>
      <c r="S1034" s="92">
        <f t="shared" si="65"/>
        <v>2.4248717035463869</v>
      </c>
      <c r="T1034" s="89"/>
      <c r="U1034" s="89"/>
      <c r="V1034" s="89"/>
    </row>
    <row r="1035" spans="7:22" x14ac:dyDescent="0.4">
      <c r="G1035" s="62"/>
      <c r="H1035" s="77">
        <v>43836</v>
      </c>
      <c r="I1035" s="78">
        <v>8966.6396484375</v>
      </c>
      <c r="J1035" s="73">
        <v>31.7820320129394</v>
      </c>
      <c r="K1035" s="79">
        <f t="shared" si="66"/>
        <v>179.89388716120629</v>
      </c>
      <c r="L1035" s="62"/>
      <c r="M1035" s="77">
        <v>43836</v>
      </c>
      <c r="N1035" s="80">
        <f t="shared" si="67"/>
        <v>7644.8297362614285</v>
      </c>
      <c r="O1035" s="80">
        <f t="array" ref="O1035">IF(YEAR(M1035)&lt;&gt;YEAR(M1034),IF(O1034&gt;INDEX(Table2xAcq.1[],_xlfn.AGGREGATE(15,6,(ROW(Tableyear1[])-ROW(INDEX(Tableyear1[],1,1))+1)/(YEAR(Tableyear1[])=YEAR(M1034)),1)),O1034-(O1034-INDEX(Table2xAcq.1[],_xlfn.AGGREGATE(15,6,(ROW(Tableyear1[])-ROW(INDEX(Tableyear1[],1,1))+1)/(YEAR(Tableyear1[])=YEAR(M1034)),1)))*$C$25,O1034+MAX($Q$2:Q1034)*$C$19),O1034)*($J1035/$J1034)</f>
        <v>5101.3082243625158</v>
      </c>
      <c r="P1035" s="80">
        <f t="array" ref="P1035">IF(YEAR(M1035)&lt;&gt;YEAR(M1034),IF(O1034&gt;INDEX(Table2xAcq.1[],_xlfn.AGGREGATE(15,6,(ROW(Tableyear1[])-ROW(INDEX(Tableyear1[],1,1))+1)/(YEAR(Tableyear1[])=YEAR(M1034)),1)),P1034+(O1034-INDEX(Table2xAcq.1[],_xlfn.AGGREGATE(15,6,(ROW(Tableyear1[])-ROW(INDEX(Tableyear1[],1,1))+1)/(YEAR(Tableyear1[])=YEAR(M1034)),1)))*$C$25,P1034-MAX($Q$2:Q1034)*$C$19),P1034)*(1+Tbill_YTM)^(1/52)</f>
        <v>7950.3039119915411</v>
      </c>
      <c r="Q1035" s="64">
        <f t="shared" si="64"/>
        <v>20696.441872615484</v>
      </c>
      <c r="R1035" s="64">
        <f>IF(YEAR(M1035)&lt;&gt;YEAR(M1034), R1034*EXP($C$20/52)+(-MAX(Q$2:Q1034)*$C$19), R1034*EXP($C$20/52))</f>
        <v>-8809.4742553051874</v>
      </c>
      <c r="S1035" s="65">
        <f t="shared" si="65"/>
        <v>2.349339049393532</v>
      </c>
      <c r="T1035" s="62"/>
      <c r="U1035" s="62"/>
      <c r="V1035" s="62"/>
    </row>
    <row r="1036" spans="7:22" x14ac:dyDescent="0.4">
      <c r="G1036" s="62"/>
      <c r="H1036" s="77">
        <v>43843</v>
      </c>
      <c r="I1036" s="78">
        <v>9173.73046875</v>
      </c>
      <c r="J1036" s="73">
        <v>33.201377868652301</v>
      </c>
      <c r="K1036" s="79">
        <f t="shared" si="66"/>
        <v>179.9961748427931</v>
      </c>
      <c r="L1036" s="62"/>
      <c r="M1036" s="77">
        <v>43843</v>
      </c>
      <c r="N1036" s="80">
        <f t="shared" si="67"/>
        <v>7821.392431240215</v>
      </c>
      <c r="O1036" s="80">
        <f t="array" ref="O1036">IF(YEAR(M1036)&lt;&gt;YEAR(M1035),IF(O1035&gt;INDEX(Table2xAcq.1[],_xlfn.AGGREGATE(15,6,(ROW(Tableyear1[])-ROW(INDEX(Tableyear1[],1,1))+1)/(YEAR(Tableyear1[])=YEAR(M1035)),1)),O1035-(O1035-INDEX(Table2xAcq.1[],_xlfn.AGGREGATE(15,6,(ROW(Tableyear1[])-ROW(INDEX(Tableyear1[],1,1))+1)/(YEAR(Tableyear1[])=YEAR(M1035)),1)))*$C$25,O1035+MAX($Q$2:Q1035)*$C$19),O1035)*($J1036/$J1035)</f>
        <v>5329.1262784131577</v>
      </c>
      <c r="P1036" s="80">
        <f t="array" ref="P1036">IF(YEAR(M1036)&lt;&gt;YEAR(M1035),IF(O1035&gt;INDEX(Table2xAcq.1[],_xlfn.AGGREGATE(15,6,(ROW(Tableyear1[])-ROW(INDEX(Tableyear1[],1,1))+1)/(YEAR(Tableyear1[])=YEAR(M1035)),1)),P1035+(O1035-INDEX(Table2xAcq.1[],_xlfn.AGGREGATE(15,6,(ROW(Tableyear1[])-ROW(INDEX(Tableyear1[],1,1))+1)/(YEAR(Tableyear1[])=YEAR(M1035)),1)))*$C$25,P1035-MAX($Q$2:Q1035)*$C$19),P1035)*(1+Tbill_YTM)^(1/52)</f>
        <v>7954.824455562537</v>
      </c>
      <c r="Q1036" s="64">
        <f t="shared" si="64"/>
        <v>21105.343165215912</v>
      </c>
      <c r="R1036" s="64">
        <f>IF(YEAR(M1036)&lt;&gt;YEAR(M1035), R1035*EXP($C$20/52)+(-MAX(Q$2:Q1035)*$C$19), R1035*EXP($C$20/52))</f>
        <v>-8819.6448998432188</v>
      </c>
      <c r="S1036" s="65">
        <f t="shared" si="65"/>
        <v>2.3929923942392612</v>
      </c>
      <c r="T1036" s="62"/>
      <c r="U1036" s="62"/>
      <c r="V1036" s="62"/>
    </row>
    <row r="1037" spans="7:22" x14ac:dyDescent="0.4">
      <c r="G1037" s="67"/>
      <c r="H1037" s="77">
        <v>43850</v>
      </c>
      <c r="I1037" s="78">
        <v>9141.4697265625</v>
      </c>
      <c r="J1037" s="73">
        <v>32.963996887207003</v>
      </c>
      <c r="K1037" s="79">
        <f t="shared" si="66"/>
        <v>180.09852068516551</v>
      </c>
      <c r="L1037" s="62"/>
      <c r="M1037" s="77">
        <v>43850</v>
      </c>
      <c r="N1037" s="80">
        <f t="shared" si="67"/>
        <v>7793.8873802000699</v>
      </c>
      <c r="O1037" s="80">
        <f t="array" ref="O1037">IF(YEAR(M1037)&lt;&gt;YEAR(M1036),IF(O1036&gt;INDEX(Table2xAcq.1[],_xlfn.AGGREGATE(15,6,(ROW(Tableyear1[])-ROW(INDEX(Tableyear1[],1,1))+1)/(YEAR(Tableyear1[])=YEAR(M1036)),1)),O1036-(O1036-INDEX(Table2xAcq.1[],_xlfn.AGGREGATE(15,6,(ROW(Tableyear1[])-ROW(INDEX(Tableyear1[],1,1))+1)/(YEAR(Tableyear1[])=YEAR(M1036)),1)))*$C$25,O1036+MAX($Q$2:Q1036)*$C$19),O1036)*($J1037/$J1036)</f>
        <v>5291.0244492896727</v>
      </c>
      <c r="P1037" s="80">
        <f t="array" ref="P1037">IF(YEAR(M1037)&lt;&gt;YEAR(M1036),IF(O1036&gt;INDEX(Table2xAcq.1[],_xlfn.AGGREGATE(15,6,(ROW(Tableyear1[])-ROW(INDEX(Tableyear1[],1,1))+1)/(YEAR(Tableyear1[])=YEAR(M1036)),1)),P1036+(O1036-INDEX(Table2xAcq.1[],_xlfn.AGGREGATE(15,6,(ROW(Tableyear1[])-ROW(INDEX(Tableyear1[],1,1))+1)/(YEAR(Tableyear1[])=YEAR(M1036)),1)))*$C$25,P1036-MAX($Q$2:Q1036)*$C$19),P1036)*(1+Tbill_YTM)^(1/52)</f>
        <v>7959.3475695150428</v>
      </c>
      <c r="Q1037" s="64">
        <f t="shared" si="64"/>
        <v>21044.259399004783</v>
      </c>
      <c r="R1037" s="64">
        <f>IF(YEAR(M1037)&lt;&gt;YEAR(M1036), R1036*EXP($C$20/52)+(-MAX(Q$2:Q1036)*$C$19), R1036*EXP($C$20/52))</f>
        <v>-8829.8272865133367</v>
      </c>
      <c r="S1037" s="65">
        <f t="shared" si="65"/>
        <v>2.3833149523941142</v>
      </c>
      <c r="T1037" s="62"/>
      <c r="U1037" s="62"/>
      <c r="V1037" s="62"/>
    </row>
    <row r="1038" spans="7:22" x14ac:dyDescent="0.4">
      <c r="G1038" s="67"/>
      <c r="H1038" s="77">
        <v>43857</v>
      </c>
      <c r="I1038" s="78">
        <v>8991.509765625</v>
      </c>
      <c r="J1038" s="73">
        <v>31.833961486816399</v>
      </c>
      <c r="K1038" s="79">
        <f t="shared" si="66"/>
        <v>180.20092472139376</v>
      </c>
      <c r="L1038" s="62"/>
      <c r="M1038" s="77">
        <v>43857</v>
      </c>
      <c r="N1038" s="80">
        <f t="shared" si="67"/>
        <v>7666.0336452924366</v>
      </c>
      <c r="O1038" s="80">
        <f t="array" ref="O1038">IF(YEAR(M1038)&lt;&gt;YEAR(M1037),IF(O1037&gt;INDEX(Table2xAcq.1[],_xlfn.AGGREGATE(15,6,(ROW(Tableyear1[])-ROW(INDEX(Tableyear1[],1,1))+1)/(YEAR(Tableyear1[])=YEAR(M1037)),1)),O1037-(O1037-INDEX(Table2xAcq.1[],_xlfn.AGGREGATE(15,6,(ROW(Tableyear1[])-ROW(INDEX(Tableyear1[],1,1))+1)/(YEAR(Tableyear1[])=YEAR(M1037)),1)))*$C$25,O1037+MAX($Q$2:Q1037)*$C$19),O1037)*($J1038/$J1037)</f>
        <v>5109.6433821670162</v>
      </c>
      <c r="P1038" s="80">
        <f t="array" ref="P1038">IF(YEAR(M1038)&lt;&gt;YEAR(M1037),IF(O1037&gt;INDEX(Table2xAcq.1[],_xlfn.AGGREGATE(15,6,(ROW(Tableyear1[])-ROW(INDEX(Tableyear1[],1,1))+1)/(YEAR(Tableyear1[])=YEAR(M1037)),1)),P1037+(O1037-INDEX(Table2xAcq.1[],_xlfn.AGGREGATE(15,6,(ROW(Tableyear1[])-ROW(INDEX(Tableyear1[],1,1))+1)/(YEAR(Tableyear1[])=YEAR(M1037)),1)))*$C$25,P1037-MAX($Q$2:Q1037)*$C$19),P1037)*(1+Tbill_YTM)^(1/52)</f>
        <v>7963.8732553105783</v>
      </c>
      <c r="Q1038" s="64">
        <f t="shared" si="64"/>
        <v>20739.550282770033</v>
      </c>
      <c r="R1038" s="64">
        <f>IF(YEAR(M1038)&lt;&gt;YEAR(M1037), R1037*EXP($C$20/52)+(-MAX(Q$2:Q1037)*$C$19), R1037*EXP($C$20/52))</f>
        <v>-8840.0214288719762</v>
      </c>
      <c r="S1038" s="65">
        <f t="shared" si="65"/>
        <v>2.346097286035254</v>
      </c>
      <c r="T1038" s="62"/>
      <c r="U1038" s="62"/>
      <c r="V1038" s="62"/>
    </row>
    <row r="1039" spans="7:22" x14ac:dyDescent="0.4">
      <c r="G1039" s="67"/>
      <c r="H1039" s="77">
        <v>43864</v>
      </c>
      <c r="I1039" s="78">
        <v>9401.099609375</v>
      </c>
      <c r="J1039" s="73">
        <v>34.808658599853501</v>
      </c>
      <c r="K1039" s="79">
        <f t="shared" si="66"/>
        <v>180.30338698456688</v>
      </c>
      <c r="L1039" s="62"/>
      <c r="M1039" s="77">
        <v>43864</v>
      </c>
      <c r="N1039" s="80">
        <f t="shared" si="67"/>
        <v>8015.2441343875689</v>
      </c>
      <c r="O1039" s="80">
        <f t="array" ref="O1039">IF(YEAR(M1039)&lt;&gt;YEAR(M1038),IF(O1038&gt;INDEX(Table2xAcq.1[],_xlfn.AGGREGATE(15,6,(ROW(Tableyear1[])-ROW(INDEX(Tableyear1[],1,1))+1)/(YEAR(Tableyear1[])=YEAR(M1038)),1)),O1038-(O1038-INDEX(Table2xAcq.1[],_xlfn.AGGREGATE(15,6,(ROW(Tableyear1[])-ROW(INDEX(Tableyear1[],1,1))+1)/(YEAR(Tableyear1[])=YEAR(M1038)),1)))*$C$25,O1038+MAX($Q$2:Q1038)*$C$19),O1038)*($J1039/$J1038)</f>
        <v>5587.1096071568309</v>
      </c>
      <c r="P1039" s="80">
        <f t="array" ref="P1039">IF(YEAR(M1039)&lt;&gt;YEAR(M1038),IF(O1038&gt;INDEX(Table2xAcq.1[],_xlfn.AGGREGATE(15,6,(ROW(Tableyear1[])-ROW(INDEX(Tableyear1[],1,1))+1)/(YEAR(Tableyear1[])=YEAR(M1038)),1)),P1038+(O1038-INDEX(Table2xAcq.1[],_xlfn.AGGREGATE(15,6,(ROW(Tableyear1[])-ROW(INDEX(Tableyear1[],1,1))+1)/(YEAR(Tableyear1[])=YEAR(M1038)),1)))*$C$25,P1038-MAX($Q$2:Q1038)*$C$19),P1038)*(1+Tbill_YTM)^(1/52)</f>
        <v>7968.4015144114937</v>
      </c>
      <c r="Q1039" s="64">
        <f t="shared" si="64"/>
        <v>21570.755255955894</v>
      </c>
      <c r="R1039" s="64">
        <f>IF(YEAR(M1039)&lt;&gt;YEAR(M1038), R1038*EXP($C$20/52)+(-MAX(Q$2:Q1038)*$C$19), R1038*EXP($C$20/52))</f>
        <v>-8850.2273404912194</v>
      </c>
      <c r="S1039" s="65">
        <f t="shared" si="65"/>
        <v>2.4373108651419839</v>
      </c>
      <c r="T1039" s="62"/>
      <c r="U1039" s="62"/>
      <c r="V1039" s="62"/>
    </row>
    <row r="1040" spans="7:22" x14ac:dyDescent="0.4">
      <c r="G1040" s="67"/>
      <c r="H1040" s="77">
        <v>43871</v>
      </c>
      <c r="I1040" s="78">
        <v>9623.580078125</v>
      </c>
      <c r="J1040" s="73">
        <v>36.4431343078613</v>
      </c>
      <c r="K1040" s="79">
        <f t="shared" si="66"/>
        <v>180.40590750779273</v>
      </c>
      <c r="L1040" s="62"/>
      <c r="M1040" s="77">
        <v>43871</v>
      </c>
      <c r="N1040" s="80">
        <f t="shared" si="67"/>
        <v>8204.9278252598524</v>
      </c>
      <c r="O1040" s="80">
        <f t="array" ref="O1040">IF(YEAR(M1040)&lt;&gt;YEAR(M1039),IF(O1039&gt;INDEX(Table2xAcq.1[],_xlfn.AGGREGATE(15,6,(ROW(Tableyear1[])-ROW(INDEX(Tableyear1[],1,1))+1)/(YEAR(Tableyear1[])=YEAR(M1039)),1)),O1039-(O1039-INDEX(Table2xAcq.1[],_xlfn.AGGREGATE(15,6,(ROW(Tableyear1[])-ROW(INDEX(Tableyear1[],1,1))+1)/(YEAR(Tableyear1[])=YEAR(M1039)),1)))*$C$25,O1039+MAX($Q$2:Q1039)*$C$19),O1039)*($J1040/$J1039)</f>
        <v>5849.4579796078524</v>
      </c>
      <c r="P1040" s="80">
        <f t="array" ref="P1040">IF(YEAR(M1040)&lt;&gt;YEAR(M1039),IF(O1039&gt;INDEX(Table2xAcq.1[],_xlfn.AGGREGATE(15,6,(ROW(Tableyear1[])-ROW(INDEX(Tableyear1[],1,1))+1)/(YEAR(Tableyear1[])=YEAR(M1039)),1)),P1039+(O1039-INDEX(Table2xAcq.1[],_xlfn.AGGREGATE(15,6,(ROW(Tableyear1[])-ROW(INDEX(Tableyear1[],1,1))+1)/(YEAR(Tableyear1[])=YEAR(M1039)),1)))*$C$25,P1039-MAX($Q$2:Q1039)*$C$19),P1039)*(1+Tbill_YTM)^(1/52)</f>
        <v>7972.9323482809705</v>
      </c>
      <c r="Q1040" s="64">
        <f t="shared" si="64"/>
        <v>22027.318153148677</v>
      </c>
      <c r="R1040" s="64">
        <f>IF(YEAR(M1040)&lt;&gt;YEAR(M1039), R1039*EXP($C$20/52)+(-MAX(Q$2:Q1039)*$C$19), R1039*EXP($C$20/52))</f>
        <v>-8860.4450349588205</v>
      </c>
      <c r="S1040" s="65">
        <f t="shared" si="65"/>
        <v>2.4860284180128716</v>
      </c>
      <c r="T1040" s="62"/>
      <c r="U1040" s="62"/>
      <c r="V1040" s="62"/>
    </row>
    <row r="1041" spans="7:22" x14ac:dyDescent="0.4">
      <c r="G1041" s="67"/>
      <c r="H1041" s="77">
        <v>43878</v>
      </c>
      <c r="I1041" s="78">
        <v>9446.6904296875</v>
      </c>
      <c r="J1041" s="73">
        <v>35.110328674316399</v>
      </c>
      <c r="K1041" s="79">
        <f t="shared" si="66"/>
        <v>180.50848632419797</v>
      </c>
      <c r="L1041" s="62"/>
      <c r="M1041" s="77">
        <v>43878</v>
      </c>
      <c r="N1041" s="80">
        <f t="shared" si="67"/>
        <v>8054.1142208960955</v>
      </c>
      <c r="O1041" s="80">
        <f t="array" ref="O1041">IF(YEAR(M1041)&lt;&gt;YEAR(M1040),IF(O1040&gt;INDEX(Table2xAcq.1[],_xlfn.AGGREGATE(15,6,(ROW(Tableyear1[])-ROW(INDEX(Tableyear1[],1,1))+1)/(YEAR(Tableyear1[])=YEAR(M1040)),1)),O1040-(O1040-INDEX(Table2xAcq.1[],_xlfn.AGGREGATE(15,6,(ROW(Tableyear1[])-ROW(INDEX(Tableyear1[],1,1))+1)/(YEAR(Tableyear1[])=YEAR(M1040)),1)))*$C$25,O1040+MAX($Q$2:Q1040)*$C$19),O1040)*($J1041/$J1040)</f>
        <v>5635.5304265454433</v>
      </c>
      <c r="P1041" s="80">
        <f t="array" ref="P1041">IF(YEAR(M1041)&lt;&gt;YEAR(M1040),IF(O1040&gt;INDEX(Table2xAcq.1[],_xlfn.AGGREGATE(15,6,(ROW(Tableyear1[])-ROW(INDEX(Tableyear1[],1,1))+1)/(YEAR(Tableyear1[])=YEAR(M1040)),1)),P1040+(O1040-INDEX(Table2xAcq.1[],_xlfn.AGGREGATE(15,6,(ROW(Tableyear1[])-ROW(INDEX(Tableyear1[],1,1))+1)/(YEAR(Tableyear1[])=YEAR(M1040)),1)))*$C$25,P1040-MAX($Q$2:Q1040)*$C$19),P1040)*(1+Tbill_YTM)^(1/52)</f>
        <v>7977.4657583830221</v>
      </c>
      <c r="Q1041" s="64">
        <f t="shared" si="64"/>
        <v>21667.110405824562</v>
      </c>
      <c r="R1041" s="64">
        <f>IF(YEAR(M1041)&lt;&gt;YEAR(M1040), R1040*EXP($C$20/52)+(-MAX(Q$2:Q1040)*$C$19), R1040*EXP($C$20/52))</f>
        <v>-8870.6745258782212</v>
      </c>
      <c r="S1041" s="65">
        <f t="shared" si="65"/>
        <v>2.4425549987901802</v>
      </c>
      <c r="T1041" s="62"/>
      <c r="U1041" s="62"/>
      <c r="V1041" s="62"/>
    </row>
    <row r="1042" spans="7:22" x14ac:dyDescent="0.4">
      <c r="G1042" s="67"/>
      <c r="H1042" s="77">
        <v>43885</v>
      </c>
      <c r="I1042" s="78">
        <v>8461.830078125</v>
      </c>
      <c r="J1042" s="73">
        <v>28.0852947235107</v>
      </c>
      <c r="K1042" s="79">
        <f t="shared" si="66"/>
        <v>180.61112346692812</v>
      </c>
      <c r="L1042" s="62"/>
      <c r="M1042" s="77">
        <v>43885</v>
      </c>
      <c r="N1042" s="80">
        <f t="shared" si="67"/>
        <v>7214.436259375485</v>
      </c>
      <c r="O1042" s="80">
        <f t="array" ref="O1042">IF(YEAR(M1042)&lt;&gt;YEAR(M1041),IF(O1041&gt;INDEX(Table2xAcq.1[],_xlfn.AGGREGATE(15,6,(ROW(Tableyear1[])-ROW(INDEX(Tableyear1[],1,1))+1)/(YEAR(Tableyear1[])=YEAR(M1041)),1)),O1041-(O1041-INDEX(Table2xAcq.1[],_xlfn.AGGREGATE(15,6,(ROW(Tableyear1[])-ROW(INDEX(Tableyear1[],1,1))+1)/(YEAR(Tableyear1[])=YEAR(M1041)),1)))*$C$25,O1041+MAX($Q$2:Q1041)*$C$19),O1041)*($J1042/$J1041)</f>
        <v>4507.9479152988124</v>
      </c>
      <c r="P1042" s="80">
        <f t="array" ref="P1042">IF(YEAR(M1042)&lt;&gt;YEAR(M1041),IF(O1041&gt;INDEX(Table2xAcq.1[],_xlfn.AGGREGATE(15,6,(ROW(Tableyear1[])-ROW(INDEX(Tableyear1[],1,1))+1)/(YEAR(Tableyear1[])=YEAR(M1041)),1)),P1041+(O1041-INDEX(Table2xAcq.1[],_xlfn.AGGREGATE(15,6,(ROW(Tableyear1[])-ROW(INDEX(Tableyear1[],1,1))+1)/(YEAR(Tableyear1[])=YEAR(M1041)),1)))*$C$25,P1041-MAX($Q$2:Q1041)*$C$19),P1041)*(1+Tbill_YTM)^(1/52)</f>
        <v>7982.0017461824955</v>
      </c>
      <c r="Q1042" s="64">
        <f t="shared" si="64"/>
        <v>19704.385920856796</v>
      </c>
      <c r="R1042" s="64">
        <f>IF(YEAR(M1042)&lt;&gt;YEAR(M1041), R1041*EXP($C$20/52)+(-MAX(Q$2:Q1041)*$C$19), R1041*EXP($C$20/52))</f>
        <v>-8880.9158268685678</v>
      </c>
      <c r="S1042" s="65">
        <f t="shared" si="65"/>
        <v>2.2187335523710972</v>
      </c>
      <c r="T1042" s="62"/>
      <c r="U1042" s="62"/>
      <c r="V1042" s="62"/>
    </row>
    <row r="1043" spans="7:22" x14ac:dyDescent="0.4">
      <c r="G1043" s="67"/>
      <c r="H1043" s="77">
        <v>43892</v>
      </c>
      <c r="I1043" s="78">
        <v>8530.33984375</v>
      </c>
      <c r="J1043" s="73">
        <v>28.268276214599599</v>
      </c>
      <c r="K1043" s="79">
        <f t="shared" si="66"/>
        <v>180.7138189691475</v>
      </c>
      <c r="L1043" s="62"/>
      <c r="M1043" s="77">
        <v>43892</v>
      </c>
      <c r="N1043" s="80">
        <f t="shared" si="67"/>
        <v>7272.8467134596494</v>
      </c>
      <c r="O1043" s="80">
        <f t="array" ref="O1043">IF(YEAR(M1043)&lt;&gt;YEAR(M1042),IF(O1042&gt;INDEX(Table2xAcq.1[],_xlfn.AGGREGATE(15,6,(ROW(Tableyear1[])-ROW(INDEX(Tableyear1[],1,1))+1)/(YEAR(Tableyear1[])=YEAR(M1042)),1)),O1042-(O1042-INDEX(Table2xAcq.1[],_xlfn.AGGREGATE(15,6,(ROW(Tableyear1[])-ROW(INDEX(Tableyear1[],1,1))+1)/(YEAR(Tableyear1[])=YEAR(M1042)),1)))*$C$25,O1042+MAX($Q$2:Q1042)*$C$19),O1042)*($J1043/$J1042)</f>
        <v>4537.3181262726703</v>
      </c>
      <c r="P1043" s="80">
        <f t="array" ref="P1043">IF(YEAR(M1043)&lt;&gt;YEAR(M1042),IF(O1042&gt;INDEX(Table2xAcq.1[],_xlfn.AGGREGATE(15,6,(ROW(Tableyear1[])-ROW(INDEX(Tableyear1[],1,1))+1)/(YEAR(Tableyear1[])=YEAR(M1042)),1)),P1042+(O1042-INDEX(Table2xAcq.1[],_xlfn.AGGREGATE(15,6,(ROW(Tableyear1[])-ROW(INDEX(Tableyear1[],1,1))+1)/(YEAR(Tableyear1[])=YEAR(M1042)),1)))*$C$25,P1042-MAX($Q$2:Q1042)*$C$19),P1042)*(1+Tbill_YTM)^(1/52)</f>
        <v>7986.5403131450685</v>
      </c>
      <c r="Q1043" s="64">
        <f t="shared" si="64"/>
        <v>19796.705152877388</v>
      </c>
      <c r="R1043" s="64">
        <f>IF(YEAR(M1043)&lt;&gt;YEAR(M1042), R1042*EXP($C$20/52)+(-MAX(Q$2:Q1042)*$C$19), R1042*EXP($C$20/52))</f>
        <v>-8891.1689515647286</v>
      </c>
      <c r="S1043" s="65">
        <f t="shared" si="65"/>
        <v>2.226558201820406</v>
      </c>
      <c r="T1043" s="62"/>
      <c r="U1043" s="62"/>
      <c r="V1043" s="62"/>
    </row>
    <row r="1044" spans="7:22" x14ac:dyDescent="0.4">
      <c r="G1044" s="67"/>
      <c r="H1044" s="77">
        <v>43899</v>
      </c>
      <c r="I1044" s="78">
        <v>7995.259765625</v>
      </c>
      <c r="J1044" s="73">
        <v>23.9014358520507</v>
      </c>
      <c r="K1044" s="79">
        <f t="shared" si="66"/>
        <v>180.81657286403936</v>
      </c>
      <c r="L1044" s="62"/>
      <c r="M1044" s="77">
        <v>43899</v>
      </c>
      <c r="N1044" s="80">
        <f t="shared" si="67"/>
        <v>6816.6450311221752</v>
      </c>
      <c r="O1044" s="80">
        <f t="array" ref="O1044">IF(YEAR(M1044)&lt;&gt;YEAR(M1043),IF(O1043&gt;INDEX(Table2xAcq.1[],_xlfn.AGGREGATE(15,6,(ROW(Tableyear1[])-ROW(INDEX(Tableyear1[],1,1))+1)/(YEAR(Tableyear1[])=YEAR(M1043)),1)),O1043-(O1043-INDEX(Table2xAcq.1[],_xlfn.AGGREGATE(15,6,(ROW(Tableyear1[])-ROW(INDEX(Tableyear1[],1,1))+1)/(YEAR(Tableyear1[])=YEAR(M1043)),1)))*$C$25,O1043+MAX($Q$2:Q1043)*$C$19),O1043)*($J1044/$J1043)</f>
        <v>3836.4001155274973</v>
      </c>
      <c r="P1044" s="80">
        <f t="array" ref="P1044">IF(YEAR(M1044)&lt;&gt;YEAR(M1043),IF(O1043&gt;INDEX(Table2xAcq.1[],_xlfn.AGGREGATE(15,6,(ROW(Tableyear1[])-ROW(INDEX(Tableyear1[],1,1))+1)/(YEAR(Tableyear1[])=YEAR(M1043)),1)),P1043+(O1043-INDEX(Table2xAcq.1[],_xlfn.AGGREGATE(15,6,(ROW(Tableyear1[])-ROW(INDEX(Tableyear1[],1,1))+1)/(YEAR(Tableyear1[])=YEAR(M1043)),1)))*$C$25,P1043-MAX($Q$2:Q1043)*$C$19),P1043)*(1+Tbill_YTM)^(1/52)</f>
        <v>7991.081460737254</v>
      </c>
      <c r="Q1044" s="64">
        <f t="shared" si="64"/>
        <v>18644.126607386926</v>
      </c>
      <c r="R1044" s="64">
        <f>IF(YEAR(M1044)&lt;&gt;YEAR(M1043), R1043*EXP($C$20/52)+(-MAX(Q$2:Q1043)*$C$19), R1043*EXP($C$20/52))</f>
        <v>-8901.4339136173166</v>
      </c>
      <c r="S1044" s="65">
        <f t="shared" si="65"/>
        <v>2.0945082318552459</v>
      </c>
      <c r="T1044" s="62"/>
      <c r="U1044" s="62"/>
      <c r="V1044" s="62"/>
    </row>
    <row r="1045" spans="7:22" ht="17.5" customHeight="1" thickBot="1" x14ac:dyDescent="0.45">
      <c r="G1045" s="68" t="s">
        <v>47</v>
      </c>
      <c r="H1045" s="82">
        <v>43906</v>
      </c>
      <c r="I1045" s="83">
        <v>6994.2900390625</v>
      </c>
      <c r="J1045" s="73">
        <v>17.956983566284102</v>
      </c>
      <c r="K1045" s="79">
        <f t="shared" si="66"/>
        <v>180.91938518480575</v>
      </c>
      <c r="L1045" s="62"/>
      <c r="M1045" s="82">
        <v>43906</v>
      </c>
      <c r="N1045" s="80">
        <f t="shared" si="67"/>
        <v>5963.2324450531087</v>
      </c>
      <c r="O1045" s="80">
        <f t="array" ref="O1045">IF(YEAR(M1045)&lt;&gt;YEAR(M1044),IF(O1044&gt;INDEX(Table2xAcq.1[],_xlfn.AGGREGATE(15,6,(ROW(Tableyear1[])-ROW(INDEX(Tableyear1[],1,1))+1)/(YEAR(Tableyear1[])=YEAR(M1044)),1)),O1044-(O1044-INDEX(Table2xAcq.1[],_xlfn.AGGREGATE(15,6,(ROW(Tableyear1[])-ROW(INDEX(Tableyear1[],1,1))+1)/(YEAR(Tableyear1[])=YEAR(M1044)),1)))*$C$25,O1044+MAX($Q$2:Q1044)*$C$19),O1044)*($J1045/$J1044)</f>
        <v>2882.2608923851344</v>
      </c>
      <c r="P1045" s="80">
        <f t="array" ref="P1045">IF(YEAR(M1045)&lt;&gt;YEAR(M1044),IF(O1044&gt;INDEX(Table2xAcq.1[],_xlfn.AGGREGATE(15,6,(ROW(Tableyear1[])-ROW(INDEX(Tableyear1[],1,1))+1)/(YEAR(Tableyear1[])=YEAR(M1044)),1)),P1044+(O1044-INDEX(Table2xAcq.1[],_xlfn.AGGREGATE(15,6,(ROW(Tableyear1[])-ROW(INDEX(Tableyear1[],1,1))+1)/(YEAR(Tableyear1[])=YEAR(M1044)),1)))*$C$25,P1044-MAX($Q$2:Q1044)*$C$19),P1044)*(1+Tbill_YTM)^(1/52)</f>
        <v>7995.6251904263991</v>
      </c>
      <c r="Q1045" s="64">
        <f t="shared" si="64"/>
        <v>16841.118527864644</v>
      </c>
      <c r="R1045" s="64">
        <f>IF(YEAR(M1045)&lt;&gt;YEAR(M1044), R1044*EXP($C$20/52)+(-MAX(Q$2:Q1044)*$C$19), R1044*EXP($C$20/52))</f>
        <v>-8911.7107266927014</v>
      </c>
      <c r="S1045" s="65">
        <f t="shared" si="65"/>
        <v>1.8897739215683329</v>
      </c>
      <c r="T1045" s="62"/>
      <c r="U1045" s="62"/>
      <c r="V1045" s="62"/>
    </row>
    <row r="1046" spans="7:22" ht="17.5" customHeight="1" thickBot="1" x14ac:dyDescent="0.45">
      <c r="G1046" s="69" t="s">
        <v>49</v>
      </c>
      <c r="H1046" s="94">
        <v>43913</v>
      </c>
      <c r="I1046" s="95">
        <v>7588.3701171875</v>
      </c>
      <c r="J1046" s="73">
        <v>20.961357116699201</v>
      </c>
      <c r="K1046" s="79">
        <f t="shared" si="66"/>
        <v>181.02225596466764</v>
      </c>
      <c r="L1046" s="62"/>
      <c r="M1046" s="94">
        <v>43913</v>
      </c>
      <c r="N1046" s="80">
        <f t="shared" si="67"/>
        <v>6469.7366902373033</v>
      </c>
      <c r="O1046" s="80">
        <f t="array" ref="O1046">IF(YEAR(M1046)&lt;&gt;YEAR(M1045),IF(O1045&gt;INDEX(Table2xAcq.1[],_xlfn.AGGREGATE(15,6,(ROW(Tableyear1[])-ROW(INDEX(Tableyear1[],1,1))+1)/(YEAR(Tableyear1[])=YEAR(M1045)),1)),O1045-(O1045-INDEX(Table2xAcq.1[],_xlfn.AGGREGATE(15,6,(ROW(Tableyear1[])-ROW(INDEX(Tableyear1[],1,1))+1)/(YEAR(Tableyear1[])=YEAR(M1045)),1)))*$C$25,O1045+MAX($Q$2:Q1045)*$C$19),O1045)*($J1046/$J1045)</f>
        <v>3364.4904583093644</v>
      </c>
      <c r="P1046" s="80">
        <f t="array" ref="P1046">IF(YEAR(M1046)&lt;&gt;YEAR(M1045),IF(O1045&gt;INDEX(Table2xAcq.1[],_xlfn.AGGREGATE(15,6,(ROW(Tableyear1[])-ROW(INDEX(Tableyear1[],1,1))+1)/(YEAR(Tableyear1[])=YEAR(M1045)),1)),P1045+(O1045-INDEX(Table2xAcq.1[],_xlfn.AGGREGATE(15,6,(ROW(Tableyear1[])-ROW(INDEX(Tableyear1[],1,1))+1)/(YEAR(Tableyear1[])=YEAR(M1045)),1)))*$C$25,P1045-MAX($Q$2:Q1045)*$C$19),P1045)*(1+Tbill_YTM)^(1/52)</f>
        <v>8000.1715036806827</v>
      </c>
      <c r="Q1046" s="64">
        <f t="shared" si="64"/>
        <v>17834.398652227352</v>
      </c>
      <c r="R1046" s="64">
        <f>IF(YEAR(M1046)&lt;&gt;YEAR(M1045), R1045*EXP($C$20/52)+(-MAX(Q$2:Q1045)*$C$19), R1045*EXP($C$20/52))</f>
        <v>-8921.999404473032</v>
      </c>
      <c r="S1046" s="65">
        <f t="shared" si="65"/>
        <v>1.9989239904326939</v>
      </c>
      <c r="T1046" s="62"/>
      <c r="U1046" s="62"/>
      <c r="V1046" s="62"/>
    </row>
    <row r="1047" spans="7:22" ht="17.5" customHeight="1" thickBot="1" x14ac:dyDescent="0.45">
      <c r="G1047" s="68" t="s">
        <v>47</v>
      </c>
      <c r="H1047" s="82">
        <v>43920</v>
      </c>
      <c r="I1047" s="83">
        <v>7528.10986328125</v>
      </c>
      <c r="J1047" s="73">
        <v>20.5357666015625</v>
      </c>
      <c r="K1047" s="79">
        <f t="shared" si="66"/>
        <v>181.12518523686489</v>
      </c>
      <c r="L1047" s="62"/>
      <c r="M1047" s="82">
        <v>43920</v>
      </c>
      <c r="N1047" s="80">
        <f t="shared" si="67"/>
        <v>6418.3596527919053</v>
      </c>
      <c r="O1047" s="80">
        <f t="array" ref="O1047">IF(YEAR(M1047)&lt;&gt;YEAR(M1046),IF(O1046&gt;INDEX(Table2xAcq.1[],_xlfn.AGGREGATE(15,6,(ROW(Tableyear1[])-ROW(INDEX(Tableyear1[],1,1))+1)/(YEAR(Tableyear1[])=YEAR(M1046)),1)),O1046-(O1046-INDEX(Table2xAcq.1[],_xlfn.AGGREGATE(15,6,(ROW(Tableyear1[])-ROW(INDEX(Tableyear1[],1,1))+1)/(YEAR(Tableyear1[])=YEAR(M1046)),1)))*$C$25,O1046+MAX($Q$2:Q1046)*$C$19),O1046)*($J1047/$J1046)</f>
        <v>3296.1792693270604</v>
      </c>
      <c r="P1047" s="80">
        <f t="array" ref="P1047">IF(YEAR(M1047)&lt;&gt;YEAR(M1046),IF(O1046&gt;INDEX(Table2xAcq.1[],_xlfn.AGGREGATE(15,6,(ROW(Tableyear1[])-ROW(INDEX(Tableyear1[],1,1))+1)/(YEAR(Tableyear1[])=YEAR(M1046)),1)),P1046+(O1046-INDEX(Table2xAcq.1[],_xlfn.AGGREGATE(15,6,(ROW(Tableyear1[])-ROW(INDEX(Tableyear1[],1,1))+1)/(YEAR(Tableyear1[])=YEAR(M1046)),1)))*$C$25,P1046-MAX($Q$2:Q1046)*$C$19),P1046)*(1+Tbill_YTM)^(1/52)</f>
        <v>8004.7204019691217</v>
      </c>
      <c r="Q1047" s="64">
        <f t="shared" si="64"/>
        <v>17719.259324088089</v>
      </c>
      <c r="R1047" s="64">
        <f>IF(YEAR(M1047)&lt;&gt;YEAR(M1046), R1046*EXP($C$20/52)+(-MAX(Q$2:Q1046)*$C$19), R1046*EXP($C$20/52))</f>
        <v>-8932.2999606562553</v>
      </c>
      <c r="S1047" s="65">
        <f t="shared" si="65"/>
        <v>1.9837286479557787</v>
      </c>
      <c r="T1047" s="62"/>
      <c r="U1047" s="62"/>
      <c r="V1047" s="62"/>
    </row>
    <row r="1048" spans="7:22" ht="17.5" customHeight="1" thickBot="1" x14ac:dyDescent="0.45">
      <c r="G1048" s="69" t="s">
        <v>49</v>
      </c>
      <c r="H1048" s="94">
        <v>43927</v>
      </c>
      <c r="I1048" s="95">
        <v>8238.5302734375</v>
      </c>
      <c r="J1048" s="73">
        <v>24.4431037902832</v>
      </c>
      <c r="K1048" s="79">
        <f t="shared" si="66"/>
        <v>181.22817303465624</v>
      </c>
      <c r="L1048" s="62"/>
      <c r="M1048" s="94">
        <v>43927</v>
      </c>
      <c r="N1048" s="80">
        <f t="shared" si="67"/>
        <v>7024.0540143084781</v>
      </c>
      <c r="O1048" s="80">
        <f t="array" ref="O1048">IF(YEAR(M1048)&lt;&gt;YEAR(M1047),IF(O1047&gt;INDEX(Table2xAcq.1[],_xlfn.AGGREGATE(15,6,(ROW(Tableyear1[])-ROW(INDEX(Tableyear1[],1,1))+1)/(YEAR(Tableyear1[])=YEAR(M1047)),1)),O1047-(O1047-INDEX(Table2xAcq.1[],_xlfn.AGGREGATE(15,6,(ROW(Tableyear1[])-ROW(INDEX(Tableyear1[],1,1))+1)/(YEAR(Tableyear1[])=YEAR(M1047)),1)))*$C$25,O1047+MAX($Q$2:Q1047)*$C$19),O1047)*($J1048/$J1047)</f>
        <v>3923.3427977025681</v>
      </c>
      <c r="P1048" s="80">
        <f t="array" ref="P1048">IF(YEAR(M1048)&lt;&gt;YEAR(M1047),IF(O1047&gt;INDEX(Table2xAcq.1[],_xlfn.AGGREGATE(15,6,(ROW(Tableyear1[])-ROW(INDEX(Tableyear1[],1,1))+1)/(YEAR(Tableyear1[])=YEAR(M1047)),1)),P1047+(O1047-INDEX(Table2xAcq.1[],_xlfn.AGGREGATE(15,6,(ROW(Tableyear1[])-ROW(INDEX(Tableyear1[],1,1))+1)/(YEAR(Tableyear1[])=YEAR(M1047)),1)))*$C$25,P1047-MAX($Q$2:Q1047)*$C$19),P1047)*(1+Tbill_YTM)^(1/52)</f>
        <v>8009.2718867615658</v>
      </c>
      <c r="Q1048" s="64">
        <f t="shared" si="64"/>
        <v>18956.668698772613</v>
      </c>
      <c r="R1048" s="64">
        <f>IF(YEAR(M1048)&lt;&gt;YEAR(M1047), R1047*EXP($C$20/52)+(-MAX(Q$2:Q1047)*$C$19), R1047*EXP($C$20/52))</f>
        <v>-8942.6124089561308</v>
      </c>
      <c r="S1048" s="65">
        <f t="shared" si="65"/>
        <v>2.1198132974864579</v>
      </c>
      <c r="T1048" s="62"/>
      <c r="U1048" s="62"/>
      <c r="V1048" s="62"/>
    </row>
    <row r="1049" spans="7:22" x14ac:dyDescent="0.4">
      <c r="G1049" s="67"/>
      <c r="H1049" s="77">
        <v>43934</v>
      </c>
      <c r="I1049" s="78">
        <v>8832.41015625</v>
      </c>
      <c r="J1049" s="73">
        <v>28.006690979003899</v>
      </c>
      <c r="K1049" s="79">
        <f t="shared" si="66"/>
        <v>181.33121939131934</v>
      </c>
      <c r="L1049" s="62"/>
      <c r="M1049" s="77">
        <v>43934</v>
      </c>
      <c r="N1049" s="80">
        <f t="shared" si="67"/>
        <v>7530.3875758098147</v>
      </c>
      <c r="O1049" s="80">
        <f t="array" ref="O1049">IF(YEAR(M1049)&lt;&gt;YEAR(M1048),IF(O1048&gt;INDEX(Table2xAcq.1[],_xlfn.AGGREGATE(15,6,(ROW(Tableyear1[])-ROW(INDEX(Tableyear1[],1,1))+1)/(YEAR(Tableyear1[])=YEAR(M1048)),1)),O1048-(O1048-INDEX(Table2xAcq.1[],_xlfn.AGGREGATE(15,6,(ROW(Tableyear1[])-ROW(INDEX(Tableyear1[],1,1))+1)/(YEAR(Tableyear1[])=YEAR(M1048)),1)))*$C$25,O1048+MAX($Q$2:Q1048)*$C$19),O1048)*($J1049/$J1048)</f>
        <v>4495.3312919137816</v>
      </c>
      <c r="P1049" s="80">
        <f t="array" ref="P1049">IF(YEAR(M1049)&lt;&gt;YEAR(M1048),IF(O1048&gt;INDEX(Table2xAcq.1[],_xlfn.AGGREGATE(15,6,(ROW(Tableyear1[])-ROW(INDEX(Tableyear1[],1,1))+1)/(YEAR(Tableyear1[])=YEAR(M1048)),1)),P1048+(O1048-INDEX(Table2xAcq.1[],_xlfn.AGGREGATE(15,6,(ROW(Tableyear1[])-ROW(INDEX(Tableyear1[],1,1))+1)/(YEAR(Tableyear1[])=YEAR(M1048)),1)))*$C$25,P1048-MAX($Q$2:Q1048)*$C$19),P1048)*(1+Tbill_YTM)^(1/52)</f>
        <v>8013.8259595287018</v>
      </c>
      <c r="Q1049" s="64">
        <f t="shared" si="64"/>
        <v>20039.544827252299</v>
      </c>
      <c r="R1049" s="64">
        <f>IF(YEAR(M1049)&lt;&gt;YEAR(M1048), R1048*EXP($C$20/52)+(-MAX(Q$2:Q1048)*$C$19), R1048*EXP($C$20/52))</f>
        <v>-8952.9367631022506</v>
      </c>
      <c r="S1049" s="65">
        <f t="shared" si="65"/>
        <v>2.238320827847383</v>
      </c>
      <c r="T1049" s="62"/>
      <c r="U1049" s="62"/>
      <c r="V1049" s="62"/>
    </row>
    <row r="1050" spans="7:22" x14ac:dyDescent="0.4">
      <c r="G1050" s="67"/>
      <c r="H1050" s="77">
        <v>43941</v>
      </c>
      <c r="I1050" s="78">
        <v>8786.599609375</v>
      </c>
      <c r="J1050" s="73">
        <v>27.640684127807599</v>
      </c>
      <c r="K1050" s="79">
        <f t="shared" si="66"/>
        <v>181.43432434015077</v>
      </c>
      <c r="L1050" s="62"/>
      <c r="M1050" s="77">
        <v>43941</v>
      </c>
      <c r="N1050" s="80">
        <f t="shared" si="67"/>
        <v>7491.3301535518085</v>
      </c>
      <c r="O1050" s="80">
        <f t="array" ref="O1050">IF(YEAR(M1050)&lt;&gt;YEAR(M1049),IF(O1049&gt;INDEX(Table2xAcq.1[],_xlfn.AGGREGATE(15,6,(ROW(Tableyear1[])-ROW(INDEX(Tableyear1[],1,1))+1)/(YEAR(Tableyear1[])=YEAR(M1049)),1)),O1049-(O1049-INDEX(Table2xAcq.1[],_xlfn.AGGREGATE(15,6,(ROW(Tableyear1[])-ROW(INDEX(Tableyear1[],1,1))+1)/(YEAR(Tableyear1[])=YEAR(M1049)),1)))*$C$25,O1049+MAX($Q$2:Q1049)*$C$19),O1049)*($J1050/$J1049)</f>
        <v>4436.5838285854288</v>
      </c>
      <c r="P1050" s="80">
        <f t="array" ref="P1050">IF(YEAR(M1050)&lt;&gt;YEAR(M1049),IF(O1049&gt;INDEX(Table2xAcq.1[],_xlfn.AGGREGATE(15,6,(ROW(Tableyear1[])-ROW(INDEX(Tableyear1[],1,1))+1)/(YEAR(Tableyear1[])=YEAR(M1049)),1)),P1049+(O1049-INDEX(Table2xAcq.1[],_xlfn.AGGREGATE(15,6,(ROW(Tableyear1[])-ROW(INDEX(Tableyear1[],1,1))+1)/(YEAR(Tableyear1[])=YEAR(M1049)),1)))*$C$25,P1049-MAX($Q$2:Q1049)*$C$19),P1049)*(1+Tbill_YTM)^(1/52)</f>
        <v>8018.3826217420528</v>
      </c>
      <c r="Q1050" s="64">
        <f t="shared" si="64"/>
        <v>19946.296603879291</v>
      </c>
      <c r="R1050" s="64">
        <f>IF(YEAR(M1050)&lt;&gt;YEAR(M1049), R1049*EXP($C$20/52)+(-MAX(Q$2:Q1049)*$C$19), R1049*EXP($C$20/52))</f>
        <v>-8963.2730368400571</v>
      </c>
      <c r="S1050" s="65">
        <f t="shared" si="65"/>
        <v>2.2253362719062308</v>
      </c>
      <c r="T1050" s="62"/>
      <c r="U1050" s="62"/>
      <c r="V1050" s="62"/>
    </row>
    <row r="1051" spans="7:22" x14ac:dyDescent="0.4">
      <c r="G1051" s="67"/>
      <c r="H1051" s="77">
        <v>43948</v>
      </c>
      <c r="I1051" s="78">
        <v>8718.1796875</v>
      </c>
      <c r="J1051" s="73">
        <v>27.180711746215799</v>
      </c>
      <c r="K1051" s="79">
        <f t="shared" si="66"/>
        <v>181.53748791446606</v>
      </c>
      <c r="L1051" s="62"/>
      <c r="M1051" s="77">
        <v>43948</v>
      </c>
      <c r="N1051" s="80">
        <f t="shared" si="67"/>
        <v>7432.9962989740989</v>
      </c>
      <c r="O1051" s="80">
        <f t="array" ref="O1051">IF(YEAR(M1051)&lt;&gt;YEAR(M1050),IF(O1050&gt;INDEX(Table2xAcq.1[],_xlfn.AGGREGATE(15,6,(ROW(Tableyear1[])-ROW(INDEX(Tableyear1[],1,1))+1)/(YEAR(Tableyear1[])=YEAR(M1050)),1)),O1050-(O1050-INDEX(Table2xAcq.1[],_xlfn.AGGREGATE(15,6,(ROW(Tableyear1[])-ROW(INDEX(Tableyear1[],1,1))+1)/(YEAR(Tableyear1[])=YEAR(M1050)),1)))*$C$25,O1050+MAX($Q$2:Q1050)*$C$19),O1050)*($J1051/$J1050)</f>
        <v>4362.7540340575479</v>
      </c>
      <c r="P1051" s="80">
        <f t="array" ref="P1051">IF(YEAR(M1051)&lt;&gt;YEAR(M1050),IF(O1050&gt;INDEX(Table2xAcq.1[],_xlfn.AGGREGATE(15,6,(ROW(Tableyear1[])-ROW(INDEX(Tableyear1[],1,1))+1)/(YEAR(Tableyear1[])=YEAR(M1050)),1)),P1050+(O1050-INDEX(Table2xAcq.1[],_xlfn.AGGREGATE(15,6,(ROW(Tableyear1[])-ROW(INDEX(Tableyear1[],1,1))+1)/(YEAR(Tableyear1[])=YEAR(M1050)),1)))*$C$25,P1050-MAX($Q$2:Q1050)*$C$19),P1050)*(1+Tbill_YTM)^(1/52)</f>
        <v>8022.9418748739772</v>
      </c>
      <c r="Q1051" s="64">
        <f t="shared" si="64"/>
        <v>19818.692207905624</v>
      </c>
      <c r="R1051" s="64">
        <f>IF(YEAR(M1051)&lt;&gt;YEAR(M1050), R1050*EXP($C$20/52)+(-MAX(Q$2:Q1050)*$C$19), R1050*EXP($C$20/52))</f>
        <v>-8973.6212439308638</v>
      </c>
      <c r="S1051" s="65">
        <f t="shared" si="65"/>
        <v>2.2085501125099989</v>
      </c>
      <c r="T1051" s="62"/>
      <c r="U1051" s="62"/>
      <c r="V1051" s="62"/>
    </row>
    <row r="1052" spans="7:22" x14ac:dyDescent="0.4">
      <c r="G1052" s="67"/>
      <c r="H1052" s="77">
        <v>43955</v>
      </c>
      <c r="I1052" s="78">
        <v>9220.349609375</v>
      </c>
      <c r="J1052" s="73">
        <v>30.368408203125</v>
      </c>
      <c r="K1052" s="79">
        <f t="shared" si="66"/>
        <v>181.64071014759963</v>
      </c>
      <c r="L1052" s="62"/>
      <c r="M1052" s="77">
        <v>43955</v>
      </c>
      <c r="N1052" s="80">
        <f t="shared" si="67"/>
        <v>7861.1392490563012</v>
      </c>
      <c r="O1052" s="80">
        <f t="array" ref="O1052">IF(YEAR(M1052)&lt;&gt;YEAR(M1051),IF(O1051&gt;INDEX(Table2xAcq.1[],_xlfn.AGGREGATE(15,6,(ROW(Tableyear1[])-ROW(INDEX(Tableyear1[],1,1))+1)/(YEAR(Tableyear1[])=YEAR(M1051)),1)),O1051-(O1051-INDEX(Table2xAcq.1[],_xlfn.AGGREGATE(15,6,(ROW(Tableyear1[])-ROW(INDEX(Tableyear1[],1,1))+1)/(YEAR(Tableyear1[])=YEAR(M1051)),1)))*$C$25,O1051+MAX($Q$2:Q1051)*$C$19),O1051)*($J1052/$J1051)</f>
        <v>4874.4086112658797</v>
      </c>
      <c r="P1052" s="80">
        <f t="array" ref="P1052">IF(YEAR(M1052)&lt;&gt;YEAR(M1051),IF(O1051&gt;INDEX(Table2xAcq.1[],_xlfn.AGGREGATE(15,6,(ROW(Tableyear1[])-ROW(INDEX(Tableyear1[],1,1))+1)/(YEAR(Tableyear1[])=YEAR(M1051)),1)),P1051+(O1051-INDEX(Table2xAcq.1[],_xlfn.AGGREGATE(15,6,(ROW(Tableyear1[])-ROW(INDEX(Tableyear1[],1,1))+1)/(YEAR(Tableyear1[])=YEAR(M1051)),1)))*$C$25,P1051-MAX($Q$2:Q1051)*$C$19),P1051)*(1+Tbill_YTM)^(1/52)</f>
        <v>8027.5037203976726</v>
      </c>
      <c r="Q1052" s="64">
        <f t="shared" si="64"/>
        <v>20763.051580719854</v>
      </c>
      <c r="R1052" s="64">
        <f>IF(YEAR(M1052)&lt;&gt;YEAR(M1051), R1051*EXP($C$20/52)+(-MAX(Q$2:Q1051)*$C$19), R1051*EXP($C$20/52))</f>
        <v>-8983.981398151871</v>
      </c>
      <c r="S1052" s="65">
        <f t="shared" si="65"/>
        <v>2.3111191642706541</v>
      </c>
      <c r="T1052" s="62"/>
      <c r="U1052" s="62"/>
      <c r="V1052" s="62"/>
    </row>
    <row r="1053" spans="7:22" x14ac:dyDescent="0.4">
      <c r="G1053" s="67"/>
      <c r="H1053" s="77">
        <v>43962</v>
      </c>
      <c r="I1053" s="78">
        <v>9152.6396484375</v>
      </c>
      <c r="J1053" s="73">
        <v>29.913375854492099</v>
      </c>
      <c r="K1053" s="79">
        <f t="shared" si="66"/>
        <v>181.74399107290492</v>
      </c>
      <c r="L1053" s="62"/>
      <c r="M1053" s="77">
        <v>43962</v>
      </c>
      <c r="N1053" s="80">
        <f t="shared" si="67"/>
        <v>7803.4106971002402</v>
      </c>
      <c r="O1053" s="80">
        <f t="array" ref="O1053">IF(YEAR(M1053)&lt;&gt;YEAR(M1052),IF(O1052&gt;INDEX(Table2xAcq.1[],_xlfn.AGGREGATE(15,6,(ROW(Tableyear1[])-ROW(INDEX(Tableyear1[],1,1))+1)/(YEAR(Tableyear1[])=YEAR(M1052)),1)),O1052-(O1052-INDEX(Table2xAcq.1[],_xlfn.AGGREGATE(15,6,(ROW(Tableyear1[])-ROW(INDEX(Tableyear1[],1,1))+1)/(YEAR(Tableyear1[])=YEAR(M1052)),1)))*$C$25,O1052+MAX($Q$2:Q1052)*$C$19),O1052)*($J1053/$J1052)</f>
        <v>4801.3717374282669</v>
      </c>
      <c r="P1053" s="80">
        <f t="array" ref="P1053">IF(YEAR(M1053)&lt;&gt;YEAR(M1052),IF(O1052&gt;INDEX(Table2xAcq.1[],_xlfn.AGGREGATE(15,6,(ROW(Tableyear1[])-ROW(INDEX(Tableyear1[],1,1))+1)/(YEAR(Tableyear1[])=YEAR(M1052)),1)),P1052+(O1052-INDEX(Table2xAcq.1[],_xlfn.AGGREGATE(15,6,(ROW(Tableyear1[])-ROW(INDEX(Tableyear1[],1,1))+1)/(YEAR(Tableyear1[])=YEAR(M1052)),1)))*$C$25,P1052-MAX($Q$2:Q1052)*$C$19),P1052)*(1+Tbill_YTM)^(1/52)</f>
        <v>8032.0681597871726</v>
      </c>
      <c r="Q1053" s="64">
        <f t="shared" si="64"/>
        <v>20636.850594315682</v>
      </c>
      <c r="R1053" s="64">
        <f>IF(YEAR(M1053)&lt;&gt;YEAR(M1052), R1052*EXP($C$20/52)+(-MAX(Q$2:Q1052)*$C$19), R1052*EXP($C$20/52))</f>
        <v>-8994.3535132961842</v>
      </c>
      <c r="S1053" s="65">
        <f t="shared" si="65"/>
        <v>2.294422891407216</v>
      </c>
      <c r="T1053" s="62"/>
      <c r="U1053" s="62"/>
      <c r="V1053" s="62"/>
    </row>
    <row r="1054" spans="7:22" x14ac:dyDescent="0.4">
      <c r="G1054" s="67"/>
      <c r="H1054" s="77">
        <v>43969</v>
      </c>
      <c r="I1054" s="78">
        <v>9413.990234375</v>
      </c>
      <c r="J1054" s="73">
        <v>31.602430343627901</v>
      </c>
      <c r="K1054" s="79">
        <f t="shared" si="66"/>
        <v>181.84733072375431</v>
      </c>
      <c r="L1054" s="62"/>
      <c r="M1054" s="77">
        <v>43969</v>
      </c>
      <c r="N1054" s="80">
        <f t="shared" si="67"/>
        <v>8026.2344983569928</v>
      </c>
      <c r="O1054" s="80">
        <f t="array" ref="O1054">IF(YEAR(M1054)&lt;&gt;YEAR(M1053),IF(O1053&gt;INDEX(Table2xAcq.1[],_xlfn.AGGREGATE(15,6,(ROW(Tableyear1[])-ROW(INDEX(Tableyear1[],1,1))+1)/(YEAR(Tableyear1[])=YEAR(M1053)),1)),O1053-(O1053-INDEX(Table2xAcq.1[],_xlfn.AGGREGATE(15,6,(ROW(Tableyear1[])-ROW(INDEX(Tableyear1[],1,1))+1)/(YEAR(Tableyear1[])=YEAR(M1053)),1)))*$C$25,O1053+MAX($Q$2:Q1053)*$C$19),O1053)*($J1054/$J1053)</f>
        <v>5072.4805058454949</v>
      </c>
      <c r="P1054" s="80">
        <f t="array" ref="P1054">IF(YEAR(M1054)&lt;&gt;YEAR(M1053),IF(O1053&gt;INDEX(Table2xAcq.1[],_xlfn.AGGREGATE(15,6,(ROW(Tableyear1[])-ROW(INDEX(Tableyear1[],1,1))+1)/(YEAR(Tableyear1[])=YEAR(M1053)),1)),P1053+(O1053-INDEX(Table2xAcq.1[],_xlfn.AGGREGATE(15,6,(ROW(Tableyear1[])-ROW(INDEX(Tableyear1[],1,1))+1)/(YEAR(Tableyear1[])=YEAR(M1053)),1)))*$C$25,P1053-MAX($Q$2:Q1053)*$C$19),P1053)*(1+Tbill_YTM)^(1/52)</f>
        <v>8036.6351945173492</v>
      </c>
      <c r="Q1054" s="64">
        <f t="shared" si="64"/>
        <v>21135.350198719836</v>
      </c>
      <c r="R1054" s="64">
        <f>IF(YEAR(M1054)&lt;&gt;YEAR(M1053), R1053*EXP($C$20/52)+(-MAX(Q$2:Q1053)*$C$19), R1053*EXP($C$20/52))</f>
        <v>-9004.7376031728363</v>
      </c>
      <c r="S1054" s="65">
        <f t="shared" si="65"/>
        <v>2.3471367107102328</v>
      </c>
      <c r="T1054" s="62"/>
      <c r="U1054" s="62"/>
      <c r="V1054" s="62"/>
    </row>
    <row r="1055" spans="7:22" x14ac:dyDescent="0.4">
      <c r="G1055" s="67"/>
      <c r="H1055" s="77">
        <v>43976</v>
      </c>
      <c r="I1055" s="78">
        <v>9555.5302734375</v>
      </c>
      <c r="J1055" s="73">
        <v>32.512496948242102</v>
      </c>
      <c r="K1055" s="79">
        <f t="shared" si="66"/>
        <v>181.95072913353914</v>
      </c>
      <c r="L1055" s="62"/>
      <c r="M1055" s="77">
        <v>43976</v>
      </c>
      <c r="N1055" s="80">
        <f t="shared" si="67"/>
        <v>8146.9095273445982</v>
      </c>
      <c r="O1055" s="80">
        <f t="array" ref="O1055">IF(YEAR(M1055)&lt;&gt;YEAR(M1054),IF(O1054&gt;INDEX(Table2xAcq.1[],_xlfn.AGGREGATE(15,6,(ROW(Tableyear1[])-ROW(INDEX(Tableyear1[],1,1))+1)/(YEAR(Tableyear1[])=YEAR(M1054)),1)),O1054-(O1054-INDEX(Table2xAcq.1[],_xlfn.AGGREGATE(15,6,(ROW(Tableyear1[])-ROW(INDEX(Tableyear1[],1,1))+1)/(YEAR(Tableyear1[])=YEAR(M1054)),1)))*$C$25,O1054+MAX($Q$2:Q1054)*$C$19),O1054)*($J1055/$J1054)</f>
        <v>5218.5545596676666</v>
      </c>
      <c r="P1055" s="80">
        <f t="array" ref="P1055">IF(YEAR(M1055)&lt;&gt;YEAR(M1054),IF(O1054&gt;INDEX(Table2xAcq.1[],_xlfn.AGGREGATE(15,6,(ROW(Tableyear1[])-ROW(INDEX(Tableyear1[],1,1))+1)/(YEAR(Tableyear1[])=YEAR(M1054)),1)),P1054+(O1054-INDEX(Table2xAcq.1[],_xlfn.AGGREGATE(15,6,(ROW(Tableyear1[])-ROW(INDEX(Tableyear1[],1,1))+1)/(YEAR(Tableyear1[])=YEAR(M1054)),1)))*$C$25,P1054-MAX($Q$2:Q1054)*$C$19),P1054)*(1+Tbill_YTM)^(1/52)</f>
        <v>8041.204826063914</v>
      </c>
      <c r="Q1055" s="64">
        <f t="shared" si="64"/>
        <v>21406.668913076177</v>
      </c>
      <c r="R1055" s="64">
        <f>IF(YEAR(M1055)&lt;&gt;YEAR(M1054), R1054*EXP($C$20/52)+(-MAX(Q$2:Q1054)*$C$19), R1054*EXP($C$20/52))</f>
        <v>-9015.1336816067978</v>
      </c>
      <c r="S1055" s="65">
        <f t="shared" si="65"/>
        <v>2.3745259548121083</v>
      </c>
      <c r="T1055" s="62"/>
      <c r="U1055" s="62"/>
      <c r="V1055" s="62"/>
    </row>
    <row r="1056" spans="7:22" ht="17.5" customHeight="1" thickBot="1" x14ac:dyDescent="0.45">
      <c r="G1056" s="70" t="s">
        <v>50</v>
      </c>
      <c r="H1056" s="98">
        <v>43983</v>
      </c>
      <c r="I1056" s="99">
        <v>9824.3896484375</v>
      </c>
      <c r="J1056" s="73">
        <v>34.374660491943303</v>
      </c>
      <c r="K1056" s="79">
        <f t="shared" si="66"/>
        <v>182.05418633566973</v>
      </c>
      <c r="L1056" s="62"/>
      <c r="M1056" s="98">
        <v>43983</v>
      </c>
      <c r="N1056" s="80">
        <f t="shared" si="67"/>
        <v>8376.1352156135399</v>
      </c>
      <c r="O1056" s="80">
        <f t="array" ref="O1056">IF(YEAR(M1056)&lt;&gt;YEAR(M1055),IF(O1055&gt;INDEX(Table2xAcq.1[],_xlfn.AGGREGATE(15,6,(ROW(Tableyear1[])-ROW(INDEX(Tableyear1[],1,1))+1)/(YEAR(Tableyear1[])=YEAR(M1055)),1)),O1055-(O1055-INDEX(Table2xAcq.1[],_xlfn.AGGREGATE(15,6,(ROW(Tableyear1[])-ROW(INDEX(Tableyear1[],1,1))+1)/(YEAR(Tableyear1[])=YEAR(M1055)),1)))*$C$25,O1055+MAX($Q$2:Q1055)*$C$19),O1055)*($J1056/$J1055)</f>
        <v>5517.4489222661141</v>
      </c>
      <c r="P1056" s="80">
        <f t="array" ref="P1056">IF(YEAR(M1056)&lt;&gt;YEAR(M1055),IF(O1055&gt;INDEX(Table2xAcq.1[],_xlfn.AGGREGATE(15,6,(ROW(Tableyear1[])-ROW(INDEX(Tableyear1[],1,1))+1)/(YEAR(Tableyear1[])=YEAR(M1055)),1)),P1055+(O1055-INDEX(Table2xAcq.1[],_xlfn.AGGREGATE(15,6,(ROW(Tableyear1[])-ROW(INDEX(Tableyear1[],1,1))+1)/(YEAR(Tableyear1[])=YEAR(M1055)),1)))*$C$25,P1055-MAX($Q$2:Q1055)*$C$19),P1055)*(1+Tbill_YTM)^(1/52)</f>
        <v>8045.777055903417</v>
      </c>
      <c r="Q1056" s="64">
        <f t="shared" si="64"/>
        <v>21939.361193783072</v>
      </c>
      <c r="R1056" s="64">
        <f>IF(YEAR(M1056)&lt;&gt;YEAR(M1055), R1055*EXP($C$20/52)+(-MAX(Q$2:Q1055)*$C$19), R1055*EXP($C$20/52))</f>
        <v>-9025.5417624390047</v>
      </c>
      <c r="S1056" s="65">
        <f t="shared" si="65"/>
        <v>2.4308082297160984</v>
      </c>
      <c r="T1056" s="62"/>
      <c r="U1056" s="62"/>
      <c r="V1056" s="62"/>
    </row>
    <row r="1057" spans="1:22" x14ac:dyDescent="0.4">
      <c r="G1057" s="67"/>
      <c r="H1057" s="77">
        <v>43990</v>
      </c>
      <c r="I1057" s="78">
        <v>9663.7802734375</v>
      </c>
      <c r="J1057" s="73">
        <v>33.167839050292898</v>
      </c>
      <c r="K1057" s="79">
        <f t="shared" si="66"/>
        <v>182.15770236357542</v>
      </c>
      <c r="L1057" s="62"/>
      <c r="M1057" s="77">
        <v>43990</v>
      </c>
      <c r="N1057" s="80">
        <f t="shared" si="67"/>
        <v>8239.2019413811668</v>
      </c>
      <c r="O1057" s="80">
        <f t="array" ref="O1057">IF(YEAR(M1057)&lt;&gt;YEAR(M1056),IF(O1056&gt;INDEX(Table2xAcq.1[],_xlfn.AGGREGATE(15,6,(ROW(Tableyear1[])-ROW(INDEX(Tableyear1[],1,1))+1)/(YEAR(Tableyear1[])=YEAR(M1056)),1)),O1056-(O1056-INDEX(Table2xAcq.1[],_xlfn.AGGREGATE(15,6,(ROW(Tableyear1[])-ROW(INDEX(Tableyear1[],1,1))+1)/(YEAR(Tableyear1[])=YEAR(M1056)),1)))*$C$25,O1056+MAX($Q$2:Q1056)*$C$19),O1056)*($J1057/$J1056)</f>
        <v>5323.7429898348018</v>
      </c>
      <c r="P1057" s="80">
        <f t="array" ref="P1057">IF(YEAR(M1057)&lt;&gt;YEAR(M1056),IF(O1056&gt;INDEX(Table2xAcq.1[],_xlfn.AGGREGATE(15,6,(ROW(Tableyear1[])-ROW(INDEX(Tableyear1[],1,1))+1)/(YEAR(Tableyear1[])=YEAR(M1056)),1)),P1056+(O1056-INDEX(Table2xAcq.1[],_xlfn.AGGREGATE(15,6,(ROW(Tableyear1[])-ROW(INDEX(Tableyear1[],1,1))+1)/(YEAR(Tableyear1[])=YEAR(M1056)),1)))*$C$25,P1056-MAX($Q$2:Q1056)*$C$19),P1056)*(1+Tbill_YTM)^(1/52)</f>
        <v>8050.351885513247</v>
      </c>
      <c r="Q1057" s="64">
        <f t="shared" si="64"/>
        <v>21613.296816729217</v>
      </c>
      <c r="R1057" s="64">
        <f>IF(YEAR(M1057)&lt;&gt;YEAR(M1056), R1056*EXP($C$20/52)+(-MAX(Q$2:Q1056)*$C$19), R1056*EXP($C$20/52))</f>
        <v>-9035.961859526371</v>
      </c>
      <c r="S1057" s="65">
        <f t="shared" si="65"/>
        <v>2.391919881107389</v>
      </c>
      <c r="T1057" s="62"/>
      <c r="U1057" s="62"/>
      <c r="V1057" s="62"/>
    </row>
    <row r="1058" spans="1:22" ht="17.5" customHeight="1" x14ac:dyDescent="0.4">
      <c r="A1058" s="4"/>
      <c r="G1058" s="67"/>
      <c r="H1058" s="77">
        <v>43997</v>
      </c>
      <c r="I1058" s="78">
        <v>10008.6396484375</v>
      </c>
      <c r="J1058" s="73">
        <v>35.564170837402301</v>
      </c>
      <c r="K1058" s="79">
        <f t="shared" si="66"/>
        <v>182.26127725070458</v>
      </c>
      <c r="L1058" s="79"/>
      <c r="M1058" s="77">
        <v>43997</v>
      </c>
      <c r="N1058" s="93">
        <f t="shared" si="67"/>
        <v>8533.2241512831715</v>
      </c>
      <c r="O1058" s="80">
        <f t="array" ref="O1058">IF(YEAR(M1058)&lt;&gt;YEAR(M1057),IF(O1057&gt;INDEX(Table2xAcq.1[],_xlfn.AGGREGATE(15,6,(ROW(Tableyear1[])-ROW(INDEX(Tableyear1[],1,1))+1)/(YEAR(Tableyear1[])=YEAR(M1057)),1)),O1057-(O1057-INDEX(Table2xAcq.1[],_xlfn.AGGREGATE(15,6,(ROW(Tableyear1[])-ROW(INDEX(Tableyear1[],1,1))+1)/(YEAR(Tableyear1[])=YEAR(M1057)),1)))*$C$25,O1057+MAX($Q$2:Q1057)*$C$19),O1057)*($J1058/$J1057)</f>
        <v>5708.3762646646046</v>
      </c>
      <c r="P1058" s="80">
        <f t="array" ref="P1058">IF(YEAR(M1058)&lt;&gt;YEAR(M1057),IF(O1057&gt;INDEX(Table2xAcq.1[],_xlfn.AGGREGATE(15,6,(ROW(Tableyear1[])-ROW(INDEX(Tableyear1[],1,1))+1)/(YEAR(Tableyear1[])=YEAR(M1057)),1)),P1057+(O1057-INDEX(Table2xAcq.1[],_xlfn.AGGREGATE(15,6,(ROW(Tableyear1[])-ROW(INDEX(Tableyear1[],1,1))+1)/(YEAR(Tableyear1[])=YEAR(M1057)),1)))*$C$25,P1057-MAX($Q$2:Q1057)*$C$19),P1057)*(1+Tbill_YTM)^(1/52)</f>
        <v>8054.9293163716347</v>
      </c>
      <c r="Q1058" s="64">
        <f t="shared" si="64"/>
        <v>22296.52973231941</v>
      </c>
      <c r="R1058" s="66">
        <f>IF(YEAR(M1058)&lt;&gt;YEAR(M1057), R1057*EXP($C$20/52)+(-MAX(Q$2:Q1057)*$C$19), R1057*EXP($C$20/52))</f>
        <v>-9046.3939867418085</v>
      </c>
      <c r="S1058" s="65">
        <f t="shared" si="65"/>
        <v>2.4646870084363672</v>
      </c>
      <c r="T1058" s="62"/>
      <c r="U1058" s="62"/>
      <c r="V1058" s="62"/>
    </row>
    <row r="1059" spans="1:22" ht="17.5" customHeight="1" x14ac:dyDescent="0.4">
      <c r="G1059" s="67"/>
      <c r="H1059" s="77">
        <v>44004</v>
      </c>
      <c r="I1059" s="78">
        <v>9849.3603515625</v>
      </c>
      <c r="J1059" s="73">
        <v>34.456272125244098</v>
      </c>
      <c r="K1059" s="79">
        <f t="shared" si="66"/>
        <v>182.36491103052455</v>
      </c>
      <c r="L1059" s="62"/>
      <c r="M1059" s="77">
        <v>44004</v>
      </c>
      <c r="N1059" s="80">
        <f t="shared" si="67"/>
        <v>8397.4248827876436</v>
      </c>
      <c r="O1059" s="80">
        <f t="array" ref="O1059">IF(YEAR(M1059)&lt;&gt;YEAR(M1058),IF(O1058&gt;INDEX(Table2xAcq.1[],_xlfn.AGGREGATE(15,6,(ROW(Tableyear1[])-ROW(INDEX(Tableyear1[],1,1))+1)/(YEAR(Tableyear1[])=YEAR(M1058)),1)),O1058-(O1058-INDEX(Table2xAcq.1[],_xlfn.AGGREGATE(15,6,(ROW(Tableyear1[])-ROW(INDEX(Tableyear1[],1,1))+1)/(YEAR(Tableyear1[])=YEAR(M1058)),1)))*$C$25,O1058+MAX($Q$2:Q1058)*$C$19),O1058)*($J1059/$J1058)</f>
        <v>5530.5483394459688</v>
      </c>
      <c r="P1059" s="80">
        <f t="array" ref="P1059">IF(YEAR(M1059)&lt;&gt;YEAR(M1058),IF(O1058&gt;INDEX(Table2xAcq.1[],_xlfn.AGGREGATE(15,6,(ROW(Tableyear1[])-ROW(INDEX(Tableyear1[],1,1))+1)/(YEAR(Tableyear1[])=YEAR(M1058)),1)),P1058+(O1058-INDEX(Table2xAcq.1[],_xlfn.AGGREGATE(15,6,(ROW(Tableyear1[])-ROW(INDEX(Tableyear1[],1,1))+1)/(YEAR(Tableyear1[])=YEAR(M1058)),1)))*$C$25,P1058-MAX($Q$2:Q1058)*$C$19),P1058)*(1+Tbill_YTM)^(1/52)</f>
        <v>8059.5093499576496</v>
      </c>
      <c r="Q1059" s="64">
        <f t="shared" si="64"/>
        <v>21987.482572191264</v>
      </c>
      <c r="R1059" s="64">
        <f>IF(YEAR(M1059)&lt;&gt;YEAR(M1058), R1058*EXP($C$20/52)+(-MAX(Q$2:Q1058)*$C$19), R1058*EXP($C$20/52))</f>
        <v>-9056.8381579742436</v>
      </c>
      <c r="S1059" s="65">
        <f t="shared" si="65"/>
        <v>2.4277217047134734</v>
      </c>
      <c r="T1059" s="62"/>
      <c r="U1059" s="62"/>
      <c r="V1059" s="62"/>
    </row>
    <row r="1060" spans="1:22" x14ac:dyDescent="0.4">
      <c r="G1060" s="67"/>
      <c r="H1060" s="77">
        <v>44011</v>
      </c>
      <c r="I1060" s="78">
        <v>10341.8896484375</v>
      </c>
      <c r="J1060" s="73">
        <v>37.960498809814403</v>
      </c>
      <c r="K1060" s="79">
        <f t="shared" si="66"/>
        <v>182.46860373652171</v>
      </c>
      <c r="L1060" s="62"/>
      <c r="M1060" s="77">
        <v>44011</v>
      </c>
      <c r="N1060" s="80">
        <f t="shared" si="67"/>
        <v>8817.3483727860457</v>
      </c>
      <c r="O1060" s="80">
        <f t="array" ref="O1060">IF(YEAR(M1060)&lt;&gt;YEAR(M1059),IF(O1059&gt;INDEX(Table2xAcq.1[],_xlfn.AGGREGATE(15,6,(ROW(Tableyear1[])-ROW(INDEX(Tableyear1[],1,1))+1)/(YEAR(Tableyear1[])=YEAR(M1059)),1)),O1059-(O1059-INDEX(Table2xAcq.1[],_xlfn.AGGREGATE(15,6,(ROW(Tableyear1[])-ROW(INDEX(Tableyear1[],1,1))+1)/(YEAR(Tableyear1[])=YEAR(M1059)),1)))*$C$25,O1059+MAX($Q$2:Q1059)*$C$19),O1059)*($J1060/$J1059)</f>
        <v>6093.0089272004325</v>
      </c>
      <c r="P1060" s="80">
        <f t="array" ref="P1060">IF(YEAR(M1060)&lt;&gt;YEAR(M1059),IF(O1059&gt;INDEX(Table2xAcq.1[],_xlfn.AGGREGATE(15,6,(ROW(Tableyear1[])-ROW(INDEX(Tableyear1[],1,1))+1)/(YEAR(Tableyear1[])=YEAR(M1059)),1)),P1059+(O1059-INDEX(Table2xAcq.1[],_xlfn.AGGREGATE(15,6,(ROW(Tableyear1[])-ROW(INDEX(Tableyear1[],1,1))+1)/(YEAR(Tableyear1[])=YEAR(M1059)),1)))*$C$25,P1059-MAX($Q$2:Q1059)*$C$19),P1059)*(1+Tbill_YTM)^(1/52)</f>
        <v>8064.0919877512033</v>
      </c>
      <c r="Q1060" s="64">
        <f t="shared" si="64"/>
        <v>22974.44928773768</v>
      </c>
      <c r="R1060" s="64">
        <f>IF(YEAR(M1060)&lt;&gt;YEAR(M1059), R1059*EXP($C$20/52)+(-MAX(Q$2:Q1059)*$C$19), R1059*EXP($C$20/52))</f>
        <v>-9067.2943871286425</v>
      </c>
      <c r="S1060" s="65">
        <f t="shared" si="65"/>
        <v>2.5337711898216027</v>
      </c>
      <c r="T1060" s="62"/>
      <c r="U1060" s="62"/>
      <c r="V1060" s="62"/>
    </row>
    <row r="1061" spans="1:22" x14ac:dyDescent="0.4">
      <c r="G1061" s="67"/>
      <c r="H1061" s="77">
        <v>44018</v>
      </c>
      <c r="I1061" s="78">
        <v>10836.330078125</v>
      </c>
      <c r="J1061" s="73">
        <v>41.573554992675703</v>
      </c>
      <c r="K1061" s="79">
        <f t="shared" si="66"/>
        <v>182.57235540220151</v>
      </c>
      <c r="L1061" s="62"/>
      <c r="M1061" s="77">
        <v>44018</v>
      </c>
      <c r="N1061" s="80">
        <f t="shared" si="67"/>
        <v>9238.9012675032482</v>
      </c>
      <c r="O1061" s="80">
        <f t="array" ref="O1061">IF(YEAR(M1061)&lt;&gt;YEAR(M1060),IF(O1060&gt;INDEX(Table2xAcq.1[],_xlfn.AGGREGATE(15,6,(ROW(Tableyear1[])-ROW(INDEX(Tableyear1[],1,1))+1)/(YEAR(Tableyear1[])=YEAR(M1060)),1)),O1060-(O1060-INDEX(Table2xAcq.1[],_xlfn.AGGREGATE(15,6,(ROW(Tableyear1[])-ROW(INDEX(Tableyear1[],1,1))+1)/(YEAR(Tableyear1[])=YEAR(M1060)),1)))*$C$25,O1060+MAX($Q$2:Q1060)*$C$19),O1060)*($J1061/$J1060)</f>
        <v>6672.9376496059176</v>
      </c>
      <c r="P1061" s="80">
        <f t="array" ref="P1061">IF(YEAR(M1061)&lt;&gt;YEAR(M1060),IF(O1060&gt;INDEX(Table2xAcq.1[],_xlfn.AGGREGATE(15,6,(ROW(Tableyear1[])-ROW(INDEX(Tableyear1[],1,1))+1)/(YEAR(Tableyear1[])=YEAR(M1060)),1)),P1060+(O1060-INDEX(Table2xAcq.1[],_xlfn.AGGREGATE(15,6,(ROW(Tableyear1[])-ROW(INDEX(Tableyear1[],1,1))+1)/(YEAR(Tableyear1[])=YEAR(M1060)),1)))*$C$25,P1060-MAX($Q$2:Q1060)*$C$19),P1060)*(1+Tbill_YTM)^(1/52)</f>
        <v>8068.6772312330486</v>
      </c>
      <c r="Q1061" s="64">
        <f t="shared" si="64"/>
        <v>23980.516148342213</v>
      </c>
      <c r="R1061" s="64">
        <f>IF(YEAR(M1061)&lt;&gt;YEAR(M1060), R1060*EXP($C$20/52)+(-MAX(Q$2:Q1060)*$C$19), R1060*EXP($C$20/52))</f>
        <v>-9077.7626881260203</v>
      </c>
      <c r="S1061" s="65">
        <f t="shared" si="65"/>
        <v>2.6416769166822824</v>
      </c>
      <c r="T1061" s="62"/>
      <c r="U1061" s="62"/>
      <c r="V1061" s="62"/>
    </row>
    <row r="1062" spans="1:22" x14ac:dyDescent="0.4">
      <c r="G1062" s="67"/>
      <c r="H1062" s="77">
        <v>44025</v>
      </c>
      <c r="I1062" s="78">
        <v>10645.2197265625</v>
      </c>
      <c r="J1062" s="73">
        <v>40.074916839599602</v>
      </c>
      <c r="K1062" s="79">
        <f t="shared" si="66"/>
        <v>182.67616606108842</v>
      </c>
      <c r="L1062" s="62"/>
      <c r="M1062" s="77">
        <v>44025</v>
      </c>
      <c r="N1062" s="80">
        <f t="shared" si="67"/>
        <v>9075.9632934332221</v>
      </c>
      <c r="O1062" s="80">
        <f t="array" ref="O1062">IF(YEAR(M1062)&lt;&gt;YEAR(M1061),IF(O1061&gt;INDEX(Table2xAcq.1[],_xlfn.AGGREGATE(15,6,(ROW(Tableyear1[])-ROW(INDEX(Tableyear1[],1,1))+1)/(YEAR(Tableyear1[])=YEAR(M1061)),1)),O1061-(O1061-INDEX(Table2xAcq.1[],_xlfn.AGGREGATE(15,6,(ROW(Tableyear1[])-ROW(INDEX(Tableyear1[],1,1))+1)/(YEAR(Tableyear1[])=YEAR(M1061)),1)))*$C$25,O1061+MAX($Q$2:Q1061)*$C$19),O1061)*($J1062/$J1061)</f>
        <v>6432.3924531087887</v>
      </c>
      <c r="P1062" s="80">
        <f t="array" ref="P1062">IF(YEAR(M1062)&lt;&gt;YEAR(M1061),IF(O1061&gt;INDEX(Table2xAcq.1[],_xlfn.AGGREGATE(15,6,(ROW(Tableyear1[])-ROW(INDEX(Tableyear1[],1,1))+1)/(YEAR(Tableyear1[])=YEAR(M1061)),1)),P1061+(O1061-INDEX(Table2xAcq.1[],_xlfn.AGGREGATE(15,6,(ROW(Tableyear1[])-ROW(INDEX(Tableyear1[],1,1))+1)/(YEAR(Tableyear1[])=YEAR(M1061)),1)))*$C$25,P1061-MAX($Q$2:Q1061)*$C$19),P1061)*(1+Tbill_YTM)^(1/52)</f>
        <v>8073.2650818847796</v>
      </c>
      <c r="Q1062" s="64">
        <f t="shared" si="64"/>
        <v>23581.620828426792</v>
      </c>
      <c r="R1062" s="64">
        <f>IF(YEAR(M1062)&lt;&gt;YEAR(M1061), R1061*EXP($C$20/52)+(-MAX(Q$2:Q1061)*$C$19), R1061*EXP($C$20/52))</f>
        <v>-9088.2430749034647</v>
      </c>
      <c r="S1062" s="65">
        <f t="shared" si="65"/>
        <v>2.5947392289215676</v>
      </c>
      <c r="T1062" s="62"/>
      <c r="U1062" s="62"/>
      <c r="V1062" s="62"/>
    </row>
    <row r="1063" spans="1:22" x14ac:dyDescent="0.4">
      <c r="G1063" s="67"/>
      <c r="H1063" s="77">
        <v>44032</v>
      </c>
      <c r="I1063" s="78">
        <v>10483.1298828125</v>
      </c>
      <c r="J1063" s="73">
        <v>38.811214447021399</v>
      </c>
      <c r="K1063" s="79">
        <f t="shared" si="66"/>
        <v>182.78003574672599</v>
      </c>
      <c r="L1063" s="62"/>
      <c r="M1063" s="77">
        <v>44032</v>
      </c>
      <c r="N1063" s="80">
        <f t="shared" si="67"/>
        <v>8937.767792551027</v>
      </c>
      <c r="O1063" s="80">
        <f t="array" ref="O1063">IF(YEAR(M1063)&lt;&gt;YEAR(M1062),IF(O1062&gt;INDEX(Table2xAcq.1[],_xlfn.AGGREGATE(15,6,(ROW(Tableyear1[])-ROW(INDEX(Tableyear1[],1,1))+1)/(YEAR(Tableyear1[])=YEAR(M1062)),1)),O1062-(O1062-INDEX(Table2xAcq.1[],_xlfn.AGGREGATE(15,6,(ROW(Tableyear1[])-ROW(INDEX(Tableyear1[],1,1))+1)/(YEAR(Tableyear1[])=YEAR(M1062)),1)))*$C$25,O1062+MAX($Q$2:Q1062)*$C$19),O1062)*($J1063/$J1062)</f>
        <v>6229.5566053007815</v>
      </c>
      <c r="P1063" s="80">
        <f t="array" ref="P1063">IF(YEAR(M1063)&lt;&gt;YEAR(M1062),IF(O1062&gt;INDEX(Table2xAcq.1[],_xlfn.AGGREGATE(15,6,(ROW(Tableyear1[])-ROW(INDEX(Tableyear1[],1,1))+1)/(YEAR(Tableyear1[])=YEAR(M1062)),1)),P1062+(O1062-INDEX(Table2xAcq.1[],_xlfn.AGGREGATE(15,6,(ROW(Tableyear1[])-ROW(INDEX(Tableyear1[],1,1))+1)/(YEAR(Tableyear1[])=YEAR(M1062)),1)))*$C$25,P1062-MAX($Q$2:Q1062)*$C$19),P1062)*(1+Tbill_YTM)^(1/52)</f>
        <v>8077.8555411888337</v>
      </c>
      <c r="Q1063" s="64">
        <f t="shared" si="64"/>
        <v>23245.179939040641</v>
      </c>
      <c r="R1063" s="64">
        <f>IF(YEAR(M1063)&lt;&gt;YEAR(M1062), R1062*EXP($C$20/52)+(-MAX(Q$2:Q1062)*$C$19), R1062*EXP($C$20/52))</f>
        <v>-9098.7355614141561</v>
      </c>
      <c r="S1063" s="65">
        <f t="shared" si="65"/>
        <v>2.5547703614575425</v>
      </c>
      <c r="T1063" s="62"/>
      <c r="U1063" s="62"/>
      <c r="V1063" s="62"/>
    </row>
    <row r="1064" spans="1:22" x14ac:dyDescent="0.4">
      <c r="G1064" s="67"/>
      <c r="H1064" s="77">
        <v>44039</v>
      </c>
      <c r="I1064" s="78">
        <v>10905.8798828125</v>
      </c>
      <c r="J1064" s="73">
        <v>41.961814880371001</v>
      </c>
      <c r="K1064" s="79">
        <f t="shared" si="66"/>
        <v>182.88396449267682</v>
      </c>
      <c r="L1064" s="62"/>
      <c r="M1064" s="77">
        <v>44039</v>
      </c>
      <c r="N1064" s="80">
        <f t="shared" si="67"/>
        <v>9298.198444134945</v>
      </c>
      <c r="O1064" s="80">
        <f t="array" ref="O1064">IF(YEAR(M1064)&lt;&gt;YEAR(M1063),IF(O1063&gt;INDEX(Table2xAcq.1[],_xlfn.AGGREGATE(15,6,(ROW(Tableyear1[])-ROW(INDEX(Tableyear1[],1,1))+1)/(YEAR(Tableyear1[])=YEAR(M1063)),1)),O1063-(O1063-INDEX(Table2xAcq.1[],_xlfn.AGGREGATE(15,6,(ROW(Tableyear1[])-ROW(INDEX(Tableyear1[],1,1))+1)/(YEAR(Tableyear1[])=YEAR(M1063)),1)))*$C$25,O1063+MAX($Q$2:Q1063)*$C$19),O1063)*($J1064/$J1063)</f>
        <v>6735.2569298043554</v>
      </c>
      <c r="P1064" s="80">
        <f t="array" ref="P1064">IF(YEAR(M1064)&lt;&gt;YEAR(M1063),IF(O1063&gt;INDEX(Table2xAcq.1[],_xlfn.AGGREGATE(15,6,(ROW(Tableyear1[])-ROW(INDEX(Tableyear1[],1,1))+1)/(YEAR(Tableyear1[])=YEAR(M1063)),1)),P1063+(O1063-INDEX(Table2xAcq.1[],_xlfn.AGGREGATE(15,6,(ROW(Tableyear1[])-ROW(INDEX(Tableyear1[],1,1))+1)/(YEAR(Tableyear1[])=YEAR(M1063)),1)))*$C$25,P1063-MAX($Q$2:Q1063)*$C$19),P1063)*(1+Tbill_YTM)^(1/52)</f>
        <v>8082.4486106284903</v>
      </c>
      <c r="Q1064" s="64">
        <f t="shared" si="64"/>
        <v>24115.903984567791</v>
      </c>
      <c r="R1064" s="64">
        <f>IF(YEAR(M1064)&lt;&gt;YEAR(M1063), R1063*EXP($C$20/52)+(-MAX(Q$2:Q1063)*$C$19), R1063*EXP($C$20/52))</f>
        <v>-9109.2401616273837</v>
      </c>
      <c r="S1064" s="65">
        <f t="shared" si="65"/>
        <v>2.6474111513884422</v>
      </c>
      <c r="T1064" s="62"/>
      <c r="U1064" s="62"/>
      <c r="V1064" s="62"/>
    </row>
    <row r="1065" spans="1:22" x14ac:dyDescent="0.4">
      <c r="E1065" s="4"/>
      <c r="F1065" s="4"/>
      <c r="G1065" s="67"/>
      <c r="H1065" s="77">
        <v>44046</v>
      </c>
      <c r="I1065" s="78">
        <v>11139.3896484375</v>
      </c>
      <c r="J1065" s="73">
        <v>43.7374267578125</v>
      </c>
      <c r="K1065" s="79">
        <f t="shared" si="66"/>
        <v>182.98795233252261</v>
      </c>
      <c r="L1065" s="62"/>
      <c r="M1065" s="77">
        <v>44046</v>
      </c>
      <c r="N1065" s="80">
        <f t="shared" si="67"/>
        <v>9497.2855570277334</v>
      </c>
      <c r="O1065" s="80">
        <f t="array" ref="O1065">IF(YEAR(M1065)&lt;&gt;YEAR(M1064),IF(O1064&gt;INDEX(Table2xAcq.1[],_xlfn.AGGREGATE(15,6,(ROW(Tableyear1[])-ROW(INDEX(Tableyear1[],1,1))+1)/(YEAR(Tableyear1[])=YEAR(M1064)),1)),O1064-(O1064-INDEX(Table2xAcq.1[],_xlfn.AGGREGATE(15,6,(ROW(Tableyear1[])-ROW(INDEX(Tableyear1[],1,1))+1)/(YEAR(Tableyear1[])=YEAR(M1064)),1)))*$C$25,O1064+MAX($Q$2:Q1064)*$C$19),O1064)*($J1065/$J1064)</f>
        <v>7020.2589545326773</v>
      </c>
      <c r="P1065" s="80">
        <f t="array" ref="P1065">IF(YEAR(M1065)&lt;&gt;YEAR(M1064),IF(O1064&gt;INDEX(Table2xAcq.1[],_xlfn.AGGREGATE(15,6,(ROW(Tableyear1[])-ROW(INDEX(Tableyear1[],1,1))+1)/(YEAR(Tableyear1[])=YEAR(M1064)),1)),P1064+(O1064-INDEX(Table2xAcq.1[],_xlfn.AGGREGATE(15,6,(ROW(Tableyear1[])-ROW(INDEX(Tableyear1[],1,1))+1)/(YEAR(Tableyear1[])=YEAR(M1064)),1)))*$C$25,P1064-MAX($Q$2:Q1064)*$C$19),P1064)*(1+Tbill_YTM)^(1/52)</f>
        <v>8087.0442916878737</v>
      </c>
      <c r="Q1065" s="64">
        <f t="shared" si="64"/>
        <v>24604.588803248284</v>
      </c>
      <c r="R1065" s="64">
        <f>IF(YEAR(M1065)&lt;&gt;YEAR(M1064), R1064*EXP($C$20/52)+(-MAX(Q$2:Q1064)*$C$19), R1064*EXP($C$20/52))</f>
        <v>-9119.7568895285622</v>
      </c>
      <c r="S1065" s="65">
        <f t="shared" si="65"/>
        <v>2.6979434979785077</v>
      </c>
      <c r="T1065" s="62"/>
      <c r="U1065" s="62"/>
      <c r="V1065" s="62"/>
    </row>
    <row r="1066" spans="1:22" x14ac:dyDescent="0.4">
      <c r="B1066" s="27"/>
      <c r="C1066" s="4"/>
      <c r="D1066" s="4"/>
      <c r="G1066" s="67"/>
      <c r="H1066" s="77">
        <v>44053</v>
      </c>
      <c r="I1066" s="78">
        <v>11164.4501953125</v>
      </c>
      <c r="J1066" s="73">
        <v>43.9204292297363</v>
      </c>
      <c r="K1066" s="79">
        <f t="shared" si="66"/>
        <v>183.09199929986417</v>
      </c>
      <c r="L1066" s="62"/>
      <c r="M1066" s="77">
        <v>44053</v>
      </c>
      <c r="N1066" s="80">
        <f t="shared" si="67"/>
        <v>9518.651823708291</v>
      </c>
      <c r="O1066" s="80">
        <f t="array" ref="O1066">IF(YEAR(M1066)&lt;&gt;YEAR(M1065),IF(O1065&gt;INDEX(Table2xAcq.1[],_xlfn.AGGREGATE(15,6,(ROW(Tableyear1[])-ROW(INDEX(Tableyear1[],1,1))+1)/(YEAR(Tableyear1[])=YEAR(M1065)),1)),O1065-(O1065-INDEX(Table2xAcq.1[],_xlfn.AGGREGATE(15,6,(ROW(Tableyear1[])-ROW(INDEX(Tableyear1[],1,1))+1)/(YEAR(Tableyear1[])=YEAR(M1065)),1)))*$C$25,O1065+MAX($Q$2:Q1065)*$C$19),O1065)*($J1066/$J1065)</f>
        <v>7049.6325331233566</v>
      </c>
      <c r="P1066" s="80">
        <f t="array" ref="P1066">IF(YEAR(M1066)&lt;&gt;YEAR(M1065),IF(O1065&gt;INDEX(Table2xAcq.1[],_xlfn.AGGREGATE(15,6,(ROW(Tableyear1[])-ROW(INDEX(Tableyear1[],1,1))+1)/(YEAR(Tableyear1[])=YEAR(M1065)),1)),P1065+(O1065-INDEX(Table2xAcq.1[],_xlfn.AGGREGATE(15,6,(ROW(Tableyear1[])-ROW(INDEX(Tableyear1[],1,1))+1)/(YEAR(Tableyear1[])=YEAR(M1065)),1)))*$C$25,P1065-MAX($Q$2:Q1065)*$C$19),P1065)*(1+Tbill_YTM)^(1/52)</f>
        <v>8091.6425858519506</v>
      </c>
      <c r="Q1066" s="64">
        <f t="shared" si="64"/>
        <v>24659.926942683596</v>
      </c>
      <c r="R1066" s="64">
        <f>IF(YEAR(M1066)&lt;&gt;YEAR(M1065), R1065*EXP($C$20/52)+(-MAX(Q$2:Q1065)*$C$19), R1065*EXP($C$20/52))</f>
        <v>-9130.2857591192533</v>
      </c>
      <c r="S1066" s="65">
        <f t="shared" si="65"/>
        <v>2.7008932242951396</v>
      </c>
      <c r="T1066" s="62"/>
      <c r="U1066" s="62"/>
      <c r="V1066" s="62"/>
    </row>
    <row r="1067" spans="1:22" x14ac:dyDescent="0.4">
      <c r="G1067" s="67"/>
      <c r="H1067" s="77">
        <v>44060</v>
      </c>
      <c r="I1067" s="78">
        <v>11555.16015625</v>
      </c>
      <c r="J1067" s="73">
        <v>47.041347503662102</v>
      </c>
      <c r="K1067" s="79">
        <f t="shared" si="66"/>
        <v>183.1961054283214</v>
      </c>
      <c r="L1067" s="62"/>
      <c r="M1067" s="77">
        <v>44060</v>
      </c>
      <c r="N1067" s="80">
        <f t="shared" si="67"/>
        <v>9851.7655926048719</v>
      </c>
      <c r="O1067" s="80">
        <f t="array" ref="O1067">IF(YEAR(M1067)&lt;&gt;YEAR(M1066),IF(O1066&gt;INDEX(Table2xAcq.1[],_xlfn.AGGREGATE(15,6,(ROW(Tableyear1[])-ROW(INDEX(Tableyear1[],1,1))+1)/(YEAR(Tableyear1[])=YEAR(M1066)),1)),O1066-(O1066-INDEX(Table2xAcq.1[],_xlfn.AGGREGATE(15,6,(ROW(Tableyear1[])-ROW(INDEX(Tableyear1[],1,1))+1)/(YEAR(Tableyear1[])=YEAR(M1066)),1)))*$C$25,O1066+MAX($Q$2:Q1066)*$C$19),O1066)*($J1067/$J1066)</f>
        <v>7550.5685982515752</v>
      </c>
      <c r="P1067" s="80">
        <f t="array" ref="P1067">IF(YEAR(M1067)&lt;&gt;YEAR(M1066),IF(O1066&gt;INDEX(Table2xAcq.1[],_xlfn.AGGREGATE(15,6,(ROW(Tableyear1[])-ROW(INDEX(Tableyear1[],1,1))+1)/(YEAR(Tableyear1[])=YEAR(M1066)),1)),P1066+(O1066-INDEX(Table2xAcq.1[],_xlfn.AGGREGATE(15,6,(ROW(Tableyear1[])-ROW(INDEX(Tableyear1[],1,1))+1)/(YEAR(Tableyear1[])=YEAR(M1066)),1)))*$C$25,P1066-MAX($Q$2:Q1066)*$C$19),P1066)*(1+Tbill_YTM)^(1/52)</f>
        <v>8096.2434946065323</v>
      </c>
      <c r="Q1067" s="64">
        <f t="shared" si="64"/>
        <v>25498.57768546298</v>
      </c>
      <c r="R1067" s="64">
        <f>IF(YEAR(M1067)&lt;&gt;YEAR(M1066), R1066*EXP($C$20/52)+(-MAX(Q$2:Q1066)*$C$19), R1066*EXP($C$20/52))</f>
        <v>-9140.826784417186</v>
      </c>
      <c r="S1067" s="65">
        <f t="shared" si="65"/>
        <v>2.7895264057439149</v>
      </c>
      <c r="T1067" s="62"/>
      <c r="U1067" s="62"/>
      <c r="V1067" s="62"/>
    </row>
    <row r="1068" spans="1:22" x14ac:dyDescent="0.4">
      <c r="G1068" s="67"/>
      <c r="H1068" s="77">
        <v>44067</v>
      </c>
      <c r="I1068" s="78">
        <v>11995.849609375</v>
      </c>
      <c r="J1068" s="73">
        <v>50.632148742675703</v>
      </c>
      <c r="K1068" s="79">
        <f t="shared" si="66"/>
        <v>183.3002707515333</v>
      </c>
      <c r="L1068" s="62"/>
      <c r="M1068" s="77">
        <v>44067</v>
      </c>
      <c r="N1068" s="80">
        <f t="shared" si="67"/>
        <v>10227.49116737957</v>
      </c>
      <c r="O1068" s="80">
        <f t="array" ref="O1068">IF(YEAR(M1068)&lt;&gt;YEAR(M1067),IF(O1067&gt;INDEX(Table2xAcq.1[],_xlfn.AGGREGATE(15,6,(ROW(Tableyear1[])-ROW(INDEX(Tableyear1[],1,1))+1)/(YEAR(Tableyear1[])=YEAR(M1067)),1)),O1067-(O1067-INDEX(Table2xAcq.1[],_xlfn.AGGREGATE(15,6,(ROW(Tableyear1[])-ROW(INDEX(Tableyear1[],1,1))+1)/(YEAR(Tableyear1[])=YEAR(M1067)),1)))*$C$25,O1067+MAX($Q$2:Q1067)*$C$19),O1067)*($J1068/$J1067)</f>
        <v>8126.9251976399801</v>
      </c>
      <c r="P1068" s="80">
        <f t="array" ref="P1068">IF(YEAR(M1068)&lt;&gt;YEAR(M1067),IF(O1067&gt;INDEX(Table2xAcq.1[],_xlfn.AGGREGATE(15,6,(ROW(Tableyear1[])-ROW(INDEX(Tableyear1[],1,1))+1)/(YEAR(Tableyear1[])=YEAR(M1067)),1)),P1067+(O1067-INDEX(Table2xAcq.1[],_xlfn.AGGREGATE(15,6,(ROW(Tableyear1[])-ROW(INDEX(Tableyear1[],1,1))+1)/(YEAR(Tableyear1[])=YEAR(M1067)),1)))*$C$25,P1067-MAX($Q$2:Q1067)*$C$19),P1067)*(1+Tbill_YTM)^(1/52)</f>
        <v>8100.8470194382753</v>
      </c>
      <c r="Q1068" s="64">
        <f t="shared" si="64"/>
        <v>26455.263384457827</v>
      </c>
      <c r="R1068" s="64">
        <f>IF(YEAR(M1068)&lt;&gt;YEAR(M1067), R1067*EXP($C$20/52)+(-MAX(Q$2:Q1067)*$C$19), R1067*EXP($C$20/52))</f>
        <v>-9151.379979456271</v>
      </c>
      <c r="S1068" s="65">
        <f t="shared" si="65"/>
        <v>2.8908496252856573</v>
      </c>
      <c r="T1068" s="62"/>
      <c r="U1068" s="62"/>
      <c r="V1068" s="62"/>
    </row>
    <row r="1069" spans="1:22" x14ac:dyDescent="0.4">
      <c r="G1069" s="62"/>
      <c r="H1069" s="77">
        <v>44074</v>
      </c>
      <c r="I1069" s="78">
        <v>11622.1298828125</v>
      </c>
      <c r="J1069" s="73">
        <v>47.362842559814403</v>
      </c>
      <c r="K1069" s="79">
        <f t="shared" si="66"/>
        <v>183.40449530315803</v>
      </c>
      <c r="L1069" s="62"/>
      <c r="M1069" s="77">
        <v>44074</v>
      </c>
      <c r="N1069" s="80">
        <f t="shared" si="67"/>
        <v>9908.8630312360219</v>
      </c>
      <c r="O1069" s="80">
        <f t="array" ref="O1069">IF(YEAR(M1069)&lt;&gt;YEAR(M1068),IF(O1068&gt;INDEX(Table2xAcq.1[],_xlfn.AGGREGATE(15,6,(ROW(Tableyear1[])-ROW(INDEX(Tableyear1[],1,1))+1)/(YEAR(Tableyear1[])=YEAR(M1068)),1)),O1068-(O1068-INDEX(Table2xAcq.1[],_xlfn.AGGREGATE(15,6,(ROW(Tableyear1[])-ROW(INDEX(Tableyear1[],1,1))+1)/(YEAR(Tableyear1[])=YEAR(M1068)),1)))*$C$25,O1068+MAX($Q$2:Q1068)*$C$19),O1068)*($J1069/$J1068)</f>
        <v>7602.1715093987887</v>
      </c>
      <c r="P1069" s="80">
        <f t="array" ref="P1069">IF(YEAR(M1069)&lt;&gt;YEAR(M1068),IF(O1068&gt;INDEX(Table2xAcq.1[],_xlfn.AGGREGATE(15,6,(ROW(Tableyear1[])-ROW(INDEX(Tableyear1[],1,1))+1)/(YEAR(Tableyear1[])=YEAR(M1068)),1)),P1068+(O1068-INDEX(Table2xAcq.1[],_xlfn.AGGREGATE(15,6,(ROW(Tableyear1[])-ROW(INDEX(Tableyear1[],1,1))+1)/(YEAR(Tableyear1[])=YEAR(M1068)),1)))*$C$25,P1068-MAX($Q$2:Q1068)*$C$19),P1068)*(1+Tbill_YTM)^(1/52)</f>
        <v>8105.4531618346819</v>
      </c>
      <c r="Q1069" s="64">
        <f t="shared" si="64"/>
        <v>25616.487702469491</v>
      </c>
      <c r="R1069" s="64">
        <f>IF(YEAR(M1069)&lt;&gt;YEAR(M1068), R1068*EXP($C$20/52)+(-MAX(Q$2:Q1068)*$C$19), R1068*EXP($C$20/52))</f>
        <v>-9161.9453582866208</v>
      </c>
      <c r="S1069" s="65">
        <f t="shared" si="65"/>
        <v>2.7959659985638727</v>
      </c>
      <c r="T1069" s="62"/>
      <c r="U1069" s="62"/>
      <c r="V1069" s="62"/>
    </row>
    <row r="1070" spans="1:22" x14ac:dyDescent="0.4">
      <c r="G1070" s="62"/>
      <c r="H1070" s="77">
        <v>44081</v>
      </c>
      <c r="I1070" s="78">
        <v>11087.400390625</v>
      </c>
      <c r="J1070" s="73">
        <v>42.9361763000488</v>
      </c>
      <c r="K1070" s="79">
        <f t="shared" si="66"/>
        <v>183.50877911687286</v>
      </c>
      <c r="L1070" s="62"/>
      <c r="M1070" s="77">
        <v>44081</v>
      </c>
      <c r="N1070" s="80">
        <f t="shared" si="67"/>
        <v>9452.9602534943824</v>
      </c>
      <c r="O1070" s="80">
        <f t="array" ref="O1070">IF(YEAR(M1070)&lt;&gt;YEAR(M1069),IF(O1069&gt;INDEX(Table2xAcq.1[],_xlfn.AGGREGATE(15,6,(ROW(Tableyear1[])-ROW(INDEX(Tableyear1[],1,1))+1)/(YEAR(Tableyear1[])=YEAR(M1069)),1)),O1069-(O1069-INDEX(Table2xAcq.1[],_xlfn.AGGREGATE(15,6,(ROW(Tableyear1[])-ROW(INDEX(Tableyear1[],1,1))+1)/(YEAR(Tableyear1[])=YEAR(M1069)),1)))*$C$25,O1069+MAX($Q$2:Q1069)*$C$19),O1069)*($J1070/$J1069)</f>
        <v>6891.6508923326237</v>
      </c>
      <c r="P1070" s="80">
        <f t="array" ref="P1070">IF(YEAR(M1070)&lt;&gt;YEAR(M1069),IF(O1069&gt;INDEX(Table2xAcq.1[],_xlfn.AGGREGATE(15,6,(ROW(Tableyear1[])-ROW(INDEX(Tableyear1[],1,1))+1)/(YEAR(Tableyear1[])=YEAR(M1069)),1)),P1069+(O1069-INDEX(Table2xAcq.1[],_xlfn.AGGREGATE(15,6,(ROW(Tableyear1[])-ROW(INDEX(Tableyear1[],1,1))+1)/(YEAR(Tableyear1[])=YEAR(M1069)),1)))*$C$25,P1069-MAX($Q$2:Q1069)*$C$19),P1069)*(1+Tbill_YTM)^(1/52)</f>
        <v>8110.0619232840991</v>
      </c>
      <c r="Q1070" s="64">
        <f t="shared" si="64"/>
        <v>24454.673069111104</v>
      </c>
      <c r="R1070" s="64">
        <f>IF(YEAR(M1070)&lt;&gt;YEAR(M1069), R1069*EXP($C$20/52)+(-MAX(Q$2:Q1069)*$C$19), R1069*EXP($C$20/52))</f>
        <v>-9172.5229349745696</v>
      </c>
      <c r="S1070" s="65">
        <f t="shared" si="65"/>
        <v>2.6660792502209105</v>
      </c>
      <c r="T1070" s="62"/>
      <c r="U1070" s="62"/>
      <c r="V1070" s="62"/>
    </row>
    <row r="1071" spans="1:22" x14ac:dyDescent="0.4">
      <c r="G1071" s="62"/>
      <c r="H1071" s="77">
        <v>44088</v>
      </c>
      <c r="I1071" s="78">
        <v>10936.98046875</v>
      </c>
      <c r="J1071" s="73">
        <v>41.739246368408203</v>
      </c>
      <c r="K1071" s="79">
        <f t="shared" si="66"/>
        <v>183.61312222637423</v>
      </c>
      <c r="L1071" s="62"/>
      <c r="M1071" s="77">
        <v>44088</v>
      </c>
      <c r="N1071" s="80">
        <f t="shared" si="67"/>
        <v>9324.7143624178407</v>
      </c>
      <c r="O1071" s="80">
        <f t="array" ref="O1071">IF(YEAR(M1071)&lt;&gt;YEAR(M1070),IF(O1070&gt;INDEX(Table2xAcq.1[],_xlfn.AGGREGATE(15,6,(ROW(Tableyear1[])-ROW(INDEX(Tableyear1[],1,1))+1)/(YEAR(Tableyear1[])=YEAR(M1070)),1)),O1070-(O1070-INDEX(Table2xAcq.1[],_xlfn.AGGREGATE(15,6,(ROW(Tableyear1[])-ROW(INDEX(Tableyear1[],1,1))+1)/(YEAR(Tableyear1[])=YEAR(M1070)),1)))*$C$25,O1070+MAX($Q$2:Q1070)*$C$19),O1070)*($J1071/$J1070)</f>
        <v>6699.5326381637915</v>
      </c>
      <c r="P1071" s="80">
        <f t="array" ref="P1071">IF(YEAR(M1071)&lt;&gt;YEAR(M1070),IF(O1070&gt;INDEX(Table2xAcq.1[],_xlfn.AGGREGATE(15,6,(ROW(Tableyear1[])-ROW(INDEX(Tableyear1[],1,1))+1)/(YEAR(Tableyear1[])=YEAR(M1070)),1)),P1070+(O1070-INDEX(Table2xAcq.1[],_xlfn.AGGREGATE(15,6,(ROW(Tableyear1[])-ROW(INDEX(Tableyear1[],1,1))+1)/(YEAR(Tableyear1[])=YEAR(M1070)),1)))*$C$25,P1070-MAX($Q$2:Q1070)*$C$19),P1070)*(1+Tbill_YTM)^(1/52)</f>
        <v>8114.6733052757208</v>
      </c>
      <c r="Q1071" s="64">
        <f t="shared" si="64"/>
        <v>24138.920305857355</v>
      </c>
      <c r="R1071" s="64">
        <f>IF(YEAR(M1071)&lt;&gt;YEAR(M1070), R1070*EXP($C$20/52)+(-MAX(Q$2:Q1070)*$C$19), R1070*EXP($C$20/52))</f>
        <v>-9183.1127236026932</v>
      </c>
      <c r="S1071" s="65">
        <f t="shared" si="65"/>
        <v>2.6286207119961436</v>
      </c>
      <c r="T1071" s="62"/>
      <c r="U1071" s="62"/>
      <c r="V1071" s="62"/>
    </row>
    <row r="1072" spans="1:22" x14ac:dyDescent="0.4">
      <c r="G1072" s="62"/>
      <c r="H1072" s="77">
        <v>44095</v>
      </c>
      <c r="I1072" s="78">
        <v>11151.1298828125</v>
      </c>
      <c r="J1072" s="73">
        <v>43.297237396240199</v>
      </c>
      <c r="K1072" s="79">
        <f t="shared" si="66"/>
        <v>183.71752466537771</v>
      </c>
      <c r="L1072" s="62"/>
      <c r="M1072" s="77">
        <v>44095</v>
      </c>
      <c r="N1072" s="80">
        <f t="shared" si="67"/>
        <v>9507.2951142732181</v>
      </c>
      <c r="O1072" s="80">
        <f t="array" ref="O1072">IF(YEAR(M1072)&lt;&gt;YEAR(M1071),IF(O1071&gt;INDEX(Table2xAcq.1[],_xlfn.AGGREGATE(15,6,(ROW(Tableyear1[])-ROW(INDEX(Tableyear1[],1,1))+1)/(YEAR(Tableyear1[])=YEAR(M1071)),1)),O1071-(O1071-INDEX(Table2xAcq.1[],_xlfn.AGGREGATE(15,6,(ROW(Tableyear1[])-ROW(INDEX(Tableyear1[],1,1))+1)/(YEAR(Tableyear1[])=YEAR(M1071)),1)))*$C$25,O1071+MAX($Q$2:Q1071)*$C$19),O1071)*($J1072/$J1071)</f>
        <v>6949.6045165297364</v>
      </c>
      <c r="P1072" s="80">
        <f t="array" ref="P1072">IF(YEAR(M1072)&lt;&gt;YEAR(M1071),IF(O1071&gt;INDEX(Table2xAcq.1[],_xlfn.AGGREGATE(15,6,(ROW(Tableyear1[])-ROW(INDEX(Tableyear1[],1,1))+1)/(YEAR(Tableyear1[])=YEAR(M1071)),1)),P1071+(O1071-INDEX(Table2xAcq.1[],_xlfn.AGGREGATE(15,6,(ROW(Tableyear1[])-ROW(INDEX(Tableyear1[],1,1))+1)/(YEAR(Tableyear1[])=YEAR(M1071)),1)))*$C$25,P1071-MAX($Q$2:Q1071)*$C$19),P1071)*(1+Tbill_YTM)^(1/52)</f>
        <v>8119.2873092995878</v>
      </c>
      <c r="Q1072" s="64">
        <f t="shared" si="64"/>
        <v>24576.18694010254</v>
      </c>
      <c r="R1072" s="64">
        <f>IF(YEAR(M1072)&lt;&gt;YEAR(M1071), R1071*EXP($C$20/52)+(-MAX(Q$2:Q1071)*$C$19), R1071*EXP($C$20/52))</f>
        <v>-9193.7147382698222</v>
      </c>
      <c r="S1072" s="65">
        <f t="shared" si="65"/>
        <v>2.6731509123076802</v>
      </c>
      <c r="T1072" s="62"/>
      <c r="U1072" s="62"/>
      <c r="V1072" s="62"/>
    </row>
    <row r="1073" spans="7:22" x14ac:dyDescent="0.4">
      <c r="G1073" s="62"/>
      <c r="H1073" s="77">
        <v>44102</v>
      </c>
      <c r="I1073" s="78">
        <v>11255.6904296875</v>
      </c>
      <c r="J1073" s="73">
        <v>44.073757171630803</v>
      </c>
      <c r="K1073" s="79">
        <f t="shared" si="66"/>
        <v>183.82198646761807</v>
      </c>
      <c r="L1073" s="62"/>
      <c r="M1073" s="77">
        <v>44102</v>
      </c>
      <c r="N1073" s="80">
        <f t="shared" si="67"/>
        <v>9596.4419529252045</v>
      </c>
      <c r="O1073" s="80">
        <f t="array" ref="O1073">IF(YEAR(M1073)&lt;&gt;YEAR(M1072),IF(O1072&gt;INDEX(Table2xAcq.1[],_xlfn.AGGREGATE(15,6,(ROW(Tableyear1[])-ROW(INDEX(Tableyear1[],1,1))+1)/(YEAR(Tableyear1[])=YEAR(M1072)),1)),O1072-(O1072-INDEX(Table2xAcq.1[],_xlfn.AGGREGATE(15,6,(ROW(Tableyear1[])-ROW(INDEX(Tableyear1[],1,1))+1)/(YEAR(Tableyear1[])=YEAR(M1072)),1)))*$C$25,O1072+MAX($Q$2:Q1072)*$C$19),O1072)*($J1073/$J1072)</f>
        <v>7074.243076926613</v>
      </c>
      <c r="P1073" s="80">
        <f t="array" ref="P1073">IF(YEAR(M1073)&lt;&gt;YEAR(M1072),IF(O1072&gt;INDEX(Table2xAcq.1[],_xlfn.AGGREGATE(15,6,(ROW(Tableyear1[])-ROW(INDEX(Tableyear1[],1,1))+1)/(YEAR(Tableyear1[])=YEAR(M1072)),1)),P1072+(O1072-INDEX(Table2xAcq.1[],_xlfn.AGGREGATE(15,6,(ROW(Tableyear1[])-ROW(INDEX(Tableyear1[],1,1))+1)/(YEAR(Tableyear1[])=YEAR(M1072)),1)))*$C$25,P1072-MAX($Q$2:Q1072)*$C$19),P1072)*(1+Tbill_YTM)^(1/52)</f>
        <v>8123.9039368465874</v>
      </c>
      <c r="Q1073" s="64">
        <f t="shared" si="64"/>
        <v>24794.588966698408</v>
      </c>
      <c r="R1073" s="64">
        <f>IF(YEAR(M1073)&lt;&gt;YEAR(M1072), R1072*EXP($C$20/52)+(-MAX(Q$2:Q1072)*$C$19), R1072*EXP($C$20/52))</f>
        <v>-9204.3289930910669</v>
      </c>
      <c r="S1073" s="65">
        <f t="shared" si="65"/>
        <v>2.6937964717807965</v>
      </c>
      <c r="T1073" s="62"/>
      <c r="U1073" s="62"/>
      <c r="V1073" s="62"/>
    </row>
    <row r="1074" spans="7:22" x14ac:dyDescent="0.4">
      <c r="G1074" s="62"/>
      <c r="H1074" s="77">
        <v>44109</v>
      </c>
      <c r="I1074" s="78">
        <v>11725.849609375</v>
      </c>
      <c r="J1074" s="73">
        <v>47.718952178955</v>
      </c>
      <c r="K1074" s="79">
        <f t="shared" si="66"/>
        <v>183.92650766684926</v>
      </c>
      <c r="L1074" s="62"/>
      <c r="M1074" s="77">
        <v>44109</v>
      </c>
      <c r="N1074" s="80">
        <f t="shared" si="67"/>
        <v>9997.2929984200018</v>
      </c>
      <c r="O1074" s="80">
        <f t="array" ref="O1074">IF(YEAR(M1074)&lt;&gt;YEAR(M1073),IF(O1073&gt;INDEX(Table2xAcq.1[],_xlfn.AGGREGATE(15,6,(ROW(Tableyear1[])-ROW(INDEX(Tableyear1[],1,1))+1)/(YEAR(Tableyear1[])=YEAR(M1073)),1)),O1073-(O1073-INDEX(Table2xAcq.1[],_xlfn.AGGREGATE(15,6,(ROW(Tableyear1[])-ROW(INDEX(Tableyear1[],1,1))+1)/(YEAR(Tableyear1[])=YEAR(M1073)),1)))*$C$25,O1073+MAX($Q$2:Q1073)*$C$19),O1073)*($J1074/$J1073)</f>
        <v>7659.3303760237068</v>
      </c>
      <c r="P1074" s="80">
        <f t="array" ref="P1074">IF(YEAR(M1074)&lt;&gt;YEAR(M1073),IF(O1073&gt;INDEX(Table2xAcq.1[],_xlfn.AGGREGATE(15,6,(ROW(Tableyear1[])-ROW(INDEX(Tableyear1[],1,1))+1)/(YEAR(Tableyear1[])=YEAR(M1073)),1)),P1073+(O1073-INDEX(Table2xAcq.1[],_xlfn.AGGREGATE(15,6,(ROW(Tableyear1[])-ROW(INDEX(Tableyear1[],1,1))+1)/(YEAR(Tableyear1[])=YEAR(M1073)),1)))*$C$25,P1073-MAX($Q$2:Q1073)*$C$19),P1073)*(1+Tbill_YTM)^(1/52)</f>
        <v>8128.5231894084554</v>
      </c>
      <c r="Q1074" s="64">
        <f t="shared" si="64"/>
        <v>25785.146563852162</v>
      </c>
      <c r="R1074" s="64">
        <f>IF(YEAR(M1074)&lt;&gt;YEAR(M1073), R1073*EXP($C$20/52)+(-MAX(Q$2:Q1073)*$C$19), R1073*EXP($C$20/52))</f>
        <v>-9214.955502197834</v>
      </c>
      <c r="S1074" s="65">
        <f t="shared" si="65"/>
        <v>2.7981845986887528</v>
      </c>
      <c r="T1074" s="62"/>
      <c r="U1074" s="62"/>
      <c r="V1074" s="62"/>
    </row>
    <row r="1075" spans="7:22" x14ac:dyDescent="0.4">
      <c r="G1075" s="62"/>
      <c r="H1075" s="77">
        <v>44116</v>
      </c>
      <c r="I1075" s="78">
        <v>11852.169921875</v>
      </c>
      <c r="J1075" s="73">
        <v>48.594398498535099</v>
      </c>
      <c r="K1075" s="79">
        <f t="shared" si="66"/>
        <v>184.03108829684442</v>
      </c>
      <c r="L1075" s="62"/>
      <c r="M1075" s="77">
        <v>44116</v>
      </c>
      <c r="N1075" s="80">
        <f t="shared" si="67"/>
        <v>10104.991904493709</v>
      </c>
      <c r="O1075" s="80">
        <f t="array" ref="O1075">IF(YEAR(M1075)&lt;&gt;YEAR(M1074),IF(O1074&gt;INDEX(Table2xAcq.1[],_xlfn.AGGREGATE(15,6,(ROW(Tableyear1[])-ROW(INDEX(Tableyear1[],1,1))+1)/(YEAR(Tableyear1[])=YEAR(M1074)),1)),O1074-(O1074-INDEX(Table2xAcq.1[],_xlfn.AGGREGATE(15,6,(ROW(Tableyear1[])-ROW(INDEX(Tableyear1[],1,1))+1)/(YEAR(Tableyear1[])=YEAR(M1074)),1)))*$C$25,O1074+MAX($Q$2:Q1074)*$C$19),O1074)*($J1075/$J1074)</f>
        <v>7799.8475559272338</v>
      </c>
      <c r="P1075" s="80">
        <f t="array" ref="P1075">IF(YEAR(M1075)&lt;&gt;YEAR(M1074),IF(O1074&gt;INDEX(Table2xAcq.1[],_xlfn.AGGREGATE(15,6,(ROW(Tableyear1[])-ROW(INDEX(Tableyear1[],1,1))+1)/(YEAR(Tableyear1[])=YEAR(M1074)),1)),P1074+(O1074-INDEX(Table2xAcq.1[],_xlfn.AGGREGATE(15,6,(ROW(Tableyear1[])-ROW(INDEX(Tableyear1[],1,1))+1)/(YEAR(Tableyear1[])=YEAR(M1074)),1)))*$C$25,P1074-MAX($Q$2:Q1074)*$C$19),P1074)*(1+Tbill_YTM)^(1/52)</f>
        <v>8133.1450684777756</v>
      </c>
      <c r="Q1075" s="64">
        <f t="shared" si="64"/>
        <v>26037.98452889872</v>
      </c>
      <c r="R1075" s="64">
        <f>IF(YEAR(M1075)&lt;&gt;YEAR(M1074), R1074*EXP($C$20/52)+(-MAX(Q$2:Q1074)*$C$19), R1074*EXP($C$20/52))</f>
        <v>-9225.5942797378448</v>
      </c>
      <c r="S1075" s="65">
        <f t="shared" si="65"/>
        <v>2.8223639301032235</v>
      </c>
      <c r="T1075" s="62"/>
      <c r="U1075" s="62"/>
      <c r="V1075" s="62"/>
    </row>
    <row r="1076" spans="7:22" x14ac:dyDescent="0.4">
      <c r="G1076" s="62"/>
      <c r="H1076" s="77">
        <v>44123</v>
      </c>
      <c r="I1076" s="78">
        <v>11692.5703125</v>
      </c>
      <c r="J1076" s="73">
        <v>47.357894897460902</v>
      </c>
      <c r="K1076" s="79">
        <f t="shared" si="66"/>
        <v>184.13572839139587</v>
      </c>
      <c r="L1076" s="62"/>
      <c r="M1076" s="77">
        <v>44123</v>
      </c>
      <c r="N1076" s="80">
        <f t="shared" si="67"/>
        <v>9968.9195421056083</v>
      </c>
      <c r="O1076" s="80">
        <f t="array" ref="O1076">IF(YEAR(M1076)&lt;&gt;YEAR(M1075),IF(O1075&gt;INDEX(Table2xAcq.1[],_xlfn.AGGREGATE(15,6,(ROW(Tableyear1[])-ROW(INDEX(Tableyear1[],1,1))+1)/(YEAR(Tableyear1[])=YEAR(M1075)),1)),O1075-(O1075-INDEX(Table2xAcq.1[],_xlfn.AGGREGATE(15,6,(ROW(Tableyear1[])-ROW(INDEX(Tableyear1[],1,1))+1)/(YEAR(Tableyear1[])=YEAR(M1075)),1)))*$C$25,O1075+MAX($Q$2:Q1075)*$C$19),O1075)*($J1076/$J1075)</f>
        <v>7601.3773641205689</v>
      </c>
      <c r="P1076" s="80">
        <f t="array" ref="P1076">IF(YEAR(M1076)&lt;&gt;YEAR(M1075),IF(O1075&gt;INDEX(Table2xAcq.1[],_xlfn.AGGREGATE(15,6,(ROW(Tableyear1[])-ROW(INDEX(Tableyear1[],1,1))+1)/(YEAR(Tableyear1[])=YEAR(M1075)),1)),P1075+(O1075-INDEX(Table2xAcq.1[],_xlfn.AGGREGATE(15,6,(ROW(Tableyear1[])-ROW(INDEX(Tableyear1[],1,1))+1)/(YEAR(Tableyear1[])=YEAR(M1075)),1)))*$C$25,P1075-MAX($Q$2:Q1075)*$C$19),P1075)*(1+Tbill_YTM)^(1/52)</f>
        <v>8137.7695755479808</v>
      </c>
      <c r="Q1076" s="64">
        <f t="shared" si="64"/>
        <v>25708.066481774156</v>
      </c>
      <c r="R1076" s="64">
        <f>IF(YEAR(M1076)&lt;&gt;YEAR(M1075), R1075*EXP($C$20/52)+(-MAX(Q$2:Q1075)*$C$19), R1075*EXP($C$20/52))</f>
        <v>-9236.2453398751513</v>
      </c>
      <c r="S1076" s="65">
        <f t="shared" si="65"/>
        <v>2.7833893033120383</v>
      </c>
      <c r="T1076" s="62"/>
      <c r="U1076" s="62"/>
      <c r="V1076" s="62"/>
    </row>
    <row r="1077" spans="7:22" x14ac:dyDescent="0.4">
      <c r="G1077" s="62"/>
      <c r="H1077" s="77">
        <v>44130</v>
      </c>
      <c r="I1077" s="78">
        <v>11052.9501953125</v>
      </c>
      <c r="J1077" s="73">
        <v>42.288249969482401</v>
      </c>
      <c r="K1077" s="79">
        <f t="shared" si="66"/>
        <v>184.24042798431518</v>
      </c>
      <c r="L1077" s="62"/>
      <c r="M1077" s="77">
        <v>44130</v>
      </c>
      <c r="N1077" s="80">
        <f t="shared" si="67"/>
        <v>9423.5885057860996</v>
      </c>
      <c r="O1077" s="80">
        <f t="array" ref="O1077">IF(YEAR(M1077)&lt;&gt;YEAR(M1076),IF(O1076&gt;INDEX(Table2xAcq.1[],_xlfn.AGGREGATE(15,6,(ROW(Tableyear1[])-ROW(INDEX(Tableyear1[],1,1))+1)/(YEAR(Tableyear1[])=YEAR(M1076)),1)),O1076-(O1076-INDEX(Table2xAcq.1[],_xlfn.AGGREGATE(15,6,(ROW(Tableyear1[])-ROW(INDEX(Tableyear1[],1,1))+1)/(YEAR(Tableyear1[])=YEAR(M1076)),1)))*$C$25,O1076+MAX($Q$2:Q1076)*$C$19),O1076)*($J1077/$J1076)</f>
        <v>6787.6527616418689</v>
      </c>
      <c r="P1077" s="80">
        <f t="array" ref="P1077">IF(YEAR(M1077)&lt;&gt;YEAR(M1076),IF(O1076&gt;INDEX(Table2xAcq.1[],_xlfn.AGGREGATE(15,6,(ROW(Tableyear1[])-ROW(INDEX(Tableyear1[],1,1))+1)/(YEAR(Tableyear1[])=YEAR(M1076)),1)),P1076+(O1076-INDEX(Table2xAcq.1[],_xlfn.AGGREGATE(15,6,(ROW(Tableyear1[])-ROW(INDEX(Tableyear1[],1,1))+1)/(YEAR(Tableyear1[])=YEAR(M1076)),1)))*$C$25,P1076-MAX($Q$2:Q1076)*$C$19),P1076)*(1+Tbill_YTM)^(1/52)</f>
        <v>8142.3967121133519</v>
      </c>
      <c r="Q1077" s="64">
        <f t="shared" si="64"/>
        <v>24353.637979541323</v>
      </c>
      <c r="R1077" s="64">
        <f>IF(YEAR(M1077)&lt;&gt;YEAR(M1076), R1076*EXP($C$20/52)+(-MAX(Q$2:Q1076)*$C$19), R1076*EXP($C$20/52))</f>
        <v>-9246.908696790164</v>
      </c>
      <c r="S1077" s="65">
        <f t="shared" si="65"/>
        <v>2.6337058987070012</v>
      </c>
      <c r="T1077" s="62"/>
      <c r="U1077" s="62"/>
      <c r="V1077" s="62"/>
    </row>
    <row r="1078" spans="7:22" x14ac:dyDescent="0.4">
      <c r="G1078" s="62"/>
      <c r="H1078" s="77">
        <v>44137</v>
      </c>
      <c r="I1078" s="78">
        <v>12091.349609375</v>
      </c>
      <c r="J1078" s="73">
        <v>50.345279693603501</v>
      </c>
      <c r="K1078" s="79">
        <f t="shared" si="66"/>
        <v>184.34518710943311</v>
      </c>
      <c r="L1078" s="62"/>
      <c r="M1078" s="77">
        <v>44137</v>
      </c>
      <c r="N1078" s="80">
        <f t="shared" si="67"/>
        <v>10308.913112326383</v>
      </c>
      <c r="O1078" s="80">
        <f t="array" ref="O1078">IF(YEAR(M1078)&lt;&gt;YEAR(M1077),IF(O1077&gt;INDEX(Table2xAcq.1[],_xlfn.AGGREGATE(15,6,(ROW(Tableyear1[])-ROW(INDEX(Tableyear1[],1,1))+1)/(YEAR(Tableyear1[])=YEAR(M1077)),1)),O1077-(O1077-INDEX(Table2xAcq.1[],_xlfn.AGGREGATE(15,6,(ROW(Tableyear1[])-ROW(INDEX(Tableyear1[],1,1))+1)/(YEAR(Tableyear1[])=YEAR(M1077)),1)))*$C$25,O1077+MAX($Q$2:Q1077)*$C$19),O1077)*($J1078/$J1077)</f>
        <v>8080.8800788523813</v>
      </c>
      <c r="P1078" s="80">
        <f t="array" ref="P1078">IF(YEAR(M1078)&lt;&gt;YEAR(M1077),IF(O1077&gt;INDEX(Table2xAcq.1[],_xlfn.AGGREGATE(15,6,(ROW(Tableyear1[])-ROW(INDEX(Tableyear1[],1,1))+1)/(YEAR(Tableyear1[])=YEAR(M1077)),1)),P1077+(O1077-INDEX(Table2xAcq.1[],_xlfn.AGGREGATE(15,6,(ROW(Tableyear1[])-ROW(INDEX(Tableyear1[],1,1))+1)/(YEAR(Tableyear1[])=YEAR(M1077)),1)))*$C$25,P1077-MAX($Q$2:Q1077)*$C$19),P1077)*(1+Tbill_YTM)^(1/52)</f>
        <v>8147.0264796690199</v>
      </c>
      <c r="Q1078" s="64">
        <f t="shared" si="64"/>
        <v>26536.819670847784</v>
      </c>
      <c r="R1078" s="64">
        <f>IF(YEAR(M1078)&lt;&gt;YEAR(M1077), R1077*EXP($C$20/52)+(-MAX(Q$2:Q1077)*$C$19), R1077*EXP($C$20/52))</f>
        <v>-9257.5843646796584</v>
      </c>
      <c r="S1078" s="65">
        <f t="shared" si="65"/>
        <v>2.8664950407682341</v>
      </c>
      <c r="T1078" s="62"/>
      <c r="U1078" s="62"/>
      <c r="V1078" s="62"/>
    </row>
    <row r="1079" spans="7:22" x14ac:dyDescent="0.4">
      <c r="G1079" s="62"/>
      <c r="H1079" s="77">
        <v>44144</v>
      </c>
      <c r="I1079" s="78">
        <v>11937.83984375</v>
      </c>
      <c r="J1079" s="73">
        <v>49.049423217773402</v>
      </c>
      <c r="K1079" s="79">
        <f t="shared" si="66"/>
        <v>184.45000580059971</v>
      </c>
      <c r="L1079" s="62"/>
      <c r="M1079" s="77">
        <v>44144</v>
      </c>
      <c r="N1079" s="80">
        <f t="shared" si="67"/>
        <v>10178.032864310504</v>
      </c>
      <c r="O1079" s="80">
        <f t="array" ref="O1079">IF(YEAR(M1079)&lt;&gt;YEAR(M1078),IF(O1078&gt;INDEX(Table2xAcq.1[],_xlfn.AGGREGATE(15,6,(ROW(Tableyear1[])-ROW(INDEX(Tableyear1[],1,1))+1)/(YEAR(Tableyear1[])=YEAR(M1078)),1)),O1078-(O1078-INDEX(Table2xAcq.1[],_xlfn.AGGREGATE(15,6,(ROW(Tableyear1[])-ROW(INDEX(Tableyear1[],1,1))+1)/(YEAR(Tableyear1[])=YEAR(M1078)),1)))*$C$25,O1078+MAX($Q$2:Q1078)*$C$19),O1078)*($J1079/$J1078)</f>
        <v>7872.8832051768986</v>
      </c>
      <c r="P1079" s="80">
        <f t="array" ref="P1079">IF(YEAR(M1079)&lt;&gt;YEAR(M1078),IF(O1078&gt;INDEX(Table2xAcq.1[],_xlfn.AGGREGATE(15,6,(ROW(Tableyear1[])-ROW(INDEX(Tableyear1[],1,1))+1)/(YEAR(Tableyear1[])=YEAR(M1078)),1)),P1078+(O1078-INDEX(Table2xAcq.1[],_xlfn.AGGREGATE(15,6,(ROW(Tableyear1[])-ROW(INDEX(Tableyear1[],1,1))+1)/(YEAR(Tableyear1[])=YEAR(M1078)),1)))*$C$25,P1078-MAX($Q$2:Q1078)*$C$19),P1078)*(1+Tbill_YTM)^(1/52)</f>
        <v>8151.6588797109662</v>
      </c>
      <c r="Q1079" s="64">
        <f t="shared" si="64"/>
        <v>26202.574949198366</v>
      </c>
      <c r="R1079" s="64">
        <f>IF(YEAR(M1079)&lt;&gt;YEAR(M1078), R1078*EXP($C$20/52)+(-MAX(Q$2:Q1078)*$C$19), R1078*EXP($C$20/52))</f>
        <v>-9268.2723577568049</v>
      </c>
      <c r="S1079" s="65">
        <f t="shared" si="65"/>
        <v>2.8271261285571629</v>
      </c>
      <c r="T1079" s="62"/>
      <c r="U1079" s="62"/>
      <c r="V1079" s="62"/>
    </row>
    <row r="1080" spans="7:22" x14ac:dyDescent="0.4">
      <c r="G1080" s="62"/>
      <c r="H1080" s="77">
        <v>44151</v>
      </c>
      <c r="I1080" s="78">
        <v>11906.4404296875</v>
      </c>
      <c r="J1080" s="73">
        <v>48.787284851074197</v>
      </c>
      <c r="K1080" s="79">
        <f t="shared" si="66"/>
        <v>184.55488409168422</v>
      </c>
      <c r="L1080" s="62"/>
      <c r="M1080" s="77">
        <v>44151</v>
      </c>
      <c r="N1080" s="80">
        <f t="shared" si="67"/>
        <v>10151.262169408315</v>
      </c>
      <c r="O1080" s="80">
        <f t="array" ref="O1080">IF(YEAR(M1080)&lt;&gt;YEAR(M1079),IF(O1079&gt;INDEX(Table2xAcq.1[],_xlfn.AGGREGATE(15,6,(ROW(Tableyear1[])-ROW(INDEX(Tableyear1[],1,1))+1)/(YEAR(Tableyear1[])=YEAR(M1079)),1)),O1079-(O1079-INDEX(Table2xAcq.1[],_xlfn.AGGREGATE(15,6,(ROW(Tableyear1[])-ROW(INDEX(Tableyear1[],1,1))+1)/(YEAR(Tableyear1[])=YEAR(M1079)),1)))*$C$25,O1079+MAX($Q$2:Q1079)*$C$19),O1079)*($J1080/$J1079)</f>
        <v>7830.8075881924597</v>
      </c>
      <c r="P1080" s="80">
        <f t="array" ref="P1080">IF(YEAR(M1080)&lt;&gt;YEAR(M1079),IF(O1079&gt;INDEX(Table2xAcq.1[],_xlfn.AGGREGATE(15,6,(ROW(Tableyear1[])-ROW(INDEX(Tableyear1[],1,1))+1)/(YEAR(Tableyear1[])=YEAR(M1079)),1)),P1079+(O1079-INDEX(Table2xAcq.1[],_xlfn.AGGREGATE(15,6,(ROW(Tableyear1[])-ROW(INDEX(Tableyear1[],1,1))+1)/(YEAR(Tableyear1[])=YEAR(M1079)),1)))*$C$25,P1079-MAX($Q$2:Q1079)*$C$19),P1079)*(1+Tbill_YTM)^(1/52)</f>
        <v>8156.2939137360236</v>
      </c>
      <c r="Q1080" s="64">
        <f t="shared" si="64"/>
        <v>26138.363671336796</v>
      </c>
      <c r="R1080" s="64">
        <f>IF(YEAR(M1080)&lt;&gt;YEAR(M1079), R1079*EXP($C$20/52)+(-MAX(Q$2:Q1079)*$C$19), R1079*EXP($C$20/52))</f>
        <v>-9278.9726902511811</v>
      </c>
      <c r="S1080" s="65">
        <f t="shared" si="65"/>
        <v>2.8169458563876031</v>
      </c>
      <c r="T1080" s="62"/>
      <c r="U1080" s="62"/>
      <c r="V1080" s="62"/>
    </row>
    <row r="1081" spans="7:22" ht="17.5" customHeight="1" x14ac:dyDescent="0.4">
      <c r="G1081" s="62"/>
      <c r="H1081" s="77">
        <v>44158</v>
      </c>
      <c r="I1081" s="78">
        <v>12258.2099609375</v>
      </c>
      <c r="J1081" s="73">
        <v>51.705429077148402</v>
      </c>
      <c r="K1081" s="79">
        <f t="shared" si="66"/>
        <v>184.65982201657513</v>
      </c>
      <c r="L1081" s="62"/>
      <c r="M1081" s="77">
        <v>44158</v>
      </c>
      <c r="N1081" s="80">
        <f t="shared" si="67"/>
        <v>10451.175880480596</v>
      </c>
      <c r="O1081" s="80">
        <f t="array" ref="O1081">IF(YEAR(M1081)&lt;&gt;YEAR(M1080),IF(O1080&gt;INDEX(Table2xAcq.1[],_xlfn.AGGREGATE(15,6,(ROW(Tableyear1[])-ROW(INDEX(Tableyear1[],1,1))+1)/(YEAR(Tableyear1[])=YEAR(M1080)),1)),O1080-(O1080-INDEX(Table2xAcq.1[],_xlfn.AGGREGATE(15,6,(ROW(Tableyear1[])-ROW(INDEX(Tableyear1[],1,1))+1)/(YEAR(Tableyear1[])=YEAR(M1080)),1)))*$C$25,O1080+MAX($Q$2:Q1080)*$C$19),O1080)*($J1081/$J1080)</f>
        <v>8299.1965550869518</v>
      </c>
      <c r="P1081" s="80">
        <f t="array" ref="P1081">IF(YEAR(M1081)&lt;&gt;YEAR(M1080),IF(O1080&gt;INDEX(Table2xAcq.1[],_xlfn.AGGREGATE(15,6,(ROW(Tableyear1[])-ROW(INDEX(Tableyear1[],1,1))+1)/(YEAR(Tableyear1[])=YEAR(M1080)),1)),P1080+(O1080-INDEX(Table2xAcq.1[],_xlfn.AGGREGATE(15,6,(ROW(Tableyear1[])-ROW(INDEX(Tableyear1[],1,1))+1)/(YEAR(Tableyear1[])=YEAR(M1080)),1)))*$C$25,P1080-MAX($Q$2:Q1080)*$C$19),P1080)*(1+Tbill_YTM)^(1/52)</f>
        <v>8160.9315832418743</v>
      </c>
      <c r="Q1081" s="64">
        <f t="shared" si="64"/>
        <v>26911.304018809424</v>
      </c>
      <c r="R1081" s="64">
        <f>IF(YEAR(M1081)&lt;&gt;YEAR(M1080), R1080*EXP($C$20/52)+(-MAX(Q$2:Q1080)*$C$19), R1080*EXP($C$20/52))</f>
        <v>-9289.6853764087937</v>
      </c>
      <c r="S1081" s="65">
        <f t="shared" si="65"/>
        <v>2.8969015556921685</v>
      </c>
      <c r="T1081" s="62"/>
      <c r="U1081" s="62"/>
      <c r="V1081" s="62"/>
    </row>
    <row r="1082" spans="7:22" ht="17.5" customHeight="1" x14ac:dyDescent="0.4">
      <c r="G1082" s="62"/>
      <c r="H1082" s="77">
        <v>44165</v>
      </c>
      <c r="I1082" s="78">
        <v>12528.48046875</v>
      </c>
      <c r="J1082" s="73">
        <v>53.985523223876903</v>
      </c>
      <c r="K1082" s="79">
        <f t="shared" si="66"/>
        <v>184.76481960918025</v>
      </c>
      <c r="L1082" s="62"/>
      <c r="M1082" s="77">
        <v>44165</v>
      </c>
      <c r="N1082" s="80">
        <f t="shared" si="67"/>
        <v>10681.604680562856</v>
      </c>
      <c r="O1082" s="80">
        <f t="array" ref="O1082">IF(YEAR(M1082)&lt;&gt;YEAR(M1081),IF(O1081&gt;INDEX(Table2xAcq.1[],_xlfn.AGGREGATE(15,6,(ROW(Tableyear1[])-ROW(INDEX(Tableyear1[],1,1))+1)/(YEAR(Tableyear1[])=YEAR(M1081)),1)),O1081-(O1081-INDEX(Table2xAcq.1[],_xlfn.AGGREGATE(15,6,(ROW(Tableyear1[])-ROW(INDEX(Tableyear1[],1,1))+1)/(YEAR(Tableyear1[])=YEAR(M1081)),1)))*$C$25,O1081+MAX($Q$2:Q1081)*$C$19),O1081)*($J1082/$J1081)</f>
        <v>8665.1726203772832</v>
      </c>
      <c r="P1082" s="80">
        <f t="array" ref="P1082">IF(YEAR(M1082)&lt;&gt;YEAR(M1081),IF(O1081&gt;INDEX(Table2xAcq.1[],_xlfn.AGGREGATE(15,6,(ROW(Tableyear1[])-ROW(INDEX(Tableyear1[],1,1))+1)/(YEAR(Tableyear1[])=YEAR(M1081)),1)),P1081+(O1081-INDEX(Table2xAcq.1[],_xlfn.AGGREGATE(15,6,(ROW(Tableyear1[])-ROW(INDEX(Tableyear1[],1,1))+1)/(YEAR(Tableyear1[])=YEAR(M1081)),1)))*$C$25,P1081-MAX($Q$2:Q1081)*$C$19),P1081)*(1+Tbill_YTM)^(1/52)</f>
        <v>8165.5718897270535</v>
      </c>
      <c r="Q1082" s="64">
        <f t="shared" si="64"/>
        <v>27512.349190667192</v>
      </c>
      <c r="R1082" s="64">
        <f>IF(YEAR(M1082)&lt;&gt;YEAR(M1081), R1081*EXP($C$20/52)+(-MAX(Q$2:Q1081)*$C$19), R1081*EXP($C$20/52))</f>
        <v>-9300.4104304920966</v>
      </c>
      <c r="S1082" s="65">
        <f t="shared" si="65"/>
        <v>2.9581865656665949</v>
      </c>
      <c r="T1082" s="62"/>
      <c r="U1082" s="62"/>
      <c r="V1082" s="62"/>
    </row>
    <row r="1083" spans="7:22" ht="17.5" customHeight="1" x14ac:dyDescent="0.4">
      <c r="G1083" s="62"/>
      <c r="H1083" s="77">
        <v>44172</v>
      </c>
      <c r="I1083" s="78">
        <v>12375.41015625</v>
      </c>
      <c r="J1083" s="73">
        <v>52.630325317382798</v>
      </c>
      <c r="K1083" s="79">
        <f t="shared" si="66"/>
        <v>184.86987690342664</v>
      </c>
      <c r="L1083" s="62"/>
      <c r="M1083" s="77">
        <v>44172</v>
      </c>
      <c r="N1083" s="80">
        <f t="shared" si="67"/>
        <v>10551.099104045932</v>
      </c>
      <c r="O1083" s="80">
        <f t="array" ref="O1083">IF(YEAR(M1083)&lt;&gt;YEAR(M1082),IF(O1082&gt;INDEX(Table2xAcq.1[],_xlfn.AGGREGATE(15,6,(ROW(Tableyear1[])-ROW(INDEX(Tableyear1[],1,1))+1)/(YEAR(Tableyear1[])=YEAR(M1082)),1)),O1082-(O1082-INDEX(Table2xAcq.1[],_xlfn.AGGREGATE(15,6,(ROW(Tableyear1[])-ROW(INDEX(Tableyear1[],1,1))+1)/(YEAR(Tableyear1[])=YEAR(M1082)),1)))*$C$25,O1082+MAX($Q$2:Q1082)*$C$19),O1082)*($J1083/$J1082)</f>
        <v>8447.6509017149074</v>
      </c>
      <c r="P1083" s="80">
        <f t="array" ref="P1083">IF(YEAR(M1083)&lt;&gt;YEAR(M1082),IF(O1082&gt;INDEX(Table2xAcq.1[],_xlfn.AGGREGATE(15,6,(ROW(Tableyear1[])-ROW(INDEX(Tableyear1[],1,1))+1)/(YEAR(Tableyear1[])=YEAR(M1082)),1)),P1082+(O1082-INDEX(Table2xAcq.1[],_xlfn.AGGREGATE(15,6,(ROW(Tableyear1[])-ROW(INDEX(Tableyear1[],1,1))+1)/(YEAR(Tableyear1[])=YEAR(M1082)),1)))*$C$25,P1082-MAX($Q$2:Q1082)*$C$19),P1082)*(1+Tbill_YTM)^(1/52)</f>
        <v>8170.214834690948</v>
      </c>
      <c r="Q1083" s="64">
        <f t="shared" si="64"/>
        <v>27168.96484045179</v>
      </c>
      <c r="R1083" s="64">
        <f>IF(YEAR(M1083)&lt;&gt;YEAR(M1082), R1082*EXP($C$20/52)+(-MAX(Q$2:Q1082)*$C$19), R1082*EXP($C$20/52))</f>
        <v>-9311.1478667800093</v>
      </c>
      <c r="S1083" s="65">
        <f t="shared" si="65"/>
        <v>2.9178964000114616</v>
      </c>
      <c r="T1083" s="62"/>
      <c r="U1083" s="62"/>
      <c r="V1083" s="62"/>
    </row>
    <row r="1084" spans="7:22" ht="17.5" customHeight="1" x14ac:dyDescent="0.4">
      <c r="G1084" s="62"/>
      <c r="H1084" s="77">
        <v>44179</v>
      </c>
      <c r="I1084" s="78">
        <v>12738.1796875</v>
      </c>
      <c r="J1084" s="73">
        <v>55.439651489257798</v>
      </c>
      <c r="K1084" s="79">
        <f t="shared" si="66"/>
        <v>184.97499393326069</v>
      </c>
      <c r="L1084" s="62"/>
      <c r="M1084" s="77">
        <v>44179</v>
      </c>
      <c r="N1084" s="80">
        <f t="shared" si="67"/>
        <v>10860.391259038788</v>
      </c>
      <c r="O1084" s="80">
        <f t="array" ref="O1084">IF(YEAR(M1084)&lt;&gt;YEAR(M1083),IF(O1083&gt;INDEX(Table2xAcq.1[],_xlfn.AGGREGATE(15,6,(ROW(Tableyear1[])-ROW(INDEX(Tableyear1[],1,1))+1)/(YEAR(Tableyear1[])=YEAR(M1083)),1)),O1083-(O1083-INDEX(Table2xAcq.1[],_xlfn.AGGREGATE(15,6,(ROW(Tableyear1[])-ROW(INDEX(Tableyear1[],1,1))+1)/(YEAR(Tableyear1[])=YEAR(M1083)),1)))*$C$25,O1083+MAX($Q$2:Q1083)*$C$19),O1083)*($J1084/$J1083)</f>
        <v>8898.5735708402844</v>
      </c>
      <c r="P1084" s="80">
        <f t="array" ref="P1084">IF(YEAR(M1084)&lt;&gt;YEAR(M1083),IF(O1083&gt;INDEX(Table2xAcq.1[],_xlfn.AGGREGATE(15,6,(ROW(Tableyear1[])-ROW(INDEX(Tableyear1[],1,1))+1)/(YEAR(Tableyear1[])=YEAR(M1083)),1)),P1083+(O1083-INDEX(Table2xAcq.1[],_xlfn.AGGREGATE(15,6,(ROW(Tableyear1[])-ROW(INDEX(Tableyear1[],1,1))+1)/(YEAR(Tableyear1[])=YEAR(M1083)),1)))*$C$25,P1083-MAX($Q$2:Q1083)*$C$19),P1083)*(1+Tbill_YTM)^(1/52)</f>
        <v>8174.8604196337965</v>
      </c>
      <c r="Q1084" s="64">
        <f t="shared" si="64"/>
        <v>27933.825249512869</v>
      </c>
      <c r="R1084" s="64">
        <f>IF(YEAR(M1084)&lt;&gt;YEAR(M1083), R1083*EXP($C$20/52)+(-MAX(Q$2:Q1083)*$C$19), R1083*EXP($C$20/52))</f>
        <v>-9321.8976995679368</v>
      </c>
      <c r="S1084" s="65">
        <f t="shared" si="65"/>
        <v>2.996581398957809</v>
      </c>
      <c r="T1084" s="62"/>
      <c r="U1084" s="62"/>
      <c r="V1084" s="62"/>
    </row>
    <row r="1085" spans="7:22" ht="17.5" customHeight="1" x14ac:dyDescent="0.4">
      <c r="G1085" s="62"/>
      <c r="H1085" s="77">
        <v>44186</v>
      </c>
      <c r="I1085" s="78">
        <v>12711.009765625</v>
      </c>
      <c r="J1085" s="73">
        <v>55.489112854003899</v>
      </c>
      <c r="K1085" s="79">
        <f t="shared" si="66"/>
        <v>185.08017073264804</v>
      </c>
      <c r="L1085" s="62"/>
      <c r="M1085" s="77">
        <v>44186</v>
      </c>
      <c r="N1085" s="80">
        <f t="shared" si="67"/>
        <v>10837.226569163235</v>
      </c>
      <c r="O1085" s="80">
        <f t="array" ref="O1085">IF(YEAR(M1085)&lt;&gt;YEAR(M1084),IF(O1084&gt;INDEX(Table2xAcq.1[],_xlfn.AGGREGATE(15,6,(ROW(Tableyear1[])-ROW(INDEX(Tableyear1[],1,1))+1)/(YEAR(Tableyear1[])=YEAR(M1084)),1)),O1084-(O1084-INDEX(Table2xAcq.1[],_xlfn.AGGREGATE(15,6,(ROW(Tableyear1[])-ROW(INDEX(Tableyear1[],1,1))+1)/(YEAR(Tableyear1[])=YEAR(M1084)),1)))*$C$25,O1084+MAX($Q$2:Q1084)*$C$19),O1084)*($J1085/$J1084)</f>
        <v>8906.5125744466222</v>
      </c>
      <c r="P1085" s="80">
        <f t="array" ref="P1085">IF(YEAR(M1085)&lt;&gt;YEAR(M1084),IF(O1084&gt;INDEX(Table2xAcq.1[],_xlfn.AGGREGATE(15,6,(ROW(Tableyear1[])-ROW(INDEX(Tableyear1[],1,1))+1)/(YEAR(Tableyear1[])=YEAR(M1084)),1)),P1084+(O1084-INDEX(Table2xAcq.1[],_xlfn.AGGREGATE(15,6,(ROW(Tableyear1[])-ROW(INDEX(Tableyear1[],1,1))+1)/(YEAR(Tableyear1[])=YEAR(M1084)),1)))*$C$25,P1084-MAX($Q$2:Q1084)*$C$19),P1084)*(1+Tbill_YTM)^(1/52)</f>
        <v>8179.5086460566908</v>
      </c>
      <c r="Q1085" s="64">
        <f t="shared" si="64"/>
        <v>27923.247789666544</v>
      </c>
      <c r="R1085" s="64">
        <f>IF(YEAR(M1085)&lt;&gt;YEAR(M1084), R1084*EXP($C$20/52)+(-MAX(Q$2:Q1084)*$C$19), R1084*EXP($C$20/52))</f>
        <v>-9332.6599431677878</v>
      </c>
      <c r="S1085" s="65">
        <f t="shared" si="65"/>
        <v>2.9919924179931652</v>
      </c>
      <c r="T1085" s="62"/>
      <c r="U1085" s="62"/>
      <c r="V1085" s="62"/>
    </row>
    <row r="1086" spans="7:22" x14ac:dyDescent="0.4">
      <c r="G1086" s="89" t="s">
        <v>48</v>
      </c>
      <c r="H1086" s="85">
        <v>44193</v>
      </c>
      <c r="I1086" s="86">
        <v>12888.2802734375</v>
      </c>
      <c r="J1086" s="87">
        <v>56.933338165283203</v>
      </c>
      <c r="K1086" s="88">
        <f t="shared" si="66"/>
        <v>185.18540733557367</v>
      </c>
      <c r="L1086" s="89"/>
      <c r="M1086" s="85">
        <v>44193</v>
      </c>
      <c r="N1086" s="90">
        <f t="shared" si="67"/>
        <v>10988.364888826089</v>
      </c>
      <c r="O1086" s="90">
        <f t="array" ref="O1086">IF(YEAR(M1086)&lt;&gt;YEAR(M1085),IF(O1085&gt;INDEX(Table2xAcq.1[],_xlfn.AGGREGATE(15,6,(ROW(Tableyear1[])-ROW(INDEX(Tableyear1[],1,1))+1)/(YEAR(Tableyear1[])=YEAR(M1085)),1)),O1085-(O1085-INDEX(Table2xAcq.1[],_xlfn.AGGREGATE(15,6,(ROW(Tableyear1[])-ROW(INDEX(Tableyear1[],1,1))+1)/(YEAR(Tableyear1[])=YEAR(M1085)),1)))*$C$25,O1085+MAX($Q$2:Q1085)*$C$19),O1085)*($J1086/$J1085)</f>
        <v>9138.3240097652379</v>
      </c>
      <c r="P1086" s="90">
        <f t="array" ref="P1086">IF(YEAR(M1086)&lt;&gt;YEAR(M1085),IF(O1085&gt;INDEX(Table2xAcq.1[],_xlfn.AGGREGATE(15,6,(ROW(Tableyear1[])-ROW(INDEX(Tableyear1[],1,1))+1)/(YEAR(Tableyear1[])=YEAR(M1085)),1)),P1085+(O1085-INDEX(Table2xAcq.1[],_xlfn.AGGREGATE(15,6,(ROW(Tableyear1[])-ROW(INDEX(Tableyear1[],1,1))+1)/(YEAR(Tableyear1[])=YEAR(M1085)),1)))*$C$25,P1085-MAX($Q$2:Q1085)*$C$19),P1085)*(1+Tbill_YTM)^(1/52)</f>
        <v>8184.1595154615779</v>
      </c>
      <c r="Q1086" s="91">
        <f t="shared" si="64"/>
        <v>28310.848414052904</v>
      </c>
      <c r="R1086" s="91">
        <f>IF(YEAR(M1086)&lt;&gt;YEAR(M1085), R1085*EXP($C$20/52)+(-MAX(Q$2:Q1085)*$C$19), R1085*EXP($C$20/52))</f>
        <v>-9343.4346119079946</v>
      </c>
      <c r="S1086" s="92">
        <f t="shared" si="65"/>
        <v>3.0300258513043343</v>
      </c>
      <c r="T1086" s="89"/>
      <c r="U1086" s="89"/>
      <c r="V1086" s="89"/>
    </row>
    <row r="1087" spans="7:22" x14ac:dyDescent="0.4">
      <c r="G1087" s="62"/>
      <c r="H1087" s="77">
        <v>44200</v>
      </c>
      <c r="I1087" s="78">
        <v>13105.2001953125</v>
      </c>
      <c r="J1087" s="73">
        <v>58.8375434875488</v>
      </c>
      <c r="K1087" s="79">
        <f t="shared" si="66"/>
        <v>185.29070377604185</v>
      </c>
      <c r="L1087" s="62"/>
      <c r="M1087" s="77">
        <v>44200</v>
      </c>
      <c r="N1087" s="80">
        <f t="shared" si="67"/>
        <v>11173.307736331561</v>
      </c>
      <c r="O1087" s="80">
        <f t="array" ref="O1087">IF(YEAR(M1087)&lt;&gt;YEAR(M1086),IF(O1086&gt;INDEX(Table2xAcq.1[],_xlfn.AGGREGATE(15,6,(ROW(Tableyear1[])-ROW(INDEX(Tableyear1[],1,1))+1)/(YEAR(Tableyear1[])=YEAR(M1086)),1)),O1086-(O1086-INDEX(Table2xAcq.1[],_xlfn.AGGREGATE(15,6,(ROW(Tableyear1[])-ROW(INDEX(Tableyear1[],1,1))+1)/(YEAR(Tableyear1[])=YEAR(M1086)),1)))*$C$25,O1086+MAX($Q$2:Q1086)*$C$19),O1086)*($J1087/$J1086)</f>
        <v>7357.9470993770237</v>
      </c>
      <c r="P1087" s="80">
        <f t="array" ref="P1087">IF(YEAR(M1087)&lt;&gt;YEAR(M1086),IF(O1086&gt;INDEX(Table2xAcq.1[],_xlfn.AGGREGATE(15,6,(ROW(Tableyear1[])-ROW(INDEX(Tableyear1[],1,1))+1)/(YEAR(Tableyear1[])=YEAR(M1086)),1)),P1086+(O1086-INDEX(Table2xAcq.1[],_xlfn.AGGREGATE(15,6,(ROW(Tableyear1[])-ROW(INDEX(Tableyear1[],1,1))+1)/(YEAR(Tableyear1[])=YEAR(M1086)),1)))*$C$25,P1086-MAX($Q$2:Q1086)*$C$19),P1086)*(1+Tbill_YTM)^(1/52)</f>
        <v>10208.46864583505</v>
      </c>
      <c r="Q1087" s="64">
        <f t="shared" si="64"/>
        <v>28739.723481543631</v>
      </c>
      <c r="R1087" s="64">
        <f>IF(YEAR(M1087)&lt;&gt;YEAR(M1086), R1086*EXP($C$20/52)+(-MAX(Q$2:Q1086)*$C$19), R1086*EXP($C$20/52))</f>
        <v>-9920.4386884145897</v>
      </c>
      <c r="S1087" s="65">
        <f t="shared" si="65"/>
        <v>2.8970214306255242</v>
      </c>
      <c r="T1087" s="62"/>
      <c r="U1087" s="62"/>
      <c r="V1087" s="62"/>
    </row>
    <row r="1088" spans="7:22" x14ac:dyDescent="0.4">
      <c r="G1088" s="62"/>
      <c r="H1088" s="77">
        <v>44207</v>
      </c>
      <c r="I1088" s="78">
        <v>12803.9296875</v>
      </c>
      <c r="J1088" s="73">
        <v>56.166706085205</v>
      </c>
      <c r="K1088" s="79">
        <f t="shared" si="66"/>
        <v>185.39606008807624</v>
      </c>
      <c r="L1088" s="62"/>
      <c r="M1088" s="77">
        <v>44207</v>
      </c>
      <c r="N1088" s="80">
        <f t="shared" si="67"/>
        <v>10916.448776109497</v>
      </c>
      <c r="O1088" s="80">
        <f t="array" ref="O1088">IF(YEAR(M1088)&lt;&gt;YEAR(M1087),IF(O1087&gt;INDEX(Table2xAcq.1[],_xlfn.AGGREGATE(15,6,(ROW(Tableyear1[])-ROW(INDEX(Tableyear1[],1,1))+1)/(YEAR(Tableyear1[])=YEAR(M1087)),1)),O1087-(O1087-INDEX(Table2xAcq.1[],_xlfn.AGGREGATE(15,6,(ROW(Tableyear1[])-ROW(INDEX(Tableyear1[],1,1))+1)/(YEAR(Tableyear1[])=YEAR(M1087)),1)))*$C$25,O1087+MAX($Q$2:Q1087)*$C$19),O1087)*($J1088/$J1087)</f>
        <v>7023.9447064721944</v>
      </c>
      <c r="P1088" s="80">
        <f t="array" ref="P1088">IF(YEAR(M1088)&lt;&gt;YEAR(M1087),IF(O1087&gt;INDEX(Table2xAcq.1[],_xlfn.AGGREGATE(15,6,(ROW(Tableyear1[])-ROW(INDEX(Tableyear1[],1,1))+1)/(YEAR(Tableyear1[])=YEAR(M1087)),1)),P1087+(O1087-INDEX(Table2xAcq.1[],_xlfn.AGGREGATE(15,6,(ROW(Tableyear1[])-ROW(INDEX(Tableyear1[],1,1))+1)/(YEAR(Tableyear1[])=YEAR(M1087)),1)))*$C$25,P1087-MAX($Q$2:Q1087)*$C$19),P1087)*(1+Tbill_YTM)^(1/52)</f>
        <v>10214.273182091461</v>
      </c>
      <c r="Q1088" s="64">
        <f t="shared" si="64"/>
        <v>28154.666664673154</v>
      </c>
      <c r="R1088" s="64">
        <f>IF(YEAR(M1088)&lt;&gt;YEAR(M1087), R1087*EXP($C$20/52)+(-MAX(Q$2:Q1087)*$C$19), R1087*EXP($C$20/52))</f>
        <v>-9931.8919548226786</v>
      </c>
      <c r="S1088" s="65">
        <f t="shared" si="65"/>
        <v>2.8347737563739757</v>
      </c>
      <c r="T1088" s="62"/>
      <c r="U1088" s="62"/>
      <c r="V1088" s="62"/>
    </row>
    <row r="1089" spans="7:22" x14ac:dyDescent="0.4">
      <c r="G1089" s="62"/>
      <c r="H1089" s="77">
        <v>44214</v>
      </c>
      <c r="I1089" s="78">
        <v>13366.400390625</v>
      </c>
      <c r="J1089" s="73">
        <v>61.107757568359297</v>
      </c>
      <c r="K1089" s="79">
        <f t="shared" si="66"/>
        <v>185.50147630571982</v>
      </c>
      <c r="L1089" s="62"/>
      <c r="M1089" s="77">
        <v>44214</v>
      </c>
      <c r="N1089" s="80">
        <f t="shared" si="67"/>
        <v>11396.003316675336</v>
      </c>
      <c r="O1089" s="80">
        <f t="array" ref="O1089">IF(YEAR(M1089)&lt;&gt;YEAR(M1088),IF(O1088&gt;INDEX(Table2xAcq.1[],_xlfn.AGGREGATE(15,6,(ROW(Tableyear1[])-ROW(INDEX(Tableyear1[],1,1))+1)/(YEAR(Tableyear1[])=YEAR(M1088)),1)),O1088-(O1088-INDEX(Table2xAcq.1[],_xlfn.AGGREGATE(15,6,(ROW(Tableyear1[])-ROW(INDEX(Tableyear1[],1,1))+1)/(YEAR(Tableyear1[])=YEAR(M1088)),1)))*$C$25,O1088+MAX($Q$2:Q1088)*$C$19),O1088)*($J1089/$J1088)</f>
        <v>7641.8494195750009</v>
      </c>
      <c r="P1089" s="80">
        <f t="array" ref="P1089">IF(YEAR(M1089)&lt;&gt;YEAR(M1088),IF(O1088&gt;INDEX(Table2xAcq.1[],_xlfn.AGGREGATE(15,6,(ROW(Tableyear1[])-ROW(INDEX(Tableyear1[],1,1))+1)/(YEAR(Tableyear1[])=YEAR(M1088)),1)),P1088+(O1088-INDEX(Table2xAcq.1[],_xlfn.AGGREGATE(15,6,(ROW(Tableyear1[])-ROW(INDEX(Tableyear1[],1,1))+1)/(YEAR(Tableyear1[])=YEAR(M1088)),1)))*$C$25,P1088-MAX($Q$2:Q1088)*$C$19),P1088)*(1+Tbill_YTM)^(1/52)</f>
        <v>10220.081018807747</v>
      </c>
      <c r="Q1089" s="64">
        <f t="shared" si="64"/>
        <v>29257.933755058082</v>
      </c>
      <c r="R1089" s="64">
        <f>IF(YEAR(M1089)&lt;&gt;YEAR(M1088), R1088*EXP($C$20/52)+(-MAX(Q$2:Q1088)*$C$19), R1088*EXP($C$20/52))</f>
        <v>-9943.3584441653093</v>
      </c>
      <c r="S1089" s="65">
        <f t="shared" si="65"/>
        <v>2.9424599263266451</v>
      </c>
      <c r="T1089" s="62"/>
      <c r="U1089" s="62"/>
      <c r="V1089" s="62"/>
    </row>
    <row r="1090" spans="7:22" x14ac:dyDescent="0.4">
      <c r="G1090" s="62"/>
      <c r="H1090" s="77">
        <v>44221</v>
      </c>
      <c r="I1090" s="78">
        <v>12925.3798828125</v>
      </c>
      <c r="J1090" s="73">
        <v>57.061935424804602</v>
      </c>
      <c r="K1090" s="79">
        <f t="shared" si="66"/>
        <v>185.6069524630349</v>
      </c>
      <c r="L1090" s="62"/>
      <c r="M1090" s="77">
        <v>44221</v>
      </c>
      <c r="N1090" s="80">
        <f t="shared" si="67"/>
        <v>11019.995489371422</v>
      </c>
      <c r="O1090" s="80">
        <f t="array" ref="O1090">IF(YEAR(M1090)&lt;&gt;YEAR(M1089),IF(O1089&gt;INDEX(Table2xAcq.1[],_xlfn.AGGREGATE(15,6,(ROW(Tableyear1[])-ROW(INDEX(Tableyear1[],1,1))+1)/(YEAR(Tableyear1[])=YEAR(M1089)),1)),O1089-(O1089-INDEX(Table2xAcq.1[],_xlfn.AGGREGATE(15,6,(ROW(Tableyear1[])-ROW(INDEX(Tableyear1[],1,1))+1)/(YEAR(Tableyear1[])=YEAR(M1089)),1)))*$C$25,O1089+MAX($Q$2:Q1089)*$C$19),O1089)*($J1090/$J1089)</f>
        <v>7135.8978869100911</v>
      </c>
      <c r="P1090" s="80">
        <f t="array" ref="P1090">IF(YEAR(M1090)&lt;&gt;YEAR(M1089),IF(O1089&gt;INDEX(Table2xAcq.1[],_xlfn.AGGREGATE(15,6,(ROW(Tableyear1[])-ROW(INDEX(Tableyear1[],1,1))+1)/(YEAR(Tableyear1[])=YEAR(M1089)),1)),P1089+(O1089-INDEX(Table2xAcq.1[],_xlfn.AGGREGATE(15,6,(ROW(Tableyear1[])-ROW(INDEX(Tableyear1[],1,1))+1)/(YEAR(Tableyear1[])=YEAR(M1089)),1)))*$C$25,P1089-MAX($Q$2:Q1089)*$C$19),P1089)*(1+Tbill_YTM)^(1/52)</f>
        <v>10225.89215786055</v>
      </c>
      <c r="Q1090" s="64">
        <f t="shared" ref="Q1090:Q1153" si="68">SUM(N1090:P1090)</f>
        <v>28381.785534142065</v>
      </c>
      <c r="R1090" s="64">
        <f>IF(YEAR(M1090)&lt;&gt;YEAR(M1089), R1089*EXP($C$20/52)+(-MAX(Q$2:Q1089)*$C$19), R1089*EXP($C$20/52))</f>
        <v>-9954.8381717085213</v>
      </c>
      <c r="S1090" s="65">
        <f t="shared" ref="S1090:S1153" si="69">Q1090/-R1090</f>
        <v>2.8510544365053176</v>
      </c>
      <c r="T1090" s="62"/>
      <c r="U1090" s="62"/>
      <c r="V1090" s="62"/>
    </row>
    <row r="1091" spans="7:22" ht="17.5" customHeight="1" x14ac:dyDescent="0.4">
      <c r="G1091" s="62"/>
      <c r="H1091" s="77">
        <v>44228</v>
      </c>
      <c r="I1091" s="78">
        <v>13603.9599609375</v>
      </c>
      <c r="J1091" s="73">
        <v>63.199913024902301</v>
      </c>
      <c r="K1091" s="79">
        <f t="shared" ref="K1091:K1154" si="70">K1090*(1+Tbill_YTM)^(1/52)</f>
        <v>185.71248859410321</v>
      </c>
      <c r="L1091" s="62"/>
      <c r="M1091" s="77">
        <v>44228</v>
      </c>
      <c r="N1091" s="80">
        <f t="shared" ref="N1091:N1154" si="71">N1090*($I1091/$I1090)</f>
        <v>11598.543235581852</v>
      </c>
      <c r="O1091" s="80">
        <f t="array" ref="O1091">IF(YEAR(M1091)&lt;&gt;YEAR(M1090),IF(O1090&gt;INDEX(Table2xAcq.1[],_xlfn.AGGREGATE(15,6,(ROW(Tableyear1[])-ROW(INDEX(Tableyear1[],1,1))+1)/(YEAR(Tableyear1[])=YEAR(M1090)),1)),O1090-(O1090-INDEX(Table2xAcq.1[],_xlfn.AGGREGATE(15,6,(ROW(Tableyear1[])-ROW(INDEX(Tableyear1[],1,1))+1)/(YEAR(Tableyear1[])=YEAR(M1090)),1)))*$C$25,O1090+MAX($Q$2:Q1090)*$C$19),O1090)*($J1091/$J1090)</f>
        <v>7903.4845637440312</v>
      </c>
      <c r="P1091" s="80">
        <f t="array" ref="P1091">IF(YEAR(M1091)&lt;&gt;YEAR(M1090),IF(O1090&gt;INDEX(Table2xAcq.1[],_xlfn.AGGREGATE(15,6,(ROW(Tableyear1[])-ROW(INDEX(Tableyear1[],1,1))+1)/(YEAR(Tableyear1[])=YEAR(M1090)),1)),P1090+(O1090-INDEX(Table2xAcq.1[],_xlfn.AGGREGATE(15,6,(ROW(Tableyear1[])-ROW(INDEX(Tableyear1[],1,1))+1)/(YEAR(Tableyear1[])=YEAR(M1090)),1)))*$C$25,P1090-MAX($Q$2:Q1090)*$C$19),P1090)*(1+Tbill_YTM)^(1/52)</f>
        <v>10231.706601127578</v>
      </c>
      <c r="Q1091" s="64">
        <f t="shared" si="68"/>
        <v>29733.734400453461</v>
      </c>
      <c r="R1091" s="64">
        <f>IF(YEAR(M1091)&lt;&gt;YEAR(M1090), R1090*EXP($C$20/52)+(-MAX(Q$2:Q1090)*$C$19), R1090*EXP($C$20/52))</f>
        <v>-9966.3311527359765</v>
      </c>
      <c r="S1091" s="65">
        <f t="shared" si="69"/>
        <v>2.9834182654357115</v>
      </c>
      <c r="T1091" s="62"/>
      <c r="U1091" s="62"/>
      <c r="V1091" s="62"/>
    </row>
    <row r="1092" spans="7:22" ht="17.5" customHeight="1" x14ac:dyDescent="0.4">
      <c r="G1092" s="62"/>
      <c r="H1092" s="77">
        <v>44235</v>
      </c>
      <c r="I1092" s="78">
        <v>13807.7001953125</v>
      </c>
      <c r="J1092" s="73">
        <v>65.079391479492102</v>
      </c>
      <c r="K1092" s="79">
        <f t="shared" si="70"/>
        <v>185.81808473302581</v>
      </c>
      <c r="L1092" s="62"/>
      <c r="M1092" s="77">
        <v>44235</v>
      </c>
      <c r="N1092" s="80">
        <f t="shared" si="71"/>
        <v>11772.249268531921</v>
      </c>
      <c r="O1092" s="80">
        <f t="array" ref="O1092">IF(YEAR(M1092)&lt;&gt;YEAR(M1091),IF(O1091&gt;INDEX(Table2xAcq.1[],_xlfn.AGGREGATE(15,6,(ROW(Tableyear1[])-ROW(INDEX(Tableyear1[],1,1))+1)/(YEAR(Tableyear1[])=YEAR(M1091)),1)),O1091-(O1091-INDEX(Table2xAcq.1[],_xlfn.AGGREGATE(15,6,(ROW(Tableyear1[])-ROW(INDEX(Tableyear1[],1,1))+1)/(YEAR(Tableyear1[])=YEAR(M1091)),1)))*$C$25,O1091+MAX($Q$2:Q1091)*$C$19),O1091)*($J1092/$J1091)</f>
        <v>8138.5233200139492</v>
      </c>
      <c r="P1092" s="80">
        <f t="array" ref="P1092">IF(YEAR(M1092)&lt;&gt;YEAR(M1091),IF(O1091&gt;INDEX(Table2xAcq.1[],_xlfn.AGGREGATE(15,6,(ROW(Tableyear1[])-ROW(INDEX(Tableyear1[],1,1))+1)/(YEAR(Tableyear1[])=YEAR(M1091)),1)),P1091+(O1091-INDEX(Table2xAcq.1[],_xlfn.AGGREGATE(15,6,(ROW(Tableyear1[])-ROW(INDEX(Tableyear1[],1,1))+1)/(YEAR(Tableyear1[])=YEAR(M1091)),1)))*$C$25,P1091-MAX($Q$2:Q1091)*$C$19),P1091)*(1+Tbill_YTM)^(1/52)</f>
        <v>10237.524350487609</v>
      </c>
      <c r="Q1092" s="64">
        <f t="shared" si="68"/>
        <v>30148.29693903348</v>
      </c>
      <c r="R1092" s="64">
        <f>IF(YEAR(M1092)&lt;&gt;YEAR(M1091), R1091*EXP($C$20/52)+(-MAX(Q$2:Q1091)*$C$19), R1091*EXP($C$20/52))</f>
        <v>-9977.8374025489829</v>
      </c>
      <c r="S1092" s="65">
        <f t="shared" si="69"/>
        <v>3.0215261807465073</v>
      </c>
      <c r="T1092" s="62"/>
      <c r="U1092" s="62"/>
      <c r="V1092" s="62"/>
    </row>
    <row r="1093" spans="7:22" ht="17.5" customHeight="1" x14ac:dyDescent="0.4">
      <c r="G1093" s="62"/>
      <c r="H1093" s="77">
        <v>44242</v>
      </c>
      <c r="I1093" s="78">
        <v>13580.7802734375</v>
      </c>
      <c r="J1093" s="73">
        <v>62.997127532958899</v>
      </c>
      <c r="K1093" s="79">
        <f t="shared" si="70"/>
        <v>185.92374091392321</v>
      </c>
      <c r="L1093" s="62"/>
      <c r="M1093" s="77">
        <v>44242</v>
      </c>
      <c r="N1093" s="80">
        <f t="shared" si="71"/>
        <v>11578.780562916834</v>
      </c>
      <c r="O1093" s="80">
        <f t="array" ref="O1093">IF(YEAR(M1093)&lt;&gt;YEAR(M1092),IF(O1092&gt;INDEX(Table2xAcq.1[],_xlfn.AGGREGATE(15,6,(ROW(Tableyear1[])-ROW(INDEX(Tableyear1[],1,1))+1)/(YEAR(Tableyear1[])=YEAR(M1092)),1)),O1092-(O1092-INDEX(Table2xAcq.1[],_xlfn.AGGREGATE(15,6,(ROW(Tableyear1[])-ROW(INDEX(Tableyear1[],1,1))+1)/(YEAR(Tableyear1[])=YEAR(M1092)),1)))*$C$25,O1092+MAX($Q$2:Q1092)*$C$19),O1092)*($J1093/$J1092)</f>
        <v>7878.1251616718428</v>
      </c>
      <c r="P1093" s="80">
        <f t="array" ref="P1093">IF(YEAR(M1093)&lt;&gt;YEAR(M1092),IF(O1092&gt;INDEX(Table2xAcq.1[],_xlfn.AGGREGATE(15,6,(ROW(Tableyear1[])-ROW(INDEX(Tableyear1[],1,1))+1)/(YEAR(Tableyear1[])=YEAR(M1092)),1)),P1092+(O1092-INDEX(Table2xAcq.1[],_xlfn.AGGREGATE(15,6,(ROW(Tableyear1[])-ROW(INDEX(Tableyear1[],1,1))+1)/(YEAR(Tableyear1[])=YEAR(M1092)),1)))*$C$25,P1092-MAX($Q$2:Q1092)*$C$19),P1092)*(1+Tbill_YTM)^(1/52)</f>
        <v>10243.345407820487</v>
      </c>
      <c r="Q1093" s="64">
        <f t="shared" si="68"/>
        <v>29700.251132409161</v>
      </c>
      <c r="R1093" s="64">
        <f>IF(YEAR(M1093)&lt;&gt;YEAR(M1092), R1092*EXP($C$20/52)+(-MAX(Q$2:Q1092)*$C$19), R1092*EXP($C$20/52))</f>
        <v>-9989.3569364665145</v>
      </c>
      <c r="S1093" s="65">
        <f t="shared" si="69"/>
        <v>2.9731894977130411</v>
      </c>
      <c r="T1093" s="62"/>
      <c r="U1093" s="62"/>
      <c r="V1093" s="62"/>
    </row>
    <row r="1094" spans="7:22" ht="17.5" customHeight="1" x14ac:dyDescent="0.4">
      <c r="G1094" s="62"/>
      <c r="H1094" s="77">
        <v>44249</v>
      </c>
      <c r="I1094" s="78">
        <v>12909.4404296875</v>
      </c>
      <c r="J1094" s="73">
        <v>56.651420593261697</v>
      </c>
      <c r="K1094" s="79">
        <f t="shared" si="70"/>
        <v>186.02945717093525</v>
      </c>
      <c r="L1094" s="62"/>
      <c r="M1094" s="77">
        <v>44249</v>
      </c>
      <c r="N1094" s="80">
        <f t="shared" si="71"/>
        <v>11006.405737802565</v>
      </c>
      <c r="O1094" s="80">
        <f t="array" ref="O1094">IF(YEAR(M1094)&lt;&gt;YEAR(M1093),IF(O1093&gt;INDEX(Table2xAcq.1[],_xlfn.AGGREGATE(15,6,(ROW(Tableyear1[])-ROW(INDEX(Tableyear1[],1,1))+1)/(YEAR(Tableyear1[])=YEAR(M1093)),1)),O1093-(O1093-INDEX(Table2xAcq.1[],_xlfn.AGGREGATE(15,6,(ROW(Tableyear1[])-ROW(INDEX(Tableyear1[],1,1))+1)/(YEAR(Tableyear1[])=YEAR(M1093)),1)))*$C$25,O1093+MAX($Q$2:Q1093)*$C$19),O1093)*($J1094/$J1093)</f>
        <v>7084.5608283763422</v>
      </c>
      <c r="P1094" s="80">
        <f t="array" ref="P1094">IF(YEAR(M1094)&lt;&gt;YEAR(M1093),IF(O1093&gt;INDEX(Table2xAcq.1[],_xlfn.AGGREGATE(15,6,(ROW(Tableyear1[])-ROW(INDEX(Tableyear1[],1,1))+1)/(YEAR(Tableyear1[])=YEAR(M1093)),1)),P1093+(O1093-INDEX(Table2xAcq.1[],_xlfn.AGGREGATE(15,6,(ROW(Tableyear1[])-ROW(INDEX(Tableyear1[],1,1))+1)/(YEAR(Tableyear1[])=YEAR(M1093)),1)))*$C$25,P1093-MAX($Q$2:Q1093)*$C$19),P1093)*(1+Tbill_YTM)^(1/52)</f>
        <v>10249.169775007125</v>
      </c>
      <c r="Q1094" s="64">
        <f t="shared" si="68"/>
        <v>28340.136341186033</v>
      </c>
      <c r="R1094" s="64">
        <f>IF(YEAR(M1094)&lt;&gt;YEAR(M1093), R1093*EXP($C$20/52)+(-MAX(Q$2:Q1093)*$C$19), R1093*EXP($C$20/52))</f>
        <v>-10000.889769825229</v>
      </c>
      <c r="S1094" s="65">
        <f t="shared" si="69"/>
        <v>2.8337614945716267</v>
      </c>
      <c r="T1094" s="62"/>
      <c r="U1094" s="62"/>
      <c r="V1094" s="62"/>
    </row>
    <row r="1095" spans="7:22" ht="17.5" customHeight="1" x14ac:dyDescent="0.4">
      <c r="G1095" s="62"/>
      <c r="H1095" s="77">
        <v>44256</v>
      </c>
      <c r="I1095" s="78">
        <v>12668.509765625</v>
      </c>
      <c r="J1095" s="73">
        <v>54.499912261962798</v>
      </c>
      <c r="K1095" s="79">
        <f t="shared" si="70"/>
        <v>186.1352335382212</v>
      </c>
      <c r="L1095" s="62"/>
      <c r="M1095" s="77">
        <v>44256</v>
      </c>
      <c r="N1095" s="80">
        <f t="shared" si="71"/>
        <v>10800.991672197377</v>
      </c>
      <c r="O1095" s="80">
        <f t="array" ref="O1095">IF(YEAR(M1095)&lt;&gt;YEAR(M1094),IF(O1094&gt;INDEX(Table2xAcq.1[],_xlfn.AGGREGATE(15,6,(ROW(Tableyear1[])-ROW(INDEX(Tableyear1[],1,1))+1)/(YEAR(Tableyear1[])=YEAR(M1094)),1)),O1094-(O1094-INDEX(Table2xAcq.1[],_xlfn.AGGREGATE(15,6,(ROW(Tableyear1[])-ROW(INDEX(Tableyear1[],1,1))+1)/(YEAR(Tableyear1[])=YEAR(M1094)),1)))*$C$25,O1094+MAX($Q$2:Q1094)*$C$19),O1094)*($J1095/$J1094)</f>
        <v>6815.5032921976544</v>
      </c>
      <c r="P1095" s="80">
        <f t="array" ref="P1095">IF(YEAR(M1095)&lt;&gt;YEAR(M1094),IF(O1094&gt;INDEX(Table2xAcq.1[],_xlfn.AGGREGATE(15,6,(ROW(Tableyear1[])-ROW(INDEX(Tableyear1[],1,1))+1)/(YEAR(Tableyear1[])=YEAR(M1094)),1)),P1094+(O1094-INDEX(Table2xAcq.1[],_xlfn.AGGREGATE(15,6,(ROW(Tableyear1[])-ROW(INDEX(Tableyear1[],1,1))+1)/(YEAR(Tableyear1[])=YEAR(M1094)),1)))*$C$25,P1094-MAX($Q$2:Q1094)*$C$19),P1094)*(1+Tbill_YTM)^(1/52)</f>
        <v>10254.997453929509</v>
      </c>
      <c r="Q1095" s="64">
        <f t="shared" si="68"/>
        <v>27871.492418324538</v>
      </c>
      <c r="R1095" s="64">
        <f>IF(YEAR(M1095)&lt;&gt;YEAR(M1094), R1094*EXP($C$20/52)+(-MAX(Q$2:Q1094)*$C$19), R1094*EXP($C$20/52))</f>
        <v>-10012.435917979494</v>
      </c>
      <c r="S1095" s="65">
        <f t="shared" si="69"/>
        <v>2.7836874709255564</v>
      </c>
      <c r="T1095" s="62"/>
      <c r="U1095" s="62"/>
      <c r="V1095" s="62"/>
    </row>
    <row r="1096" spans="7:22" x14ac:dyDescent="0.4">
      <c r="G1096" s="62"/>
      <c r="H1096" s="77">
        <v>44263</v>
      </c>
      <c r="I1096" s="78">
        <v>12937.2900390625</v>
      </c>
      <c r="J1096" s="73">
        <v>56.7256050109863</v>
      </c>
      <c r="K1096" s="79">
        <f t="shared" si="70"/>
        <v>186.2410700499598</v>
      </c>
      <c r="L1096" s="62"/>
      <c r="M1096" s="77">
        <v>44263</v>
      </c>
      <c r="N1096" s="80">
        <f t="shared" si="71"/>
        <v>11030.149919596504</v>
      </c>
      <c r="O1096" s="80">
        <f t="array" ref="O1096">IF(YEAR(M1096)&lt;&gt;YEAR(M1095),IF(O1095&gt;INDEX(Table2xAcq.1[],_xlfn.AGGREGATE(15,6,(ROW(Tableyear1[])-ROW(INDEX(Tableyear1[],1,1))+1)/(YEAR(Tableyear1[])=YEAR(M1095)),1)),O1095-(O1095-INDEX(Table2xAcq.1[],_xlfn.AGGREGATE(15,6,(ROW(Tableyear1[])-ROW(INDEX(Tableyear1[],1,1))+1)/(YEAR(Tableyear1[])=YEAR(M1095)),1)))*$C$25,O1095+MAX($Q$2:Q1095)*$C$19),O1095)*($J1096/$J1095)</f>
        <v>7093.8379835541609</v>
      </c>
      <c r="P1096" s="80">
        <f t="array" ref="P1096">IF(YEAR(M1096)&lt;&gt;YEAR(M1095),IF(O1095&gt;INDEX(Table2xAcq.1[],_xlfn.AGGREGATE(15,6,(ROW(Tableyear1[])-ROW(INDEX(Tableyear1[],1,1))+1)/(YEAR(Tableyear1[])=YEAR(M1095)),1)),P1095+(O1095-INDEX(Table2xAcq.1[],_xlfn.AGGREGATE(15,6,(ROW(Tableyear1[])-ROW(INDEX(Tableyear1[],1,1))+1)/(YEAR(Tableyear1[])=YEAR(M1095)),1)))*$C$25,P1095-MAX($Q$2:Q1095)*$C$19),P1095)*(1+Tbill_YTM)^(1/52)</f>
        <v>10260.828446470689</v>
      </c>
      <c r="Q1096" s="64">
        <f t="shared" si="68"/>
        <v>28384.816349621353</v>
      </c>
      <c r="R1096" s="64">
        <f>IF(YEAR(M1096)&lt;&gt;YEAR(M1095), R1095*EXP($C$20/52)+(-MAX(Q$2:Q1095)*$C$19), R1095*EXP($C$20/52))</f>
        <v>-10023.995396301401</v>
      </c>
      <c r="S1096" s="65">
        <f t="shared" si="69"/>
        <v>2.8316868900493137</v>
      </c>
      <c r="T1096" s="62"/>
      <c r="U1096" s="62"/>
      <c r="V1096" s="62"/>
    </row>
    <row r="1097" spans="7:22" x14ac:dyDescent="0.4">
      <c r="G1097" s="62"/>
      <c r="H1097" s="77">
        <v>44270</v>
      </c>
      <c r="I1097" s="78">
        <v>12866.990234375</v>
      </c>
      <c r="J1097" s="73">
        <v>55.909523010253899</v>
      </c>
      <c r="K1097" s="79">
        <f t="shared" si="70"/>
        <v>186.34696674034919</v>
      </c>
      <c r="L1097" s="62"/>
      <c r="M1097" s="77">
        <v>44270</v>
      </c>
      <c r="N1097" s="80">
        <f t="shared" si="71"/>
        <v>10970.213303606586</v>
      </c>
      <c r="O1097" s="80">
        <f t="array" ref="O1097">IF(YEAR(M1097)&lt;&gt;YEAR(M1096),IF(O1096&gt;INDEX(Table2xAcq.1[],_xlfn.AGGREGATE(15,6,(ROW(Tableyear1[])-ROW(INDEX(Tableyear1[],1,1))+1)/(YEAR(Tableyear1[])=YEAR(M1096)),1)),O1096-(O1096-INDEX(Table2xAcq.1[],_xlfn.AGGREGATE(15,6,(ROW(Tableyear1[])-ROW(INDEX(Tableyear1[],1,1))+1)/(YEAR(Tableyear1[])=YEAR(M1096)),1)))*$C$25,O1096+MAX($Q$2:Q1096)*$C$19),O1096)*($J1097/$J1096)</f>
        <v>6991.782597924177</v>
      </c>
      <c r="P1097" s="80">
        <f t="array" ref="P1097">IF(YEAR(M1097)&lt;&gt;YEAR(M1096),IF(O1096&gt;INDEX(Table2xAcq.1[],_xlfn.AGGREGATE(15,6,(ROW(Tableyear1[])-ROW(INDEX(Tableyear1[],1,1))+1)/(YEAR(Tableyear1[])=YEAR(M1096)),1)),P1096+(O1096-INDEX(Table2xAcq.1[],_xlfn.AGGREGATE(15,6,(ROW(Tableyear1[])-ROW(INDEX(Tableyear1[],1,1))+1)/(YEAR(Tableyear1[])=YEAR(M1096)),1)))*$C$25,P1096-MAX($Q$2:Q1096)*$C$19),P1096)*(1+Tbill_YTM)^(1/52)</f>
        <v>10266.662754514789</v>
      </c>
      <c r="Q1097" s="64">
        <f t="shared" si="68"/>
        <v>28228.658656045551</v>
      </c>
      <c r="R1097" s="64">
        <f>IF(YEAR(M1097)&lt;&gt;YEAR(M1096), R1096*EXP($C$20/52)+(-MAX(Q$2:Q1096)*$C$19), R1096*EXP($C$20/52))</f>
        <v>-10035.56822018079</v>
      </c>
      <c r="S1097" s="65">
        <f t="shared" si="69"/>
        <v>2.8128610195962587</v>
      </c>
      <c r="T1097" s="62"/>
      <c r="U1097" s="62"/>
      <c r="V1097" s="62"/>
    </row>
    <row r="1098" spans="7:22" x14ac:dyDescent="0.4">
      <c r="G1098" s="62"/>
      <c r="H1098" s="77">
        <v>44277</v>
      </c>
      <c r="I1098" s="78">
        <v>12979.1201171875</v>
      </c>
      <c r="J1098" s="73">
        <v>56.908603668212798</v>
      </c>
      <c r="K1098" s="79">
        <f t="shared" si="70"/>
        <v>186.45292364360694</v>
      </c>
      <c r="L1098" s="62"/>
      <c r="M1098" s="77">
        <v>44277</v>
      </c>
      <c r="N1098" s="80">
        <f t="shared" si="71"/>
        <v>11065.813650677283</v>
      </c>
      <c r="O1098" s="80">
        <f t="array" ref="O1098">IF(YEAR(M1098)&lt;&gt;YEAR(M1097),IF(O1097&gt;INDEX(Table2xAcq.1[],_xlfn.AGGREGATE(15,6,(ROW(Tableyear1[])-ROW(INDEX(Tableyear1[],1,1))+1)/(YEAR(Tableyear1[])=YEAR(M1097)),1)),O1097-(O1097-INDEX(Table2xAcq.1[],_xlfn.AGGREGATE(15,6,(ROW(Tableyear1[])-ROW(INDEX(Tableyear1[],1,1))+1)/(YEAR(Tableyear1[])=YEAR(M1097)),1)))*$C$25,O1097+MAX($Q$2:Q1097)*$C$19),O1097)*($J1098/$J1097)</f>
        <v>7116.7229369243596</v>
      </c>
      <c r="P1098" s="80">
        <f t="array" ref="P1098">IF(YEAR(M1098)&lt;&gt;YEAR(M1097),IF(O1097&gt;INDEX(Table2xAcq.1[],_xlfn.AGGREGATE(15,6,(ROW(Tableyear1[])-ROW(INDEX(Tableyear1[],1,1))+1)/(YEAR(Tableyear1[])=YEAR(M1097)),1)),P1097+(O1097-INDEX(Table2xAcq.1[],_xlfn.AGGREGATE(15,6,(ROW(Tableyear1[])-ROW(INDEX(Tableyear1[],1,1))+1)/(YEAR(Tableyear1[])=YEAR(M1097)),1)))*$C$25,P1097-MAX($Q$2:Q1097)*$C$19),P1097)*(1+Tbill_YTM)^(1/52)</f>
        <v>10272.500379947007</v>
      </c>
      <c r="Q1098" s="64">
        <f t="shared" si="68"/>
        <v>28455.036967548651</v>
      </c>
      <c r="R1098" s="64">
        <f>IF(YEAR(M1098)&lt;&gt;YEAR(M1097), R1097*EXP($C$20/52)+(-MAX(Q$2:Q1097)*$C$19), R1097*EXP($C$20/52))</f>
        <v>-10047.154405025269</v>
      </c>
      <c r="S1098" s="65">
        <f t="shared" si="69"/>
        <v>2.8321488672769219</v>
      </c>
      <c r="T1098" s="62"/>
      <c r="U1098" s="62"/>
      <c r="V1098" s="62"/>
    </row>
    <row r="1099" spans="7:22" x14ac:dyDescent="0.4">
      <c r="G1099" s="62"/>
      <c r="H1099" s="77">
        <v>44284</v>
      </c>
      <c r="I1099" s="78">
        <v>13329.51953125</v>
      </c>
      <c r="J1099" s="73">
        <v>59.994915008544901</v>
      </c>
      <c r="K1099" s="79">
        <f t="shared" si="70"/>
        <v>186.55894079397009</v>
      </c>
      <c r="L1099" s="62"/>
      <c r="M1099" s="77">
        <v>44284</v>
      </c>
      <c r="N1099" s="80">
        <f t="shared" si="71"/>
        <v>11364.559219276147</v>
      </c>
      <c r="O1099" s="80">
        <f t="array" ref="O1099">IF(YEAR(M1099)&lt;&gt;YEAR(M1098),IF(O1098&gt;INDEX(Table2xAcq.1[],_xlfn.AGGREGATE(15,6,(ROW(Tableyear1[])-ROW(INDEX(Tableyear1[],1,1))+1)/(YEAR(Tableyear1[])=YEAR(M1098)),1)),O1098-(O1098-INDEX(Table2xAcq.1[],_xlfn.AGGREGATE(15,6,(ROW(Tableyear1[])-ROW(INDEX(Tableyear1[],1,1))+1)/(YEAR(Tableyear1[])=YEAR(M1098)),1)))*$C$25,O1098+MAX($Q$2:Q1098)*$C$19),O1098)*($J1099/$J1098)</f>
        <v>7502.682550944899</v>
      </c>
      <c r="P1099" s="80">
        <f t="array" ref="P1099">IF(YEAR(M1099)&lt;&gt;YEAR(M1098),IF(O1098&gt;INDEX(Table2xAcq.1[],_xlfn.AGGREGATE(15,6,(ROW(Tableyear1[])-ROW(INDEX(Tableyear1[],1,1))+1)/(YEAR(Tableyear1[])=YEAR(M1098)),1)),P1098+(O1098-INDEX(Table2xAcq.1[],_xlfn.AGGREGATE(15,6,(ROW(Tableyear1[])-ROW(INDEX(Tableyear1[],1,1))+1)/(YEAR(Tableyear1[])=YEAR(M1098)),1)))*$C$25,P1098-MAX($Q$2:Q1098)*$C$19),P1098)*(1+Tbill_YTM)^(1/52)</f>
        <v>10278.341324653607</v>
      </c>
      <c r="Q1099" s="64">
        <f t="shared" si="68"/>
        <v>29145.583094874652</v>
      </c>
      <c r="R1099" s="64">
        <f>IF(YEAR(M1099)&lt;&gt;YEAR(M1098), R1098*EXP($C$20/52)+(-MAX(Q$2:Q1098)*$C$19), R1098*EXP($C$20/52))</f>
        <v>-10058.75396626023</v>
      </c>
      <c r="S1099" s="65">
        <f t="shared" si="69"/>
        <v>2.8975341471355982</v>
      </c>
      <c r="T1099" s="62"/>
      <c r="U1099" s="62"/>
      <c r="V1099" s="62"/>
    </row>
    <row r="1100" spans="7:22" x14ac:dyDescent="0.4">
      <c r="G1100" s="62"/>
      <c r="H1100" s="77">
        <v>44291</v>
      </c>
      <c r="I1100" s="78">
        <v>13845.0595703125</v>
      </c>
      <c r="J1100" s="73">
        <v>64.668876647949205</v>
      </c>
      <c r="K1100" s="79">
        <f t="shared" si="70"/>
        <v>186.66501822569518</v>
      </c>
      <c r="L1100" s="62"/>
      <c r="M1100" s="77">
        <v>44291</v>
      </c>
      <c r="N1100" s="80">
        <f t="shared" si="71"/>
        <v>11804.101341563302</v>
      </c>
      <c r="O1100" s="80">
        <f t="array" ref="O1100">IF(YEAR(M1100)&lt;&gt;YEAR(M1099),IF(O1099&gt;INDEX(Table2xAcq.1[],_xlfn.AGGREGATE(15,6,(ROW(Tableyear1[])-ROW(INDEX(Tableyear1[],1,1))+1)/(YEAR(Tableyear1[])=YEAR(M1099)),1)),O1099-(O1099-INDEX(Table2xAcq.1[],_xlfn.AGGREGATE(15,6,(ROW(Tableyear1[])-ROW(INDEX(Tableyear1[],1,1))+1)/(YEAR(Tableyear1[])=YEAR(M1099)),1)))*$C$25,O1099+MAX($Q$2:Q1099)*$C$19),O1099)*($J1100/$J1099)</f>
        <v>8087.1862614801994</v>
      </c>
      <c r="P1100" s="80">
        <f t="array" ref="P1100">IF(YEAR(M1100)&lt;&gt;YEAR(M1099),IF(O1099&gt;INDEX(Table2xAcq.1[],_xlfn.AGGREGATE(15,6,(ROW(Tableyear1[])-ROW(INDEX(Tableyear1[],1,1))+1)/(YEAR(Tableyear1[])=YEAR(M1099)),1)),P1099+(O1099-INDEX(Table2xAcq.1[],_xlfn.AGGREGATE(15,6,(ROW(Tableyear1[])-ROW(INDEX(Tableyear1[],1,1))+1)/(YEAR(Tableyear1[])=YEAR(M1099)),1)))*$C$25,P1099-MAX($Q$2:Q1099)*$C$19),P1099)*(1+Tbill_YTM)^(1/52)</f>
        <v>10284.185590521933</v>
      </c>
      <c r="Q1100" s="64">
        <f t="shared" si="68"/>
        <v>30175.473193565434</v>
      </c>
      <c r="R1100" s="64">
        <f>IF(YEAR(M1100)&lt;&gt;YEAR(M1099), R1099*EXP($C$20/52)+(-MAX(Q$2:Q1099)*$C$19), R1099*EXP($C$20/52))</f>
        <v>-10070.366919328882</v>
      </c>
      <c r="S1100" s="65">
        <f t="shared" si="69"/>
        <v>2.9964621384000587</v>
      </c>
      <c r="T1100" s="62"/>
      <c r="U1100" s="62"/>
      <c r="V1100" s="62"/>
    </row>
    <row r="1101" spans="7:22" x14ac:dyDescent="0.4">
      <c r="G1101" s="62"/>
      <c r="H1101" s="77">
        <v>44298</v>
      </c>
      <c r="I1101" s="78">
        <v>14041.91015625</v>
      </c>
      <c r="J1101" s="73">
        <v>66.5087890625</v>
      </c>
      <c r="K1101" s="79">
        <f t="shared" si="70"/>
        <v>186.77115597305817</v>
      </c>
      <c r="L1101" s="62"/>
      <c r="M1101" s="77">
        <v>44298</v>
      </c>
      <c r="N1101" s="80">
        <f t="shared" si="71"/>
        <v>11971.933358013046</v>
      </c>
      <c r="O1101" s="80">
        <f t="array" ref="O1101">IF(YEAR(M1101)&lt;&gt;YEAR(M1100),IF(O1100&gt;INDEX(Table2xAcq.1[],_xlfn.AGGREGATE(15,6,(ROW(Tableyear1[])-ROW(INDEX(Tableyear1[],1,1))+1)/(YEAR(Tableyear1[])=YEAR(M1100)),1)),O1100-(O1100-INDEX(Table2xAcq.1[],_xlfn.AGGREGATE(15,6,(ROW(Tableyear1[])-ROW(INDEX(Tableyear1[],1,1))+1)/(YEAR(Tableyear1[])=YEAR(M1100)),1)))*$C$25,O1100+MAX($Q$2:Q1100)*$C$19),O1100)*($J1101/$J1100)</f>
        <v>8317.277074442447</v>
      </c>
      <c r="P1101" s="80">
        <f t="array" ref="P1101">IF(YEAR(M1101)&lt;&gt;YEAR(M1100),IF(O1100&gt;INDEX(Table2xAcq.1[],_xlfn.AGGREGATE(15,6,(ROW(Tableyear1[])-ROW(INDEX(Tableyear1[],1,1))+1)/(YEAR(Tableyear1[])=YEAR(M1100)),1)),P1100+(O1100-INDEX(Table2xAcq.1[],_xlfn.AGGREGATE(15,6,(ROW(Tableyear1[])-ROW(INDEX(Tableyear1[],1,1))+1)/(YEAR(Tableyear1[])=YEAR(M1100)),1)))*$C$25,P1100-MAX($Q$2:Q1100)*$C$19),P1100)*(1+Tbill_YTM)^(1/52)</f>
        <v>10290.033179440394</v>
      </c>
      <c r="Q1101" s="64">
        <f t="shared" si="68"/>
        <v>30579.243611895887</v>
      </c>
      <c r="R1101" s="64">
        <f>IF(YEAR(M1101)&lt;&gt;YEAR(M1100), R1100*EXP($C$20/52)+(-MAX(Q$2:Q1100)*$C$19), R1100*EXP($C$20/52))</f>
        <v>-10081.993279692257</v>
      </c>
      <c r="S1101" s="65">
        <f t="shared" si="69"/>
        <v>3.0330553456616953</v>
      </c>
      <c r="T1101" s="62"/>
      <c r="U1101" s="62"/>
      <c r="V1101" s="62"/>
    </row>
    <row r="1102" spans="7:22" x14ac:dyDescent="0.4">
      <c r="G1102" s="62"/>
      <c r="H1102" s="77">
        <v>44305</v>
      </c>
      <c r="I1102" s="78">
        <v>13941.4404296875</v>
      </c>
      <c r="J1102" s="73">
        <v>65.455291748046804</v>
      </c>
      <c r="K1102" s="79">
        <f t="shared" si="70"/>
        <v>186.87735407035456</v>
      </c>
      <c r="L1102" s="62"/>
      <c r="M1102" s="77">
        <v>44305</v>
      </c>
      <c r="N1102" s="80">
        <f t="shared" si="71"/>
        <v>11886.274294714691</v>
      </c>
      <c r="O1102" s="80">
        <f t="array" ref="O1102">IF(YEAR(M1102)&lt;&gt;YEAR(M1101),IF(O1101&gt;INDEX(Table2xAcq.1[],_xlfn.AGGREGATE(15,6,(ROW(Tableyear1[])-ROW(INDEX(Tableyear1[],1,1))+1)/(YEAR(Tableyear1[])=YEAR(M1101)),1)),O1101-(O1101-INDEX(Table2xAcq.1[],_xlfn.AGGREGATE(15,6,(ROW(Tableyear1[])-ROW(INDEX(Tableyear1[],1,1))+1)/(YEAR(Tableyear1[])=YEAR(M1101)),1)))*$C$25,O1101+MAX($Q$2:Q1101)*$C$19),O1101)*($J1102/$J1101)</f>
        <v>8185.5316437257015</v>
      </c>
      <c r="P1102" s="80">
        <f t="array" ref="P1102">IF(YEAR(M1102)&lt;&gt;YEAR(M1101),IF(O1101&gt;INDEX(Table2xAcq.1[],_xlfn.AGGREGATE(15,6,(ROW(Tableyear1[])-ROW(INDEX(Tableyear1[],1,1))+1)/(YEAR(Tableyear1[])=YEAR(M1101)),1)),P1101+(O1101-INDEX(Table2xAcq.1[],_xlfn.AGGREGATE(15,6,(ROW(Tableyear1[])-ROW(INDEX(Tableyear1[],1,1))+1)/(YEAR(Tableyear1[])=YEAR(M1101)),1)))*$C$25,P1101-MAX($Q$2:Q1101)*$C$19),P1101)*(1+Tbill_YTM)^(1/52)</f>
        <v>10295.884093298479</v>
      </c>
      <c r="Q1102" s="64">
        <f t="shared" si="68"/>
        <v>30367.690031738872</v>
      </c>
      <c r="R1102" s="64">
        <f>IF(YEAR(M1102)&lt;&gt;YEAR(M1101), R1101*EXP($C$20/52)+(-MAX(Q$2:Q1101)*$C$19), R1101*EXP($C$20/52))</f>
        <v>-10093.633062829238</v>
      </c>
      <c r="S1102" s="65">
        <f t="shared" si="69"/>
        <v>3.0085985732501781</v>
      </c>
      <c r="T1102" s="62"/>
      <c r="U1102" s="62"/>
      <c r="V1102" s="62"/>
    </row>
    <row r="1103" spans="7:22" x14ac:dyDescent="0.4">
      <c r="G1103" s="62"/>
      <c r="H1103" s="77">
        <v>44312</v>
      </c>
      <c r="I1103" s="78">
        <v>13860.759765625</v>
      </c>
      <c r="J1103" s="73">
        <v>64.827140808105398</v>
      </c>
      <c r="K1103" s="79">
        <f t="shared" si="70"/>
        <v>186.98361255189928</v>
      </c>
      <c r="L1103" s="62"/>
      <c r="M1103" s="77">
        <v>44312</v>
      </c>
      <c r="N1103" s="80">
        <f t="shared" si="71"/>
        <v>11817.487105316062</v>
      </c>
      <c r="O1103" s="80">
        <f t="array" ref="O1103">IF(YEAR(M1103)&lt;&gt;YEAR(M1102),IF(O1102&gt;INDEX(Table2xAcq.1[],_xlfn.AGGREGATE(15,6,(ROW(Tableyear1[])-ROW(INDEX(Tableyear1[],1,1))+1)/(YEAR(Tableyear1[])=YEAR(M1102)),1)),O1102-(O1102-INDEX(Table2xAcq.1[],_xlfn.AGGREGATE(15,6,(ROW(Tableyear1[])-ROW(INDEX(Tableyear1[],1,1))+1)/(YEAR(Tableyear1[])=YEAR(M1102)),1)))*$C$25,O1102+MAX($Q$2:Q1102)*$C$19),O1102)*($J1103/$J1102)</f>
        <v>8106.9780347108908</v>
      </c>
      <c r="P1103" s="80">
        <f t="array" ref="P1103">IF(YEAR(M1103)&lt;&gt;YEAR(M1102),IF(O1102&gt;INDEX(Table2xAcq.1[],_xlfn.AGGREGATE(15,6,(ROW(Tableyear1[])-ROW(INDEX(Tableyear1[],1,1))+1)/(YEAR(Tableyear1[])=YEAR(M1102)),1)),P1102+(O1102-INDEX(Table2xAcq.1[],_xlfn.AGGREGATE(15,6,(ROW(Tableyear1[])-ROW(INDEX(Tableyear1[],1,1))+1)/(YEAR(Tableyear1[])=YEAR(M1102)),1)))*$C$25,P1102-MAX($Q$2:Q1102)*$C$19),P1102)*(1+Tbill_YTM)^(1/52)</f>
        <v>10301.738333986747</v>
      </c>
      <c r="Q1103" s="64">
        <f t="shared" si="68"/>
        <v>30226.203474013702</v>
      </c>
      <c r="R1103" s="64">
        <f>IF(YEAR(M1103)&lt;&gt;YEAR(M1102), R1102*EXP($C$20/52)+(-MAX(Q$2:Q1102)*$C$19), R1102*EXP($C$20/52))</f>
        <v>-10105.286284236581</v>
      </c>
      <c r="S1103" s="65">
        <f t="shared" si="69"/>
        <v>2.9911278734541251</v>
      </c>
      <c r="T1103" s="62"/>
      <c r="U1103" s="62"/>
      <c r="V1103" s="62"/>
    </row>
    <row r="1104" spans="7:22" x14ac:dyDescent="0.4">
      <c r="G1104" s="62"/>
      <c r="H1104" s="77">
        <v>44319</v>
      </c>
      <c r="I1104" s="78">
        <v>13719.6298828125</v>
      </c>
      <c r="J1104" s="73">
        <v>63.338401794433501</v>
      </c>
      <c r="K1104" s="79">
        <f t="shared" si="70"/>
        <v>187.08993145202689</v>
      </c>
      <c r="L1104" s="62"/>
      <c r="M1104" s="77">
        <v>44319</v>
      </c>
      <c r="N1104" s="80">
        <f t="shared" si="71"/>
        <v>11697.161769727483</v>
      </c>
      <c r="O1104" s="80">
        <f t="array" ref="O1104">IF(YEAR(M1104)&lt;&gt;YEAR(M1103),IF(O1103&gt;INDEX(Table2xAcq.1[],_xlfn.AGGREGATE(15,6,(ROW(Tableyear1[])-ROW(INDEX(Tableyear1[],1,1))+1)/(YEAR(Tableyear1[])=YEAR(M1103)),1)),O1103-(O1103-INDEX(Table2xAcq.1[],_xlfn.AGGREGATE(15,6,(ROW(Tableyear1[])-ROW(INDEX(Tableyear1[],1,1))+1)/(YEAR(Tableyear1[])=YEAR(M1103)),1)))*$C$25,O1103+MAX($Q$2:Q1103)*$C$19),O1103)*($J1104/$J1103)</f>
        <v>7920.8033194171667</v>
      </c>
      <c r="P1104" s="80">
        <f t="array" ref="P1104">IF(YEAR(M1104)&lt;&gt;YEAR(M1103),IF(O1103&gt;INDEX(Table2xAcq.1[],_xlfn.AGGREGATE(15,6,(ROW(Tableyear1[])-ROW(INDEX(Tableyear1[],1,1))+1)/(YEAR(Tableyear1[])=YEAR(M1103)),1)),P1103+(O1103-INDEX(Table2xAcq.1[],_xlfn.AGGREGATE(15,6,(ROW(Tableyear1[])-ROW(INDEX(Tableyear1[],1,1))+1)/(YEAR(Tableyear1[])=YEAR(M1103)),1)))*$C$25,P1103-MAX($Q$2:Q1103)*$C$19),P1103)*(1+Tbill_YTM)^(1/52)</f>
        <v>10307.595903396834</v>
      </c>
      <c r="Q1104" s="64">
        <f t="shared" si="68"/>
        <v>29925.560992541483</v>
      </c>
      <c r="R1104" s="64">
        <f>IF(YEAR(M1104)&lt;&gt;YEAR(M1103), R1103*EXP($C$20/52)+(-MAX(Q$2:Q1103)*$C$19), R1103*EXP($C$20/52))</f>
        <v>-10116.952959428932</v>
      </c>
      <c r="S1104" s="65">
        <f t="shared" si="69"/>
        <v>2.9579618599146555</v>
      </c>
      <c r="T1104" s="62"/>
      <c r="U1104" s="62"/>
      <c r="V1104" s="62"/>
    </row>
    <row r="1105" spans="1:22" x14ac:dyDescent="0.4">
      <c r="G1105" s="62"/>
      <c r="H1105" s="77">
        <v>44326</v>
      </c>
      <c r="I1105" s="78">
        <v>13393.1201171875</v>
      </c>
      <c r="J1105" s="73">
        <v>60.301559448242102</v>
      </c>
      <c r="K1105" s="79">
        <f t="shared" si="70"/>
        <v>187.19631080509134</v>
      </c>
      <c r="L1105" s="62"/>
      <c r="M1105" s="77">
        <v>44326</v>
      </c>
      <c r="N1105" s="80">
        <f t="shared" si="71"/>
        <v>11418.784176415287</v>
      </c>
      <c r="O1105" s="80">
        <f t="array" ref="O1105">IF(YEAR(M1105)&lt;&gt;YEAR(M1104),IF(O1104&gt;INDEX(Table2xAcq.1[],_xlfn.AGGREGATE(15,6,(ROW(Tableyear1[])-ROW(INDEX(Tableyear1[],1,1))+1)/(YEAR(Tableyear1[])=YEAR(M1104)),1)),O1104-(O1104-INDEX(Table2xAcq.1[],_xlfn.AGGREGATE(15,6,(ROW(Tableyear1[])-ROW(INDEX(Tableyear1[],1,1))+1)/(YEAR(Tableyear1[])=YEAR(M1104)),1)))*$C$25,O1104+MAX($Q$2:Q1104)*$C$19),O1104)*($J1105/$J1104)</f>
        <v>7541.0300656756517</v>
      </c>
      <c r="P1105" s="80">
        <f t="array" ref="P1105">IF(YEAR(M1105)&lt;&gt;YEAR(M1104),IF(O1104&gt;INDEX(Table2xAcq.1[],_xlfn.AGGREGATE(15,6,(ROW(Tableyear1[])-ROW(INDEX(Tableyear1[],1,1))+1)/(YEAR(Tableyear1[])=YEAR(M1104)),1)),P1104+(O1104-INDEX(Table2xAcq.1[],_xlfn.AGGREGATE(15,6,(ROW(Tableyear1[])-ROW(INDEX(Tableyear1[],1,1))+1)/(YEAR(Tableyear1[])=YEAR(M1104)),1)))*$C$25,P1104-MAX($Q$2:Q1104)*$C$19),P1104)*(1+Tbill_YTM)^(1/52)</f>
        <v>10313.456803421454</v>
      </c>
      <c r="Q1105" s="64">
        <f t="shared" si="68"/>
        <v>29273.271045512392</v>
      </c>
      <c r="R1105" s="64">
        <f>IF(YEAR(M1105)&lt;&gt;YEAR(M1104), R1104*EXP($C$20/52)+(-MAX(Q$2:Q1104)*$C$19), R1104*EXP($C$20/52))</f>
        <v>-10128.633103938848</v>
      </c>
      <c r="S1105" s="65">
        <f t="shared" si="69"/>
        <v>2.8901502053745562</v>
      </c>
      <c r="T1105" s="62"/>
      <c r="U1105" s="62"/>
      <c r="V1105" s="62"/>
    </row>
    <row r="1106" spans="1:22" x14ac:dyDescent="0.4">
      <c r="G1106" s="62"/>
      <c r="H1106" s="77">
        <v>44333</v>
      </c>
      <c r="I1106" s="78">
        <v>13411.740234375</v>
      </c>
      <c r="J1106" s="73">
        <v>60.479621887207003</v>
      </c>
      <c r="K1106" s="79">
        <f t="shared" si="70"/>
        <v>187.3027506454662</v>
      </c>
      <c r="L1106" s="62"/>
      <c r="M1106" s="77">
        <v>44333</v>
      </c>
      <c r="N1106" s="80">
        <f t="shared" si="71"/>
        <v>11434.659424127787</v>
      </c>
      <c r="O1106" s="80">
        <f t="array" ref="O1106">IF(YEAR(M1106)&lt;&gt;YEAR(M1105),IF(O1105&gt;INDEX(Table2xAcq.1[],_xlfn.AGGREGATE(15,6,(ROW(Tableyear1[])-ROW(INDEX(Tableyear1[],1,1))+1)/(YEAR(Tableyear1[])=YEAR(M1105)),1)),O1105-(O1105-INDEX(Table2xAcq.1[],_xlfn.AGGREGATE(15,6,(ROW(Tableyear1[])-ROW(INDEX(Tableyear1[],1,1))+1)/(YEAR(Tableyear1[])=YEAR(M1105)),1)))*$C$25,O1105+MAX($Q$2:Q1105)*$C$19),O1105)*($J1106/$J1105)</f>
        <v>7563.2977187527558</v>
      </c>
      <c r="P1106" s="80">
        <f t="array" ref="P1106">IF(YEAR(M1106)&lt;&gt;YEAR(M1105),IF(O1105&gt;INDEX(Table2xAcq.1[],_xlfn.AGGREGATE(15,6,(ROW(Tableyear1[])-ROW(INDEX(Tableyear1[],1,1))+1)/(YEAR(Tableyear1[])=YEAR(M1105)),1)),P1105+(O1105-INDEX(Table2xAcq.1[],_xlfn.AGGREGATE(15,6,(ROW(Tableyear1[])-ROW(INDEX(Tableyear1[],1,1))+1)/(YEAR(Tableyear1[])=YEAR(M1105)),1)))*$C$25,P1105-MAX($Q$2:Q1105)*$C$19),P1105)*(1+Tbill_YTM)^(1/52)</f>
        <v>10319.321035954392</v>
      </c>
      <c r="Q1106" s="64">
        <f t="shared" si="68"/>
        <v>29317.278178834935</v>
      </c>
      <c r="R1106" s="64">
        <f>IF(YEAR(M1106)&lt;&gt;YEAR(M1105), R1105*EXP($C$20/52)+(-MAX(Q$2:Q1105)*$C$19), R1105*EXP($C$20/52))</f>
        <v>-10140.326733316819</v>
      </c>
      <c r="S1106" s="65">
        <f t="shared" si="69"/>
        <v>2.8911571539909828</v>
      </c>
      <c r="T1106" s="62"/>
      <c r="U1106" s="62"/>
      <c r="V1106" s="62"/>
    </row>
    <row r="1107" spans="1:22" x14ac:dyDescent="0.4">
      <c r="G1107" s="62"/>
      <c r="H1107" s="77">
        <v>44340</v>
      </c>
      <c r="I1107" s="78">
        <v>13686.509765625</v>
      </c>
      <c r="J1107" s="73">
        <v>63.002071380615199</v>
      </c>
      <c r="K1107" s="79">
        <f t="shared" si="70"/>
        <v>187.40925100754458</v>
      </c>
      <c r="L1107" s="62"/>
      <c r="M1107" s="77">
        <v>44340</v>
      </c>
      <c r="N1107" s="80">
        <f t="shared" si="71"/>
        <v>11668.924027756044</v>
      </c>
      <c r="O1107" s="80">
        <f t="array" ref="O1107">IF(YEAR(M1107)&lt;&gt;YEAR(M1106),IF(O1106&gt;INDEX(Table2xAcq.1[],_xlfn.AGGREGATE(15,6,(ROW(Tableyear1[])-ROW(INDEX(Tableyear1[],1,1))+1)/(YEAR(Tableyear1[])=YEAR(M1106)),1)),O1106-(O1106-INDEX(Table2xAcq.1[],_xlfn.AGGREGATE(15,6,(ROW(Tableyear1[])-ROW(INDEX(Tableyear1[],1,1))+1)/(YEAR(Tableyear1[])=YEAR(M1106)),1)))*$C$25,O1106+MAX($Q$2:Q1106)*$C$19),O1106)*($J1107/$J1106)</f>
        <v>7878.7434160612365</v>
      </c>
      <c r="P1107" s="80">
        <f t="array" ref="P1107">IF(YEAR(M1107)&lt;&gt;YEAR(M1106),IF(O1106&gt;INDEX(Table2xAcq.1[],_xlfn.AGGREGATE(15,6,(ROW(Tableyear1[])-ROW(INDEX(Tableyear1[],1,1))+1)/(YEAR(Tableyear1[])=YEAR(M1106)),1)),P1106+(O1106-INDEX(Table2xAcq.1[],_xlfn.AGGREGATE(15,6,(ROW(Tableyear1[])-ROW(INDEX(Tableyear1[],1,1))+1)/(YEAR(Tableyear1[])=YEAR(M1106)),1)))*$C$25,P1106-MAX($Q$2:Q1106)*$C$19),P1106)*(1+Tbill_YTM)^(1/52)</f>
        <v>10325.188602890514</v>
      </c>
      <c r="Q1107" s="64">
        <f t="shared" si="68"/>
        <v>29872.856046707795</v>
      </c>
      <c r="R1107" s="64">
        <f>IF(YEAR(M1107)&lt;&gt;YEAR(M1106), R1106*EXP($C$20/52)+(-MAX(Q$2:Q1106)*$C$19), R1106*EXP($C$20/52))</f>
        <v>-10152.033863131286</v>
      </c>
      <c r="S1107" s="65">
        <f t="shared" si="69"/>
        <v>2.942548897043753</v>
      </c>
      <c r="T1107" s="62"/>
      <c r="U1107" s="62"/>
      <c r="V1107" s="62"/>
    </row>
    <row r="1108" spans="1:22" x14ac:dyDescent="0.4">
      <c r="G1108" s="62"/>
      <c r="H1108" s="77">
        <v>44347</v>
      </c>
      <c r="I1108" s="78">
        <v>13770.76953125</v>
      </c>
      <c r="J1108" s="73">
        <v>63.664833068847599</v>
      </c>
      <c r="K1108" s="79">
        <f t="shared" si="70"/>
        <v>187.51581192573909</v>
      </c>
      <c r="L1108" s="62"/>
      <c r="M1108" s="77">
        <v>44347</v>
      </c>
      <c r="N1108" s="80">
        <f t="shared" si="71"/>
        <v>11740.762708362849</v>
      </c>
      <c r="O1108" s="80">
        <f t="array" ref="O1108">IF(YEAR(M1108)&lt;&gt;YEAR(M1107),IF(O1107&gt;INDEX(Table2xAcq.1[],_xlfn.AGGREGATE(15,6,(ROW(Tableyear1[])-ROW(INDEX(Tableyear1[],1,1))+1)/(YEAR(Tableyear1[])=YEAR(M1107)),1)),O1107-(O1107-INDEX(Table2xAcq.1[],_xlfn.AGGREGATE(15,6,(ROW(Tableyear1[])-ROW(INDEX(Tableyear1[],1,1))+1)/(YEAR(Tableyear1[])=YEAR(M1107)),1)))*$C$25,O1107+MAX($Q$2:Q1107)*$C$19),O1107)*($J1108/$J1107)</f>
        <v>7961.6252828499109</v>
      </c>
      <c r="P1108" s="80">
        <f t="array" ref="P1108">IF(YEAR(M1108)&lt;&gt;YEAR(M1107),IF(O1107&gt;INDEX(Table2xAcq.1[],_xlfn.AGGREGATE(15,6,(ROW(Tableyear1[])-ROW(INDEX(Tableyear1[],1,1))+1)/(YEAR(Tableyear1[])=YEAR(M1107)),1)),P1107+(O1107-INDEX(Table2xAcq.1[],_xlfn.AGGREGATE(15,6,(ROW(Tableyear1[])-ROW(INDEX(Tableyear1[],1,1))+1)/(YEAR(Tableyear1[])=YEAR(M1107)),1)))*$C$25,P1107-MAX($Q$2:Q1107)*$C$19),P1107)*(1+Tbill_YTM)^(1/52)</f>
        <v>10331.059506125761</v>
      </c>
      <c r="Q1108" s="64">
        <f t="shared" si="68"/>
        <v>30033.447497338522</v>
      </c>
      <c r="R1108" s="64">
        <f>IF(YEAR(M1108)&lt;&gt;YEAR(M1107), R1107*EXP($C$20/52)+(-MAX(Q$2:Q1107)*$C$19), R1107*EXP($C$20/52))</f>
        <v>-10163.754508968668</v>
      </c>
      <c r="S1108" s="65">
        <f t="shared" si="69"/>
        <v>2.9549560126463605</v>
      </c>
      <c r="T1108" s="62"/>
      <c r="U1108" s="62"/>
      <c r="V1108" s="62"/>
    </row>
    <row r="1109" spans="1:22" x14ac:dyDescent="0.4">
      <c r="G1109" s="62"/>
      <c r="H1109" s="77">
        <v>44354</v>
      </c>
      <c r="I1109" s="78">
        <v>13998.2998046875</v>
      </c>
      <c r="J1109" s="73">
        <v>65.761940002441406</v>
      </c>
      <c r="K1109" s="79">
        <f t="shared" si="70"/>
        <v>187.62243343448196</v>
      </c>
      <c r="L1109" s="62"/>
      <c r="M1109" s="77">
        <v>44354</v>
      </c>
      <c r="N1109" s="80">
        <f t="shared" si="71"/>
        <v>11934.751791059822</v>
      </c>
      <c r="O1109" s="80">
        <f t="array" ref="O1109">IF(YEAR(M1109)&lt;&gt;YEAR(M1108),IF(O1108&gt;INDEX(Table2xAcq.1[],_xlfn.AGGREGATE(15,6,(ROW(Tableyear1[])-ROW(INDEX(Tableyear1[],1,1))+1)/(YEAR(Tableyear1[])=YEAR(M1108)),1)),O1108-(O1108-INDEX(Table2xAcq.1[],_xlfn.AGGREGATE(15,6,(ROW(Tableyear1[])-ROW(INDEX(Tableyear1[],1,1))+1)/(YEAR(Tableyear1[])=YEAR(M1108)),1)))*$C$25,O1108+MAX($Q$2:Q1108)*$C$19),O1108)*($J1109/$J1108)</f>
        <v>8223.8796355046125</v>
      </c>
      <c r="P1109" s="80">
        <f t="array" ref="P1109">IF(YEAR(M1109)&lt;&gt;YEAR(M1108),IF(O1108&gt;INDEX(Table2xAcq.1[],_xlfn.AGGREGATE(15,6,(ROW(Tableyear1[])-ROW(INDEX(Tableyear1[],1,1))+1)/(YEAR(Tableyear1[])=YEAR(M1108)),1)),P1108+(O1108-INDEX(Table2xAcq.1[],_xlfn.AGGREGATE(15,6,(ROW(Tableyear1[])-ROW(INDEX(Tableyear1[],1,1))+1)/(YEAR(Tableyear1[])=YEAR(M1108)),1)))*$C$25,P1108-MAX($Q$2:Q1108)*$C$19),P1108)*(1+Tbill_YTM)^(1/52)</f>
        <v>10336.933747557154</v>
      </c>
      <c r="Q1109" s="64">
        <f t="shared" si="68"/>
        <v>30495.565174121584</v>
      </c>
      <c r="R1109" s="64">
        <f>IF(YEAR(M1109)&lt;&gt;YEAR(M1108), R1108*EXP($C$20/52)+(-MAX(Q$2:Q1108)*$C$19), R1108*EXP($C$20/52))</f>
        <v>-10175.488686433378</v>
      </c>
      <c r="S1109" s="65">
        <f t="shared" si="69"/>
        <v>2.9969632038194147</v>
      </c>
      <c r="T1109" s="62"/>
      <c r="U1109" s="62"/>
      <c r="V1109" s="62"/>
    </row>
    <row r="1110" spans="1:22" ht="17.5" customHeight="1" x14ac:dyDescent="0.4">
      <c r="A1110" s="4"/>
      <c r="G1110" s="62"/>
      <c r="H1110" s="77">
        <v>44361</v>
      </c>
      <c r="I1110" s="78">
        <v>14049.580078125</v>
      </c>
      <c r="J1110" s="73">
        <v>66.266433715820298</v>
      </c>
      <c r="K1110" s="79">
        <f t="shared" si="70"/>
        <v>187.72911556822498</v>
      </c>
      <c r="L1110" s="79"/>
      <c r="M1110" s="77">
        <v>44361</v>
      </c>
      <c r="N1110" s="93">
        <f t="shared" si="71"/>
        <v>11978.472624574853</v>
      </c>
      <c r="O1110" s="80">
        <f t="array" ref="O1110">IF(YEAR(M1110)&lt;&gt;YEAR(M1109),IF(O1109&gt;INDEX(Table2xAcq.1[],_xlfn.AGGREGATE(15,6,(ROW(Tableyear1[])-ROW(INDEX(Tableyear1[],1,1))+1)/(YEAR(Tableyear1[])=YEAR(M1109)),1)),O1109-(O1109-INDEX(Table2xAcq.1[],_xlfn.AGGREGATE(15,6,(ROW(Tableyear1[])-ROW(INDEX(Tableyear1[],1,1))+1)/(YEAR(Tableyear1[])=YEAR(M1109)),1)))*$C$25,O1109+MAX($Q$2:Q1109)*$C$19),O1109)*($J1110/$J1109)</f>
        <v>8286.9692520144472</v>
      </c>
      <c r="P1110" s="80">
        <f t="array" ref="P1110">IF(YEAR(M1110)&lt;&gt;YEAR(M1109),IF(O1109&gt;INDEX(Table2xAcq.1[],_xlfn.AGGREGATE(15,6,(ROW(Tableyear1[])-ROW(INDEX(Tableyear1[],1,1))+1)/(YEAR(Tableyear1[])=YEAR(M1109)),1)),P1109+(O1109-INDEX(Table2xAcq.1[],_xlfn.AGGREGATE(15,6,(ROW(Tableyear1[])-ROW(INDEX(Tableyear1[],1,1))+1)/(YEAR(Tableyear1[])=YEAR(M1109)),1)))*$C$25,P1109-MAX($Q$2:Q1109)*$C$19),P1109)*(1+Tbill_YTM)^(1/52)</f>
        <v>10342.811329082791</v>
      </c>
      <c r="Q1110" s="64">
        <f t="shared" si="68"/>
        <v>30608.253205672088</v>
      </c>
      <c r="R1110" s="66">
        <f>IF(YEAR(M1110)&lt;&gt;YEAR(M1109), R1109*EXP($C$20/52)+(-MAX(Q$2:Q1109)*$C$19), R1109*EXP($C$20/52))</f>
        <v>-10187.236411147842</v>
      </c>
      <c r="S1110" s="65">
        <f t="shared" si="69"/>
        <v>3.0045688516836253</v>
      </c>
      <c r="T1110" s="62"/>
      <c r="U1110" s="62"/>
      <c r="V1110" s="62"/>
    </row>
    <row r="1111" spans="1:22" ht="17.5" customHeight="1" x14ac:dyDescent="0.4">
      <c r="G1111" s="62"/>
      <c r="H1111" s="77">
        <v>44368</v>
      </c>
      <c r="I1111" s="78">
        <v>14345.1796875</v>
      </c>
      <c r="J1111" s="73">
        <v>69.075759887695298</v>
      </c>
      <c r="K1111" s="79">
        <f t="shared" si="70"/>
        <v>187.83585836143953</v>
      </c>
      <c r="L1111" s="62"/>
      <c r="M1111" s="77">
        <v>44368</v>
      </c>
      <c r="N1111" s="80">
        <f t="shared" si="71"/>
        <v>12230.4966572537</v>
      </c>
      <c r="O1111" s="80">
        <f t="array" ref="O1111">IF(YEAR(M1111)&lt;&gt;YEAR(M1110),IF(O1110&gt;INDEX(Table2xAcq.1[],_xlfn.AGGREGATE(15,6,(ROW(Tableyear1[])-ROW(INDEX(Tableyear1[],1,1))+1)/(YEAR(Tableyear1[])=YEAR(M1110)),1)),O1110-(O1110-INDEX(Table2xAcq.1[],_xlfn.AGGREGATE(15,6,(ROW(Tableyear1[])-ROW(INDEX(Tableyear1[],1,1))+1)/(YEAR(Tableyear1[])=YEAR(M1110)),1)))*$C$25,O1110+MAX($Q$2:Q1110)*$C$19),O1110)*($J1111/$J1110)</f>
        <v>8638.290400592412</v>
      </c>
      <c r="P1111" s="80">
        <f t="array" ref="P1111">IF(YEAR(M1111)&lt;&gt;YEAR(M1110),IF(O1110&gt;INDEX(Table2xAcq.1[],_xlfn.AGGREGATE(15,6,(ROW(Tableyear1[])-ROW(INDEX(Tableyear1[],1,1))+1)/(YEAR(Tableyear1[])=YEAR(M1110)),1)),P1110+(O1110-INDEX(Table2xAcq.1[],_xlfn.AGGREGATE(15,6,(ROW(Tableyear1[])-ROW(INDEX(Tableyear1[],1,1))+1)/(YEAR(Tableyear1[])=YEAR(M1110)),1)))*$C$25,P1110-MAX($Q$2:Q1110)*$C$19),P1110)*(1+Tbill_YTM)^(1/52)</f>
        <v>10348.692252601852</v>
      </c>
      <c r="Q1111" s="64">
        <f t="shared" si="68"/>
        <v>31217.479310447961</v>
      </c>
      <c r="R1111" s="64">
        <f>IF(YEAR(M1111)&lt;&gt;YEAR(M1110), R1110*EXP($C$20/52)+(-MAX(Q$2:Q1110)*$C$19), R1110*EXP($C$20/52))</f>
        <v>-10198.997698752524</v>
      </c>
      <c r="S1111" s="65">
        <f t="shared" si="69"/>
        <v>3.0608379600150593</v>
      </c>
      <c r="T1111" s="62"/>
      <c r="U1111" s="62"/>
      <c r="V1111" s="62"/>
    </row>
    <row r="1112" spans="1:22" x14ac:dyDescent="0.4">
      <c r="G1112" s="62"/>
      <c r="H1112" s="77">
        <v>44375</v>
      </c>
      <c r="I1112" s="78">
        <v>14727.6298828125</v>
      </c>
      <c r="J1112" s="73">
        <v>72.686332702636705</v>
      </c>
      <c r="K1112" s="79">
        <f t="shared" si="70"/>
        <v>187.94266184861661</v>
      </c>
      <c r="L1112" s="62"/>
      <c r="M1112" s="77">
        <v>44375</v>
      </c>
      <c r="N1112" s="80">
        <f t="shared" si="71"/>
        <v>12556.568267176541</v>
      </c>
      <c r="O1112" s="80">
        <f t="array" ref="O1112">IF(YEAR(M1112)&lt;&gt;YEAR(M1111),IF(O1111&gt;INDEX(Table2xAcq.1[],_xlfn.AGGREGATE(15,6,(ROW(Tableyear1[])-ROW(INDEX(Tableyear1[],1,1))+1)/(YEAR(Tableyear1[])=YEAR(M1111)),1)),O1111-(O1111-INDEX(Table2xAcq.1[],_xlfn.AGGREGATE(15,6,(ROW(Tableyear1[])-ROW(INDEX(Tableyear1[],1,1))+1)/(YEAR(Tableyear1[])=YEAR(M1111)),1)))*$C$25,O1111+MAX($Q$2:Q1111)*$C$19),O1111)*($J1112/$J1111)</f>
        <v>9089.8116945840557</v>
      </c>
      <c r="P1112" s="80">
        <f t="array" ref="P1112">IF(YEAR(M1112)&lt;&gt;YEAR(M1111),IF(O1111&gt;INDEX(Table2xAcq.1[],_xlfn.AGGREGATE(15,6,(ROW(Tableyear1[])-ROW(INDEX(Tableyear1[],1,1))+1)/(YEAR(Tableyear1[])=YEAR(M1111)),1)),P1111+(O1111-INDEX(Table2xAcq.1[],_xlfn.AGGREGATE(15,6,(ROW(Tableyear1[])-ROW(INDEX(Tableyear1[],1,1))+1)/(YEAR(Tableyear1[])=YEAR(M1111)),1)))*$C$25,P1111-MAX($Q$2:Q1111)*$C$19),P1111)*(1+Tbill_YTM)^(1/52)</f>
        <v>10354.576520014592</v>
      </c>
      <c r="Q1112" s="64">
        <f t="shared" si="68"/>
        <v>32000.956481775189</v>
      </c>
      <c r="R1112" s="64">
        <f>IF(YEAR(M1112)&lt;&gt;YEAR(M1111), R1111*EXP($C$20/52)+(-MAX(Q$2:Q1111)*$C$19), R1111*EXP($C$20/52))</f>
        <v>-10210.772564905945</v>
      </c>
      <c r="S1112" s="65">
        <f t="shared" si="69"/>
        <v>3.1340387104264096</v>
      </c>
      <c r="T1112" s="62"/>
      <c r="U1112" s="62"/>
      <c r="V1112" s="62"/>
    </row>
    <row r="1113" spans="1:22" x14ac:dyDescent="0.4">
      <c r="G1113" s="62"/>
      <c r="H1113" s="77">
        <v>44382</v>
      </c>
      <c r="I1113" s="78">
        <v>14826.08984375</v>
      </c>
      <c r="J1113" s="73">
        <v>73.645858764648395</v>
      </c>
      <c r="K1113" s="79">
        <f t="shared" si="70"/>
        <v>188.04952606426679</v>
      </c>
      <c r="L1113" s="62"/>
      <c r="M1113" s="77">
        <v>44382</v>
      </c>
      <c r="N1113" s="80">
        <f t="shared" si="71"/>
        <v>12640.513832819663</v>
      </c>
      <c r="O1113" s="80">
        <f t="array" ref="O1113">IF(YEAR(M1113)&lt;&gt;YEAR(M1112),IF(O1112&gt;INDEX(Table2xAcq.1[],_xlfn.AGGREGATE(15,6,(ROW(Tableyear1[])-ROW(INDEX(Tableyear1[],1,1))+1)/(YEAR(Tableyear1[])=YEAR(M1112)),1)),O1112-(O1112-INDEX(Table2xAcq.1[],_xlfn.AGGREGATE(15,6,(ROW(Tableyear1[])-ROW(INDEX(Tableyear1[],1,1))+1)/(YEAR(Tableyear1[])=YEAR(M1112)),1)))*$C$25,O1112+MAX($Q$2:Q1112)*$C$19),O1112)*($J1113/$J1112)</f>
        <v>9209.8055214209908</v>
      </c>
      <c r="P1113" s="80">
        <f t="array" ref="P1113">IF(YEAR(M1113)&lt;&gt;YEAR(M1112),IF(O1112&gt;INDEX(Table2xAcq.1[],_xlfn.AGGREGATE(15,6,(ROW(Tableyear1[])-ROW(INDEX(Tableyear1[],1,1))+1)/(YEAR(Tableyear1[])=YEAR(M1112)),1)),P1112+(O1112-INDEX(Table2xAcq.1[],_xlfn.AGGREGATE(15,6,(ROW(Tableyear1[])-ROW(INDEX(Tableyear1[],1,1))+1)/(YEAR(Tableyear1[])=YEAR(M1112)),1)))*$C$25,P1112-MAX($Q$2:Q1112)*$C$19),P1112)*(1+Tbill_YTM)^(1/52)</f>
        <v>10360.464133222351</v>
      </c>
      <c r="Q1113" s="64">
        <f t="shared" si="68"/>
        <v>32210.783487463003</v>
      </c>
      <c r="R1113" s="64">
        <f>IF(YEAR(M1113)&lt;&gt;YEAR(M1112), R1112*EXP($C$20/52)+(-MAX(Q$2:Q1112)*$C$19), R1112*EXP($C$20/52))</f>
        <v>-10222.561025284702</v>
      </c>
      <c r="S1113" s="65">
        <f t="shared" si="69"/>
        <v>3.1509504719797867</v>
      </c>
      <c r="T1113" s="62"/>
      <c r="U1113" s="62"/>
      <c r="V1113" s="62"/>
    </row>
    <row r="1114" spans="1:22" x14ac:dyDescent="0.4">
      <c r="G1114" s="62"/>
      <c r="H1114" s="77">
        <v>44389</v>
      </c>
      <c r="I1114" s="78">
        <v>14681.3798828125</v>
      </c>
      <c r="J1114" s="73">
        <v>72.211517333984304</v>
      </c>
      <c r="K1114" s="79">
        <f t="shared" si="70"/>
        <v>188.15645104292028</v>
      </c>
      <c r="L1114" s="62"/>
      <c r="M1114" s="77">
        <v>44389</v>
      </c>
      <c r="N1114" s="80">
        <f t="shared" si="71"/>
        <v>12517.136173419576</v>
      </c>
      <c r="O1114" s="80">
        <f t="array" ref="O1114">IF(YEAR(M1114)&lt;&gt;YEAR(M1113),IF(O1113&gt;INDEX(Table2xAcq.1[],_xlfn.AGGREGATE(15,6,(ROW(Tableyear1[])-ROW(INDEX(Tableyear1[],1,1))+1)/(YEAR(Tableyear1[])=YEAR(M1113)),1)),O1113-(O1113-INDEX(Table2xAcq.1[],_xlfn.AGGREGATE(15,6,(ROW(Tableyear1[])-ROW(INDEX(Tableyear1[],1,1))+1)/(YEAR(Tableyear1[])=YEAR(M1113)),1)))*$C$25,O1113+MAX($Q$2:Q1113)*$C$19),O1113)*($J1114/$J1113)</f>
        <v>9030.4335126031092</v>
      </c>
      <c r="P1114" s="80">
        <f t="array" ref="P1114">IF(YEAR(M1114)&lt;&gt;YEAR(M1113),IF(O1113&gt;INDEX(Table2xAcq.1[],_xlfn.AGGREGATE(15,6,(ROW(Tableyear1[])-ROW(INDEX(Tableyear1[],1,1))+1)/(YEAR(Tableyear1[])=YEAR(M1113)),1)),P1113+(O1113-INDEX(Table2xAcq.1[],_xlfn.AGGREGATE(15,6,(ROW(Tableyear1[])-ROW(INDEX(Tableyear1[],1,1))+1)/(YEAR(Tableyear1[])=YEAR(M1113)),1)))*$C$25,P1113-MAX($Q$2:Q1113)*$C$19),P1113)*(1+Tbill_YTM)^(1/52)</f>
        <v>10366.355094127546</v>
      </c>
      <c r="Q1114" s="64">
        <f t="shared" si="68"/>
        <v>31913.924780150232</v>
      </c>
      <c r="R1114" s="64">
        <f>IF(YEAR(M1114)&lt;&gt;YEAR(M1113), R1113*EXP($C$20/52)+(-MAX(Q$2:Q1113)*$C$19), R1113*EXP($C$20/52))</f>
        <v>-10234.363095583494</v>
      </c>
      <c r="S1114" s="65">
        <f t="shared" si="69"/>
        <v>3.1183107812465898</v>
      </c>
      <c r="T1114" s="62"/>
      <c r="U1114" s="62"/>
      <c r="V1114" s="62"/>
    </row>
    <row r="1115" spans="1:22" x14ac:dyDescent="0.4">
      <c r="G1115" s="62"/>
      <c r="H1115" s="77">
        <v>44396</v>
      </c>
      <c r="I1115" s="78">
        <v>15111.7900390625</v>
      </c>
      <c r="J1115" s="73">
        <v>76.474960327148395</v>
      </c>
      <c r="K1115" s="79">
        <f t="shared" si="70"/>
        <v>188.26343681912695</v>
      </c>
      <c r="L1115" s="62"/>
      <c r="M1115" s="77">
        <v>44396</v>
      </c>
      <c r="N1115" s="80">
        <f t="shared" si="71"/>
        <v>12884.097765531991</v>
      </c>
      <c r="O1115" s="80">
        <f t="array" ref="O1115">IF(YEAR(M1115)&lt;&gt;YEAR(M1114),IF(O1114&gt;INDEX(Table2xAcq.1[],_xlfn.AGGREGATE(15,6,(ROW(Tableyear1[])-ROW(INDEX(Tableyear1[],1,1))+1)/(YEAR(Tableyear1[])=YEAR(M1114)),1)),O1114-(O1114-INDEX(Table2xAcq.1[],_xlfn.AGGREGATE(15,6,(ROW(Tableyear1[])-ROW(INDEX(Tableyear1[],1,1))+1)/(YEAR(Tableyear1[])=YEAR(M1114)),1)))*$C$25,O1114+MAX($Q$2:Q1114)*$C$19),O1114)*($J1115/$J1114)</f>
        <v>9563.5996875565143</v>
      </c>
      <c r="P1115" s="80">
        <f t="array" ref="P1115">IF(YEAR(M1115)&lt;&gt;YEAR(M1114),IF(O1114&gt;INDEX(Table2xAcq.1[],_xlfn.AGGREGATE(15,6,(ROW(Tableyear1[])-ROW(INDEX(Tableyear1[],1,1))+1)/(YEAR(Tableyear1[])=YEAR(M1114)),1)),P1114+(O1114-INDEX(Table2xAcq.1[],_xlfn.AGGREGATE(15,6,(ROW(Tableyear1[])-ROW(INDEX(Tableyear1[],1,1))+1)/(YEAR(Tableyear1[])=YEAR(M1114)),1)))*$C$25,P1114-MAX($Q$2:Q1114)*$C$19),P1114)*(1+Tbill_YTM)^(1/52)</f>
        <v>10372.249404633681</v>
      </c>
      <c r="Q1115" s="64">
        <f t="shared" si="68"/>
        <v>32819.946857722185</v>
      </c>
      <c r="R1115" s="64">
        <f>IF(YEAR(M1115)&lt;&gt;YEAR(M1114), R1114*EXP($C$20/52)+(-MAX(Q$2:Q1114)*$C$19), R1114*EXP($C$20/52))</f>
        <v>-10246.178791515138</v>
      </c>
      <c r="S1115" s="65">
        <f t="shared" si="69"/>
        <v>3.2031401682059646</v>
      </c>
      <c r="T1115" s="62"/>
      <c r="U1115" s="62"/>
      <c r="V1115" s="62"/>
    </row>
    <row r="1116" spans="1:22" x14ac:dyDescent="0.4">
      <c r="G1116" s="62"/>
      <c r="H1116" s="77">
        <v>44403</v>
      </c>
      <c r="I1116" s="78">
        <v>14959.900390625</v>
      </c>
      <c r="J1116" s="73">
        <v>74.981285095214801</v>
      </c>
      <c r="K1116" s="79">
        <f t="shared" si="70"/>
        <v>188.37048342745629</v>
      </c>
      <c r="L1116" s="62"/>
      <c r="M1116" s="77">
        <v>44403</v>
      </c>
      <c r="N1116" s="80">
        <f t="shared" si="71"/>
        <v>12754.598806442269</v>
      </c>
      <c r="O1116" s="80">
        <f t="array" ref="O1116">IF(YEAR(M1116)&lt;&gt;YEAR(M1115),IF(O1115&gt;INDEX(Table2xAcq.1[],_xlfn.AGGREGATE(15,6,(ROW(Tableyear1[])-ROW(INDEX(Tableyear1[],1,1))+1)/(YEAR(Tableyear1[])=YEAR(M1115)),1)),O1115-(O1115-INDEX(Table2xAcq.1[],_xlfn.AGGREGATE(15,6,(ROW(Tableyear1[])-ROW(INDEX(Tableyear1[],1,1))+1)/(YEAR(Tableyear1[])=YEAR(M1115)),1)))*$C$25,O1115+MAX($Q$2:Q1115)*$C$19),O1115)*($J1116/$J1115)</f>
        <v>9376.8076719696819</v>
      </c>
      <c r="P1116" s="80">
        <f t="array" ref="P1116">IF(YEAR(M1116)&lt;&gt;YEAR(M1115),IF(O1115&gt;INDEX(Table2xAcq.1[],_xlfn.AGGREGATE(15,6,(ROW(Tableyear1[])-ROW(INDEX(Tableyear1[],1,1))+1)/(YEAR(Tableyear1[])=YEAR(M1115)),1)),P1115+(O1115-INDEX(Table2xAcq.1[],_xlfn.AGGREGATE(15,6,(ROW(Tableyear1[])-ROW(INDEX(Tableyear1[],1,1))+1)/(YEAR(Tableyear1[])=YEAR(M1115)),1)))*$C$25,P1115-MAX($Q$2:Q1115)*$C$19),P1115)*(1+Tbill_YTM)^(1/52)</f>
        <v>10378.147066645339</v>
      </c>
      <c r="Q1116" s="64">
        <f t="shared" si="68"/>
        <v>32509.55354505729</v>
      </c>
      <c r="R1116" s="64">
        <f>IF(YEAR(M1116)&lt;&gt;YEAR(M1115), R1115*EXP($C$20/52)+(-MAX(Q$2:Q1115)*$C$19), R1115*EXP($C$20/52))</f>
        <v>-10258.008128810592</v>
      </c>
      <c r="S1116" s="65">
        <f t="shared" si="69"/>
        <v>3.1691877347758299</v>
      </c>
      <c r="T1116" s="62"/>
      <c r="U1116" s="62"/>
      <c r="V1116" s="62"/>
    </row>
    <row r="1117" spans="1:22" x14ac:dyDescent="0.4">
      <c r="E1117" s="4"/>
      <c r="F1117" s="4"/>
      <c r="G1117" s="62"/>
      <c r="H1117" s="77">
        <v>44410</v>
      </c>
      <c r="I1117" s="78">
        <v>15109.3603515625</v>
      </c>
      <c r="J1117" s="73">
        <v>76.385932922363196</v>
      </c>
      <c r="K1117" s="79">
        <f t="shared" si="70"/>
        <v>188.47759090249747</v>
      </c>
      <c r="L1117" s="62"/>
      <c r="M1117" s="77">
        <v>44410</v>
      </c>
      <c r="N1117" s="80">
        <f t="shared" si="71"/>
        <v>12882.026248444423</v>
      </c>
      <c r="O1117" s="80">
        <f t="array" ref="O1117">IF(YEAR(M1117)&lt;&gt;YEAR(M1116),IF(O1116&gt;INDEX(Table2xAcq.1[],_xlfn.AGGREGATE(15,6,(ROW(Tableyear1[])-ROW(INDEX(Tableyear1[],1,1))+1)/(YEAR(Tableyear1[])=YEAR(M1116)),1)),O1116-(O1116-INDEX(Table2xAcq.1[],_xlfn.AGGREGATE(15,6,(ROW(Tableyear1[])-ROW(INDEX(Tableyear1[],1,1))+1)/(YEAR(Tableyear1[])=YEAR(M1116)),1)))*$C$25,O1116+MAX($Q$2:Q1116)*$C$19),O1116)*($J1117/$J1116)</f>
        <v>9552.4663380660986</v>
      </c>
      <c r="P1117" s="80">
        <f t="array" ref="P1117">IF(YEAR(M1117)&lt;&gt;YEAR(M1116),IF(O1116&gt;INDEX(Table2xAcq.1[],_xlfn.AGGREGATE(15,6,(ROW(Tableyear1[])-ROW(INDEX(Tableyear1[],1,1))+1)/(YEAR(Tableyear1[])=YEAR(M1116)),1)),P1116+(O1116-INDEX(Table2xAcq.1[],_xlfn.AGGREGATE(15,6,(ROW(Tableyear1[])-ROW(INDEX(Tableyear1[],1,1))+1)/(YEAR(Tableyear1[])=YEAR(M1116)),1)))*$C$25,P1116-MAX($Q$2:Q1116)*$C$19),P1116)*(1+Tbill_YTM)^(1/52)</f>
        <v>10384.048082068184</v>
      </c>
      <c r="Q1117" s="64">
        <f t="shared" si="68"/>
        <v>32818.540668578702</v>
      </c>
      <c r="R1117" s="64">
        <f>IF(YEAR(M1117)&lt;&gt;YEAR(M1116), R1116*EXP($C$20/52)+(-MAX(Q$2:Q1116)*$C$19), R1116*EXP($C$20/52))</f>
        <v>-10269.851123218976</v>
      </c>
      <c r="S1117" s="65">
        <f t="shared" si="69"/>
        <v>3.1956199047890461</v>
      </c>
      <c r="T1117" s="62"/>
      <c r="U1117" s="62"/>
      <c r="V1117" s="62"/>
    </row>
    <row r="1118" spans="1:22" x14ac:dyDescent="0.4">
      <c r="B1118" s="27"/>
      <c r="C1118" s="4"/>
      <c r="D1118" s="4"/>
      <c r="G1118" s="62"/>
      <c r="H1118" s="77">
        <v>44417</v>
      </c>
      <c r="I1118" s="78">
        <v>15136.6796875</v>
      </c>
      <c r="J1118" s="73">
        <v>76.672805786132798</v>
      </c>
      <c r="K1118" s="79">
        <f t="shared" si="70"/>
        <v>188.58475927885928</v>
      </c>
      <c r="L1118" s="62"/>
      <c r="M1118" s="77">
        <v>44417</v>
      </c>
      <c r="N1118" s="80">
        <f t="shared" si="71"/>
        <v>12905.318326629622</v>
      </c>
      <c r="O1118" s="80">
        <f t="array" ref="O1118">IF(YEAR(M1118)&lt;&gt;YEAR(M1117),IF(O1117&gt;INDEX(Table2xAcq.1[],_xlfn.AGGREGATE(15,6,(ROW(Tableyear1[])-ROW(INDEX(Tableyear1[],1,1))+1)/(YEAR(Tableyear1[])=YEAR(M1117)),1)),O1117-(O1117-INDEX(Table2xAcq.1[],_xlfn.AGGREGATE(15,6,(ROW(Tableyear1[])-ROW(INDEX(Tableyear1[],1,1))+1)/(YEAR(Tableyear1[])=YEAR(M1117)),1)))*$C$25,O1117+MAX($Q$2:Q1117)*$C$19),O1117)*($J1118/$J1117)</f>
        <v>9588.3413122874499</v>
      </c>
      <c r="P1118" s="80">
        <f t="array" ref="P1118">IF(YEAR(M1118)&lt;&gt;YEAR(M1117),IF(O1117&gt;INDEX(Table2xAcq.1[],_xlfn.AGGREGATE(15,6,(ROW(Tableyear1[])-ROW(INDEX(Tableyear1[],1,1))+1)/(YEAR(Tableyear1[])=YEAR(M1117)),1)),P1117+(O1117-INDEX(Table2xAcq.1[],_xlfn.AGGREGATE(15,6,(ROW(Tableyear1[])-ROW(INDEX(Tableyear1[],1,1))+1)/(YEAR(Tableyear1[])=YEAR(M1117)),1)))*$C$25,P1117-MAX($Q$2:Q1117)*$C$19),P1117)*(1+Tbill_YTM)^(1/52)</f>
        <v>10389.952452808968</v>
      </c>
      <c r="Q1118" s="64">
        <f t="shared" si="68"/>
        <v>32883.612091726041</v>
      </c>
      <c r="R1118" s="64">
        <f>IF(YEAR(M1118)&lt;&gt;YEAR(M1117), R1117*EXP($C$20/52)+(-MAX(Q$2:Q1117)*$C$19), R1117*EXP($C$20/52))</f>
        <v>-10281.707790507591</v>
      </c>
      <c r="S1118" s="65">
        <f t="shared" si="69"/>
        <v>3.1982636310754975</v>
      </c>
      <c r="T1118" s="62"/>
      <c r="U1118" s="62"/>
      <c r="V1118" s="62"/>
    </row>
    <row r="1119" spans="1:22" x14ac:dyDescent="0.4">
      <c r="G1119" s="62"/>
      <c r="H1119" s="77">
        <v>44424</v>
      </c>
      <c r="I1119" s="78">
        <v>15092.5703125</v>
      </c>
      <c r="J1119" s="73">
        <v>76.2078857421875</v>
      </c>
      <c r="K1119" s="79">
        <f t="shared" si="70"/>
        <v>188.69198859117023</v>
      </c>
      <c r="L1119" s="62"/>
      <c r="M1119" s="77">
        <v>44424</v>
      </c>
      <c r="N1119" s="80">
        <f t="shared" si="71"/>
        <v>12867.711299374248</v>
      </c>
      <c r="O1119" s="80">
        <f t="array" ref="O1119">IF(YEAR(M1119)&lt;&gt;YEAR(M1118),IF(O1118&gt;INDEX(Table2xAcq.1[],_xlfn.AGGREGATE(15,6,(ROW(Tableyear1[])-ROW(INDEX(Tableyear1[],1,1))+1)/(YEAR(Tableyear1[])=YEAR(M1118)),1)),O1118-(O1118-INDEX(Table2xAcq.1[],_xlfn.AGGREGATE(15,6,(ROW(Tableyear1[])-ROW(INDEX(Tableyear1[],1,1))+1)/(YEAR(Tableyear1[])=YEAR(M1118)),1)))*$C$25,O1118+MAX($Q$2:Q1118)*$C$19),O1118)*($J1119/$J1118)</f>
        <v>9530.2005931815711</v>
      </c>
      <c r="P1119" s="80">
        <f t="array" ref="P1119">IF(YEAR(M1119)&lt;&gt;YEAR(M1118),IF(O1118&gt;INDEX(Table2xAcq.1[],_xlfn.AGGREGATE(15,6,(ROW(Tableyear1[])-ROW(INDEX(Tableyear1[],1,1))+1)/(YEAR(Tableyear1[])=YEAR(M1118)),1)),P1118+(O1118-INDEX(Table2xAcq.1[],_xlfn.AGGREGATE(15,6,(ROW(Tableyear1[])-ROW(INDEX(Tableyear1[],1,1))+1)/(YEAR(Tableyear1[])=YEAR(M1118)),1)))*$C$25,P1118-MAX($Q$2:Q1118)*$C$19),P1118)*(1+Tbill_YTM)^(1/52)</f>
        <v>10395.860180775524</v>
      </c>
      <c r="Q1119" s="64">
        <f t="shared" si="68"/>
        <v>32793.772073331347</v>
      </c>
      <c r="R1119" s="64">
        <f>IF(YEAR(M1119)&lt;&gt;YEAR(M1118), R1118*EXP($C$20/52)+(-MAX(Q$2:Q1118)*$C$19), R1118*EXP($C$20/52))</f>
        <v>-10293.578146461943</v>
      </c>
      <c r="S1119" s="65">
        <f t="shared" si="69"/>
        <v>3.185847681605551</v>
      </c>
      <c r="T1119" s="62"/>
      <c r="U1119" s="62"/>
      <c r="V1119" s="62"/>
    </row>
    <row r="1120" spans="1:22" x14ac:dyDescent="0.4">
      <c r="G1120" s="62"/>
      <c r="H1120" s="77">
        <v>44431</v>
      </c>
      <c r="I1120" s="78">
        <v>15432.9501953125</v>
      </c>
      <c r="J1120" s="73">
        <v>79.650291442871094</v>
      </c>
      <c r="K1120" s="79">
        <f t="shared" si="70"/>
        <v>188.79927887407848</v>
      </c>
      <c r="L1120" s="62"/>
      <c r="M1120" s="77">
        <v>44431</v>
      </c>
      <c r="N1120" s="80">
        <f t="shared" si="71"/>
        <v>13157.914357796879</v>
      </c>
      <c r="O1120" s="80">
        <f t="array" ref="O1120">IF(YEAR(M1120)&lt;&gt;YEAR(M1119),IF(O1119&gt;INDEX(Table2xAcq.1[],_xlfn.AGGREGATE(15,6,(ROW(Tableyear1[])-ROW(INDEX(Tableyear1[],1,1))+1)/(YEAR(Tableyear1[])=YEAR(M1119)),1)),O1119-(O1119-INDEX(Table2xAcq.1[],_xlfn.AGGREGATE(15,6,(ROW(Tableyear1[])-ROW(INDEX(Tableyear1[],1,1))+1)/(YEAR(Tableyear1[])=YEAR(M1119)),1)))*$C$25,O1119+MAX($Q$2:Q1119)*$C$19),O1119)*($J1120/$J1119)</f>
        <v>9960.6916969711747</v>
      </c>
      <c r="P1120" s="80">
        <f t="array" ref="P1120">IF(YEAR(M1120)&lt;&gt;YEAR(M1119),IF(O1119&gt;INDEX(Table2xAcq.1[],_xlfn.AGGREGATE(15,6,(ROW(Tableyear1[])-ROW(INDEX(Tableyear1[],1,1))+1)/(YEAR(Tableyear1[])=YEAR(M1119)),1)),P1119+(O1119-INDEX(Table2xAcq.1[],_xlfn.AGGREGATE(15,6,(ROW(Tableyear1[])-ROW(INDEX(Tableyear1[],1,1))+1)/(YEAR(Tableyear1[])=YEAR(M1119)),1)))*$C$25,P1119-MAX($Q$2:Q1119)*$C$19),P1119)*(1+Tbill_YTM)^(1/52)</f>
        <v>10401.771267876771</v>
      </c>
      <c r="Q1120" s="64">
        <f t="shared" si="68"/>
        <v>33520.377322644825</v>
      </c>
      <c r="R1120" s="64">
        <f>IF(YEAR(M1120)&lt;&gt;YEAR(M1119), R1119*EXP($C$20/52)+(-MAX(Q$2:Q1119)*$C$19), R1119*EXP($C$20/52))</f>
        <v>-10305.462206885762</v>
      </c>
      <c r="S1120" s="65">
        <f t="shared" si="69"/>
        <v>3.2526806318544002</v>
      </c>
      <c r="T1120" s="62"/>
      <c r="U1120" s="62"/>
      <c r="V1120" s="62"/>
    </row>
    <row r="1121" spans="7:22" x14ac:dyDescent="0.4">
      <c r="G1121" s="62"/>
      <c r="H1121" s="77">
        <v>44438</v>
      </c>
      <c r="I1121" s="78">
        <v>15652.8603515625</v>
      </c>
      <c r="J1121" s="73">
        <v>81.974922180175696</v>
      </c>
      <c r="K1121" s="79">
        <f t="shared" si="70"/>
        <v>188.90663016225196</v>
      </c>
      <c r="L1121" s="62"/>
      <c r="M1121" s="77">
        <v>44438</v>
      </c>
      <c r="N1121" s="80">
        <f t="shared" si="71"/>
        <v>13345.406636701926</v>
      </c>
      <c r="O1121" s="80">
        <f t="array" ref="O1121">IF(YEAR(M1121)&lt;&gt;YEAR(M1120),IF(O1120&gt;INDEX(Table2xAcq.1[],_xlfn.AGGREGATE(15,6,(ROW(Tableyear1[])-ROW(INDEX(Tableyear1[],1,1))+1)/(YEAR(Tableyear1[])=YEAR(M1120)),1)),O1120-(O1120-INDEX(Table2xAcq.1[],_xlfn.AGGREGATE(15,6,(ROW(Tableyear1[])-ROW(INDEX(Tableyear1[],1,1))+1)/(YEAR(Tableyear1[])=YEAR(M1120)),1)))*$C$25,O1120+MAX($Q$2:Q1120)*$C$19),O1120)*($J1121/$J1120)</f>
        <v>10251.399108885691</v>
      </c>
      <c r="P1121" s="80">
        <f t="array" ref="P1121">IF(YEAR(M1121)&lt;&gt;YEAR(M1120),IF(O1120&gt;INDEX(Table2xAcq.1[],_xlfn.AGGREGATE(15,6,(ROW(Tableyear1[])-ROW(INDEX(Tableyear1[],1,1))+1)/(YEAR(Tableyear1[])=YEAR(M1120)),1)),P1120+(O1120-INDEX(Table2xAcq.1[],_xlfn.AGGREGATE(15,6,(ROW(Tableyear1[])-ROW(INDEX(Tableyear1[],1,1))+1)/(YEAR(Tableyear1[])=YEAR(M1120)),1)))*$C$25,P1120-MAX($Q$2:Q1120)*$C$19),P1120)*(1+Tbill_YTM)^(1/52)</f>
        <v>10407.685716022715</v>
      </c>
      <c r="Q1121" s="64">
        <f t="shared" si="68"/>
        <v>34004.491461610334</v>
      </c>
      <c r="R1121" s="64">
        <f>IF(YEAR(M1121)&lt;&gt;YEAR(M1120), R1120*EXP($C$20/52)+(-MAX(Q$2:Q1120)*$C$19), R1120*EXP($C$20/52))</f>
        <v>-10317.359987601023</v>
      </c>
      <c r="S1121" s="65">
        <f t="shared" si="69"/>
        <v>3.295851991446991</v>
      </c>
      <c r="T1121" s="62"/>
      <c r="U1121" s="62"/>
      <c r="V1121" s="62"/>
    </row>
    <row r="1122" spans="7:22" x14ac:dyDescent="0.4">
      <c r="G1122" s="62"/>
      <c r="H1122" s="77">
        <v>44445</v>
      </c>
      <c r="I1122" s="78">
        <v>15440.75</v>
      </c>
      <c r="J1122" s="73">
        <v>79.788787841796804</v>
      </c>
      <c r="K1122" s="79">
        <f t="shared" si="70"/>
        <v>189.01404249037822</v>
      </c>
      <c r="L1122" s="62"/>
      <c r="M1122" s="77">
        <v>44445</v>
      </c>
      <c r="N1122" s="80">
        <f t="shared" si="71"/>
        <v>13164.564360601711</v>
      </c>
      <c r="O1122" s="80">
        <f t="array" ref="O1122">IF(YEAR(M1122)&lt;&gt;YEAR(M1121),IF(O1121&gt;INDEX(Table2xAcq.1[],_xlfn.AGGREGATE(15,6,(ROW(Tableyear1[])-ROW(INDEX(Tableyear1[],1,1))+1)/(YEAR(Tableyear1[])=YEAR(M1121)),1)),O1121-(O1121-INDEX(Table2xAcq.1[],_xlfn.AGGREGATE(15,6,(ROW(Tableyear1[])-ROW(INDEX(Tableyear1[],1,1))+1)/(YEAR(Tableyear1[])=YEAR(M1121)),1)))*$C$25,O1121+MAX($Q$2:Q1121)*$C$19),O1121)*($J1122/$J1121)</f>
        <v>9978.0114067405884</v>
      </c>
      <c r="P1122" s="80">
        <f t="array" ref="P1122">IF(YEAR(M1122)&lt;&gt;YEAR(M1121),IF(O1121&gt;INDEX(Table2xAcq.1[],_xlfn.AGGREGATE(15,6,(ROW(Tableyear1[])-ROW(INDEX(Tableyear1[],1,1))+1)/(YEAR(Tableyear1[])=YEAR(M1121)),1)),P1121+(O1121-INDEX(Table2xAcq.1[],_xlfn.AGGREGATE(15,6,(ROW(Tableyear1[])-ROW(INDEX(Tableyear1[],1,1))+1)/(YEAR(Tableyear1[])=YEAR(M1121)),1)))*$C$25,P1121-MAX($Q$2:Q1121)*$C$19),P1121)*(1+Tbill_YTM)^(1/52)</f>
        <v>10413.603527124445</v>
      </c>
      <c r="Q1122" s="64">
        <f t="shared" si="68"/>
        <v>33556.179294466747</v>
      </c>
      <c r="R1122" s="64">
        <f>IF(YEAR(M1122)&lt;&gt;YEAR(M1121), R1121*EXP($C$20/52)+(-MAX(Q$2:Q1121)*$C$19), R1121*EXP($C$20/52))</f>
        <v>-10329.27150444797</v>
      </c>
      <c r="S1122" s="65">
        <f t="shared" si="69"/>
        <v>3.2486491695001773</v>
      </c>
      <c r="T1122" s="62"/>
      <c r="U1122" s="62"/>
      <c r="V1122" s="62"/>
    </row>
    <row r="1123" spans="7:22" x14ac:dyDescent="0.4">
      <c r="G1123" s="62"/>
      <c r="H1123" s="77">
        <v>44452</v>
      </c>
      <c r="I1123" s="78">
        <v>15333.4697265625</v>
      </c>
      <c r="J1123" s="73">
        <v>78.621528625488196</v>
      </c>
      <c r="K1123" s="79">
        <f t="shared" si="70"/>
        <v>189.12151589316463</v>
      </c>
      <c r="L1123" s="62"/>
      <c r="M1123" s="77">
        <v>44452</v>
      </c>
      <c r="N1123" s="80">
        <f t="shared" si="71"/>
        <v>13073.098721672843</v>
      </c>
      <c r="O1123" s="80">
        <f t="array" ref="O1123">IF(YEAR(M1123)&lt;&gt;YEAR(M1122),IF(O1122&gt;INDEX(Table2xAcq.1[],_xlfn.AGGREGATE(15,6,(ROW(Tableyear1[])-ROW(INDEX(Tableyear1[],1,1))+1)/(YEAR(Tableyear1[])=YEAR(M1122)),1)),O1122-(O1122-INDEX(Table2xAcq.1[],_xlfn.AGGREGATE(15,6,(ROW(Tableyear1[])-ROW(INDEX(Tableyear1[],1,1))+1)/(YEAR(Tableyear1[])=YEAR(M1122)),1)))*$C$25,O1122+MAX($Q$2:Q1122)*$C$19),O1122)*($J1123/$J1122)</f>
        <v>9832.0394463939338</v>
      </c>
      <c r="P1123" s="80">
        <f t="array" ref="P1123">IF(YEAR(M1123)&lt;&gt;YEAR(M1122),IF(O1122&gt;INDEX(Table2xAcq.1[],_xlfn.AGGREGATE(15,6,(ROW(Tableyear1[])-ROW(INDEX(Tableyear1[],1,1))+1)/(YEAR(Tableyear1[])=YEAR(M1122)),1)),P1122+(O1122-INDEX(Table2xAcq.1[],_xlfn.AGGREGATE(15,6,(ROW(Tableyear1[])-ROW(INDEX(Tableyear1[],1,1))+1)/(YEAR(Tableyear1[])=YEAR(M1122)),1)))*$C$25,P1122-MAX($Q$2:Q1122)*$C$19),P1122)*(1+Tbill_YTM)^(1/52)</f>
        <v>10419.524703094139</v>
      </c>
      <c r="Q1123" s="64">
        <f t="shared" si="68"/>
        <v>33324.662871160916</v>
      </c>
      <c r="R1123" s="64">
        <f>IF(YEAR(M1123)&lt;&gt;YEAR(M1122), R1122*EXP($C$20/52)+(-MAX(Q$2:Q1122)*$C$19), R1122*EXP($C$20/52))</f>
        <v>-10341.196773285132</v>
      </c>
      <c r="S1123" s="65">
        <f t="shared" si="69"/>
        <v>3.2225151113312127</v>
      </c>
      <c r="T1123" s="62"/>
      <c r="U1123" s="62"/>
      <c r="V1123" s="62"/>
    </row>
    <row r="1124" spans="7:22" x14ac:dyDescent="0.4">
      <c r="G1124" s="62"/>
      <c r="H1124" s="77">
        <v>44459</v>
      </c>
      <c r="I1124" s="78">
        <v>15329.6796875</v>
      </c>
      <c r="J1124" s="73">
        <v>78.473152160644503</v>
      </c>
      <c r="K1124" s="79">
        <f t="shared" si="70"/>
        <v>189.22905040533823</v>
      </c>
      <c r="L1124" s="62"/>
      <c r="M1124" s="77">
        <v>44459</v>
      </c>
      <c r="N1124" s="80">
        <f t="shared" si="71"/>
        <v>13069.867388145167</v>
      </c>
      <c r="O1124" s="80">
        <f t="array" ref="O1124">IF(YEAR(M1124)&lt;&gt;YEAR(M1123),IF(O1123&gt;INDEX(Table2xAcq.1[],_xlfn.AGGREGATE(15,6,(ROW(Tableyear1[])-ROW(INDEX(Tableyear1[],1,1))+1)/(YEAR(Tableyear1[])=YEAR(M1123)),1)),O1123-(O1123-INDEX(Table2xAcq.1[],_xlfn.AGGREGATE(15,6,(ROW(Tableyear1[])-ROW(INDEX(Tableyear1[],1,1))+1)/(YEAR(Tableyear1[])=YEAR(M1123)),1)))*$C$25,O1123+MAX($Q$2:Q1123)*$C$19),O1123)*($J1124/$J1123)</f>
        <v>9813.4841819420199</v>
      </c>
      <c r="P1124" s="80">
        <f t="array" ref="P1124">IF(YEAR(M1124)&lt;&gt;YEAR(M1123),IF(O1123&gt;INDEX(Table2xAcq.1[],_xlfn.AGGREGATE(15,6,(ROW(Tableyear1[])-ROW(INDEX(Tableyear1[],1,1))+1)/(YEAR(Tableyear1[])=YEAR(M1123)),1)),P1123+(O1123-INDEX(Table2xAcq.1[],_xlfn.AGGREGATE(15,6,(ROW(Tableyear1[])-ROW(INDEX(Tableyear1[],1,1))+1)/(YEAR(Tableyear1[])=YEAR(M1123)),1)))*$C$25,P1123-MAX($Q$2:Q1123)*$C$19),P1123)*(1+Tbill_YTM)^(1/52)</f>
        <v>10425.449245845059</v>
      </c>
      <c r="Q1124" s="64">
        <f t="shared" si="68"/>
        <v>33308.800815932249</v>
      </c>
      <c r="R1124" s="64">
        <f>IF(YEAR(M1124)&lt;&gt;YEAR(M1123), R1123*EXP($C$20/52)+(-MAX(Q$2:Q1123)*$C$19), R1123*EXP($C$20/52))</f>
        <v>-10353.135809989348</v>
      </c>
      <c r="S1124" s="65">
        <f t="shared" si="69"/>
        <v>3.2172668674735099</v>
      </c>
      <c r="T1124" s="62"/>
      <c r="U1124" s="62"/>
      <c r="V1124" s="62"/>
    </row>
    <row r="1125" spans="7:22" x14ac:dyDescent="0.4">
      <c r="G1125" s="62"/>
      <c r="H1125" s="77">
        <v>44466</v>
      </c>
      <c r="I1125" s="78">
        <v>14791.8701171875</v>
      </c>
      <c r="J1125" s="73">
        <v>72.953407287597599</v>
      </c>
      <c r="K1125" s="79">
        <f t="shared" si="70"/>
        <v>189.33664606164581</v>
      </c>
      <c r="L1125" s="62"/>
      <c r="M1125" s="77">
        <v>44466</v>
      </c>
      <c r="N1125" s="80">
        <f t="shared" si="71"/>
        <v>12611.3385794975</v>
      </c>
      <c r="O1125" s="80">
        <f t="array" ref="O1125">IF(YEAR(M1125)&lt;&gt;YEAR(M1124),IF(O1124&gt;INDEX(Table2xAcq.1[],_xlfn.AGGREGATE(15,6,(ROW(Tableyear1[])-ROW(INDEX(Tableyear1[],1,1))+1)/(YEAR(Tableyear1[])=YEAR(M1124)),1)),O1124-(O1124-INDEX(Table2xAcq.1[],_xlfn.AGGREGATE(15,6,(ROW(Tableyear1[])-ROW(INDEX(Tableyear1[],1,1))+1)/(YEAR(Tableyear1[])=YEAR(M1124)),1)))*$C$25,O1124+MAX($Q$2:Q1124)*$C$19),O1124)*($J1125/$J1124)</f>
        <v>9123.2107889589934</v>
      </c>
      <c r="P1125" s="80">
        <f t="array" ref="P1125">IF(YEAR(M1125)&lt;&gt;YEAR(M1124),IF(O1124&gt;INDEX(Table2xAcq.1[],_xlfn.AGGREGATE(15,6,(ROW(Tableyear1[])-ROW(INDEX(Tableyear1[],1,1))+1)/(YEAR(Tableyear1[])=YEAR(M1124)),1)),P1124+(O1124-INDEX(Table2xAcq.1[],_xlfn.AGGREGATE(15,6,(ROW(Tableyear1[])-ROW(INDEX(Tableyear1[],1,1))+1)/(YEAR(Tableyear1[])=YEAR(M1124)),1)))*$C$25,P1124-MAX($Q$2:Q1124)*$C$19),P1124)*(1+Tbill_YTM)^(1/52)</f>
        <v>10431.377157291558</v>
      </c>
      <c r="Q1125" s="64">
        <f t="shared" si="68"/>
        <v>32165.926525748051</v>
      </c>
      <c r="R1125" s="64">
        <f>IF(YEAR(M1125)&lt;&gt;YEAR(M1124), R1124*EXP($C$20/52)+(-MAX(Q$2:Q1124)*$C$19), R1124*EXP($C$20/52))</f>
        <v>-10365.088630455786</v>
      </c>
      <c r="S1125" s="65">
        <f t="shared" si="69"/>
        <v>3.1032948846413881</v>
      </c>
      <c r="T1125" s="62"/>
      <c r="U1125" s="62"/>
      <c r="V1125" s="62"/>
    </row>
    <row r="1126" spans="7:22" x14ac:dyDescent="0.4">
      <c r="G1126" s="62"/>
      <c r="H1126" s="77">
        <v>44473</v>
      </c>
      <c r="I1126" s="78">
        <v>14820.75</v>
      </c>
      <c r="J1126" s="73">
        <v>73.279861450195298</v>
      </c>
      <c r="K1126" s="79">
        <f t="shared" si="70"/>
        <v>189.44430289685394</v>
      </c>
      <c r="L1126" s="62"/>
      <c r="M1126" s="77">
        <v>44473</v>
      </c>
      <c r="N1126" s="80">
        <f t="shared" si="71"/>
        <v>12635.961157805665</v>
      </c>
      <c r="O1126" s="80">
        <f t="array" ref="O1126">IF(YEAR(M1126)&lt;&gt;YEAR(M1125),IF(O1125&gt;INDEX(Table2xAcq.1[],_xlfn.AGGREGATE(15,6,(ROW(Tableyear1[])-ROW(INDEX(Tableyear1[],1,1))+1)/(YEAR(Tableyear1[])=YEAR(M1125)),1)),O1125-(O1125-INDEX(Table2xAcq.1[],_xlfn.AGGREGATE(15,6,(ROW(Tableyear1[])-ROW(INDEX(Tableyear1[],1,1))+1)/(YEAR(Tableyear1[])=YEAR(M1125)),1)))*$C$25,O1125+MAX($Q$2:Q1125)*$C$19),O1125)*($J1126/$J1125)</f>
        <v>9164.0356146805771</v>
      </c>
      <c r="P1126" s="80">
        <f t="array" ref="P1126">IF(YEAR(M1126)&lt;&gt;YEAR(M1125),IF(O1125&gt;INDEX(Table2xAcq.1[],_xlfn.AGGREGATE(15,6,(ROW(Tableyear1[])-ROW(INDEX(Tableyear1[],1,1))+1)/(YEAR(Tableyear1[])=YEAR(M1125)),1)),P1125+(O1125-INDEX(Table2xAcq.1[],_xlfn.AGGREGATE(15,6,(ROW(Tableyear1[])-ROW(INDEX(Tableyear1[],1,1))+1)/(YEAR(Tableyear1[])=YEAR(M1125)),1)))*$C$25,P1125-MAX($Q$2:Q1125)*$C$19),P1125)*(1+Tbill_YTM)^(1/52)</f>
        <v>10437.308439349077</v>
      </c>
      <c r="Q1126" s="64">
        <f t="shared" si="68"/>
        <v>32237.305211835323</v>
      </c>
      <c r="R1126" s="64">
        <f>IF(YEAR(M1126)&lt;&gt;YEAR(M1125), R1125*EXP($C$20/52)+(-MAX(Q$2:Q1125)*$C$19), R1125*EXP($C$20/52))</f>
        <v>-10377.055250597969</v>
      </c>
      <c r="S1126" s="65">
        <f t="shared" si="69"/>
        <v>3.1065947355322865</v>
      </c>
      <c r="T1126" s="62"/>
      <c r="U1126" s="62"/>
      <c r="V1126" s="62"/>
    </row>
    <row r="1127" spans="7:22" x14ac:dyDescent="0.4">
      <c r="G1127" s="62"/>
      <c r="H1127" s="77">
        <v>44480</v>
      </c>
      <c r="I1127" s="78">
        <v>15146.919921875</v>
      </c>
      <c r="J1127" s="73">
        <v>76.425498962402301</v>
      </c>
      <c r="K1127" s="79">
        <f t="shared" si="70"/>
        <v>189.55202094574895</v>
      </c>
      <c r="L1127" s="62"/>
      <c r="M1127" s="77">
        <v>44480</v>
      </c>
      <c r="N1127" s="80">
        <f t="shared" si="71"/>
        <v>12914.049005158668</v>
      </c>
      <c r="O1127" s="80">
        <f t="array" ref="O1127">IF(YEAR(M1127)&lt;&gt;YEAR(M1126),IF(O1126&gt;INDEX(Table2xAcq.1[],_xlfn.AGGREGATE(15,6,(ROW(Tableyear1[])-ROW(INDEX(Tableyear1[],1,1))+1)/(YEAR(Tableyear1[])=YEAR(M1126)),1)),O1126-(O1126-INDEX(Table2xAcq.1[],_xlfn.AGGREGATE(15,6,(ROW(Tableyear1[])-ROW(INDEX(Tableyear1[],1,1))+1)/(YEAR(Tableyear1[])=YEAR(M1126)),1)))*$C$25,O1126+MAX($Q$2:Q1126)*$C$19),O1126)*($J1127/$J1126)</f>
        <v>9557.4142813737744</v>
      </c>
      <c r="P1127" s="80">
        <f t="array" ref="P1127">IF(YEAR(M1127)&lt;&gt;YEAR(M1126),IF(O1126&gt;INDEX(Table2xAcq.1[],_xlfn.AGGREGATE(15,6,(ROW(Tableyear1[])-ROW(INDEX(Tableyear1[],1,1))+1)/(YEAR(Tableyear1[])=YEAR(M1126)),1)),P1126+(O1126-INDEX(Table2xAcq.1[],_xlfn.AGGREGATE(15,6,(ROW(Tableyear1[])-ROW(INDEX(Tableyear1[],1,1))+1)/(YEAR(Tableyear1[])=YEAR(M1126)),1)))*$C$25,P1126-MAX($Q$2:Q1126)*$C$19),P1126)*(1+Tbill_YTM)^(1/52)</f>
        <v>10443.243093934147</v>
      </c>
      <c r="Q1127" s="64">
        <f t="shared" si="68"/>
        <v>32914.706380466589</v>
      </c>
      <c r="R1127" s="64">
        <f>IF(YEAR(M1127)&lt;&gt;YEAR(M1126), R1126*EXP($C$20/52)+(-MAX(Q$2:Q1126)*$C$19), R1126*EXP($C$20/52))</f>
        <v>-10389.035686347786</v>
      </c>
      <c r="S1127" s="65">
        <f t="shared" si="69"/>
        <v>3.1682157395724175</v>
      </c>
      <c r="T1127" s="62"/>
      <c r="U1127" s="62"/>
      <c r="V1127" s="62"/>
    </row>
    <row r="1128" spans="7:22" x14ac:dyDescent="0.4">
      <c r="G1128" s="62"/>
      <c r="H1128" s="77">
        <v>44487</v>
      </c>
      <c r="I1128" s="78">
        <v>15355.0703125</v>
      </c>
      <c r="J1128" s="73">
        <v>78.522605895996094</v>
      </c>
      <c r="K1128" s="79">
        <f t="shared" si="70"/>
        <v>189.65980024313694</v>
      </c>
      <c r="L1128" s="62"/>
      <c r="M1128" s="77">
        <v>44487</v>
      </c>
      <c r="N1128" s="80">
        <f t="shared" si="71"/>
        <v>13091.515074751607</v>
      </c>
      <c r="O1128" s="80">
        <f t="array" ref="O1128">IF(YEAR(M1128)&lt;&gt;YEAR(M1127),IF(O1127&gt;INDEX(Table2xAcq.1[],_xlfn.AGGREGATE(15,6,(ROW(Tableyear1[])-ROW(INDEX(Tableyear1[],1,1))+1)/(YEAR(Tableyear1[])=YEAR(M1127)),1)),O1127-(O1127-INDEX(Table2xAcq.1[],_xlfn.AGGREGATE(15,6,(ROW(Tableyear1[])-ROW(INDEX(Tableyear1[],1,1))+1)/(YEAR(Tableyear1[])=YEAR(M1127)),1)))*$C$25,O1127+MAX($Q$2:Q1127)*$C$19),O1127)*($J1128/$J1127)</f>
        <v>9819.6686340284741</v>
      </c>
      <c r="P1128" s="80">
        <f t="array" ref="P1128">IF(YEAR(M1128)&lt;&gt;YEAR(M1127),IF(O1127&gt;INDEX(Table2xAcq.1[],_xlfn.AGGREGATE(15,6,(ROW(Tableyear1[])-ROW(INDEX(Tableyear1[],1,1))+1)/(YEAR(Tableyear1[])=YEAR(M1127)),1)),P1127+(O1127-INDEX(Table2xAcq.1[],_xlfn.AGGREGATE(15,6,(ROW(Tableyear1[])-ROW(INDEX(Tableyear1[],1,1))+1)/(YEAR(Tableyear1[])=YEAR(M1127)),1)))*$C$25,P1127-MAX($Q$2:Q1127)*$C$19),P1127)*(1+Tbill_YTM)^(1/52)</f>
        <v>10449.181122964386</v>
      </c>
      <c r="Q1128" s="64">
        <f t="shared" si="68"/>
        <v>33360.364831744468</v>
      </c>
      <c r="R1128" s="64">
        <f>IF(YEAR(M1128)&lt;&gt;YEAR(M1127), R1127*EXP($C$20/52)+(-MAX(Q$2:Q1127)*$C$19), R1127*EXP($C$20/52))</f>
        <v>-10401.029953655525</v>
      </c>
      <c r="S1128" s="65">
        <f t="shared" si="69"/>
        <v>3.2074097450339236</v>
      </c>
      <c r="T1128" s="62"/>
      <c r="U1128" s="62"/>
      <c r="V1128" s="62"/>
    </row>
    <row r="1129" spans="7:22" x14ac:dyDescent="0.4">
      <c r="G1129" s="62"/>
      <c r="H1129" s="77">
        <v>44494</v>
      </c>
      <c r="I1129" s="78">
        <v>15850.4697265625</v>
      </c>
      <c r="J1129" s="73">
        <v>83.626869201660099</v>
      </c>
      <c r="K1129" s="79">
        <f t="shared" si="70"/>
        <v>189.76764082384383</v>
      </c>
      <c r="L1129" s="62"/>
      <c r="M1129" s="77">
        <v>44494</v>
      </c>
      <c r="N1129" s="80">
        <f t="shared" si="71"/>
        <v>13513.88558593987</v>
      </c>
      <c r="O1129" s="80">
        <f t="array" ref="O1129">IF(YEAR(M1129)&lt;&gt;YEAR(M1128),IF(O1128&gt;INDEX(Table2xAcq.1[],_xlfn.AGGREGATE(15,6,(ROW(Tableyear1[])-ROW(INDEX(Tableyear1[],1,1))+1)/(YEAR(Tableyear1[])=YEAR(M1128)),1)),O1128-(O1128-INDEX(Table2xAcq.1[],_xlfn.AGGREGATE(15,6,(ROW(Tableyear1[])-ROW(INDEX(Tableyear1[],1,1))+1)/(YEAR(Tableyear1[])=YEAR(M1128)),1)))*$C$25,O1128+MAX($Q$2:Q1128)*$C$19),O1128)*($J1129/$J1128)</f>
        <v>10457.983851799501</v>
      </c>
      <c r="P1129" s="80">
        <f t="array" ref="P1129">IF(YEAR(M1129)&lt;&gt;YEAR(M1128),IF(O1128&gt;INDEX(Table2xAcq.1[],_xlfn.AGGREGATE(15,6,(ROW(Tableyear1[])-ROW(INDEX(Tableyear1[],1,1))+1)/(YEAR(Tableyear1[])=YEAR(M1128)),1)),P1128+(O1128-INDEX(Table2xAcq.1[],_xlfn.AGGREGATE(15,6,(ROW(Tableyear1[])-ROW(INDEX(Tableyear1[],1,1))+1)/(YEAR(Tableyear1[])=YEAR(M1128)),1)))*$C$25,P1128-MAX($Q$2:Q1128)*$C$19),P1128)*(1+Tbill_YTM)^(1/52)</f>
        <v>10455.122528358504</v>
      </c>
      <c r="Q1129" s="64">
        <f t="shared" si="68"/>
        <v>34426.991966097878</v>
      </c>
      <c r="R1129" s="64">
        <f>IF(YEAR(M1129)&lt;&gt;YEAR(M1128), R1128*EXP($C$20/52)+(-MAX(Q$2:Q1128)*$C$19), R1128*EXP($C$20/52))</f>
        <v>-10413.038068489886</v>
      </c>
      <c r="S1129" s="65">
        <f t="shared" si="69"/>
        <v>3.3061429085018728</v>
      </c>
      <c r="T1129" s="62"/>
      <c r="U1129" s="62"/>
      <c r="V1129" s="62"/>
    </row>
    <row r="1130" spans="7:22" x14ac:dyDescent="0.4">
      <c r="G1130" s="62"/>
      <c r="H1130" s="77">
        <v>44501</v>
      </c>
      <c r="I1130" s="78">
        <v>16359.3798828125</v>
      </c>
      <c r="J1130" s="73">
        <v>89.067466735839801</v>
      </c>
      <c r="K1130" s="79">
        <f t="shared" si="70"/>
        <v>189.87554272271532</v>
      </c>
      <c r="L1130" s="62"/>
      <c r="M1130" s="77">
        <v>44501</v>
      </c>
      <c r="N1130" s="80">
        <f t="shared" si="71"/>
        <v>13947.775164212751</v>
      </c>
      <c r="O1130" s="80">
        <f t="array" ref="O1130">IF(YEAR(M1130)&lt;&gt;YEAR(M1129),IF(O1129&gt;INDEX(Table2xAcq.1[],_xlfn.AGGREGATE(15,6,(ROW(Tableyear1[])-ROW(INDEX(Tableyear1[],1,1))+1)/(YEAR(Tableyear1[])=YEAR(M1129)),1)),O1129-(O1129-INDEX(Table2xAcq.1[],_xlfn.AGGREGATE(15,6,(ROW(Tableyear1[])-ROW(INDEX(Tableyear1[],1,1))+1)/(YEAR(Tableyear1[])=YEAR(M1129)),1)))*$C$25,O1129+MAX($Q$2:Q1129)*$C$19),O1129)*($J1130/$J1129)</f>
        <v>11138.359449974614</v>
      </c>
      <c r="P1130" s="80">
        <f t="array" ref="P1130">IF(YEAR(M1130)&lt;&gt;YEAR(M1129),IF(O1129&gt;INDEX(Table2xAcq.1[],_xlfn.AGGREGATE(15,6,(ROW(Tableyear1[])-ROW(INDEX(Tableyear1[],1,1))+1)/(YEAR(Tableyear1[])=YEAR(M1129)),1)),P1129+(O1129-INDEX(Table2xAcq.1[],_xlfn.AGGREGATE(15,6,(ROW(Tableyear1[])-ROW(INDEX(Tableyear1[],1,1))+1)/(YEAR(Tableyear1[])=YEAR(M1129)),1)))*$C$25,P1129-MAX($Q$2:Q1129)*$C$19),P1129)*(1+Tbill_YTM)^(1/52)</f>
        <v>10461.067312036303</v>
      </c>
      <c r="Q1130" s="64">
        <f t="shared" si="68"/>
        <v>35547.201926223672</v>
      </c>
      <c r="R1130" s="64">
        <f>IF(YEAR(M1130)&lt;&gt;YEAR(M1129), R1129*EXP($C$20/52)+(-MAX(Q$2:Q1129)*$C$19), R1129*EXP($C$20/52))</f>
        <v>-10425.060046838007</v>
      </c>
      <c r="S1130" s="65">
        <f t="shared" si="69"/>
        <v>3.4097839021085909</v>
      </c>
      <c r="T1130" s="62"/>
      <c r="U1130" s="62"/>
      <c r="V1130" s="62"/>
    </row>
    <row r="1131" spans="7:22" x14ac:dyDescent="0.4">
      <c r="G1131" s="62"/>
      <c r="H1131" s="77">
        <v>44508</v>
      </c>
      <c r="I1131" s="78">
        <v>16199.8896484375</v>
      </c>
      <c r="J1131" s="73">
        <v>87.286903381347599</v>
      </c>
      <c r="K1131" s="79">
        <f t="shared" si="70"/>
        <v>189.98350597461692</v>
      </c>
      <c r="L1131" s="62"/>
      <c r="M1131" s="77">
        <v>44508</v>
      </c>
      <c r="N1131" s="80">
        <f t="shared" si="71"/>
        <v>13811.796053397724</v>
      </c>
      <c r="O1131" s="80">
        <f t="array" ref="O1131">IF(YEAR(M1131)&lt;&gt;YEAR(M1130),IF(O1130&gt;INDEX(Table2xAcq.1[],_xlfn.AGGREGATE(15,6,(ROW(Tableyear1[])-ROW(INDEX(Tableyear1[],1,1))+1)/(YEAR(Tableyear1[])=YEAR(M1130)),1)),O1130-(O1130-INDEX(Table2xAcq.1[],_xlfn.AGGREGATE(15,6,(ROW(Tableyear1[])-ROW(INDEX(Tableyear1[],1,1))+1)/(YEAR(Tableyear1[])=YEAR(M1130)),1)))*$C$25,O1130+MAX($Q$2:Q1130)*$C$19),O1130)*($J1131/$J1130)</f>
        <v>10915.690551973878</v>
      </c>
      <c r="P1131" s="80">
        <f t="array" ref="P1131">IF(YEAR(M1131)&lt;&gt;YEAR(M1130),IF(O1130&gt;INDEX(Table2xAcq.1[],_xlfn.AGGREGATE(15,6,(ROW(Tableyear1[])-ROW(INDEX(Tableyear1[],1,1))+1)/(YEAR(Tableyear1[])=YEAR(M1130)),1)),P1130+(O1130-INDEX(Table2xAcq.1[],_xlfn.AGGREGATE(15,6,(ROW(Tableyear1[])-ROW(INDEX(Tableyear1[],1,1))+1)/(YEAR(Tableyear1[])=YEAR(M1130)),1)))*$C$25,P1130-MAX($Q$2:Q1130)*$C$19),P1130)*(1+Tbill_YTM)^(1/52)</f>
        <v>10467.015475918673</v>
      </c>
      <c r="Q1131" s="64">
        <f t="shared" si="68"/>
        <v>35194.50208129028</v>
      </c>
      <c r="R1131" s="64">
        <f>IF(YEAR(M1131)&lt;&gt;YEAR(M1130), R1130*EXP($C$20/52)+(-MAX(Q$2:Q1130)*$C$19), R1130*EXP($C$20/52))</f>
        <v>-10437.095904705482</v>
      </c>
      <c r="S1131" s="65">
        <f t="shared" si="69"/>
        <v>3.3720588947949706</v>
      </c>
      <c r="T1131" s="62"/>
      <c r="U1131" s="62"/>
      <c r="V1131" s="62"/>
    </row>
    <row r="1132" spans="7:22" x14ac:dyDescent="0.4">
      <c r="G1132" s="62"/>
      <c r="H1132" s="77">
        <v>44515</v>
      </c>
      <c r="I1132" s="78">
        <v>16573.33984375</v>
      </c>
      <c r="J1132" s="73">
        <v>91.382186889648395</v>
      </c>
      <c r="K1132" s="79">
        <f t="shared" si="70"/>
        <v>190.09153061443394</v>
      </c>
      <c r="L1132" s="62"/>
      <c r="M1132" s="77">
        <v>44515</v>
      </c>
      <c r="N1132" s="80">
        <f t="shared" si="71"/>
        <v>14130.194391021912</v>
      </c>
      <c r="O1132" s="80">
        <f t="array" ref="O1132">IF(YEAR(M1132)&lt;&gt;YEAR(M1131),IF(O1131&gt;INDEX(Table2xAcq.1[],_xlfn.AGGREGATE(15,6,(ROW(Tableyear1[])-ROW(INDEX(Tableyear1[],1,1))+1)/(YEAR(Tableyear1[])=YEAR(M1131)),1)),O1131-(O1131-INDEX(Table2xAcq.1[],_xlfn.AGGREGATE(15,6,(ROW(Tableyear1[])-ROW(INDEX(Tableyear1[],1,1))+1)/(YEAR(Tableyear1[])=YEAR(M1131)),1)))*$C$25,O1131+MAX($Q$2:Q1131)*$C$19),O1131)*($J1132/$J1131)</f>
        <v>11427.827490821523</v>
      </c>
      <c r="P1132" s="80">
        <f t="array" ref="P1132">IF(YEAR(M1132)&lt;&gt;YEAR(M1131),IF(O1131&gt;INDEX(Table2xAcq.1[],_xlfn.AGGREGATE(15,6,(ROW(Tableyear1[])-ROW(INDEX(Tableyear1[],1,1))+1)/(YEAR(Tableyear1[])=YEAR(M1131)),1)),P1131+(O1131-INDEX(Table2xAcq.1[],_xlfn.AGGREGATE(15,6,(ROW(Tableyear1[])-ROW(INDEX(Tableyear1[],1,1))+1)/(YEAR(Tableyear1[])=YEAR(M1131)),1)))*$C$25,P1131-MAX($Q$2:Q1131)*$C$19),P1131)*(1+Tbill_YTM)^(1/52)</f>
        <v>10472.967021927601</v>
      </c>
      <c r="Q1132" s="64">
        <f t="shared" si="68"/>
        <v>36030.988903771038</v>
      </c>
      <c r="R1132" s="64">
        <f>IF(YEAR(M1132)&lt;&gt;YEAR(M1131), R1131*EXP($C$20/52)+(-MAX(Q$2:Q1131)*$C$19), R1131*EXP($C$20/52))</f>
        <v>-10449.145658116384</v>
      </c>
      <c r="S1132" s="65">
        <f t="shared" si="69"/>
        <v>3.4482234321026937</v>
      </c>
      <c r="T1132" s="62"/>
      <c r="U1132" s="62"/>
      <c r="V1132" s="62"/>
    </row>
    <row r="1133" spans="7:22" x14ac:dyDescent="0.4">
      <c r="G1133" s="62"/>
      <c r="H1133" s="77">
        <v>44522</v>
      </c>
      <c r="I1133" s="78">
        <v>16025.580078125</v>
      </c>
      <c r="J1133" s="73">
        <v>85.516227722167898</v>
      </c>
      <c r="K1133" s="79">
        <f t="shared" si="70"/>
        <v>190.19961667707159</v>
      </c>
      <c r="L1133" s="62"/>
      <c r="M1133" s="77">
        <v>44522</v>
      </c>
      <c r="N1133" s="80">
        <f t="shared" si="71"/>
        <v>13663.182187034514</v>
      </c>
      <c r="O1133" s="80">
        <f t="array" ref="O1133">IF(YEAR(M1133)&lt;&gt;YEAR(M1132),IF(O1132&gt;INDEX(Table2xAcq.1[],_xlfn.AGGREGATE(15,6,(ROW(Tableyear1[])-ROW(INDEX(Tableyear1[],1,1))+1)/(YEAR(Tableyear1[])=YEAR(M1132)),1)),O1132-(O1132-INDEX(Table2xAcq.1[],_xlfn.AGGREGATE(15,6,(ROW(Tableyear1[])-ROW(INDEX(Tableyear1[],1,1))+1)/(YEAR(Tableyear1[])=YEAR(M1132)),1)))*$C$25,O1132+MAX($Q$2:Q1132)*$C$19),O1132)*($J1133/$J1132)</f>
        <v>10694.258162751919</v>
      </c>
      <c r="P1133" s="80">
        <f t="array" ref="P1133">IF(YEAR(M1133)&lt;&gt;YEAR(M1132),IF(O1132&gt;INDEX(Table2xAcq.1[],_xlfn.AGGREGATE(15,6,(ROW(Tableyear1[])-ROW(INDEX(Tableyear1[],1,1))+1)/(YEAR(Tableyear1[])=YEAR(M1132)),1)),P1132+(O1132-INDEX(Table2xAcq.1[],_xlfn.AGGREGATE(15,6,(ROW(Tableyear1[])-ROW(INDEX(Tableyear1[],1,1))+1)/(YEAR(Tableyear1[])=YEAR(M1132)),1)))*$C$25,P1132-MAX($Q$2:Q1132)*$C$19),P1132)*(1+Tbill_YTM)^(1/52)</f>
        <v>10478.921951986164</v>
      </c>
      <c r="Q1133" s="64">
        <f t="shared" si="68"/>
        <v>34836.362301772599</v>
      </c>
      <c r="R1133" s="64">
        <f>IF(YEAR(M1133)&lt;&gt;YEAR(M1132), R1132*EXP($C$20/52)+(-MAX(Q$2:Q1132)*$C$19), R1132*EXP($C$20/52))</f>
        <v>-10461.209323113284</v>
      </c>
      <c r="S1133" s="65">
        <f t="shared" si="69"/>
        <v>3.3300511657676308</v>
      </c>
      <c r="T1133" s="62"/>
      <c r="U1133" s="62"/>
      <c r="V1133" s="62"/>
    </row>
    <row r="1134" spans="7:22" x14ac:dyDescent="0.4">
      <c r="G1134" s="62"/>
      <c r="H1134" s="77">
        <v>44529</v>
      </c>
      <c r="I1134" s="78">
        <v>15712.0400390625</v>
      </c>
      <c r="J1134" s="73">
        <v>82.004592895507798</v>
      </c>
      <c r="K1134" s="79">
        <f t="shared" si="70"/>
        <v>190.30776419745487</v>
      </c>
      <c r="L1134" s="62"/>
      <c r="M1134" s="77">
        <v>44529</v>
      </c>
      <c r="N1134" s="80">
        <f t="shared" si="71"/>
        <v>13395.862398561554</v>
      </c>
      <c r="O1134" s="80">
        <f t="array" ref="O1134">IF(YEAR(M1134)&lt;&gt;YEAR(M1133),IF(O1133&gt;INDEX(Table2xAcq.1[],_xlfn.AGGREGATE(15,6,(ROW(Tableyear1[])-ROW(INDEX(Tableyear1[],1,1))+1)/(YEAR(Tableyear1[])=YEAR(M1133)),1)),O1133-(O1133-INDEX(Table2xAcq.1[],_xlfn.AGGREGATE(15,6,(ROW(Tableyear1[])-ROW(INDEX(Tableyear1[],1,1))+1)/(YEAR(Tableyear1[])=YEAR(M1133)),1)))*$C$25,O1133+MAX($Q$2:Q1133)*$C$19),O1133)*($J1134/$J1133)</f>
        <v>10255.10958931831</v>
      </c>
      <c r="P1134" s="80">
        <f t="array" ref="P1134">IF(YEAR(M1134)&lt;&gt;YEAR(M1133),IF(O1133&gt;INDEX(Table2xAcq.1[],_xlfn.AGGREGATE(15,6,(ROW(Tableyear1[])-ROW(INDEX(Tableyear1[],1,1))+1)/(YEAR(Tableyear1[])=YEAR(M1133)),1)),P1133+(O1133-INDEX(Table2xAcq.1[],_xlfn.AGGREGATE(15,6,(ROW(Tableyear1[])-ROW(INDEX(Tableyear1[],1,1))+1)/(YEAR(Tableyear1[])=YEAR(M1133)),1)))*$C$25,P1133-MAX($Q$2:Q1133)*$C$19),P1133)*(1+Tbill_YTM)^(1/52)</f>
        <v>10484.880268018531</v>
      </c>
      <c r="Q1134" s="64">
        <f t="shared" si="68"/>
        <v>34135.852255898397</v>
      </c>
      <c r="R1134" s="64">
        <f>IF(YEAR(M1134)&lt;&gt;YEAR(M1133), R1133*EXP($C$20/52)+(-MAX(Q$2:Q1133)*$C$19), R1133*EXP($C$20/52))</f>
        <v>-10473.286915757279</v>
      </c>
      <c r="S1134" s="65">
        <f t="shared" si="69"/>
        <v>3.2593256090922416</v>
      </c>
      <c r="T1134" s="62"/>
      <c r="U1134" s="62"/>
      <c r="V1134" s="62"/>
    </row>
    <row r="1135" spans="7:22" x14ac:dyDescent="0.4">
      <c r="G1135" s="62"/>
      <c r="H1135" s="77">
        <v>44536</v>
      </c>
      <c r="I1135" s="78">
        <v>16331.98046875</v>
      </c>
      <c r="J1135" s="73">
        <v>88.345352172851506</v>
      </c>
      <c r="K1135" s="79">
        <f t="shared" si="70"/>
        <v>190.41597321052868</v>
      </c>
      <c r="L1135" s="62"/>
      <c r="M1135" s="77">
        <v>44536</v>
      </c>
      <c r="N1135" s="80">
        <f t="shared" si="71"/>
        <v>13924.414812554409</v>
      </c>
      <c r="O1135" s="80">
        <f t="array" ref="O1135">IF(YEAR(M1135)&lt;&gt;YEAR(M1134),IF(O1134&gt;INDEX(Table2xAcq.1[],_xlfn.AGGREGATE(15,6,(ROW(Tableyear1[])-ROW(INDEX(Tableyear1[],1,1))+1)/(YEAR(Tableyear1[])=YEAR(M1134)),1)),O1134-(O1134-INDEX(Table2xAcq.1[],_xlfn.AGGREGATE(15,6,(ROW(Tableyear1[])-ROW(INDEX(Tableyear1[],1,1))+1)/(YEAR(Tableyear1[])=YEAR(M1134)),1)))*$C$25,O1134+MAX($Q$2:Q1134)*$C$19),O1134)*($J1135/$J1134)</f>
        <v>11048.055191176283</v>
      </c>
      <c r="P1135" s="80">
        <f t="array" ref="P1135">IF(YEAR(M1135)&lt;&gt;YEAR(M1134),IF(O1134&gt;INDEX(Table2xAcq.1[],_xlfn.AGGREGATE(15,6,(ROW(Tableyear1[])-ROW(INDEX(Tableyear1[],1,1))+1)/(YEAR(Tableyear1[])=YEAR(M1134)),1)),P1134+(O1134-INDEX(Table2xAcq.1[],_xlfn.AGGREGATE(15,6,(ROW(Tableyear1[])-ROW(INDEX(Tableyear1[],1,1))+1)/(YEAR(Tableyear1[])=YEAR(M1134)),1)))*$C$25,P1134-MAX($Q$2:Q1134)*$C$19),P1134)*(1+Tbill_YTM)^(1/52)</f>
        <v>10490.841971949969</v>
      </c>
      <c r="Q1135" s="64">
        <f t="shared" si="68"/>
        <v>35463.311975680655</v>
      </c>
      <c r="R1135" s="64">
        <f>IF(YEAR(M1135)&lt;&gt;YEAR(M1134), R1134*EXP($C$20/52)+(-MAX(Q$2:Q1134)*$C$19), R1134*EXP($C$20/52))</f>
        <v>-10485.378452128003</v>
      </c>
      <c r="S1135" s="65">
        <f t="shared" si="69"/>
        <v>3.3821680483534089</v>
      </c>
      <c r="T1135" s="62"/>
      <c r="U1135" s="62"/>
      <c r="V1135" s="62"/>
    </row>
    <row r="1136" spans="7:22" x14ac:dyDescent="0.4">
      <c r="G1136" s="62"/>
      <c r="H1136" s="77">
        <v>44543</v>
      </c>
      <c r="I1136" s="78">
        <v>15801.4599609375</v>
      </c>
      <c r="J1136" s="73">
        <v>82.479400634765597</v>
      </c>
      <c r="K1136" s="79">
        <f t="shared" si="70"/>
        <v>190.52424375125776</v>
      </c>
      <c r="L1136" s="62"/>
      <c r="M1136" s="77">
        <v>44543</v>
      </c>
      <c r="N1136" s="80">
        <f t="shared" si="71"/>
        <v>13472.100555169452</v>
      </c>
      <c r="O1136" s="80">
        <f t="array" ref="O1136">IF(YEAR(M1136)&lt;&gt;YEAR(M1135),IF(O1135&gt;INDEX(Table2xAcq.1[],_xlfn.AGGREGATE(15,6,(ROW(Tableyear1[])-ROW(INDEX(Tableyear1[],1,1))+1)/(YEAR(Tableyear1[])=YEAR(M1135)),1)),O1135-(O1135-INDEX(Table2xAcq.1[],_xlfn.AGGREGATE(15,6,(ROW(Tableyear1[])-ROW(INDEX(Tableyear1[],1,1))+1)/(YEAR(Tableyear1[])=YEAR(M1135)),1)))*$C$25,O1135+MAX($Q$2:Q1135)*$C$19),O1135)*($J1136/$J1135)</f>
        <v>10314.486817202967</v>
      </c>
      <c r="P1136" s="80">
        <f t="array" ref="P1136">IF(YEAR(M1136)&lt;&gt;YEAR(M1135),IF(O1135&gt;INDEX(Table2xAcq.1[],_xlfn.AGGREGATE(15,6,(ROW(Tableyear1[])-ROW(INDEX(Tableyear1[],1,1))+1)/(YEAR(Tableyear1[])=YEAR(M1135)),1)),P1135+(O1135-INDEX(Table2xAcq.1[],_xlfn.AGGREGATE(15,6,(ROW(Tableyear1[])-ROW(INDEX(Tableyear1[],1,1))+1)/(YEAR(Tableyear1[])=YEAR(M1135)),1)))*$C$25,P1135-MAX($Q$2:Q1135)*$C$19),P1135)*(1+Tbill_YTM)^(1/52)</f>
        <v>10496.807065706838</v>
      </c>
      <c r="Q1136" s="64">
        <f t="shared" si="68"/>
        <v>34283.39443807926</v>
      </c>
      <c r="R1136" s="64">
        <f>IF(YEAR(M1136)&lt;&gt;YEAR(M1135), R1135*EXP($C$20/52)+(-MAX(Q$2:Q1135)*$C$19), R1135*EXP($C$20/52))</f>
        <v>-10497.483948323661</v>
      </c>
      <c r="S1136" s="65">
        <f t="shared" si="69"/>
        <v>3.2658677647755736</v>
      </c>
      <c r="T1136" s="62"/>
      <c r="U1136" s="62"/>
      <c r="V1136" s="62"/>
    </row>
    <row r="1137" spans="7:22" x14ac:dyDescent="0.4">
      <c r="G1137" s="62"/>
      <c r="H1137" s="77">
        <v>44550</v>
      </c>
      <c r="I1137" s="78">
        <v>16308.2099609375</v>
      </c>
      <c r="J1137" s="73">
        <v>87.840858459472599</v>
      </c>
      <c r="K1137" s="79">
        <f t="shared" si="70"/>
        <v>190.63257585462671</v>
      </c>
      <c r="L1137" s="62"/>
      <c r="M1137" s="77">
        <v>44550</v>
      </c>
      <c r="N1137" s="80">
        <f t="shared" si="71"/>
        <v>13904.148414874126</v>
      </c>
      <c r="O1137" s="80">
        <f t="array" ref="O1137">IF(YEAR(M1137)&lt;&gt;YEAR(M1136),IF(O1136&gt;INDEX(Table2xAcq.1[],_xlfn.AGGREGATE(15,6,(ROW(Tableyear1[])-ROW(INDEX(Tableyear1[],1,1))+1)/(YEAR(Tableyear1[])=YEAR(M1136)),1)),O1136-(O1136-INDEX(Table2xAcq.1[],_xlfn.AGGREGATE(15,6,(ROW(Tableyear1[])-ROW(INDEX(Tableyear1[],1,1))+1)/(YEAR(Tableyear1[])=YEAR(M1136)),1)))*$C$25,O1136+MAX($Q$2:Q1136)*$C$19),O1136)*($J1137/$J1136)</f>
        <v>10984.965574666447</v>
      </c>
      <c r="P1137" s="80">
        <f t="array" ref="P1137">IF(YEAR(M1137)&lt;&gt;YEAR(M1136),IF(O1136&gt;INDEX(Table2xAcq.1[],_xlfn.AGGREGATE(15,6,(ROW(Tableyear1[])-ROW(INDEX(Tableyear1[],1,1))+1)/(YEAR(Tableyear1[])=YEAR(M1136)),1)),P1136+(O1136-INDEX(Table2xAcq.1[],_xlfn.AGGREGATE(15,6,(ROW(Tableyear1[])-ROW(INDEX(Tableyear1[],1,1))+1)/(YEAR(Tableyear1[])=YEAR(M1136)),1)))*$C$25,P1136-MAX($Q$2:Q1136)*$C$19),P1136)*(1+Tbill_YTM)^(1/52)</f>
        <v>10502.775551216593</v>
      </c>
      <c r="Q1137" s="64">
        <f t="shared" si="68"/>
        <v>35391.889540757169</v>
      </c>
      <c r="R1137" s="64">
        <f>IF(YEAR(M1137)&lt;&gt;YEAR(M1136), R1136*EXP($C$20/52)+(-MAX(Q$2:Q1136)*$C$19), R1136*EXP($C$20/52))</f>
        <v>-10509.603420461037</v>
      </c>
      <c r="S1137" s="65">
        <f t="shared" si="69"/>
        <v>3.3675761229822498</v>
      </c>
      <c r="T1137" s="62"/>
      <c r="U1137" s="62"/>
      <c r="V1137" s="62"/>
    </row>
    <row r="1138" spans="7:22" x14ac:dyDescent="0.4">
      <c r="G1138" s="89" t="s">
        <v>48</v>
      </c>
      <c r="H1138" s="85">
        <v>44557</v>
      </c>
      <c r="I1138" s="86">
        <v>16320.080078125</v>
      </c>
      <c r="J1138" s="87">
        <v>88.058479309082003</v>
      </c>
      <c r="K1138" s="88">
        <f t="shared" si="70"/>
        <v>190.74096955564011</v>
      </c>
      <c r="L1138" s="89"/>
      <c r="M1138" s="85">
        <v>44557</v>
      </c>
      <c r="N1138" s="90">
        <f t="shared" si="71"/>
        <v>13914.268708362635</v>
      </c>
      <c r="O1138" s="90">
        <f t="array" ref="O1138">IF(YEAR(M1138)&lt;&gt;YEAR(M1137),IF(O1137&gt;INDEX(Table2xAcq.1[],_xlfn.AGGREGATE(15,6,(ROW(Tableyear1[])-ROW(INDEX(Tableyear1[],1,1))+1)/(YEAR(Tableyear1[])=YEAR(M1137)),1)),O1137-(O1137-INDEX(Table2xAcq.1[],_xlfn.AGGREGATE(15,6,(ROW(Tableyear1[])-ROW(INDEX(Tableyear1[],1,1))+1)/(YEAR(Tableyear1[])=YEAR(M1137)),1)))*$C$25,O1137+MAX($Q$2:Q1137)*$C$19),O1137)*($J1138/$J1137)</f>
        <v>11012.180216954943</v>
      </c>
      <c r="P1138" s="90">
        <f t="array" ref="P1138">IF(YEAR(M1138)&lt;&gt;YEAR(M1137),IF(O1137&gt;INDEX(Table2xAcq.1[],_xlfn.AGGREGATE(15,6,(ROW(Tableyear1[])-ROW(INDEX(Tableyear1[],1,1))+1)/(YEAR(Tableyear1[])=YEAR(M1137)),1)),P1137+(O1137-INDEX(Table2xAcq.1[],_xlfn.AGGREGATE(15,6,(ROW(Tableyear1[])-ROW(INDEX(Tableyear1[],1,1))+1)/(YEAR(Tableyear1[])=YEAR(M1137)),1)))*$C$25,P1137-MAX($Q$2:Q1137)*$C$19),P1137)*(1+Tbill_YTM)^(1/52)</f>
        <v>10508.747430407784</v>
      </c>
      <c r="Q1138" s="91">
        <f t="shared" si="68"/>
        <v>35435.196355725362</v>
      </c>
      <c r="R1138" s="91">
        <f>IF(YEAR(M1138)&lt;&gt;YEAR(M1137), R1137*EXP($C$20/52)+(-MAX(Q$2:Q1137)*$C$19), R1137*EXP($C$20/52))</f>
        <v>-10521.736884675525</v>
      </c>
      <c r="S1138" s="92">
        <f t="shared" si="69"/>
        <v>3.3678086369309672</v>
      </c>
      <c r="T1138" s="89"/>
      <c r="U1138" s="89"/>
      <c r="V1138" s="89"/>
    </row>
    <row r="1139" spans="7:22" x14ac:dyDescent="0.4">
      <c r="G1139" s="62"/>
      <c r="H1139" s="77">
        <v>44564</v>
      </c>
      <c r="I1139" s="78">
        <v>15592.1904296875</v>
      </c>
      <c r="J1139" s="73">
        <v>80.224029541015597</v>
      </c>
      <c r="K1139" s="79">
        <f t="shared" si="70"/>
        <v>190.84942488932234</v>
      </c>
      <c r="L1139" s="62"/>
      <c r="M1139" s="77">
        <v>44564</v>
      </c>
      <c r="N1139" s="80">
        <f t="shared" si="71"/>
        <v>13293.680322159165</v>
      </c>
      <c r="O1139" s="80">
        <f t="array" ref="O1139">IF(YEAR(M1139)&lt;&gt;YEAR(M1138),IF(O1138&gt;INDEX(Table2xAcq.1[],_xlfn.AGGREGATE(15,6,(ROW(Tableyear1[])-ROW(INDEX(Tableyear1[],1,1))+1)/(YEAR(Tableyear1[])=YEAR(M1138)),1)),O1138-(O1138-INDEX(Table2xAcq.1[],_xlfn.AGGREGATE(15,6,(ROW(Tableyear1[])-ROW(INDEX(Tableyear1[],1,1))+1)/(YEAR(Tableyear1[])=YEAR(M1138)),1)))*$C$25,O1138+MAX($Q$2:Q1138)*$C$19),O1138)*($J1139/$J1138)</f>
        <v>8367.8803453152468</v>
      </c>
      <c r="P1139" s="80">
        <f t="array" ref="P1139">IF(YEAR(M1139)&lt;&gt;YEAR(M1138),IF(O1138&gt;INDEX(Table2xAcq.1[],_xlfn.AGGREGATE(15,6,(ROW(Tableyear1[])-ROW(INDEX(Tableyear1[],1,1))+1)/(YEAR(Tableyear1[])=YEAR(M1138)),1)),P1138+(O1138-INDEX(Table2xAcq.1[],_xlfn.AGGREGATE(15,6,(ROW(Tableyear1[])-ROW(INDEX(Tableyear1[],1,1))+1)/(YEAR(Tableyear1[])=YEAR(M1138)),1)))*$C$25,P1138-MAX($Q$2:Q1138)*$C$19),P1138)*(1+Tbill_YTM)^(1/52)</f>
        <v>12342.878162650532</v>
      </c>
      <c r="Q1139" s="64">
        <f t="shared" si="68"/>
        <v>34004.438830124942</v>
      </c>
      <c r="R1139" s="64">
        <f>IF(YEAR(M1139)&lt;&gt;YEAR(M1138), R1138*EXP($C$20/52)+(-MAX(Q$2:Q1138)*$C$19), R1138*EXP($C$20/52))</f>
        <v>-11254.504135196568</v>
      </c>
      <c r="S1139" s="65">
        <f t="shared" si="69"/>
        <v>3.0214071114676462</v>
      </c>
      <c r="T1139" s="62"/>
      <c r="U1139" s="62"/>
      <c r="V1139" s="62"/>
    </row>
    <row r="1140" spans="7:22" x14ac:dyDescent="0.4">
      <c r="G1140" s="62"/>
      <c r="H1140" s="77">
        <v>44571</v>
      </c>
      <c r="I1140" s="78">
        <v>15611.58984375</v>
      </c>
      <c r="J1140" s="73">
        <v>80.204238891601506</v>
      </c>
      <c r="K1140" s="79">
        <f t="shared" si="70"/>
        <v>190.95794189071776</v>
      </c>
      <c r="L1140" s="62"/>
      <c r="M1140" s="77">
        <v>44571</v>
      </c>
      <c r="N1140" s="80">
        <f t="shared" si="71"/>
        <v>13310.219987329816</v>
      </c>
      <c r="O1140" s="80">
        <f t="array" ref="O1140">IF(YEAR(M1140)&lt;&gt;YEAR(M1139),IF(O1139&gt;INDEX(Table2xAcq.1[],_xlfn.AGGREGATE(15,6,(ROW(Tableyear1[])-ROW(INDEX(Tableyear1[],1,1))+1)/(YEAR(Tableyear1[])=YEAR(M1139)),1)),O1139-(O1139-INDEX(Table2xAcq.1[],_xlfn.AGGREGATE(15,6,(ROW(Tableyear1[])-ROW(INDEX(Tableyear1[],1,1))+1)/(YEAR(Tableyear1[])=YEAR(M1139)),1)))*$C$25,O1139+MAX($Q$2:Q1139)*$C$19),O1139)*($J1140/$J1139)</f>
        <v>8365.8160537656859</v>
      </c>
      <c r="P1140" s="80">
        <f t="array" ref="P1140">IF(YEAR(M1140)&lt;&gt;YEAR(M1139),IF(O1139&gt;INDEX(Table2xAcq.1[],_xlfn.AGGREGATE(15,6,(ROW(Tableyear1[])-ROW(INDEX(Tableyear1[],1,1))+1)/(YEAR(Tableyear1[])=YEAR(M1139)),1)),P1139+(O1139-INDEX(Table2xAcq.1[],_xlfn.AGGREGATE(15,6,(ROW(Tableyear1[])-ROW(INDEX(Tableyear1[],1,1))+1)/(YEAR(Tableyear1[])=YEAR(M1139)),1)))*$C$25,P1139-MAX($Q$2:Q1139)*$C$19),P1139)*(1+Tbill_YTM)^(1/52)</f>
        <v>12349.896324364023</v>
      </c>
      <c r="Q1140" s="64">
        <f t="shared" si="68"/>
        <v>34025.932365459528</v>
      </c>
      <c r="R1140" s="64">
        <f>IF(YEAR(M1140)&lt;&gt;YEAR(M1139), R1139*EXP($C$20/52)+(-MAX(Q$2:Q1139)*$C$19), R1139*EXP($C$20/52))</f>
        <v>-11267.497596292384</v>
      </c>
      <c r="S1140" s="65">
        <f t="shared" si="69"/>
        <v>3.0198304525625903</v>
      </c>
      <c r="T1140" s="62"/>
      <c r="U1140" s="62"/>
      <c r="V1140" s="62"/>
    </row>
    <row r="1141" spans="7:22" x14ac:dyDescent="0.4">
      <c r="G1141" s="62"/>
      <c r="H1141" s="77">
        <v>44578</v>
      </c>
      <c r="I1141" s="78">
        <v>14438.400390625</v>
      </c>
      <c r="J1141" s="73">
        <v>68.452552795410099</v>
      </c>
      <c r="K1141" s="79">
        <f t="shared" si="70"/>
        <v>191.06652059489065</v>
      </c>
      <c r="L1141" s="62"/>
      <c r="M1141" s="77">
        <v>44578</v>
      </c>
      <c r="N1141" s="80">
        <f t="shared" si="71"/>
        <v>12309.975306025915</v>
      </c>
      <c r="O1141" s="80">
        <f t="array" ref="O1141">IF(YEAR(M1141)&lt;&gt;YEAR(M1140),IF(O1140&gt;INDEX(Table2xAcq.1[],_xlfn.AGGREGATE(15,6,(ROW(Tableyear1[])-ROW(INDEX(Tableyear1[],1,1))+1)/(YEAR(Tableyear1[])=YEAR(M1140)),1)),O1140-(O1140-INDEX(Table2xAcq.1[],_xlfn.AGGREGATE(15,6,(ROW(Tableyear1[])-ROW(INDEX(Tableyear1[],1,1))+1)/(YEAR(Tableyear1[])=YEAR(M1140)),1)))*$C$25,O1140+MAX($Q$2:Q1140)*$C$19),O1140)*($J1141/$J1140)</f>
        <v>7140.039890797475</v>
      </c>
      <c r="P1141" s="80">
        <f t="array" ref="P1141">IF(YEAR(M1141)&lt;&gt;YEAR(M1140),IF(O1140&gt;INDEX(Table2xAcq.1[],_xlfn.AGGREGATE(15,6,(ROW(Tableyear1[])-ROW(INDEX(Tableyear1[],1,1))+1)/(YEAR(Tableyear1[])=YEAR(M1140)),1)),P1140+(O1140-INDEX(Table2xAcq.1[],_xlfn.AGGREGATE(15,6,(ROW(Tableyear1[])-ROW(INDEX(Tableyear1[],1,1))+1)/(YEAR(Tableyear1[])=YEAR(M1140)),1)))*$C$25,P1140-MAX($Q$2:Q1140)*$C$19),P1140)*(1+Tbill_YTM)^(1/52)</f>
        <v>12356.91847660494</v>
      </c>
      <c r="Q1141" s="64">
        <f t="shared" si="68"/>
        <v>31806.933673428332</v>
      </c>
      <c r="R1141" s="64">
        <f>IF(YEAR(M1141)&lt;&gt;YEAR(M1140), R1140*EXP($C$20/52)+(-MAX(Q$2:Q1140)*$C$19), R1140*EXP($C$20/52))</f>
        <v>-11280.50605849613</v>
      </c>
      <c r="S1141" s="65">
        <f t="shared" si="69"/>
        <v>2.8196371251866248</v>
      </c>
      <c r="T1141" s="62"/>
      <c r="U1141" s="62"/>
      <c r="V1141" s="62"/>
    </row>
    <row r="1142" spans="7:22" x14ac:dyDescent="0.4">
      <c r="G1142" s="62"/>
      <c r="H1142" s="77">
        <v>44585</v>
      </c>
      <c r="I1142" s="78">
        <v>14454.6103515625</v>
      </c>
      <c r="J1142" s="73">
        <v>68.521804809570298</v>
      </c>
      <c r="K1142" s="79">
        <f t="shared" si="70"/>
        <v>191.1751610369252</v>
      </c>
      <c r="L1142" s="62"/>
      <c r="M1142" s="77">
        <v>44585</v>
      </c>
      <c r="N1142" s="80">
        <f t="shared" si="71"/>
        <v>12323.795688717466</v>
      </c>
      <c r="O1142" s="80">
        <f t="array" ref="O1142">IF(YEAR(M1142)&lt;&gt;YEAR(M1141),IF(O1141&gt;INDEX(Table2xAcq.1[],_xlfn.AGGREGATE(15,6,(ROW(Tableyear1[])-ROW(INDEX(Tableyear1[],1,1))+1)/(YEAR(Tableyear1[])=YEAR(M1141)),1)),O1141-(O1141-INDEX(Table2xAcq.1[],_xlfn.AGGREGATE(15,6,(ROW(Tableyear1[])-ROW(INDEX(Tableyear1[],1,1))+1)/(YEAR(Tableyear1[])=YEAR(M1141)),1)))*$C$25,O1141+MAX($Q$2:Q1141)*$C$19),O1141)*($J1142/$J1141)</f>
        <v>7147.2633196314546</v>
      </c>
      <c r="P1142" s="80">
        <f t="array" ref="P1142">IF(YEAR(M1142)&lt;&gt;YEAR(M1141),IF(O1141&gt;INDEX(Table2xAcq.1[],_xlfn.AGGREGATE(15,6,(ROW(Tableyear1[])-ROW(INDEX(Tableyear1[],1,1))+1)/(YEAR(Tableyear1[])=YEAR(M1141)),1)),P1141+(O1141-INDEX(Table2xAcq.1[],_xlfn.AGGREGATE(15,6,(ROW(Tableyear1[])-ROW(INDEX(Tableyear1[],1,1))+1)/(YEAR(Tableyear1[])=YEAR(M1141)),1)))*$C$25,P1141-MAX($Q$2:Q1141)*$C$19),P1141)*(1+Tbill_YTM)^(1/52)</f>
        <v>12363.944621642298</v>
      </c>
      <c r="Q1142" s="64">
        <f t="shared" si="68"/>
        <v>31835.003629991221</v>
      </c>
      <c r="R1142" s="64">
        <f>IF(YEAR(M1142)&lt;&gt;YEAR(M1141), R1141*EXP($C$20/52)+(-MAX(Q$2:Q1141)*$C$19), R1141*EXP($C$20/52))</f>
        <v>-11293.52953912677</v>
      </c>
      <c r="S1142" s="65">
        <f t="shared" si="69"/>
        <v>2.8188710641520793</v>
      </c>
      <c r="T1142" s="62"/>
      <c r="U1142" s="62"/>
      <c r="V1142" s="62"/>
    </row>
    <row r="1143" spans="7:22" x14ac:dyDescent="0.4">
      <c r="G1143" s="62"/>
      <c r="H1143" s="77">
        <v>44592</v>
      </c>
      <c r="I1143" s="78">
        <v>14694.349609375</v>
      </c>
      <c r="J1143" s="73">
        <v>70.628791809082003</v>
      </c>
      <c r="K1143" s="79">
        <f t="shared" si="70"/>
        <v>191.28386325192557</v>
      </c>
      <c r="L1143" s="62"/>
      <c r="M1143" s="77">
        <v>44592</v>
      </c>
      <c r="N1143" s="80">
        <f t="shared" si="71"/>
        <v>12528.193978258811</v>
      </c>
      <c r="O1143" s="80">
        <f t="array" ref="O1143">IF(YEAR(M1143)&lt;&gt;YEAR(M1142),IF(O1142&gt;INDEX(Table2xAcq.1[],_xlfn.AGGREGATE(15,6,(ROW(Tableyear1[])-ROW(INDEX(Tableyear1[],1,1))+1)/(YEAR(Tableyear1[])=YEAR(M1142)),1)),O1142-(O1142-INDEX(Table2xAcq.1[],_xlfn.AGGREGATE(15,6,(ROW(Tableyear1[])-ROW(INDEX(Tableyear1[],1,1))+1)/(YEAR(Tableyear1[])=YEAR(M1142)),1)))*$C$25,O1142+MAX($Q$2:Q1142)*$C$19),O1142)*($J1143/$J1142)</f>
        <v>7367.0355649539688</v>
      </c>
      <c r="P1143" s="80">
        <f t="array" ref="P1143">IF(YEAR(M1143)&lt;&gt;YEAR(M1142),IF(O1142&gt;INDEX(Table2xAcq.1[],_xlfn.AGGREGATE(15,6,(ROW(Tableyear1[])-ROW(INDEX(Tableyear1[],1,1))+1)/(YEAR(Tableyear1[])=YEAR(M1142)),1)),P1142+(O1142-INDEX(Table2xAcq.1[],_xlfn.AGGREGATE(15,6,(ROW(Tableyear1[])-ROW(INDEX(Tableyear1[],1,1))+1)/(YEAR(Tableyear1[])=YEAR(M1142)),1)))*$C$25,P1142-MAX($Q$2:Q1142)*$C$19),P1142)*(1+Tbill_YTM)^(1/52)</f>
        <v>12370.974761746404</v>
      </c>
      <c r="Q1143" s="64">
        <f t="shared" si="68"/>
        <v>32266.204304959181</v>
      </c>
      <c r="R1143" s="64">
        <f>IF(YEAR(M1143)&lt;&gt;YEAR(M1142), R1142*EXP($C$20/52)+(-MAX(Q$2:Q1142)*$C$19), R1142*EXP($C$20/52))</f>
        <v>-11306.568055523257</v>
      </c>
      <c r="S1143" s="65">
        <f t="shared" si="69"/>
        <v>2.8537575811253482</v>
      </c>
      <c r="T1143" s="62"/>
      <c r="U1143" s="62"/>
      <c r="V1143" s="62"/>
    </row>
    <row r="1144" spans="7:22" x14ac:dyDescent="0.4">
      <c r="G1144" s="62"/>
      <c r="H1144" s="77">
        <v>44599</v>
      </c>
      <c r="I1144" s="78">
        <v>14253.83984375</v>
      </c>
      <c r="J1144" s="73">
        <v>66.266433715820298</v>
      </c>
      <c r="K1144" s="79">
        <f t="shared" si="70"/>
        <v>191.39262727501585</v>
      </c>
      <c r="L1144" s="62"/>
      <c r="M1144" s="77">
        <v>44599</v>
      </c>
      <c r="N1144" s="80">
        <f t="shared" si="71"/>
        <v>12152.621602497018</v>
      </c>
      <c r="O1144" s="80">
        <f t="array" ref="O1144">IF(YEAR(M1144)&lt;&gt;YEAR(M1143),IF(O1143&gt;INDEX(Table2xAcq.1[],_xlfn.AGGREGATE(15,6,(ROW(Tableyear1[])-ROW(INDEX(Tableyear1[],1,1))+1)/(YEAR(Tableyear1[])=YEAR(M1143)),1)),O1143-(O1143-INDEX(Table2xAcq.1[],_xlfn.AGGREGATE(15,6,(ROW(Tableyear1[])-ROW(INDEX(Tableyear1[],1,1))+1)/(YEAR(Tableyear1[])=YEAR(M1143)),1)))*$C$25,O1143+MAX($Q$2:Q1143)*$C$19),O1143)*($J1144/$J1143)</f>
        <v>6912.0136624556844</v>
      </c>
      <c r="P1144" s="80">
        <f t="array" ref="P1144">IF(YEAR(M1144)&lt;&gt;YEAR(M1143),IF(O1143&gt;INDEX(Table2xAcq.1[],_xlfn.AGGREGATE(15,6,(ROW(Tableyear1[])-ROW(INDEX(Tableyear1[],1,1))+1)/(YEAR(Tableyear1[])=YEAR(M1143)),1)),P1143+(O1143-INDEX(Table2xAcq.1[],_xlfn.AGGREGATE(15,6,(ROW(Tableyear1[])-ROW(INDEX(Tableyear1[],1,1))+1)/(YEAR(Tableyear1[])=YEAR(M1143)),1)))*$C$25,P1143-MAX($Q$2:Q1143)*$C$19),P1143)*(1+Tbill_YTM)^(1/52)</f>
        <v>12378.00889918885</v>
      </c>
      <c r="Q1144" s="64">
        <f t="shared" si="68"/>
        <v>31442.644164141551</v>
      </c>
      <c r="R1144" s="64">
        <f>IF(YEAR(M1144)&lt;&gt;YEAR(M1143), R1143*EXP($C$20/52)+(-MAX(Q$2:Q1143)*$C$19), R1143*EXP($C$20/52))</f>
        <v>-11319.621625044565</v>
      </c>
      <c r="S1144" s="65">
        <f t="shared" si="69"/>
        <v>2.7777115883957615</v>
      </c>
      <c r="T1144" s="62"/>
      <c r="U1144" s="62"/>
      <c r="V1144" s="62"/>
    </row>
    <row r="1145" spans="7:22" x14ac:dyDescent="0.4">
      <c r="G1145" s="62"/>
      <c r="H1145" s="77">
        <v>44606</v>
      </c>
      <c r="I1145" s="78">
        <v>14009.5400390625</v>
      </c>
      <c r="J1145" s="73">
        <v>63.981380462646399</v>
      </c>
      <c r="K1145" s="79">
        <f t="shared" si="70"/>
        <v>191.50145314134016</v>
      </c>
      <c r="L1145" s="62"/>
      <c r="M1145" s="77">
        <v>44606</v>
      </c>
      <c r="N1145" s="80">
        <f t="shared" si="71"/>
        <v>11944.335055399823</v>
      </c>
      <c r="O1145" s="80">
        <f t="array" ref="O1145">IF(YEAR(M1145)&lt;&gt;YEAR(M1144),IF(O1144&gt;INDEX(Table2xAcq.1[],_xlfn.AGGREGATE(15,6,(ROW(Tableyear1[])-ROW(INDEX(Tableyear1[],1,1))+1)/(YEAR(Tableyear1[])=YEAR(M1144)),1)),O1144-(O1144-INDEX(Table2xAcq.1[],_xlfn.AGGREGATE(15,6,(ROW(Tableyear1[])-ROW(INDEX(Tableyear1[],1,1))+1)/(YEAR(Tableyear1[])=YEAR(M1144)),1)))*$C$25,O1144+MAX($Q$2:Q1144)*$C$19),O1144)*($J1145/$J1144)</f>
        <v>6673.6679658529401</v>
      </c>
      <c r="P1145" s="80">
        <f t="array" ref="P1145">IF(YEAR(M1145)&lt;&gt;YEAR(M1144),IF(O1144&gt;INDEX(Table2xAcq.1[],_xlfn.AGGREGATE(15,6,(ROW(Tableyear1[])-ROW(INDEX(Tableyear1[],1,1))+1)/(YEAR(Tableyear1[])=YEAR(M1144)),1)),P1144+(O1144-INDEX(Table2xAcq.1[],_xlfn.AGGREGATE(15,6,(ROW(Tableyear1[])-ROW(INDEX(Tableyear1[],1,1))+1)/(YEAR(Tableyear1[])=YEAR(M1144)),1)))*$C$25,P1144-MAX($Q$2:Q1144)*$C$19),P1144)*(1+Tbill_YTM)^(1/52)</f>
        <v>12385.047036242524</v>
      </c>
      <c r="Q1145" s="64">
        <f t="shared" si="68"/>
        <v>31003.050057495289</v>
      </c>
      <c r="R1145" s="64">
        <f>IF(YEAR(M1145)&lt;&gt;YEAR(M1144), R1144*EXP($C$20/52)+(-MAX(Q$2:Q1144)*$C$19), R1144*EXP($C$20/52))</f>
        <v>-11332.690265069708</v>
      </c>
      <c r="S1145" s="65">
        <f t="shared" si="69"/>
        <v>2.7357184686371192</v>
      </c>
      <c r="T1145" s="62"/>
      <c r="U1145" s="62"/>
      <c r="V1145" s="62"/>
    </row>
    <row r="1146" spans="7:22" x14ac:dyDescent="0.4">
      <c r="G1146" s="62"/>
      <c r="H1146" s="77">
        <v>44613</v>
      </c>
      <c r="I1146" s="78">
        <v>14189.16015625</v>
      </c>
      <c r="J1146" s="73">
        <v>65.445396423339801</v>
      </c>
      <c r="K1146" s="79">
        <f t="shared" si="70"/>
        <v>191.61034088606257</v>
      </c>
      <c r="L1146" s="62"/>
      <c r="M1146" s="77">
        <v>44613</v>
      </c>
      <c r="N1146" s="80">
        <f t="shared" si="71"/>
        <v>12097.476618677101</v>
      </c>
      <c r="O1146" s="80">
        <f t="array" ref="O1146">IF(YEAR(M1146)&lt;&gt;YEAR(M1145),IF(O1145&gt;INDEX(Table2xAcq.1[],_xlfn.AGGREGATE(15,6,(ROW(Tableyear1[])-ROW(INDEX(Tableyear1[],1,1))+1)/(YEAR(Tableyear1[])=YEAR(M1145)),1)),O1145-(O1145-INDEX(Table2xAcq.1[],_xlfn.AGGREGATE(15,6,(ROW(Tableyear1[])-ROW(INDEX(Tableyear1[],1,1))+1)/(YEAR(Tableyear1[])=YEAR(M1145)),1)))*$C$25,O1145+MAX($Q$2:Q1145)*$C$19),O1145)*($J1146/$J1145)</f>
        <v>6826.3742117596084</v>
      </c>
      <c r="P1146" s="80">
        <f t="array" ref="P1146">IF(YEAR(M1146)&lt;&gt;YEAR(M1145),IF(O1145&gt;INDEX(Table2xAcq.1[],_xlfn.AGGREGATE(15,6,(ROW(Tableyear1[])-ROW(INDEX(Tableyear1[],1,1))+1)/(YEAR(Tableyear1[])=YEAR(M1145)),1)),P1145+(O1145-INDEX(Table2xAcq.1[],_xlfn.AGGREGATE(15,6,(ROW(Tableyear1[])-ROW(INDEX(Tableyear1[],1,1))+1)/(YEAR(Tableyear1[])=YEAR(M1145)),1)))*$C$25,P1145-MAX($Q$2:Q1145)*$C$19),P1145)*(1+Tbill_YTM)^(1/52)</f>
        <v>12392.089175181605</v>
      </c>
      <c r="Q1146" s="64">
        <f t="shared" si="68"/>
        <v>31315.940005618315</v>
      </c>
      <c r="R1146" s="64">
        <f>IF(YEAR(M1146)&lt;&gt;YEAR(M1145), R1145*EXP($C$20/52)+(-MAX(Q$2:Q1145)*$C$19), R1145*EXP($C$20/52))</f>
        <v>-11345.773992997767</v>
      </c>
      <c r="S1146" s="65">
        <f t="shared" si="69"/>
        <v>2.7601413552698535</v>
      </c>
      <c r="T1146" s="62"/>
      <c r="U1146" s="62"/>
      <c r="V1146" s="62"/>
    </row>
    <row r="1147" spans="7:22" x14ac:dyDescent="0.4">
      <c r="G1147" s="62"/>
      <c r="H1147" s="77">
        <v>44620</v>
      </c>
      <c r="I1147" s="78">
        <v>13837.830078125</v>
      </c>
      <c r="J1147" s="73">
        <v>62.200820922851499</v>
      </c>
      <c r="K1147" s="79">
        <f t="shared" si="70"/>
        <v>191.71929054436711</v>
      </c>
      <c r="L1147" s="62"/>
      <c r="M1147" s="77">
        <v>44620</v>
      </c>
      <c r="N1147" s="80">
        <f t="shared" si="71"/>
        <v>11797.937579103778</v>
      </c>
      <c r="O1147" s="80">
        <f t="array" ref="O1147">IF(YEAR(M1147)&lt;&gt;YEAR(M1146),IF(O1146&gt;INDEX(Table2xAcq.1[],_xlfn.AGGREGATE(15,6,(ROW(Tableyear1[])-ROW(INDEX(Tableyear1[],1,1))+1)/(YEAR(Tableyear1[])=YEAR(M1146)),1)),O1146-(O1146-INDEX(Table2xAcq.1[],_xlfn.AGGREGATE(15,6,(ROW(Tableyear1[])-ROW(INDEX(Tableyear1[],1,1))+1)/(YEAR(Tableyear1[])=YEAR(M1146)),1)))*$C$25,O1146+MAX($Q$2:Q1146)*$C$19),O1146)*($J1147/$J1146)</f>
        <v>6487.9441962796882</v>
      </c>
      <c r="P1147" s="80">
        <f t="array" ref="P1147">IF(YEAR(M1147)&lt;&gt;YEAR(M1146),IF(O1146&gt;INDEX(Table2xAcq.1[],_xlfn.AGGREGATE(15,6,(ROW(Tableyear1[])-ROW(INDEX(Tableyear1[],1,1))+1)/(YEAR(Tableyear1[])=YEAR(M1146)),1)),P1146+(O1146-INDEX(Table2xAcq.1[],_xlfn.AGGREGATE(15,6,(ROW(Tableyear1[])-ROW(INDEX(Tableyear1[],1,1))+1)/(YEAR(Tableyear1[])=YEAR(M1146)),1)))*$C$25,P1146-MAX($Q$2:Q1146)*$C$19),P1146)*(1+Tbill_YTM)^(1/52)</f>
        <v>12399.135318281566</v>
      </c>
      <c r="Q1147" s="64">
        <f t="shared" si="68"/>
        <v>30685.017093665032</v>
      </c>
      <c r="R1147" s="64">
        <f>IF(YEAR(M1147)&lt;&gt;YEAR(M1146), R1146*EXP($C$20/52)+(-MAX(Q$2:Q1146)*$C$19), R1146*EXP($C$20/52))</f>
        <v>-11358.872826247905</v>
      </c>
      <c r="S1147" s="65">
        <f t="shared" si="69"/>
        <v>2.7014139134262138</v>
      </c>
      <c r="T1147" s="62"/>
      <c r="U1147" s="62"/>
      <c r="V1147" s="62"/>
    </row>
    <row r="1148" spans="7:22" x14ac:dyDescent="0.4">
      <c r="G1148" s="62"/>
      <c r="H1148" s="77">
        <v>44627</v>
      </c>
      <c r="I1148" s="78">
        <v>13301.830078125</v>
      </c>
      <c r="J1148" s="73">
        <v>57.2845039367675</v>
      </c>
      <c r="K1148" s="79">
        <f t="shared" si="70"/>
        <v>191.82830215145788</v>
      </c>
      <c r="L1148" s="62"/>
      <c r="M1148" s="77">
        <v>44627</v>
      </c>
      <c r="N1148" s="80">
        <f t="shared" si="71"/>
        <v>11340.951584428487</v>
      </c>
      <c r="O1148" s="80">
        <f t="array" ref="O1148">IF(YEAR(M1148)&lt;&gt;YEAR(M1147),IF(O1147&gt;INDEX(Table2xAcq.1[],_xlfn.AGGREGATE(15,6,(ROW(Tableyear1[])-ROW(INDEX(Tableyear1[],1,1))+1)/(YEAR(Tableyear1[])=YEAR(M1147)),1)),O1147-(O1147-INDEX(Table2xAcq.1[],_xlfn.AGGREGATE(15,6,(ROW(Tableyear1[])-ROW(INDEX(Tableyear1[],1,1))+1)/(YEAR(Tableyear1[])=YEAR(M1147)),1)))*$C$25,O1147+MAX($Q$2:Q1147)*$C$19),O1147)*($J1148/$J1147)</f>
        <v>5975.1408315701301</v>
      </c>
      <c r="P1148" s="80">
        <f t="array" ref="P1148">IF(YEAR(M1148)&lt;&gt;YEAR(M1147),IF(O1147&gt;INDEX(Table2xAcq.1[],_xlfn.AGGREGATE(15,6,(ROW(Tableyear1[])-ROW(INDEX(Tableyear1[],1,1))+1)/(YEAR(Tableyear1[])=YEAR(M1147)),1)),P1147+(O1147-INDEX(Table2xAcq.1[],_xlfn.AGGREGATE(15,6,(ROW(Tableyear1[])-ROW(INDEX(Tableyear1[],1,1))+1)/(YEAR(Tableyear1[])=YEAR(M1147)),1)))*$C$25,P1147-MAX($Q$2:Q1147)*$C$19),P1147)*(1+Tbill_YTM)^(1/52)</f>
        <v>12406.185467819172</v>
      </c>
      <c r="Q1148" s="64">
        <f t="shared" si="68"/>
        <v>29722.277883817791</v>
      </c>
      <c r="R1148" s="64">
        <f>IF(YEAR(M1148)&lt;&gt;YEAR(M1147), R1147*EXP($C$20/52)+(-MAX(Q$2:Q1147)*$C$19), R1147*EXP($C$20/52))</f>
        <v>-11371.986782259402</v>
      </c>
      <c r="S1148" s="65">
        <f t="shared" si="69"/>
        <v>2.6136398549271376</v>
      </c>
      <c r="T1148" s="62"/>
      <c r="U1148" s="62"/>
      <c r="V1148" s="62"/>
    </row>
    <row r="1149" spans="7:22" x14ac:dyDescent="0.4">
      <c r="G1149" s="67"/>
      <c r="H1149" s="77">
        <v>44634</v>
      </c>
      <c r="I1149" s="78">
        <v>14420.080078125</v>
      </c>
      <c r="J1149" s="73">
        <v>67.047889709472599</v>
      </c>
      <c r="K1149" s="79">
        <f t="shared" si="70"/>
        <v>191.93737574255894</v>
      </c>
      <c r="L1149" s="62"/>
      <c r="M1149" s="77">
        <v>44634</v>
      </c>
      <c r="N1149" s="80">
        <f t="shared" si="71"/>
        <v>12294.355667536034</v>
      </c>
      <c r="O1149" s="80">
        <f t="array" ref="O1149">IF(YEAR(M1149)&lt;&gt;YEAR(M1148),IF(O1148&gt;INDEX(Table2xAcq.1[],_xlfn.AGGREGATE(15,6,(ROW(Tableyear1[])-ROW(INDEX(Tableyear1[],1,1))+1)/(YEAR(Tableyear1[])=YEAR(M1148)),1)),O1148-(O1148-INDEX(Table2xAcq.1[],_xlfn.AGGREGATE(15,6,(ROW(Tableyear1[])-ROW(INDEX(Tableyear1[],1,1))+1)/(YEAR(Tableyear1[])=YEAR(M1148)),1)))*$C$25,O1148+MAX($Q$2:Q1148)*$C$19),O1148)*($J1149/$J1148)</f>
        <v>6993.5245300526385</v>
      </c>
      <c r="P1149" s="80">
        <f t="array" ref="P1149">IF(YEAR(M1149)&lt;&gt;YEAR(M1148),IF(O1148&gt;INDEX(Table2xAcq.1[],_xlfn.AGGREGATE(15,6,(ROW(Tableyear1[])-ROW(INDEX(Tableyear1[],1,1))+1)/(YEAR(Tableyear1[])=YEAR(M1148)),1)),P1148+(O1148-INDEX(Table2xAcq.1[],_xlfn.AGGREGATE(15,6,(ROW(Tableyear1[])-ROW(INDEX(Tableyear1[],1,1))+1)/(YEAR(Tableyear1[])=YEAR(M1148)),1)))*$C$25,P1148-MAX($Q$2:Q1148)*$C$19),P1148)*(1+Tbill_YTM)^(1/52)</f>
        <v>12413.239626072485</v>
      </c>
      <c r="Q1149" s="64">
        <f t="shared" si="68"/>
        <v>31701.11982366116</v>
      </c>
      <c r="R1149" s="64">
        <f>IF(YEAR(M1149)&lt;&gt;YEAR(M1148), R1148*EXP($C$20/52)+(-MAX(Q$2:Q1148)*$C$19), R1148*EXP($C$20/52))</f>
        <v>-11385.115878491668</v>
      </c>
      <c r="S1149" s="65">
        <f t="shared" si="69"/>
        <v>2.7844354121638517</v>
      </c>
      <c r="T1149" s="62"/>
      <c r="U1149" s="62"/>
      <c r="V1149" s="62"/>
    </row>
    <row r="1150" spans="7:22" x14ac:dyDescent="0.4">
      <c r="G1150" s="67"/>
      <c r="H1150" s="77">
        <v>44641</v>
      </c>
      <c r="I1150" s="78">
        <v>14754.3095703125</v>
      </c>
      <c r="J1150" s="73">
        <v>70.173767089843693</v>
      </c>
      <c r="K1150" s="79">
        <f t="shared" si="70"/>
        <v>192.04651135291442</v>
      </c>
      <c r="L1150" s="62"/>
      <c r="M1150" s="77">
        <v>44641</v>
      </c>
      <c r="N1150" s="80">
        <f t="shared" si="71"/>
        <v>12579.314990179919</v>
      </c>
      <c r="O1150" s="80">
        <f t="array" ref="O1150">IF(YEAR(M1150)&lt;&gt;YEAR(M1149),IF(O1149&gt;INDEX(Table2xAcq.1[],_xlfn.AGGREGATE(15,6,(ROW(Tableyear1[])-ROW(INDEX(Tableyear1[],1,1))+1)/(YEAR(Tableyear1[])=YEAR(M1149)),1)),O1149-(O1149-INDEX(Table2xAcq.1[],_xlfn.AGGREGATE(15,6,(ROW(Tableyear1[])-ROW(INDEX(Tableyear1[],1,1))+1)/(YEAR(Tableyear1[])=YEAR(M1149)),1)))*$C$25,O1149+MAX($Q$2:Q1149)*$C$19),O1149)*($J1150/$J1149)</f>
        <v>7319.5735710036388</v>
      </c>
      <c r="P1150" s="80">
        <f t="array" ref="P1150">IF(YEAR(M1150)&lt;&gt;YEAR(M1149),IF(O1149&gt;INDEX(Table2xAcq.1[],_xlfn.AGGREGATE(15,6,(ROW(Tableyear1[])-ROW(INDEX(Tableyear1[],1,1))+1)/(YEAR(Tableyear1[])=YEAR(M1149)),1)),P1149+(O1149-INDEX(Table2xAcq.1[],_xlfn.AGGREGATE(15,6,(ROW(Tableyear1[])-ROW(INDEX(Tableyear1[],1,1))+1)/(YEAR(Tableyear1[])=YEAR(M1149)),1)))*$C$25,P1149-MAX($Q$2:Q1149)*$C$19),P1149)*(1+Tbill_YTM)^(1/52)</f>
        <v>12420.297795320863</v>
      </c>
      <c r="Q1150" s="64">
        <f t="shared" si="68"/>
        <v>32319.186356504419</v>
      </c>
      <c r="R1150" s="64">
        <f>IF(YEAR(M1150)&lt;&gt;YEAR(M1149), R1149*EXP($C$20/52)+(-MAX(Q$2:Q1149)*$C$19), R1149*EXP($C$20/52))</f>
        <v>-11398.26013242427</v>
      </c>
      <c r="S1150" s="65">
        <f t="shared" si="69"/>
        <v>2.835449093196869</v>
      </c>
      <c r="T1150" s="62"/>
      <c r="U1150" s="62"/>
      <c r="V1150" s="62"/>
    </row>
    <row r="1151" spans="7:22" x14ac:dyDescent="0.4">
      <c r="G1151" s="67"/>
      <c r="H1151" s="77">
        <v>44648</v>
      </c>
      <c r="I1151" s="78">
        <v>14861.2099609375</v>
      </c>
      <c r="J1151" s="73">
        <v>71.093734741210895</v>
      </c>
      <c r="K1151" s="79">
        <f t="shared" si="70"/>
        <v>192.15570901778847</v>
      </c>
      <c r="L1151" s="62"/>
      <c r="M1151" s="77">
        <v>44648</v>
      </c>
      <c r="N1151" s="80">
        <f t="shared" si="71"/>
        <v>12670.45674641302</v>
      </c>
      <c r="O1151" s="80">
        <f t="array" ref="O1151">IF(YEAR(M1151)&lt;&gt;YEAR(M1150),IF(O1150&gt;INDEX(Table2xAcq.1[],_xlfn.AGGREGATE(15,6,(ROW(Tableyear1[])-ROW(INDEX(Tableyear1[],1,1))+1)/(YEAR(Tableyear1[])=YEAR(M1150)),1)),O1150-(O1150-INDEX(Table2xAcq.1[],_xlfn.AGGREGATE(15,6,(ROW(Tableyear1[])-ROW(INDEX(Tableyear1[],1,1))+1)/(YEAR(Tableyear1[])=YEAR(M1150)),1)))*$C$25,O1150+MAX($Q$2:Q1150)*$C$19),O1150)*($J1151/$J1150)</f>
        <v>7415.5320920632876</v>
      </c>
      <c r="P1151" s="80">
        <f t="array" ref="P1151">IF(YEAR(M1151)&lt;&gt;YEAR(M1150),IF(O1150&gt;INDEX(Table2xAcq.1[],_xlfn.AGGREGATE(15,6,(ROW(Tableyear1[])-ROW(INDEX(Tableyear1[],1,1))+1)/(YEAR(Tableyear1[])=YEAR(M1150)),1)),P1150+(O1150-INDEX(Table2xAcq.1[],_xlfn.AGGREGATE(15,6,(ROW(Tableyear1[])-ROW(INDEX(Tableyear1[],1,1))+1)/(YEAR(Tableyear1[])=YEAR(M1150)),1)))*$C$25,P1150-MAX($Q$2:Q1150)*$C$19),P1150)*(1+Tbill_YTM)^(1/52)</f>
        <v>12427.359977844955</v>
      </c>
      <c r="Q1151" s="64">
        <f t="shared" si="68"/>
        <v>32513.348816321261</v>
      </c>
      <c r="R1151" s="64">
        <f>IF(YEAR(M1151)&lt;&gt;YEAR(M1150), R1150*EXP($C$20/52)+(-MAX(Q$2:Q1150)*$C$19), R1150*EXP($C$20/52))</f>
        <v>-11411.419561556955</v>
      </c>
      <c r="S1151" s="65">
        <f t="shared" si="69"/>
        <v>2.8491940587175462</v>
      </c>
      <c r="T1151" s="62"/>
      <c r="U1151" s="62"/>
      <c r="V1151" s="62"/>
    </row>
    <row r="1152" spans="7:22" x14ac:dyDescent="0.4">
      <c r="G1152" s="67"/>
      <c r="H1152" s="77">
        <v>44655</v>
      </c>
      <c r="I1152" s="78">
        <v>14327.259765625</v>
      </c>
      <c r="J1152" s="73">
        <v>65.999343872070298</v>
      </c>
      <c r="K1152" s="79">
        <f t="shared" si="70"/>
        <v>192.26496877246529</v>
      </c>
      <c r="L1152" s="62"/>
      <c r="M1152" s="77">
        <v>44655</v>
      </c>
      <c r="N1152" s="80">
        <f t="shared" si="71"/>
        <v>12215.218386129533</v>
      </c>
      <c r="O1152" s="80">
        <f t="array" ref="O1152">IF(YEAR(M1152)&lt;&gt;YEAR(M1151),IF(O1151&gt;INDEX(Table2xAcq.1[],_xlfn.AGGREGATE(15,6,(ROW(Tableyear1[])-ROW(INDEX(Tableyear1[],1,1))+1)/(YEAR(Tableyear1[])=YEAR(M1151)),1)),O1151-(O1151-INDEX(Table2xAcq.1[],_xlfn.AGGREGATE(15,6,(ROW(Tableyear1[])-ROW(INDEX(Tableyear1[],1,1))+1)/(YEAR(Tableyear1[])=YEAR(M1151)),1)))*$C$25,O1151+MAX($Q$2:Q1151)*$C$19),O1151)*($J1152/$J1151)</f>
        <v>6884.1544802787748</v>
      </c>
      <c r="P1152" s="80">
        <f t="array" ref="P1152">IF(YEAR(M1152)&lt;&gt;YEAR(M1151),IF(O1151&gt;INDEX(Table2xAcq.1[],_xlfn.AGGREGATE(15,6,(ROW(Tableyear1[])-ROW(INDEX(Tableyear1[],1,1))+1)/(YEAR(Tableyear1[])=YEAR(M1151)),1)),P1151+(O1151-INDEX(Table2xAcq.1[],_xlfn.AGGREGATE(15,6,(ROW(Tableyear1[])-ROW(INDEX(Tableyear1[],1,1))+1)/(YEAR(Tableyear1[])=YEAR(M1151)),1)))*$C$25,P1151-MAX($Q$2:Q1151)*$C$19),P1151)*(1+Tbill_YTM)^(1/52)</f>
        <v>12434.426175926712</v>
      </c>
      <c r="Q1152" s="64">
        <f t="shared" si="68"/>
        <v>31533.79904233502</v>
      </c>
      <c r="R1152" s="64">
        <f>IF(YEAR(M1152)&lt;&gt;YEAR(M1151), R1151*EXP($C$20/52)+(-MAX(Q$2:Q1151)*$C$19), R1151*EXP($C$20/52))</f>
        <v>-11424.594183409677</v>
      </c>
      <c r="S1152" s="65">
        <f t="shared" si="69"/>
        <v>2.7601679793692013</v>
      </c>
      <c r="T1152" s="62"/>
      <c r="U1152" s="62"/>
      <c r="V1152" s="62"/>
    </row>
    <row r="1153" spans="1:22" x14ac:dyDescent="0.4">
      <c r="G1153" s="67"/>
      <c r="H1153" s="77">
        <v>44662</v>
      </c>
      <c r="I1153" s="78">
        <v>13893.2099609375</v>
      </c>
      <c r="J1153" s="73">
        <v>61.894176483154297</v>
      </c>
      <c r="K1153" s="79">
        <f t="shared" si="70"/>
        <v>192.37429065224919</v>
      </c>
      <c r="L1153" s="62"/>
      <c r="M1153" s="77">
        <v>44662</v>
      </c>
      <c r="N1153" s="80">
        <f t="shared" si="71"/>
        <v>11845.153681402418</v>
      </c>
      <c r="O1153" s="80">
        <f t="array" ref="O1153">IF(YEAR(M1153)&lt;&gt;YEAR(M1152),IF(O1152&gt;INDEX(Table2xAcq.1[],_xlfn.AGGREGATE(15,6,(ROW(Tableyear1[])-ROW(INDEX(Tableyear1[],1,1))+1)/(YEAR(Tableyear1[])=YEAR(M1152)),1)),O1152-(O1152-INDEX(Table2xAcq.1[],_xlfn.AGGREGATE(15,6,(ROW(Tableyear1[])-ROW(INDEX(Tableyear1[],1,1))+1)/(YEAR(Tableyear1[])=YEAR(M1152)),1)))*$C$25,O1152+MAX($Q$2:Q1152)*$C$19),O1152)*($J1153/$J1152)</f>
        <v>6455.9592162852523</v>
      </c>
      <c r="P1153" s="80">
        <f t="array" ref="P1153">IF(YEAR(M1153)&lt;&gt;YEAR(M1152),IF(O1152&gt;INDEX(Table2xAcq.1[],_xlfn.AGGREGATE(15,6,(ROW(Tableyear1[])-ROW(INDEX(Tableyear1[],1,1))+1)/(YEAR(Tableyear1[])=YEAR(M1152)),1)),P1152+(O1152-INDEX(Table2xAcq.1[],_xlfn.AGGREGATE(15,6,(ROW(Tableyear1[])-ROW(INDEX(Tableyear1[],1,1))+1)/(YEAR(Tableyear1[])=YEAR(M1152)),1)))*$C$25,P1152-MAX($Q$2:Q1152)*$C$19),P1152)*(1+Tbill_YTM)^(1/52)</f>
        <v>12441.49639184938</v>
      </c>
      <c r="Q1153" s="64">
        <f t="shared" si="68"/>
        <v>30742.609289537053</v>
      </c>
      <c r="R1153" s="64">
        <f>IF(YEAR(M1153)&lt;&gt;YEAR(M1152), R1152*EXP($C$20/52)+(-MAX(Q$2:Q1152)*$C$19), R1152*EXP($C$20/52))</f>
        <v>-11437.784015522617</v>
      </c>
      <c r="S1153" s="65">
        <f t="shared" si="69"/>
        <v>2.6878116642013157</v>
      </c>
      <c r="T1153" s="62"/>
      <c r="U1153" s="62"/>
      <c r="V1153" s="62"/>
    </row>
    <row r="1154" spans="1:22" ht="17.5" customHeight="1" thickBot="1" x14ac:dyDescent="0.45">
      <c r="G1154" s="68" t="s">
        <v>47</v>
      </c>
      <c r="H1154" s="82">
        <v>44669</v>
      </c>
      <c r="I1154" s="83">
        <v>13356.8701171875</v>
      </c>
      <c r="J1154" s="73">
        <v>57.0965576171875</v>
      </c>
      <c r="K1154" s="79">
        <f t="shared" si="70"/>
        <v>192.48367469246446</v>
      </c>
      <c r="L1154" s="62"/>
      <c r="M1154" s="82">
        <v>44669</v>
      </c>
      <c r="N1154" s="80">
        <f t="shared" si="71"/>
        <v>11387.877940767934</v>
      </c>
      <c r="O1154" s="80">
        <f t="array" ref="O1154">IF(YEAR(M1154)&lt;&gt;YEAR(M1153),IF(O1153&gt;INDEX(Table2xAcq.1[],_xlfn.AGGREGATE(15,6,(ROW(Tableyear1[])-ROW(INDEX(Tableyear1[],1,1))+1)/(YEAR(Tableyear1[])=YEAR(M1153)),1)),O1153-(O1153-INDEX(Table2xAcq.1[],_xlfn.AGGREGATE(15,6,(ROW(Tableyear1[])-ROW(INDEX(Tableyear1[],1,1))+1)/(YEAR(Tableyear1[])=YEAR(M1153)),1)))*$C$25,O1153+MAX($Q$2:Q1153)*$C$19),O1153)*($J1154/$J1153)</f>
        <v>5955.5368261046142</v>
      </c>
      <c r="P1154" s="80">
        <f t="array" ref="P1154">IF(YEAR(M1154)&lt;&gt;YEAR(M1153),IF(O1153&gt;INDEX(Table2xAcq.1[],_xlfn.AGGREGATE(15,6,(ROW(Tableyear1[])-ROW(INDEX(Tableyear1[],1,1))+1)/(YEAR(Tableyear1[])=YEAR(M1153)),1)),P1153+(O1153-INDEX(Table2xAcq.1[],_xlfn.AGGREGATE(15,6,(ROW(Tableyear1[])-ROW(INDEX(Tableyear1[],1,1))+1)/(YEAR(Tableyear1[])=YEAR(M1153)),1)))*$C$25,P1153-MAX($Q$2:Q1153)*$C$19),P1153)*(1+Tbill_YTM)^(1/52)</f>
        <v>12448.570627897501</v>
      </c>
      <c r="Q1154" s="64">
        <f t="shared" ref="Q1154:Q1217" si="72">SUM(N1154:P1154)</f>
        <v>29791.98539477005</v>
      </c>
      <c r="R1154" s="64">
        <f>IF(YEAR(M1154)&lt;&gt;YEAR(M1153), R1153*EXP($C$20/52)+(-MAX(Q$2:Q1153)*$C$19), R1153*EXP($C$20/52))</f>
        <v>-11450.9890754562</v>
      </c>
      <c r="S1154" s="65">
        <f t="shared" ref="S1154:S1217" si="73">Q1154/-R1154</f>
        <v>2.6016953818099031</v>
      </c>
      <c r="T1154" s="62"/>
      <c r="U1154" s="62"/>
      <c r="V1154" s="62"/>
    </row>
    <row r="1155" spans="1:22" x14ac:dyDescent="0.4">
      <c r="G1155" s="67"/>
      <c r="H1155" s="77">
        <v>44676</v>
      </c>
      <c r="I1155" s="78">
        <v>12854.7998046875</v>
      </c>
      <c r="J1155" s="73">
        <v>52.625377655029297</v>
      </c>
      <c r="K1155" s="79">
        <f t="shared" ref="K1155:K1218" si="74">K1154*(1+Tbill_YTM)^(1/52)</f>
        <v>192.59312092845553</v>
      </c>
      <c r="L1155" s="62"/>
      <c r="M1155" s="77">
        <v>44676</v>
      </c>
      <c r="N1155" s="80">
        <f t="shared" ref="N1155:N1218" si="75">N1154*($I1155/$I1154)</f>
        <v>10959.819916225495</v>
      </c>
      <c r="O1155" s="80">
        <f t="array" ref="O1155">IF(YEAR(M1155)&lt;&gt;YEAR(M1154),IF(O1154&gt;INDEX(Table2xAcq.1[],_xlfn.AGGREGATE(15,6,(ROW(Tableyear1[])-ROW(INDEX(Tableyear1[],1,1))+1)/(YEAR(Tableyear1[])=YEAR(M1154)),1)),O1154-(O1154-INDEX(Table2xAcq.1[],_xlfn.AGGREGATE(15,6,(ROW(Tableyear1[])-ROW(INDEX(Tableyear1[],1,1))+1)/(YEAR(Tableyear1[])=YEAR(M1154)),1)))*$C$25,O1154+MAX($Q$2:Q1154)*$C$19),O1154)*($J1155/$J1154)</f>
        <v>5489.1641053653448</v>
      </c>
      <c r="P1155" s="80">
        <f t="array" ref="P1155">IF(YEAR(M1155)&lt;&gt;YEAR(M1154),IF(O1154&gt;INDEX(Table2xAcq.1[],_xlfn.AGGREGATE(15,6,(ROW(Tableyear1[])-ROW(INDEX(Tableyear1[],1,1))+1)/(YEAR(Tableyear1[])=YEAR(M1154)),1)),P1154+(O1154-INDEX(Table2xAcq.1[],_xlfn.AGGREGATE(15,6,(ROW(Tableyear1[])-ROW(INDEX(Tableyear1[],1,1))+1)/(YEAR(Tableyear1[])=YEAR(M1154)),1)))*$C$25,P1154-MAX($Q$2:Q1154)*$C$19),P1154)*(1+Tbill_YTM)^(1/52)</f>
        <v>12455.648886356923</v>
      </c>
      <c r="Q1155" s="64">
        <f t="shared" si="72"/>
        <v>28904.632907947765</v>
      </c>
      <c r="R1155" s="64">
        <f>IF(YEAR(M1155)&lt;&gt;YEAR(M1154), R1154*EXP($C$20/52)+(-MAX(Q$2:Q1154)*$C$19), R1154*EXP($C$20/52))</f>
        <v>-11464.209380791131</v>
      </c>
      <c r="S1155" s="65">
        <f t="shared" si="73"/>
        <v>2.5212931784357457</v>
      </c>
      <c r="T1155" s="62"/>
      <c r="U1155" s="62"/>
      <c r="V1155" s="62"/>
    </row>
    <row r="1156" spans="1:22" x14ac:dyDescent="0.4">
      <c r="G1156" s="67"/>
      <c r="H1156" s="77">
        <v>44683</v>
      </c>
      <c r="I1156" s="78">
        <v>12693.5302734375</v>
      </c>
      <c r="J1156" s="73">
        <v>51.121799468994098</v>
      </c>
      <c r="K1156" s="79">
        <f t="shared" si="74"/>
        <v>192.70262939558694</v>
      </c>
      <c r="L1156" s="62"/>
      <c r="M1156" s="77">
        <v>44683</v>
      </c>
      <c r="N1156" s="80">
        <f t="shared" si="75"/>
        <v>10822.323802141354</v>
      </c>
      <c r="O1156" s="80">
        <f t="array" ref="O1156">IF(YEAR(M1156)&lt;&gt;YEAR(M1155),IF(O1155&gt;INDEX(Table2xAcq.1[],_xlfn.AGGREGATE(15,6,(ROW(Tableyear1[])-ROW(INDEX(Tableyear1[],1,1))+1)/(YEAR(Tableyear1[])=YEAR(M1155)),1)),O1155-(O1155-INDEX(Table2xAcq.1[],_xlfn.AGGREGATE(15,6,(ROW(Tableyear1[])-ROW(INDEX(Tableyear1[],1,1))+1)/(YEAR(Tableyear1[])=YEAR(M1155)),1)))*$C$25,O1155+MAX($Q$2:Q1155)*$C$19),O1155)*($J1156/$J1155)</f>
        <v>5332.3312658464065</v>
      </c>
      <c r="P1156" s="80">
        <f t="array" ref="P1156">IF(YEAR(M1156)&lt;&gt;YEAR(M1155),IF(O1155&gt;INDEX(Table2xAcq.1[],_xlfn.AGGREGATE(15,6,(ROW(Tableyear1[])-ROW(INDEX(Tableyear1[],1,1))+1)/(YEAR(Tableyear1[])=YEAR(M1155)),1)),P1155+(O1155-INDEX(Table2xAcq.1[],_xlfn.AGGREGATE(15,6,(ROW(Tableyear1[])-ROW(INDEX(Tableyear1[],1,1))+1)/(YEAR(Tableyear1[])=YEAR(M1155)),1)))*$C$25,P1155-MAX($Q$2:Q1155)*$C$19),P1155)*(1+Tbill_YTM)^(1/52)</f>
        <v>12462.731169514787</v>
      </c>
      <c r="Q1156" s="64">
        <f t="shared" si="72"/>
        <v>28617.386237502549</v>
      </c>
      <c r="R1156" s="64">
        <f>IF(YEAR(M1156)&lt;&gt;YEAR(M1155), R1155*EXP($C$20/52)+(-MAX(Q$2:Q1155)*$C$19), R1155*EXP($C$20/52))</f>
        <v>-11477.444949128412</v>
      </c>
      <c r="S1156" s="65">
        <f t="shared" si="73"/>
        <v>2.4933586145996482</v>
      </c>
      <c r="T1156" s="62"/>
      <c r="U1156" s="62"/>
      <c r="V1156" s="62"/>
    </row>
    <row r="1157" spans="1:22" x14ac:dyDescent="0.4">
      <c r="G1157" s="67"/>
      <c r="H1157" s="77">
        <v>44690</v>
      </c>
      <c r="I1157" s="78">
        <v>12387.400390625</v>
      </c>
      <c r="J1157" s="73">
        <v>48.421287536621001</v>
      </c>
      <c r="K1157" s="79">
        <f t="shared" si="74"/>
        <v>192.81220012924334</v>
      </c>
      <c r="L1157" s="62"/>
      <c r="M1157" s="77">
        <v>44690</v>
      </c>
      <c r="N1157" s="80">
        <f t="shared" si="75"/>
        <v>10561.321807744151</v>
      </c>
      <c r="O1157" s="80">
        <f t="array" ref="O1157">IF(YEAR(M1157)&lt;&gt;YEAR(M1156),IF(O1156&gt;INDEX(Table2xAcq.1[],_xlfn.AGGREGATE(15,6,(ROW(Tableyear1[])-ROW(INDEX(Tableyear1[],1,1))+1)/(YEAR(Tableyear1[])=YEAR(M1156)),1)),O1156-(O1156-INDEX(Table2xAcq.1[],_xlfn.AGGREGATE(15,6,(ROW(Tableyear1[])-ROW(INDEX(Tableyear1[],1,1))+1)/(YEAR(Tableyear1[])=YEAR(M1156)),1)))*$C$25,O1156+MAX($Q$2:Q1156)*$C$19),O1156)*($J1157/$J1156)</f>
        <v>5050.6505668029758</v>
      </c>
      <c r="P1157" s="80">
        <f t="array" ref="P1157">IF(YEAR(M1157)&lt;&gt;YEAR(M1156),IF(O1156&gt;INDEX(Table2xAcq.1[],_xlfn.AGGREGATE(15,6,(ROW(Tableyear1[])-ROW(INDEX(Tableyear1[],1,1))+1)/(YEAR(Tableyear1[])=YEAR(M1156)),1)),P1156+(O1156-INDEX(Table2xAcq.1[],_xlfn.AGGREGATE(15,6,(ROW(Tableyear1[])-ROW(INDEX(Tableyear1[],1,1))+1)/(YEAR(Tableyear1[])=YEAR(M1156)),1)))*$C$25,P1156-MAX($Q$2:Q1156)*$C$19),P1156)*(1+Tbill_YTM)^(1/52)</f>
        <v>12469.817479659538</v>
      </c>
      <c r="Q1157" s="64">
        <f t="shared" si="72"/>
        <v>28081.789854206665</v>
      </c>
      <c r="R1157" s="64">
        <f>IF(YEAR(M1157)&lt;&gt;YEAR(M1156), R1156*EXP($C$20/52)+(-MAX(Q$2:Q1156)*$C$19), R1156*EXP($C$20/52))</f>
        <v>-11490.695798089362</v>
      </c>
      <c r="S1157" s="65">
        <f t="shared" si="73"/>
        <v>2.4438720115518175</v>
      </c>
      <c r="T1157" s="62"/>
      <c r="U1157" s="62"/>
      <c r="V1157" s="62"/>
    </row>
    <row r="1158" spans="1:22" x14ac:dyDescent="0.4">
      <c r="G1158" s="67"/>
      <c r="H1158" s="77">
        <v>44697</v>
      </c>
      <c r="I1158" s="78">
        <v>11835.6201171875</v>
      </c>
      <c r="J1158" s="73">
        <v>44.078701019287102</v>
      </c>
      <c r="K1158" s="79">
        <f t="shared" si="74"/>
        <v>192.92183316482945</v>
      </c>
      <c r="L1158" s="62"/>
      <c r="M1158" s="77">
        <v>44697</v>
      </c>
      <c r="N1158" s="80">
        <f t="shared" si="75"/>
        <v>10090.881775842956</v>
      </c>
      <c r="O1158" s="80">
        <f t="array" ref="O1158">IF(YEAR(M1158)&lt;&gt;YEAR(M1157),IF(O1157&gt;INDEX(Table2xAcq.1[],_xlfn.AGGREGATE(15,6,(ROW(Tableyear1[])-ROW(INDEX(Tableyear1[],1,1))+1)/(YEAR(Tableyear1[])=YEAR(M1157)),1)),O1157-(O1157-INDEX(Table2xAcq.1[],_xlfn.AGGREGATE(15,6,(ROW(Tableyear1[])-ROW(INDEX(Tableyear1[],1,1))+1)/(YEAR(Tableyear1[])=YEAR(M1157)),1)))*$C$25,O1157+MAX($Q$2:Q1157)*$C$19),O1157)*($J1158/$J1157)</f>
        <v>4597.6909663674114</v>
      </c>
      <c r="P1158" s="80">
        <f t="array" ref="P1158">IF(YEAR(M1158)&lt;&gt;YEAR(M1157),IF(O1157&gt;INDEX(Table2xAcq.1[],_xlfn.AGGREGATE(15,6,(ROW(Tableyear1[])-ROW(INDEX(Tableyear1[],1,1))+1)/(YEAR(Tableyear1[])=YEAR(M1157)),1)),P1157+(O1157-INDEX(Table2xAcq.1[],_xlfn.AGGREGATE(15,6,(ROW(Tableyear1[])-ROW(INDEX(Tableyear1[],1,1))+1)/(YEAR(Tableyear1[])=YEAR(M1157)),1)))*$C$25,P1157-MAX($Q$2:Q1157)*$C$19),P1157)*(1+Tbill_YTM)^(1/52)</f>
        <v>12476.90781908092</v>
      </c>
      <c r="Q1158" s="64">
        <f t="shared" si="72"/>
        <v>27165.480561291286</v>
      </c>
      <c r="R1158" s="64">
        <f>IF(YEAR(M1158)&lt;&gt;YEAR(M1157), R1157*EXP($C$20/52)+(-MAX(Q$2:Q1157)*$C$19), R1157*EXP($C$20/52))</f>
        <v>-11503.961945315645</v>
      </c>
      <c r="S1158" s="65">
        <f t="shared" si="73"/>
        <v>2.3614021578324964</v>
      </c>
      <c r="T1158" s="62"/>
      <c r="U1158" s="62"/>
      <c r="V1158" s="62"/>
    </row>
    <row r="1159" spans="1:22" x14ac:dyDescent="0.4">
      <c r="G1159" s="67"/>
      <c r="H1159" s="77">
        <v>44704</v>
      </c>
      <c r="I1159" s="78">
        <v>12681.419921875</v>
      </c>
      <c r="J1159" s="73">
        <v>50.449138641357401</v>
      </c>
      <c r="K1159" s="79">
        <f t="shared" si="74"/>
        <v>193.03152853777016</v>
      </c>
      <c r="L1159" s="62"/>
      <c r="M1159" s="77">
        <v>44704</v>
      </c>
      <c r="N1159" s="80">
        <f t="shared" si="75"/>
        <v>10811.998688233412</v>
      </c>
      <c r="O1159" s="80">
        <f t="array" ref="O1159">IF(YEAR(M1159)&lt;&gt;YEAR(M1158),IF(O1158&gt;INDEX(Table2xAcq.1[],_xlfn.AGGREGATE(15,6,(ROW(Tableyear1[])-ROW(INDEX(Tableyear1[],1,1))+1)/(YEAR(Tableyear1[])=YEAR(M1158)),1)),O1158-(O1158-INDEX(Table2xAcq.1[],_xlfn.AGGREGATE(15,6,(ROW(Tableyear1[])-ROW(INDEX(Tableyear1[],1,1))+1)/(YEAR(Tableyear1[])=YEAR(M1158)),1)))*$C$25,O1158+MAX($Q$2:Q1158)*$C$19),O1158)*($J1159/$J1158)</f>
        <v>5262.1684312088519</v>
      </c>
      <c r="P1159" s="80">
        <f t="array" ref="P1159">IF(YEAR(M1159)&lt;&gt;YEAR(M1158),IF(O1158&gt;INDEX(Table2xAcq.1[],_xlfn.AGGREGATE(15,6,(ROW(Tableyear1[])-ROW(INDEX(Tableyear1[],1,1))+1)/(YEAR(Tableyear1[])=YEAR(M1158)),1)),P1158+(O1158-INDEX(Table2xAcq.1[],_xlfn.AGGREGATE(15,6,(ROW(Tableyear1[])-ROW(INDEX(Tableyear1[],1,1))+1)/(YEAR(Tableyear1[])=YEAR(M1158)),1)))*$C$25,P1158-MAX($Q$2:Q1158)*$C$19),P1158)*(1+Tbill_YTM)^(1/52)</f>
        <v>12484.002190069981</v>
      </c>
      <c r="Q1159" s="64">
        <f t="shared" si="72"/>
        <v>28558.169309512246</v>
      </c>
      <c r="R1159" s="64">
        <f>IF(YEAR(M1159)&lt;&gt;YEAR(M1158), R1158*EXP($C$20/52)+(-MAX(Q$2:Q1158)*$C$19), R1158*EXP($C$20/52))</f>
        <v>-11517.243408469294</v>
      </c>
      <c r="S1159" s="65">
        <f t="shared" si="73"/>
        <v>2.4796010900066396</v>
      </c>
      <c r="T1159" s="62"/>
      <c r="U1159" s="62"/>
      <c r="V1159" s="62"/>
    </row>
    <row r="1160" spans="1:22" x14ac:dyDescent="0.4">
      <c r="G1160" s="67"/>
      <c r="H1160" s="77">
        <v>44711</v>
      </c>
      <c r="I1160" s="78">
        <v>12548.0302734375</v>
      </c>
      <c r="J1160" s="73">
        <v>49.321453094482401</v>
      </c>
      <c r="K1160" s="79">
        <f t="shared" si="74"/>
        <v>193.14128628351051</v>
      </c>
      <c r="L1160" s="62"/>
      <c r="M1160" s="77">
        <v>44711</v>
      </c>
      <c r="N1160" s="80">
        <f t="shared" si="75"/>
        <v>10698.272566646474</v>
      </c>
      <c r="O1160" s="80">
        <f t="array" ref="O1160">IF(YEAR(M1160)&lt;&gt;YEAR(M1159),IF(O1159&gt;INDEX(Table2xAcq.1[],_xlfn.AGGREGATE(15,6,(ROW(Tableyear1[])-ROW(INDEX(Tableyear1[],1,1))+1)/(YEAR(Tableyear1[])=YEAR(M1159)),1)),O1159-(O1159-INDEX(Table2xAcq.1[],_xlfn.AGGREGATE(15,6,(ROW(Tableyear1[])-ROW(INDEX(Tableyear1[],1,1))+1)/(YEAR(Tableyear1[])=YEAR(M1159)),1)))*$C$25,O1159+MAX($Q$2:Q1159)*$C$19),O1159)*($J1160/$J1159)</f>
        <v>5144.5436026209672</v>
      </c>
      <c r="P1160" s="80">
        <f t="array" ref="P1160">IF(YEAR(M1160)&lt;&gt;YEAR(M1159),IF(O1159&gt;INDEX(Table2xAcq.1[],_xlfn.AGGREGATE(15,6,(ROW(Tableyear1[])-ROW(INDEX(Tableyear1[],1,1))+1)/(YEAR(Tableyear1[])=YEAR(M1159)),1)),P1159+(O1159-INDEX(Table2xAcq.1[],_xlfn.AGGREGATE(15,6,(ROW(Tableyear1[])-ROW(INDEX(Tableyear1[],1,1))+1)/(YEAR(Tableyear1[])=YEAR(M1159)),1)))*$C$25,P1159-MAX($Q$2:Q1159)*$C$19),P1159)*(1+Tbill_YTM)^(1/52)</f>
        <v>12491.100594919071</v>
      </c>
      <c r="Q1160" s="64">
        <f t="shared" si="72"/>
        <v>28333.916764186513</v>
      </c>
      <c r="R1160" s="64">
        <f>IF(YEAR(M1160)&lt;&gt;YEAR(M1159), R1159*EXP($C$20/52)+(-MAX(Q$2:Q1159)*$C$19), R1159*EXP($C$20/52))</f>
        <v>-11530.540205232732</v>
      </c>
      <c r="S1160" s="65">
        <f t="shared" si="73"/>
        <v>2.4572930894710519</v>
      </c>
      <c r="T1160" s="62"/>
      <c r="U1160" s="62"/>
      <c r="V1160" s="62"/>
    </row>
    <row r="1161" spans="1:22" x14ac:dyDescent="0.4">
      <c r="G1161" s="67"/>
      <c r="H1161" s="77">
        <v>44718</v>
      </c>
      <c r="I1161" s="78">
        <v>11832.8203125</v>
      </c>
      <c r="J1161" s="73">
        <v>43.742378234863203</v>
      </c>
      <c r="K1161" s="79">
        <f t="shared" si="74"/>
        <v>193.25110643751566</v>
      </c>
      <c r="L1161" s="62"/>
      <c r="M1161" s="77">
        <v>44718</v>
      </c>
      <c r="N1161" s="80">
        <f t="shared" si="75"/>
        <v>10088.49470209293</v>
      </c>
      <c r="O1161" s="80">
        <f t="array" ref="O1161">IF(YEAR(M1161)&lt;&gt;YEAR(M1160),IF(O1160&gt;INDEX(Table2xAcq.1[],_xlfn.AGGREGATE(15,6,(ROW(Tableyear1[])-ROW(INDEX(Tableyear1[],1,1))+1)/(YEAR(Tableyear1[])=YEAR(M1160)),1)),O1160-(O1160-INDEX(Table2xAcq.1[],_xlfn.AGGREGATE(15,6,(ROW(Tableyear1[])-ROW(INDEX(Tableyear1[],1,1))+1)/(YEAR(Tableyear1[])=YEAR(M1160)),1)))*$C$25,O1160+MAX($Q$2:Q1160)*$C$19),O1160)*($J1161/$J1160)</f>
        <v>4562.6103448433632</v>
      </c>
      <c r="P1161" s="80">
        <f t="array" ref="P1161">IF(YEAR(M1161)&lt;&gt;YEAR(M1160),IF(O1160&gt;INDEX(Table2xAcq.1[],_xlfn.AGGREGATE(15,6,(ROW(Tableyear1[])-ROW(INDEX(Tableyear1[],1,1))+1)/(YEAR(Tableyear1[])=YEAR(M1160)),1)),P1160+(O1160-INDEX(Table2xAcq.1[],_xlfn.AGGREGATE(15,6,(ROW(Tableyear1[])-ROW(INDEX(Tableyear1[],1,1))+1)/(YEAR(Tableyear1[])=YEAR(M1160)),1)))*$C$25,P1160-MAX($Q$2:Q1160)*$C$19),P1160)*(1+Tbill_YTM)^(1/52)</f>
        <v>12498.203035921842</v>
      </c>
      <c r="Q1161" s="64">
        <f t="shared" si="72"/>
        <v>27149.308082858137</v>
      </c>
      <c r="R1161" s="64">
        <f>IF(YEAR(M1161)&lt;&gt;YEAR(M1160), R1160*EXP($C$20/52)+(-MAX(Q$2:Q1160)*$C$19), R1160*EXP($C$20/52))</f>
        <v>-11543.852353308797</v>
      </c>
      <c r="S1161" s="65">
        <f t="shared" si="73"/>
        <v>2.351841244320521</v>
      </c>
      <c r="T1161" s="62"/>
      <c r="U1161" s="62"/>
      <c r="V1161" s="62"/>
    </row>
    <row r="1162" spans="1:22" x14ac:dyDescent="0.4">
      <c r="G1162" s="67"/>
      <c r="H1162" s="77">
        <v>44725</v>
      </c>
      <c r="I1162" s="78">
        <v>11265.990234375</v>
      </c>
      <c r="J1162" s="73">
        <v>39.389900207519503</v>
      </c>
      <c r="K1162" s="79">
        <f t="shared" si="74"/>
        <v>193.36098903527099</v>
      </c>
      <c r="L1162" s="62"/>
      <c r="M1162" s="77">
        <v>44725</v>
      </c>
      <c r="N1162" s="80">
        <f t="shared" si="75"/>
        <v>9605.2234202574327</v>
      </c>
      <c r="O1162" s="80">
        <f t="array" ref="O1162">IF(YEAR(M1162)&lt;&gt;YEAR(M1161),IF(O1161&gt;INDEX(Table2xAcq.1[],_xlfn.AGGREGATE(15,6,(ROW(Tableyear1[])-ROW(INDEX(Tableyear1[],1,1))+1)/(YEAR(Tableyear1[])=YEAR(M1161)),1)),O1161-(O1161-INDEX(Table2xAcq.1[],_xlfn.AGGREGATE(15,6,(ROW(Tableyear1[])-ROW(INDEX(Tableyear1[],1,1))+1)/(YEAR(Tableyear1[])=YEAR(M1161)),1)))*$C$25,O1161+MAX($Q$2:Q1161)*$C$19),O1161)*($J1162/$J1161)</f>
        <v>4108.6189965303856</v>
      </c>
      <c r="P1162" s="80">
        <f t="array" ref="P1162">IF(YEAR(M1162)&lt;&gt;YEAR(M1161),IF(O1161&gt;INDEX(Table2xAcq.1[],_xlfn.AGGREGATE(15,6,(ROW(Tableyear1[])-ROW(INDEX(Tableyear1[],1,1))+1)/(YEAR(Tableyear1[])=YEAR(M1161)),1)),P1161+(O1161-INDEX(Table2xAcq.1[],_xlfn.AGGREGATE(15,6,(ROW(Tableyear1[])-ROW(INDEX(Tableyear1[],1,1))+1)/(YEAR(Tableyear1[])=YEAR(M1161)),1)))*$C$25,P1161-MAX($Q$2:Q1161)*$C$19),P1161)*(1+Tbill_YTM)^(1/52)</f>
        <v>12505.309515373252</v>
      </c>
      <c r="Q1162" s="64">
        <f t="shared" si="72"/>
        <v>26219.151932161069</v>
      </c>
      <c r="R1162" s="64">
        <f>IF(YEAR(M1162)&lt;&gt;YEAR(M1161), R1161*EXP($C$20/52)+(-MAX(Q$2:Q1161)*$C$19), R1161*EXP($C$20/52))</f>
        <v>-11557.179870420767</v>
      </c>
      <c r="S1162" s="65">
        <f t="shared" si="73"/>
        <v>2.2686461771929225</v>
      </c>
      <c r="T1162" s="62"/>
      <c r="U1162" s="62"/>
      <c r="V1162" s="62"/>
    </row>
    <row r="1163" spans="1:22" ht="17.5" customHeight="1" x14ac:dyDescent="0.4">
      <c r="A1163" s="4"/>
      <c r="G1163" s="67"/>
      <c r="H1163" s="77">
        <v>44732</v>
      </c>
      <c r="I1163" s="78">
        <v>12105.849609375</v>
      </c>
      <c r="J1163" s="73">
        <v>45.453685760497997</v>
      </c>
      <c r="K1163" s="79">
        <f t="shared" si="74"/>
        <v>193.47093411228198</v>
      </c>
      <c r="L1163" s="79"/>
      <c r="M1163" s="77">
        <v>44732</v>
      </c>
      <c r="N1163" s="93">
        <f t="shared" si="75"/>
        <v>10321.275606585312</v>
      </c>
      <c r="O1163" s="80">
        <f t="array" ref="O1163">IF(YEAR(M1163)&lt;&gt;YEAR(M1162),IF(O1162&gt;INDEX(Table2xAcq.1[],_xlfn.AGGREGATE(15,6,(ROW(Tableyear1[])-ROW(INDEX(Tableyear1[],1,1))+1)/(YEAR(Tableyear1[])=YEAR(M1162)),1)),O1162-(O1162-INDEX(Table2xAcq.1[],_xlfn.AGGREGATE(15,6,(ROW(Tableyear1[])-ROW(INDEX(Tableyear1[],1,1))+1)/(YEAR(Tableyear1[])=YEAR(M1162)),1)))*$C$25,O1162+MAX($Q$2:Q1162)*$C$19),O1162)*($J1163/$J1162)</f>
        <v>4741.1106855826456</v>
      </c>
      <c r="P1163" s="80">
        <f t="array" ref="P1163">IF(YEAR(M1163)&lt;&gt;YEAR(M1162),IF(O1162&gt;INDEX(Table2xAcq.1[],_xlfn.AGGREGATE(15,6,(ROW(Tableyear1[])-ROW(INDEX(Tableyear1[],1,1))+1)/(YEAR(Tableyear1[])=YEAR(M1162)),1)),P1162+(O1162-INDEX(Table2xAcq.1[],_xlfn.AGGREGATE(15,6,(ROW(Tableyear1[])-ROW(INDEX(Tableyear1[],1,1))+1)/(YEAR(Tableyear1[])=YEAR(M1162)),1)))*$C$25,P1162-MAX($Q$2:Q1162)*$C$19),P1162)*(1+Tbill_YTM)^(1/52)</f>
        <v>12512.420035569563</v>
      </c>
      <c r="Q1163" s="64">
        <f t="shared" si="72"/>
        <v>27574.806327737519</v>
      </c>
      <c r="R1163" s="66">
        <f>IF(YEAR(M1163)&lt;&gt;YEAR(M1162), R1162*EXP($C$20/52)+(-MAX(Q$2:Q1162)*$C$19), R1162*EXP($C$20/52))</f>
        <v>-11570.522774312376</v>
      </c>
      <c r="S1163" s="65">
        <f t="shared" si="73"/>
        <v>2.3831945077672829</v>
      </c>
      <c r="T1163" s="62"/>
      <c r="U1163" s="62"/>
      <c r="V1163" s="62"/>
    </row>
    <row r="1164" spans="1:22" ht="17.5" customHeight="1" x14ac:dyDescent="0.4">
      <c r="G1164" s="67"/>
      <c r="H1164" s="77">
        <v>44739</v>
      </c>
      <c r="I1164" s="78">
        <v>11585.6796875</v>
      </c>
      <c r="J1164" s="73">
        <v>41.496891021728501</v>
      </c>
      <c r="K1164" s="79">
        <f t="shared" si="74"/>
        <v>193.58094170407438</v>
      </c>
      <c r="L1164" s="62"/>
      <c r="M1164" s="77">
        <v>44739</v>
      </c>
      <c r="N1164" s="80">
        <f t="shared" si="75"/>
        <v>9877.7861119058052</v>
      </c>
      <c r="O1164" s="80">
        <f t="array" ref="O1164">IF(YEAR(M1164)&lt;&gt;YEAR(M1163),IF(O1163&gt;INDEX(Table2xAcq.1[],_xlfn.AGGREGATE(15,6,(ROW(Tableyear1[])-ROW(INDEX(Tableyear1[],1,1))+1)/(YEAR(Tableyear1[])=YEAR(M1163)),1)),O1163-(O1163-INDEX(Table2xAcq.1[],_xlfn.AGGREGATE(15,6,(ROW(Tableyear1[])-ROW(INDEX(Tableyear1[],1,1))+1)/(YEAR(Tableyear1[])=YEAR(M1163)),1)))*$C$25,O1163+MAX($Q$2:Q1163)*$C$19),O1163)*($J1164/$J1163)</f>
        <v>4328.3916397502726</v>
      </c>
      <c r="P1164" s="80">
        <f t="array" ref="P1164">IF(YEAR(M1164)&lt;&gt;YEAR(M1163),IF(O1163&gt;INDEX(Table2xAcq.1[],_xlfn.AGGREGATE(15,6,(ROW(Tableyear1[])-ROW(INDEX(Tableyear1[],1,1))+1)/(YEAR(Tableyear1[])=YEAR(M1163)),1)),P1163+(O1163-INDEX(Table2xAcq.1[],_xlfn.AGGREGATE(15,6,(ROW(Tableyear1[])-ROW(INDEX(Tableyear1[],1,1))+1)/(YEAR(Tableyear1[])=YEAR(M1163)),1)))*$C$25,P1163-MAX($Q$2:Q1163)*$C$19),P1163)*(1+Tbill_YTM)^(1/52)</f>
        <v>12519.534598808345</v>
      </c>
      <c r="Q1164" s="64">
        <f t="shared" si="72"/>
        <v>26725.712350464422</v>
      </c>
      <c r="R1164" s="64">
        <f>IF(YEAR(M1164)&lt;&gt;YEAR(M1163), R1163*EXP($C$20/52)+(-MAX(Q$2:Q1163)*$C$19), R1163*EXP($C$20/52))</f>
        <v>-11583.88108274785</v>
      </c>
      <c r="S1164" s="65">
        <f t="shared" si="73"/>
        <v>2.3071466427834504</v>
      </c>
      <c r="T1164" s="62"/>
      <c r="U1164" s="62"/>
      <c r="V1164" s="62"/>
    </row>
    <row r="1165" spans="1:22" x14ac:dyDescent="0.4">
      <c r="G1165" s="62"/>
      <c r="H1165" s="77">
        <v>44746</v>
      </c>
      <c r="I1165" s="78">
        <v>12125.6904296875</v>
      </c>
      <c r="J1165" s="73">
        <v>45.4437866210937</v>
      </c>
      <c r="K1165" s="79">
        <f t="shared" si="74"/>
        <v>193.69101184619407</v>
      </c>
      <c r="L1165" s="62"/>
      <c r="M1165" s="77">
        <v>44746</v>
      </c>
      <c r="N1165" s="80">
        <f t="shared" si="75"/>
        <v>10338.191608461582</v>
      </c>
      <c r="O1165" s="80">
        <f t="array" ref="O1165">IF(YEAR(M1165)&lt;&gt;YEAR(M1164),IF(O1164&gt;INDEX(Table2xAcq.1[],_xlfn.AGGREGATE(15,6,(ROW(Tableyear1[])-ROW(INDEX(Tableyear1[],1,1))+1)/(YEAR(Tableyear1[])=YEAR(M1164)),1)),O1164-(O1164-INDEX(Table2xAcq.1[],_xlfn.AGGREGATE(15,6,(ROW(Tableyear1[])-ROW(INDEX(Tableyear1[],1,1))+1)/(YEAR(Tableyear1[])=YEAR(M1164)),1)))*$C$25,O1164+MAX($Q$2:Q1164)*$C$19),O1164)*($J1165/$J1164)</f>
        <v>4740.0781419104978</v>
      </c>
      <c r="P1165" s="80">
        <f t="array" ref="P1165">IF(YEAR(M1165)&lt;&gt;YEAR(M1164),IF(O1164&gt;INDEX(Table2xAcq.1[],_xlfn.AGGREGATE(15,6,(ROW(Tableyear1[])-ROW(INDEX(Tableyear1[],1,1))+1)/(YEAR(Tableyear1[])=YEAR(M1164)),1)),P1164+(O1164-INDEX(Table2xAcq.1[],_xlfn.AGGREGATE(15,6,(ROW(Tableyear1[])-ROW(INDEX(Tableyear1[],1,1))+1)/(YEAR(Tableyear1[])=YEAR(M1164)),1)))*$C$25,P1164-MAX($Q$2:Q1164)*$C$19),P1164)*(1+Tbill_YTM)^(1/52)</f>
        <v>12526.653207388468</v>
      </c>
      <c r="Q1165" s="64">
        <f t="shared" si="72"/>
        <v>27604.922957760551</v>
      </c>
      <c r="R1165" s="64">
        <f>IF(YEAR(M1165)&lt;&gt;YEAR(M1164), R1164*EXP($C$20/52)+(-MAX(Q$2:Q1164)*$C$19), R1164*EXP($C$20/52))</f>
        <v>-11597.254813511921</v>
      </c>
      <c r="S1165" s="65">
        <f t="shared" si="73"/>
        <v>2.3802980448095483</v>
      </c>
      <c r="T1165" s="62"/>
      <c r="U1165" s="62"/>
      <c r="V1165" s="62"/>
    </row>
    <row r="1166" spans="1:22" ht="17.5" customHeight="1" x14ac:dyDescent="0.4">
      <c r="G1166" s="62"/>
      <c r="H1166" s="77">
        <v>44753</v>
      </c>
      <c r="I1166" s="78">
        <v>11983.6201171875</v>
      </c>
      <c r="J1166" s="73">
        <v>44.276542663574197</v>
      </c>
      <c r="K1166" s="79">
        <f t="shared" si="74"/>
        <v>193.8011445742072</v>
      </c>
      <c r="L1166" s="62"/>
      <c r="M1166" s="77">
        <v>44753</v>
      </c>
      <c r="N1166" s="80">
        <f t="shared" si="75"/>
        <v>10217.064475865236</v>
      </c>
      <c r="O1166" s="80">
        <f t="array" ref="O1166">IF(YEAR(M1166)&lt;&gt;YEAR(M1165),IF(O1165&gt;INDEX(Table2xAcq.1[],_xlfn.AGGREGATE(15,6,(ROW(Tableyear1[])-ROW(INDEX(Tableyear1[],1,1))+1)/(YEAR(Tableyear1[])=YEAR(M1165)),1)),O1165-(O1165-INDEX(Table2xAcq.1[],_xlfn.AGGREGATE(15,6,(ROW(Tableyear1[])-ROW(INDEX(Tableyear1[],1,1))+1)/(YEAR(Tableyear1[])=YEAR(M1165)),1)))*$C$25,O1165+MAX($Q$2:Q1165)*$C$19),O1165)*($J1166/$J1165)</f>
        <v>4618.3271176077142</v>
      </c>
      <c r="P1166" s="80">
        <f t="array" ref="P1166">IF(YEAR(M1166)&lt;&gt;YEAR(M1165),IF(O1165&gt;INDEX(Table2xAcq.1[],_xlfn.AGGREGATE(15,6,(ROW(Tableyear1[])-ROW(INDEX(Tableyear1[],1,1))+1)/(YEAR(Tableyear1[])=YEAR(M1165)),1)),P1165+(O1165-INDEX(Table2xAcq.1[],_xlfn.AGGREGATE(15,6,(ROW(Tableyear1[])-ROW(INDEX(Tableyear1[],1,1))+1)/(YEAR(Tableyear1[])=YEAR(M1165)),1)))*$C$25,P1165-MAX($Q$2:Q1165)*$C$19),P1165)*(1+Tbill_YTM)^(1/52)</f>
        <v>12533.775863610117</v>
      </c>
      <c r="Q1166" s="64">
        <f t="shared" si="72"/>
        <v>27369.167457083066</v>
      </c>
      <c r="R1166" s="64">
        <f>IF(YEAR(M1166)&lt;&gt;YEAR(M1165), R1165*EXP($C$20/52)+(-MAX(Q$2:Q1165)*$C$19), R1165*EXP($C$20/52))</f>
        <v>-11610.643984409853</v>
      </c>
      <c r="S1166" s="65">
        <f t="shared" si="73"/>
        <v>2.3572480125850821</v>
      </c>
      <c r="T1166" s="62"/>
      <c r="U1166" s="62"/>
      <c r="V1166" s="62"/>
    </row>
    <row r="1167" spans="1:22" ht="17.5" customHeight="1" x14ac:dyDescent="0.4">
      <c r="G1167" s="62"/>
      <c r="H1167" s="77">
        <v>44760</v>
      </c>
      <c r="I1167" s="78">
        <v>12396.4697265625</v>
      </c>
      <c r="J1167" s="73">
        <v>47.293594360351499</v>
      </c>
      <c r="K1167" s="79">
        <f t="shared" si="74"/>
        <v>193.91133992370007</v>
      </c>
      <c r="L1167" s="62"/>
      <c r="M1167" s="77">
        <v>44760</v>
      </c>
      <c r="N1167" s="80">
        <f t="shared" si="75"/>
        <v>10569.054194879303</v>
      </c>
      <c r="O1167" s="80">
        <f t="array" ref="O1167">IF(YEAR(M1167)&lt;&gt;YEAR(M1166),IF(O1166&gt;INDEX(Table2xAcq.1[],_xlfn.AGGREGATE(15,6,(ROW(Tableyear1[])-ROW(INDEX(Tableyear1[],1,1))+1)/(YEAR(Tableyear1[])=YEAR(M1166)),1)),O1166-(O1166-INDEX(Table2xAcq.1[],_xlfn.AGGREGATE(15,6,(ROW(Tableyear1[])-ROW(INDEX(Tableyear1[],1,1))+1)/(YEAR(Tableyear1[])=YEAR(M1166)),1)))*$C$25,O1166+MAX($Q$2:Q1166)*$C$19),O1166)*($J1167/$J1166)</f>
        <v>4933.0249424203575</v>
      </c>
      <c r="P1167" s="80">
        <f t="array" ref="P1167">IF(YEAR(M1167)&lt;&gt;YEAR(M1166),IF(O1166&gt;INDEX(Table2xAcq.1[],_xlfn.AGGREGATE(15,6,(ROW(Tableyear1[])-ROW(INDEX(Tableyear1[],1,1))+1)/(YEAR(Tableyear1[])=YEAR(M1166)),1)),P1166+(O1166-INDEX(Table2xAcq.1[],_xlfn.AGGREGATE(15,6,(ROW(Tableyear1[])-ROW(INDEX(Tableyear1[],1,1))+1)/(YEAR(Tableyear1[])=YEAR(M1166)),1)))*$C$25,P1166-MAX($Q$2:Q1166)*$C$19),P1166)*(1+Tbill_YTM)^(1/52)</f>
        <v>12540.902569774782</v>
      </c>
      <c r="Q1167" s="64">
        <f t="shared" si="72"/>
        <v>28042.981707074443</v>
      </c>
      <c r="R1167" s="64">
        <f>IF(YEAR(M1167)&lt;&gt;YEAR(M1166), R1166*EXP($C$20/52)+(-MAX(Q$2:Q1166)*$C$19), R1166*EXP($C$20/52))</f>
        <v>-11624.048613267467</v>
      </c>
      <c r="S1167" s="65">
        <f t="shared" si="73"/>
        <v>2.4124969397552865</v>
      </c>
      <c r="T1167" s="62"/>
      <c r="U1167" s="62"/>
      <c r="V1167" s="62"/>
    </row>
    <row r="1168" spans="1:22" ht="17.5" customHeight="1" x14ac:dyDescent="0.4">
      <c r="G1168" s="62"/>
      <c r="H1168" s="77">
        <v>44767</v>
      </c>
      <c r="I1168" s="78">
        <v>12947.9697265625</v>
      </c>
      <c r="J1168" s="73">
        <v>51.458122253417898</v>
      </c>
      <c r="K1168" s="79">
        <f t="shared" si="74"/>
        <v>194.02159793027928</v>
      </c>
      <c r="L1168" s="62"/>
      <c r="M1168" s="77">
        <v>44767</v>
      </c>
      <c r="N1168" s="80">
        <f t="shared" si="75"/>
        <v>11039.255269624495</v>
      </c>
      <c r="O1168" s="80">
        <f t="array" ref="O1168">IF(YEAR(M1168)&lt;&gt;YEAR(M1167),IF(O1167&gt;INDEX(Table2xAcq.1[],_xlfn.AGGREGATE(15,6,(ROW(Tableyear1[])-ROW(INDEX(Tableyear1[],1,1))+1)/(YEAR(Tableyear1[])=YEAR(M1167)),1)),O1167-(O1167-INDEX(Table2xAcq.1[],_xlfn.AGGREGATE(15,6,(ROW(Tableyear1[])-ROW(INDEX(Tableyear1[],1,1))+1)/(YEAR(Tableyear1[])=YEAR(M1167)),1)))*$C$25,O1167+MAX($Q$2:Q1167)*$C$19),O1167)*($J1168/$J1167)</f>
        <v>5367.4118873704465</v>
      </c>
      <c r="P1168" s="80">
        <f t="array" ref="P1168">IF(YEAR(M1168)&lt;&gt;YEAR(M1167),IF(O1167&gt;INDEX(Table2xAcq.1[],_xlfn.AGGREGATE(15,6,(ROW(Tableyear1[])-ROW(INDEX(Tableyear1[],1,1))+1)/(YEAR(Tableyear1[])=YEAR(M1167)),1)),P1167+(O1167-INDEX(Table2xAcq.1[],_xlfn.AGGREGATE(15,6,(ROW(Tableyear1[])-ROW(INDEX(Tableyear1[],1,1))+1)/(YEAR(Tableyear1[])=YEAR(M1167)),1)))*$C$25,P1167-MAX($Q$2:Q1167)*$C$19),P1167)*(1+Tbill_YTM)^(1/52)</f>
        <v>12548.033328185258</v>
      </c>
      <c r="Q1168" s="64">
        <f t="shared" si="72"/>
        <v>28954.700485180198</v>
      </c>
      <c r="R1168" s="64">
        <f>IF(YEAR(M1168)&lt;&gt;YEAR(M1167), R1167*EXP($C$20/52)+(-MAX(Q$2:Q1167)*$C$19), R1167*EXP($C$20/52))</f>
        <v>-11637.468717931166</v>
      </c>
      <c r="S1168" s="65">
        <f t="shared" si="73"/>
        <v>2.488058287157104</v>
      </c>
      <c r="T1168" s="62"/>
      <c r="U1168" s="62"/>
      <c r="V1168" s="62"/>
    </row>
    <row r="1169" spans="2:22" x14ac:dyDescent="0.4">
      <c r="G1169" s="62"/>
      <c r="H1169" s="77">
        <v>44774</v>
      </c>
      <c r="I1169" s="78">
        <v>13207.6904296875</v>
      </c>
      <c r="J1169" s="73">
        <v>53.4365234375</v>
      </c>
      <c r="K1169" s="79">
        <f t="shared" si="74"/>
        <v>194.13191862957169</v>
      </c>
      <c r="L1169" s="62"/>
      <c r="M1169" s="77">
        <v>44774</v>
      </c>
      <c r="N1169" s="80">
        <f t="shared" si="75"/>
        <v>11260.689455921778</v>
      </c>
      <c r="O1169" s="80">
        <f t="array" ref="O1169">IF(YEAR(M1169)&lt;&gt;YEAR(M1168),IF(O1168&gt;INDEX(Table2xAcq.1[],_xlfn.AGGREGATE(15,6,(ROW(Tableyear1[])-ROW(INDEX(Tableyear1[],1,1))+1)/(YEAR(Tableyear1[])=YEAR(M1168)),1)),O1168-(O1168-INDEX(Table2xAcq.1[],_xlfn.AGGREGATE(15,6,(ROW(Tableyear1[])-ROW(INDEX(Tableyear1[],1,1))+1)/(YEAR(Tableyear1[])=YEAR(M1168)),1)))*$C$25,O1168+MAX($Q$2:Q1168)*$C$19),O1168)*($J1169/$J1168)</f>
        <v>5573.7718081840112</v>
      </c>
      <c r="P1169" s="80">
        <f t="array" ref="P1169">IF(YEAR(M1169)&lt;&gt;YEAR(M1168),IF(O1168&gt;INDEX(Table2xAcq.1[],_xlfn.AGGREGATE(15,6,(ROW(Tableyear1[])-ROW(INDEX(Tableyear1[],1,1))+1)/(YEAR(Tableyear1[])=YEAR(M1168)),1)),P1168+(O1168-INDEX(Table2xAcq.1[],_xlfn.AGGREGATE(15,6,(ROW(Tableyear1[])-ROW(INDEX(Tableyear1[],1,1))+1)/(YEAR(Tableyear1[])=YEAR(M1168)),1)))*$C$25,P1168-MAX($Q$2:Q1168)*$C$19),P1168)*(1+Tbill_YTM)^(1/52)</f>
        <v>12555.168141145654</v>
      </c>
      <c r="Q1169" s="64">
        <f t="shared" si="72"/>
        <v>29389.629405251442</v>
      </c>
      <c r="R1169" s="64">
        <f>IF(YEAR(M1169)&lt;&gt;YEAR(M1168), R1168*EXP($C$20/52)+(-MAX(Q$2:Q1168)*$C$19), R1168*EXP($C$20/52))</f>
        <v>-11650.904316267954</v>
      </c>
      <c r="S1169" s="65">
        <f t="shared" si="73"/>
        <v>2.5225191631018045</v>
      </c>
      <c r="T1169" s="62"/>
      <c r="U1169" s="62"/>
      <c r="V1169" s="62"/>
    </row>
    <row r="1170" spans="2:22" x14ac:dyDescent="0.4">
      <c r="E1170" s="4"/>
      <c r="F1170" s="4"/>
      <c r="G1170" s="62"/>
      <c r="H1170" s="77">
        <v>44781</v>
      </c>
      <c r="I1170" s="78">
        <v>13565.8701171875</v>
      </c>
      <c r="J1170" s="73">
        <v>56.275524139404297</v>
      </c>
      <c r="K1170" s="79">
        <f t="shared" si="74"/>
        <v>194.24230205722435</v>
      </c>
      <c r="L1170" s="62"/>
      <c r="M1170" s="77">
        <v>44781</v>
      </c>
      <c r="N1170" s="80">
        <f t="shared" si="75"/>
        <v>11566.068375258854</v>
      </c>
      <c r="O1170" s="80">
        <f t="array" ref="O1170">IF(YEAR(M1170)&lt;&gt;YEAR(M1169),IF(O1169&gt;INDEX(Table2xAcq.1[],_xlfn.AGGREGATE(15,6,(ROW(Tableyear1[])-ROW(INDEX(Tableyear1[],1,1))+1)/(YEAR(Tableyear1[])=YEAR(M1169)),1)),O1169-(O1169-INDEX(Table2xAcq.1[],_xlfn.AGGREGATE(15,6,(ROW(Tableyear1[])-ROW(INDEX(Tableyear1[],1,1))+1)/(YEAR(Tableyear1[])=YEAR(M1169)),1)))*$C$25,O1169+MAX($Q$2:Q1169)*$C$19),O1169)*($J1170/$J1169)</f>
        <v>5869.8977733059128</v>
      </c>
      <c r="P1170" s="80">
        <f t="array" ref="P1170">IF(YEAR(M1170)&lt;&gt;YEAR(M1169),IF(O1169&gt;INDEX(Table2xAcq.1[],_xlfn.AGGREGATE(15,6,(ROW(Tableyear1[])-ROW(INDEX(Tableyear1[],1,1))+1)/(YEAR(Tableyear1[])=YEAR(M1169)),1)),P1169+(O1169-INDEX(Table2xAcq.1[],_xlfn.AGGREGATE(15,6,(ROW(Tableyear1[])-ROW(INDEX(Tableyear1[],1,1))+1)/(YEAR(Tableyear1[])=YEAR(M1169)),1)))*$C$25,P1169-MAX($Q$2:Q1169)*$C$19),P1169)*(1+Tbill_YTM)^(1/52)</f>
        <v>12562.307010961387</v>
      </c>
      <c r="Q1170" s="64">
        <f t="shared" si="72"/>
        <v>29998.273159526154</v>
      </c>
      <c r="R1170" s="64">
        <f>IF(YEAR(M1170)&lt;&gt;YEAR(M1169), R1169*EXP($C$20/52)+(-MAX(Q$2:Q1169)*$C$19), R1169*EXP($C$20/52))</f>
        <v>-11664.355426165463</v>
      </c>
      <c r="S1170" s="65">
        <f t="shared" si="73"/>
        <v>2.5717900444146342</v>
      </c>
      <c r="T1170" s="62"/>
      <c r="U1170" s="62"/>
      <c r="V1170" s="62"/>
    </row>
    <row r="1171" spans="2:22" x14ac:dyDescent="0.4">
      <c r="B1171" s="27"/>
      <c r="C1171" s="4"/>
      <c r="D1171" s="4"/>
      <c r="G1171" s="62"/>
      <c r="H1171" s="77">
        <v>44788</v>
      </c>
      <c r="I1171" s="78">
        <v>13242.900390625</v>
      </c>
      <c r="J1171" s="73">
        <v>53.634365081787102</v>
      </c>
      <c r="K1171" s="79">
        <f t="shared" si="74"/>
        <v>194.35274824890462</v>
      </c>
      <c r="L1171" s="62"/>
      <c r="M1171" s="77">
        <v>44788</v>
      </c>
      <c r="N1171" s="80">
        <f t="shared" si="75"/>
        <v>11290.708969021594</v>
      </c>
      <c r="O1171" s="80">
        <f t="array" ref="O1171">IF(YEAR(M1171)&lt;&gt;YEAR(M1170),IF(O1170&gt;INDEX(Table2xAcq.1[],_xlfn.AGGREGATE(15,6,(ROW(Tableyear1[])-ROW(INDEX(Tableyear1[],1,1))+1)/(YEAR(Tableyear1[])=YEAR(M1170)),1)),O1170-(O1170-INDEX(Table2xAcq.1[],_xlfn.AGGREGATE(15,6,(ROW(Tableyear1[])-ROW(INDEX(Tableyear1[],1,1))+1)/(YEAR(Tableyear1[])=YEAR(M1170)),1)))*$C$25,O1170+MAX($Q$2:Q1170)*$C$19),O1170)*($J1171/$J1170)</f>
        <v>5594.407959424314</v>
      </c>
      <c r="P1171" s="80">
        <f t="array" ref="P1171">IF(YEAR(M1171)&lt;&gt;YEAR(M1170),IF(O1170&gt;INDEX(Table2xAcq.1[],_xlfn.AGGREGATE(15,6,(ROW(Tableyear1[])-ROW(INDEX(Tableyear1[],1,1))+1)/(YEAR(Tableyear1[])=YEAR(M1170)),1)),P1170+(O1170-INDEX(Table2xAcq.1[],_xlfn.AGGREGATE(15,6,(ROW(Tableyear1[])-ROW(INDEX(Tableyear1[],1,1))+1)/(YEAR(Tableyear1[])=YEAR(M1170)),1)))*$C$25,P1170-MAX($Q$2:Q1170)*$C$19),P1170)*(1+Tbill_YTM)^(1/52)</f>
        <v>12569.449939939186</v>
      </c>
      <c r="Q1171" s="64">
        <f t="shared" si="72"/>
        <v>29454.566868385096</v>
      </c>
      <c r="R1171" s="64">
        <f>IF(YEAR(M1171)&lt;&gt;YEAR(M1170), R1170*EXP($C$20/52)+(-MAX(Q$2:Q1170)*$C$19), R1170*EXP($C$20/52))</f>
        <v>-11677.822065531978</v>
      </c>
      <c r="S1171" s="65">
        <f t="shared" si="73"/>
        <v>2.5222654278422856</v>
      </c>
      <c r="T1171" s="62"/>
      <c r="U1171" s="62"/>
      <c r="V1171" s="62"/>
    </row>
    <row r="1172" spans="2:22" x14ac:dyDescent="0.4">
      <c r="G1172" s="62"/>
      <c r="H1172" s="77">
        <v>44795</v>
      </c>
      <c r="I1172" s="78">
        <v>12605.169921875</v>
      </c>
      <c r="J1172" s="73">
        <v>48.431179046630803</v>
      </c>
      <c r="K1172" s="79">
        <f t="shared" si="74"/>
        <v>194.46325724030012</v>
      </c>
      <c r="L1172" s="62"/>
      <c r="M1172" s="77">
        <v>44795</v>
      </c>
      <c r="N1172" s="80">
        <f t="shared" si="75"/>
        <v>10746.989020147605</v>
      </c>
      <c r="O1172" s="80">
        <f t="array" ref="O1172">IF(YEAR(M1172)&lt;&gt;YEAR(M1171),IF(O1171&gt;INDEX(Table2xAcq.1[],_xlfn.AGGREGATE(15,6,(ROW(Tableyear1[])-ROW(INDEX(Tableyear1[],1,1))+1)/(YEAR(Tableyear1[])=YEAR(M1171)),1)),O1171-(O1171-INDEX(Table2xAcq.1[],_xlfn.AGGREGATE(15,6,(ROW(Tableyear1[])-ROW(INDEX(Tableyear1[],1,1))+1)/(YEAR(Tableyear1[])=YEAR(M1171)),1)))*$C$25,O1171+MAX($Q$2:Q1171)*$C$19),O1171)*($J1172/$J1171)</f>
        <v>5051.6823146803908</v>
      </c>
      <c r="P1172" s="80">
        <f t="array" ref="P1172">IF(YEAR(M1172)&lt;&gt;YEAR(M1171),IF(O1171&gt;INDEX(Table2xAcq.1[],_xlfn.AGGREGATE(15,6,(ROW(Tableyear1[])-ROW(INDEX(Tableyear1[],1,1))+1)/(YEAR(Tableyear1[])=YEAR(M1171)),1)),P1171+(O1171-INDEX(Table2xAcq.1[],_xlfn.AGGREGATE(15,6,(ROW(Tableyear1[])-ROW(INDEX(Tableyear1[],1,1))+1)/(YEAR(Tableyear1[])=YEAR(M1171)),1)))*$C$25,P1171-MAX($Q$2:Q1171)*$C$19),P1171)*(1+Tbill_YTM)^(1/52)</f>
        <v>12576.596930387092</v>
      </c>
      <c r="Q1172" s="64">
        <f t="shared" si="72"/>
        <v>28375.268265215087</v>
      </c>
      <c r="R1172" s="64">
        <f>IF(YEAR(M1172)&lt;&gt;YEAR(M1171), R1171*EXP($C$20/52)+(-MAX(Q$2:Q1171)*$C$19), R1171*EXP($C$20/52))</f>
        <v>-11691.304252296459</v>
      </c>
      <c r="S1172" s="65">
        <f t="shared" si="73"/>
        <v>2.4270404441524551</v>
      </c>
      <c r="T1172" s="62"/>
      <c r="U1172" s="62"/>
      <c r="V1172" s="62"/>
    </row>
    <row r="1173" spans="2:22" x14ac:dyDescent="0.4">
      <c r="G1173" s="62"/>
      <c r="H1173" s="77">
        <v>44802</v>
      </c>
      <c r="I1173" s="78">
        <v>12098.4404296875</v>
      </c>
      <c r="J1173" s="73">
        <v>44.583187103271399</v>
      </c>
      <c r="K1173" s="79">
        <f t="shared" si="74"/>
        <v>194.57382906711879</v>
      </c>
      <c r="L1173" s="62"/>
      <c r="M1173" s="77">
        <v>44802</v>
      </c>
      <c r="N1173" s="80">
        <f t="shared" si="75"/>
        <v>10314.958645112883</v>
      </c>
      <c r="O1173" s="80">
        <f t="array" ref="O1173">IF(YEAR(M1173)&lt;&gt;YEAR(M1172),IF(O1172&gt;INDEX(Table2xAcq.1[],_xlfn.AGGREGATE(15,6,(ROW(Tableyear1[])-ROW(INDEX(Tableyear1[],1,1))+1)/(YEAR(Tableyear1[])=YEAR(M1172)),1)),O1172-(O1172-INDEX(Table2xAcq.1[],_xlfn.AGGREGATE(15,6,(ROW(Tableyear1[])-ROW(INDEX(Tableyear1[],1,1))+1)/(YEAR(Tableyear1[])=YEAR(M1172)),1)))*$C$25,O1172+MAX($Q$2:Q1172)*$C$19),O1172)*($J1173/$J1172)</f>
        <v>4650.312097602151</v>
      </c>
      <c r="P1173" s="80">
        <f t="array" ref="P1173">IF(YEAR(M1173)&lt;&gt;YEAR(M1172),IF(O1172&gt;INDEX(Table2xAcq.1[],_xlfn.AGGREGATE(15,6,(ROW(Tableyear1[])-ROW(INDEX(Tableyear1[],1,1))+1)/(YEAR(Tableyear1[])=YEAR(M1172)),1)),P1172+(O1172-INDEX(Table2xAcq.1[],_xlfn.AGGREGATE(15,6,(ROW(Tableyear1[])-ROW(INDEX(Tableyear1[],1,1))+1)/(YEAR(Tableyear1[])=YEAR(M1172)),1)))*$C$25,P1172-MAX($Q$2:Q1172)*$C$19),P1172)*(1+Tbill_YTM)^(1/52)</f>
        <v>12583.747984614454</v>
      </c>
      <c r="Q1173" s="64">
        <f t="shared" si="72"/>
        <v>27549.018727329487</v>
      </c>
      <c r="R1173" s="64">
        <f>IF(YEAR(M1173)&lt;&gt;YEAR(M1172), R1172*EXP($C$20/52)+(-MAX(Q$2:Q1172)*$C$19), R1172*EXP($C$20/52))</f>
        <v>-11704.802004408564</v>
      </c>
      <c r="S1173" s="65">
        <f t="shared" si="73"/>
        <v>2.3536509816187636</v>
      </c>
      <c r="T1173" s="62"/>
      <c r="U1173" s="62"/>
      <c r="V1173" s="62"/>
    </row>
    <row r="1174" spans="2:22" x14ac:dyDescent="0.4">
      <c r="G1174" s="62"/>
      <c r="H1174" s="77">
        <v>44809</v>
      </c>
      <c r="I1174" s="78">
        <v>12588.2900390625</v>
      </c>
      <c r="J1174" s="73">
        <v>48.164089202880803</v>
      </c>
      <c r="K1174" s="79">
        <f t="shared" si="74"/>
        <v>194.68446376508885</v>
      </c>
      <c r="L1174" s="62"/>
      <c r="M1174" s="77">
        <v>44809</v>
      </c>
      <c r="N1174" s="80">
        <f t="shared" si="75"/>
        <v>10732.597471570976</v>
      </c>
      <c r="O1174" s="80">
        <f t="array" ref="O1174">IF(YEAR(M1174)&lt;&gt;YEAR(M1173),IF(O1173&gt;INDEX(Table2xAcq.1[],_xlfn.AGGREGATE(15,6,(ROW(Tableyear1[])-ROW(INDEX(Tableyear1[],1,1))+1)/(YEAR(Tableyear1[])=YEAR(M1173)),1)),O1173-(O1173-INDEX(Table2xAcq.1[],_xlfn.AGGREGATE(15,6,(ROW(Tableyear1[])-ROW(INDEX(Tableyear1[],1,1))+1)/(YEAR(Tableyear1[])=YEAR(M1173)),1)))*$C$25,O1173+MAX($Q$2:Q1173)*$C$19),O1173)*($J1174/$J1173)</f>
        <v>5023.8231325034822</v>
      </c>
      <c r="P1174" s="80">
        <f t="array" ref="P1174">IF(YEAR(M1174)&lt;&gt;YEAR(M1173),IF(O1173&gt;INDEX(Table2xAcq.1[],_xlfn.AGGREGATE(15,6,(ROW(Tableyear1[])-ROW(INDEX(Tableyear1[],1,1))+1)/(YEAR(Tableyear1[])=YEAR(M1173)),1)),P1173+(O1173-INDEX(Table2xAcq.1[],_xlfn.AGGREGATE(15,6,(ROW(Tableyear1[])-ROW(INDEX(Tableyear1[],1,1))+1)/(YEAR(Tableyear1[])=YEAR(M1173)),1)))*$C$25,P1173-MAX($Q$2:Q1173)*$C$19),P1173)*(1+Tbill_YTM)^(1/52)</f>
        <v>12590.90310493194</v>
      </c>
      <c r="Q1174" s="64">
        <f t="shared" si="72"/>
        <v>28347.323709006399</v>
      </c>
      <c r="R1174" s="64">
        <f>IF(YEAR(M1174)&lt;&gt;YEAR(M1173), R1173*EXP($C$20/52)+(-MAX(Q$2:Q1173)*$C$19), R1173*EXP($C$20/52))</f>
        <v>-11718.315339838677</v>
      </c>
      <c r="S1174" s="65">
        <f t="shared" si="73"/>
        <v>2.4190613485740733</v>
      </c>
      <c r="T1174" s="62"/>
      <c r="U1174" s="62"/>
      <c r="V1174" s="62"/>
    </row>
    <row r="1175" spans="2:22" x14ac:dyDescent="0.4">
      <c r="G1175" s="62"/>
      <c r="H1175" s="77">
        <v>44816</v>
      </c>
      <c r="I1175" s="78">
        <v>11861.3798828125</v>
      </c>
      <c r="J1175" s="73">
        <v>42.525661468505803</v>
      </c>
      <c r="K1175" s="79">
        <f t="shared" si="74"/>
        <v>194.79516136995883</v>
      </c>
      <c r="L1175" s="62"/>
      <c r="M1175" s="77">
        <v>44816</v>
      </c>
      <c r="N1175" s="80">
        <f t="shared" si="75"/>
        <v>10112.844186508517</v>
      </c>
      <c r="O1175" s="80">
        <f t="array" ref="O1175">IF(YEAR(M1175)&lt;&gt;YEAR(M1174),IF(O1174&gt;INDEX(Table2xAcq.1[],_xlfn.AGGREGATE(15,6,(ROW(Tableyear1[])-ROW(INDEX(Tableyear1[],1,1))+1)/(YEAR(Tableyear1[])=YEAR(M1174)),1)),O1174-(O1174-INDEX(Table2xAcq.1[],_xlfn.AGGREGATE(15,6,(ROW(Tableyear1[])-ROW(INDEX(Tableyear1[],1,1))+1)/(YEAR(Tableyear1[])=YEAR(M1174)),1)))*$C$25,O1174+MAX($Q$2:Q1174)*$C$19),O1174)*($J1175/$J1174)</f>
        <v>4435.6989895640563</v>
      </c>
      <c r="P1175" s="80">
        <f t="array" ref="P1175">IF(YEAR(M1175)&lt;&gt;YEAR(M1174),IF(O1174&gt;INDEX(Table2xAcq.1[],_xlfn.AGGREGATE(15,6,(ROW(Tableyear1[])-ROW(INDEX(Tableyear1[],1,1))+1)/(YEAR(Tableyear1[])=YEAR(M1174)),1)),P1174+(O1174-INDEX(Table2xAcq.1[],_xlfn.AGGREGATE(15,6,(ROW(Tableyear1[])-ROW(INDEX(Tableyear1[],1,1))+1)/(YEAR(Tableyear1[])=YEAR(M1174)),1)))*$C$25,P1174-MAX($Q$2:Q1174)*$C$19),P1174)*(1+Tbill_YTM)^(1/52)</f>
        <v>12598.062293651528</v>
      </c>
      <c r="Q1175" s="64">
        <f t="shared" si="72"/>
        <v>27146.605469724102</v>
      </c>
      <c r="R1175" s="64">
        <f>IF(YEAR(M1175)&lt;&gt;YEAR(M1174), R1174*EXP($C$20/52)+(-MAX(Q$2:Q1174)*$C$19), R1174*EXP($C$20/52))</f>
        <v>-11731.844276577925</v>
      </c>
      <c r="S1175" s="65">
        <f t="shared" si="73"/>
        <v>2.3139248041265787</v>
      </c>
      <c r="T1175" s="62"/>
      <c r="U1175" s="62"/>
      <c r="V1175" s="62"/>
    </row>
    <row r="1176" spans="2:22" ht="17.5" customHeight="1" x14ac:dyDescent="0.4">
      <c r="G1176" s="62"/>
      <c r="H1176" s="77">
        <v>44823</v>
      </c>
      <c r="I1176" s="78">
        <v>11311.240234375</v>
      </c>
      <c r="J1176" s="73">
        <v>38.657894134521399</v>
      </c>
      <c r="K1176" s="79">
        <f t="shared" si="74"/>
        <v>194.90592191749764</v>
      </c>
      <c r="L1176" s="62"/>
      <c r="M1176" s="77">
        <v>44823</v>
      </c>
      <c r="N1176" s="80">
        <f t="shared" si="75"/>
        <v>9643.8029282034313</v>
      </c>
      <c r="O1176" s="80">
        <f t="array" ref="O1176">IF(YEAR(M1176)&lt;&gt;YEAR(M1175),IF(O1175&gt;INDEX(Table2xAcq.1[],_xlfn.AGGREGATE(15,6,(ROW(Tableyear1[])-ROW(INDEX(Tableyear1[],1,1))+1)/(YEAR(Tableyear1[])=YEAR(M1175)),1)),O1175-(O1175-INDEX(Table2xAcq.1[],_xlfn.AGGREGATE(15,6,(ROW(Tableyear1[])-ROW(INDEX(Tableyear1[],1,1))+1)/(YEAR(Tableyear1[])=YEAR(M1175)),1)))*$C$25,O1175+MAX($Q$2:Q1175)*$C$19),O1175)*($J1176/$J1175)</f>
        <v>4032.2660725257338</v>
      </c>
      <c r="P1176" s="80">
        <f t="array" ref="P1176">IF(YEAR(M1176)&lt;&gt;YEAR(M1175),IF(O1175&gt;INDEX(Table2xAcq.1[],_xlfn.AGGREGATE(15,6,(ROW(Tableyear1[])-ROW(INDEX(Tableyear1[],1,1))+1)/(YEAR(Tableyear1[])=YEAR(M1175)),1)),P1175+(O1175-INDEX(Table2xAcq.1[],_xlfn.AGGREGATE(15,6,(ROW(Tableyear1[])-ROW(INDEX(Tableyear1[],1,1))+1)/(YEAR(Tableyear1[])=YEAR(M1175)),1)))*$C$25,P1175-MAX($Q$2:Q1175)*$C$19),P1175)*(1+Tbill_YTM)^(1/52)</f>
        <v>12605.225553086513</v>
      </c>
      <c r="Q1176" s="64">
        <f t="shared" si="72"/>
        <v>26281.294553815678</v>
      </c>
      <c r="R1176" s="64">
        <f>IF(YEAR(M1176)&lt;&gt;YEAR(M1175), R1175*EXP($C$20/52)+(-MAX(Q$2:Q1175)*$C$19), R1175*EXP($C$20/52))</f>
        <v>-11745.388832638211</v>
      </c>
      <c r="S1176" s="65">
        <f t="shared" si="73"/>
        <v>2.2375840364505377</v>
      </c>
      <c r="T1176" s="62"/>
      <c r="U1176" s="62"/>
      <c r="V1176" s="62"/>
    </row>
    <row r="1177" spans="2:22" ht="17.5" customHeight="1" x14ac:dyDescent="0.4">
      <c r="G1177" s="62"/>
      <c r="H1177" s="77">
        <v>44830</v>
      </c>
      <c r="I1177" s="78">
        <v>10971.2197265625</v>
      </c>
      <c r="J1177" s="73">
        <v>36.264034271240199</v>
      </c>
      <c r="K1177" s="79">
        <f t="shared" si="74"/>
        <v>195.01674544349444</v>
      </c>
      <c r="L1177" s="62"/>
      <c r="M1177" s="77">
        <v>44830</v>
      </c>
      <c r="N1177" s="80">
        <f t="shared" si="75"/>
        <v>9353.9062678066166</v>
      </c>
      <c r="O1177" s="80">
        <f t="array" ref="O1177">IF(YEAR(M1177)&lt;&gt;YEAR(M1176),IF(O1176&gt;INDEX(Table2xAcq.1[],_xlfn.AGGREGATE(15,6,(ROW(Tableyear1[])-ROW(INDEX(Tableyear1[],1,1))+1)/(YEAR(Tableyear1[])=YEAR(M1176)),1)),O1176-(O1176-INDEX(Table2xAcq.1[],_xlfn.AGGREGATE(15,6,(ROW(Tableyear1[])-ROW(INDEX(Tableyear1[],1,1))+1)/(YEAR(Tableyear1[])=YEAR(M1176)),1)))*$C$25,O1176+MAX($Q$2:Q1176)*$C$19),O1176)*($J1177/$J1176)</f>
        <v>3782.5711492714931</v>
      </c>
      <c r="P1177" s="80">
        <f t="array" ref="P1177">IF(YEAR(M1177)&lt;&gt;YEAR(M1176),IF(O1176&gt;INDEX(Table2xAcq.1[],_xlfn.AGGREGATE(15,6,(ROW(Tableyear1[])-ROW(INDEX(Tableyear1[],1,1))+1)/(YEAR(Tableyear1[])=YEAR(M1176)),1)),P1176+(O1176-INDEX(Table2xAcq.1[],_xlfn.AGGREGATE(15,6,(ROW(Tableyear1[])-ROW(INDEX(Tableyear1[],1,1))+1)/(YEAR(Tableyear1[])=YEAR(M1176)),1)))*$C$25,P1176-MAX($Q$2:Q1176)*$C$19),P1176)*(1+Tbill_YTM)^(1/52)</f>
        <v>12612.392885551504</v>
      </c>
      <c r="Q1177" s="64">
        <f t="shared" si="72"/>
        <v>25748.870302629613</v>
      </c>
      <c r="R1177" s="64">
        <f>IF(YEAR(M1177)&lt;&gt;YEAR(M1176), R1176*EXP($C$20/52)+(-MAX(Q$2:Q1176)*$C$19), R1176*EXP($C$20/52))</f>
        <v>-11758.949026052227</v>
      </c>
      <c r="S1177" s="65">
        <f t="shared" si="73"/>
        <v>2.1897254801923527</v>
      </c>
      <c r="T1177" s="62"/>
      <c r="U1177" s="62"/>
      <c r="V1177" s="62"/>
    </row>
    <row r="1178" spans="2:22" ht="17.5" customHeight="1" x14ac:dyDescent="0.4">
      <c r="G1178" s="62"/>
      <c r="H1178" s="77">
        <v>44837</v>
      </c>
      <c r="I1178" s="78">
        <v>11039.4697265625</v>
      </c>
      <c r="J1178" s="73">
        <v>36.6102485656738</v>
      </c>
      <c r="K1178" s="79">
        <f t="shared" si="74"/>
        <v>195.12763198375882</v>
      </c>
      <c r="L1178" s="62"/>
      <c r="M1178" s="77">
        <v>44837</v>
      </c>
      <c r="N1178" s="80">
        <f t="shared" si="75"/>
        <v>9412.0952494047306</v>
      </c>
      <c r="O1178" s="80">
        <f t="array" ref="O1178">IF(YEAR(M1178)&lt;&gt;YEAR(M1177),IF(O1177&gt;INDEX(Table2xAcq.1[],_xlfn.AGGREGATE(15,6,(ROW(Tableyear1[])-ROW(INDEX(Tableyear1[],1,1))+1)/(YEAR(Tableyear1[])=YEAR(M1177)),1)),O1177-(O1177-INDEX(Table2xAcq.1[],_xlfn.AGGREGATE(15,6,(ROW(Tableyear1[])-ROW(INDEX(Tableyear1[],1,1))+1)/(YEAR(Tableyear1[])=YEAR(M1177)),1)))*$C$25,O1177+MAX($Q$2:Q1177)*$C$19),O1177)*($J1178/$J1177)</f>
        <v>3818.683518672945</v>
      </c>
      <c r="P1178" s="80">
        <f t="array" ref="P1178">IF(YEAR(M1178)&lt;&gt;YEAR(M1177),IF(O1177&gt;INDEX(Table2xAcq.1[],_xlfn.AGGREGATE(15,6,(ROW(Tableyear1[])-ROW(INDEX(Tableyear1[],1,1))+1)/(YEAR(Tableyear1[])=YEAR(M1177)),1)),P1177+(O1177-INDEX(Table2xAcq.1[],_xlfn.AGGREGATE(15,6,(ROW(Tableyear1[])-ROW(INDEX(Tableyear1[],1,1))+1)/(YEAR(Tableyear1[])=YEAR(M1177)),1)))*$C$25,P1177-MAX($Q$2:Q1177)*$C$19),P1177)*(1+Tbill_YTM)^(1/52)</f>
        <v>12619.564293362426</v>
      </c>
      <c r="Q1178" s="64">
        <f t="shared" si="72"/>
        <v>25850.3430614401</v>
      </c>
      <c r="R1178" s="64">
        <f>IF(YEAR(M1178)&lt;&gt;YEAR(M1177), R1177*EXP($C$20/52)+(-MAX(Q$2:Q1177)*$C$19), R1177*EXP($C$20/52))</f>
        <v>-11772.524874873488</v>
      </c>
      <c r="S1178" s="65">
        <f t="shared" si="73"/>
        <v>2.1958197868507709</v>
      </c>
      <c r="T1178" s="62"/>
      <c r="U1178" s="62"/>
      <c r="V1178" s="62"/>
    </row>
    <row r="1179" spans="2:22" x14ac:dyDescent="0.4">
      <c r="G1179" s="62"/>
      <c r="H1179" s="77">
        <v>44844</v>
      </c>
      <c r="I1179" s="78">
        <v>10692.0595703125</v>
      </c>
      <c r="J1179" s="73">
        <v>34.246059417724602</v>
      </c>
      <c r="K1179" s="79">
        <f t="shared" si="74"/>
        <v>195.23858157412067</v>
      </c>
      <c r="L1179" s="62"/>
      <c r="M1179" s="77">
        <v>44844</v>
      </c>
      <c r="N1179" s="80">
        <f t="shared" si="75"/>
        <v>9115.8982796021101</v>
      </c>
      <c r="O1179" s="80">
        <f t="array" ref="O1179">IF(YEAR(M1179)&lt;&gt;YEAR(M1178),IF(O1178&gt;INDEX(Table2xAcq.1[],_xlfn.AGGREGATE(15,6,(ROW(Tableyear1[])-ROW(INDEX(Tableyear1[],1,1))+1)/(YEAR(Tableyear1[])=YEAR(M1178)),1)),O1178-(O1178-INDEX(Table2xAcq.1[],_xlfn.AGGREGATE(15,6,(ROW(Tableyear1[])-ROW(INDEX(Tableyear1[],1,1))+1)/(YEAR(Tableyear1[])=YEAR(M1178)),1)))*$C$25,O1178+MAX($Q$2:Q1178)*$C$19),O1178)*($J1179/$J1178)</f>
        <v>3572.083441153562</v>
      </c>
      <c r="P1179" s="80">
        <f t="array" ref="P1179">IF(YEAR(M1179)&lt;&gt;YEAR(M1178),IF(O1178&gt;INDEX(Table2xAcq.1[],_xlfn.AGGREGATE(15,6,(ROW(Tableyear1[])-ROW(INDEX(Tableyear1[],1,1))+1)/(YEAR(Tableyear1[])=YEAR(M1178)),1)),P1178+(O1178-INDEX(Table2xAcq.1[],_xlfn.AGGREGATE(15,6,(ROW(Tableyear1[])-ROW(INDEX(Tableyear1[],1,1))+1)/(YEAR(Tableyear1[])=YEAR(M1178)),1)))*$C$25,P1178-MAX($Q$2:Q1178)*$C$19),P1178)*(1+Tbill_YTM)^(1/52)</f>
        <v>12626.73977883652</v>
      </c>
      <c r="Q1179" s="64">
        <f t="shared" si="72"/>
        <v>25314.72149959219</v>
      </c>
      <c r="R1179" s="64">
        <f>IF(YEAR(M1179)&lt;&gt;YEAR(M1178), R1178*EXP($C$20/52)+(-MAX(Q$2:Q1178)*$C$19), R1178*EXP($C$20/52))</f>
        <v>-11786.116397176353</v>
      </c>
      <c r="S1179" s="65">
        <f t="shared" si="73"/>
        <v>2.1478424823342945</v>
      </c>
      <c r="T1179" s="62"/>
      <c r="U1179" s="62"/>
      <c r="V1179" s="62"/>
    </row>
    <row r="1180" spans="2:22" x14ac:dyDescent="0.4">
      <c r="G1180" s="62"/>
      <c r="H1180" s="77">
        <v>44851</v>
      </c>
      <c r="I1180" s="78">
        <v>11310.330078125</v>
      </c>
      <c r="J1180" s="73">
        <v>38.1534004211425</v>
      </c>
      <c r="K1180" s="79">
        <f t="shared" si="74"/>
        <v>195.34959425043033</v>
      </c>
      <c r="L1180" s="62"/>
      <c r="M1180" s="77">
        <v>44851</v>
      </c>
      <c r="N1180" s="80">
        <f t="shared" si="75"/>
        <v>9643.0269418989265</v>
      </c>
      <c r="O1180" s="80">
        <f t="array" ref="O1180">IF(YEAR(M1180)&lt;&gt;YEAR(M1179),IF(O1179&gt;INDEX(Table2xAcq.1[],_xlfn.AGGREGATE(15,6,(ROW(Tableyear1[])-ROW(INDEX(Tableyear1[],1,1))+1)/(YEAR(Tableyear1[])=YEAR(M1179)),1)),O1179-(O1179-INDEX(Table2xAcq.1[],_xlfn.AGGREGATE(15,6,(ROW(Tableyear1[])-ROW(INDEX(Tableyear1[],1,1))+1)/(YEAR(Tableyear1[])=YEAR(M1179)),1)))*$C$25,O1179+MAX($Q$2:Q1179)*$C$19),O1179)*($J1180/$J1179)</f>
        <v>3979.644145496251</v>
      </c>
      <c r="P1180" s="80">
        <f t="array" ref="P1180">IF(YEAR(M1180)&lt;&gt;YEAR(M1179),IF(O1179&gt;INDEX(Table2xAcq.1[],_xlfn.AGGREGATE(15,6,(ROW(Tableyear1[])-ROW(INDEX(Tableyear1[],1,1))+1)/(YEAR(Tableyear1[])=YEAR(M1179)),1)),P1179+(O1179-INDEX(Table2xAcq.1[],_xlfn.AGGREGATE(15,6,(ROW(Tableyear1[])-ROW(INDEX(Tableyear1[],1,1))+1)/(YEAR(Tableyear1[])=YEAR(M1179)),1)))*$C$25,P1179-MAX($Q$2:Q1179)*$C$19),P1179)*(1+Tbill_YTM)^(1/52)</f>
        <v>12633.919344292346</v>
      </c>
      <c r="Q1180" s="64">
        <f t="shared" si="72"/>
        <v>26256.590431687524</v>
      </c>
      <c r="R1180" s="64">
        <f>IF(YEAR(M1180)&lt;&gt;YEAR(M1179), R1179*EXP($C$20/52)+(-MAX(Q$2:Q1179)*$C$19), R1179*EXP($C$20/52))</f>
        <v>-11799.723611056043</v>
      </c>
      <c r="S1180" s="65">
        <f t="shared" si="73"/>
        <v>2.2251869024360675</v>
      </c>
      <c r="T1180" s="62"/>
      <c r="U1180" s="62"/>
      <c r="V1180" s="62"/>
    </row>
    <row r="1181" spans="2:22" x14ac:dyDescent="0.4">
      <c r="G1181" s="62"/>
      <c r="H1181" s="77">
        <v>44858</v>
      </c>
      <c r="I1181" s="78">
        <v>11546.2099609375</v>
      </c>
      <c r="J1181" s="73">
        <v>39.627304077148402</v>
      </c>
      <c r="K1181" s="79">
        <f t="shared" si="74"/>
        <v>195.46067004855843</v>
      </c>
      <c r="L1181" s="62"/>
      <c r="M1181" s="77">
        <v>44858</v>
      </c>
      <c r="N1181" s="80">
        <f t="shared" si="75"/>
        <v>9844.1347830760933</v>
      </c>
      <c r="O1181" s="80">
        <f t="array" ref="O1181">IF(YEAR(M1181)&lt;&gt;YEAR(M1180),IF(O1180&gt;INDEX(Table2xAcq.1[],_xlfn.AGGREGATE(15,6,(ROW(Tableyear1[])-ROW(INDEX(Tableyear1[],1,1))+1)/(YEAR(Tableyear1[])=YEAR(M1180)),1)),O1180-(O1180-INDEX(Table2xAcq.1[],_xlfn.AGGREGATE(15,6,(ROW(Tableyear1[])-ROW(INDEX(Tableyear1[],1,1))+1)/(YEAR(Tableyear1[])=YEAR(M1180)),1)))*$C$25,O1180+MAX($Q$2:Q1180)*$C$19),O1180)*($J1181/$J1180)</f>
        <v>4133.3817413829602</v>
      </c>
      <c r="P1181" s="80">
        <f t="array" ref="P1181">IF(YEAR(M1181)&lt;&gt;YEAR(M1180),IF(O1180&gt;INDEX(Table2xAcq.1[],_xlfn.AGGREGATE(15,6,(ROW(Tableyear1[])-ROW(INDEX(Tableyear1[],1,1))+1)/(YEAR(Tableyear1[])=YEAR(M1180)),1)),P1180+(O1180-INDEX(Table2xAcq.1[],_xlfn.AGGREGATE(15,6,(ROW(Tableyear1[])-ROW(INDEX(Tableyear1[],1,1))+1)/(YEAR(Tableyear1[])=YEAR(M1180)),1)))*$C$25,P1180-MAX($Q$2:Q1180)*$C$19),P1180)*(1+Tbill_YTM)^(1/52)</f>
        <v>12641.102992049782</v>
      </c>
      <c r="Q1181" s="64">
        <f t="shared" si="72"/>
        <v>26618.619516508836</v>
      </c>
      <c r="R1181" s="64">
        <f>IF(YEAR(M1181)&lt;&gt;YEAR(M1180), R1180*EXP($C$20/52)+(-MAX(Q$2:Q1180)*$C$19), R1180*EXP($C$20/52))</f>
        <v>-11813.346534628672</v>
      </c>
      <c r="S1181" s="65">
        <f t="shared" si="73"/>
        <v>2.2532666284258407</v>
      </c>
      <c r="T1181" s="62"/>
      <c r="U1181" s="62"/>
      <c r="V1181" s="62"/>
    </row>
    <row r="1182" spans="2:22" x14ac:dyDescent="0.4">
      <c r="G1182" s="62"/>
      <c r="H1182" s="77">
        <v>44865</v>
      </c>
      <c r="I1182" s="78">
        <v>10857.0302734375</v>
      </c>
      <c r="J1182" s="73">
        <v>34.987960815429602</v>
      </c>
      <c r="K1182" s="79">
        <f t="shared" si="74"/>
        <v>195.57180900439604</v>
      </c>
      <c r="L1182" s="62"/>
      <c r="M1182" s="77">
        <v>44865</v>
      </c>
      <c r="N1182" s="80">
        <f t="shared" si="75"/>
        <v>9256.5499603108055</v>
      </c>
      <c r="O1182" s="80">
        <f t="array" ref="O1182">IF(YEAR(M1182)&lt;&gt;YEAR(M1181),IF(O1181&gt;INDEX(Table2xAcq.1[],_xlfn.AGGREGATE(15,6,(ROW(Tableyear1[])-ROW(INDEX(Tableyear1[],1,1))+1)/(YEAR(Tableyear1[])=YEAR(M1181)),1)),O1181-(O1181-INDEX(Table2xAcq.1[],_xlfn.AGGREGATE(15,6,(ROW(Tableyear1[])-ROW(INDEX(Tableyear1[],1,1))+1)/(YEAR(Tableyear1[])=YEAR(M1181)),1)))*$C$25,O1181+MAX($Q$2:Q1181)*$C$19),O1181)*($J1182/$J1181)</f>
        <v>3649.4685109329798</v>
      </c>
      <c r="P1182" s="80">
        <f t="array" ref="P1182">IF(YEAR(M1182)&lt;&gt;YEAR(M1181),IF(O1181&gt;INDEX(Table2xAcq.1[],_xlfn.AGGREGATE(15,6,(ROW(Tableyear1[])-ROW(INDEX(Tableyear1[],1,1))+1)/(YEAR(Tableyear1[])=YEAR(M1181)),1)),P1181+(O1181-INDEX(Table2xAcq.1[],_xlfn.AGGREGATE(15,6,(ROW(Tableyear1[])-ROW(INDEX(Tableyear1[],1,1))+1)/(YEAR(Tableyear1[])=YEAR(M1181)),1)))*$C$25,P1181-MAX($Q$2:Q1181)*$C$19),P1181)*(1+Tbill_YTM)^(1/52)</f>
        <v>12648.290724430026</v>
      </c>
      <c r="Q1182" s="64">
        <f t="shared" si="72"/>
        <v>25554.309195673814</v>
      </c>
      <c r="R1182" s="64">
        <f>IF(YEAR(M1182)&lt;&gt;YEAR(M1181), R1181*EXP($C$20/52)+(-MAX(Q$2:Q1181)*$C$19), R1181*EXP($C$20/52))</f>
        <v>-11826.985186031274</v>
      </c>
      <c r="S1182" s="65">
        <f t="shared" si="73"/>
        <v>2.1606782112026095</v>
      </c>
      <c r="T1182" s="62"/>
      <c r="U1182" s="62"/>
      <c r="V1182" s="62"/>
    </row>
    <row r="1183" spans="2:22" x14ac:dyDescent="0.4">
      <c r="G1183" s="62"/>
      <c r="H1183" s="77">
        <v>44872</v>
      </c>
      <c r="I1183" s="78">
        <v>11817.009765625</v>
      </c>
      <c r="J1183" s="73">
        <v>41.111106872558501</v>
      </c>
      <c r="K1183" s="79">
        <f t="shared" si="74"/>
        <v>195.68301115385466</v>
      </c>
      <c r="L1183" s="62"/>
      <c r="M1183" s="77">
        <v>44872</v>
      </c>
      <c r="N1183" s="80">
        <f t="shared" si="75"/>
        <v>10075.014854163765</v>
      </c>
      <c r="O1183" s="80">
        <f t="array" ref="O1183">IF(YEAR(M1183)&lt;&gt;YEAR(M1182),IF(O1182&gt;INDEX(Table2xAcq.1[],_xlfn.AGGREGATE(15,6,(ROW(Tableyear1[])-ROW(INDEX(Tableyear1[],1,1))+1)/(YEAR(Tableyear1[])=YEAR(M1182)),1)),O1182-(O1182-INDEX(Table2xAcq.1[],_xlfn.AGGREGATE(15,6,(ROW(Tableyear1[])-ROW(INDEX(Tableyear1[],1,1))+1)/(YEAR(Tableyear1[])=YEAR(M1182)),1)))*$C$25,O1182+MAX($Q$2:Q1182)*$C$19),O1182)*($J1183/$J1182)</f>
        <v>4288.1518809418067</v>
      </c>
      <c r="P1183" s="80">
        <f t="array" ref="P1183">IF(YEAR(M1183)&lt;&gt;YEAR(M1182),IF(O1182&gt;INDEX(Table2xAcq.1[],_xlfn.AGGREGATE(15,6,(ROW(Tableyear1[])-ROW(INDEX(Tableyear1[],1,1))+1)/(YEAR(Tableyear1[])=YEAR(M1182)),1)),P1182+(O1182-INDEX(Table2xAcq.1[],_xlfn.AGGREGATE(15,6,(ROW(Tableyear1[])-ROW(INDEX(Tableyear1[],1,1))+1)/(YEAR(Tableyear1[])=YEAR(M1182)),1)))*$C$25,P1182-MAX($Q$2:Q1182)*$C$19),P1182)*(1+Tbill_YTM)^(1/52)</f>
        <v>12655.482543755596</v>
      </c>
      <c r="Q1183" s="64">
        <f t="shared" si="72"/>
        <v>27018.649278861165</v>
      </c>
      <c r="R1183" s="64">
        <f>IF(YEAR(M1183)&lt;&gt;YEAR(M1182), R1182*EXP($C$20/52)+(-MAX(Q$2:Q1182)*$C$19), R1182*EXP($C$20/52))</f>
        <v>-11840.639583421816</v>
      </c>
      <c r="S1183" s="65">
        <f t="shared" si="73"/>
        <v>2.2818572500669823</v>
      </c>
      <c r="T1183" s="62"/>
      <c r="U1183" s="62"/>
      <c r="V1183" s="62"/>
    </row>
    <row r="1184" spans="2:22" x14ac:dyDescent="0.4">
      <c r="G1184" s="62"/>
      <c r="H1184" s="77">
        <v>44879</v>
      </c>
      <c r="I1184" s="78">
        <v>11677.01953125</v>
      </c>
      <c r="J1184" s="73">
        <v>40.151588439941399</v>
      </c>
      <c r="K1184" s="79">
        <f t="shared" si="74"/>
        <v>195.79427653286621</v>
      </c>
      <c r="L1184" s="62"/>
      <c r="M1184" s="77">
        <v>44879</v>
      </c>
      <c r="N1184" s="80">
        <f t="shared" si="75"/>
        <v>9955.6611666624831</v>
      </c>
      <c r="O1184" s="80">
        <f t="array" ref="O1184">IF(YEAR(M1184)&lt;&gt;YEAR(M1183),IF(O1183&gt;INDEX(Table2xAcq.1[],_xlfn.AGGREGATE(15,6,(ROW(Tableyear1[])-ROW(INDEX(Tableyear1[],1,1))+1)/(YEAR(Tableyear1[])=YEAR(M1183)),1)),O1183-(O1183-INDEX(Table2xAcq.1[],_xlfn.AGGREGATE(15,6,(ROW(Tableyear1[])-ROW(INDEX(Tableyear1[],1,1))+1)/(YEAR(Tableyear1[])=YEAR(M1183)),1)))*$C$25,O1183+MAX($Q$2:Q1183)*$C$19),O1183)*($J1184/$J1183)</f>
        <v>4188.0679599620044</v>
      </c>
      <c r="P1184" s="80">
        <f t="array" ref="P1184">IF(YEAR(M1184)&lt;&gt;YEAR(M1183),IF(O1183&gt;INDEX(Table2xAcq.1[],_xlfn.AGGREGATE(15,6,(ROW(Tableyear1[])-ROW(INDEX(Tableyear1[],1,1))+1)/(YEAR(Tableyear1[])=YEAR(M1183)),1)),P1183+(O1183-INDEX(Table2xAcq.1[],_xlfn.AGGREGATE(15,6,(ROW(Tableyear1[])-ROW(INDEX(Tableyear1[],1,1))+1)/(YEAR(Tableyear1[])=YEAR(M1183)),1)))*$C$25,P1183-MAX($Q$2:Q1183)*$C$19),P1183)*(1+Tbill_YTM)^(1/52)</f>
        <v>12662.678452350327</v>
      </c>
      <c r="Q1184" s="64">
        <f t="shared" si="72"/>
        <v>26806.407578974813</v>
      </c>
      <c r="R1184" s="64">
        <f>IF(YEAR(M1184)&lt;&gt;YEAR(M1183), R1183*EXP($C$20/52)+(-MAX(Q$2:Q1183)*$C$19), R1183*EXP($C$20/52))</f>
        <v>-11854.309744979235</v>
      </c>
      <c r="S1184" s="65">
        <f t="shared" si="73"/>
        <v>2.2613216758848722</v>
      </c>
      <c r="T1184" s="62"/>
      <c r="U1184" s="62"/>
      <c r="V1184" s="62"/>
    </row>
    <row r="1185" spans="7:22" x14ac:dyDescent="0.4">
      <c r="G1185" s="62"/>
      <c r="H1185" s="77">
        <v>44886</v>
      </c>
      <c r="I1185" s="78">
        <v>11756.0302734375</v>
      </c>
      <c r="J1185" s="73">
        <v>40.675853729247997</v>
      </c>
      <c r="K1185" s="79">
        <f t="shared" si="74"/>
        <v>195.90560517738297</v>
      </c>
      <c r="L1185" s="62"/>
      <c r="M1185" s="77">
        <v>44886</v>
      </c>
      <c r="N1185" s="80">
        <f t="shared" si="75"/>
        <v>10023.024604365073</v>
      </c>
      <c r="O1185" s="80">
        <f t="array" ref="O1185">IF(YEAR(M1185)&lt;&gt;YEAR(M1184),IF(O1184&gt;INDEX(Table2xAcq.1[],_xlfn.AGGREGATE(15,6,(ROW(Tableyear1[])-ROW(INDEX(Tableyear1[],1,1))+1)/(YEAR(Tableyear1[])=YEAR(M1184)),1)),O1184-(O1184-INDEX(Table2xAcq.1[],_xlfn.AGGREGATE(15,6,(ROW(Tableyear1[])-ROW(INDEX(Tableyear1[],1,1))+1)/(YEAR(Tableyear1[])=YEAR(M1184)),1)))*$C$25,O1184+MAX($Q$2:Q1184)*$C$19),O1184)*($J1185/$J1184)</f>
        <v>4242.7521890541966</v>
      </c>
      <c r="P1185" s="80">
        <f t="array" ref="P1185">IF(YEAR(M1185)&lt;&gt;YEAR(M1184),IF(O1184&gt;INDEX(Table2xAcq.1[],_xlfn.AGGREGATE(15,6,(ROW(Tableyear1[])-ROW(INDEX(Tableyear1[],1,1))+1)/(YEAR(Tableyear1[])=YEAR(M1184)),1)),P1184+(O1184-INDEX(Table2xAcq.1[],_xlfn.AGGREGATE(15,6,(ROW(Tableyear1[])-ROW(INDEX(Tableyear1[],1,1))+1)/(YEAR(Tableyear1[])=YEAR(M1184)),1)))*$C$25,P1184-MAX($Q$2:Q1184)*$C$19),P1184)*(1+Tbill_YTM)^(1/52)</f>
        <v>12669.878452539378</v>
      </c>
      <c r="Q1185" s="64">
        <f t="shared" si="72"/>
        <v>26935.655245958649</v>
      </c>
      <c r="R1185" s="64">
        <f>IF(YEAR(M1185)&lt;&gt;YEAR(M1184), R1184*EXP($C$20/52)+(-MAX(Q$2:Q1184)*$C$19), R1184*EXP($C$20/52))</f>
        <v>-11867.995688903449</v>
      </c>
      <c r="S1185" s="65">
        <f t="shared" si="73"/>
        <v>2.2696044009472831</v>
      </c>
      <c r="T1185" s="62"/>
      <c r="U1185" s="62"/>
      <c r="V1185" s="62"/>
    </row>
    <row r="1186" spans="7:22" x14ac:dyDescent="0.4">
      <c r="G1186" s="62"/>
      <c r="H1186" s="77">
        <v>44893</v>
      </c>
      <c r="I1186" s="78">
        <v>11994.259765625</v>
      </c>
      <c r="J1186" s="73">
        <v>42.179439544677699</v>
      </c>
      <c r="K1186" s="79">
        <f t="shared" si="74"/>
        <v>196.01699712337773</v>
      </c>
      <c r="L1186" s="62"/>
      <c r="M1186" s="77">
        <v>44893</v>
      </c>
      <c r="N1186" s="80">
        <f t="shared" si="75"/>
        <v>10226.135689156667</v>
      </c>
      <c r="O1186" s="80">
        <f t="array" ref="O1186">IF(YEAR(M1186)&lt;&gt;YEAR(M1185),IF(O1185&gt;INDEX(Table2xAcq.1[],_xlfn.AGGREGATE(15,6,(ROW(Tableyear1[])-ROW(INDEX(Tableyear1[],1,1))+1)/(YEAR(Tableyear1[])=YEAR(M1185)),1)),O1185-(O1185-INDEX(Table2xAcq.1[],_xlfn.AGGREGATE(15,6,(ROW(Tableyear1[])-ROW(INDEX(Tableyear1[],1,1))+1)/(YEAR(Tableyear1[])=YEAR(M1185)),1)))*$C$25,O1185+MAX($Q$2:Q1185)*$C$19),O1185)*($J1186/$J1185)</f>
        <v>4399.5858243678704</v>
      </c>
      <c r="P1186" s="80">
        <f t="array" ref="P1186">IF(YEAR(M1186)&lt;&gt;YEAR(M1185),IF(O1185&gt;INDEX(Table2xAcq.1[],_xlfn.AGGREGATE(15,6,(ROW(Tableyear1[])-ROW(INDEX(Tableyear1[],1,1))+1)/(YEAR(Tableyear1[])=YEAR(M1185)),1)),P1185+(O1185-INDEX(Table2xAcq.1[],_xlfn.AGGREGATE(15,6,(ROW(Tableyear1[])-ROW(INDEX(Tableyear1[],1,1))+1)/(YEAR(Tableyear1[])=YEAR(M1185)),1)))*$C$25,P1185-MAX($Q$2:Q1185)*$C$19),P1185)*(1+Tbill_YTM)^(1/52)</f>
        <v>12677.082546649232</v>
      </c>
      <c r="Q1186" s="64">
        <f t="shared" si="72"/>
        <v>27302.804060173767</v>
      </c>
      <c r="R1186" s="64">
        <f>IF(YEAR(M1186)&lt;&gt;YEAR(M1185), R1185*EXP($C$20/52)+(-MAX(Q$2:Q1185)*$C$19), R1185*EXP($C$20/52))</f>
        <v>-11881.697433415393</v>
      </c>
      <c r="S1186" s="65">
        <f t="shared" si="73"/>
        <v>2.2978875041363156</v>
      </c>
      <c r="T1186" s="62"/>
      <c r="U1186" s="62"/>
      <c r="V1186" s="62"/>
    </row>
    <row r="1187" spans="7:22" x14ac:dyDescent="0.4">
      <c r="G1187" s="62"/>
      <c r="H1187" s="77">
        <v>44900</v>
      </c>
      <c r="I1187" s="78">
        <v>11563.330078125</v>
      </c>
      <c r="J1187" s="73">
        <v>39.122814178466797</v>
      </c>
      <c r="K1187" s="79">
        <f t="shared" si="74"/>
        <v>196.12845240684373</v>
      </c>
      <c r="L1187" s="62"/>
      <c r="M1187" s="77">
        <v>44900</v>
      </c>
      <c r="N1187" s="80">
        <f t="shared" si="75"/>
        <v>9858.7311520721505</v>
      </c>
      <c r="O1187" s="80">
        <f t="array" ref="O1187">IF(YEAR(M1187)&lt;&gt;YEAR(M1186),IF(O1186&gt;INDEX(Table2xAcq.1[],_xlfn.AGGREGATE(15,6,(ROW(Tableyear1[])-ROW(INDEX(Tableyear1[],1,1))+1)/(YEAR(Tableyear1[])=YEAR(M1186)),1)),O1186-(O1186-INDEX(Table2xAcq.1[],_xlfn.AGGREGATE(15,6,(ROW(Tableyear1[])-ROW(INDEX(Tableyear1[],1,1))+1)/(YEAR(Tableyear1[])=YEAR(M1186)),1)))*$C$25,O1186+MAX($Q$2:Q1186)*$C$19),O1186)*($J1187/$J1186)</f>
        <v>4080.7602122508497</v>
      </c>
      <c r="P1187" s="80">
        <f t="array" ref="P1187">IF(YEAR(M1187)&lt;&gt;YEAR(M1186),IF(O1186&gt;INDEX(Table2xAcq.1[],_xlfn.AGGREGATE(15,6,(ROW(Tableyear1[])-ROW(INDEX(Tableyear1[],1,1))+1)/(YEAR(Tableyear1[])=YEAR(M1186)),1)),P1186+(O1186-INDEX(Table2xAcq.1[],_xlfn.AGGREGATE(15,6,(ROW(Tableyear1[])-ROW(INDEX(Tableyear1[],1,1))+1)/(YEAR(Tableyear1[])=YEAR(M1186)),1)))*$C$25,P1186-MAX($Q$2:Q1186)*$C$19),P1186)*(1+Tbill_YTM)^(1/52)</f>
        <v>12684.29073700769</v>
      </c>
      <c r="Q1187" s="64">
        <f t="shared" si="72"/>
        <v>26623.782101330689</v>
      </c>
      <c r="R1187" s="64">
        <f>IF(YEAR(M1187)&lt;&gt;YEAR(M1186), R1186*EXP($C$20/52)+(-MAX(Q$2:Q1186)*$C$19), R1186*EXP($C$20/52))</f>
        <v>-11895.414996757036</v>
      </c>
      <c r="S1187" s="65">
        <f t="shared" si="73"/>
        <v>2.2381549621084211</v>
      </c>
      <c r="T1187" s="62"/>
      <c r="U1187" s="62"/>
      <c r="V1187" s="62"/>
    </row>
    <row r="1188" spans="7:22" ht="17.5" customHeight="1" x14ac:dyDescent="0.4">
      <c r="G1188" s="62"/>
      <c r="H1188" s="77">
        <v>44907</v>
      </c>
      <c r="I1188" s="78">
        <v>11243.7197265625</v>
      </c>
      <c r="J1188" s="73">
        <v>36.857547760009702</v>
      </c>
      <c r="K1188" s="79">
        <f t="shared" si="74"/>
        <v>196.23997106379468</v>
      </c>
      <c r="L1188" s="62"/>
      <c r="M1188" s="77">
        <v>44907</v>
      </c>
      <c r="N1188" s="80">
        <f t="shared" si="75"/>
        <v>9586.2359012935904</v>
      </c>
      <c r="O1188" s="80">
        <f t="array" ref="O1188">IF(YEAR(M1188)&lt;&gt;YEAR(M1187),IF(O1187&gt;INDEX(Table2xAcq.1[],_xlfn.AGGREGATE(15,6,(ROW(Tableyear1[])-ROW(INDEX(Tableyear1[],1,1))+1)/(YEAR(Tableyear1[])=YEAR(M1187)),1)),O1187-(O1187-INDEX(Table2xAcq.1[],_xlfn.AGGREGATE(15,6,(ROW(Tableyear1[])-ROW(INDEX(Tableyear1[],1,1))+1)/(YEAR(Tableyear1[])=YEAR(M1187)),1)))*$C$25,O1187+MAX($Q$2:Q1187)*$C$19),O1187)*($J1188/$J1187)</f>
        <v>3844.4784093002941</v>
      </c>
      <c r="P1188" s="80">
        <f t="array" ref="P1188">IF(YEAR(M1188)&lt;&gt;YEAR(M1187),IF(O1187&gt;INDEX(Table2xAcq.1[],_xlfn.AGGREGATE(15,6,(ROW(Tableyear1[])-ROW(INDEX(Tableyear1[],1,1))+1)/(YEAR(Tableyear1[])=YEAR(M1187)),1)),P1187+(O1187-INDEX(Table2xAcq.1[],_xlfn.AGGREGATE(15,6,(ROW(Tableyear1[])-ROW(INDEX(Tableyear1[],1,1))+1)/(YEAR(Tableyear1[])=YEAR(M1187)),1)))*$C$25,P1187-MAX($Q$2:Q1187)*$C$19),P1187)*(1+Tbill_YTM)^(1/52)</f>
        <v>12691.503025943883</v>
      </c>
      <c r="Q1188" s="64">
        <f t="shared" si="72"/>
        <v>26122.217336537768</v>
      </c>
      <c r="R1188" s="64">
        <f>IF(YEAR(M1188)&lt;&gt;YEAR(M1187), R1187*EXP($C$20/52)+(-MAX(Q$2:Q1187)*$C$19), R1187*EXP($C$20/52))</f>
        <v>-11909.148397191408</v>
      </c>
      <c r="S1188" s="65">
        <f t="shared" si="73"/>
        <v>2.1934580429527855</v>
      </c>
      <c r="T1188" s="62"/>
      <c r="U1188" s="62"/>
      <c r="V1188" s="62"/>
    </row>
    <row r="1189" spans="7:22" x14ac:dyDescent="0.4">
      <c r="G1189" s="62"/>
      <c r="H1189" s="77">
        <v>44914</v>
      </c>
      <c r="I1189" s="78">
        <v>10985.4501953125</v>
      </c>
      <c r="J1189" s="73">
        <v>35.047313690185497</v>
      </c>
      <c r="K1189" s="79">
        <f t="shared" si="74"/>
        <v>196.3515531302647</v>
      </c>
      <c r="L1189" s="62"/>
      <c r="M1189" s="77">
        <v>44914</v>
      </c>
      <c r="N1189" s="80">
        <f t="shared" si="75"/>
        <v>9366.0389635461979</v>
      </c>
      <c r="O1189" s="80">
        <f t="array" ref="O1189">IF(YEAR(M1189)&lt;&gt;YEAR(M1188),IF(O1188&gt;INDEX(Table2xAcq.1[],_xlfn.AGGREGATE(15,6,(ROW(Tableyear1[])-ROW(INDEX(Tableyear1[],1,1))+1)/(YEAR(Tableyear1[])=YEAR(M1188)),1)),O1188-(O1188-INDEX(Table2xAcq.1[],_xlfn.AGGREGATE(15,6,(ROW(Tableyear1[])-ROW(INDEX(Tableyear1[],1,1))+1)/(YEAR(Tableyear1[])=YEAR(M1188)),1)))*$C$25,O1188+MAX($Q$2:Q1188)*$C$19),O1188)*($J1189/$J1188)</f>
        <v>3655.6593960948121</v>
      </c>
      <c r="P1189" s="80">
        <f t="array" ref="P1189">IF(YEAR(M1189)&lt;&gt;YEAR(M1188),IF(O1188&gt;INDEX(Table2xAcq.1[],_xlfn.AGGREGATE(15,6,(ROW(Tableyear1[])-ROW(INDEX(Tableyear1[],1,1))+1)/(YEAR(Tableyear1[])=YEAR(M1188)),1)),P1188+(O1188-INDEX(Table2xAcq.1[],_xlfn.AGGREGATE(15,6,(ROW(Tableyear1[])-ROW(INDEX(Tableyear1[],1,1))+1)/(YEAR(Tableyear1[])=YEAR(M1188)),1)))*$C$25,P1188-MAX($Q$2:Q1188)*$C$19),P1188)*(1+Tbill_YTM)^(1/52)</f>
        <v>12698.719415788259</v>
      </c>
      <c r="Q1189" s="64">
        <f t="shared" si="72"/>
        <v>25720.417775429269</v>
      </c>
      <c r="R1189" s="64">
        <f>IF(YEAR(M1189)&lt;&gt;YEAR(M1188), R1188*EXP($C$20/52)+(-MAX(Q$2:Q1188)*$C$19), R1188*EXP($C$20/52))</f>
        <v>-11922.897653002623</v>
      </c>
      <c r="S1189" s="65">
        <f t="shared" si="73"/>
        <v>2.1572287646830488</v>
      </c>
      <c r="T1189" s="62"/>
      <c r="U1189" s="62"/>
      <c r="V1189" s="62"/>
    </row>
    <row r="1190" spans="7:22" x14ac:dyDescent="0.4">
      <c r="G1190" s="89" t="s">
        <v>48</v>
      </c>
      <c r="H1190" s="85">
        <v>44921</v>
      </c>
      <c r="I1190" s="86">
        <v>10939.759765625</v>
      </c>
      <c r="J1190" s="87">
        <v>34.7633666992187</v>
      </c>
      <c r="K1190" s="88">
        <f t="shared" si="74"/>
        <v>196.4631986423085</v>
      </c>
      <c r="L1190" s="89"/>
      <c r="M1190" s="85">
        <v>44921</v>
      </c>
      <c r="N1190" s="90">
        <f t="shared" si="75"/>
        <v>9327.083951497907</v>
      </c>
      <c r="O1190" s="90">
        <f t="array" ref="O1190">IF(YEAR(M1190)&lt;&gt;YEAR(M1189),IF(O1189&gt;INDEX(Table2xAcq.1[],_xlfn.AGGREGATE(15,6,(ROW(Tableyear1[])-ROW(INDEX(Tableyear1[],1,1))+1)/(YEAR(Tableyear1[])=YEAR(M1189)),1)),O1189-(O1189-INDEX(Table2xAcq.1[],_xlfn.AGGREGATE(15,6,(ROW(Tableyear1[])-ROW(INDEX(Tableyear1[],1,1))+1)/(YEAR(Tableyear1[])=YEAR(M1189)),1)))*$C$25,O1189+MAX($Q$2:Q1189)*$C$19),O1189)*($J1190/$J1189)</f>
        <v>3626.0419054449853</v>
      </c>
      <c r="P1190" s="90">
        <f t="array" ref="P1190">IF(YEAR(M1190)&lt;&gt;YEAR(M1189),IF(O1189&gt;INDEX(Table2xAcq.1[],_xlfn.AGGREGATE(15,6,(ROW(Tableyear1[])-ROW(INDEX(Tableyear1[],1,1))+1)/(YEAR(Tableyear1[])=YEAR(M1189)),1)),P1189+(O1189-INDEX(Table2xAcq.1[],_xlfn.AGGREGATE(15,6,(ROW(Tableyear1[])-ROW(INDEX(Tableyear1[],1,1))+1)/(YEAR(Tableyear1[])=YEAR(M1189)),1)))*$C$25,P1189-MAX($Q$2:Q1189)*$C$19),P1189)*(1+Tbill_YTM)^(1/52)</f>
        <v>12705.939908872597</v>
      </c>
      <c r="Q1190" s="91">
        <f t="shared" si="72"/>
        <v>25659.065765815489</v>
      </c>
      <c r="R1190" s="91">
        <f>IF(YEAR(M1190)&lt;&gt;YEAR(M1189), R1189*EXP($C$20/52)+(-MAX(Q$2:Q1189)*$C$19), R1189*EXP($C$20/52))</f>
        <v>-11936.662782495907</v>
      </c>
      <c r="S1190" s="92">
        <f t="shared" si="73"/>
        <v>2.1496012942111684</v>
      </c>
      <c r="T1190" s="89"/>
      <c r="U1190" s="89"/>
      <c r="V1190" s="89"/>
    </row>
    <row r="1191" spans="7:22" x14ac:dyDescent="0.4">
      <c r="G1191" s="62"/>
      <c r="H1191" s="77">
        <v>44928</v>
      </c>
      <c r="I1191" s="78">
        <v>11040.349609375</v>
      </c>
      <c r="J1191" s="73">
        <v>35.318939208984297</v>
      </c>
      <c r="K1191" s="79">
        <f t="shared" si="74"/>
        <v>196.5749076360012</v>
      </c>
      <c r="L1191" s="62"/>
      <c r="M1191" s="77">
        <v>44928</v>
      </c>
      <c r="N1191" s="80">
        <f t="shared" si="75"/>
        <v>9412.8454250059767</v>
      </c>
      <c r="O1191" s="80">
        <f t="array" ref="O1191">IF(YEAR(M1191)&lt;&gt;YEAR(M1190),IF(O1190&gt;INDEX(Table2xAcq.1[],_xlfn.AGGREGATE(15,6,(ROW(Tableyear1[])-ROW(INDEX(Tableyear1[],1,1))+1)/(YEAR(Tableyear1[])=YEAR(M1190)),1)),O1190-(O1190-INDEX(Table2xAcq.1[],_xlfn.AGGREGATE(15,6,(ROW(Tableyear1[])-ROW(INDEX(Tableyear1[],1,1))+1)/(YEAR(Tableyear1[])=YEAR(M1190)),1)))*$C$25,O1190+MAX($Q$2:Q1190)*$C$19),O1190)*($J1191/$J1190)</f>
        <v>4416.1280778863365</v>
      </c>
      <c r="P1191" s="80">
        <f t="array" ref="P1191">IF(YEAR(M1191)&lt;&gt;YEAR(M1190),IF(O1190&gt;INDEX(Table2xAcq.1[],_xlfn.AGGREGATE(15,6,(ROW(Tableyear1[])-ROW(INDEX(Tableyear1[],1,1))+1)/(YEAR(Tableyear1[])=YEAR(M1190)),1)),P1190+(O1190-INDEX(Table2xAcq.1[],_xlfn.AGGREGATE(15,6,(ROW(Tableyear1[])-ROW(INDEX(Tableyear1[],1,1))+1)/(YEAR(Tableyear1[])=YEAR(M1190)),1)))*$C$25,P1190-MAX($Q$2:Q1190)*$C$19),P1190)*(1+Tbill_YTM)^(1/52)</f>
        <v>11992.134984979275</v>
      </c>
      <c r="Q1191" s="64">
        <f t="shared" si="72"/>
        <v>25821.108487871588</v>
      </c>
      <c r="R1191" s="64">
        <f>IF(YEAR(M1191)&lt;&gt;YEAR(M1190), R1190*EXP($C$20/52)+(-MAX(Q$2:Q1190)*$C$19), R1190*EXP($C$20/52))</f>
        <v>-12671.063582073039</v>
      </c>
      <c r="S1191" s="65">
        <f t="shared" si="73"/>
        <v>2.0378011932955</v>
      </c>
      <c r="T1191" s="62"/>
      <c r="U1191" s="62"/>
      <c r="V1191" s="62"/>
    </row>
    <row r="1192" spans="7:22" x14ac:dyDescent="0.4">
      <c r="G1192" s="62"/>
      <c r="H1192" s="77">
        <v>44935</v>
      </c>
      <c r="I1192" s="78">
        <v>11541.48046875</v>
      </c>
      <c r="J1192" s="73">
        <v>38.503597259521399</v>
      </c>
      <c r="K1192" s="79">
        <f t="shared" si="74"/>
        <v>196.68668014743849</v>
      </c>
      <c r="L1192" s="62"/>
      <c r="M1192" s="77">
        <v>44935</v>
      </c>
      <c r="N1192" s="80">
        <f t="shared" si="75"/>
        <v>9840.1024851439779</v>
      </c>
      <c r="O1192" s="80">
        <f t="array" ref="O1192">IF(YEAR(M1192)&lt;&gt;YEAR(M1191),IF(O1191&gt;INDEX(Table2xAcq.1[],_xlfn.AGGREGATE(15,6,(ROW(Tableyear1[])-ROW(INDEX(Tableyear1[],1,1))+1)/(YEAR(Tableyear1[])=YEAR(M1191)),1)),O1191-(O1191-INDEX(Table2xAcq.1[],_xlfn.AGGREGATE(15,6,(ROW(Tableyear1[])-ROW(INDEX(Tableyear1[],1,1))+1)/(YEAR(Tableyear1[])=YEAR(M1191)),1)))*$C$25,O1191+MAX($Q$2:Q1191)*$C$19),O1191)*($J1192/$J1191)</f>
        <v>4814.3240076176044</v>
      </c>
      <c r="P1192" s="80">
        <f t="array" ref="P1192">IF(YEAR(M1192)&lt;&gt;YEAR(M1191),IF(O1191&gt;INDEX(Table2xAcq.1[],_xlfn.AGGREGATE(15,6,(ROW(Tableyear1[])-ROW(INDEX(Tableyear1[],1,1))+1)/(YEAR(Tableyear1[])=YEAR(M1191)),1)),P1191+(O1191-INDEX(Table2xAcq.1[],_xlfn.AGGREGATE(15,6,(ROW(Tableyear1[])-ROW(INDEX(Tableyear1[],1,1))+1)/(YEAR(Tableyear1[])=YEAR(M1191)),1)))*$C$25,P1191-MAX($Q$2:Q1191)*$C$19),P1191)*(1+Tbill_YTM)^(1/52)</f>
        <v>11998.95371408812</v>
      </c>
      <c r="Q1192" s="64">
        <f t="shared" si="72"/>
        <v>26653.380206849703</v>
      </c>
      <c r="R1192" s="64">
        <f>IF(YEAR(M1192)&lt;&gt;YEAR(M1191), R1191*EXP($C$20/52)+(-MAX(Q$2:Q1191)*$C$19), R1191*EXP($C$20/52))</f>
        <v>-12685.692478177078</v>
      </c>
      <c r="S1192" s="65">
        <f t="shared" si="73"/>
        <v>2.1010583578863304</v>
      </c>
      <c r="T1192" s="62"/>
      <c r="U1192" s="62"/>
      <c r="V1192" s="62"/>
    </row>
    <row r="1193" spans="7:22" x14ac:dyDescent="0.4">
      <c r="G1193" s="62"/>
      <c r="H1193" s="77">
        <v>44942</v>
      </c>
      <c r="I1193" s="78">
        <v>11619.0302734375</v>
      </c>
      <c r="J1193" s="73">
        <v>38.950046539306598</v>
      </c>
      <c r="K1193" s="79">
        <f t="shared" si="74"/>
        <v>196.79851621273656</v>
      </c>
      <c r="L1193" s="62"/>
      <c r="M1193" s="77">
        <v>44942</v>
      </c>
      <c r="N1193" s="80">
        <f t="shared" si="75"/>
        <v>9906.2203482633649</v>
      </c>
      <c r="O1193" s="80">
        <f t="array" ref="O1193">IF(YEAR(M1193)&lt;&gt;YEAR(M1192),IF(O1192&gt;INDEX(Table2xAcq.1[],_xlfn.AGGREGATE(15,6,(ROW(Tableyear1[])-ROW(INDEX(Tableyear1[],1,1))+1)/(YEAR(Tableyear1[])=YEAR(M1192)),1)),O1192-(O1192-INDEX(Table2xAcq.1[],_xlfn.AGGREGATE(15,6,(ROW(Tableyear1[])-ROW(INDEX(Tableyear1[],1,1))+1)/(YEAR(Tableyear1[])=YEAR(M1192)),1)))*$C$25,O1192+MAX($Q$2:Q1192)*$C$19),O1192)*($J1193/$J1192)</f>
        <v>4870.1461031835452</v>
      </c>
      <c r="P1193" s="80">
        <f t="array" ref="P1193">IF(YEAR(M1193)&lt;&gt;YEAR(M1192),IF(O1192&gt;INDEX(Table2xAcq.1[],_xlfn.AGGREGATE(15,6,(ROW(Tableyear1[])-ROW(INDEX(Tableyear1[],1,1))+1)/(YEAR(Tableyear1[])=YEAR(M1192)),1)),P1192+(O1192-INDEX(Table2xAcq.1[],_xlfn.AGGREGATE(15,6,(ROW(Tableyear1[])-ROW(INDEX(Tableyear1[],1,1))+1)/(YEAR(Tableyear1[])=YEAR(M1192)),1)))*$C$25,P1192-MAX($Q$2:Q1192)*$C$19),P1192)*(1+Tbill_YTM)^(1/52)</f>
        <v>12005.776320326993</v>
      </c>
      <c r="Q1193" s="64">
        <f t="shared" si="72"/>
        <v>26782.142771773902</v>
      </c>
      <c r="R1193" s="64">
        <f>IF(YEAR(M1193)&lt;&gt;YEAR(M1192), R1192*EXP($C$20/52)+(-MAX(Q$2:Q1192)*$C$19), R1192*EXP($C$20/52))</f>
        <v>-12700.338263518539</v>
      </c>
      <c r="S1193" s="65">
        <f t="shared" si="73"/>
        <v>2.1087739724779659</v>
      </c>
      <c r="T1193" s="62"/>
      <c r="U1193" s="62"/>
      <c r="V1193" s="62"/>
    </row>
    <row r="1194" spans="7:22" ht="17.5" customHeight="1" x14ac:dyDescent="0.4">
      <c r="G1194" s="62"/>
      <c r="H1194" s="77">
        <v>44949</v>
      </c>
      <c r="I1194" s="78">
        <v>12166.599609375</v>
      </c>
      <c r="J1194" s="73">
        <v>42.6307563781738</v>
      </c>
      <c r="K1194" s="79">
        <f t="shared" si="74"/>
        <v>196.91041586803215</v>
      </c>
      <c r="L1194" s="62"/>
      <c r="M1194" s="77">
        <v>44949</v>
      </c>
      <c r="N1194" s="80">
        <f t="shared" si="75"/>
        <v>10373.070194601214</v>
      </c>
      <c r="O1194" s="80">
        <f t="array" ref="O1194">IF(YEAR(M1194)&lt;&gt;YEAR(M1193),IF(O1193&gt;INDEX(Table2xAcq.1[],_xlfn.AGGREGATE(15,6,(ROW(Tableyear1[])-ROW(INDEX(Tableyear1[],1,1))+1)/(YEAR(Tableyear1[])=YEAR(M1193)),1)),O1193-(O1193-INDEX(Table2xAcq.1[],_xlfn.AGGREGATE(15,6,(ROW(Tableyear1[])-ROW(INDEX(Tableyear1[],1,1))+1)/(YEAR(Tableyear1[])=YEAR(M1193)),1)))*$C$25,O1193+MAX($Q$2:Q1193)*$C$19),O1193)*($J1194/$J1193)</f>
        <v>5330.3662125643841</v>
      </c>
      <c r="P1194" s="80">
        <f t="array" ref="P1194">IF(YEAR(M1194)&lt;&gt;YEAR(M1193),IF(O1193&gt;INDEX(Table2xAcq.1[],_xlfn.AGGREGATE(15,6,(ROW(Tableyear1[])-ROW(INDEX(Tableyear1[],1,1))+1)/(YEAR(Tableyear1[])=YEAR(M1193)),1)),P1193+(O1193-INDEX(Table2xAcq.1[],_xlfn.AGGREGATE(15,6,(ROW(Tableyear1[])-ROW(INDEX(Tableyear1[],1,1))+1)/(YEAR(Tableyear1[])=YEAR(M1193)),1)))*$C$25,P1193-MAX($Q$2:Q1193)*$C$19),P1193)*(1+Tbill_YTM)^(1/52)</f>
        <v>12012.602805900433</v>
      </c>
      <c r="Q1194" s="64">
        <f t="shared" si="72"/>
        <v>27716.039213066033</v>
      </c>
      <c r="R1194" s="64">
        <f>IF(YEAR(M1194)&lt;&gt;YEAR(M1193), R1193*EXP($C$20/52)+(-MAX(Q$2:Q1193)*$C$19), R1193*EXP($C$20/52))</f>
        <v>-12715.00095759625</v>
      </c>
      <c r="S1194" s="65">
        <f t="shared" si="73"/>
        <v>2.1797905722144519</v>
      </c>
      <c r="T1194" s="62"/>
      <c r="U1194" s="62"/>
      <c r="V1194" s="62"/>
    </row>
    <row r="1195" spans="7:22" x14ac:dyDescent="0.4">
      <c r="G1195" s="62"/>
      <c r="H1195" s="77">
        <v>44956</v>
      </c>
      <c r="I1195" s="78">
        <v>12573.3603515625</v>
      </c>
      <c r="J1195" s="73">
        <v>45.359043121337798</v>
      </c>
      <c r="K1195" s="79">
        <f t="shared" si="74"/>
        <v>197.02237914948253</v>
      </c>
      <c r="L1195" s="62"/>
      <c r="M1195" s="77">
        <v>44956</v>
      </c>
      <c r="N1195" s="80">
        <f t="shared" si="75"/>
        <v>10719.868631846392</v>
      </c>
      <c r="O1195" s="80">
        <f t="array" ref="O1195">IF(YEAR(M1195)&lt;&gt;YEAR(M1194),IF(O1194&gt;INDEX(Table2xAcq.1[],_xlfn.AGGREGATE(15,6,(ROW(Tableyear1[])-ROW(INDEX(Tableyear1[],1,1))+1)/(YEAR(Tableyear1[])=YEAR(M1194)),1)),O1194-(O1194-INDEX(Table2xAcq.1[],_xlfn.AGGREGATE(15,6,(ROW(Tableyear1[])-ROW(INDEX(Tableyear1[],1,1))+1)/(YEAR(Tableyear1[])=YEAR(M1194)),1)))*$C$25,O1194+MAX($Q$2:Q1194)*$C$19),O1194)*($J1195/$J1194)</f>
        <v>5671.4994391236569</v>
      </c>
      <c r="P1195" s="80">
        <f t="array" ref="P1195">IF(YEAR(M1195)&lt;&gt;YEAR(M1194),IF(O1194&gt;INDEX(Table2xAcq.1[],_xlfn.AGGREGATE(15,6,(ROW(Tableyear1[])-ROW(INDEX(Tableyear1[],1,1))+1)/(YEAR(Tableyear1[])=YEAR(M1194)),1)),P1194+(O1194-INDEX(Table2xAcq.1[],_xlfn.AGGREGATE(15,6,(ROW(Tableyear1[])-ROW(INDEX(Tableyear1[],1,1))+1)/(YEAR(Tableyear1[])=YEAR(M1194)),1)))*$C$25,P1194-MAX($Q$2:Q1194)*$C$19),P1194)*(1+Tbill_YTM)^(1/52)</f>
        <v>12019.433173014228</v>
      </c>
      <c r="Q1195" s="64">
        <f t="shared" si="72"/>
        <v>28410.801243984279</v>
      </c>
      <c r="R1195" s="64">
        <f>IF(YEAR(M1195)&lt;&gt;YEAR(M1194), R1194*EXP($C$20/52)+(-MAX(Q$2:Q1194)*$C$19), R1194*EXP($C$20/52))</f>
        <v>-12729.680579931553</v>
      </c>
      <c r="S1195" s="65">
        <f t="shared" si="73"/>
        <v>2.2318549994706185</v>
      </c>
      <c r="T1195" s="62"/>
      <c r="U1195" s="62"/>
      <c r="V1195" s="62"/>
    </row>
    <row r="1196" spans="7:22" x14ac:dyDescent="0.4">
      <c r="G1196" s="62"/>
      <c r="H1196" s="77">
        <v>44963</v>
      </c>
      <c r="I1196" s="78">
        <v>12304.919921875</v>
      </c>
      <c r="J1196" s="73">
        <v>43.384754180908203</v>
      </c>
      <c r="K1196" s="79">
        <f t="shared" si="74"/>
        <v>197.13440609326554</v>
      </c>
      <c r="L1196" s="62"/>
      <c r="M1196" s="77">
        <v>44963</v>
      </c>
      <c r="N1196" s="80">
        <f t="shared" si="75"/>
        <v>10491.000130406457</v>
      </c>
      <c r="O1196" s="80">
        <f t="array" ref="O1196">IF(YEAR(M1196)&lt;&gt;YEAR(M1195),IF(O1195&gt;INDEX(Table2xAcq.1[],_xlfn.AGGREGATE(15,6,(ROW(Tableyear1[])-ROW(INDEX(Tableyear1[],1,1))+1)/(YEAR(Tableyear1[])=YEAR(M1195)),1)),O1195-(O1195-INDEX(Table2xAcq.1[],_xlfn.AGGREGATE(15,6,(ROW(Tableyear1[])-ROW(INDEX(Tableyear1[],1,1))+1)/(YEAR(Tableyear1[])=YEAR(M1195)),1)))*$C$25,O1195+MAX($Q$2:Q1195)*$C$19),O1195)*($J1196/$J1195)</f>
        <v>5424.6428511581335</v>
      </c>
      <c r="P1196" s="80">
        <f t="array" ref="P1196">IF(YEAR(M1196)&lt;&gt;YEAR(M1195),IF(O1195&gt;INDEX(Table2xAcq.1[],_xlfn.AGGREGATE(15,6,(ROW(Tableyear1[])-ROW(INDEX(Tableyear1[],1,1))+1)/(YEAR(Tableyear1[])=YEAR(M1195)),1)),P1195+(O1195-INDEX(Table2xAcq.1[],_xlfn.AGGREGATE(15,6,(ROW(Tableyear1[])-ROW(INDEX(Tableyear1[],1,1))+1)/(YEAR(Tableyear1[])=YEAR(M1195)),1)))*$C$25,P1195-MAX($Q$2:Q1195)*$C$19),P1195)*(1+Tbill_YTM)^(1/52)</f>
        <v>12026.267423875421</v>
      </c>
      <c r="Q1196" s="64">
        <f t="shared" si="72"/>
        <v>27941.910405440009</v>
      </c>
      <c r="R1196" s="64">
        <f>IF(YEAR(M1196)&lt;&gt;YEAR(M1195), R1195*EXP($C$20/52)+(-MAX(Q$2:Q1195)*$C$19), R1195*EXP($C$20/52))</f>
        <v>-12744.377150068325</v>
      </c>
      <c r="S1196" s="65">
        <f t="shared" si="73"/>
        <v>2.1924892897013963</v>
      </c>
      <c r="T1196" s="62"/>
      <c r="U1196" s="62"/>
      <c r="V1196" s="62"/>
    </row>
    <row r="1197" spans="7:22" ht="17.5" customHeight="1" x14ac:dyDescent="0.4">
      <c r="G1197" s="67"/>
      <c r="H1197" s="77">
        <v>44970</v>
      </c>
      <c r="I1197" s="78">
        <v>12358.1796875</v>
      </c>
      <c r="J1197" s="73">
        <v>43.682384490966797</v>
      </c>
      <c r="K1197" s="79">
        <f t="shared" si="74"/>
        <v>197.24649673557957</v>
      </c>
      <c r="L1197" s="62"/>
      <c r="M1197" s="77">
        <v>44970</v>
      </c>
      <c r="N1197" s="80">
        <f t="shared" si="75"/>
        <v>10536.40865087346</v>
      </c>
      <c r="O1197" s="80">
        <f t="array" ref="O1197">IF(YEAR(M1197)&lt;&gt;YEAR(M1196),IF(O1196&gt;INDEX(Table2xAcq.1[],_xlfn.AGGREGATE(15,6,(ROW(Tableyear1[])-ROW(INDEX(Tableyear1[],1,1))+1)/(YEAR(Tableyear1[])=YEAR(M1196)),1)),O1196-(O1196-INDEX(Table2xAcq.1[],_xlfn.AGGREGATE(15,6,(ROW(Tableyear1[])-ROW(INDEX(Tableyear1[],1,1))+1)/(YEAR(Tableyear1[])=YEAR(M1196)),1)))*$C$25,O1196+MAX($Q$2:Q1196)*$C$19),O1196)*($J1197/$J1196)</f>
        <v>5461.85726355321</v>
      </c>
      <c r="P1197" s="80">
        <f t="array" ref="P1197">IF(YEAR(M1197)&lt;&gt;YEAR(M1196),IF(O1196&gt;INDEX(Table2xAcq.1[],_xlfn.AGGREGATE(15,6,(ROW(Tableyear1[])-ROW(INDEX(Tableyear1[],1,1))+1)/(YEAR(Tableyear1[])=YEAR(M1196)),1)),P1196+(O1196-INDEX(Table2xAcq.1[],_xlfn.AGGREGATE(15,6,(ROW(Tableyear1[])-ROW(INDEX(Tableyear1[],1,1))+1)/(YEAR(Tableyear1[])=YEAR(M1196)),1)))*$C$25,P1196-MAX($Q$2:Q1196)*$C$19),P1196)*(1+Tbill_YTM)^(1/52)</f>
        <v>12033.105560692313</v>
      </c>
      <c r="Q1197" s="64">
        <f t="shared" si="72"/>
        <v>28031.371475118984</v>
      </c>
      <c r="R1197" s="64">
        <f>IF(YEAR(M1197)&lt;&gt;YEAR(M1196), R1196*EXP($C$20/52)+(-MAX(Q$2:Q1196)*$C$19), R1196*EXP($C$20/52))</f>
        <v>-12759.090687573007</v>
      </c>
      <c r="S1197" s="65">
        <f t="shared" si="73"/>
        <v>2.1969725085832916</v>
      </c>
      <c r="T1197" s="62"/>
      <c r="U1197" s="62"/>
      <c r="V1197" s="62"/>
    </row>
    <row r="1198" spans="7:22" x14ac:dyDescent="0.4">
      <c r="G1198" s="67"/>
      <c r="H1198" s="77">
        <v>44977</v>
      </c>
      <c r="I1198" s="78">
        <v>11969.650390625</v>
      </c>
      <c r="J1198" s="73">
        <v>40.934257507324197</v>
      </c>
      <c r="K1198" s="79">
        <f t="shared" si="74"/>
        <v>197.35865111264363</v>
      </c>
      <c r="L1198" s="62"/>
      <c r="M1198" s="77">
        <v>44977</v>
      </c>
      <c r="N1198" s="80">
        <f t="shared" si="75"/>
        <v>10205.154085215039</v>
      </c>
      <c r="O1198" s="80">
        <f t="array" ref="O1198">IF(YEAR(M1198)&lt;&gt;YEAR(M1197),IF(O1197&gt;INDEX(Table2xAcq.1[],_xlfn.AGGREGATE(15,6,(ROW(Tableyear1[])-ROW(INDEX(Tableyear1[],1,1))+1)/(YEAR(Tableyear1[])=YEAR(M1197)),1)),O1197-(O1197-INDEX(Table2xAcq.1[],_xlfn.AGGREGATE(15,6,(ROW(Tableyear1[])-ROW(INDEX(Tableyear1[],1,1))+1)/(YEAR(Tableyear1[])=YEAR(M1197)),1)))*$C$25,O1197+MAX($Q$2:Q1197)*$C$19),O1197)*($J1198/$J1197)</f>
        <v>5118.2432987551383</v>
      </c>
      <c r="P1198" s="80">
        <f t="array" ref="P1198">IF(YEAR(M1198)&lt;&gt;YEAR(M1197),IF(O1197&gt;INDEX(Table2xAcq.1[],_xlfn.AGGREGATE(15,6,(ROW(Tableyear1[])-ROW(INDEX(Tableyear1[],1,1))+1)/(YEAR(Tableyear1[])=YEAR(M1197)),1)),P1197+(O1197-INDEX(Table2xAcq.1[],_xlfn.AGGREGATE(15,6,(ROW(Tableyear1[])-ROW(INDEX(Tableyear1[],1,1))+1)/(YEAR(Tableyear1[])=YEAR(M1197)),1)))*$C$25,P1197-MAX($Q$2:Q1197)*$C$19),P1197)*(1+Tbill_YTM)^(1/52)</f>
        <v>12039.947585674459</v>
      </c>
      <c r="Q1198" s="64">
        <f t="shared" si="72"/>
        <v>27363.344969644637</v>
      </c>
      <c r="R1198" s="64">
        <f>IF(YEAR(M1198)&lt;&gt;YEAR(M1197), R1197*EXP($C$20/52)+(-MAX(Q$2:Q1197)*$C$19), R1197*EXP($C$20/52))</f>
        <v>-12773.821212034631</v>
      </c>
      <c r="S1198" s="65">
        <f t="shared" si="73"/>
        <v>2.1421424736917989</v>
      </c>
      <c r="T1198" s="62"/>
      <c r="U1198" s="62"/>
      <c r="V1198" s="62"/>
    </row>
    <row r="1199" spans="7:22" x14ac:dyDescent="0.4">
      <c r="G1199" s="67"/>
      <c r="H1199" s="77">
        <v>44984</v>
      </c>
      <c r="I1199" s="78">
        <v>12290.8095703125</v>
      </c>
      <c r="J1199" s="73">
        <v>43.116889953613203</v>
      </c>
      <c r="K1199" s="79">
        <f t="shared" si="74"/>
        <v>197.4708692606973</v>
      </c>
      <c r="L1199" s="62"/>
      <c r="M1199" s="77">
        <v>44984</v>
      </c>
      <c r="N1199" s="80">
        <f t="shared" si="75"/>
        <v>10478.969844876594</v>
      </c>
      <c r="O1199" s="80">
        <f t="array" ref="O1199">IF(YEAR(M1199)&lt;&gt;YEAR(M1198),IF(O1198&gt;INDEX(Table2xAcq.1[],_xlfn.AGGREGATE(15,6,(ROW(Tableyear1[])-ROW(INDEX(Tableyear1[],1,1))+1)/(YEAR(Tableyear1[])=YEAR(M1198)),1)),O1198-(O1198-INDEX(Table2xAcq.1[],_xlfn.AGGREGATE(15,6,(ROW(Tableyear1[])-ROW(INDEX(Tableyear1[],1,1))+1)/(YEAR(Tableyear1[])=YEAR(M1198)),1)))*$C$25,O1198+MAX($Q$2:Q1198)*$C$19),O1198)*($J1199/$J1198)</f>
        <v>5391.1502615812115</v>
      </c>
      <c r="P1199" s="80">
        <f t="array" ref="P1199">IF(YEAR(M1199)&lt;&gt;YEAR(M1198),IF(O1198&gt;INDEX(Table2xAcq.1[],_xlfn.AGGREGATE(15,6,(ROW(Tableyear1[])-ROW(INDEX(Tableyear1[],1,1))+1)/(YEAR(Tableyear1[])=YEAR(M1198)),1)),P1198+(O1198-INDEX(Table2xAcq.1[],_xlfn.AGGREGATE(15,6,(ROW(Tableyear1[])-ROW(INDEX(Tableyear1[],1,1))+1)/(YEAR(Tableyear1[])=YEAR(M1198)),1)))*$C$25,P1198-MAX($Q$2:Q1198)*$C$19),P1198)*(1+Tbill_YTM)^(1/52)</f>
        <v>12046.793501032669</v>
      </c>
      <c r="Q1199" s="64">
        <f t="shared" si="72"/>
        <v>27916.913607490475</v>
      </c>
      <c r="R1199" s="64">
        <f>IF(YEAR(M1199)&lt;&gt;YEAR(M1198), R1198*EXP($C$20/52)+(-MAX(Q$2:Q1198)*$C$19), R1198*EXP($C$20/52))</f>
        <v>-12788.568743064845</v>
      </c>
      <c r="S1199" s="65">
        <f t="shared" si="73"/>
        <v>2.1829584035844221</v>
      </c>
      <c r="T1199" s="62"/>
      <c r="U1199" s="62"/>
      <c r="V1199" s="62"/>
    </row>
    <row r="1200" spans="7:22" x14ac:dyDescent="0.4">
      <c r="G1200" s="67"/>
      <c r="H1200" s="77">
        <v>44991</v>
      </c>
      <c r="I1200" s="78">
        <v>11830.2802734375</v>
      </c>
      <c r="J1200" s="73">
        <v>39.852859497070298</v>
      </c>
      <c r="K1200" s="79">
        <f t="shared" si="74"/>
        <v>197.58315121600077</v>
      </c>
      <c r="L1200" s="62"/>
      <c r="M1200" s="77">
        <v>44991</v>
      </c>
      <c r="N1200" s="80">
        <f t="shared" si="75"/>
        <v>10086.329100828954</v>
      </c>
      <c r="O1200" s="80">
        <f t="array" ref="O1200">IF(YEAR(M1200)&lt;&gt;YEAR(M1199),IF(O1199&gt;INDEX(Table2xAcq.1[],_xlfn.AGGREGATE(15,6,(ROW(Tableyear1[])-ROW(INDEX(Tableyear1[],1,1))+1)/(YEAR(Tableyear1[])=YEAR(M1199)),1)),O1199-(O1199-INDEX(Table2xAcq.1[],_xlfn.AGGREGATE(15,6,(ROW(Tableyear1[])-ROW(INDEX(Tableyear1[],1,1))+1)/(YEAR(Tableyear1[])=YEAR(M1199)),1)))*$C$25,O1199+MAX($Q$2:Q1199)*$C$19),O1199)*($J1200/$J1199)</f>
        <v>4983.0299479748328</v>
      </c>
      <c r="P1200" s="80">
        <f t="array" ref="P1200">IF(YEAR(M1200)&lt;&gt;YEAR(M1199),IF(O1199&gt;INDEX(Table2xAcq.1[],_xlfn.AGGREGATE(15,6,(ROW(Tableyear1[])-ROW(INDEX(Tableyear1[],1,1))+1)/(YEAR(Tableyear1[])=YEAR(M1199)),1)),P1199+(O1199-INDEX(Table2xAcq.1[],_xlfn.AGGREGATE(15,6,(ROW(Tableyear1[])-ROW(INDEX(Tableyear1[],1,1))+1)/(YEAR(Tableyear1[])=YEAR(M1199)),1)))*$C$25,P1199-MAX($Q$2:Q1199)*$C$19),P1199)*(1+Tbill_YTM)^(1/52)</f>
        <v>12053.643308979013</v>
      </c>
      <c r="Q1200" s="64">
        <f t="shared" si="72"/>
        <v>27123.002357782803</v>
      </c>
      <c r="R1200" s="64">
        <f>IF(YEAR(M1200)&lt;&gt;YEAR(M1199), R1199*EXP($C$20/52)+(-MAX(Q$2:Q1199)*$C$19), R1199*EXP($C$20/52))</f>
        <v>-12803.333300297936</v>
      </c>
      <c r="S1200" s="65">
        <f t="shared" si="73"/>
        <v>2.1184328894376003</v>
      </c>
      <c r="T1200" s="62"/>
      <c r="U1200" s="62"/>
      <c r="V1200" s="62"/>
    </row>
    <row r="1201" spans="1:22" x14ac:dyDescent="0.4">
      <c r="G1201" s="67"/>
      <c r="H1201" s="77">
        <v>44998</v>
      </c>
      <c r="I1201" s="78">
        <v>12519.8798828125</v>
      </c>
      <c r="J1201" s="73">
        <v>44.525676727294901</v>
      </c>
      <c r="K1201" s="79">
        <f t="shared" si="74"/>
        <v>197.69549701483487</v>
      </c>
      <c r="L1201" s="62"/>
      <c r="M1201" s="77">
        <v>44998</v>
      </c>
      <c r="N1201" s="80">
        <f t="shared" si="75"/>
        <v>10674.271943026579</v>
      </c>
      <c r="O1201" s="80">
        <f t="array" ref="O1201">IF(YEAR(M1201)&lt;&gt;YEAR(M1200),IF(O1200&gt;INDEX(Table2xAcq.1[],_xlfn.AGGREGATE(15,6,(ROW(Tableyear1[])-ROW(INDEX(Tableyear1[],1,1))+1)/(YEAR(Tableyear1[])=YEAR(M1200)),1)),O1200-(O1200-INDEX(Table2xAcq.1[],_xlfn.AGGREGATE(15,6,(ROW(Tableyear1[])-ROW(INDEX(Tableyear1[],1,1))+1)/(YEAR(Tableyear1[])=YEAR(M1200)),1)))*$C$25,O1200+MAX($Q$2:Q1200)*$C$19),O1200)*($J1201/$J1200)</f>
        <v>5567.2988936281236</v>
      </c>
      <c r="P1201" s="80">
        <f t="array" ref="P1201">IF(YEAR(M1201)&lt;&gt;YEAR(M1200),IF(O1200&gt;INDEX(Table2xAcq.1[],_xlfn.AGGREGATE(15,6,(ROW(Tableyear1[])-ROW(INDEX(Tableyear1[],1,1))+1)/(YEAR(Tableyear1[])=YEAR(M1200)),1)),P1200+(O1200-INDEX(Table2xAcq.1[],_xlfn.AGGREGATE(15,6,(ROW(Tableyear1[])-ROW(INDEX(Tableyear1[],1,1))+1)/(YEAR(Tableyear1[])=YEAR(M1200)),1)))*$C$25,P1200-MAX($Q$2:Q1200)*$C$19),P1200)*(1+Tbill_YTM)^(1/52)</f>
        <v>12060.497011726815</v>
      </c>
      <c r="Q1201" s="64">
        <f t="shared" si="72"/>
        <v>28302.067848381517</v>
      </c>
      <c r="R1201" s="64">
        <f>IF(YEAR(M1201)&lt;&gt;YEAR(M1200), R1200*EXP($C$20/52)+(-MAX(Q$2:Q1200)*$C$19), R1200*EXP($C$20/52))</f>
        <v>-12818.114903390864</v>
      </c>
      <c r="S1201" s="65">
        <f t="shared" si="73"/>
        <v>2.207974266238991</v>
      </c>
      <c r="T1201" s="62"/>
      <c r="U1201" s="62"/>
      <c r="V1201" s="62"/>
    </row>
    <row r="1202" spans="1:22" x14ac:dyDescent="0.4">
      <c r="G1202" s="67"/>
      <c r="H1202" s="77">
        <v>45005</v>
      </c>
      <c r="I1202" s="78">
        <v>12767.0498046875</v>
      </c>
      <c r="J1202" s="73">
        <v>46.242012023925703</v>
      </c>
      <c r="K1202" s="79">
        <f t="shared" si="74"/>
        <v>197.80790669350102</v>
      </c>
      <c r="L1202" s="62"/>
      <c r="M1202" s="77">
        <v>45005</v>
      </c>
      <c r="N1202" s="80">
        <f t="shared" si="75"/>
        <v>10885.005511313633</v>
      </c>
      <c r="O1202" s="80">
        <f t="array" ref="O1202">IF(YEAR(M1202)&lt;&gt;YEAR(M1201),IF(O1201&gt;INDEX(Table2xAcq.1[],_xlfn.AGGREGATE(15,6,(ROW(Tableyear1[])-ROW(INDEX(Tableyear1[],1,1))+1)/(YEAR(Tableyear1[])=YEAR(M1201)),1)),O1201-(O1201-INDEX(Table2xAcq.1[],_xlfn.AGGREGATE(15,6,(ROW(Tableyear1[])-ROW(INDEX(Tableyear1[],1,1))+1)/(YEAR(Tableyear1[])=YEAR(M1201)),1)))*$C$25,O1201+MAX($Q$2:Q1201)*$C$19),O1201)*($J1202/$J1201)</f>
        <v>5781.9020687028324</v>
      </c>
      <c r="P1202" s="80">
        <f t="array" ref="P1202">IF(YEAR(M1202)&lt;&gt;YEAR(M1201),IF(O1201&gt;INDEX(Table2xAcq.1[],_xlfn.AGGREGATE(15,6,(ROW(Tableyear1[])-ROW(INDEX(Tableyear1[],1,1))+1)/(YEAR(Tableyear1[])=YEAR(M1201)),1)),P1201+(O1201-INDEX(Table2xAcq.1[],_xlfn.AGGREGATE(15,6,(ROW(Tableyear1[])-ROW(INDEX(Tableyear1[],1,1))+1)/(YEAR(Tableyear1[])=YEAR(M1201)),1)))*$C$25,P1201-MAX($Q$2:Q1201)*$C$19),P1201)*(1+Tbill_YTM)^(1/52)</f>
        <v>12067.35461149066</v>
      </c>
      <c r="Q1202" s="64">
        <f t="shared" si="72"/>
        <v>28734.262191507125</v>
      </c>
      <c r="R1202" s="64">
        <f>IF(YEAR(M1202)&lt;&gt;YEAR(M1201), R1201*EXP($C$20/52)+(-MAX(Q$2:Q1201)*$C$19), R1201*EXP($C$20/52))</f>
        <v>-12832.913572023277</v>
      </c>
      <c r="S1202" s="65">
        <f t="shared" si="73"/>
        <v>2.2391066557285941</v>
      </c>
      <c r="T1202" s="62"/>
      <c r="U1202" s="62"/>
      <c r="V1202" s="62"/>
    </row>
    <row r="1203" spans="1:22" x14ac:dyDescent="0.4">
      <c r="G1203" s="67"/>
      <c r="H1203" s="77">
        <v>45012</v>
      </c>
      <c r="I1203" s="78">
        <v>13181.349609375</v>
      </c>
      <c r="J1203" s="73">
        <v>49.178646087646399</v>
      </c>
      <c r="K1203" s="79">
        <f t="shared" si="74"/>
        <v>197.9203802883213</v>
      </c>
      <c r="L1203" s="62"/>
      <c r="M1203" s="77">
        <v>45012</v>
      </c>
      <c r="N1203" s="80">
        <f t="shared" si="75"/>
        <v>11238.231646274262</v>
      </c>
      <c r="O1203" s="80">
        <f t="array" ref="O1203">IF(YEAR(M1203)&lt;&gt;YEAR(M1202),IF(O1202&gt;INDEX(Table2xAcq.1[],_xlfn.AGGREGATE(15,6,(ROW(Tableyear1[])-ROW(INDEX(Tableyear1[],1,1))+1)/(YEAR(Tableyear1[])=YEAR(M1202)),1)),O1202-(O1202-INDEX(Table2xAcq.1[],_xlfn.AGGREGATE(15,6,(ROW(Tableyear1[])-ROW(INDEX(Tableyear1[],1,1))+1)/(YEAR(Tableyear1[])=YEAR(M1202)),1)))*$C$25,O1202+MAX($Q$2:Q1202)*$C$19),O1202)*($J1203/$J1202)</f>
        <v>6149.0861470959771</v>
      </c>
      <c r="P1203" s="80">
        <f t="array" ref="P1203">IF(YEAR(M1203)&lt;&gt;YEAR(M1202),IF(O1202&gt;INDEX(Table2xAcq.1[],_xlfn.AGGREGATE(15,6,(ROW(Tableyear1[])-ROW(INDEX(Tableyear1[],1,1))+1)/(YEAR(Tableyear1[])=YEAR(M1202)),1)),P1202+(O1202-INDEX(Table2xAcq.1[],_xlfn.AGGREGATE(15,6,(ROW(Tableyear1[])-ROW(INDEX(Tableyear1[],1,1))+1)/(YEAR(Tableyear1[])=YEAR(M1202)),1)))*$C$25,P1202-MAX($Q$2:Q1202)*$C$19),P1202)*(1+Tbill_YTM)^(1/52)</f>
        <v>12074.216110486394</v>
      </c>
      <c r="Q1203" s="64">
        <f t="shared" si="72"/>
        <v>29461.533903856631</v>
      </c>
      <c r="R1203" s="64">
        <f>IF(YEAR(M1203)&lt;&gt;YEAR(M1202), R1202*EXP($C$20/52)+(-MAX(Q$2:Q1202)*$C$19), R1202*EXP($C$20/52))</f>
        <v>-12847.72932589755</v>
      </c>
      <c r="S1203" s="65">
        <f t="shared" si="73"/>
        <v>2.2931315843080644</v>
      </c>
      <c r="T1203" s="62"/>
      <c r="U1203" s="62"/>
      <c r="V1203" s="62"/>
    </row>
    <row r="1204" spans="1:22" x14ac:dyDescent="0.4">
      <c r="G1204" s="67"/>
      <c r="H1204" s="77">
        <v>45019</v>
      </c>
      <c r="I1204" s="78">
        <v>13062.599609375</v>
      </c>
      <c r="J1204" s="73">
        <v>48.275833129882798</v>
      </c>
      <c r="K1204" s="79">
        <f t="shared" si="74"/>
        <v>198.03291783563844</v>
      </c>
      <c r="L1204" s="62"/>
      <c r="M1204" s="77">
        <v>45019</v>
      </c>
      <c r="N1204" s="80">
        <f t="shared" si="75"/>
        <v>11136.9870812226</v>
      </c>
      <c r="O1204" s="80">
        <f t="array" ref="O1204">IF(YEAR(M1204)&lt;&gt;YEAR(M1203),IF(O1203&gt;INDEX(Table2xAcq.1[],_xlfn.AGGREGATE(15,6,(ROW(Tableyear1[])-ROW(INDEX(Tableyear1[],1,1))+1)/(YEAR(Tableyear1[])=YEAR(M1203)),1)),O1203-(O1203-INDEX(Table2xAcq.1[],_xlfn.AGGREGATE(15,6,(ROW(Tableyear1[])-ROW(INDEX(Tableyear1[],1,1))+1)/(YEAR(Tableyear1[])=YEAR(M1203)),1)))*$C$25,O1203+MAX($Q$2:Q1203)*$C$19),O1203)*($J1204/$J1203)</f>
        <v>6036.2023023047032</v>
      </c>
      <c r="P1204" s="80">
        <f t="array" ref="P1204">IF(YEAR(M1204)&lt;&gt;YEAR(M1203),IF(O1203&gt;INDEX(Table2xAcq.1[],_xlfn.AGGREGATE(15,6,(ROW(Tableyear1[])-ROW(INDEX(Tableyear1[],1,1))+1)/(YEAR(Tableyear1[])=YEAR(M1203)),1)),P1203+(O1203-INDEX(Table2xAcq.1[],_xlfn.AGGREGATE(15,6,(ROW(Tableyear1[])-ROW(INDEX(Tableyear1[],1,1))+1)/(YEAR(Tableyear1[])=YEAR(M1203)),1)))*$C$25,P1203-MAX($Q$2:Q1203)*$C$19),P1203)*(1+Tbill_YTM)^(1/52)</f>
        <v>12081.081510931117</v>
      </c>
      <c r="Q1204" s="64">
        <f t="shared" si="72"/>
        <v>29254.270894458423</v>
      </c>
      <c r="R1204" s="64">
        <f>IF(YEAR(M1204)&lt;&gt;YEAR(M1203), R1203*EXP($C$20/52)+(-MAX(Q$2:Q1203)*$C$19), R1203*EXP($C$20/52))</f>
        <v>-12862.562184738797</v>
      </c>
      <c r="S1204" s="65">
        <f t="shared" si="73"/>
        <v>2.2743735248306982</v>
      </c>
      <c r="T1204" s="62"/>
      <c r="U1204" s="62"/>
      <c r="V1204" s="62"/>
    </row>
    <row r="1205" spans="1:22" x14ac:dyDescent="0.4">
      <c r="G1205" s="67"/>
      <c r="H1205" s="77">
        <v>45026</v>
      </c>
      <c r="I1205" s="78">
        <v>13079.51953125</v>
      </c>
      <c r="J1205" s="73">
        <v>48.305591583251903</v>
      </c>
      <c r="K1205" s="79">
        <f t="shared" si="74"/>
        <v>198.14551937181585</v>
      </c>
      <c r="L1205" s="62"/>
      <c r="M1205" s="77">
        <v>45026</v>
      </c>
      <c r="N1205" s="80">
        <f t="shared" si="75"/>
        <v>11151.412766535799</v>
      </c>
      <c r="O1205" s="80">
        <f t="array" ref="O1205">IF(YEAR(M1205)&lt;&gt;YEAR(M1204),IF(O1204&gt;INDEX(Table2xAcq.1[],_xlfn.AGGREGATE(15,6,(ROW(Tableyear1[])-ROW(INDEX(Tableyear1[],1,1))+1)/(YEAR(Tableyear1[])=YEAR(M1204)),1)),O1204-(O1204-INDEX(Table2xAcq.1[],_xlfn.AGGREGATE(15,6,(ROW(Tableyear1[])-ROW(INDEX(Tableyear1[],1,1))+1)/(YEAR(Tableyear1[])=YEAR(M1204)),1)))*$C$25,O1204+MAX($Q$2:Q1204)*$C$19),O1204)*($J1205/$J1204)</f>
        <v>6039.9231711762222</v>
      </c>
      <c r="P1205" s="80">
        <f t="array" ref="P1205">IF(YEAR(M1205)&lt;&gt;YEAR(M1204),IF(O1204&gt;INDEX(Table2xAcq.1[],_xlfn.AGGREGATE(15,6,(ROW(Tableyear1[])-ROW(INDEX(Tableyear1[],1,1))+1)/(YEAR(Tableyear1[])=YEAR(M1204)),1)),P1204+(O1204-INDEX(Table2xAcq.1[],_xlfn.AGGREGATE(15,6,(ROW(Tableyear1[])-ROW(INDEX(Tableyear1[],1,1))+1)/(YEAR(Tableyear1[])=YEAR(M1204)),1)))*$C$25,P1204-MAX($Q$2:Q1204)*$C$19),P1204)*(1+Tbill_YTM)^(1/52)</f>
        <v>12087.950815043196</v>
      </c>
      <c r="Q1205" s="64">
        <f t="shared" si="72"/>
        <v>29279.286752755215</v>
      </c>
      <c r="R1205" s="64">
        <f>IF(YEAR(M1205)&lt;&gt;YEAR(M1204), R1204*EXP($C$20/52)+(-MAX(Q$2:Q1204)*$C$19), R1204*EXP($C$20/52))</f>
        <v>-12877.412168294913</v>
      </c>
      <c r="S1205" s="65">
        <f t="shared" si="73"/>
        <v>2.2736933764411811</v>
      </c>
      <c r="T1205" s="62"/>
      <c r="U1205" s="62"/>
      <c r="V1205" s="62"/>
    </row>
    <row r="1206" spans="1:22" x14ac:dyDescent="0.4">
      <c r="G1206" s="67"/>
      <c r="H1206" s="77">
        <v>45033</v>
      </c>
      <c r="I1206" s="78">
        <v>13000.76953125</v>
      </c>
      <c r="J1206" s="73">
        <v>47.6408882141113</v>
      </c>
      <c r="K1206" s="79">
        <f t="shared" si="74"/>
        <v>198.25818493323757</v>
      </c>
      <c r="L1206" s="62"/>
      <c r="M1206" s="77">
        <v>45033</v>
      </c>
      <c r="N1206" s="80">
        <f t="shared" si="75"/>
        <v>11084.271633922592</v>
      </c>
      <c r="O1206" s="80">
        <f t="array" ref="O1206">IF(YEAR(M1206)&lt;&gt;YEAR(M1205),IF(O1205&gt;INDEX(Table2xAcq.1[],_xlfn.AGGREGATE(15,6,(ROW(Tableyear1[])-ROW(INDEX(Tableyear1[],1,1))+1)/(YEAR(Tableyear1[])=YEAR(M1205)),1)),O1205-(O1205-INDEX(Table2xAcq.1[],_xlfn.AGGREGATE(15,6,(ROW(Tableyear1[])-ROW(INDEX(Tableyear1[],1,1))+1)/(YEAR(Tableyear1[])=YEAR(M1205)),1)))*$C$25,O1205+MAX($Q$2:Q1205)*$C$19),O1205)*($J1206/$J1205)</f>
        <v>5956.8115240636507</v>
      </c>
      <c r="P1206" s="80">
        <f t="array" ref="P1206">IF(YEAR(M1206)&lt;&gt;YEAR(M1205),IF(O1205&gt;INDEX(Table2xAcq.1[],_xlfn.AGGREGATE(15,6,(ROW(Tableyear1[])-ROW(INDEX(Tableyear1[],1,1))+1)/(YEAR(Tableyear1[])=YEAR(M1205)),1)),P1205+(O1205-INDEX(Table2xAcq.1[],_xlfn.AGGREGATE(15,6,(ROW(Tableyear1[])-ROW(INDEX(Tableyear1[],1,1))+1)/(YEAR(Tableyear1[])=YEAR(M1205)),1)))*$C$25,P1205-MAX($Q$2:Q1205)*$C$19),P1205)*(1+Tbill_YTM)^(1/52)</f>
        <v>12094.824025042255</v>
      </c>
      <c r="Q1206" s="64">
        <f t="shared" si="72"/>
        <v>29135.907183028496</v>
      </c>
      <c r="R1206" s="64">
        <f>IF(YEAR(M1206)&lt;&gt;YEAR(M1205), R1205*EXP($C$20/52)+(-MAX(Q$2:Q1205)*$C$19), R1205*EXP($C$20/52))</f>
        <v>-12892.279296336588</v>
      </c>
      <c r="S1206" s="65">
        <f t="shared" si="73"/>
        <v>2.259950045552273</v>
      </c>
      <c r="T1206" s="62"/>
      <c r="U1206" s="62"/>
      <c r="V1206" s="62"/>
    </row>
    <row r="1207" spans="1:22" x14ac:dyDescent="0.4">
      <c r="G1207" s="67"/>
      <c r="H1207" s="77">
        <v>45040</v>
      </c>
      <c r="I1207" s="78">
        <v>13245.990234375</v>
      </c>
      <c r="J1207" s="73">
        <v>49.347305297851499</v>
      </c>
      <c r="K1207" s="79">
        <f t="shared" si="74"/>
        <v>198.37091455630838</v>
      </c>
      <c r="L1207" s="62"/>
      <c r="M1207" s="77">
        <v>45040</v>
      </c>
      <c r="N1207" s="80">
        <f t="shared" si="75"/>
        <v>11293.343325960936</v>
      </c>
      <c r="O1207" s="80">
        <f t="array" ref="O1207">IF(YEAR(M1207)&lt;&gt;YEAR(M1206),IF(O1206&gt;INDEX(Table2xAcq.1[],_xlfn.AGGREGATE(15,6,(ROW(Tableyear1[])-ROW(INDEX(Tableyear1[],1,1))+1)/(YEAR(Tableyear1[])=YEAR(M1206)),1)),O1206-(O1206-INDEX(Table2xAcq.1[],_xlfn.AGGREGATE(15,6,(ROW(Tableyear1[])-ROW(INDEX(Tableyear1[],1,1))+1)/(YEAR(Tableyear1[])=YEAR(M1206)),1)))*$C$25,O1206+MAX($Q$2:Q1206)*$C$19),O1206)*($J1207/$J1206)</f>
        <v>6170.1745685056285</v>
      </c>
      <c r="P1207" s="80">
        <f t="array" ref="P1207">IF(YEAR(M1207)&lt;&gt;YEAR(M1206),IF(O1206&gt;INDEX(Table2xAcq.1[],_xlfn.AGGREGATE(15,6,(ROW(Tableyear1[])-ROW(INDEX(Tableyear1[],1,1))+1)/(YEAR(Tableyear1[])=YEAR(M1206)),1)),P1206+(O1206-INDEX(Table2xAcq.1[],_xlfn.AGGREGATE(15,6,(ROW(Tableyear1[])-ROW(INDEX(Tableyear1[],1,1))+1)/(YEAR(Tableyear1[])=YEAR(M1206)),1)))*$C$25,P1206-MAX($Q$2:Q1206)*$C$19),P1206)*(1+Tbill_YTM)^(1/52)</f>
        <v>12101.701143149181</v>
      </c>
      <c r="Q1207" s="64">
        <f t="shared" si="72"/>
        <v>29565.219037615745</v>
      </c>
      <c r="R1207" s="64">
        <f>IF(YEAR(M1207)&lt;&gt;YEAR(M1206), R1206*EXP($C$20/52)+(-MAX(Q$2:Q1206)*$C$19), R1206*EXP($C$20/52))</f>
        <v>-12907.163588657337</v>
      </c>
      <c r="S1207" s="65">
        <f t="shared" si="73"/>
        <v>2.2906054327534293</v>
      </c>
      <c r="T1207" s="62"/>
      <c r="U1207" s="62"/>
      <c r="V1207" s="62"/>
    </row>
    <row r="1208" spans="1:22" x14ac:dyDescent="0.4">
      <c r="G1208" s="67"/>
      <c r="H1208" s="77">
        <v>45047</v>
      </c>
      <c r="I1208" s="78">
        <v>13259.1298828125</v>
      </c>
      <c r="J1208" s="73">
        <v>49.357231140136697</v>
      </c>
      <c r="K1208" s="79">
        <f t="shared" si="74"/>
        <v>198.48370827745373</v>
      </c>
      <c r="L1208" s="62"/>
      <c r="M1208" s="77">
        <v>45047</v>
      </c>
      <c r="N1208" s="80">
        <f t="shared" si="75"/>
        <v>11304.546003779767</v>
      </c>
      <c r="O1208" s="80">
        <f t="array" ref="O1208">IF(YEAR(M1208)&lt;&gt;YEAR(M1207),IF(O1207&gt;INDEX(Table2xAcq.1[],_xlfn.AGGREGATE(15,6,(ROW(Tableyear1[])-ROW(INDEX(Tableyear1[],1,1))+1)/(YEAR(Tableyear1[])=YEAR(M1207)),1)),O1207-(O1207-INDEX(Table2xAcq.1[],_xlfn.AGGREGATE(15,6,(ROW(Tableyear1[])-ROW(INDEX(Tableyear1[],1,1))+1)/(YEAR(Tableyear1[])=YEAR(M1207)),1)))*$C$25,O1207+MAX($Q$2:Q1207)*$C$19),O1207)*($J1208/$J1207)</f>
        <v>6171.4156530850087</v>
      </c>
      <c r="P1208" s="80">
        <f t="array" ref="P1208">IF(YEAR(M1208)&lt;&gt;YEAR(M1207),IF(O1207&gt;INDEX(Table2xAcq.1[],_xlfn.AGGREGATE(15,6,(ROW(Tableyear1[])-ROW(INDEX(Tableyear1[],1,1))+1)/(YEAR(Tableyear1[])=YEAR(M1207)),1)),P1207+(O1207-INDEX(Table2xAcq.1[],_xlfn.AGGREGATE(15,6,(ROW(Tableyear1[])-ROW(INDEX(Tableyear1[],1,1))+1)/(YEAR(Tableyear1[])=YEAR(M1207)),1)))*$C$25,P1207-MAX($Q$2:Q1207)*$C$19),P1207)*(1+Tbill_YTM)^(1/52)</f>
        <v>12108.582171586128</v>
      </c>
      <c r="Q1208" s="64">
        <f t="shared" si="72"/>
        <v>29584.543828450904</v>
      </c>
      <c r="R1208" s="64">
        <f>IF(YEAR(M1208)&lt;&gt;YEAR(M1207), R1207*EXP($C$20/52)+(-MAX(Q$2:Q1207)*$C$19), R1207*EXP($C$20/52))</f>
        <v>-12922.065065073528</v>
      </c>
      <c r="S1208" s="65">
        <f t="shared" si="73"/>
        <v>2.2894594385237732</v>
      </c>
      <c r="T1208" s="62"/>
      <c r="U1208" s="62"/>
      <c r="V1208" s="62"/>
    </row>
    <row r="1209" spans="1:22" x14ac:dyDescent="0.4">
      <c r="G1209" s="67"/>
      <c r="H1209" s="77">
        <v>45054</v>
      </c>
      <c r="I1209" s="78">
        <v>13340.1796875</v>
      </c>
      <c r="J1209" s="73">
        <v>49.952491760253899</v>
      </c>
      <c r="K1209" s="79">
        <f t="shared" si="74"/>
        <v>198.59656613311981</v>
      </c>
      <c r="L1209" s="62"/>
      <c r="M1209" s="77">
        <v>45054</v>
      </c>
      <c r="N1209" s="80">
        <f t="shared" si="75"/>
        <v>11373.64791723752</v>
      </c>
      <c r="O1209" s="80">
        <f t="array" ref="O1209">IF(YEAR(M1209)&lt;&gt;YEAR(M1208),IF(O1208&gt;INDEX(Table2xAcq.1[],_xlfn.AGGREGATE(15,6,(ROW(Tableyear1[])-ROW(INDEX(Tableyear1[],1,1))+1)/(YEAR(Tableyear1[])=YEAR(M1208)),1)),O1208-(O1208-INDEX(Table2xAcq.1[],_xlfn.AGGREGATE(15,6,(ROW(Tableyear1[])-ROW(INDEX(Tableyear1[],1,1))+1)/(YEAR(Tableyear1[])=YEAR(M1208)),1)))*$C$25,O1208+MAX($Q$2:Q1208)*$C$19),O1208)*($J1209/$J1208)</f>
        <v>6245.8444778751636</v>
      </c>
      <c r="P1209" s="80">
        <f t="array" ref="P1209">IF(YEAR(M1209)&lt;&gt;YEAR(M1208),IF(O1208&gt;INDEX(Table2xAcq.1[],_xlfn.AGGREGATE(15,6,(ROW(Tableyear1[])-ROW(INDEX(Tableyear1[],1,1))+1)/(YEAR(Tableyear1[])=YEAR(M1208)),1)),P1208+(O1208-INDEX(Table2xAcq.1[],_xlfn.AGGREGATE(15,6,(ROW(Tableyear1[])-ROW(INDEX(Tableyear1[],1,1))+1)/(YEAR(Tableyear1[])=YEAR(M1208)),1)))*$C$25,P1208-MAX($Q$2:Q1208)*$C$19),P1208)*(1+Tbill_YTM)^(1/52)</f>
        <v>12115.467112576505</v>
      </c>
      <c r="Q1209" s="64">
        <f t="shared" si="72"/>
        <v>29734.959507689189</v>
      </c>
      <c r="R1209" s="64">
        <f>IF(YEAR(M1209)&lt;&gt;YEAR(M1208), R1208*EXP($C$20/52)+(-MAX(Q$2:Q1208)*$C$19), R1208*EXP($C$20/52))</f>
        <v>-12936.983745424406</v>
      </c>
      <c r="S1209" s="65">
        <f t="shared" si="73"/>
        <v>2.2984460746660478</v>
      </c>
      <c r="T1209" s="62"/>
      <c r="U1209" s="62"/>
      <c r="V1209" s="62"/>
    </row>
    <row r="1210" spans="1:22" ht="17.5" customHeight="1" thickBot="1" x14ac:dyDescent="0.45">
      <c r="G1210" s="69" t="s">
        <v>49</v>
      </c>
      <c r="H1210" s="94">
        <v>45061</v>
      </c>
      <c r="I1210" s="95">
        <v>13803.490234375</v>
      </c>
      <c r="J1210" s="73">
        <v>53.4447021484375</v>
      </c>
      <c r="K1210" s="79">
        <f t="shared" si="74"/>
        <v>198.70948815977351</v>
      </c>
      <c r="L1210" s="62"/>
      <c r="M1210" s="94">
        <v>45061</v>
      </c>
      <c r="N1210" s="80">
        <f t="shared" si="75"/>
        <v>11768.659915571896</v>
      </c>
      <c r="O1210" s="80">
        <f t="array" ref="O1210">IF(YEAR(M1210)&lt;&gt;YEAR(M1209),IF(O1209&gt;INDEX(Table2xAcq.1[],_xlfn.AGGREGATE(15,6,(ROW(Tableyear1[])-ROW(INDEX(Tableyear1[],1,1))+1)/(YEAR(Tableyear1[])=YEAR(M1209)),1)),O1209-(O1209-INDEX(Table2xAcq.1[],_xlfn.AGGREGATE(15,6,(ROW(Tableyear1[])-ROW(INDEX(Tableyear1[],1,1))+1)/(YEAR(Tableyear1[])=YEAR(M1209)),1)))*$C$25,O1209+MAX($Q$2:Q1209)*$C$19),O1209)*($J1210/$J1209)</f>
        <v>6682.4954276075659</v>
      </c>
      <c r="P1210" s="80">
        <f t="array" ref="P1210">IF(YEAR(M1210)&lt;&gt;YEAR(M1209),IF(O1209&gt;INDEX(Table2xAcq.1[],_xlfn.AGGREGATE(15,6,(ROW(Tableyear1[])-ROW(INDEX(Tableyear1[],1,1))+1)/(YEAR(Tableyear1[])=YEAR(M1209)),1)),P1209+(O1209-INDEX(Table2xAcq.1[],_xlfn.AGGREGATE(15,6,(ROW(Tableyear1[])-ROW(INDEX(Tableyear1[],1,1))+1)/(YEAR(Tableyear1[])=YEAR(M1209)),1)))*$C$25,P1209-MAX($Q$2:Q1209)*$C$19),P1209)*(1+Tbill_YTM)^(1/52)</f>
        <v>12122.355968344995</v>
      </c>
      <c r="Q1210" s="64">
        <f t="shared" si="72"/>
        <v>30573.511311524453</v>
      </c>
      <c r="R1210" s="64">
        <f>IF(YEAR(M1210)&lt;&gt;YEAR(M1209), R1209*EXP($C$20/52)+(-MAX(Q$2:Q1209)*$C$19), R1209*EXP($C$20/52))</f>
        <v>-12951.919649572123</v>
      </c>
      <c r="S1210" s="65">
        <f t="shared" si="73"/>
        <v>2.3605389887154273</v>
      </c>
      <c r="T1210" s="62"/>
      <c r="U1210" s="62"/>
      <c r="V1210" s="62"/>
    </row>
    <row r="1211" spans="1:22" x14ac:dyDescent="0.4">
      <c r="G1211" s="67"/>
      <c r="H1211" s="77">
        <v>45068</v>
      </c>
      <c r="I1211" s="78">
        <v>14298.41015625</v>
      </c>
      <c r="J1211" s="73">
        <v>57.135330200195298</v>
      </c>
      <c r="K1211" s="79">
        <f t="shared" si="74"/>
        <v>198.82247439390244</v>
      </c>
      <c r="L1211" s="62"/>
      <c r="M1211" s="77">
        <v>45068</v>
      </c>
      <c r="N1211" s="80">
        <f t="shared" si="75"/>
        <v>12190.621618524629</v>
      </c>
      <c r="O1211" s="80">
        <f t="array" ref="O1211">IF(YEAR(M1211)&lt;&gt;YEAR(M1210),IF(O1210&gt;INDEX(Table2xAcq.1[],_xlfn.AGGREGATE(15,6,(ROW(Tableyear1[])-ROW(INDEX(Tableyear1[],1,1))+1)/(YEAR(Tableyear1[])=YEAR(M1210)),1)),O1210-(O1210-INDEX(Table2xAcq.1[],_xlfn.AGGREGATE(15,6,(ROW(Tableyear1[])-ROW(INDEX(Tableyear1[],1,1))+1)/(YEAR(Tableyear1[])=YEAR(M1210)),1)))*$C$25,O1210+MAX($Q$2:Q1210)*$C$19),O1210)*($J1211/$J1210)</f>
        <v>7143.9556676211359</v>
      </c>
      <c r="P1211" s="80">
        <f t="array" ref="P1211">IF(YEAR(M1211)&lt;&gt;YEAR(M1210),IF(O1210&gt;INDEX(Table2xAcq.1[],_xlfn.AGGREGATE(15,6,(ROW(Tableyear1[])-ROW(INDEX(Tableyear1[],1,1))+1)/(YEAR(Tableyear1[])=YEAR(M1210)),1)),P1210+(O1210-INDEX(Table2xAcq.1[],_xlfn.AGGREGATE(15,6,(ROW(Tableyear1[])-ROW(INDEX(Tableyear1[],1,1))+1)/(YEAR(Tableyear1[])=YEAR(M1210)),1)))*$C$25,P1210-MAX($Q$2:Q1210)*$C$19),P1210)*(1+Tbill_YTM)^(1/52)</f>
        <v>12129.248741117539</v>
      </c>
      <c r="Q1211" s="64">
        <f t="shared" si="72"/>
        <v>31463.826027263305</v>
      </c>
      <c r="R1211" s="64">
        <f>IF(YEAR(M1211)&lt;&gt;YEAR(M1210), R1210*EXP($C$20/52)+(-MAX(Q$2:Q1210)*$C$19), R1210*EXP($C$20/52))</f>
        <v>-12966.872797401758</v>
      </c>
      <c r="S1211" s="65">
        <f t="shared" si="73"/>
        <v>2.4264775724157546</v>
      </c>
      <c r="T1211" s="62"/>
      <c r="U1211" s="62"/>
      <c r="V1211" s="62"/>
    </row>
    <row r="1212" spans="1:22" x14ac:dyDescent="0.4">
      <c r="G1212" s="67"/>
      <c r="H1212" s="77">
        <v>45075</v>
      </c>
      <c r="I1212" s="78">
        <v>14546.6396484375</v>
      </c>
      <c r="J1212" s="73">
        <v>59.129459381103501</v>
      </c>
      <c r="K1212" s="79">
        <f t="shared" si="74"/>
        <v>198.93552487201501</v>
      </c>
      <c r="L1212" s="62"/>
      <c r="M1212" s="77">
        <v>45075</v>
      </c>
      <c r="N1212" s="80">
        <f t="shared" si="75"/>
        <v>12402.258561425837</v>
      </c>
      <c r="O1212" s="80">
        <f t="array" ref="O1212">IF(YEAR(M1212)&lt;&gt;YEAR(M1211),IF(O1211&gt;INDEX(Table2xAcq.1[],_xlfn.AGGREGATE(15,6,(ROW(Tableyear1[])-ROW(INDEX(Tableyear1[],1,1))+1)/(YEAR(Tableyear1[])=YEAR(M1211)),1)),O1211-(O1211-INDEX(Table2xAcq.1[],_xlfn.AGGREGATE(15,6,(ROW(Tableyear1[])-ROW(INDEX(Tableyear1[],1,1))+1)/(YEAR(Tableyear1[])=YEAR(M1211)),1)))*$C$25,O1211+MAX($Q$2:Q1211)*$C$19),O1211)*($J1212/$J1211)</f>
        <v>7393.2929938254592</v>
      </c>
      <c r="P1212" s="80">
        <f t="array" ref="P1212">IF(YEAR(M1212)&lt;&gt;YEAR(M1211),IF(O1211&gt;INDEX(Table2xAcq.1[],_xlfn.AGGREGATE(15,6,(ROW(Tableyear1[])-ROW(INDEX(Tableyear1[],1,1))+1)/(YEAR(Tableyear1[])=YEAR(M1211)),1)),P1211+(O1211-INDEX(Table2xAcq.1[],_xlfn.AGGREGATE(15,6,(ROW(Tableyear1[])-ROW(INDEX(Tableyear1[],1,1))+1)/(YEAR(Tableyear1[])=YEAR(M1211)),1)))*$C$25,P1211-MAX($Q$2:Q1211)*$C$19),P1211)*(1+Tbill_YTM)^(1/52)</f>
        <v>12136.145433121346</v>
      </c>
      <c r="Q1212" s="64">
        <f t="shared" si="72"/>
        <v>31931.696988372641</v>
      </c>
      <c r="R1212" s="64">
        <f>IF(YEAR(M1212)&lt;&gt;YEAR(M1211), R1211*EXP($C$20/52)+(-MAX(Q$2:Q1211)*$C$19), R1211*EXP($C$20/52))</f>
        <v>-12981.843208821354</v>
      </c>
      <c r="S1212" s="65">
        <f t="shared" si="73"/>
        <v>2.4597198159560718</v>
      </c>
      <c r="T1212" s="62"/>
      <c r="U1212" s="62"/>
      <c r="V1212" s="62"/>
    </row>
    <row r="1213" spans="1:22" x14ac:dyDescent="0.4">
      <c r="G1213" s="62"/>
      <c r="H1213" s="77">
        <v>45082</v>
      </c>
      <c r="I1213" s="78">
        <v>14528.3603515625</v>
      </c>
      <c r="J1213" s="73">
        <v>58.950878143310497</v>
      </c>
      <c r="K1213" s="79">
        <f t="shared" si="74"/>
        <v>199.04863963064034</v>
      </c>
      <c r="L1213" s="62"/>
      <c r="M1213" s="77">
        <v>45082</v>
      </c>
      <c r="N1213" s="80">
        <f t="shared" si="75"/>
        <v>12386.673892275861</v>
      </c>
      <c r="O1213" s="80">
        <f t="array" ref="O1213">IF(YEAR(M1213)&lt;&gt;YEAR(M1212),IF(O1212&gt;INDEX(Table2xAcq.1[],_xlfn.AGGREGATE(15,6,(ROW(Tableyear1[])-ROW(INDEX(Tableyear1[],1,1))+1)/(YEAR(Tableyear1[])=YEAR(M1212)),1)),O1212-(O1212-INDEX(Table2xAcq.1[],_xlfn.AGGREGATE(15,6,(ROW(Tableyear1[])-ROW(INDEX(Tableyear1[],1,1))+1)/(YEAR(Tableyear1[])=YEAR(M1212)),1)))*$C$25,O1212+MAX($Q$2:Q1212)*$C$19),O1212)*($J1213/$J1212)</f>
        <v>7370.9639648097527</v>
      </c>
      <c r="P1213" s="80">
        <f t="array" ref="P1213">IF(YEAR(M1213)&lt;&gt;YEAR(M1212),IF(O1212&gt;INDEX(Table2xAcq.1[],_xlfn.AGGREGATE(15,6,(ROW(Tableyear1[])-ROW(INDEX(Tableyear1[],1,1))+1)/(YEAR(Tableyear1[])=YEAR(M1212)),1)),P1212+(O1212-INDEX(Table2xAcq.1[],_xlfn.AGGREGATE(15,6,(ROW(Tableyear1[])-ROW(INDEX(Tableyear1[],1,1))+1)/(YEAR(Tableyear1[])=YEAR(M1212)),1)))*$C$25,P1212-MAX($Q$2:Q1212)*$C$19),P1212)*(1+Tbill_YTM)^(1/52)</f>
        <v>12143.046046584892</v>
      </c>
      <c r="Q1213" s="64">
        <f t="shared" si="72"/>
        <v>31900.683903670506</v>
      </c>
      <c r="R1213" s="64">
        <f>IF(YEAR(M1213)&lt;&gt;YEAR(M1212), R1212*EXP($C$20/52)+(-MAX(Q$2:Q1212)*$C$19), R1212*EXP($C$20/52))</f>
        <v>-12996.830903761933</v>
      </c>
      <c r="S1213" s="65">
        <f t="shared" si="73"/>
        <v>2.4544971108639149</v>
      </c>
      <c r="T1213" s="62"/>
      <c r="U1213" s="62"/>
      <c r="V1213" s="62"/>
    </row>
    <row r="1214" spans="1:22" x14ac:dyDescent="0.4">
      <c r="G1214" s="62"/>
      <c r="H1214" s="77">
        <v>45089</v>
      </c>
      <c r="I1214" s="78">
        <v>15083.919921875</v>
      </c>
      <c r="J1214" s="73">
        <v>63.375667572021399</v>
      </c>
      <c r="K1214" s="79">
        <f t="shared" si="74"/>
        <v>199.16181870632832</v>
      </c>
      <c r="L1214" s="62"/>
      <c r="M1214" s="77">
        <v>45089</v>
      </c>
      <c r="N1214" s="80">
        <f t="shared" si="75"/>
        <v>12860.33609906809</v>
      </c>
      <c r="O1214" s="80">
        <f t="array" ref="O1214">IF(YEAR(M1214)&lt;&gt;YEAR(M1213),IF(O1213&gt;INDEX(Table2xAcq.1[],_xlfn.AGGREGATE(15,6,(ROW(Tableyear1[])-ROW(INDEX(Tableyear1[],1,1))+1)/(YEAR(Tableyear1[])=YEAR(M1213)),1)),O1213-(O1213-INDEX(Table2xAcq.1[],_xlfn.AGGREGATE(15,6,(ROW(Tableyear1[])-ROW(INDEX(Tableyear1[],1,1))+1)/(YEAR(Tableyear1[])=YEAR(M1213)),1)))*$C$25,O1213+MAX($Q$2:Q1213)*$C$19),O1213)*($J1214/$J1213)</f>
        <v>7924.2205821515963</v>
      </c>
      <c r="P1214" s="80">
        <f t="array" ref="P1214">IF(YEAR(M1214)&lt;&gt;YEAR(M1213),IF(O1213&gt;INDEX(Table2xAcq.1[],_xlfn.AGGREGATE(15,6,(ROW(Tableyear1[])-ROW(INDEX(Tableyear1[],1,1))+1)/(YEAR(Tableyear1[])=YEAR(M1213)),1)),P1213+(O1213-INDEX(Table2xAcq.1[],_xlfn.AGGREGATE(15,6,(ROW(Tableyear1[])-ROW(INDEX(Tableyear1[],1,1))+1)/(YEAR(Tableyear1[])=YEAR(M1213)),1)))*$C$25,P1213-MAX($Q$2:Q1213)*$C$19),P1213)*(1+Tbill_YTM)^(1/52)</f>
        <v>12149.950583737918</v>
      </c>
      <c r="Q1214" s="64">
        <f t="shared" si="72"/>
        <v>32934.507264957603</v>
      </c>
      <c r="R1214" s="64">
        <f>IF(YEAR(M1214)&lt;&gt;YEAR(M1213), R1213*EXP($C$20/52)+(-MAX(Q$2:Q1213)*$C$19), R1213*EXP($C$20/52))</f>
        <v>-13011.835902177527</v>
      </c>
      <c r="S1214" s="65">
        <f t="shared" si="73"/>
        <v>2.5311191681602767</v>
      </c>
      <c r="T1214" s="62"/>
      <c r="U1214" s="62"/>
      <c r="V1214" s="62"/>
    </row>
    <row r="1215" spans="1:22" ht="17.5" customHeight="1" x14ac:dyDescent="0.4">
      <c r="A1215" s="4"/>
      <c r="G1215" s="62"/>
      <c r="H1215" s="77">
        <v>45096</v>
      </c>
      <c r="I1215" s="78">
        <v>14891.48046875</v>
      </c>
      <c r="J1215" s="73">
        <v>61.649406433105398</v>
      </c>
      <c r="K1215" s="79">
        <f t="shared" si="74"/>
        <v>199.27506213564965</v>
      </c>
      <c r="L1215" s="79"/>
      <c r="M1215" s="77">
        <v>45096</v>
      </c>
      <c r="N1215" s="93">
        <f t="shared" si="75"/>
        <v>12696.26495186455</v>
      </c>
      <c r="O1215" s="80">
        <f t="array" ref="O1215">IF(YEAR(M1215)&lt;&gt;YEAR(M1214),IF(O1214&gt;INDEX(Table2xAcq.1[],_xlfn.AGGREGATE(15,6,(ROW(Tableyear1[])-ROW(INDEX(Tableyear1[],1,1))+1)/(YEAR(Tableyear1[])=YEAR(M1214)),1)),O1214-(O1214-INDEX(Table2xAcq.1[],_xlfn.AGGREGATE(15,6,(ROW(Tableyear1[])-ROW(INDEX(Tableyear1[],1,1))+1)/(YEAR(Tableyear1[])=YEAR(M1214)),1)))*$C$25,O1214+MAX($Q$2:Q1214)*$C$19),O1214)*($J1215/$J1214)</f>
        <v>7708.3763224975073</v>
      </c>
      <c r="P1215" s="80">
        <f t="array" ref="P1215">IF(YEAR(M1215)&lt;&gt;YEAR(M1214),IF(O1214&gt;INDEX(Table2xAcq.1[],_xlfn.AGGREGATE(15,6,(ROW(Tableyear1[])-ROW(INDEX(Tableyear1[],1,1))+1)/(YEAR(Tableyear1[])=YEAR(M1214)),1)),P1214+(O1214-INDEX(Table2xAcq.1[],_xlfn.AGGREGATE(15,6,(ROW(Tableyear1[])-ROW(INDEX(Tableyear1[],1,1))+1)/(YEAR(Tableyear1[])=YEAR(M1214)),1)))*$C$25,P1214-MAX($Q$2:Q1214)*$C$19),P1214)*(1+Tbill_YTM)^(1/52)</f>
        <v>12156.859046811436</v>
      </c>
      <c r="Q1215" s="64">
        <f t="shared" si="72"/>
        <v>32561.500321173495</v>
      </c>
      <c r="R1215" s="66">
        <f>IF(YEAR(M1215)&lt;&gt;YEAR(M1214), R1214*EXP($C$20/52)+(-MAX(Q$2:Q1214)*$C$19), R1214*EXP($C$20/52))</f>
        <v>-13026.858224045209</v>
      </c>
      <c r="S1215" s="65">
        <f t="shared" si="73"/>
        <v>2.4995666461672923</v>
      </c>
      <c r="T1215" s="62"/>
      <c r="U1215" s="62"/>
      <c r="V1215" s="62"/>
    </row>
    <row r="1216" spans="1:22" ht="17.5" customHeight="1" x14ac:dyDescent="0.4">
      <c r="G1216" s="62"/>
      <c r="H1216" s="77">
        <v>45103</v>
      </c>
      <c r="I1216" s="78">
        <v>15179.2099609375</v>
      </c>
      <c r="J1216" s="73">
        <v>63.8717231750488</v>
      </c>
      <c r="K1216" s="79">
        <f t="shared" si="74"/>
        <v>199.3883699551958</v>
      </c>
      <c r="L1216" s="62"/>
      <c r="M1216" s="77">
        <v>45103</v>
      </c>
      <c r="N1216" s="80">
        <f t="shared" si="75"/>
        <v>12941.579034298731</v>
      </c>
      <c r="O1216" s="80">
        <f t="array" ref="O1216">IF(YEAR(M1216)&lt;&gt;YEAR(M1215),IF(O1215&gt;INDEX(Table2xAcq.1[],_xlfn.AGGREGATE(15,6,(ROW(Tableyear1[])-ROW(INDEX(Tableyear1[],1,1))+1)/(YEAR(Tableyear1[])=YEAR(M1215)),1)),O1215-(O1215-INDEX(Table2xAcq.1[],_xlfn.AGGREGATE(15,6,(ROW(Tableyear1[])-ROW(INDEX(Tableyear1[],1,1))+1)/(YEAR(Tableyear1[])=YEAR(M1215)),1)))*$C$25,O1215+MAX($Q$2:Q1215)*$C$19),O1215)*($J1216/$J1215)</f>
        <v>7986.2452387744916</v>
      </c>
      <c r="P1216" s="80">
        <f t="array" ref="P1216">IF(YEAR(M1216)&lt;&gt;YEAR(M1215),IF(O1215&gt;INDEX(Table2xAcq.1[],_xlfn.AGGREGATE(15,6,(ROW(Tableyear1[])-ROW(INDEX(Tableyear1[],1,1))+1)/(YEAR(Tableyear1[])=YEAR(M1215)),1)),P1215+(O1215-INDEX(Table2xAcq.1[],_xlfn.AGGREGATE(15,6,(ROW(Tableyear1[])-ROW(INDEX(Tableyear1[],1,1))+1)/(YEAR(Tableyear1[])=YEAR(M1215)),1)))*$C$25,P1215-MAX($Q$2:Q1215)*$C$19),P1215)*(1+Tbill_YTM)^(1/52)</f>
        <v>12163.771438037724</v>
      </c>
      <c r="Q1216" s="64">
        <f t="shared" si="72"/>
        <v>33091.595711110946</v>
      </c>
      <c r="R1216" s="64">
        <f>IF(YEAR(M1216)&lt;&gt;YEAR(M1215), R1215*EXP($C$20/52)+(-MAX(Q$2:Q1215)*$C$19), R1215*EXP($C$20/52))</f>
        <v>-13041.897889365113</v>
      </c>
      <c r="S1216" s="65">
        <f t="shared" si="73"/>
        <v>2.5373297653323266</v>
      </c>
      <c r="T1216" s="62"/>
      <c r="U1216" s="62"/>
      <c r="V1216" s="62"/>
    </row>
    <row r="1217" spans="2:22" x14ac:dyDescent="0.4">
      <c r="G1217" s="62"/>
      <c r="H1217" s="77">
        <v>45110</v>
      </c>
      <c r="I1217" s="78">
        <v>15036.849609375</v>
      </c>
      <c r="J1217" s="73">
        <v>62.681194305419901</v>
      </c>
      <c r="K1217" s="79">
        <f t="shared" si="74"/>
        <v>199.50174220157908</v>
      </c>
      <c r="L1217" s="62"/>
      <c r="M1217" s="77">
        <v>45110</v>
      </c>
      <c r="N1217" s="80">
        <f t="shared" si="75"/>
        <v>12820.204618513071</v>
      </c>
      <c r="O1217" s="80">
        <f t="array" ref="O1217">IF(YEAR(M1217)&lt;&gt;YEAR(M1216),IF(O1216&gt;INDEX(Table2xAcq.1[],_xlfn.AGGREGATE(15,6,(ROW(Tableyear1[])-ROW(INDEX(Tableyear1[],1,1))+1)/(YEAR(Tableyear1[])=YEAR(M1216)),1)),O1216-(O1216-INDEX(Table2xAcq.1[],_xlfn.AGGREGATE(15,6,(ROW(Tableyear1[])-ROW(INDEX(Tableyear1[],1,1))+1)/(YEAR(Tableyear1[])=YEAR(M1216)),1)))*$C$25,O1216+MAX($Q$2:Q1216)*$C$19),O1216)*($J1217/$J1216)</f>
        <v>7837.3866352475461</v>
      </c>
      <c r="P1217" s="80">
        <f t="array" ref="P1217">IF(YEAR(M1217)&lt;&gt;YEAR(M1216),IF(O1216&gt;INDEX(Table2xAcq.1[],_xlfn.AGGREGATE(15,6,(ROW(Tableyear1[])-ROW(INDEX(Tableyear1[],1,1))+1)/(YEAR(Tableyear1[])=YEAR(M1216)),1)),P1216+(O1216-INDEX(Table2xAcq.1[],_xlfn.AGGREGATE(15,6,(ROW(Tableyear1[])-ROW(INDEX(Tableyear1[],1,1))+1)/(YEAR(Tableyear1[])=YEAR(M1216)),1)))*$C$25,P1216-MAX($Q$2:Q1216)*$C$19),P1216)*(1+Tbill_YTM)^(1/52)</f>
        <v>12170.687759650329</v>
      </c>
      <c r="Q1217" s="64">
        <f t="shared" si="72"/>
        <v>32828.279013410945</v>
      </c>
      <c r="R1217" s="64">
        <f>IF(YEAR(M1217)&lt;&gt;YEAR(M1216), R1216*EXP($C$20/52)+(-MAX(Q$2:Q1216)*$C$19), R1216*EXP($C$20/52))</f>
        <v>-13056.954918160465</v>
      </c>
      <c r="S1217" s="65">
        <f t="shared" si="73"/>
        <v>2.5142369885761982</v>
      </c>
      <c r="T1217" s="62"/>
      <c r="U1217" s="62"/>
      <c r="V1217" s="62"/>
    </row>
    <row r="1218" spans="2:22" x14ac:dyDescent="0.4">
      <c r="G1218" s="62"/>
      <c r="H1218" s="77">
        <v>45117</v>
      </c>
      <c r="I1218" s="78">
        <v>15565.599609375</v>
      </c>
      <c r="J1218" s="73">
        <v>67.046455383300696</v>
      </c>
      <c r="K1218" s="79">
        <f t="shared" si="74"/>
        <v>199.61517891143259</v>
      </c>
      <c r="L1218" s="62"/>
      <c r="M1218" s="77">
        <v>45117</v>
      </c>
      <c r="N1218" s="80">
        <f t="shared" si="75"/>
        <v>13271.009366058892</v>
      </c>
      <c r="O1218" s="80">
        <f t="array" ref="O1218">IF(YEAR(M1218)&lt;&gt;YEAR(M1217),IF(O1217&gt;INDEX(Table2xAcq.1[],_xlfn.AGGREGATE(15,6,(ROW(Tableyear1[])-ROW(INDEX(Tableyear1[],1,1))+1)/(YEAR(Tableyear1[])=YEAR(M1217)),1)),O1217-(O1217-INDEX(Table2xAcq.1[],_xlfn.AGGREGATE(15,6,(ROW(Tableyear1[])-ROW(INDEX(Tableyear1[],1,1))+1)/(YEAR(Tableyear1[])=YEAR(M1217)),1)))*$C$25,O1217+MAX($Q$2:Q1217)*$C$19),O1217)*($J1218/$J1217)</f>
        <v>8383.2000839263783</v>
      </c>
      <c r="P1218" s="80">
        <f t="array" ref="P1218">IF(YEAR(M1218)&lt;&gt;YEAR(M1217),IF(O1217&gt;INDEX(Table2xAcq.1[],_xlfn.AGGREGATE(15,6,(ROW(Tableyear1[])-ROW(INDEX(Tableyear1[],1,1))+1)/(YEAR(Tableyear1[])=YEAR(M1217)),1)),P1217+(O1217-INDEX(Table2xAcq.1[],_xlfn.AGGREGATE(15,6,(ROW(Tableyear1[])-ROW(INDEX(Tableyear1[],1,1))+1)/(YEAR(Tableyear1[])=YEAR(M1217)),1)))*$C$25,P1217-MAX($Q$2:Q1217)*$C$19),P1217)*(1+Tbill_YTM)^(1/52)</f>
        <v>12177.60801388407</v>
      </c>
      <c r="Q1218" s="64">
        <f t="shared" ref="Q1218:Q1281" si="76">SUM(N1218:P1218)</f>
        <v>33831.817463869338</v>
      </c>
      <c r="R1218" s="64">
        <f>IF(YEAR(M1218)&lt;&gt;YEAR(M1217), R1217*EXP($C$20/52)+(-MAX(Q$2:Q1217)*$C$19), R1217*EXP($C$20/52))</f>
        <v>-13072.029330477608</v>
      </c>
      <c r="S1218" s="65">
        <f t="shared" ref="S1218:S1281" si="77">Q1218/-R1218</f>
        <v>2.5881075239779343</v>
      </c>
      <c r="T1218" s="62"/>
      <c r="U1218" s="62"/>
      <c r="V1218" s="62"/>
    </row>
    <row r="1219" spans="2:22" x14ac:dyDescent="0.4">
      <c r="G1219" s="62"/>
      <c r="H1219" s="77">
        <v>45124</v>
      </c>
      <c r="I1219" s="78">
        <v>15425.669921875</v>
      </c>
      <c r="J1219" s="73">
        <v>65.687271118164006</v>
      </c>
      <c r="K1219" s="79">
        <f t="shared" ref="K1219:K1282" si="78">K1218*(1+Tbill_YTM)^(1/52)</f>
        <v>199.72868012141026</v>
      </c>
      <c r="L1219" s="62"/>
      <c r="M1219" s="77">
        <v>45124</v>
      </c>
      <c r="N1219" s="80">
        <f t="shared" ref="N1219:N1282" si="79">N1218*($I1219/$I1218)</f>
        <v>13151.707299964135</v>
      </c>
      <c r="O1219" s="80">
        <f t="array" ref="O1219">IF(YEAR(M1219)&lt;&gt;YEAR(M1218),IF(O1218&gt;INDEX(Table2xAcq.1[],_xlfn.AGGREGATE(15,6,(ROW(Tableyear1[])-ROW(INDEX(Tableyear1[],1,1))+1)/(YEAR(Tableyear1[])=YEAR(M1218)),1)),O1218-(O1218-INDEX(Table2xAcq.1[],_xlfn.AGGREGATE(15,6,(ROW(Tableyear1[])-ROW(INDEX(Tableyear1[],1,1))+1)/(YEAR(Tableyear1[])=YEAR(M1218)),1)))*$C$25,O1218+MAX($Q$2:Q1218)*$C$19),O1218)*($J1219/$J1218)</f>
        <v>8213.2535359631092</v>
      </c>
      <c r="P1219" s="80">
        <f t="array" ref="P1219">IF(YEAR(M1219)&lt;&gt;YEAR(M1218),IF(O1218&gt;INDEX(Table2xAcq.1[],_xlfn.AGGREGATE(15,6,(ROW(Tableyear1[])-ROW(INDEX(Tableyear1[],1,1))+1)/(YEAR(Tableyear1[])=YEAR(M1218)),1)),P1218+(O1218-INDEX(Table2xAcq.1[],_xlfn.AGGREGATE(15,6,(ROW(Tableyear1[])-ROW(INDEX(Tableyear1[],1,1))+1)/(YEAR(Tableyear1[])=YEAR(M1218)),1)))*$C$25,P1218-MAX($Q$2:Q1218)*$C$19),P1218)*(1+Tbill_YTM)^(1/52)</f>
        <v>12184.532202975035</v>
      </c>
      <c r="Q1219" s="64">
        <f t="shared" si="76"/>
        <v>33549.493038902277</v>
      </c>
      <c r="R1219" s="64">
        <f>IF(YEAR(M1219)&lt;&gt;YEAR(M1218), R1218*EXP($C$20/52)+(-MAX(Q$2:Q1218)*$C$19), R1218*EXP($C$20/52))</f>
        <v>-13087.121146386027</v>
      </c>
      <c r="S1219" s="65">
        <f t="shared" si="77"/>
        <v>2.5635502769199077</v>
      </c>
      <c r="T1219" s="62"/>
      <c r="U1219" s="62"/>
      <c r="V1219" s="62"/>
    </row>
    <row r="1220" spans="2:22" x14ac:dyDescent="0.4">
      <c r="G1220" s="62"/>
      <c r="H1220" s="77">
        <v>45131</v>
      </c>
      <c r="I1220" s="78">
        <v>15750.9296875</v>
      </c>
      <c r="J1220" s="73">
        <v>68.365951538085895</v>
      </c>
      <c r="K1220" s="79">
        <f t="shared" si="78"/>
        <v>199.84224586818686</v>
      </c>
      <c r="L1220" s="62"/>
      <c r="M1220" s="77">
        <v>45131</v>
      </c>
      <c r="N1220" s="80">
        <f t="shared" si="79"/>
        <v>13429.019161012628</v>
      </c>
      <c r="O1220" s="80">
        <f t="array" ref="O1220">IF(YEAR(M1220)&lt;&gt;YEAR(M1219),IF(O1219&gt;INDEX(Table2xAcq.1[],_xlfn.AGGREGATE(15,6,(ROW(Tableyear1[])-ROW(INDEX(Tableyear1[],1,1))+1)/(YEAR(Tableyear1[])=YEAR(M1219)),1)),O1219-(O1219-INDEX(Table2xAcq.1[],_xlfn.AGGREGATE(15,6,(ROW(Tableyear1[])-ROW(INDEX(Tableyear1[],1,1))+1)/(YEAR(Tableyear1[])=YEAR(M1219)),1)))*$C$25,O1219+MAX($Q$2:Q1219)*$C$19),O1219)*($J1220/$J1219)</f>
        <v>8548.1842014654376</v>
      </c>
      <c r="P1220" s="80">
        <f t="array" ref="P1220">IF(YEAR(M1220)&lt;&gt;YEAR(M1219),IF(O1219&gt;INDEX(Table2xAcq.1[],_xlfn.AGGREGATE(15,6,(ROW(Tableyear1[])-ROW(INDEX(Tableyear1[],1,1))+1)/(YEAR(Tableyear1[])=YEAR(M1219)),1)),P1219+(O1219-INDEX(Table2xAcq.1[],_xlfn.AGGREGATE(15,6,(ROW(Tableyear1[])-ROW(INDEX(Tableyear1[],1,1))+1)/(YEAR(Tableyear1[])=YEAR(M1219)),1)))*$C$25,P1219-MAX($Q$2:Q1219)*$C$19),P1219)*(1+Tbill_YTM)^(1/52)</f>
        <v>12191.460329160585</v>
      </c>
      <c r="Q1220" s="64">
        <f t="shared" si="76"/>
        <v>34168.663691638649</v>
      </c>
      <c r="R1220" s="64">
        <f>IF(YEAR(M1220)&lt;&gt;YEAR(M1219), R1219*EXP($C$20/52)+(-MAX(Q$2:Q1219)*$C$19), R1219*EXP($C$20/52))</f>
        <v>-13102.230385978379</v>
      </c>
      <c r="S1220" s="65">
        <f t="shared" si="77"/>
        <v>2.6078509295795125</v>
      </c>
      <c r="T1220" s="62"/>
      <c r="U1220" s="62"/>
      <c r="V1220" s="62"/>
    </row>
    <row r="1221" spans="2:22" x14ac:dyDescent="0.4">
      <c r="G1221" s="62"/>
      <c r="H1221" s="77">
        <v>45138</v>
      </c>
      <c r="I1221" s="78">
        <v>15274.919921875</v>
      </c>
      <c r="J1221" s="73">
        <v>64.218963623046804</v>
      </c>
      <c r="K1221" s="79">
        <f t="shared" si="78"/>
        <v>199.95587618845803</v>
      </c>
      <c r="L1221" s="62"/>
      <c r="M1221" s="77">
        <v>45138</v>
      </c>
      <c r="N1221" s="80">
        <f t="shared" si="79"/>
        <v>13023.179988961709</v>
      </c>
      <c r="O1221" s="80">
        <f t="array" ref="O1221">IF(YEAR(M1221)&lt;&gt;YEAR(M1220),IF(O1220&gt;INDEX(Table2xAcq.1[],_xlfn.AGGREGATE(15,6,(ROW(Tableyear1[])-ROW(INDEX(Tableyear1[],1,1))+1)/(YEAR(Tableyear1[])=YEAR(M1220)),1)),O1220-(O1220-INDEX(Table2xAcq.1[],_xlfn.AGGREGATE(15,6,(ROW(Tableyear1[])-ROW(INDEX(Tableyear1[],1,1))+1)/(YEAR(Tableyear1[])=YEAR(M1220)),1)))*$C$25,O1220+MAX($Q$2:Q1220)*$C$19),O1220)*($J1221/$J1220)</f>
        <v>8029.6626891998339</v>
      </c>
      <c r="P1221" s="80">
        <f t="array" ref="P1221">IF(YEAR(M1221)&lt;&gt;YEAR(M1220),IF(O1220&gt;INDEX(Table2xAcq.1[],_xlfn.AGGREGATE(15,6,(ROW(Tableyear1[])-ROW(INDEX(Tableyear1[],1,1))+1)/(YEAR(Tableyear1[])=YEAR(M1220)),1)),P1220+(O1220-INDEX(Table2xAcq.1[],_xlfn.AGGREGATE(15,6,(ROW(Tableyear1[])-ROW(INDEX(Tableyear1[],1,1))+1)/(YEAR(Tableyear1[])=YEAR(M1220)),1)))*$C$25,P1220-MAX($Q$2:Q1220)*$C$19),P1220)*(1+Tbill_YTM)^(1/52)</f>
        <v>12198.392394679353</v>
      </c>
      <c r="Q1221" s="64">
        <f t="shared" si="76"/>
        <v>33251.235072840893</v>
      </c>
      <c r="R1221" s="64">
        <f>IF(YEAR(M1221)&lt;&gt;YEAR(M1220), R1220*EXP($C$20/52)+(-MAX(Q$2:Q1220)*$C$19), R1220*EXP($C$20/52))</f>
        <v>-13117.357069370517</v>
      </c>
      <c r="S1221" s="65">
        <f t="shared" si="77"/>
        <v>2.5349035554184676</v>
      </c>
      <c r="T1221" s="62"/>
      <c r="U1221" s="62"/>
      <c r="V1221" s="62"/>
    </row>
    <row r="1222" spans="2:22" x14ac:dyDescent="0.4">
      <c r="E1222" s="4"/>
      <c r="F1222" s="4"/>
      <c r="G1222" s="62"/>
      <c r="H1222" s="77">
        <v>45145</v>
      </c>
      <c r="I1222" s="78">
        <v>15028.0703125</v>
      </c>
      <c r="J1222" s="73">
        <v>62.125614166259702</v>
      </c>
      <c r="K1222" s="79">
        <f t="shared" si="78"/>
        <v>200.06957111894027</v>
      </c>
      <c r="L1222" s="62"/>
      <c r="M1222" s="77">
        <v>45145</v>
      </c>
      <c r="N1222" s="80">
        <f t="shared" si="79"/>
        <v>12812.719514567229</v>
      </c>
      <c r="O1222" s="80">
        <f t="array" ref="O1222">IF(YEAR(M1222)&lt;&gt;YEAR(M1221),IF(O1221&gt;INDEX(Table2xAcq.1[],_xlfn.AGGREGATE(15,6,(ROW(Tableyear1[])-ROW(INDEX(Tableyear1[],1,1))+1)/(YEAR(Tableyear1[])=YEAR(M1221)),1)),O1221-(O1221-INDEX(Table2xAcq.1[],_xlfn.AGGREGATE(15,6,(ROW(Tableyear1[])-ROW(INDEX(Tableyear1[],1,1))+1)/(YEAR(Tableyear1[])=YEAR(M1221)),1)))*$C$25,O1221+MAX($Q$2:Q1221)*$C$19),O1221)*($J1222/$J1221)</f>
        <v>7767.9192869349645</v>
      </c>
      <c r="P1222" s="80">
        <f t="array" ref="P1222">IF(YEAR(M1222)&lt;&gt;YEAR(M1221),IF(O1221&gt;INDEX(Table2xAcq.1[],_xlfn.AGGREGATE(15,6,(ROW(Tableyear1[])-ROW(INDEX(Tableyear1[],1,1))+1)/(YEAR(Tableyear1[])=YEAR(M1221)),1)),P1221+(O1221-INDEX(Table2xAcq.1[],_xlfn.AGGREGATE(15,6,(ROW(Tableyear1[])-ROW(INDEX(Tableyear1[],1,1))+1)/(YEAR(Tableyear1[])=YEAR(M1221)),1)))*$C$25,P1221-MAX($Q$2:Q1221)*$C$19),P1221)*(1+Tbill_YTM)^(1/52)</f>
        <v>12205.328401771243</v>
      </c>
      <c r="Q1222" s="64">
        <f t="shared" si="76"/>
        <v>32785.967203273438</v>
      </c>
      <c r="R1222" s="64">
        <f>IF(YEAR(M1222)&lt;&gt;YEAR(M1221), R1221*EXP($C$20/52)+(-MAX(Q$2:Q1221)*$C$19), R1221*EXP($C$20/52))</f>
        <v>-13132.501216701519</v>
      </c>
      <c r="S1222" s="65">
        <f t="shared" si="77"/>
        <v>2.4965516212233227</v>
      </c>
      <c r="T1222" s="62"/>
      <c r="U1222" s="62"/>
      <c r="V1222" s="62"/>
    </row>
    <row r="1223" spans="2:22" x14ac:dyDescent="0.4">
      <c r="B1223" s="27"/>
      <c r="C1223" s="4"/>
      <c r="D1223" s="4"/>
      <c r="G1223" s="62"/>
      <c r="H1223" s="77">
        <v>45152</v>
      </c>
      <c r="I1223" s="78">
        <v>14694.83984375</v>
      </c>
      <c r="J1223" s="73">
        <v>59.288196563720703</v>
      </c>
      <c r="K1223" s="79">
        <f t="shared" si="78"/>
        <v>200.18333069637094</v>
      </c>
      <c r="L1223" s="62"/>
      <c r="M1223" s="77">
        <v>45152</v>
      </c>
      <c r="N1223" s="80">
        <f t="shared" si="79"/>
        <v>12528.611945130973</v>
      </c>
      <c r="O1223" s="80">
        <f t="array" ref="O1223">IF(YEAR(M1223)&lt;&gt;YEAR(M1222),IF(O1222&gt;INDEX(Table2xAcq.1[],_xlfn.AGGREGATE(15,6,(ROW(Tableyear1[])-ROW(INDEX(Tableyear1[],1,1))+1)/(YEAR(Tableyear1[])=YEAR(M1222)),1)),O1222-(O1222-INDEX(Table2xAcq.1[],_xlfn.AGGREGATE(15,6,(ROW(Tableyear1[])-ROW(INDEX(Tableyear1[],1,1))+1)/(YEAR(Tableyear1[])=YEAR(M1222)),1)))*$C$25,O1222+MAX($Q$2:Q1222)*$C$19),O1222)*($J1223/$J1222)</f>
        <v>7413.1408076290527</v>
      </c>
      <c r="P1223" s="80">
        <f t="array" ref="P1223">IF(YEAR(M1223)&lt;&gt;YEAR(M1222),IF(O1222&gt;INDEX(Table2xAcq.1[],_xlfn.AGGREGATE(15,6,(ROW(Tableyear1[])-ROW(INDEX(Tableyear1[],1,1))+1)/(YEAR(Tableyear1[])=YEAR(M1222)),1)),P1222+(O1222-INDEX(Table2xAcq.1[],_xlfn.AGGREGATE(15,6,(ROW(Tableyear1[])-ROW(INDEX(Tableyear1[],1,1))+1)/(YEAR(Tableyear1[])=YEAR(M1222)),1)))*$C$25,P1222-MAX($Q$2:Q1222)*$C$19),P1222)*(1+Tbill_YTM)^(1/52)</f>
        <v>12212.268352677434</v>
      </c>
      <c r="Q1223" s="64">
        <f t="shared" si="76"/>
        <v>32154.021105437459</v>
      </c>
      <c r="R1223" s="64">
        <f>IF(YEAR(M1223)&lt;&gt;YEAR(M1222), R1222*EXP($C$20/52)+(-MAX(Q$2:Q1222)*$C$19), R1222*EXP($C$20/52))</f>
        <v>-13147.662848133714</v>
      </c>
      <c r="S1223" s="65">
        <f t="shared" si="77"/>
        <v>2.445607365875043</v>
      </c>
      <c r="T1223" s="62"/>
      <c r="U1223" s="62"/>
      <c r="V1223" s="62"/>
    </row>
    <row r="1224" spans="2:22" x14ac:dyDescent="0.4">
      <c r="G1224" s="62"/>
      <c r="H1224" s="77">
        <v>45159</v>
      </c>
      <c r="I1224" s="78">
        <v>14941.830078125</v>
      </c>
      <c r="J1224" s="73">
        <v>61.1434326171875</v>
      </c>
      <c r="K1224" s="79">
        <f t="shared" si="78"/>
        <v>200.29715495750833</v>
      </c>
      <c r="L1224" s="62"/>
      <c r="M1224" s="77">
        <v>45159</v>
      </c>
      <c r="N1224" s="80">
        <f t="shared" si="79"/>
        <v>12739.19231440512</v>
      </c>
      <c r="O1224" s="80">
        <f t="array" ref="O1224">IF(YEAR(M1224)&lt;&gt;YEAR(M1223),IF(O1223&gt;INDEX(Table2xAcq.1[],_xlfn.AGGREGATE(15,6,(ROW(Tableyear1[])-ROW(INDEX(Tableyear1[],1,1))+1)/(YEAR(Tableyear1[])=YEAR(M1223)),1)),O1223-(O1223-INDEX(Table2xAcq.1[],_xlfn.AGGREGATE(15,6,(ROW(Tableyear1[])-ROW(INDEX(Tableyear1[],1,1))+1)/(YEAR(Tableyear1[])=YEAR(M1223)),1)))*$C$25,O1223+MAX($Q$2:Q1223)*$C$19),O1223)*($J1224/$J1223)</f>
        <v>7645.1115352418929</v>
      </c>
      <c r="P1224" s="80">
        <f t="array" ref="P1224">IF(YEAR(M1224)&lt;&gt;YEAR(M1223),IF(O1223&gt;INDEX(Table2xAcq.1[],_xlfn.AGGREGATE(15,6,(ROW(Tableyear1[])-ROW(INDEX(Tableyear1[],1,1))+1)/(YEAR(Tableyear1[])=YEAR(M1223)),1)),P1223+(O1223-INDEX(Table2xAcq.1[],_xlfn.AGGREGATE(15,6,(ROW(Tableyear1[])-ROW(INDEX(Tableyear1[],1,1))+1)/(YEAR(Tableyear1[])=YEAR(M1223)),1)))*$C$25,P1223-MAX($Q$2:Q1223)*$C$19),P1223)*(1+Tbill_YTM)^(1/52)</f>
        <v>12219.212249640379</v>
      </c>
      <c r="Q1224" s="64">
        <f t="shared" si="76"/>
        <v>32603.51609928739</v>
      </c>
      <c r="R1224" s="64">
        <f>IF(YEAR(M1224)&lt;&gt;YEAR(M1223), R1223*EXP($C$20/52)+(-MAX(Q$2:Q1223)*$C$19), R1223*EXP($C$20/52))</f>
        <v>-13162.841983852708</v>
      </c>
      <c r="S1224" s="65">
        <f t="shared" si="77"/>
        <v>2.4769359184956561</v>
      </c>
      <c r="T1224" s="62"/>
      <c r="U1224" s="62"/>
      <c r="V1224" s="62"/>
    </row>
    <row r="1225" spans="2:22" x14ac:dyDescent="0.4">
      <c r="G1225" s="62"/>
      <c r="H1225" s="77">
        <v>45166</v>
      </c>
      <c r="I1225" s="78">
        <v>15490.8603515625</v>
      </c>
      <c r="J1225" s="73">
        <v>65.667434692382798</v>
      </c>
      <c r="K1225" s="79">
        <f t="shared" si="78"/>
        <v>200.41104393913156</v>
      </c>
      <c r="L1225" s="62"/>
      <c r="M1225" s="77">
        <v>45166</v>
      </c>
      <c r="N1225" s="80">
        <f t="shared" si="79"/>
        <v>13207.28773532617</v>
      </c>
      <c r="O1225" s="80">
        <f t="array" ref="O1225">IF(YEAR(M1225)&lt;&gt;YEAR(M1224),IF(O1224&gt;INDEX(Table2xAcq.1[],_xlfn.AGGREGATE(15,6,(ROW(Tableyear1[])-ROW(INDEX(Tableyear1[],1,1))+1)/(YEAR(Tableyear1[])=YEAR(M1224)),1)),O1224-(O1224-INDEX(Table2xAcq.1[],_xlfn.AGGREGATE(15,6,(ROW(Tableyear1[])-ROW(INDEX(Tableyear1[],1,1))+1)/(YEAR(Tableyear1[])=YEAR(M1224)),1)))*$C$25,O1224+MAX($Q$2:Q1224)*$C$19),O1224)*($J1225/$J1224)</f>
        <v>8210.7732746976435</v>
      </c>
      <c r="P1225" s="80">
        <f t="array" ref="P1225">IF(YEAR(M1225)&lt;&gt;YEAR(M1224),IF(O1224&gt;INDEX(Table2xAcq.1[],_xlfn.AGGREGATE(15,6,(ROW(Tableyear1[])-ROW(INDEX(Tableyear1[],1,1))+1)/(YEAR(Tableyear1[])=YEAR(M1224)),1)),P1224+(O1224-INDEX(Table2xAcq.1[],_xlfn.AGGREGATE(15,6,(ROW(Tableyear1[])-ROW(INDEX(Tableyear1[],1,1))+1)/(YEAR(Tableyear1[])=YEAR(M1224)),1)))*$C$25,P1224-MAX($Q$2:Q1224)*$C$19),P1224)*(1+Tbill_YTM)^(1/52)</f>
        <v>12226.160094903807</v>
      </c>
      <c r="Q1225" s="64">
        <f t="shared" si="76"/>
        <v>33644.221104927623</v>
      </c>
      <c r="R1225" s="64">
        <f>IF(YEAR(M1225)&lt;&gt;YEAR(M1224), R1224*EXP($C$20/52)+(-MAX(Q$2:Q1224)*$C$19), R1224*EXP($C$20/52))</f>
        <v>-13178.038644067412</v>
      </c>
      <c r="S1225" s="65">
        <f t="shared" si="77"/>
        <v>2.5530522419642341</v>
      </c>
      <c r="T1225" s="62"/>
      <c r="U1225" s="62"/>
      <c r="V1225" s="62"/>
    </row>
    <row r="1226" spans="2:22" x14ac:dyDescent="0.4">
      <c r="G1226" s="62"/>
      <c r="H1226" s="77">
        <v>45173</v>
      </c>
      <c r="I1226" s="78">
        <v>15280.23046875</v>
      </c>
      <c r="J1226" s="73">
        <v>63.802272796630803</v>
      </c>
      <c r="K1226" s="79">
        <f t="shared" si="78"/>
        <v>200.52499767804073</v>
      </c>
      <c r="L1226" s="62"/>
      <c r="M1226" s="77">
        <v>45173</v>
      </c>
      <c r="N1226" s="80">
        <f t="shared" si="79"/>
        <v>13027.707685875777</v>
      </c>
      <c r="O1226" s="80">
        <f t="array" ref="O1226">IF(YEAR(M1226)&lt;&gt;YEAR(M1225),IF(O1225&gt;INDEX(Table2xAcq.1[],_xlfn.AGGREGATE(15,6,(ROW(Tableyear1[])-ROW(INDEX(Tableyear1[],1,1))+1)/(YEAR(Tableyear1[])=YEAR(M1225)),1)),O1225-(O1225-INDEX(Table2xAcq.1[],_xlfn.AGGREGATE(15,6,(ROW(Tableyear1[])-ROW(INDEX(Tableyear1[],1,1))+1)/(YEAR(Tableyear1[])=YEAR(M1225)),1)))*$C$25,O1225+MAX($Q$2:Q1225)*$C$19),O1225)*($J1226/$J1225)</f>
        <v>7977.5614625054232</v>
      </c>
      <c r="P1226" s="80">
        <f t="array" ref="P1226">IF(YEAR(M1226)&lt;&gt;YEAR(M1225),IF(O1225&gt;INDEX(Table2xAcq.1[],_xlfn.AGGREGATE(15,6,(ROW(Tableyear1[])-ROW(INDEX(Tableyear1[],1,1))+1)/(YEAR(Tableyear1[])=YEAR(M1225)),1)),P1225+(O1225-INDEX(Table2xAcq.1[],_xlfn.AGGREGATE(15,6,(ROW(Tableyear1[])-ROW(INDEX(Tableyear1[],1,1))+1)/(YEAR(Tableyear1[])=YEAR(M1225)),1)))*$C$25,P1225-MAX($Q$2:Q1225)*$C$19),P1225)*(1+Tbill_YTM)^(1/52)</f>
        <v>12233.111890712722</v>
      </c>
      <c r="Q1226" s="64">
        <f t="shared" si="76"/>
        <v>33238.381039093925</v>
      </c>
      <c r="R1226" s="64">
        <f>IF(YEAR(M1226)&lt;&gt;YEAR(M1225), R1225*EXP($C$20/52)+(-MAX(Q$2:Q1225)*$C$19), R1225*EXP($C$20/52))</f>
        <v>-13193.252849010067</v>
      </c>
      <c r="S1226" s="65">
        <f t="shared" si="77"/>
        <v>2.5193469282738645</v>
      </c>
      <c r="T1226" s="62"/>
      <c r="U1226" s="62"/>
      <c r="V1226" s="62"/>
    </row>
    <row r="1227" spans="2:22" x14ac:dyDescent="0.4">
      <c r="G1227" s="62"/>
      <c r="H1227" s="77">
        <v>45180</v>
      </c>
      <c r="I1227" s="78">
        <v>15202.400390625</v>
      </c>
      <c r="J1227" s="73">
        <v>63.058197021484297</v>
      </c>
      <c r="K1227" s="79">
        <f t="shared" si="78"/>
        <v>200.63901621105683</v>
      </c>
      <c r="L1227" s="62"/>
      <c r="M1227" s="77">
        <v>45180</v>
      </c>
      <c r="N1227" s="80">
        <f t="shared" si="79"/>
        <v>12961.350865600389</v>
      </c>
      <c r="O1227" s="80">
        <f t="array" ref="O1227">IF(YEAR(M1227)&lt;&gt;YEAR(M1226),IF(O1226&gt;INDEX(Table2xAcq.1[],_xlfn.AGGREGATE(15,6,(ROW(Tableyear1[])-ROW(INDEX(Tableyear1[],1,1))+1)/(YEAR(Tableyear1[])=YEAR(M1226)),1)),O1226-(O1226-INDEX(Table2xAcq.1[],_xlfn.AGGREGATE(15,6,(ROW(Tableyear1[])-ROW(INDEX(Tableyear1[],1,1))+1)/(YEAR(Tableyear1[])=YEAR(M1226)),1)))*$C$25,O1226+MAX($Q$2:Q1226)*$C$19),O1226)*($J1227/$J1226)</f>
        <v>7884.5254315177299</v>
      </c>
      <c r="P1227" s="80">
        <f t="array" ref="P1227">IF(YEAR(M1227)&lt;&gt;YEAR(M1226),IF(O1226&gt;INDEX(Table2xAcq.1[],_xlfn.AGGREGATE(15,6,(ROW(Tableyear1[])-ROW(INDEX(Tableyear1[],1,1))+1)/(YEAR(Tableyear1[])=YEAR(M1226)),1)),P1226+(O1226-INDEX(Table2xAcq.1[],_xlfn.AGGREGATE(15,6,(ROW(Tableyear1[])-ROW(INDEX(Tableyear1[],1,1))+1)/(YEAR(Tableyear1[])=YEAR(M1226)),1)))*$C$25,P1226-MAX($Q$2:Q1226)*$C$19),P1226)*(1+Tbill_YTM)^(1/52)</f>
        <v>12240.067639313404</v>
      </c>
      <c r="Q1227" s="64">
        <f t="shared" si="76"/>
        <v>33085.943936431526</v>
      </c>
      <c r="R1227" s="64">
        <f>IF(YEAR(M1227)&lt;&gt;YEAR(M1226), R1226*EXP($C$20/52)+(-MAX(Q$2:Q1226)*$C$19), R1226*EXP($C$20/52))</f>
        <v>-13208.484618936274</v>
      </c>
      <c r="S1227" s="65">
        <f t="shared" si="77"/>
        <v>2.5049008187508535</v>
      </c>
      <c r="T1227" s="62"/>
      <c r="U1227" s="62"/>
      <c r="V1227" s="62"/>
    </row>
    <row r="1228" spans="2:22" x14ac:dyDescent="0.4">
      <c r="G1228" s="62"/>
      <c r="H1228" s="77">
        <v>45187</v>
      </c>
      <c r="I1228" s="78">
        <v>14701.099609375</v>
      </c>
      <c r="J1228" s="73">
        <v>58.851669311523402</v>
      </c>
      <c r="K1228" s="79">
        <f t="shared" si="78"/>
        <v>200.75309957502179</v>
      </c>
      <c r="L1228" s="62"/>
      <c r="M1228" s="77">
        <v>45187</v>
      </c>
      <c r="N1228" s="80">
        <f t="shared" si="79"/>
        <v>12533.948932482792</v>
      </c>
      <c r="O1228" s="80">
        <f t="array" ref="O1228">IF(YEAR(M1228)&lt;&gt;YEAR(M1227),IF(O1227&gt;INDEX(Table2xAcq.1[],_xlfn.AGGREGATE(15,6,(ROW(Tableyear1[])-ROW(INDEX(Tableyear1[],1,1))+1)/(YEAR(Tableyear1[])=YEAR(M1227)),1)),O1227-(O1227-INDEX(Table2xAcq.1[],_xlfn.AGGREGATE(15,6,(ROW(Tableyear1[])-ROW(INDEX(Tableyear1[],1,1))+1)/(YEAR(Tableyear1[])=YEAR(M1227)),1)))*$C$25,O1227+MAX($Q$2:Q1227)*$C$19),O1227)*($J1228/$J1227)</f>
        <v>7358.5593196691671</v>
      </c>
      <c r="P1228" s="80">
        <f t="array" ref="P1228">IF(YEAR(M1228)&lt;&gt;YEAR(M1227),IF(O1227&gt;INDEX(Table2xAcq.1[],_xlfn.AGGREGATE(15,6,(ROW(Tableyear1[])-ROW(INDEX(Tableyear1[],1,1))+1)/(YEAR(Tableyear1[])=YEAR(M1227)),1)),P1227+(O1227-INDEX(Table2xAcq.1[],_xlfn.AGGREGATE(15,6,(ROW(Tableyear1[])-ROW(INDEX(Tableyear1[],1,1))+1)/(YEAR(Tableyear1[])=YEAR(M1227)),1)))*$C$25,P1227-MAX($Q$2:Q1227)*$C$19),P1227)*(1+Tbill_YTM)^(1/52)</f>
        <v>12247.02734295341</v>
      </c>
      <c r="Q1228" s="64">
        <f t="shared" si="76"/>
        <v>32139.535595105368</v>
      </c>
      <c r="R1228" s="64">
        <f>IF(YEAR(M1228)&lt;&gt;YEAR(M1227), R1227*EXP($C$20/52)+(-MAX(Q$2:Q1227)*$C$19), R1227*EXP($C$20/52))</f>
        <v>-13223.733974125022</v>
      </c>
      <c r="S1228" s="65">
        <f t="shared" si="77"/>
        <v>2.4304432967264038</v>
      </c>
      <c r="T1228" s="62"/>
      <c r="U1228" s="62"/>
      <c r="V1228" s="62"/>
    </row>
    <row r="1229" spans="2:22" x14ac:dyDescent="0.4">
      <c r="G1229" s="67"/>
      <c r="H1229" s="77">
        <v>45194</v>
      </c>
      <c r="I1229" s="78">
        <v>14715.240234375</v>
      </c>
      <c r="J1229" s="73">
        <v>59.0452461242675</v>
      </c>
      <c r="K1229" s="79">
        <f t="shared" si="78"/>
        <v>200.8672478067985</v>
      </c>
      <c r="L1229" s="62"/>
      <c r="M1229" s="77">
        <v>45194</v>
      </c>
      <c r="N1229" s="80">
        <f t="shared" si="79"/>
        <v>12546.005028715917</v>
      </c>
      <c r="O1229" s="80">
        <f t="array" ref="O1229">IF(YEAR(M1229)&lt;&gt;YEAR(M1228),IF(O1228&gt;INDEX(Table2xAcq.1[],_xlfn.AGGREGATE(15,6,(ROW(Tableyear1[])-ROW(INDEX(Tableyear1[],1,1))+1)/(YEAR(Tableyear1[])=YEAR(M1228)),1)),O1228-(O1228-INDEX(Table2xAcq.1[],_xlfn.AGGREGATE(15,6,(ROW(Tableyear1[])-ROW(INDEX(Tableyear1[],1,1))+1)/(YEAR(Tableyear1[])=YEAR(M1228)),1)))*$C$25,O1228+MAX($Q$2:Q1228)*$C$19),O1228)*($J1229/$J1228)</f>
        <v>7382.7633308068935</v>
      </c>
      <c r="P1229" s="80">
        <f t="array" ref="P1229">IF(YEAR(M1229)&lt;&gt;YEAR(M1228),IF(O1228&gt;INDEX(Table2xAcq.1[],_xlfn.AGGREGATE(15,6,(ROW(Tableyear1[])-ROW(INDEX(Tableyear1[],1,1))+1)/(YEAR(Tableyear1[])=YEAR(M1228)),1)),P1228+(O1228-INDEX(Table2xAcq.1[],_xlfn.AGGREGATE(15,6,(ROW(Tableyear1[])-ROW(INDEX(Tableyear1[],1,1))+1)/(YEAR(Tableyear1[])=YEAR(M1228)),1)))*$C$25,P1228-MAX($Q$2:Q1228)*$C$19),P1228)*(1+Tbill_YTM)^(1/52)</f>
        <v>12253.991003881578</v>
      </c>
      <c r="Q1229" s="64">
        <f t="shared" si="76"/>
        <v>32182.759363404388</v>
      </c>
      <c r="R1229" s="64">
        <f>IF(YEAR(M1229)&lt;&gt;YEAR(M1228), R1228*EXP($C$20/52)+(-MAX(Q$2:Q1228)*$C$19), R1228*EXP($C$20/52))</f>
        <v>-13239.000934878704</v>
      </c>
      <c r="S1229" s="65">
        <f t="shared" si="77"/>
        <v>2.4309054377825108</v>
      </c>
      <c r="T1229" s="62"/>
      <c r="U1229" s="62"/>
      <c r="V1229" s="62"/>
    </row>
    <row r="1230" spans="2:22" x14ac:dyDescent="0.4">
      <c r="G1230" s="67"/>
      <c r="H1230" s="77">
        <v>45201</v>
      </c>
      <c r="I1230" s="78">
        <v>14973.240234375</v>
      </c>
      <c r="J1230" s="73">
        <v>60.995182037353501</v>
      </c>
      <c r="K1230" s="79">
        <f t="shared" si="78"/>
        <v>200.9814609432708</v>
      </c>
      <c r="L1230" s="62"/>
      <c r="M1230" s="77">
        <v>45201</v>
      </c>
      <c r="N1230" s="80">
        <f t="shared" si="79"/>
        <v>12765.97216794395</v>
      </c>
      <c r="O1230" s="80">
        <f t="array" ref="O1230">IF(YEAR(M1230)&lt;&gt;YEAR(M1229),IF(O1229&gt;INDEX(Table2xAcq.1[],_xlfn.AGGREGATE(15,6,(ROW(Tableyear1[])-ROW(INDEX(Tableyear1[],1,1))+1)/(YEAR(Tableyear1[])=YEAR(M1229)),1)),O1229-(O1229-INDEX(Table2xAcq.1[],_xlfn.AGGREGATE(15,6,(ROW(Tableyear1[])-ROW(INDEX(Tableyear1[],1,1))+1)/(YEAR(Tableyear1[])=YEAR(M1229)),1)))*$C$25,O1229+MAX($Q$2:Q1229)*$C$19),O1229)*($J1230/$J1229)</f>
        <v>7626.5749210957529</v>
      </c>
      <c r="P1230" s="80">
        <f t="array" ref="P1230">IF(YEAR(M1230)&lt;&gt;YEAR(M1229),IF(O1229&gt;INDEX(Table2xAcq.1[],_xlfn.AGGREGATE(15,6,(ROW(Tableyear1[])-ROW(INDEX(Tableyear1[],1,1))+1)/(YEAR(Tableyear1[])=YEAR(M1229)),1)),P1229+(O1229-INDEX(Table2xAcq.1[],_xlfn.AGGREGATE(15,6,(ROW(Tableyear1[])-ROW(INDEX(Tableyear1[],1,1))+1)/(YEAR(Tableyear1[])=YEAR(M1229)),1)))*$C$25,P1229-MAX($Q$2:Q1229)*$C$19),P1229)*(1+Tbill_YTM)^(1/52)</f>
        <v>12260.958624348021</v>
      </c>
      <c r="Q1230" s="64">
        <f t="shared" si="76"/>
        <v>32653.505713387727</v>
      </c>
      <c r="R1230" s="64">
        <f>IF(YEAR(M1230)&lt;&gt;YEAR(M1229), R1229*EXP($C$20/52)+(-MAX(Q$2:Q1229)*$C$19), R1229*EXP($C$20/52))</f>
        <v>-13254.285521523161</v>
      </c>
      <c r="S1230" s="65">
        <f t="shared" si="77"/>
        <v>2.4636187035780135</v>
      </c>
      <c r="T1230" s="62"/>
      <c r="U1230" s="62"/>
      <c r="V1230" s="62"/>
    </row>
    <row r="1231" spans="2:22" x14ac:dyDescent="0.4">
      <c r="G1231" s="67"/>
      <c r="H1231" s="77">
        <v>45208</v>
      </c>
      <c r="I1231" s="78">
        <v>14995.1201171875</v>
      </c>
      <c r="J1231" s="73">
        <v>61.114566802978501</v>
      </c>
      <c r="K1231" s="79">
        <f t="shared" si="78"/>
        <v>201.09573902134352</v>
      </c>
      <c r="L1231" s="62"/>
      <c r="M1231" s="77">
        <v>45208</v>
      </c>
      <c r="N1231" s="80">
        <f t="shared" si="79"/>
        <v>12784.626645575383</v>
      </c>
      <c r="O1231" s="80">
        <f t="array" ref="O1231">IF(YEAR(M1231)&lt;&gt;YEAR(M1230),IF(O1230&gt;INDEX(Table2xAcq.1[],_xlfn.AGGREGATE(15,6,(ROW(Tableyear1[])-ROW(INDEX(Tableyear1[],1,1))+1)/(YEAR(Tableyear1[])=YEAR(M1230)),1)),O1230-(O1230-INDEX(Table2xAcq.1[],_xlfn.AGGREGATE(15,6,(ROW(Tableyear1[])-ROW(INDEX(Tableyear1[],1,1))+1)/(YEAR(Tableyear1[])=YEAR(M1230)),1)))*$C$25,O1230+MAX($Q$2:Q1230)*$C$19),O1230)*($J1231/$J1230)</f>
        <v>7641.5022781273119</v>
      </c>
      <c r="P1231" s="80">
        <f t="array" ref="P1231">IF(YEAR(M1231)&lt;&gt;YEAR(M1230),IF(O1230&gt;INDEX(Table2xAcq.1[],_xlfn.AGGREGATE(15,6,(ROW(Tableyear1[])-ROW(INDEX(Tableyear1[],1,1))+1)/(YEAR(Tableyear1[])=YEAR(M1230)),1)),P1230+(O1230-INDEX(Table2xAcq.1[],_xlfn.AGGREGATE(15,6,(ROW(Tableyear1[])-ROW(INDEX(Tableyear1[],1,1))+1)/(YEAR(Tableyear1[])=YEAR(M1230)),1)))*$C$25,P1230-MAX($Q$2:Q1230)*$C$19),P1230)*(1+Tbill_YTM)^(1/52)</f>
        <v>12267.930206604133</v>
      </c>
      <c r="Q1231" s="64">
        <f t="shared" si="76"/>
        <v>32694.059130306829</v>
      </c>
      <c r="R1231" s="64">
        <f>IF(YEAR(M1231)&lt;&gt;YEAR(M1230), R1230*EXP($C$20/52)+(-MAX(Q$2:Q1230)*$C$19), R1230*EXP($C$20/52))</f>
        <v>-13269.587754407696</v>
      </c>
      <c r="S1231" s="65">
        <f t="shared" si="77"/>
        <v>2.4638338232811341</v>
      </c>
      <c r="T1231" s="62"/>
      <c r="U1231" s="62"/>
      <c r="V1231" s="62"/>
    </row>
    <row r="1232" spans="2:22" x14ac:dyDescent="0.4">
      <c r="G1232" s="67"/>
      <c r="H1232" s="77">
        <v>45215</v>
      </c>
      <c r="I1232" s="78">
        <v>14560.8798828125</v>
      </c>
      <c r="J1232" s="73">
        <v>57.493255615234297</v>
      </c>
      <c r="K1232" s="79">
        <f t="shared" si="78"/>
        <v>201.21008207794245</v>
      </c>
      <c r="L1232" s="62"/>
      <c r="M1232" s="77">
        <v>45215</v>
      </c>
      <c r="N1232" s="80">
        <f t="shared" si="79"/>
        <v>12414.399583198721</v>
      </c>
      <c r="O1232" s="80">
        <f t="array" ref="O1232">IF(YEAR(M1232)&lt;&gt;YEAR(M1231),IF(O1231&gt;INDEX(Table2xAcq.1[],_xlfn.AGGREGATE(15,6,(ROW(Tableyear1[])-ROW(INDEX(Tableyear1[],1,1))+1)/(YEAR(Tableyear1[])=YEAR(M1231)),1)),O1231-(O1231-INDEX(Table2xAcq.1[],_xlfn.AGGREGATE(15,6,(ROW(Tableyear1[])-ROW(INDEX(Tableyear1[],1,1))+1)/(YEAR(Tableyear1[])=YEAR(M1231)),1)))*$C$25,O1231+MAX($Q$2:Q1231)*$C$19),O1231)*($J1232/$J1231)</f>
        <v>7188.7091203165855</v>
      </c>
      <c r="P1232" s="80">
        <f t="array" ref="P1232">IF(YEAR(M1232)&lt;&gt;YEAR(M1231),IF(O1231&gt;INDEX(Table2xAcq.1[],_xlfn.AGGREGATE(15,6,(ROW(Tableyear1[])-ROW(INDEX(Tableyear1[],1,1))+1)/(YEAR(Tableyear1[])=YEAR(M1231)),1)),P1231+(O1231-INDEX(Table2xAcq.1[],_xlfn.AGGREGATE(15,6,(ROW(Tableyear1[])-ROW(INDEX(Tableyear1[],1,1))+1)/(YEAR(Tableyear1[])=YEAR(M1231)),1)))*$C$25,P1231-MAX($Q$2:Q1231)*$C$19),P1231)*(1+Tbill_YTM)^(1/52)</f>
        <v>12274.905752902589</v>
      </c>
      <c r="Q1232" s="64">
        <f t="shared" si="76"/>
        <v>31878.014456417895</v>
      </c>
      <c r="R1232" s="64">
        <f>IF(YEAR(M1232)&lt;&gt;YEAR(M1231), R1231*EXP($C$20/52)+(-MAX(Q$2:Q1231)*$C$19), R1231*EXP($C$20/52))</f>
        <v>-13284.907653905108</v>
      </c>
      <c r="S1232" s="65">
        <f t="shared" si="77"/>
        <v>2.3995661307474223</v>
      </c>
      <c r="T1232" s="62"/>
      <c r="U1232" s="62"/>
      <c r="V1232" s="62"/>
    </row>
    <row r="1233" spans="7:22" x14ac:dyDescent="0.4">
      <c r="G1233" s="67"/>
      <c r="H1233" s="77">
        <v>45222</v>
      </c>
      <c r="I1233" s="78">
        <v>14180.419921875</v>
      </c>
      <c r="J1233" s="73">
        <v>54.389274597167898</v>
      </c>
      <c r="K1233" s="79">
        <f t="shared" si="78"/>
        <v>201.32449015001438</v>
      </c>
      <c r="L1233" s="62"/>
      <c r="M1233" s="77">
        <v>45222</v>
      </c>
      <c r="N1233" s="80">
        <f t="shared" si="79"/>
        <v>12090.024818864493</v>
      </c>
      <c r="O1233" s="80">
        <f t="array" ref="O1233">IF(YEAR(M1233)&lt;&gt;YEAR(M1232),IF(O1232&gt;INDEX(Table2xAcq.1[],_xlfn.AGGREGATE(15,6,(ROW(Tableyear1[])-ROW(INDEX(Tableyear1[],1,1))+1)/(YEAR(Tableyear1[])=YEAR(M1232)),1)),O1232-(O1232-INDEX(Table2xAcq.1[],_xlfn.AGGREGATE(15,6,(ROW(Tableyear1[])-ROW(INDEX(Tableyear1[],1,1))+1)/(YEAR(Tableyear1[])=YEAR(M1232)),1)))*$C$25,O1232+MAX($Q$2:Q1232)*$C$19),O1232)*($J1233/$J1232)</f>
        <v>6800.6006993359697</v>
      </c>
      <c r="P1233" s="80">
        <f t="array" ref="P1233">IF(YEAR(M1233)&lt;&gt;YEAR(M1232),IF(O1232&gt;INDEX(Table2xAcq.1[],_xlfn.AGGREGATE(15,6,(ROW(Tableyear1[])-ROW(INDEX(Tableyear1[],1,1))+1)/(YEAR(Tableyear1[])=YEAR(M1232)),1)),P1232+(O1232-INDEX(Table2xAcq.1[],_xlfn.AGGREGATE(15,6,(ROW(Tableyear1[])-ROW(INDEX(Tableyear1[],1,1))+1)/(YEAR(Tableyear1[])=YEAR(M1232)),1)))*$C$25,P1232-MAX($Q$2:Q1232)*$C$19),P1232)*(1+Tbill_YTM)^(1/52)</f>
        <v>12281.885265497342</v>
      </c>
      <c r="Q1233" s="64">
        <f t="shared" si="76"/>
        <v>31172.510783697802</v>
      </c>
      <c r="R1233" s="64">
        <f>IF(YEAR(M1233)&lt;&gt;YEAR(M1232), R1232*EXP($C$20/52)+(-MAX(Q$2:Q1232)*$C$19), R1232*EXP($C$20/52))</f>
        <v>-13300.245240411712</v>
      </c>
      <c r="S1233" s="65">
        <f t="shared" si="77"/>
        <v>2.3437545864930871</v>
      </c>
      <c r="T1233" s="62"/>
      <c r="U1233" s="62"/>
      <c r="V1233" s="62"/>
    </row>
    <row r="1234" spans="7:22" x14ac:dyDescent="0.4">
      <c r="G1234" s="67"/>
      <c r="H1234" s="77">
        <v>45229</v>
      </c>
      <c r="I1234" s="78">
        <v>15099.490234375</v>
      </c>
      <c r="J1234" s="73">
        <v>61.532402038574197</v>
      </c>
      <c r="K1234" s="79">
        <f t="shared" si="78"/>
        <v>201.43896327452714</v>
      </c>
      <c r="L1234" s="62"/>
      <c r="M1234" s="77">
        <v>45229</v>
      </c>
      <c r="N1234" s="80">
        <f t="shared" si="79"/>
        <v>12873.611126577822</v>
      </c>
      <c r="O1234" s="80">
        <f t="array" ref="O1234">IF(YEAR(M1234)&lt;&gt;YEAR(M1233),IF(O1233&gt;INDEX(Table2xAcq.1[],_xlfn.AGGREGATE(15,6,(ROW(Tableyear1[])-ROW(INDEX(Tableyear1[],1,1))+1)/(YEAR(Tableyear1[])=YEAR(M1233)),1)),O1233-(O1233-INDEX(Table2xAcq.1[],_xlfn.AGGREGATE(15,6,(ROW(Tableyear1[])-ROW(INDEX(Tableyear1[],1,1))+1)/(YEAR(Tableyear1[])=YEAR(M1233)),1)))*$C$25,O1233+MAX($Q$2:Q1233)*$C$19),O1233)*($J1234/$J1233)</f>
        <v>7693.7465968178085</v>
      </c>
      <c r="P1234" s="80">
        <f t="array" ref="P1234">IF(YEAR(M1234)&lt;&gt;YEAR(M1233),IF(O1233&gt;INDEX(Table2xAcq.1[],_xlfn.AGGREGATE(15,6,(ROW(Tableyear1[])-ROW(INDEX(Tableyear1[],1,1))+1)/(YEAR(Tableyear1[])=YEAR(M1233)),1)),P1233+(O1233-INDEX(Table2xAcq.1[],_xlfn.AGGREGATE(15,6,(ROW(Tableyear1[])-ROW(INDEX(Tableyear1[],1,1))+1)/(YEAR(Tableyear1[])=YEAR(M1233)),1)))*$C$25,P1233-MAX($Q$2:Q1233)*$C$19),P1233)*(1+Tbill_YTM)^(1/52)</f>
        <v>12288.868746643629</v>
      </c>
      <c r="Q1234" s="64">
        <f t="shared" si="76"/>
        <v>32856.226470039262</v>
      </c>
      <c r="R1234" s="64">
        <f>IF(YEAR(M1234)&lt;&gt;YEAR(M1233), R1233*EXP($C$20/52)+(-MAX(Q$2:Q1233)*$C$19), R1233*EXP($C$20/52))</f>
        <v>-13315.600534347377</v>
      </c>
      <c r="S1234" s="65">
        <f t="shared" si="77"/>
        <v>2.4674986595825819</v>
      </c>
      <c r="T1234" s="62"/>
      <c r="U1234" s="62"/>
      <c r="V1234" s="62"/>
    </row>
    <row r="1235" spans="7:22" x14ac:dyDescent="0.4">
      <c r="G1235" s="67"/>
      <c r="H1235" s="77">
        <v>45236</v>
      </c>
      <c r="I1235" s="78">
        <v>15529.1201171875</v>
      </c>
      <c r="J1235" s="73">
        <v>64.984580993652301</v>
      </c>
      <c r="K1235" s="79">
        <f t="shared" si="78"/>
        <v>201.55350148846952</v>
      </c>
      <c r="L1235" s="62"/>
      <c r="M1235" s="77">
        <v>45236</v>
      </c>
      <c r="N1235" s="80">
        <f t="shared" si="79"/>
        <v>13239.907468628753</v>
      </c>
      <c r="O1235" s="80">
        <f t="array" ref="O1235">IF(YEAR(M1235)&lt;&gt;YEAR(M1234),IF(O1234&gt;INDEX(Table2xAcq.1[],_xlfn.AGGREGATE(15,6,(ROW(Tableyear1[])-ROW(INDEX(Tableyear1[],1,1))+1)/(YEAR(Tableyear1[])=YEAR(M1234)),1)),O1234-(O1234-INDEX(Table2xAcq.1[],_xlfn.AGGREGATE(15,6,(ROW(Tableyear1[])-ROW(INDEX(Tableyear1[],1,1))+1)/(YEAR(Tableyear1[])=YEAR(M1234)),1)))*$C$25,O1234+MAX($Q$2:Q1234)*$C$19),O1234)*($J1235/$J1234)</f>
        <v>8125.3921885271629</v>
      </c>
      <c r="P1235" s="80">
        <f t="array" ref="P1235">IF(YEAR(M1235)&lt;&gt;YEAR(M1234),IF(O1234&gt;INDEX(Table2xAcq.1[],_xlfn.AGGREGATE(15,6,(ROW(Tableyear1[])-ROW(INDEX(Tableyear1[],1,1))+1)/(YEAR(Tableyear1[])=YEAR(M1234)),1)),P1234+(O1234-INDEX(Table2xAcq.1[],_xlfn.AGGREGATE(15,6,(ROW(Tableyear1[])-ROW(INDEX(Tableyear1[],1,1))+1)/(YEAR(Tableyear1[])=YEAR(M1234)),1)))*$C$25,P1234-MAX($Q$2:Q1234)*$C$19),P1234)*(1+Tbill_YTM)^(1/52)</f>
        <v>12295.85619859797</v>
      </c>
      <c r="Q1235" s="64">
        <f t="shared" si="76"/>
        <v>33661.155855753888</v>
      </c>
      <c r="R1235" s="64">
        <f>IF(YEAR(M1235)&lt;&gt;YEAR(M1234), R1234*EXP($C$20/52)+(-MAX(Q$2:Q1234)*$C$19), R1234*EXP($C$20/52))</f>
        <v>-13330.973556155543</v>
      </c>
      <c r="S1235" s="65">
        <f t="shared" si="77"/>
        <v>2.5250335779273176</v>
      </c>
      <c r="T1235" s="62"/>
      <c r="U1235" s="62"/>
      <c r="V1235" s="62"/>
    </row>
    <row r="1236" spans="7:22" x14ac:dyDescent="0.4">
      <c r="G1236" s="67"/>
      <c r="H1236" s="77">
        <v>45243</v>
      </c>
      <c r="I1236" s="78">
        <v>15837.990234375</v>
      </c>
      <c r="J1236" s="73">
        <v>67.551338195800696</v>
      </c>
      <c r="K1236" s="79">
        <f t="shared" si="78"/>
        <v>201.6681048288514</v>
      </c>
      <c r="L1236" s="62"/>
      <c r="M1236" s="77">
        <v>45243</v>
      </c>
      <c r="N1236" s="80">
        <f t="shared" si="79"/>
        <v>13503.245747972789</v>
      </c>
      <c r="O1236" s="80">
        <f t="array" ref="O1236">IF(YEAR(M1236)&lt;&gt;YEAR(M1235),IF(O1235&gt;INDEX(Table2xAcq.1[],_xlfn.AGGREGATE(15,6,(ROW(Tableyear1[])-ROW(INDEX(Tableyear1[],1,1))+1)/(YEAR(Tableyear1[])=YEAR(M1235)),1)),O1235-(O1235-INDEX(Table2xAcq.1[],_xlfn.AGGREGATE(15,6,(ROW(Tableyear1[])-ROW(INDEX(Tableyear1[],1,1))+1)/(YEAR(Tableyear1[])=YEAR(M1235)),1)))*$C$25,O1235+MAX($Q$2:Q1235)*$C$19),O1235)*($J1236/$J1235)</f>
        <v>8446.3284568123981</v>
      </c>
      <c r="P1236" s="80">
        <f t="array" ref="P1236">IF(YEAR(M1236)&lt;&gt;YEAR(M1235),IF(O1235&gt;INDEX(Table2xAcq.1[],_xlfn.AGGREGATE(15,6,(ROW(Tableyear1[])-ROW(INDEX(Tableyear1[],1,1))+1)/(YEAR(Tableyear1[])=YEAR(M1235)),1)),P1235+(O1235-INDEX(Table2xAcq.1[],_xlfn.AGGREGATE(15,6,(ROW(Tableyear1[])-ROW(INDEX(Tableyear1[],1,1))+1)/(YEAR(Tableyear1[])=YEAR(M1235)),1)))*$C$25,P1235-MAX($Q$2:Q1235)*$C$19),P1235)*(1+Tbill_YTM)^(1/52)</f>
        <v>12302.847623618167</v>
      </c>
      <c r="Q1236" s="64">
        <f t="shared" si="76"/>
        <v>34252.421828403356</v>
      </c>
      <c r="R1236" s="64">
        <f>IF(YEAR(M1236)&lt;&gt;YEAR(M1235), R1235*EXP($C$20/52)+(-MAX(Q$2:Q1235)*$C$19), R1235*EXP($C$20/52))</f>
        <v>-13346.364326303252</v>
      </c>
      <c r="S1236" s="65">
        <f t="shared" si="77"/>
        <v>2.5664234087254814</v>
      </c>
      <c r="T1236" s="62"/>
      <c r="U1236" s="62"/>
      <c r="V1236" s="62"/>
    </row>
    <row r="1237" spans="7:22" x14ac:dyDescent="0.4">
      <c r="G1237" s="67"/>
      <c r="H1237" s="77">
        <v>45250</v>
      </c>
      <c r="I1237" s="78">
        <v>15982.009765625</v>
      </c>
      <c r="J1237" s="73">
        <v>68.665596008300696</v>
      </c>
      <c r="K1237" s="79">
        <f t="shared" si="78"/>
        <v>201.78277333270367</v>
      </c>
      <c r="L1237" s="62"/>
      <c r="M1237" s="77">
        <v>45250</v>
      </c>
      <c r="N1237" s="80">
        <f t="shared" si="79"/>
        <v>13626.034756817848</v>
      </c>
      <c r="O1237" s="80">
        <f t="array" ref="O1237">IF(YEAR(M1237)&lt;&gt;YEAR(M1236),IF(O1236&gt;INDEX(Table2xAcq.1[],_xlfn.AGGREGATE(15,6,(ROW(Tableyear1[])-ROW(INDEX(Tableyear1[],1,1))+1)/(YEAR(Tableyear1[])=YEAR(M1236)),1)),O1236-(O1236-INDEX(Table2xAcq.1[],_xlfn.AGGREGATE(15,6,(ROW(Tableyear1[])-ROW(INDEX(Tableyear1[],1,1))+1)/(YEAR(Tableyear1[])=YEAR(M1236)),1)))*$C$25,O1236+MAX($Q$2:Q1236)*$C$19),O1236)*($J1237/$J1236)</f>
        <v>8585.6504557736171</v>
      </c>
      <c r="P1237" s="80">
        <f t="array" ref="P1237">IF(YEAR(M1237)&lt;&gt;YEAR(M1236),IF(O1236&gt;INDEX(Table2xAcq.1[],_xlfn.AGGREGATE(15,6,(ROW(Tableyear1[])-ROW(INDEX(Tableyear1[],1,1))+1)/(YEAR(Tableyear1[])=YEAR(M1236)),1)),P1236+(O1236-INDEX(Table2xAcq.1[],_xlfn.AGGREGATE(15,6,(ROW(Tableyear1[])-ROW(INDEX(Tableyear1[],1,1))+1)/(YEAR(Tableyear1[])=YEAR(M1236)),1)))*$C$25,P1236-MAX($Q$2:Q1236)*$C$19),P1236)*(1+Tbill_YTM)^(1/52)</f>
        <v>12309.843023963303</v>
      </c>
      <c r="Q1237" s="64">
        <f t="shared" si="76"/>
        <v>34521.528236554768</v>
      </c>
      <c r="R1237" s="64">
        <f>IF(YEAR(M1237)&lt;&gt;YEAR(M1236), R1236*EXP($C$20/52)+(-MAX(Q$2:Q1236)*$C$19), R1236*EXP($C$20/52))</f>
        <v>-13361.772865281178</v>
      </c>
      <c r="S1237" s="65">
        <f t="shared" si="77"/>
        <v>2.5836038813572748</v>
      </c>
      <c r="T1237" s="62"/>
      <c r="U1237" s="62"/>
      <c r="V1237" s="62"/>
    </row>
    <row r="1238" spans="7:22" x14ac:dyDescent="0.4">
      <c r="G1238" s="67"/>
      <c r="H1238" s="77">
        <v>45257</v>
      </c>
      <c r="I1238" s="78">
        <v>15997.580078125</v>
      </c>
      <c r="J1238" s="73">
        <v>68.755134582519503</v>
      </c>
      <c r="K1238" s="79">
        <f t="shared" si="78"/>
        <v>201.8975070370783</v>
      </c>
      <c r="L1238" s="62"/>
      <c r="M1238" s="77">
        <v>45257</v>
      </c>
      <c r="N1238" s="80">
        <f t="shared" si="79"/>
        <v>13639.309784327581</v>
      </c>
      <c r="O1238" s="80">
        <f t="array" ref="O1238">IF(YEAR(M1238)&lt;&gt;YEAR(M1237),IF(O1237&gt;INDEX(Table2xAcq.1[],_xlfn.AGGREGATE(15,6,(ROW(Tableyear1[])-ROW(INDEX(Tableyear1[],1,1))+1)/(YEAR(Tableyear1[])=YEAR(M1237)),1)),O1237-(O1237-INDEX(Table2xAcq.1[],_xlfn.AGGREGATE(15,6,(ROW(Tableyear1[])-ROW(INDEX(Tableyear1[],1,1))+1)/(YEAR(Tableyear1[])=YEAR(M1237)),1)))*$C$25,O1237+MAX($Q$2:Q1237)*$C$19),O1237)*($J1238/$J1237)</f>
        <v>8596.8459735472934</v>
      </c>
      <c r="P1238" s="80">
        <f t="array" ref="P1238">IF(YEAR(M1238)&lt;&gt;YEAR(M1237),IF(O1237&gt;INDEX(Table2xAcq.1[],_xlfn.AGGREGATE(15,6,(ROW(Tableyear1[])-ROW(INDEX(Tableyear1[],1,1))+1)/(YEAR(Tableyear1[])=YEAR(M1237)),1)),P1237+(O1237-INDEX(Table2xAcq.1[],_xlfn.AGGREGATE(15,6,(ROW(Tableyear1[])-ROW(INDEX(Tableyear1[],1,1))+1)/(YEAR(Tableyear1[])=YEAR(M1237)),1)))*$C$25,P1237-MAX($Q$2:Q1237)*$C$19),P1237)*(1+Tbill_YTM)^(1/52)</f>
        <v>12316.842401893751</v>
      </c>
      <c r="Q1238" s="64">
        <f t="shared" si="76"/>
        <v>34552.998159768627</v>
      </c>
      <c r="R1238" s="64">
        <f>IF(YEAR(M1238)&lt;&gt;YEAR(M1237), R1237*EXP($C$20/52)+(-MAX(Q$2:Q1237)*$C$19), R1237*EXP($C$20/52))</f>
        <v>-13377.19919360365</v>
      </c>
      <c r="S1238" s="65">
        <f t="shared" si="77"/>
        <v>2.5829770237921141</v>
      </c>
      <c r="T1238" s="62"/>
      <c r="U1238" s="62"/>
      <c r="V1238" s="62"/>
    </row>
    <row r="1239" spans="7:22" x14ac:dyDescent="0.4">
      <c r="G1239" s="67"/>
      <c r="H1239" s="77">
        <v>45264</v>
      </c>
      <c r="I1239" s="78">
        <v>16084.6904296875</v>
      </c>
      <c r="J1239" s="73">
        <v>69.391830444335895</v>
      </c>
      <c r="K1239" s="79">
        <f t="shared" si="78"/>
        <v>202.01230597904828</v>
      </c>
      <c r="L1239" s="62"/>
      <c r="M1239" s="77">
        <v>45264</v>
      </c>
      <c r="N1239" s="80">
        <f t="shared" si="79"/>
        <v>13713.578834057625</v>
      </c>
      <c r="O1239" s="80">
        <f t="array" ref="O1239">IF(YEAR(M1239)&lt;&gt;YEAR(M1238),IF(O1238&gt;INDEX(Table2xAcq.1[],_xlfn.AGGREGATE(15,6,(ROW(Tableyear1[])-ROW(INDEX(Tableyear1[],1,1))+1)/(YEAR(Tableyear1[])=YEAR(M1238)),1)),O1238-(O1238-INDEX(Table2xAcq.1[],_xlfn.AGGREGATE(15,6,(ROW(Tableyear1[])-ROW(INDEX(Tableyear1[],1,1))+1)/(YEAR(Tableyear1[])=YEAR(M1238)),1)))*$C$25,O1238+MAX($Q$2:Q1238)*$C$19),O1238)*($J1239/$J1238)</f>
        <v>8676.4556825423515</v>
      </c>
      <c r="P1239" s="80">
        <f t="array" ref="P1239">IF(YEAR(M1239)&lt;&gt;YEAR(M1238),IF(O1238&gt;INDEX(Table2xAcq.1[],_xlfn.AGGREGATE(15,6,(ROW(Tableyear1[])-ROW(INDEX(Tableyear1[],1,1))+1)/(YEAR(Tableyear1[])=YEAR(M1238)),1)),P1238+(O1238-INDEX(Table2xAcq.1[],_xlfn.AGGREGATE(15,6,(ROW(Tableyear1[])-ROW(INDEX(Tableyear1[],1,1))+1)/(YEAR(Tableyear1[])=YEAR(M1238)),1)))*$C$25,P1238-MAX($Q$2:Q1238)*$C$19),P1238)*(1+Tbill_YTM)^(1/52)</f>
        <v>12323.845759671165</v>
      </c>
      <c r="Q1239" s="64">
        <f t="shared" si="76"/>
        <v>34713.880276271142</v>
      </c>
      <c r="R1239" s="64">
        <f>IF(YEAR(M1239)&lt;&gt;YEAR(M1238), R1238*EXP($C$20/52)+(-MAX(Q$2:Q1238)*$C$19), R1238*EXP($C$20/52))</f>
        <v>-13392.64333180868</v>
      </c>
      <c r="S1239" s="65">
        <f t="shared" si="77"/>
        <v>2.5920111076073153</v>
      </c>
      <c r="T1239" s="62"/>
      <c r="U1239" s="62"/>
      <c r="V1239" s="62"/>
    </row>
    <row r="1240" spans="7:22" ht="17.5" customHeight="1" thickBot="1" x14ac:dyDescent="0.45">
      <c r="G1240" s="70" t="s">
        <v>50</v>
      </c>
      <c r="H1240" s="98">
        <v>45271</v>
      </c>
      <c r="I1240" s="99">
        <v>16623.44921875</v>
      </c>
      <c r="J1240" s="73">
        <v>73.878692626953097</v>
      </c>
      <c r="K1240" s="79">
        <f t="shared" si="78"/>
        <v>202.12717019570775</v>
      </c>
      <c r="L1240" s="62"/>
      <c r="M1240" s="98">
        <v>45271</v>
      </c>
      <c r="N1240" s="80">
        <f t="shared" si="79"/>
        <v>14172.916933143038</v>
      </c>
      <c r="O1240" s="80">
        <f t="array" ref="O1240">IF(YEAR(M1240)&lt;&gt;YEAR(M1239),IF(O1239&gt;INDEX(Table2xAcq.1[],_xlfn.AGGREGATE(15,6,(ROW(Tableyear1[])-ROW(INDEX(Tableyear1[],1,1))+1)/(YEAR(Tableyear1[])=YEAR(M1239)),1)),O1239-(O1239-INDEX(Table2xAcq.1[],_xlfn.AGGREGATE(15,6,(ROW(Tableyear1[])-ROW(INDEX(Tableyear1[],1,1))+1)/(YEAR(Tableyear1[])=YEAR(M1239)),1)))*$C$25,O1239+MAX($Q$2:Q1239)*$C$19),O1239)*($J1240/$J1239)</f>
        <v>9237.4736097518362</v>
      </c>
      <c r="P1240" s="80">
        <f t="array" ref="P1240">IF(YEAR(M1240)&lt;&gt;YEAR(M1239),IF(O1239&gt;INDEX(Table2xAcq.1[],_xlfn.AGGREGATE(15,6,(ROW(Tableyear1[])-ROW(INDEX(Tableyear1[],1,1))+1)/(YEAR(Tableyear1[])=YEAR(M1239)),1)),P1239+(O1239-INDEX(Table2xAcq.1[],_xlfn.AGGREGATE(15,6,(ROW(Tableyear1[])-ROW(INDEX(Tableyear1[],1,1))+1)/(YEAR(Tableyear1[])=YEAR(M1239)),1)))*$C$25,P1239-MAX($Q$2:Q1239)*$C$19),P1239)*(1+Tbill_YTM)^(1/52)</f>
        <v>12330.853099558486</v>
      </c>
      <c r="Q1240" s="64">
        <f t="shared" si="76"/>
        <v>35741.243642453359</v>
      </c>
      <c r="R1240" s="64">
        <f>IF(YEAR(M1240)&lt;&gt;YEAR(M1239), R1239*EXP($C$20/52)+(-MAX(Q$2:Q1239)*$C$19), R1239*EXP($C$20/52))</f>
        <v>-13408.105300457995</v>
      </c>
      <c r="S1240" s="65">
        <f t="shared" si="77"/>
        <v>2.6656446113406123</v>
      </c>
      <c r="T1240" s="62"/>
      <c r="U1240" s="62"/>
      <c r="V1240" s="62"/>
    </row>
    <row r="1241" spans="7:22" x14ac:dyDescent="0.4">
      <c r="G1241" s="67"/>
      <c r="H1241" s="77">
        <v>45278</v>
      </c>
      <c r="I1241" s="78">
        <v>16777.400390625</v>
      </c>
      <c r="J1241" s="73">
        <v>75.241638183593693</v>
      </c>
      <c r="K1241" s="79">
        <f t="shared" si="78"/>
        <v>202.24209972417188</v>
      </c>
      <c r="L1241" s="62"/>
      <c r="M1241" s="77">
        <v>45278</v>
      </c>
      <c r="N1241" s="80">
        <f t="shared" si="79"/>
        <v>14304.173517864538</v>
      </c>
      <c r="O1241" s="80">
        <f t="array" ref="O1241">IF(YEAR(M1241)&lt;&gt;YEAR(M1240),IF(O1240&gt;INDEX(Table2xAcq.1[],_xlfn.AGGREGATE(15,6,(ROW(Tableyear1[])-ROW(INDEX(Tableyear1[],1,1))+1)/(YEAR(Tableyear1[])=YEAR(M1240)),1)),O1240-(O1240-INDEX(Table2xAcq.1[],_xlfn.AGGREGATE(15,6,(ROW(Tableyear1[])-ROW(INDEX(Tableyear1[],1,1))+1)/(YEAR(Tableyear1[])=YEAR(M1240)),1)))*$C$25,O1240+MAX($Q$2:Q1240)*$C$19),O1240)*($J1241/$J1240)</f>
        <v>9407.8904534089052</v>
      </c>
      <c r="P1241" s="80">
        <f t="array" ref="P1241">IF(YEAR(M1241)&lt;&gt;YEAR(M1240),IF(O1240&gt;INDEX(Table2xAcq.1[],_xlfn.AGGREGATE(15,6,(ROW(Tableyear1[])-ROW(INDEX(Tableyear1[],1,1))+1)/(YEAR(Tableyear1[])=YEAR(M1240)),1)),P1240+(O1240-INDEX(Table2xAcq.1[],_xlfn.AGGREGATE(15,6,(ROW(Tableyear1[])-ROW(INDEX(Tableyear1[],1,1))+1)/(YEAR(Tableyear1[])=YEAR(M1240)),1)))*$C$25,P1240-MAX($Q$2:Q1240)*$C$19),P1240)*(1+Tbill_YTM)^(1/52)</f>
        <v>12337.864423819943</v>
      </c>
      <c r="Q1241" s="64">
        <f t="shared" si="76"/>
        <v>36049.928395093382</v>
      </c>
      <c r="R1241" s="64">
        <f>IF(YEAR(M1241)&lt;&gt;YEAR(M1240), R1240*EXP($C$20/52)+(-MAX(Q$2:Q1240)*$C$19), R1240*EXP($C$20/52))</f>
        <v>-13423.585120137057</v>
      </c>
      <c r="S1241" s="65">
        <f t="shared" si="77"/>
        <v>2.6855663425573231</v>
      </c>
      <c r="T1241" s="62"/>
      <c r="U1241" s="62"/>
      <c r="V1241" s="62"/>
    </row>
    <row r="1242" spans="7:22" x14ac:dyDescent="0.4">
      <c r="G1242" s="84" t="s">
        <v>48</v>
      </c>
      <c r="H1242" s="85">
        <v>45285</v>
      </c>
      <c r="I1242" s="86">
        <v>16825.9296875</v>
      </c>
      <c r="J1242" s="87">
        <v>75.687347412109304</v>
      </c>
      <c r="K1242" s="88">
        <f t="shared" si="78"/>
        <v>202.35709460157699</v>
      </c>
      <c r="L1242" s="89"/>
      <c r="M1242" s="85">
        <v>45285</v>
      </c>
      <c r="N1242" s="90">
        <f t="shared" si="79"/>
        <v>14345.548907796094</v>
      </c>
      <c r="O1242" s="90">
        <f t="array" ref="O1242">IF(YEAR(M1242)&lt;&gt;YEAR(M1241),IF(O1241&gt;INDEX(Table2xAcq.1[],_xlfn.AGGREGATE(15,6,(ROW(Tableyear1[])-ROW(INDEX(Tableyear1[],1,1))+1)/(YEAR(Tableyear1[])=YEAR(M1241)),1)),O1241-(O1241-INDEX(Table2xAcq.1[],_xlfn.AGGREGATE(15,6,(ROW(Tableyear1[])-ROW(INDEX(Tableyear1[],1,1))+1)/(YEAR(Tableyear1[])=YEAR(M1241)),1)))*$C$25,O1241+MAX($Q$2:Q1241)*$C$19),O1241)*($J1242/$J1241)</f>
        <v>9463.620016150704</v>
      </c>
      <c r="P1242" s="90">
        <f t="array" ref="P1242">IF(YEAR(M1242)&lt;&gt;YEAR(M1241),IF(O1241&gt;INDEX(Table2xAcq.1[],_xlfn.AGGREGATE(15,6,(ROW(Tableyear1[])-ROW(INDEX(Tableyear1[],1,1))+1)/(YEAR(Tableyear1[])=YEAR(M1241)),1)),P1241+(O1241-INDEX(Table2xAcq.1[],_xlfn.AGGREGATE(15,6,(ROW(Tableyear1[])-ROW(INDEX(Tableyear1[],1,1))+1)/(YEAR(Tableyear1[])=YEAR(M1241)),1)))*$C$25,P1241-MAX($Q$2:Q1241)*$C$19),P1241)*(1+Tbill_YTM)^(1/52)</f>
        <v>12344.879734721051</v>
      </c>
      <c r="Q1242" s="91">
        <f t="shared" si="76"/>
        <v>36154.048658667845</v>
      </c>
      <c r="R1242" s="91">
        <f>IF(YEAR(M1242)&lt;&gt;YEAR(M1241), R1241*EXP($C$20/52)+(-MAX(Q$2:Q1241)*$C$19), R1241*EXP($C$20/52))</f>
        <v>-13439.082811455097</v>
      </c>
      <c r="S1242" s="92">
        <f t="shared" si="77"/>
        <v>2.6902169713435464</v>
      </c>
      <c r="T1242" s="89"/>
      <c r="U1242" s="89"/>
      <c r="V1242" s="89"/>
    </row>
    <row r="1243" spans="7:22" x14ac:dyDescent="0.4">
      <c r="G1243" s="67"/>
      <c r="H1243" s="77">
        <v>45292</v>
      </c>
      <c r="I1243" s="78">
        <v>16305.98046875</v>
      </c>
      <c r="J1243" s="73">
        <v>70.966842651367102</v>
      </c>
      <c r="K1243" s="79">
        <f t="shared" si="78"/>
        <v>202.47215486508048</v>
      </c>
      <c r="L1243" s="62"/>
      <c r="M1243" s="77">
        <v>45292</v>
      </c>
      <c r="N1243" s="80">
        <f t="shared" si="79"/>
        <v>13902.247581469397</v>
      </c>
      <c r="O1243" s="80">
        <f t="array" ref="O1243">IF(YEAR(M1243)&lt;&gt;YEAR(M1242),IF(O1242&gt;INDEX(Table2xAcq.1[],_xlfn.AGGREGATE(15,6,(ROW(Tableyear1[])-ROW(INDEX(Tableyear1[],1,1))+1)/(YEAR(Tableyear1[])=YEAR(M1242)),1)),O1242-(O1242-INDEX(Table2xAcq.1[],_xlfn.AGGREGATE(15,6,(ROW(Tableyear1[])-ROW(INDEX(Tableyear1[],1,1))+1)/(YEAR(Tableyear1[])=YEAR(M1242)),1)))*$C$25,O1242+MAX($Q$2:Q1242)*$C$19),O1242)*($J1243/$J1242)</f>
        <v>6507.0446561359313</v>
      </c>
      <c r="P1243" s="80">
        <f t="array" ref="P1243">IF(YEAR(M1243)&lt;&gt;YEAR(M1242),IF(O1242&gt;INDEX(Table2xAcq.1[],_xlfn.AGGREGATE(15,6,(ROW(Tableyear1[])-ROW(INDEX(Tableyear1[],1,1))+1)/(YEAR(Tableyear1[])=YEAR(M1242)),1)),P1242+(O1242-INDEX(Table2xAcq.1[],_xlfn.AGGREGATE(15,6,(ROW(Tableyear1[])-ROW(INDEX(Tableyear1[],1,1))+1)/(YEAR(Tableyear1[])=YEAR(M1242)),1)))*$C$25,P1242-MAX($Q$2:Q1242)*$C$19),P1242)*(1+Tbill_YTM)^(1/52)</f>
        <v>14877.080005862208</v>
      </c>
      <c r="Q1243" s="64">
        <f t="shared" si="76"/>
        <v>35286.372243467536</v>
      </c>
      <c r="R1243" s="64">
        <f>IF(YEAR(M1243)&lt;&gt;YEAR(M1242), R1242*EXP($C$20/52)+(-MAX(Q$2:Q1242)*$C$19), R1242*EXP($C$20/52))</f>
        <v>-14177.679368218493</v>
      </c>
      <c r="S1243" s="65">
        <f t="shared" si="77"/>
        <v>2.4888679823418429</v>
      </c>
      <c r="T1243" s="62"/>
      <c r="U1243" s="62"/>
      <c r="V1243" s="62"/>
    </row>
    <row r="1244" spans="7:22" x14ac:dyDescent="0.4">
      <c r="G1244" s="67"/>
      <c r="H1244" s="77">
        <v>45299</v>
      </c>
      <c r="I1244" s="78">
        <v>16832.919921875</v>
      </c>
      <c r="J1244" s="73">
        <v>75.468254089355398</v>
      </c>
      <c r="K1244" s="79">
        <f t="shared" si="78"/>
        <v>202.58728055186089</v>
      </c>
      <c r="L1244" s="62"/>
      <c r="M1244" s="77">
        <v>45299</v>
      </c>
      <c r="N1244" s="80">
        <f t="shared" si="79"/>
        <v>14351.508682439513</v>
      </c>
      <c r="O1244" s="80">
        <f t="array" ref="O1244">IF(YEAR(M1244)&lt;&gt;YEAR(M1243),IF(O1243&gt;INDEX(Table2xAcq.1[],_xlfn.AGGREGATE(15,6,(ROW(Tableyear1[])-ROW(INDEX(Tableyear1[],1,1))+1)/(YEAR(Tableyear1[])=YEAR(M1243)),1)),O1243-(O1243-INDEX(Table2xAcq.1[],_xlfn.AGGREGATE(15,6,(ROW(Tableyear1[])-ROW(INDEX(Tableyear1[],1,1))+1)/(YEAR(Tableyear1[])=YEAR(M1243)),1)))*$C$25,O1243+MAX($Q$2:Q1243)*$C$19),O1243)*($J1244/$J1243)</f>
        <v>6919.7850874177029</v>
      </c>
      <c r="P1244" s="80">
        <f t="array" ref="P1244">IF(YEAR(M1244)&lt;&gt;YEAR(M1243),IF(O1243&gt;INDEX(Table2xAcq.1[],_xlfn.AGGREGATE(15,6,(ROW(Tableyear1[])-ROW(INDEX(Tableyear1[],1,1))+1)/(YEAR(Tableyear1[])=YEAR(M1243)),1)),P1243+(O1243-INDEX(Table2xAcq.1[],_xlfn.AGGREGATE(15,6,(ROW(Tableyear1[])-ROW(INDEX(Tableyear1[],1,1))+1)/(YEAR(Tableyear1[])=YEAR(M1243)),1)))*$C$25,P1243-MAX($Q$2:Q1243)*$C$19),P1243)*(1+Tbill_YTM)^(1/52)</f>
        <v>14885.539114988118</v>
      </c>
      <c r="Q1244" s="64">
        <f t="shared" si="76"/>
        <v>36156.832884845338</v>
      </c>
      <c r="R1244" s="64">
        <f>IF(YEAR(M1244)&lt;&gt;YEAR(M1243), R1243*EXP($C$20/52)+(-MAX(Q$2:Q1243)*$C$19), R1243*EXP($C$20/52))</f>
        <v>-14194.047670463262</v>
      </c>
      <c r="S1244" s="65">
        <f t="shared" si="77"/>
        <v>2.5473236193284716</v>
      </c>
      <c r="T1244" s="62"/>
      <c r="U1244" s="62"/>
      <c r="V1244" s="62"/>
    </row>
    <row r="1245" spans="7:22" x14ac:dyDescent="0.4">
      <c r="G1245" s="62"/>
      <c r="H1245" s="77">
        <v>45306</v>
      </c>
      <c r="I1245" s="78">
        <v>17314</v>
      </c>
      <c r="J1245" s="73">
        <v>79.660926818847599</v>
      </c>
      <c r="K1245" s="79">
        <f t="shared" si="78"/>
        <v>202.70247169911789</v>
      </c>
      <c r="L1245" s="62"/>
      <c r="M1245" s="77">
        <v>45306</v>
      </c>
      <c r="N1245" s="80">
        <f t="shared" si="79"/>
        <v>14761.670730985072</v>
      </c>
      <c r="O1245" s="80">
        <f t="array" ref="O1245">IF(YEAR(M1245)&lt;&gt;YEAR(M1244),IF(O1244&gt;INDEX(Table2xAcq.1[],_xlfn.AGGREGATE(15,6,(ROW(Tableyear1[])-ROW(INDEX(Tableyear1[],1,1))+1)/(YEAR(Tableyear1[])=YEAR(M1244)),1)),O1244-(O1244-INDEX(Table2xAcq.1[],_xlfn.AGGREGATE(15,6,(ROW(Tableyear1[])-ROW(INDEX(Tableyear1[],1,1))+1)/(YEAR(Tableyear1[])=YEAR(M1244)),1)))*$C$25,O1244+MAX($Q$2:Q1244)*$C$19),O1244)*($J1245/$J1244)</f>
        <v>7304.2168538610076</v>
      </c>
      <c r="P1245" s="80">
        <f t="array" ref="P1245">IF(YEAR(M1245)&lt;&gt;YEAR(M1244),IF(O1244&gt;INDEX(Table2xAcq.1[],_xlfn.AGGREGATE(15,6,(ROW(Tableyear1[])-ROW(INDEX(Tableyear1[],1,1))+1)/(YEAR(Tableyear1[])=YEAR(M1244)),1)),P1244+(O1244-INDEX(Table2xAcq.1[],_xlfn.AGGREGATE(15,6,(ROW(Tableyear1[])-ROW(INDEX(Tableyear1[],1,1))+1)/(YEAR(Tableyear1[])=YEAR(M1244)),1)))*$C$25,P1244-MAX($Q$2:Q1244)*$C$19),P1244)*(1+Tbill_YTM)^(1/52)</f>
        <v>14894.003033964293</v>
      </c>
      <c r="Q1245" s="64">
        <f t="shared" si="76"/>
        <v>36959.890618810372</v>
      </c>
      <c r="R1245" s="64">
        <f>IF(YEAR(M1245)&lt;&gt;YEAR(M1244), R1244*EXP($C$20/52)+(-MAX(Q$2:Q1244)*$C$19), R1244*EXP($C$20/52))</f>
        <v>-14210.434870110872</v>
      </c>
      <c r="S1245" s="65">
        <f t="shared" si="77"/>
        <v>2.6008979286446006</v>
      </c>
      <c r="T1245" s="62"/>
      <c r="U1245" s="62"/>
      <c r="V1245" s="62"/>
    </row>
    <row r="1246" spans="7:22" x14ac:dyDescent="0.4">
      <c r="G1246" s="62"/>
      <c r="H1246" s="77">
        <v>45313</v>
      </c>
      <c r="I1246" s="78">
        <v>17421.009765625</v>
      </c>
      <c r="J1246" s="73">
        <v>80.517387390136705</v>
      </c>
      <c r="K1246" s="79">
        <f t="shared" si="78"/>
        <v>202.81772834407235</v>
      </c>
      <c r="L1246" s="62"/>
      <c r="M1246" s="77">
        <v>45313</v>
      </c>
      <c r="N1246" s="80">
        <f t="shared" si="79"/>
        <v>14852.905738791249</v>
      </c>
      <c r="O1246" s="80">
        <f t="array" ref="O1246">IF(YEAR(M1246)&lt;&gt;YEAR(M1245),IF(O1245&gt;INDEX(Table2xAcq.1[],_xlfn.AGGREGATE(15,6,(ROW(Tableyear1[])-ROW(INDEX(Tableyear1[],1,1))+1)/(YEAR(Tableyear1[])=YEAR(M1245)),1)),O1245-(O1245-INDEX(Table2xAcq.1[],_xlfn.AGGREGATE(15,6,(ROW(Tableyear1[])-ROW(INDEX(Tableyear1[],1,1))+1)/(YEAR(Tableyear1[])=YEAR(M1245)),1)))*$C$25,O1245+MAX($Q$2:Q1245)*$C$19),O1245)*($J1246/$J1245)</f>
        <v>7382.7468683774496</v>
      </c>
      <c r="P1246" s="80">
        <f t="array" ref="P1246">IF(YEAR(M1246)&lt;&gt;YEAR(M1245),IF(O1245&gt;INDEX(Table2xAcq.1[],_xlfn.AGGREGATE(15,6,(ROW(Tableyear1[])-ROW(INDEX(Tableyear1[],1,1))+1)/(YEAR(Tableyear1[])=YEAR(M1245)),1)),P1245+(O1245-INDEX(Table2xAcq.1[],_xlfn.AGGREGATE(15,6,(ROW(Tableyear1[])-ROW(INDEX(Tableyear1[],1,1))+1)/(YEAR(Tableyear1[])=YEAR(M1245)),1)))*$C$25,P1245-MAX($Q$2:Q1245)*$C$19),P1245)*(1+Tbill_YTM)^(1/52)</f>
        <v>14902.471765525614</v>
      </c>
      <c r="Q1246" s="64">
        <f t="shared" si="76"/>
        <v>37138.124372694307</v>
      </c>
      <c r="R1246" s="64">
        <f>IF(YEAR(M1246)&lt;&gt;YEAR(M1245), R1245*EXP($C$20/52)+(-MAX(Q$2:Q1245)*$C$19), R1245*EXP($C$20/52))</f>
        <v>-14226.840988978603</v>
      </c>
      <c r="S1246" s="65">
        <f t="shared" si="77"/>
        <v>2.6104266155406428</v>
      </c>
      <c r="T1246" s="62"/>
      <c r="U1246" s="62"/>
      <c r="V1246" s="62"/>
    </row>
    <row r="1247" spans="7:22" x14ac:dyDescent="0.4">
      <c r="G1247" s="62"/>
      <c r="H1247" s="77">
        <v>45320</v>
      </c>
      <c r="I1247" s="78">
        <v>17642.73046875</v>
      </c>
      <c r="J1247" s="73">
        <v>82.399612426757798</v>
      </c>
      <c r="K1247" s="79">
        <f t="shared" si="78"/>
        <v>202.93305052396624</v>
      </c>
      <c r="L1247" s="62"/>
      <c r="M1247" s="77">
        <v>45320</v>
      </c>
      <c r="N1247" s="80">
        <f t="shared" si="79"/>
        <v>15041.941664272003</v>
      </c>
      <c r="O1247" s="80">
        <f t="array" ref="O1247">IF(YEAR(M1247)&lt;&gt;YEAR(M1246),IF(O1246&gt;INDEX(Table2xAcq.1[],_xlfn.AGGREGATE(15,6,(ROW(Tableyear1[])-ROW(INDEX(Tableyear1[],1,1))+1)/(YEAR(Tableyear1[])=YEAR(M1246)),1)),O1246-(O1246-INDEX(Table2xAcq.1[],_xlfn.AGGREGATE(15,6,(ROW(Tableyear1[])-ROW(INDEX(Tableyear1[],1,1))+1)/(YEAR(Tableyear1[])=YEAR(M1246)),1)))*$C$25,O1246+MAX($Q$2:Q1246)*$C$19),O1246)*($J1247/$J1246)</f>
        <v>7555.3305977446826</v>
      </c>
      <c r="P1247" s="80">
        <f t="array" ref="P1247">IF(YEAR(M1247)&lt;&gt;YEAR(M1246),IF(O1246&gt;INDEX(Table2xAcq.1[],_xlfn.AGGREGATE(15,6,(ROW(Tableyear1[])-ROW(INDEX(Tableyear1[],1,1))+1)/(YEAR(Tableyear1[])=YEAR(M1246)),1)),P1246+(O1246-INDEX(Table2xAcq.1[],_xlfn.AGGREGATE(15,6,(ROW(Tableyear1[])-ROW(INDEX(Tableyear1[],1,1))+1)/(YEAR(Tableyear1[])=YEAR(M1246)),1)))*$C$25,P1246-MAX($Q$2:Q1246)*$C$19),P1246)*(1+Tbill_YTM)^(1/52)</f>
        <v>14910.945312408518</v>
      </c>
      <c r="Q1247" s="64">
        <f t="shared" si="76"/>
        <v>37508.217574425202</v>
      </c>
      <c r="R1247" s="64">
        <f>IF(YEAR(M1247)&lt;&gt;YEAR(M1246), R1246*EXP($C$20/52)+(-MAX(Q$2:Q1246)*$C$19), R1246*EXP($C$20/52))</f>
        <v>-14243.266048908925</v>
      </c>
      <c r="S1247" s="65">
        <f t="shared" si="77"/>
        <v>2.6334000534447952</v>
      </c>
      <c r="T1247" s="62"/>
      <c r="U1247" s="62"/>
      <c r="V1247" s="62"/>
    </row>
    <row r="1248" spans="7:22" x14ac:dyDescent="0.4">
      <c r="G1248" s="62"/>
      <c r="H1248" s="77">
        <v>45327</v>
      </c>
      <c r="I1248" s="78">
        <v>17962.41015625</v>
      </c>
      <c r="J1248" s="73">
        <v>85.327529907226506</v>
      </c>
      <c r="K1248" s="79">
        <f t="shared" si="78"/>
        <v>203.04843827606274</v>
      </c>
      <c r="L1248" s="62"/>
      <c r="M1248" s="77">
        <v>45327</v>
      </c>
      <c r="N1248" s="80">
        <f t="shared" si="79"/>
        <v>15314.496029887066</v>
      </c>
      <c r="O1248" s="80">
        <f t="array" ref="O1248">IF(YEAR(M1248)&lt;&gt;YEAR(M1247),IF(O1247&gt;INDEX(Table2xAcq.1[],_xlfn.AGGREGATE(15,6,(ROW(Tableyear1[])-ROW(INDEX(Tableyear1[],1,1))+1)/(YEAR(Tableyear1[])=YEAR(M1247)),1)),O1247-(O1247-INDEX(Table2xAcq.1[],_xlfn.AGGREGATE(15,6,(ROW(Tableyear1[])-ROW(INDEX(Tableyear1[],1,1))+1)/(YEAR(Tableyear1[])=YEAR(M1247)),1)))*$C$25,O1247+MAX($Q$2:Q1247)*$C$19),O1247)*($J1248/$J1247)</f>
        <v>7823.7952649483013</v>
      </c>
      <c r="P1248" s="80">
        <f t="array" ref="P1248">IF(YEAR(M1248)&lt;&gt;YEAR(M1247),IF(O1247&gt;INDEX(Table2xAcq.1[],_xlfn.AGGREGATE(15,6,(ROW(Tableyear1[])-ROW(INDEX(Tableyear1[],1,1))+1)/(YEAR(Tableyear1[])=YEAR(M1247)),1)),P1247+(O1247-INDEX(Table2xAcq.1[],_xlfn.AGGREGATE(15,6,(ROW(Tableyear1[])-ROW(INDEX(Tableyear1[],1,1))+1)/(YEAR(Tableyear1[])=YEAR(M1247)),1)))*$C$25,P1247-MAX($Q$2:Q1247)*$C$19),P1247)*(1+Tbill_YTM)^(1/52)</f>
        <v>14919.423677350997</v>
      </c>
      <c r="Q1248" s="64">
        <f t="shared" si="76"/>
        <v>38057.714972186368</v>
      </c>
      <c r="R1248" s="64">
        <f>IF(YEAR(M1248)&lt;&gt;YEAR(M1247), R1247*EXP($C$20/52)+(-MAX(Q$2:Q1247)*$C$19), R1247*EXP($C$20/52))</f>
        <v>-14259.710071769521</v>
      </c>
      <c r="S1248" s="65">
        <f t="shared" si="77"/>
        <v>2.6688982300930957</v>
      </c>
      <c r="T1248" s="62"/>
      <c r="U1248" s="62"/>
      <c r="V1248" s="62"/>
    </row>
    <row r="1249" spans="7:22" ht="17.5" customHeight="1" x14ac:dyDescent="0.4">
      <c r="G1249" s="62"/>
      <c r="H1249" s="77">
        <v>45334</v>
      </c>
      <c r="I1249" s="78">
        <v>17685.98046875</v>
      </c>
      <c r="J1249" s="73">
        <v>82.668518066406193</v>
      </c>
      <c r="K1249" s="79">
        <f t="shared" si="78"/>
        <v>203.1638916376462</v>
      </c>
      <c r="L1249" s="62"/>
      <c r="M1249" s="77">
        <v>45334</v>
      </c>
      <c r="N1249" s="80">
        <f t="shared" si="79"/>
        <v>15078.816000596084</v>
      </c>
      <c r="O1249" s="80">
        <f t="array" ref="O1249">IF(YEAR(M1249)&lt;&gt;YEAR(M1248),IF(O1248&gt;INDEX(Table2xAcq.1[],_xlfn.AGGREGATE(15,6,(ROW(Tableyear1[])-ROW(INDEX(Tableyear1[],1,1))+1)/(YEAR(Tableyear1[])=YEAR(M1248)),1)),O1248-(O1248-INDEX(Table2xAcq.1[],_xlfn.AGGREGATE(15,6,(ROW(Tableyear1[])-ROW(INDEX(Tableyear1[],1,1))+1)/(YEAR(Tableyear1[])=YEAR(M1248)),1)))*$C$25,O1248+MAX($Q$2:Q1248)*$C$19),O1248)*($J1249/$J1248)</f>
        <v>7579.9869152601013</v>
      </c>
      <c r="P1249" s="80">
        <f t="array" ref="P1249">IF(YEAR(M1249)&lt;&gt;YEAR(M1248),IF(O1248&gt;INDEX(Table2xAcq.1[],_xlfn.AGGREGATE(15,6,(ROW(Tableyear1[])-ROW(INDEX(Tableyear1[],1,1))+1)/(YEAR(Tableyear1[])=YEAR(M1248)),1)),P1248+(O1248-INDEX(Table2xAcq.1[],_xlfn.AGGREGATE(15,6,(ROW(Tableyear1[])-ROW(INDEX(Tableyear1[],1,1))+1)/(YEAR(Tableyear1[])=YEAR(M1248)),1)))*$C$25,P1248-MAX($Q$2:Q1248)*$C$19),P1248)*(1+Tbill_YTM)^(1/52)</f>
        <v>14927.906863092598</v>
      </c>
      <c r="Q1249" s="64">
        <f t="shared" si="76"/>
        <v>37586.709778948782</v>
      </c>
      <c r="R1249" s="64">
        <f>IF(YEAR(M1249)&lt;&gt;YEAR(M1248), R1248*EXP($C$20/52)+(-MAX(Q$2:Q1248)*$C$19), R1248*EXP($C$20/52))</f>
        <v>-14276.173079453325</v>
      </c>
      <c r="S1249" s="65">
        <f t="shared" si="77"/>
        <v>2.6328281094493486</v>
      </c>
      <c r="T1249" s="62"/>
      <c r="U1249" s="62"/>
      <c r="V1249" s="62"/>
    </row>
    <row r="1250" spans="7:22" x14ac:dyDescent="0.4">
      <c r="G1250" s="62"/>
      <c r="H1250" s="77">
        <v>45341</v>
      </c>
      <c r="I1250" s="78">
        <v>17937.609375</v>
      </c>
      <c r="J1250" s="73">
        <v>84.889328002929602</v>
      </c>
      <c r="K1250" s="79">
        <f t="shared" si="78"/>
        <v>203.2794106460222</v>
      </c>
      <c r="L1250" s="62"/>
      <c r="M1250" s="77">
        <v>45341</v>
      </c>
      <c r="N1250" s="80">
        <f t="shared" si="79"/>
        <v>15293.351235692562</v>
      </c>
      <c r="O1250" s="80">
        <f t="array" ref="O1250">IF(YEAR(M1250)&lt;&gt;YEAR(M1249),IF(O1249&gt;INDEX(Table2xAcq.1[],_xlfn.AGGREGATE(15,6,(ROW(Tableyear1[])-ROW(INDEX(Tableyear1[],1,1))+1)/(YEAR(Tableyear1[])=YEAR(M1249)),1)),O1249-(O1249-INDEX(Table2xAcq.1[],_xlfn.AGGREGATE(15,6,(ROW(Tableyear1[])-ROW(INDEX(Tableyear1[],1,1))+1)/(YEAR(Tableyear1[])=YEAR(M1249)),1)))*$C$25,O1249+MAX($Q$2:Q1249)*$C$19),O1249)*($J1250/$J1249)</f>
        <v>7783.6159466479012</v>
      </c>
      <c r="P1250" s="80">
        <f t="array" ref="P1250">IF(YEAR(M1250)&lt;&gt;YEAR(M1249),IF(O1249&gt;INDEX(Table2xAcq.1[],_xlfn.AGGREGATE(15,6,(ROW(Tableyear1[])-ROW(INDEX(Tableyear1[],1,1))+1)/(YEAR(Tableyear1[])=YEAR(M1249)),1)),P1249+(O1249-INDEX(Table2xAcq.1[],_xlfn.AGGREGATE(15,6,(ROW(Tableyear1[])-ROW(INDEX(Tableyear1[],1,1))+1)/(YEAR(Tableyear1[])=YEAR(M1249)),1)))*$C$25,P1249-MAX($Q$2:Q1249)*$C$19),P1249)*(1+Tbill_YTM)^(1/52)</f>
        <v>14936.394872374431</v>
      </c>
      <c r="Q1250" s="64">
        <f t="shared" si="76"/>
        <v>38013.362054714897</v>
      </c>
      <c r="R1250" s="64">
        <f>IF(YEAR(M1250)&lt;&gt;YEAR(M1249), R1249*EXP($C$20/52)+(-MAX(Q$2:Q1249)*$C$19), R1249*EXP($C$20/52))</f>
        <v>-14292.655093878546</v>
      </c>
      <c r="S1250" s="65">
        <f t="shared" si="77"/>
        <v>2.6596431387332493</v>
      </c>
      <c r="T1250" s="62"/>
      <c r="U1250" s="62"/>
      <c r="V1250" s="62"/>
    </row>
    <row r="1251" spans="7:22" x14ac:dyDescent="0.4">
      <c r="G1251" s="62"/>
      <c r="H1251" s="77">
        <v>45348</v>
      </c>
      <c r="I1251" s="78">
        <v>18302.91015625</v>
      </c>
      <c r="J1251" s="73">
        <v>88.245460510253906</v>
      </c>
      <c r="K1251" s="79">
        <f t="shared" si="78"/>
        <v>203.3949953385175</v>
      </c>
      <c r="L1251" s="62"/>
      <c r="M1251" s="77">
        <v>45348</v>
      </c>
      <c r="N1251" s="80">
        <f t="shared" si="79"/>
        <v>15604.801498519413</v>
      </c>
      <c r="O1251" s="80">
        <f t="array" ref="O1251">IF(YEAR(M1251)&lt;&gt;YEAR(M1250),IF(O1250&gt;INDEX(Table2xAcq.1[],_xlfn.AGGREGATE(15,6,(ROW(Tableyear1[])-ROW(INDEX(Tableyear1[],1,1))+1)/(YEAR(Tableyear1[])=YEAR(M1250)),1)),O1250-(O1250-INDEX(Table2xAcq.1[],_xlfn.AGGREGATE(15,6,(ROW(Tableyear1[])-ROW(INDEX(Tableyear1[],1,1))+1)/(YEAR(Tableyear1[])=YEAR(M1250)),1)))*$C$25,O1250+MAX($Q$2:Q1250)*$C$19),O1250)*($J1251/$J1250)</f>
        <v>8091.3442220109873</v>
      </c>
      <c r="P1251" s="80">
        <f t="array" ref="P1251">IF(YEAR(M1251)&lt;&gt;YEAR(M1250),IF(O1250&gt;INDEX(Table2xAcq.1[],_xlfn.AGGREGATE(15,6,(ROW(Tableyear1[])-ROW(INDEX(Tableyear1[],1,1))+1)/(YEAR(Tableyear1[])=YEAR(M1250)),1)),P1250+(O1250-INDEX(Table2xAcq.1[],_xlfn.AGGREGATE(15,6,(ROW(Tableyear1[])-ROW(INDEX(Tableyear1[],1,1))+1)/(YEAR(Tableyear1[])=YEAR(M1250)),1)))*$C$25,P1250-MAX($Q$2:Q1250)*$C$19),P1250)*(1+Tbill_YTM)^(1/52)</f>
        <v>14944.887707939159</v>
      </c>
      <c r="Q1251" s="64">
        <f t="shared" si="76"/>
        <v>38641.033428469556</v>
      </c>
      <c r="R1251" s="64">
        <f>IF(YEAR(M1251)&lt;&gt;YEAR(M1250), R1250*EXP($C$20/52)+(-MAX(Q$2:Q1250)*$C$19), R1250*EXP($C$20/52))</f>
        <v>-14309.156136988695</v>
      </c>
      <c r="S1251" s="65">
        <f t="shared" si="77"/>
        <v>2.7004411062776628</v>
      </c>
      <c r="T1251" s="62"/>
      <c r="U1251" s="62"/>
      <c r="V1251" s="62"/>
    </row>
    <row r="1252" spans="7:22" x14ac:dyDescent="0.4">
      <c r="G1252" s="62"/>
      <c r="H1252" s="77">
        <v>45355</v>
      </c>
      <c r="I1252" s="78">
        <v>18018.44921875</v>
      </c>
      <c r="J1252" s="73">
        <v>85.407188415527301</v>
      </c>
      <c r="K1252" s="79">
        <f t="shared" si="78"/>
        <v>203.51064575248009</v>
      </c>
      <c r="L1252" s="62"/>
      <c r="M1252" s="77">
        <v>45355</v>
      </c>
      <c r="N1252" s="80">
        <f t="shared" si="79"/>
        <v>15362.274139434145</v>
      </c>
      <c r="O1252" s="80">
        <f t="array" ref="O1252">IF(YEAR(M1252)&lt;&gt;YEAR(M1251),IF(O1251&gt;INDEX(Table2xAcq.1[],_xlfn.AGGREGATE(15,6,(ROW(Tableyear1[])-ROW(INDEX(Tableyear1[],1,1))+1)/(YEAR(Tableyear1[])=YEAR(M1251)),1)),O1251-(O1251-INDEX(Table2xAcq.1[],_xlfn.AGGREGATE(15,6,(ROW(Tableyear1[])-ROW(INDEX(Tableyear1[],1,1))+1)/(YEAR(Tableyear1[])=YEAR(M1251)),1)))*$C$25,O1251+MAX($Q$2:Q1251)*$C$19),O1251)*($J1252/$J1251)</f>
        <v>7831.0992600450099</v>
      </c>
      <c r="P1252" s="80">
        <f t="array" ref="P1252">IF(YEAR(M1252)&lt;&gt;YEAR(M1251),IF(O1251&gt;INDEX(Table2xAcq.1[],_xlfn.AGGREGATE(15,6,(ROW(Tableyear1[])-ROW(INDEX(Tableyear1[],1,1))+1)/(YEAR(Tableyear1[])=YEAR(M1251)),1)),P1251+(O1251-INDEX(Table2xAcq.1[],_xlfn.AGGREGATE(15,6,(ROW(Tableyear1[])-ROW(INDEX(Tableyear1[],1,1))+1)/(YEAR(Tableyear1[])=YEAR(M1251)),1)))*$C$25,P1251-MAX($Q$2:Q1251)*$C$19),P1251)*(1+Tbill_YTM)^(1/52)</f>
        <v>14953.385372531009</v>
      </c>
      <c r="Q1252" s="64">
        <f t="shared" si="76"/>
        <v>38146.758772010166</v>
      </c>
      <c r="R1252" s="64">
        <f>IF(YEAR(M1252)&lt;&gt;YEAR(M1251), R1251*EXP($C$20/52)+(-MAX(Q$2:Q1251)*$C$19), R1251*EXP($C$20/52))</f>
        <v>-14325.676230752619</v>
      </c>
      <c r="S1252" s="65">
        <f t="shared" si="77"/>
        <v>2.6628242993598685</v>
      </c>
      <c r="T1252" s="62"/>
      <c r="U1252" s="62"/>
      <c r="V1252" s="62"/>
    </row>
    <row r="1253" spans="7:22" x14ac:dyDescent="0.4">
      <c r="G1253" s="62"/>
      <c r="H1253" s="77">
        <v>45362</v>
      </c>
      <c r="I1253" s="78">
        <v>17808.25</v>
      </c>
      <c r="J1253" s="73">
        <v>83.295921325683594</v>
      </c>
      <c r="K1253" s="79">
        <f t="shared" si="78"/>
        <v>203.62636192527921</v>
      </c>
      <c r="L1253" s="62"/>
      <c r="M1253" s="77">
        <v>45362</v>
      </c>
      <c r="N1253" s="80">
        <f t="shared" si="79"/>
        <v>15183.06126805273</v>
      </c>
      <c r="O1253" s="80">
        <f t="array" ref="O1253">IF(YEAR(M1253)&lt;&gt;YEAR(M1252),IF(O1252&gt;INDEX(Table2xAcq.1[],_xlfn.AGGREGATE(15,6,(ROW(Tableyear1[])-ROW(INDEX(Tableyear1[],1,1))+1)/(YEAR(Tableyear1[])=YEAR(M1252)),1)),O1252-(O1252-INDEX(Table2xAcq.1[],_xlfn.AGGREGATE(15,6,(ROW(Tableyear1[])-ROW(INDEX(Tableyear1[],1,1))+1)/(YEAR(Tableyear1[])=YEAR(M1252)),1)))*$C$25,O1252+MAX($Q$2:Q1252)*$C$19),O1252)*($J1253/$J1252)</f>
        <v>7637.5143586829299</v>
      </c>
      <c r="P1253" s="80">
        <f t="array" ref="P1253">IF(YEAR(M1253)&lt;&gt;YEAR(M1252),IF(O1252&gt;INDEX(Table2xAcq.1[],_xlfn.AGGREGATE(15,6,(ROW(Tableyear1[])-ROW(INDEX(Tableyear1[],1,1))+1)/(YEAR(Tableyear1[])=YEAR(M1252)),1)),P1252+(O1252-INDEX(Table2xAcq.1[],_xlfn.AGGREGATE(15,6,(ROW(Tableyear1[])-ROW(INDEX(Tableyear1[],1,1))+1)/(YEAR(Tableyear1[])=YEAR(M1252)),1)))*$C$25,P1252-MAX($Q$2:Q1252)*$C$19),P1252)*(1+Tbill_YTM)^(1/52)</f>
        <v>14961.887868895765</v>
      </c>
      <c r="Q1253" s="64">
        <f t="shared" si="76"/>
        <v>37782.463495631426</v>
      </c>
      <c r="R1253" s="64">
        <f>IF(YEAR(M1253)&lt;&gt;YEAR(M1252), R1252*EXP($C$20/52)+(-MAX(Q$2:Q1252)*$C$19), R1252*EXP($C$20/52))</f>
        <v>-14342.215397164528</v>
      </c>
      <c r="S1253" s="65">
        <f t="shared" si="77"/>
        <v>2.6343533721506556</v>
      </c>
      <c r="T1253" s="62"/>
      <c r="U1253" s="62"/>
      <c r="V1253" s="62"/>
    </row>
    <row r="1254" spans="7:22" x14ac:dyDescent="0.4">
      <c r="G1254" s="62"/>
      <c r="H1254" s="77">
        <v>45369</v>
      </c>
      <c r="I1254" s="78">
        <v>18339.439453125</v>
      </c>
      <c r="J1254" s="73">
        <v>88.145889282226506</v>
      </c>
      <c r="K1254" s="79">
        <f t="shared" si="78"/>
        <v>203.74214389430534</v>
      </c>
      <c r="L1254" s="62"/>
      <c r="M1254" s="77">
        <v>45369</v>
      </c>
      <c r="N1254" s="80">
        <f t="shared" si="79"/>
        <v>15635.945858719431</v>
      </c>
      <c r="O1254" s="80">
        <f t="array" ref="O1254">IF(YEAR(M1254)&lt;&gt;YEAR(M1253),IF(O1253&gt;INDEX(Table2xAcq.1[],_xlfn.AGGREGATE(15,6,(ROW(Tableyear1[])-ROW(INDEX(Tableyear1[],1,1))+1)/(YEAR(Tableyear1[])=YEAR(M1253)),1)),O1253-(O1253-INDEX(Table2xAcq.1[],_xlfn.AGGREGATE(15,6,(ROW(Tableyear1[])-ROW(INDEX(Tableyear1[],1,1))+1)/(YEAR(Tableyear1[])=YEAR(M1253)),1)))*$C$25,O1253+MAX($Q$2:Q1253)*$C$19),O1253)*($J1254/$J1253)</f>
        <v>8082.214403027443</v>
      </c>
      <c r="P1254" s="80">
        <f t="array" ref="P1254">IF(YEAR(M1254)&lt;&gt;YEAR(M1253),IF(O1253&gt;INDEX(Table2xAcq.1[],_xlfn.AGGREGATE(15,6,(ROW(Tableyear1[])-ROW(INDEX(Tableyear1[],1,1))+1)/(YEAR(Tableyear1[])=YEAR(M1253)),1)),P1253+(O1253-INDEX(Table2xAcq.1[],_xlfn.AGGREGATE(15,6,(ROW(Tableyear1[])-ROW(INDEX(Tableyear1[],1,1))+1)/(YEAR(Tableyear1[])=YEAR(M1253)),1)))*$C$25,P1253-MAX($Q$2:Q1253)*$C$19),P1253)*(1+Tbill_YTM)^(1/52)</f>
        <v>14970.395199780774</v>
      </c>
      <c r="Q1254" s="64">
        <f t="shared" si="76"/>
        <v>38688.555461527649</v>
      </c>
      <c r="R1254" s="64">
        <f>IF(YEAR(M1254)&lt;&gt;YEAR(M1253), R1253*EXP($C$20/52)+(-MAX(Q$2:Q1253)*$C$19), R1253*EXP($C$20/52))</f>
        <v>-14358.773658244025</v>
      </c>
      <c r="S1254" s="65">
        <f t="shared" si="77"/>
        <v>2.6944192019709701</v>
      </c>
      <c r="T1254" s="62"/>
      <c r="U1254" s="62"/>
      <c r="V1254" s="62"/>
    </row>
    <row r="1255" spans="7:22" x14ac:dyDescent="0.4">
      <c r="G1255" s="62"/>
      <c r="H1255" s="77">
        <v>45376</v>
      </c>
      <c r="I1255" s="78">
        <v>18254.689453125</v>
      </c>
      <c r="J1255" s="73">
        <v>87.176124572753906</v>
      </c>
      <c r="K1255" s="79">
        <f t="shared" si="78"/>
        <v>203.85799169697023</v>
      </c>
      <c r="L1255" s="62"/>
      <c r="M1255" s="77">
        <v>45376</v>
      </c>
      <c r="N1255" s="80">
        <f t="shared" si="79"/>
        <v>15563.689211240457</v>
      </c>
      <c r="O1255" s="80">
        <f t="array" ref="O1255">IF(YEAR(M1255)&lt;&gt;YEAR(M1254),IF(O1254&gt;INDEX(Table2xAcq.1[],_xlfn.AGGREGATE(15,6,(ROW(Tableyear1[])-ROW(INDEX(Tableyear1[],1,1))+1)/(YEAR(Tableyear1[])=YEAR(M1254)),1)),O1254-(O1254-INDEX(Table2xAcq.1[],_xlfn.AGGREGATE(15,6,(ROW(Tableyear1[])-ROW(INDEX(Tableyear1[],1,1))+1)/(YEAR(Tableyear1[])=YEAR(M1254)),1)))*$C$25,O1254+MAX($Q$2:Q1254)*$C$19),O1254)*($J1255/$J1254)</f>
        <v>7993.2953806400028</v>
      </c>
      <c r="P1255" s="80">
        <f t="array" ref="P1255">IF(YEAR(M1255)&lt;&gt;YEAR(M1254),IF(O1254&gt;INDEX(Table2xAcq.1[],_xlfn.AGGREGATE(15,6,(ROW(Tableyear1[])-ROW(INDEX(Tableyear1[],1,1))+1)/(YEAR(Tableyear1[])=YEAR(M1254)),1)),P1254+(O1254-INDEX(Table2xAcq.1[],_xlfn.AGGREGATE(15,6,(ROW(Tableyear1[])-ROW(INDEX(Tableyear1[],1,1))+1)/(YEAR(Tableyear1[])=YEAR(M1254)),1)))*$C$25,P1254-MAX($Q$2:Q1254)*$C$19),P1254)*(1+Tbill_YTM)^(1/52)</f>
        <v>14978.907367934946</v>
      </c>
      <c r="Q1255" s="64">
        <f t="shared" si="76"/>
        <v>38535.891959815403</v>
      </c>
      <c r="R1255" s="64">
        <f>IF(YEAR(M1255)&lt;&gt;YEAR(M1254), R1254*EXP($C$20/52)+(-MAX(Q$2:Q1254)*$C$19), R1254*EXP($C$20/52))</f>
        <v>-14375.351036036134</v>
      </c>
      <c r="S1255" s="65">
        <f t="shared" si="77"/>
        <v>2.6806922393208774</v>
      </c>
      <c r="T1255" s="62"/>
      <c r="U1255" s="62"/>
      <c r="V1255" s="62"/>
    </row>
    <row r="1256" spans="7:22" x14ac:dyDescent="0.4">
      <c r="G1256" s="62"/>
      <c r="H1256" s="77">
        <v>45383</v>
      </c>
      <c r="I1256" s="78">
        <v>18108.4609375</v>
      </c>
      <c r="J1256" s="73">
        <v>85.671363830566406</v>
      </c>
      <c r="K1256" s="79">
        <f t="shared" si="78"/>
        <v>203.97390537070689</v>
      </c>
      <c r="L1256" s="62"/>
      <c r="M1256" s="77">
        <v>45383</v>
      </c>
      <c r="N1256" s="80">
        <f t="shared" si="79"/>
        <v>15439.01685366064</v>
      </c>
      <c r="O1256" s="80">
        <f t="array" ref="O1256">IF(YEAR(M1256)&lt;&gt;YEAR(M1255),IF(O1255&gt;INDEX(Table2xAcq.1[],_xlfn.AGGREGATE(15,6,(ROW(Tableyear1[])-ROW(INDEX(Tableyear1[],1,1))+1)/(YEAR(Tableyear1[])=YEAR(M1255)),1)),O1255-(O1255-INDEX(Table2xAcq.1[],_xlfn.AGGREGATE(15,6,(ROW(Tableyear1[])-ROW(INDEX(Tableyear1[],1,1))+1)/(YEAR(Tableyear1[])=YEAR(M1255)),1)))*$C$25,O1255+MAX($Q$2:Q1255)*$C$19),O1255)*($J1256/$J1255)</f>
        <v>7855.3218569436422</v>
      </c>
      <c r="P1256" s="80">
        <f t="array" ref="P1256">IF(YEAR(M1256)&lt;&gt;YEAR(M1255),IF(O1255&gt;INDEX(Table2xAcq.1[],_xlfn.AGGREGATE(15,6,(ROW(Tableyear1[])-ROW(INDEX(Tableyear1[],1,1))+1)/(YEAR(Tableyear1[])=YEAR(M1255)),1)),P1255+(O1255-INDEX(Table2xAcq.1[],_xlfn.AGGREGATE(15,6,(ROW(Tableyear1[])-ROW(INDEX(Tableyear1[],1,1))+1)/(YEAR(Tableyear1[])=YEAR(M1255)),1)))*$C$25,P1255-MAX($Q$2:Q1255)*$C$19),P1255)*(1+Tbill_YTM)^(1/52)</f>
        <v>14987.424376108749</v>
      </c>
      <c r="Q1256" s="64">
        <f t="shared" si="76"/>
        <v>38281.763086713036</v>
      </c>
      <c r="R1256" s="64">
        <f>IF(YEAR(M1256)&lt;&gt;YEAR(M1255), R1255*EXP($C$20/52)+(-MAX(Q$2:Q1255)*$C$19), R1255*EXP($C$20/52))</f>
        <v>-14391.947552611333</v>
      </c>
      <c r="S1256" s="65">
        <f t="shared" si="77"/>
        <v>2.6599432041264657</v>
      </c>
      <c r="T1256" s="62"/>
      <c r="U1256" s="62"/>
      <c r="V1256" s="62"/>
    </row>
    <row r="1257" spans="7:22" x14ac:dyDescent="0.4">
      <c r="G1257" s="62"/>
      <c r="H1257" s="77">
        <v>45390</v>
      </c>
      <c r="I1257" s="78">
        <v>18003.490234375</v>
      </c>
      <c r="J1257" s="73">
        <v>84.6549072265625</v>
      </c>
      <c r="K1257" s="79">
        <f t="shared" si="78"/>
        <v>204.08988495296961</v>
      </c>
      <c r="L1257" s="62"/>
      <c r="M1257" s="77">
        <v>45390</v>
      </c>
      <c r="N1257" s="80">
        <f t="shared" si="79"/>
        <v>15349.520321609627</v>
      </c>
      <c r="O1257" s="80">
        <f t="array" ref="O1257">IF(YEAR(M1257)&lt;&gt;YEAR(M1256),IF(O1256&gt;INDEX(Table2xAcq.1[],_xlfn.AGGREGATE(15,6,(ROW(Tableyear1[])-ROW(INDEX(Tableyear1[],1,1))+1)/(YEAR(Tableyear1[])=YEAR(M1256)),1)),O1256-(O1256-INDEX(Table2xAcq.1[],_xlfn.AGGREGATE(15,6,(ROW(Tableyear1[])-ROW(INDEX(Tableyear1[],1,1))+1)/(YEAR(Tableyear1[])=YEAR(M1256)),1)))*$C$25,O1256+MAX($Q$2:Q1256)*$C$19),O1256)*($J1257/$J1256)</f>
        <v>7762.121592338799</v>
      </c>
      <c r="P1257" s="80">
        <f t="array" ref="P1257">IF(YEAR(M1257)&lt;&gt;YEAR(M1256),IF(O1256&gt;INDEX(Table2xAcq.1[],_xlfn.AGGREGATE(15,6,(ROW(Tableyear1[])-ROW(INDEX(Tableyear1[],1,1))+1)/(YEAR(Tableyear1[])=YEAR(M1256)),1)),P1256+(O1256-INDEX(Table2xAcq.1[],_xlfn.AGGREGATE(15,6,(ROW(Tableyear1[])-ROW(INDEX(Tableyear1[],1,1))+1)/(YEAR(Tableyear1[])=YEAR(M1256)),1)))*$C$25,P1256-MAX($Q$2:Q1256)*$C$19),P1256)*(1+Tbill_YTM)^(1/52)</f>
        <v>14995.946227054223</v>
      </c>
      <c r="Q1257" s="64">
        <f t="shared" si="76"/>
        <v>38107.588141002649</v>
      </c>
      <c r="R1257" s="64">
        <f>IF(YEAR(M1257)&lt;&gt;YEAR(M1256), R1256*EXP($C$20/52)+(-MAX(Q$2:Q1256)*$C$19), R1256*EXP($C$20/52))</f>
        <v>-14408.563230065576</v>
      </c>
      <c r="S1257" s="65">
        <f t="shared" si="77"/>
        <v>2.6447875150719806</v>
      </c>
      <c r="T1257" s="62"/>
      <c r="U1257" s="62"/>
      <c r="V1257" s="62"/>
    </row>
    <row r="1258" spans="7:22" x14ac:dyDescent="0.4">
      <c r="G1258" s="62"/>
      <c r="H1258" s="77">
        <v>45397</v>
      </c>
      <c r="I1258" s="78">
        <v>17037.650390625</v>
      </c>
      <c r="J1258" s="73">
        <v>75.616409301757798</v>
      </c>
      <c r="K1258" s="79">
        <f t="shared" si="78"/>
        <v>204.20593048123399</v>
      </c>
      <c r="L1258" s="62"/>
      <c r="M1258" s="77">
        <v>45397</v>
      </c>
      <c r="N1258" s="80">
        <f t="shared" si="79"/>
        <v>14526.058975167236</v>
      </c>
      <c r="O1258" s="80">
        <f t="array" ref="O1258">IF(YEAR(M1258)&lt;&gt;YEAR(M1257),IF(O1257&gt;INDEX(Table2xAcq.1[],_xlfn.AGGREGATE(15,6,(ROW(Tableyear1[])-ROW(INDEX(Tableyear1[],1,1))+1)/(YEAR(Tableyear1[])=YEAR(M1257)),1)),O1257-(O1257-INDEX(Table2xAcq.1[],_xlfn.AGGREGATE(15,6,(ROW(Tableyear1[])-ROW(INDEX(Tableyear1[],1,1))+1)/(YEAR(Tableyear1[])=YEAR(M1257)),1)))*$C$25,O1257+MAX($Q$2:Q1257)*$C$19),O1257)*($J1258/$J1257)</f>
        <v>6933.3696368653627</v>
      </c>
      <c r="P1258" s="80">
        <f t="array" ref="P1258">IF(YEAR(M1258)&lt;&gt;YEAR(M1257),IF(O1257&gt;INDEX(Table2xAcq.1[],_xlfn.AGGREGATE(15,6,(ROW(Tableyear1[])-ROW(INDEX(Tableyear1[],1,1))+1)/(YEAR(Tableyear1[])=YEAR(M1257)),1)),P1257+(O1257-INDEX(Table2xAcq.1[],_xlfn.AGGREGATE(15,6,(ROW(Tableyear1[])-ROW(INDEX(Tableyear1[],1,1))+1)/(YEAR(Tableyear1[])=YEAR(M1257)),1)))*$C$25,P1257-MAX($Q$2:Q1257)*$C$19),P1257)*(1+Tbill_YTM)^(1/52)</f>
        <v>15004.472923524965</v>
      </c>
      <c r="Q1258" s="64">
        <f t="shared" si="76"/>
        <v>36463.901535557568</v>
      </c>
      <c r="R1258" s="64">
        <f>IF(YEAR(M1258)&lt;&gt;YEAR(M1257), R1257*EXP($C$20/52)+(-MAX(Q$2:Q1257)*$C$19), R1257*EXP($C$20/52))</f>
        <v>-14425.198090520331</v>
      </c>
      <c r="S1258" s="65">
        <f t="shared" si="77"/>
        <v>2.5277920834598593</v>
      </c>
      <c r="T1258" s="62"/>
      <c r="U1258" s="62"/>
      <c r="V1258" s="62"/>
    </row>
    <row r="1259" spans="7:22" x14ac:dyDescent="0.4">
      <c r="G1259" s="62"/>
      <c r="H1259" s="77">
        <v>45404</v>
      </c>
      <c r="I1259" s="78">
        <v>17718.30078125</v>
      </c>
      <c r="J1259" s="73">
        <v>81.545753479003906</v>
      </c>
      <c r="K1259" s="79">
        <f t="shared" si="78"/>
        <v>204.32204199299693</v>
      </c>
      <c r="L1259" s="62"/>
      <c r="M1259" s="77">
        <v>45404</v>
      </c>
      <c r="N1259" s="80">
        <f t="shared" si="79"/>
        <v>15106.371840439422</v>
      </c>
      <c r="O1259" s="80">
        <f t="array" ref="O1259">IF(YEAR(M1259)&lt;&gt;YEAR(M1258),IF(O1258&gt;INDEX(Table2xAcq.1[],_xlfn.AGGREGATE(15,6,(ROW(Tableyear1[])-ROW(INDEX(Tableyear1[],1,1))+1)/(YEAR(Tableyear1[])=YEAR(M1258)),1)),O1258-(O1258-INDEX(Table2xAcq.1[],_xlfn.AGGREGATE(15,6,(ROW(Tableyear1[])-ROW(INDEX(Tableyear1[],1,1))+1)/(YEAR(Tableyear1[])=YEAR(M1258)),1)))*$C$25,O1258+MAX($Q$2:Q1258)*$C$19),O1258)*($J1259/$J1258)</f>
        <v>7477.0391295674835</v>
      </c>
      <c r="P1259" s="80">
        <f t="array" ref="P1259">IF(YEAR(M1259)&lt;&gt;YEAR(M1258),IF(O1258&gt;INDEX(Table2xAcq.1[],_xlfn.AGGREGATE(15,6,(ROW(Tableyear1[])-ROW(INDEX(Tableyear1[],1,1))+1)/(YEAR(Tableyear1[])=YEAR(M1258)),1)),P1258+(O1258-INDEX(Table2xAcq.1[],_xlfn.AGGREGATE(15,6,(ROW(Tableyear1[])-ROW(INDEX(Tableyear1[],1,1))+1)/(YEAR(Tableyear1[])=YEAR(M1258)),1)))*$C$25,P1258-MAX($Q$2:Q1258)*$C$19),P1258)*(1+Tbill_YTM)^(1/52)</f>
        <v>15013.004468276144</v>
      </c>
      <c r="Q1259" s="64">
        <f t="shared" si="76"/>
        <v>37596.415438283046</v>
      </c>
      <c r="R1259" s="64">
        <f>IF(YEAR(M1259)&lt;&gt;YEAR(M1258), R1258*EXP($C$20/52)+(-MAX(Q$2:Q1258)*$C$19), R1258*EXP($C$20/52))</f>
        <v>-14441.852156122603</v>
      </c>
      <c r="S1259" s="65">
        <f t="shared" si="77"/>
        <v>2.6032959645237814</v>
      </c>
      <c r="T1259" s="62"/>
      <c r="U1259" s="62"/>
      <c r="V1259" s="62"/>
    </row>
    <row r="1260" spans="7:22" x14ac:dyDescent="0.4">
      <c r="G1260" s="62"/>
      <c r="H1260" s="77">
        <v>45411</v>
      </c>
      <c r="I1260" s="78">
        <v>17890.80078125</v>
      </c>
      <c r="J1260" s="73">
        <v>83.030570983886705</v>
      </c>
      <c r="K1260" s="79">
        <f t="shared" si="78"/>
        <v>204.43821952577665</v>
      </c>
      <c r="L1260" s="62"/>
      <c r="M1260" s="77">
        <v>45411</v>
      </c>
      <c r="N1260" s="80">
        <f t="shared" si="79"/>
        <v>15253.442892830259</v>
      </c>
      <c r="O1260" s="80">
        <f t="array" ref="O1260">IF(YEAR(M1260)&lt;&gt;YEAR(M1259),IF(O1259&gt;INDEX(Table2xAcq.1[],_xlfn.AGGREGATE(15,6,(ROW(Tableyear1[])-ROW(INDEX(Tableyear1[],1,1))+1)/(YEAR(Tableyear1[])=YEAR(M1259)),1)),O1259-(O1259-INDEX(Table2xAcq.1[],_xlfn.AGGREGATE(15,6,(ROW(Tableyear1[])-ROW(INDEX(Tableyear1[],1,1))+1)/(YEAR(Tableyear1[])=YEAR(M1259)),1)))*$C$25,O1259+MAX($Q$2:Q1259)*$C$19),O1259)*($J1260/$J1259)</f>
        <v>7613.184031179484</v>
      </c>
      <c r="P1260" s="80">
        <f t="array" ref="P1260">IF(YEAR(M1260)&lt;&gt;YEAR(M1259),IF(O1259&gt;INDEX(Table2xAcq.1[],_xlfn.AGGREGATE(15,6,(ROW(Tableyear1[])-ROW(INDEX(Tableyear1[],1,1))+1)/(YEAR(Tableyear1[])=YEAR(M1259)),1)),P1259+(O1259-INDEX(Table2xAcq.1[],_xlfn.AGGREGATE(15,6,(ROW(Tableyear1[])-ROW(INDEX(Tableyear1[],1,1))+1)/(YEAR(Tableyear1[])=YEAR(M1259)),1)))*$C$25,P1259-MAX($Q$2:Q1259)*$C$19),P1259)*(1+Tbill_YTM)^(1/52)</f>
        <v>15021.540864064489</v>
      </c>
      <c r="Q1260" s="64">
        <f t="shared" si="76"/>
        <v>37888.167788074235</v>
      </c>
      <c r="R1260" s="64">
        <f>IF(YEAR(M1260)&lt;&gt;YEAR(M1259), R1259*EXP($C$20/52)+(-MAX(Q$2:Q1259)*$C$19), R1259*EXP($C$20/52))</f>
        <v>-14458.525449044968</v>
      </c>
      <c r="S1260" s="65">
        <f t="shared" si="77"/>
        <v>2.6204724625343361</v>
      </c>
      <c r="T1260" s="62"/>
      <c r="U1260" s="62"/>
      <c r="V1260" s="62"/>
    </row>
    <row r="1261" spans="7:22" x14ac:dyDescent="0.4">
      <c r="G1261" s="62"/>
      <c r="H1261" s="77">
        <v>45418</v>
      </c>
      <c r="I1261" s="78">
        <v>18161.1796875</v>
      </c>
      <c r="J1261" s="73">
        <v>85.472061157226506</v>
      </c>
      <c r="K1261" s="79">
        <f t="shared" si="78"/>
        <v>204.5544631171127</v>
      </c>
      <c r="L1261" s="62"/>
      <c r="M1261" s="77">
        <v>45418</v>
      </c>
      <c r="N1261" s="80">
        <f t="shared" si="79"/>
        <v>15483.964111882262</v>
      </c>
      <c r="O1261" s="80">
        <f t="array" ref="O1261">IF(YEAR(M1261)&lt;&gt;YEAR(M1260),IF(O1260&gt;INDEX(Table2xAcq.1[],_xlfn.AGGREGATE(15,6,(ROW(Tableyear1[])-ROW(INDEX(Tableyear1[],1,1))+1)/(YEAR(Tableyear1[])=YEAR(M1260)),1)),O1260-(O1260-INDEX(Table2xAcq.1[],_xlfn.AGGREGATE(15,6,(ROW(Tableyear1[])-ROW(INDEX(Tableyear1[],1,1))+1)/(YEAR(Tableyear1[])=YEAR(M1260)),1)))*$C$25,O1260+MAX($Q$2:Q1260)*$C$19),O1260)*($J1261/$J1260)</f>
        <v>7837.0475284395407</v>
      </c>
      <c r="P1261" s="80">
        <f t="array" ref="P1261">IF(YEAR(M1261)&lt;&gt;YEAR(M1260),IF(O1260&gt;INDEX(Table2xAcq.1[],_xlfn.AGGREGATE(15,6,(ROW(Tableyear1[])-ROW(INDEX(Tableyear1[],1,1))+1)/(YEAR(Tableyear1[])=YEAR(M1260)),1)),P1260+(O1260-INDEX(Table2xAcq.1[],_xlfn.AGGREGATE(15,6,(ROW(Tableyear1[])-ROW(INDEX(Tableyear1[],1,1))+1)/(YEAR(Tableyear1[])=YEAR(M1260)),1)))*$C$25,P1260-MAX($Q$2:Q1260)*$C$19),P1260)*(1+Tbill_YTM)^(1/52)</f>
        <v>15030.082113648303</v>
      </c>
      <c r="Q1261" s="64">
        <f t="shared" si="76"/>
        <v>38351.093753970104</v>
      </c>
      <c r="R1261" s="64">
        <f>IF(YEAR(M1261)&lt;&gt;YEAR(M1260), R1260*EXP($C$20/52)+(-MAX(Q$2:Q1260)*$C$19), R1260*EXP($C$20/52))</f>
        <v>-14475.217991485599</v>
      </c>
      <c r="S1261" s="65">
        <f t="shared" si="77"/>
        <v>2.6494311710212877</v>
      </c>
      <c r="T1261" s="62"/>
      <c r="U1261" s="62"/>
      <c r="V1261" s="62"/>
    </row>
    <row r="1262" spans="7:22" x14ac:dyDescent="0.4">
      <c r="G1262" s="62"/>
      <c r="H1262" s="77">
        <v>45425</v>
      </c>
      <c r="I1262" s="78">
        <v>18546.23046875</v>
      </c>
      <c r="J1262" s="73">
        <v>89.129318237304602</v>
      </c>
      <c r="K1262" s="79">
        <f t="shared" si="78"/>
        <v>204.67077280456601</v>
      </c>
      <c r="L1262" s="62"/>
      <c r="M1262" s="77">
        <v>45425</v>
      </c>
      <c r="N1262" s="80">
        <f t="shared" si="79"/>
        <v>15812.252944475602</v>
      </c>
      <c r="O1262" s="80">
        <f t="array" ref="O1262">IF(YEAR(M1262)&lt;&gt;YEAR(M1261),IF(O1261&gt;INDEX(Table2xAcq.1[],_xlfn.AGGREGATE(15,6,(ROW(Tableyear1[])-ROW(INDEX(Tableyear1[],1,1))+1)/(YEAR(Tableyear1[])=YEAR(M1261)),1)),O1261-(O1261-INDEX(Table2xAcq.1[],_xlfn.AGGREGATE(15,6,(ROW(Tableyear1[])-ROW(INDEX(Tableyear1[],1,1))+1)/(YEAR(Tableyear1[])=YEAR(M1261)),1)))*$C$25,O1261+MAX($Q$2:Q1261)*$C$19),O1261)*($J1262/$J1261)</f>
        <v>8172.3863183579206</v>
      </c>
      <c r="P1262" s="80">
        <f t="array" ref="P1262">IF(YEAR(M1262)&lt;&gt;YEAR(M1261),IF(O1261&gt;INDEX(Table2xAcq.1[],_xlfn.AGGREGATE(15,6,(ROW(Tableyear1[])-ROW(INDEX(Tableyear1[],1,1))+1)/(YEAR(Tableyear1[])=YEAR(M1261)),1)),P1261+(O1261-INDEX(Table2xAcq.1[],_xlfn.AGGREGATE(15,6,(ROW(Tableyear1[])-ROW(INDEX(Tableyear1[],1,1))+1)/(YEAR(Tableyear1[])=YEAR(M1261)),1)))*$C$25,P1261-MAX($Q$2:Q1261)*$C$19),P1261)*(1+Tbill_YTM)^(1/52)</f>
        <v>15038.628219787453</v>
      </c>
      <c r="Q1262" s="64">
        <f t="shared" si="76"/>
        <v>39023.267482620977</v>
      </c>
      <c r="R1262" s="64">
        <f>IF(YEAR(M1262)&lt;&gt;YEAR(M1261), R1261*EXP($C$20/52)+(-MAX(Q$2:Q1261)*$C$19), R1261*EXP($C$20/52))</f>
        <v>-14491.929805668298</v>
      </c>
      <c r="S1262" s="65">
        <f t="shared" si="77"/>
        <v>2.6927585218745413</v>
      </c>
      <c r="T1262" s="62"/>
      <c r="U1262" s="62"/>
      <c r="V1262" s="62"/>
    </row>
    <row r="1263" spans="7:22" x14ac:dyDescent="0.4">
      <c r="G1263" s="62"/>
      <c r="H1263" s="77">
        <v>45432</v>
      </c>
      <c r="I1263" s="78">
        <v>18808.349609375</v>
      </c>
      <c r="J1263" s="73">
        <v>91.441253662109304</v>
      </c>
      <c r="K1263" s="79">
        <f t="shared" si="78"/>
        <v>204.78714862571883</v>
      </c>
      <c r="L1263" s="62"/>
      <c r="M1263" s="77">
        <v>45432</v>
      </c>
      <c r="N1263" s="80">
        <f t="shared" si="79"/>
        <v>16035.732004553864</v>
      </c>
      <c r="O1263" s="80">
        <f t="array" ref="O1263">IF(YEAR(M1263)&lt;&gt;YEAR(M1262),IF(O1262&gt;INDEX(Table2xAcq.1[],_xlfn.AGGREGATE(15,6,(ROW(Tableyear1[])-ROW(INDEX(Tableyear1[],1,1))+1)/(YEAR(Tableyear1[])=YEAR(M1262)),1)),O1262-(O1262-INDEX(Table2xAcq.1[],_xlfn.AGGREGATE(15,6,(ROW(Tableyear1[])-ROW(INDEX(Tableyear1[],1,1))+1)/(YEAR(Tableyear1[])=YEAR(M1262)),1)))*$C$25,O1262+MAX($Q$2:Q1262)*$C$19),O1262)*($J1263/$J1262)</f>
        <v>8384.3707675634687</v>
      </c>
      <c r="P1263" s="80">
        <f t="array" ref="P1263">IF(YEAR(M1263)&lt;&gt;YEAR(M1262),IF(O1262&gt;INDEX(Table2xAcq.1[],_xlfn.AGGREGATE(15,6,(ROW(Tableyear1[])-ROW(INDEX(Tableyear1[],1,1))+1)/(YEAR(Tableyear1[])=YEAR(M1262)),1)),P1262+(O1262-INDEX(Table2xAcq.1[],_xlfn.AGGREGATE(15,6,(ROW(Tableyear1[])-ROW(INDEX(Tableyear1[],1,1))+1)/(YEAR(Tableyear1[])=YEAR(M1262)),1)))*$C$25,P1262-MAX($Q$2:Q1262)*$C$19),P1262)*(1+Tbill_YTM)^(1/52)</f>
        <v>15047.17918524338</v>
      </c>
      <c r="Q1263" s="64">
        <f t="shared" si="76"/>
        <v>39467.281957360712</v>
      </c>
      <c r="R1263" s="64">
        <f>IF(YEAR(M1263)&lt;&gt;YEAR(M1262), R1262*EXP($C$20/52)+(-MAX(Q$2:Q1262)*$C$19), R1262*EXP($C$20/52))</f>
        <v>-14508.660913842525</v>
      </c>
      <c r="S1263" s="65">
        <f t="shared" si="77"/>
        <v>2.720256693000902</v>
      </c>
      <c r="T1263" s="62"/>
      <c r="U1263" s="62"/>
      <c r="V1263" s="62"/>
    </row>
    <row r="1264" spans="7:22" x14ac:dyDescent="0.4">
      <c r="G1264" s="62"/>
      <c r="H1264" s="77">
        <v>45439</v>
      </c>
      <c r="I1264" s="78">
        <v>18536.650390625</v>
      </c>
      <c r="J1264" s="73">
        <v>88.8104248046875</v>
      </c>
      <c r="K1264" s="79">
        <f t="shared" si="78"/>
        <v>204.90359061817477</v>
      </c>
      <c r="L1264" s="62"/>
      <c r="M1264" s="77">
        <v>45439</v>
      </c>
      <c r="N1264" s="80">
        <f t="shared" si="79"/>
        <v>15804.085105798325</v>
      </c>
      <c r="O1264" s="80">
        <f t="array" ref="O1264">IF(YEAR(M1264)&lt;&gt;YEAR(M1263),IF(O1263&gt;INDEX(Table2xAcq.1[],_xlfn.AGGREGATE(15,6,(ROW(Tableyear1[])-ROW(INDEX(Tableyear1[],1,1))+1)/(YEAR(Tableyear1[])=YEAR(M1263)),1)),O1263-(O1263-INDEX(Table2xAcq.1[],_xlfn.AGGREGATE(15,6,(ROW(Tableyear1[])-ROW(INDEX(Tableyear1[],1,1))+1)/(YEAR(Tableyear1[])=YEAR(M1263)),1)))*$C$25,O1263+MAX($Q$2:Q1263)*$C$19),O1263)*($J1264/$J1263)</f>
        <v>8143.1465532921166</v>
      </c>
      <c r="P1264" s="80">
        <f t="array" ref="P1264">IF(YEAR(M1264)&lt;&gt;YEAR(M1263),IF(O1263&gt;INDEX(Table2xAcq.1[],_xlfn.AGGREGATE(15,6,(ROW(Tableyear1[])-ROW(INDEX(Tableyear1[],1,1))+1)/(YEAR(Tableyear1[])=YEAR(M1263)),1)),P1263+(O1263-INDEX(Table2xAcq.1[],_xlfn.AGGREGATE(15,6,(ROW(Tableyear1[])-ROW(INDEX(Tableyear1[],1,1))+1)/(YEAR(Tableyear1[])=YEAR(M1263)),1)))*$C$25,P1263-MAX($Q$2:Q1263)*$C$19),P1263)*(1+Tbill_YTM)^(1/52)</f>
        <v>15055.735012779089</v>
      </c>
      <c r="Q1264" s="64">
        <f t="shared" si="76"/>
        <v>39002.96667186953</v>
      </c>
      <c r="R1264" s="64">
        <f>IF(YEAR(M1264)&lt;&gt;YEAR(M1263), R1263*EXP($C$20/52)+(-MAX(Q$2:Q1263)*$C$19), R1263*EXP($C$20/52))</f>
        <v>-14525.411338283424</v>
      </c>
      <c r="S1264" s="65">
        <f t="shared" si="77"/>
        <v>2.685154021702135</v>
      </c>
      <c r="T1264" s="62"/>
      <c r="U1264" s="62"/>
      <c r="V1264" s="62"/>
    </row>
    <row r="1265" spans="1:22" x14ac:dyDescent="0.4">
      <c r="G1265" s="62"/>
      <c r="H1265" s="77">
        <v>45446</v>
      </c>
      <c r="I1265" s="78">
        <v>19000.94921875</v>
      </c>
      <c r="J1265" s="73">
        <v>93.155281066894503</v>
      </c>
      <c r="K1265" s="79">
        <f t="shared" si="78"/>
        <v>205.02009881955885</v>
      </c>
      <c r="L1265" s="62"/>
      <c r="M1265" s="77">
        <v>45446</v>
      </c>
      <c r="N1265" s="80">
        <f t="shared" si="79"/>
        <v>16199.939698703691</v>
      </c>
      <c r="O1265" s="80">
        <f t="array" ref="O1265">IF(YEAR(M1265)&lt;&gt;YEAR(M1264),IF(O1264&gt;INDEX(Table2xAcq.1[],_xlfn.AGGREGATE(15,6,(ROW(Tableyear1[])-ROW(INDEX(Tableyear1[],1,1))+1)/(YEAR(Tableyear1[])=YEAR(M1264)),1)),O1264-(O1264-INDEX(Table2xAcq.1[],_xlfn.AGGREGATE(15,6,(ROW(Tableyear1[])-ROW(INDEX(Tableyear1[],1,1))+1)/(YEAR(Tableyear1[])=YEAR(M1264)),1)))*$C$25,O1264+MAX($Q$2:Q1264)*$C$19),O1264)*($J1265/$J1264)</f>
        <v>8541.5322312567296</v>
      </c>
      <c r="P1265" s="80">
        <f t="array" ref="P1265">IF(YEAR(M1265)&lt;&gt;YEAR(M1264),IF(O1264&gt;INDEX(Table2xAcq.1[],_xlfn.AGGREGATE(15,6,(ROW(Tableyear1[])-ROW(INDEX(Tableyear1[],1,1))+1)/(YEAR(Tableyear1[])=YEAR(M1264)),1)),P1264+(O1264-INDEX(Table2xAcq.1[],_xlfn.AGGREGATE(15,6,(ROW(Tableyear1[])-ROW(INDEX(Tableyear1[],1,1))+1)/(YEAR(Tableyear1[])=YEAR(M1264)),1)))*$C$25,P1264-MAX($Q$2:Q1264)*$C$19),P1264)*(1+Tbill_YTM)^(1/52)</f>
        <v>15064.29570515916</v>
      </c>
      <c r="Q1265" s="64">
        <f t="shared" si="76"/>
        <v>39805.767635119577</v>
      </c>
      <c r="R1265" s="64">
        <f>IF(YEAR(M1265)&lt;&gt;YEAR(M1264), R1264*EXP($C$20/52)+(-MAX(Q$2:Q1264)*$C$19), R1264*EXP($C$20/52))</f>
        <v>-14542.181101291859</v>
      </c>
      <c r="S1265" s="65">
        <f t="shared" si="77"/>
        <v>2.7372625438960747</v>
      </c>
      <c r="T1265" s="62"/>
      <c r="U1265" s="62"/>
      <c r="V1265" s="62"/>
    </row>
    <row r="1266" spans="1:22" x14ac:dyDescent="0.4">
      <c r="G1266" s="62"/>
      <c r="H1266" s="77">
        <v>45453</v>
      </c>
      <c r="I1266" s="78">
        <v>19659.80078125</v>
      </c>
      <c r="J1266" s="73">
        <v>99.622734069824205</v>
      </c>
      <c r="K1266" s="79">
        <f t="shared" si="78"/>
        <v>205.13667326751747</v>
      </c>
      <c r="L1266" s="62"/>
      <c r="M1266" s="77">
        <v>45453</v>
      </c>
      <c r="N1266" s="80">
        <f t="shared" si="79"/>
        <v>16761.667192420915</v>
      </c>
      <c r="O1266" s="80">
        <f t="array" ref="O1266">IF(YEAR(M1266)&lt;&gt;YEAR(M1265),IF(O1265&gt;INDEX(Table2xAcq.1[],_xlfn.AGGREGATE(15,6,(ROW(Tableyear1[])-ROW(INDEX(Tableyear1[],1,1))+1)/(YEAR(Tableyear1[])=YEAR(M1265)),1)),O1265-(O1265-INDEX(Table2xAcq.1[],_xlfn.AGGREGATE(15,6,(ROW(Tableyear1[])-ROW(INDEX(Tableyear1[],1,1))+1)/(YEAR(Tableyear1[])=YEAR(M1265)),1)))*$C$25,O1265+MAX($Q$2:Q1265)*$C$19),O1265)*($J1266/$J1265)</f>
        <v>9134.5416414155916</v>
      </c>
      <c r="P1266" s="80">
        <f t="array" ref="P1266">IF(YEAR(M1266)&lt;&gt;YEAR(M1265),IF(O1265&gt;INDEX(Table2xAcq.1[],_xlfn.AGGREGATE(15,6,(ROW(Tableyear1[])-ROW(INDEX(Tableyear1[],1,1))+1)/(YEAR(Tableyear1[])=YEAR(M1265)),1)),P1265+(O1265-INDEX(Table2xAcq.1[],_xlfn.AGGREGATE(15,6,(ROW(Tableyear1[])-ROW(INDEX(Tableyear1[],1,1))+1)/(YEAR(Tableyear1[])=YEAR(M1265)),1)))*$C$25,P1265-MAX($Q$2:Q1265)*$C$19),P1265)*(1+Tbill_YTM)^(1/52)</f>
        <v>15072.861265149744</v>
      </c>
      <c r="Q1266" s="64">
        <f t="shared" si="76"/>
        <v>40969.070098986253</v>
      </c>
      <c r="R1266" s="64">
        <f>IF(YEAR(M1266)&lt;&gt;YEAR(M1265), R1265*EXP($C$20/52)+(-MAX(Q$2:Q1265)*$C$19), R1265*EXP($C$20/52))</f>
        <v>-14558.970225194442</v>
      </c>
      <c r="S1266" s="65">
        <f t="shared" si="77"/>
        <v>2.8140087839515511</v>
      </c>
      <c r="T1266" s="62"/>
      <c r="U1266" s="62"/>
      <c r="V1266" s="62"/>
    </row>
    <row r="1267" spans="1:22" ht="17.5" customHeight="1" x14ac:dyDescent="0.4">
      <c r="A1267" s="4"/>
      <c r="G1267" s="62"/>
      <c r="H1267" s="77">
        <v>45460</v>
      </c>
      <c r="I1267" s="78">
        <v>19700.4296875</v>
      </c>
      <c r="J1267" s="73">
        <v>99.8519287109375</v>
      </c>
      <c r="K1267" s="79">
        <f t="shared" si="78"/>
        <v>205.25331399971844</v>
      </c>
      <c r="L1267" s="79"/>
      <c r="M1267" s="77">
        <v>45460</v>
      </c>
      <c r="N1267" s="93">
        <f t="shared" si="79"/>
        <v>16796.306821404542</v>
      </c>
      <c r="O1267" s="80">
        <f t="array" ref="O1267">IF(YEAR(M1267)&lt;&gt;YEAR(M1266),IF(O1266&gt;INDEX(Table2xAcq.1[],_xlfn.AGGREGATE(15,6,(ROW(Tableyear1[])-ROW(INDEX(Tableyear1[],1,1))+1)/(YEAR(Tableyear1[])=YEAR(M1266)),1)),O1266-(O1266-INDEX(Table2xAcq.1[],_xlfn.AGGREGATE(15,6,(ROW(Tableyear1[])-ROW(INDEX(Tableyear1[],1,1))+1)/(YEAR(Tableyear1[])=YEAR(M1266)),1)))*$C$25,O1266+MAX($Q$2:Q1266)*$C$19),O1266)*($J1267/$J1266)</f>
        <v>9155.556804398082</v>
      </c>
      <c r="P1267" s="80">
        <f t="array" ref="P1267">IF(YEAR(M1267)&lt;&gt;YEAR(M1266),IF(O1266&gt;INDEX(Table2xAcq.1[],_xlfn.AGGREGATE(15,6,(ROW(Tableyear1[])-ROW(INDEX(Tableyear1[],1,1))+1)/(YEAR(Tableyear1[])=YEAR(M1266)),1)),P1266+(O1266-INDEX(Table2xAcq.1[],_xlfn.AGGREGATE(15,6,(ROW(Tableyear1[])-ROW(INDEX(Tableyear1[],1,1))+1)/(YEAR(Tableyear1[])=YEAR(M1266)),1)))*$C$25,P1266-MAX($Q$2:Q1266)*$C$19),P1266)*(1+Tbill_YTM)^(1/52)</f>
        <v>15081.431695518564</v>
      </c>
      <c r="Q1267" s="64">
        <f t="shared" si="76"/>
        <v>41033.295321321188</v>
      </c>
      <c r="R1267" s="66">
        <f>IF(YEAR(M1267)&lt;&gt;YEAR(M1266), R1266*EXP($C$20/52)+(-MAX(Q$2:Q1266)*$C$19), R1266*EXP($C$20/52))</f>
        <v>-14575.778732343557</v>
      </c>
      <c r="S1267" s="65">
        <f t="shared" si="77"/>
        <v>2.8151700210890671</v>
      </c>
      <c r="T1267" s="62"/>
      <c r="U1267" s="62"/>
      <c r="V1267" s="62"/>
    </row>
    <row r="1268" spans="1:22" ht="17.5" customHeight="1" x14ac:dyDescent="0.4">
      <c r="G1268" s="62"/>
      <c r="H1268" s="77">
        <v>45467</v>
      </c>
      <c r="I1268" s="78">
        <v>19682.869140625</v>
      </c>
      <c r="J1268" s="73">
        <v>99.463287353515597</v>
      </c>
      <c r="K1268" s="79">
        <f t="shared" si="78"/>
        <v>205.37002105385099</v>
      </c>
      <c r="L1268" s="62"/>
      <c r="M1268" s="77">
        <v>45467</v>
      </c>
      <c r="N1268" s="80">
        <f t="shared" si="79"/>
        <v>16781.334948306194</v>
      </c>
      <c r="O1268" s="80">
        <f t="array" ref="O1268">IF(YEAR(M1268)&lt;&gt;YEAR(M1267),IF(O1267&gt;INDEX(Table2xAcq.1[],_xlfn.AGGREGATE(15,6,(ROW(Tableyear1[])-ROW(INDEX(Tableyear1[],1,1))+1)/(YEAR(Tableyear1[])=YEAR(M1267)),1)),O1267-(O1267-INDEX(Table2xAcq.1[],_xlfn.AGGREGATE(15,6,(ROW(Tableyear1[])-ROW(INDEX(Tableyear1[],1,1))+1)/(YEAR(Tableyear1[])=YEAR(M1267)),1)))*$C$25,O1267+MAX($Q$2:Q1267)*$C$19),O1267)*($J1268/$J1267)</f>
        <v>9119.9217588826832</v>
      </c>
      <c r="P1268" s="80">
        <f t="array" ref="P1268">IF(YEAR(M1268)&lt;&gt;YEAR(M1267),IF(O1267&gt;INDEX(Table2xAcq.1[],_xlfn.AGGREGATE(15,6,(ROW(Tableyear1[])-ROW(INDEX(Tableyear1[],1,1))+1)/(YEAR(Tableyear1[])=YEAR(M1267)),1)),P1267+(O1267-INDEX(Table2xAcq.1[],_xlfn.AGGREGATE(15,6,(ROW(Tableyear1[])-ROW(INDEX(Tableyear1[],1,1))+1)/(YEAR(Tableyear1[])=YEAR(M1267)),1)))*$C$25,P1267-MAX($Q$2:Q1267)*$C$19),P1267)*(1+Tbill_YTM)^(1/52)</f>
        <v>15090.006999034918</v>
      </c>
      <c r="Q1268" s="64">
        <f t="shared" si="76"/>
        <v>40991.263706223792</v>
      </c>
      <c r="R1268" s="64">
        <f>IF(YEAR(M1268)&lt;&gt;YEAR(M1267), R1267*EXP($C$20/52)+(-MAX(Q$2:Q1267)*$C$19), R1267*EXP($C$20/52))</f>
        <v>-14592.606645117397</v>
      </c>
      <c r="S1268" s="65">
        <f t="shared" si="77"/>
        <v>2.8090432849390368</v>
      </c>
      <c r="T1268" s="62"/>
      <c r="U1268" s="62"/>
      <c r="V1268" s="62"/>
    </row>
    <row r="1269" spans="1:22" x14ac:dyDescent="0.4">
      <c r="G1269" s="62"/>
      <c r="H1269" s="77">
        <v>45474</v>
      </c>
      <c r="I1269" s="78">
        <v>20391.970703125</v>
      </c>
      <c r="J1269" s="73">
        <v>106.661445617675</v>
      </c>
      <c r="K1269" s="79">
        <f t="shared" si="78"/>
        <v>205.48679446762577</v>
      </c>
      <c r="L1269" s="62"/>
      <c r="M1269" s="77">
        <v>45474</v>
      </c>
      <c r="N1269" s="80">
        <f t="shared" si="79"/>
        <v>17385.904879024227</v>
      </c>
      <c r="O1269" s="80">
        <f t="array" ref="O1269">IF(YEAR(M1269)&lt;&gt;YEAR(M1268),IF(O1268&gt;INDEX(Table2xAcq.1[],_xlfn.AGGREGATE(15,6,(ROW(Tableyear1[])-ROW(INDEX(Tableyear1[],1,1))+1)/(YEAR(Tableyear1[])=YEAR(M1268)),1)),O1268-(O1268-INDEX(Table2xAcq.1[],_xlfn.AGGREGATE(15,6,(ROW(Tableyear1[])-ROW(INDEX(Tableyear1[],1,1))+1)/(YEAR(Tableyear1[])=YEAR(M1268)),1)))*$C$25,O1268+MAX($Q$2:Q1268)*$C$19),O1268)*($J1269/$J1268)</f>
        <v>9779.9305110955993</v>
      </c>
      <c r="P1269" s="80">
        <f t="array" ref="P1269">IF(YEAR(M1269)&lt;&gt;YEAR(M1268),IF(O1268&gt;INDEX(Table2xAcq.1[],_xlfn.AGGREGATE(15,6,(ROW(Tableyear1[])-ROW(INDEX(Tableyear1[],1,1))+1)/(YEAR(Tableyear1[])=YEAR(M1268)),1)),P1268+(O1268-INDEX(Table2xAcq.1[],_xlfn.AGGREGATE(15,6,(ROW(Tableyear1[])-ROW(INDEX(Tableyear1[],1,1))+1)/(YEAR(Tableyear1[])=YEAR(M1268)),1)))*$C$25,P1268-MAX($Q$2:Q1268)*$C$19),P1268)*(1+Tbill_YTM)^(1/52)</f>
        <v>15098.587178469679</v>
      </c>
      <c r="Q1269" s="64">
        <f t="shared" si="76"/>
        <v>42264.422568589507</v>
      </c>
      <c r="R1269" s="64">
        <f>IF(YEAR(M1269)&lt;&gt;YEAR(M1268), R1268*EXP($C$20/52)+(-MAX(Q$2:Q1268)*$C$19), R1268*EXP($C$20/52))</f>
        <v>-14609.453985919992</v>
      </c>
      <c r="S1269" s="65">
        <f t="shared" si="77"/>
        <v>2.8929501820754058</v>
      </c>
      <c r="T1269" s="62"/>
      <c r="U1269" s="62"/>
      <c r="V1269" s="62"/>
    </row>
    <row r="1270" spans="1:22" x14ac:dyDescent="0.4">
      <c r="G1270" s="62"/>
      <c r="H1270" s="77">
        <v>45481</v>
      </c>
      <c r="I1270" s="78">
        <v>20331.490234375</v>
      </c>
      <c r="J1270" s="73">
        <v>105.87335205078099</v>
      </c>
      <c r="K1270" s="79">
        <f t="shared" si="78"/>
        <v>205.60363427877488</v>
      </c>
      <c r="L1270" s="62"/>
      <c r="M1270" s="77">
        <v>45481</v>
      </c>
      <c r="N1270" s="80">
        <f t="shared" si="79"/>
        <v>17334.340089527683</v>
      </c>
      <c r="O1270" s="80">
        <f t="array" ref="O1270">IF(YEAR(M1270)&lt;&gt;YEAR(M1269),IF(O1269&gt;INDEX(Table2xAcq.1[],_xlfn.AGGREGATE(15,6,(ROW(Tableyear1[])-ROW(INDEX(Tableyear1[],1,1))+1)/(YEAR(Tableyear1[])=YEAR(M1269)),1)),O1269-(O1269-INDEX(Table2xAcq.1[],_xlfn.AGGREGATE(15,6,(ROW(Tableyear1[])-ROW(INDEX(Tableyear1[],1,1))+1)/(YEAR(Tableyear1[])=YEAR(M1269)),1)))*$C$25,O1269+MAX($Q$2:Q1269)*$C$19),O1269)*($J1270/$J1269)</f>
        <v>9707.6691585906647</v>
      </c>
      <c r="P1270" s="80">
        <f t="array" ref="P1270">IF(YEAR(M1270)&lt;&gt;YEAR(M1269),IF(O1269&gt;INDEX(Table2xAcq.1[],_xlfn.AGGREGATE(15,6,(ROW(Tableyear1[])-ROW(INDEX(Tableyear1[],1,1))+1)/(YEAR(Tableyear1[])=YEAR(M1269)),1)),P1269+(O1269-INDEX(Table2xAcq.1[],_xlfn.AGGREGATE(15,6,(ROW(Tableyear1[])-ROW(INDEX(Tableyear1[],1,1))+1)/(YEAR(Tableyear1[])=YEAR(M1269)),1)))*$C$25,P1269-MAX($Q$2:Q1269)*$C$19),P1269)*(1+Tbill_YTM)^(1/52)</f>
        <v>15107.172236595294</v>
      </c>
      <c r="Q1270" s="64">
        <f t="shared" si="76"/>
        <v>42149.181484713641</v>
      </c>
      <c r="R1270" s="64">
        <f>IF(YEAR(M1270)&lt;&gt;YEAR(M1269), R1269*EXP($C$20/52)+(-MAX(Q$2:Q1269)*$C$19), R1269*EXP($C$20/52))</f>
        <v>-14626.320777181236</v>
      </c>
      <c r="S1270" s="65">
        <f t="shared" si="77"/>
        <v>2.8817350669945152</v>
      </c>
      <c r="T1270" s="62"/>
      <c r="U1270" s="62"/>
      <c r="V1270" s="62"/>
    </row>
    <row r="1271" spans="1:22" x14ac:dyDescent="0.4">
      <c r="G1271" s="62"/>
      <c r="H1271" s="77">
        <v>45488</v>
      </c>
      <c r="I1271" s="78">
        <v>19522.619140625</v>
      </c>
      <c r="J1271" s="73">
        <v>97.453773498535099</v>
      </c>
      <c r="K1271" s="79">
        <f t="shared" si="78"/>
        <v>205.72054052505186</v>
      </c>
      <c r="L1271" s="62"/>
      <c r="M1271" s="77">
        <v>45488</v>
      </c>
      <c r="N1271" s="80">
        <f t="shared" si="79"/>
        <v>16644.708072099631</v>
      </c>
      <c r="O1271" s="80">
        <f t="array" ref="O1271">IF(YEAR(M1271)&lt;&gt;YEAR(M1270),IF(O1270&gt;INDEX(Table2xAcq.1[],_xlfn.AGGREGATE(15,6,(ROW(Tableyear1[])-ROW(INDEX(Tableyear1[],1,1))+1)/(YEAR(Tableyear1[])=YEAR(M1270)),1)),O1270-(O1270-INDEX(Table2xAcq.1[],_xlfn.AGGREGATE(15,6,(ROW(Tableyear1[])-ROW(INDEX(Tableyear1[],1,1))+1)/(YEAR(Tableyear1[])=YEAR(M1270)),1)))*$C$25,O1270+MAX($Q$2:Q1270)*$C$19),O1270)*($J1271/$J1270)</f>
        <v>8935.6667476273669</v>
      </c>
      <c r="P1271" s="80">
        <f t="array" ref="P1271">IF(YEAR(M1271)&lt;&gt;YEAR(M1270),IF(O1270&gt;INDEX(Table2xAcq.1[],_xlfn.AGGREGATE(15,6,(ROW(Tableyear1[])-ROW(INDEX(Tableyear1[],1,1))+1)/(YEAR(Tableyear1[])=YEAR(M1270)),1)),P1270+(O1270-INDEX(Table2xAcq.1[],_xlfn.AGGREGATE(15,6,(ROW(Tableyear1[])-ROW(INDEX(Tableyear1[],1,1))+1)/(YEAR(Tableyear1[])=YEAR(M1270)),1)))*$C$25,P1270-MAX($Q$2:Q1270)*$C$19),P1270)*(1+Tbill_YTM)^(1/52)</f>
        <v>15115.762176185786</v>
      </c>
      <c r="Q1271" s="64">
        <f t="shared" si="76"/>
        <v>40696.136995912784</v>
      </c>
      <c r="R1271" s="64">
        <f>IF(YEAR(M1271)&lt;&gt;YEAR(M1270), R1270*EXP($C$20/52)+(-MAX(Q$2:Q1270)*$C$19), R1270*EXP($C$20/52))</f>
        <v>-14643.207041356916</v>
      </c>
      <c r="S1271" s="65">
        <f t="shared" si="77"/>
        <v>2.7791819702456153</v>
      </c>
      <c r="T1271" s="62"/>
      <c r="U1271" s="62"/>
      <c r="V1271" s="62"/>
    </row>
    <row r="1272" spans="1:22" x14ac:dyDescent="0.4">
      <c r="G1272" s="62"/>
      <c r="H1272" s="77">
        <v>45495</v>
      </c>
      <c r="I1272" s="78">
        <v>19023.66015625</v>
      </c>
      <c r="J1272" s="73">
        <v>92.216461181640597</v>
      </c>
      <c r="K1272" s="79">
        <f t="shared" si="78"/>
        <v>205.83751324423176</v>
      </c>
      <c r="L1272" s="62"/>
      <c r="M1272" s="77">
        <v>45495</v>
      </c>
      <c r="N1272" s="80">
        <f t="shared" si="79"/>
        <v>16219.302721769813</v>
      </c>
      <c r="O1272" s="80">
        <f t="array" ref="O1272">IF(YEAR(M1272)&lt;&gt;YEAR(M1271),IF(O1271&gt;INDEX(Table2xAcq.1[],_xlfn.AGGREGATE(15,6,(ROW(Tableyear1[])-ROW(INDEX(Tableyear1[],1,1))+1)/(YEAR(Tableyear1[])=YEAR(M1271)),1)),O1271-(O1271-INDEX(Table2xAcq.1[],_xlfn.AGGREGATE(15,6,(ROW(Tableyear1[])-ROW(INDEX(Tableyear1[],1,1))+1)/(YEAR(Tableyear1[])=YEAR(M1271)),1)))*$C$25,O1271+MAX($Q$2:Q1271)*$C$19),O1271)*($J1272/$J1271)</f>
        <v>8455.4505811623822</v>
      </c>
      <c r="P1272" s="80">
        <f t="array" ref="P1272">IF(YEAR(M1272)&lt;&gt;YEAR(M1271),IF(O1271&gt;INDEX(Table2xAcq.1[],_xlfn.AGGREGATE(15,6,(ROW(Tableyear1[])-ROW(INDEX(Tableyear1[],1,1))+1)/(YEAR(Tableyear1[])=YEAR(M1271)),1)),P1271+(O1271-INDEX(Table2xAcq.1[],_xlfn.AGGREGATE(15,6,(ROW(Tableyear1[])-ROW(INDEX(Tableyear1[],1,1))+1)/(YEAR(Tableyear1[])=YEAR(M1271)),1)))*$C$25,P1271-MAX($Q$2:Q1271)*$C$19),P1271)*(1+Tbill_YTM)^(1/52)</f>
        <v>15124.357000016758</v>
      </c>
      <c r="Q1272" s="64">
        <f t="shared" si="76"/>
        <v>39799.110302948953</v>
      </c>
      <c r="R1272" s="64">
        <f>IF(YEAR(M1272)&lt;&gt;YEAR(M1271), R1271*EXP($C$20/52)+(-MAX(Q$2:Q1271)*$C$19), R1271*EXP($C$20/52))</f>
        <v>-14660.112800928749</v>
      </c>
      <c r="S1272" s="65">
        <f t="shared" si="77"/>
        <v>2.7147888180251654</v>
      </c>
      <c r="T1272" s="62"/>
      <c r="U1272" s="62"/>
      <c r="V1272" s="62"/>
    </row>
    <row r="1273" spans="1:22" x14ac:dyDescent="0.4">
      <c r="G1273" s="62"/>
      <c r="H1273" s="77">
        <v>45502</v>
      </c>
      <c r="I1273" s="78">
        <v>18440.849609375</v>
      </c>
      <c r="J1273" s="73">
        <v>86.290824890136705</v>
      </c>
      <c r="K1273" s="79">
        <f t="shared" si="78"/>
        <v>205.95455247411107</v>
      </c>
      <c r="L1273" s="62"/>
      <c r="M1273" s="77">
        <v>45502</v>
      </c>
      <c r="N1273" s="80">
        <f t="shared" si="79"/>
        <v>15722.406719025554</v>
      </c>
      <c r="O1273" s="80">
        <f t="array" ref="O1273">IF(YEAR(M1273)&lt;&gt;YEAR(M1272),IF(O1272&gt;INDEX(Table2xAcq.1[],_xlfn.AGGREGATE(15,6,(ROW(Tableyear1[])-ROW(INDEX(Tableyear1[],1,1))+1)/(YEAR(Tableyear1[])=YEAR(M1272)),1)),O1272-(O1272-INDEX(Table2xAcq.1[],_xlfn.AGGREGATE(15,6,(ROW(Tableyear1[])-ROW(INDEX(Tableyear1[],1,1))+1)/(YEAR(Tableyear1[])=YEAR(M1272)),1)))*$C$25,O1272+MAX($Q$2:Q1272)*$C$19),O1272)*($J1273/$J1272)</f>
        <v>7912.1210694598803</v>
      </c>
      <c r="P1273" s="80">
        <f t="array" ref="P1273">IF(YEAR(M1273)&lt;&gt;YEAR(M1272),IF(O1272&gt;INDEX(Table2xAcq.1[],_xlfn.AGGREGATE(15,6,(ROW(Tableyear1[])-ROW(INDEX(Tableyear1[],1,1))+1)/(YEAR(Tableyear1[])=YEAR(M1272)),1)),P1272+(O1272-INDEX(Table2xAcq.1[],_xlfn.AGGREGATE(15,6,(ROW(Tableyear1[])-ROW(INDEX(Tableyear1[],1,1))+1)/(YEAR(Tableyear1[])=YEAR(M1272)),1)))*$C$25,P1272-MAX($Q$2:Q1272)*$C$19),P1272)*(1+Tbill_YTM)^(1/52)</f>
        <v>15132.95671086539</v>
      </c>
      <c r="Q1273" s="64">
        <f t="shared" si="76"/>
        <v>38767.484499350823</v>
      </c>
      <c r="R1273" s="64">
        <f>IF(YEAR(M1273)&lt;&gt;YEAR(M1272), R1272*EXP($C$20/52)+(-MAX(Q$2:Q1272)*$C$19), R1272*EXP($C$20/52))</f>
        <v>-14677.038078404406</v>
      </c>
      <c r="S1273" s="65">
        <f t="shared" si="77"/>
        <v>2.6413697567762511</v>
      </c>
      <c r="T1273" s="62"/>
      <c r="U1273" s="62"/>
      <c r="V1273" s="62"/>
    </row>
    <row r="1274" spans="1:22" x14ac:dyDescent="0.4">
      <c r="E1274" s="4"/>
      <c r="F1274" s="4"/>
      <c r="G1274" s="62"/>
      <c r="H1274" s="77">
        <v>45509</v>
      </c>
      <c r="I1274" s="78">
        <v>18513.099609375</v>
      </c>
      <c r="J1274" s="73">
        <v>86.699836730957003</v>
      </c>
      <c r="K1274" s="79">
        <f t="shared" si="78"/>
        <v>206.07165825250777</v>
      </c>
      <c r="L1274" s="62"/>
      <c r="M1274" s="77">
        <v>45509</v>
      </c>
      <c r="N1274" s="80">
        <f t="shared" si="79"/>
        <v>15784.006043867512</v>
      </c>
      <c r="O1274" s="80">
        <f t="array" ref="O1274">IF(YEAR(M1274)&lt;&gt;YEAR(M1273),IF(O1273&gt;INDEX(Table2xAcq.1[],_xlfn.AGGREGATE(15,6,(ROW(Tableyear1[])-ROW(INDEX(Tableyear1[],1,1))+1)/(YEAR(Tableyear1[])=YEAR(M1273)),1)),O1273-(O1273-INDEX(Table2xAcq.1[],_xlfn.AGGREGATE(15,6,(ROW(Tableyear1[])-ROW(INDEX(Tableyear1[],1,1))+1)/(YEAR(Tableyear1[])=YEAR(M1273)),1)))*$C$25,O1273+MAX($Q$2:Q1273)*$C$19),O1273)*($J1274/$J1273)</f>
        <v>7949.6239118250232</v>
      </c>
      <c r="P1274" s="80">
        <f t="array" ref="P1274">IF(YEAR(M1274)&lt;&gt;YEAR(M1273),IF(O1273&gt;INDEX(Table2xAcq.1[],_xlfn.AGGREGATE(15,6,(ROW(Tableyear1[])-ROW(INDEX(Tableyear1[],1,1))+1)/(YEAR(Tableyear1[])=YEAR(M1273)),1)),P1273+(O1273-INDEX(Table2xAcq.1[],_xlfn.AGGREGATE(15,6,(ROW(Tableyear1[])-ROW(INDEX(Tableyear1[],1,1))+1)/(YEAR(Tableyear1[])=YEAR(M1273)),1)))*$C$25,P1273-MAX($Q$2:Q1273)*$C$19),P1273)*(1+Tbill_YTM)^(1/52)</f>
        <v>15141.561311510439</v>
      </c>
      <c r="Q1274" s="64">
        <f t="shared" si="76"/>
        <v>38875.191267202972</v>
      </c>
      <c r="R1274" s="64">
        <f>IF(YEAR(M1274)&lt;&gt;YEAR(M1273), R1273*EXP($C$20/52)+(-MAX(Q$2:Q1273)*$C$19), R1273*EXP($C$20/52))</f>
        <v>-14693.982896317544</v>
      </c>
      <c r="S1274" s="65">
        <f t="shared" si="77"/>
        <v>2.6456537714458261</v>
      </c>
      <c r="T1274" s="62"/>
      <c r="U1274" s="62"/>
      <c r="V1274" s="62"/>
    </row>
    <row r="1275" spans="1:22" x14ac:dyDescent="0.4">
      <c r="B1275" s="27"/>
      <c r="C1275" s="4"/>
      <c r="D1275" s="4"/>
      <c r="G1275" s="62"/>
      <c r="H1275" s="77">
        <v>45516</v>
      </c>
      <c r="I1275" s="78">
        <v>19508.51953125</v>
      </c>
      <c r="J1275" s="73">
        <v>96.117012023925696</v>
      </c>
      <c r="K1275" s="79">
        <f t="shared" si="78"/>
        <v>206.18883061726137</v>
      </c>
      <c r="L1275" s="62"/>
      <c r="M1275" s="77">
        <v>45516</v>
      </c>
      <c r="N1275" s="80">
        <f t="shared" si="79"/>
        <v>16632.686945206406</v>
      </c>
      <c r="O1275" s="80">
        <f t="array" ref="O1275">IF(YEAR(M1275)&lt;&gt;YEAR(M1274),IF(O1274&gt;INDEX(Table2xAcq.1[],_xlfn.AGGREGATE(15,6,(ROW(Tableyear1[])-ROW(INDEX(Tableyear1[],1,1))+1)/(YEAR(Tableyear1[])=YEAR(M1274)),1)),O1274-(O1274-INDEX(Table2xAcq.1[],_xlfn.AGGREGATE(15,6,(ROW(Tableyear1[])-ROW(INDEX(Tableyear1[],1,1))+1)/(YEAR(Tableyear1[])=YEAR(M1274)),1)))*$C$25,O1274+MAX($Q$2:Q1274)*$C$19),O1274)*($J1275/$J1274)</f>
        <v>8813.0973013210514</v>
      </c>
      <c r="P1275" s="80">
        <f t="array" ref="P1275">IF(YEAR(M1275)&lt;&gt;YEAR(M1274),IF(O1274&gt;INDEX(Table2xAcq.1[],_xlfn.AGGREGATE(15,6,(ROW(Tableyear1[])-ROW(INDEX(Tableyear1[],1,1))+1)/(YEAR(Tableyear1[])=YEAR(M1274)),1)),P1274+(O1274-INDEX(Table2xAcq.1[],_xlfn.AGGREGATE(15,6,(ROW(Tableyear1[])-ROW(INDEX(Tableyear1[],1,1))+1)/(YEAR(Tableyear1[])=YEAR(M1274)),1)))*$C$25,P1274-MAX($Q$2:Q1274)*$C$19),P1274)*(1+Tbill_YTM)^(1/52)</f>
        <v>15150.170804732245</v>
      </c>
      <c r="Q1275" s="64">
        <f t="shared" si="76"/>
        <v>40595.955051259705</v>
      </c>
      <c r="R1275" s="64">
        <f>IF(YEAR(M1275)&lt;&gt;YEAR(M1274), R1274*EXP($C$20/52)+(-MAX(Q$2:Q1274)*$C$19), R1274*EXP($C$20/52))</f>
        <v>-14710.947277227831</v>
      </c>
      <c r="S1275" s="65">
        <f t="shared" si="77"/>
        <v>2.7595745050423233</v>
      </c>
      <c r="T1275" s="62"/>
      <c r="U1275" s="62"/>
      <c r="V1275" s="62"/>
    </row>
    <row r="1276" spans="1:22" x14ac:dyDescent="0.4">
      <c r="G1276" s="62"/>
      <c r="H1276" s="77">
        <v>45523</v>
      </c>
      <c r="I1276" s="78">
        <v>19720.869140625</v>
      </c>
      <c r="J1276" s="73">
        <v>97.992462158203097</v>
      </c>
      <c r="K1276" s="79">
        <f t="shared" si="78"/>
        <v>206.30606960623285</v>
      </c>
      <c r="L1276" s="62"/>
      <c r="M1276" s="77">
        <v>45523</v>
      </c>
      <c r="N1276" s="80">
        <f t="shared" si="79"/>
        <v>16813.733209122722</v>
      </c>
      <c r="O1276" s="80">
        <f t="array" ref="O1276">IF(YEAR(M1276)&lt;&gt;YEAR(M1275),IF(O1275&gt;INDEX(Table2xAcq.1[],_xlfn.AGGREGATE(15,6,(ROW(Tableyear1[])-ROW(INDEX(Tableyear1[],1,1))+1)/(YEAR(Tableyear1[])=YEAR(M1275)),1)),O1275-(O1275-INDEX(Table2xAcq.1[],_xlfn.AGGREGATE(15,6,(ROW(Tableyear1[])-ROW(INDEX(Tableyear1[],1,1))+1)/(YEAR(Tableyear1[])=YEAR(M1275)),1)))*$C$25,O1275+MAX($Q$2:Q1275)*$C$19),O1275)*($J1276/$J1275)</f>
        <v>8985.0598308371373</v>
      </c>
      <c r="P1276" s="80">
        <f t="array" ref="P1276">IF(YEAR(M1276)&lt;&gt;YEAR(M1275),IF(O1275&gt;INDEX(Table2xAcq.1[],_xlfn.AGGREGATE(15,6,(ROW(Tableyear1[])-ROW(INDEX(Tableyear1[],1,1))+1)/(YEAR(Tableyear1[])=YEAR(M1275)),1)),P1275+(O1275-INDEX(Table2xAcq.1[],_xlfn.AGGREGATE(15,6,(ROW(Tableyear1[])-ROW(INDEX(Tableyear1[],1,1))+1)/(YEAR(Tableyear1[])=YEAR(M1275)),1)))*$C$25,P1275-MAX($Q$2:Q1275)*$C$19),P1275)*(1+Tbill_YTM)^(1/52)</f>
        <v>15158.785193312726</v>
      </c>
      <c r="Q1276" s="64">
        <f t="shared" si="76"/>
        <v>40957.578233272587</v>
      </c>
      <c r="R1276" s="64">
        <f>IF(YEAR(M1276)&lt;&gt;YEAR(M1275), R1275*EXP($C$20/52)+(-MAX(Q$2:Q1275)*$C$19), R1275*EXP($C$20/52))</f>
        <v>-14727.931243720986</v>
      </c>
      <c r="S1276" s="65">
        <f t="shared" si="77"/>
        <v>2.7809457795190471</v>
      </c>
      <c r="T1276" s="62"/>
      <c r="U1276" s="62"/>
      <c r="V1276" s="62"/>
    </row>
    <row r="1277" spans="1:22" x14ac:dyDescent="0.4">
      <c r="G1277" s="62"/>
      <c r="H1277" s="77">
        <v>45530</v>
      </c>
      <c r="I1277" s="78">
        <v>19574.640625</v>
      </c>
      <c r="J1277" s="73">
        <v>96.3165283203125</v>
      </c>
      <c r="K1277" s="79">
        <f t="shared" si="78"/>
        <v>206.42337525730477</v>
      </c>
      <c r="L1277" s="62"/>
      <c r="M1277" s="77">
        <v>45530</v>
      </c>
      <c r="N1277" s="80">
        <f t="shared" si="79"/>
        <v>16689.060851542905</v>
      </c>
      <c r="O1277" s="80">
        <f t="array" ref="O1277">IF(YEAR(M1277)&lt;&gt;YEAR(M1276),IF(O1276&gt;INDEX(Table2xAcq.1[],_xlfn.AGGREGATE(15,6,(ROW(Tableyear1[])-ROW(INDEX(Tableyear1[],1,1))+1)/(YEAR(Tableyear1[])=YEAR(M1276)),1)),O1276-(O1276-INDEX(Table2xAcq.1[],_xlfn.AGGREGATE(15,6,(ROW(Tableyear1[])-ROW(INDEX(Tableyear1[],1,1))+1)/(YEAR(Tableyear1[])=YEAR(M1276)),1)))*$C$25,O1276+MAX($Q$2:Q1276)*$C$19),O1276)*($J1277/$J1276)</f>
        <v>8831.391217207849</v>
      </c>
      <c r="P1277" s="80">
        <f t="array" ref="P1277">IF(YEAR(M1277)&lt;&gt;YEAR(M1276),IF(O1276&gt;INDEX(Table2xAcq.1[],_xlfn.AGGREGATE(15,6,(ROW(Tableyear1[])-ROW(INDEX(Tableyear1[],1,1))+1)/(YEAR(Tableyear1[])=YEAR(M1276)),1)),P1276+(O1276-INDEX(Table2xAcq.1[],_xlfn.AGGREGATE(15,6,(ROW(Tableyear1[])-ROW(INDEX(Tableyear1[],1,1))+1)/(YEAR(Tableyear1[])=YEAR(M1276)),1)))*$C$25,P1276-MAX($Q$2:Q1276)*$C$19),P1276)*(1+Tbill_YTM)^(1/52)</f>
        <v>15167.404480035386</v>
      </c>
      <c r="Q1277" s="64">
        <f t="shared" si="76"/>
        <v>40687.856548786142</v>
      </c>
      <c r="R1277" s="64">
        <f>IF(YEAR(M1277)&lt;&gt;YEAR(M1276), R1276*EXP($C$20/52)+(-MAX(Q$2:Q1276)*$C$19), R1276*EXP($C$20/52))</f>
        <v>-14744.934818408801</v>
      </c>
      <c r="S1277" s="65">
        <f t="shared" si="77"/>
        <v>2.7594463488565606</v>
      </c>
      <c r="T1277" s="62"/>
      <c r="U1277" s="62"/>
      <c r="V1277" s="62"/>
    </row>
    <row r="1278" spans="1:22" x14ac:dyDescent="0.4">
      <c r="G1278" s="62"/>
      <c r="H1278" s="77">
        <v>45537</v>
      </c>
      <c r="I1278" s="78">
        <v>18421.310546875</v>
      </c>
      <c r="J1278" s="73">
        <v>85.2333984375</v>
      </c>
      <c r="K1278" s="79">
        <f t="shared" si="78"/>
        <v>206.5407476083812</v>
      </c>
      <c r="L1278" s="62"/>
      <c r="M1278" s="77">
        <v>45537</v>
      </c>
      <c r="N1278" s="80">
        <f t="shared" si="79"/>
        <v>15705.747991578568</v>
      </c>
      <c r="O1278" s="80">
        <f t="array" ref="O1278">IF(YEAR(M1278)&lt;&gt;YEAR(M1277),IF(O1277&gt;INDEX(Table2xAcq.1[],_xlfn.AGGREGATE(15,6,(ROW(Tableyear1[])-ROW(INDEX(Tableyear1[],1,1))+1)/(YEAR(Tableyear1[])=YEAR(M1277)),1)),O1277-(O1277-INDEX(Table2xAcq.1[],_xlfn.AGGREGATE(15,6,(ROW(Tableyear1[])-ROW(INDEX(Tableyear1[],1,1))+1)/(YEAR(Tableyear1[])=YEAR(M1277)),1)))*$C$25,O1277+MAX($Q$2:Q1277)*$C$19),O1277)*($J1278/$J1277)</f>
        <v>7815.1642246740857</v>
      </c>
      <c r="P1278" s="80">
        <f t="array" ref="P1278">IF(YEAR(M1278)&lt;&gt;YEAR(M1277),IF(O1277&gt;INDEX(Table2xAcq.1[],_xlfn.AGGREGATE(15,6,(ROW(Tableyear1[])-ROW(INDEX(Tableyear1[],1,1))+1)/(YEAR(Tableyear1[])=YEAR(M1277)),1)),P1277+(O1277-INDEX(Table2xAcq.1[],_xlfn.AGGREGATE(15,6,(ROW(Tableyear1[])-ROW(INDEX(Tableyear1[],1,1))+1)/(YEAR(Tableyear1[])=YEAR(M1277)),1)))*$C$25,P1277-MAX($Q$2:Q1277)*$C$19),P1277)*(1+Tbill_YTM)^(1/52)</f>
        <v>15176.028667685307</v>
      </c>
      <c r="Q1278" s="64">
        <f t="shared" si="76"/>
        <v>38696.940883937961</v>
      </c>
      <c r="R1278" s="64">
        <f>IF(YEAR(M1278)&lt;&gt;YEAR(M1277), R1277*EXP($C$20/52)+(-MAX(Q$2:Q1277)*$C$19), R1277*EXP($C$20/52))</f>
        <v>-14761.958023929174</v>
      </c>
      <c r="S1278" s="65">
        <f t="shared" si="77"/>
        <v>2.6213962145949825</v>
      </c>
      <c r="T1278" s="62"/>
      <c r="U1278" s="62"/>
      <c r="V1278" s="62"/>
    </row>
    <row r="1279" spans="1:22" x14ac:dyDescent="0.4">
      <c r="G1279" s="62"/>
      <c r="H1279" s="77">
        <v>45544</v>
      </c>
      <c r="I1279" s="78">
        <v>19514.58984375</v>
      </c>
      <c r="J1279" s="73">
        <v>95.398750305175696</v>
      </c>
      <c r="K1279" s="79">
        <f t="shared" si="78"/>
        <v>206.65818669738778</v>
      </c>
      <c r="L1279" s="62"/>
      <c r="M1279" s="77">
        <v>45544</v>
      </c>
      <c r="N1279" s="80">
        <f t="shared" si="79"/>
        <v>16637.862407512013</v>
      </c>
      <c r="O1279" s="80">
        <f t="array" ref="O1279">IF(YEAR(M1279)&lt;&gt;YEAR(M1278),IF(O1278&gt;INDEX(Table2xAcq.1[],_xlfn.AGGREGATE(15,6,(ROW(Tableyear1[])-ROW(INDEX(Tableyear1[],1,1))+1)/(YEAR(Tableyear1[])=YEAR(M1278)),1)),O1278-(O1278-INDEX(Table2xAcq.1[],_xlfn.AGGREGATE(15,6,(ROW(Tableyear1[])-ROW(INDEX(Tableyear1[],1,1))+1)/(YEAR(Tableyear1[])=YEAR(M1278)),1)))*$C$25,O1278+MAX($Q$2:Q1278)*$C$19),O1278)*($J1279/$J1278)</f>
        <v>8747.238924308851</v>
      </c>
      <c r="P1279" s="80">
        <f t="array" ref="P1279">IF(YEAR(M1279)&lt;&gt;YEAR(M1278),IF(O1278&gt;INDEX(Table2xAcq.1[],_xlfn.AGGREGATE(15,6,(ROW(Tableyear1[])-ROW(INDEX(Tableyear1[],1,1))+1)/(YEAR(Tableyear1[])=YEAR(M1278)),1)),P1278+(O1278-INDEX(Table2xAcq.1[],_xlfn.AGGREGATE(15,6,(ROW(Tableyear1[])-ROW(INDEX(Tableyear1[],1,1))+1)/(YEAR(Tableyear1[])=YEAR(M1278)),1)))*$C$25,P1278-MAX($Q$2:Q1278)*$C$19),P1278)*(1+Tbill_YTM)^(1/52)</f>
        <v>15184.657759049156</v>
      </c>
      <c r="Q1279" s="64">
        <f t="shared" si="76"/>
        <v>40569.759090870022</v>
      </c>
      <c r="R1279" s="64">
        <f>IF(YEAR(M1279)&lt;&gt;YEAR(M1278), R1278*EXP($C$20/52)+(-MAX(Q$2:Q1278)*$C$19), R1278*EXP($C$20/52))</f>
        <v>-14779.000882946137</v>
      </c>
      <c r="S1279" s="65">
        <f t="shared" si="77"/>
        <v>2.7450948418092658</v>
      </c>
      <c r="T1279" s="62"/>
      <c r="U1279" s="62"/>
      <c r="V1279" s="62"/>
    </row>
    <row r="1280" spans="1:22" x14ac:dyDescent="0.4">
      <c r="G1280" s="62"/>
      <c r="H1280" s="77">
        <v>45551</v>
      </c>
      <c r="I1280" s="78">
        <v>19791.490234375</v>
      </c>
      <c r="J1280" s="73">
        <v>98.082244873046804</v>
      </c>
      <c r="K1280" s="79">
        <f t="shared" si="78"/>
        <v>206.77569256227167</v>
      </c>
      <c r="L1280" s="62"/>
      <c r="M1280" s="77">
        <v>45551</v>
      </c>
      <c r="N1280" s="80">
        <f t="shared" si="79"/>
        <v>16873.943751608549</v>
      </c>
      <c r="O1280" s="80">
        <f t="array" ref="O1280">IF(YEAR(M1280)&lt;&gt;YEAR(M1279),IF(O1279&gt;INDEX(Table2xAcq.1[],_xlfn.AGGREGATE(15,6,(ROW(Tableyear1[])-ROW(INDEX(Tableyear1[],1,1))+1)/(YEAR(Tableyear1[])=YEAR(M1279)),1)),O1279-(O1279-INDEX(Table2xAcq.1[],_xlfn.AGGREGATE(15,6,(ROW(Tableyear1[])-ROW(INDEX(Tableyear1[],1,1))+1)/(YEAR(Tableyear1[])=YEAR(M1279)),1)))*$C$25,O1279+MAX($Q$2:Q1279)*$C$19),O1279)*($J1280/$J1279)</f>
        <v>8993.2921279636594</v>
      </c>
      <c r="P1280" s="80">
        <f t="array" ref="P1280">IF(YEAR(M1280)&lt;&gt;YEAR(M1279),IF(O1279&gt;INDEX(Table2xAcq.1[],_xlfn.AGGREGATE(15,6,(ROW(Tableyear1[])-ROW(INDEX(Tableyear1[],1,1))+1)/(YEAR(Tableyear1[])=YEAR(M1279)),1)),P1279+(O1279-INDEX(Table2xAcq.1[],_xlfn.AGGREGATE(15,6,(ROW(Tableyear1[])-ROW(INDEX(Tableyear1[],1,1))+1)/(YEAR(Tableyear1[])=YEAR(M1279)),1)))*$C$25,P1279-MAX($Q$2:Q1279)*$C$19),P1279)*(1+Tbill_YTM)^(1/52)</f>
        <v>15193.291756915189</v>
      </c>
      <c r="Q1280" s="64">
        <f t="shared" si="76"/>
        <v>41060.527636487401</v>
      </c>
      <c r="R1280" s="64">
        <f>IF(YEAR(M1280)&lt;&gt;YEAR(M1279), R1279*EXP($C$20/52)+(-MAX(Q$2:Q1279)*$C$19), R1279*EXP($C$20/52))</f>
        <v>-14796.06341814989</v>
      </c>
      <c r="S1280" s="65">
        <f t="shared" si="77"/>
        <v>2.7750981106312151</v>
      </c>
      <c r="T1280" s="62"/>
      <c r="U1280" s="62"/>
      <c r="V1280" s="62"/>
    </row>
    <row r="1281" spans="7:22" x14ac:dyDescent="0.4">
      <c r="G1281" s="62"/>
      <c r="H1281" s="77">
        <v>45558</v>
      </c>
      <c r="I1281" s="78">
        <v>20008.619140625</v>
      </c>
      <c r="J1281" s="73">
        <v>99.957687377929602</v>
      </c>
      <c r="K1281" s="79">
        <f t="shared" si="78"/>
        <v>206.89326524100167</v>
      </c>
      <c r="L1281" s="62"/>
      <c r="M1281" s="77">
        <v>45558</v>
      </c>
      <c r="N1281" s="80">
        <f t="shared" si="79"/>
        <v>17059.06477622686</v>
      </c>
      <c r="O1281" s="80">
        <f t="array" ref="O1281">IF(YEAR(M1281)&lt;&gt;YEAR(M1280),IF(O1280&gt;INDEX(Table2xAcq.1[],_xlfn.AGGREGATE(15,6,(ROW(Tableyear1[])-ROW(INDEX(Tableyear1[],1,1))+1)/(YEAR(Tableyear1[])=YEAR(M1280)),1)),O1280-(O1280-INDEX(Table2xAcq.1[],_xlfn.AGGREGATE(15,6,(ROW(Tableyear1[])-ROW(INDEX(Tableyear1[],1,1))+1)/(YEAR(Tableyear1[])=YEAR(M1280)),1)))*$C$25,O1280+MAX($Q$2:Q1280)*$C$19),O1280)*($J1281/$J1280)</f>
        <v>9165.2539579303575</v>
      </c>
      <c r="P1281" s="80">
        <f t="array" ref="P1281">IF(YEAR(M1281)&lt;&gt;YEAR(M1280),IF(O1280&gt;INDEX(Table2xAcq.1[],_xlfn.AGGREGATE(15,6,(ROW(Tableyear1[])-ROW(INDEX(Tableyear1[],1,1))+1)/(YEAR(Tableyear1[])=YEAR(M1280)),1)),P1280+(O1280-INDEX(Table2xAcq.1[],_xlfn.AGGREGATE(15,6,(ROW(Tableyear1[])-ROW(INDEX(Tableyear1[],1,1))+1)/(YEAR(Tableyear1[])=YEAR(M1280)),1)))*$C$25,P1280-MAX($Q$2:Q1280)*$C$19),P1280)*(1+Tbill_YTM)^(1/52)</f>
        <v>15201.930664073239</v>
      </c>
      <c r="Q1281" s="64">
        <f t="shared" si="76"/>
        <v>41426.249398230459</v>
      </c>
      <c r="R1281" s="64">
        <f>IF(YEAR(M1281)&lt;&gt;YEAR(M1280), R1280*EXP($C$20/52)+(-MAX(Q$2:Q1280)*$C$19), R1280*EXP($C$20/52))</f>
        <v>-14813.14565225683</v>
      </c>
      <c r="S1281" s="65">
        <f t="shared" si="77"/>
        <v>2.79658692155768</v>
      </c>
      <c r="T1281" s="62"/>
      <c r="U1281" s="62"/>
      <c r="V1281" s="62"/>
    </row>
    <row r="1282" spans="7:22" x14ac:dyDescent="0.4">
      <c r="G1282" s="62"/>
      <c r="H1282" s="77">
        <v>45565</v>
      </c>
      <c r="I1282" s="78">
        <v>20035.01953125</v>
      </c>
      <c r="J1282" s="73">
        <v>100.15852355957</v>
      </c>
      <c r="K1282" s="79">
        <f t="shared" si="78"/>
        <v>207.01090477156814</v>
      </c>
      <c r="L1282" s="62"/>
      <c r="M1282" s="77">
        <v>45565</v>
      </c>
      <c r="N1282" s="80">
        <f t="shared" si="79"/>
        <v>17081.573374677573</v>
      </c>
      <c r="O1282" s="80">
        <f t="array" ref="O1282">IF(YEAR(M1282)&lt;&gt;YEAR(M1281),IF(O1281&gt;INDEX(Table2xAcq.1[],_xlfn.AGGREGATE(15,6,(ROW(Tableyear1[])-ROW(INDEX(Tableyear1[],1,1))+1)/(YEAR(Tableyear1[])=YEAR(M1281)),1)),O1281-(O1281-INDEX(Table2xAcq.1[],_xlfn.AGGREGATE(15,6,(ROW(Tableyear1[])-ROW(INDEX(Tableyear1[],1,1))+1)/(YEAR(Tableyear1[])=YEAR(M1281)),1)))*$C$25,O1281+MAX($Q$2:Q1281)*$C$19),O1281)*($J1282/$J1281)</f>
        <v>9183.6688958602008</v>
      </c>
      <c r="P1282" s="80">
        <f t="array" ref="P1282">IF(YEAR(M1282)&lt;&gt;YEAR(M1281),IF(O1281&gt;INDEX(Table2xAcq.1[],_xlfn.AGGREGATE(15,6,(ROW(Tableyear1[])-ROW(INDEX(Tableyear1[],1,1))+1)/(YEAR(Tableyear1[])=YEAR(M1281)),1)),P1281+(O1281-INDEX(Table2xAcq.1[],_xlfn.AGGREGATE(15,6,(ROW(Tableyear1[])-ROW(INDEX(Tableyear1[],1,1))+1)/(YEAR(Tableyear1[])=YEAR(M1281)),1)))*$C$25,P1281-MAX($Q$2:Q1281)*$C$19),P1281)*(1+Tbill_YTM)^(1/52)</f>
        <v>15210.574483314733</v>
      </c>
      <c r="Q1282" s="64">
        <f t="shared" ref="Q1282:Q1323" si="80">SUM(N1282:P1282)</f>
        <v>41475.816753852509</v>
      </c>
      <c r="R1282" s="64">
        <f>IF(YEAR(M1282)&lt;&gt;YEAR(M1281), R1281*EXP($C$20/52)+(-MAX(Q$2:Q1281)*$C$19), R1281*EXP($C$20/52))</f>
        <v>-14830.247608009578</v>
      </c>
      <c r="S1282" s="65">
        <f t="shared" ref="S1282:S1323" si="81">Q1282/-R1282</f>
        <v>2.7967042661817789</v>
      </c>
      <c r="T1282" s="62"/>
      <c r="U1282" s="62"/>
      <c r="V1282" s="62"/>
    </row>
    <row r="1283" spans="7:22" x14ac:dyDescent="0.4">
      <c r="G1283" s="62"/>
      <c r="H1283" s="77">
        <v>45572</v>
      </c>
      <c r="I1283" s="78">
        <v>20271.970703125</v>
      </c>
      <c r="J1283" s="73">
        <v>102.38427734375</v>
      </c>
      <c r="K1283" s="79">
        <f t="shared" ref="K1283:K1323" si="82">K1282*(1+Tbill_YTM)^(1/52)</f>
        <v>207.12861119198303</v>
      </c>
      <c r="L1283" s="62"/>
      <c r="M1283" s="77">
        <v>45572</v>
      </c>
      <c r="N1283" s="80">
        <f t="shared" ref="N1283:N1323" si="83">N1282*($I1283/$I1282)</f>
        <v>17283.594581708865</v>
      </c>
      <c r="O1283" s="80">
        <f t="array" ref="O1283">IF(YEAR(M1283)&lt;&gt;YEAR(M1282),IF(O1282&gt;INDEX(Table2xAcq.1[],_xlfn.AGGREGATE(15,6,(ROW(Tableyear1[])-ROW(INDEX(Tableyear1[],1,1))+1)/(YEAR(Tableyear1[])=YEAR(M1282)),1)),O1282-(O1282-INDEX(Table2xAcq.1[],_xlfn.AGGREGATE(15,6,(ROW(Tableyear1[])-ROW(INDEX(Tableyear1[],1,1))+1)/(YEAR(Tableyear1[])=YEAR(M1282)),1)))*$C$25,O1282+MAX($Q$2:Q1282)*$C$19),O1282)*($J1283/$J1282)</f>
        <v>9387.7512352475205</v>
      </c>
      <c r="P1283" s="80">
        <f t="array" ref="P1283">IF(YEAR(M1283)&lt;&gt;YEAR(M1282),IF(O1282&gt;INDEX(Table2xAcq.1[],_xlfn.AGGREGATE(15,6,(ROW(Tableyear1[])-ROW(INDEX(Tableyear1[],1,1))+1)/(YEAR(Tableyear1[])=YEAR(M1282)),1)),P1282+(O1282-INDEX(Table2xAcq.1[],_xlfn.AGGREGATE(15,6,(ROW(Tableyear1[])-ROW(INDEX(Tableyear1[],1,1))+1)/(YEAR(Tableyear1[])=YEAR(M1282)),1)))*$C$25,P1282-MAX($Q$2:Q1282)*$C$19),P1282)*(1+Tbill_YTM)^(1/52)</f>
        <v>15219.223217432682</v>
      </c>
      <c r="Q1283" s="64">
        <f t="shared" si="80"/>
        <v>41890.569034389067</v>
      </c>
      <c r="R1283" s="64">
        <f>IF(YEAR(M1283)&lt;&gt;YEAR(M1282), R1282*EXP($C$20/52)+(-MAX(Q$2:Q1282)*$C$19), R1282*EXP($C$20/52))</f>
        <v>-14847.369308177012</v>
      </c>
      <c r="S1283" s="65">
        <f t="shared" si="81"/>
        <v>2.8214135558221978</v>
      </c>
      <c r="T1283" s="62"/>
      <c r="U1283" s="62"/>
      <c r="V1283" s="62"/>
    </row>
    <row r="1284" spans="7:22" x14ac:dyDescent="0.4">
      <c r="G1284" s="62"/>
      <c r="H1284" s="77">
        <v>45579</v>
      </c>
      <c r="I1284" s="78">
        <v>20324.0390625</v>
      </c>
      <c r="J1284" s="73">
        <v>102.73361206054599</v>
      </c>
      <c r="K1284" s="79">
        <f t="shared" si="82"/>
        <v>207.24638454027993</v>
      </c>
      <c r="L1284" s="62"/>
      <c r="M1284" s="77">
        <v>45579</v>
      </c>
      <c r="N1284" s="80">
        <f t="shared" si="83"/>
        <v>17327.987326112026</v>
      </c>
      <c r="O1284" s="80">
        <f t="array" ref="O1284">IF(YEAR(M1284)&lt;&gt;YEAR(M1283),IF(O1283&gt;INDEX(Table2xAcq.1[],_xlfn.AGGREGATE(15,6,(ROW(Tableyear1[])-ROW(INDEX(Tableyear1[],1,1))+1)/(YEAR(Tableyear1[])=YEAR(M1283)),1)),O1283-(O1283-INDEX(Table2xAcq.1[],_xlfn.AGGREGATE(15,6,(ROW(Tableyear1[])-ROW(INDEX(Tableyear1[],1,1))+1)/(YEAR(Tableyear1[])=YEAR(M1283)),1)))*$C$25,O1283+MAX($Q$2:Q1283)*$C$19),O1283)*($J1284/$J1283)</f>
        <v>9419.7822023471435</v>
      </c>
      <c r="P1284" s="80">
        <f t="array" ref="P1284">IF(YEAR(M1284)&lt;&gt;YEAR(M1283),IF(O1283&gt;INDEX(Table2xAcq.1[],_xlfn.AGGREGATE(15,6,(ROW(Tableyear1[])-ROW(INDEX(Tableyear1[],1,1))+1)/(YEAR(Tableyear1[])=YEAR(M1283)),1)),P1283+(O1283-INDEX(Table2xAcq.1[],_xlfn.AGGREGATE(15,6,(ROW(Tableyear1[])-ROW(INDEX(Tableyear1[],1,1))+1)/(YEAR(Tableyear1[])=YEAR(M1283)),1)))*$C$25,P1283-MAX($Q$2:Q1283)*$C$19),P1283)*(1+Tbill_YTM)^(1/52)</f>
        <v>15227.876869221684</v>
      </c>
      <c r="Q1284" s="64">
        <f t="shared" si="80"/>
        <v>41975.646397680852</v>
      </c>
      <c r="R1284" s="64">
        <f>IF(YEAR(M1284)&lt;&gt;YEAR(M1283), R1283*EXP($C$20/52)+(-MAX(Q$2:Q1283)*$C$19), R1283*EXP($C$20/52))</f>
        <v>-14864.510775554299</v>
      </c>
      <c r="S1284" s="65">
        <f t="shared" si="81"/>
        <v>2.823883478675441</v>
      </c>
      <c r="T1284" s="62"/>
      <c r="U1284" s="62"/>
      <c r="V1284" s="62"/>
    </row>
    <row r="1285" spans="7:22" x14ac:dyDescent="0.4">
      <c r="G1285" s="62"/>
      <c r="H1285" s="77">
        <v>45586</v>
      </c>
      <c r="I1285" s="78">
        <v>20352.01953125</v>
      </c>
      <c r="J1285" s="73">
        <v>102.903274536132</v>
      </c>
      <c r="K1285" s="79">
        <f t="shared" si="82"/>
        <v>207.36422485451402</v>
      </c>
      <c r="L1285" s="62"/>
      <c r="M1285" s="77">
        <v>45586</v>
      </c>
      <c r="N1285" s="80">
        <f t="shared" si="83"/>
        <v>17351.843076752324</v>
      </c>
      <c r="O1285" s="80">
        <f t="array" ref="O1285">IF(YEAR(M1285)&lt;&gt;YEAR(M1284),IF(O1284&gt;INDEX(Table2xAcq.1[],_xlfn.AGGREGATE(15,6,(ROW(Tableyear1[])-ROW(INDEX(Tableyear1[],1,1))+1)/(YEAR(Tableyear1[])=YEAR(M1284)),1)),O1284-(O1284-INDEX(Table2xAcq.1[],_xlfn.AGGREGATE(15,6,(ROW(Tableyear1[])-ROW(INDEX(Tableyear1[],1,1))+1)/(YEAR(Tableyear1[])=YEAR(M1284)),1)))*$C$25,O1284+MAX($Q$2:Q1284)*$C$19),O1284)*($J1285/$J1284)</f>
        <v>9435.338781502458</v>
      </c>
      <c r="P1285" s="80">
        <f t="array" ref="P1285">IF(YEAR(M1285)&lt;&gt;YEAR(M1284),IF(O1284&gt;INDEX(Table2xAcq.1[],_xlfn.AGGREGATE(15,6,(ROW(Tableyear1[])-ROW(INDEX(Tableyear1[],1,1))+1)/(YEAR(Tableyear1[])=YEAR(M1284)),1)),P1284+(O1284-INDEX(Table2xAcq.1[],_xlfn.AGGREGATE(15,6,(ROW(Tableyear1[])-ROW(INDEX(Tableyear1[],1,1))+1)/(YEAR(Tableyear1[])=YEAR(M1284)),1)))*$C$25,P1284-MAX($Q$2:Q1284)*$C$19),P1284)*(1+Tbill_YTM)^(1/52)</f>
        <v>15236.535441477927</v>
      </c>
      <c r="Q1285" s="64">
        <f t="shared" si="80"/>
        <v>42023.717299732707</v>
      </c>
      <c r="R1285" s="64">
        <f>IF(YEAR(M1285)&lt;&gt;YEAR(M1284), R1284*EXP($C$20/52)+(-MAX(Q$2:Q1284)*$C$19), R1284*EXP($C$20/52))</f>
        <v>-14881.672032962921</v>
      </c>
      <c r="S1285" s="65">
        <f t="shared" si="81"/>
        <v>2.8238572390689787</v>
      </c>
      <c r="T1285" s="62"/>
      <c r="U1285" s="62"/>
      <c r="V1285" s="62"/>
    </row>
    <row r="1286" spans="7:22" x14ac:dyDescent="0.4">
      <c r="G1286" s="62"/>
      <c r="H1286" s="77">
        <v>45593</v>
      </c>
      <c r="I1286" s="78">
        <v>20033.140625</v>
      </c>
      <c r="J1286" s="73">
        <v>99.459869384765597</v>
      </c>
      <c r="K1286" s="79">
        <f t="shared" si="82"/>
        <v>207.48213217276216</v>
      </c>
      <c r="L1286" s="62"/>
      <c r="M1286" s="77">
        <v>45593</v>
      </c>
      <c r="N1286" s="80">
        <f t="shared" si="83"/>
        <v>17079.971445868694</v>
      </c>
      <c r="O1286" s="80">
        <f t="array" ref="O1286">IF(YEAR(M1286)&lt;&gt;YEAR(M1285),IF(O1285&gt;INDEX(Table2xAcq.1[],_xlfn.AGGREGATE(15,6,(ROW(Tableyear1[])-ROW(INDEX(Tableyear1[],1,1))+1)/(YEAR(Tableyear1[])=YEAR(M1285)),1)),O1285-(O1285-INDEX(Table2xAcq.1[],_xlfn.AGGREGATE(15,6,(ROW(Tableyear1[])-ROW(INDEX(Tableyear1[],1,1))+1)/(YEAR(Tableyear1[])=YEAR(M1285)),1)))*$C$25,O1285+MAX($Q$2:Q1285)*$C$19),O1285)*($J1286/$J1285)</f>
        <v>9119.608360759581</v>
      </c>
      <c r="P1286" s="80">
        <f t="array" ref="P1286">IF(YEAR(M1286)&lt;&gt;YEAR(M1285),IF(O1285&gt;INDEX(Table2xAcq.1[],_xlfn.AGGREGATE(15,6,(ROW(Tableyear1[])-ROW(INDEX(Tableyear1[],1,1))+1)/(YEAR(Tableyear1[])=YEAR(M1285)),1)),P1285+(O1285-INDEX(Table2xAcq.1[],_xlfn.AGGREGATE(15,6,(ROW(Tableyear1[])-ROW(INDEX(Tableyear1[],1,1))+1)/(YEAR(Tableyear1[])=YEAR(M1285)),1)))*$C$25,P1285-MAX($Q$2:Q1285)*$C$19),P1285)*(1+Tbill_YTM)^(1/52)</f>
        <v>15245.19893699919</v>
      </c>
      <c r="Q1286" s="64">
        <f t="shared" si="80"/>
        <v>41444.778743627467</v>
      </c>
      <c r="R1286" s="64">
        <f>IF(YEAR(M1286)&lt;&gt;YEAR(M1285), R1285*EXP($C$20/52)+(-MAX(Q$2:Q1285)*$C$19), R1285*EXP($C$20/52))</f>
        <v>-14898.853103250707</v>
      </c>
      <c r="S1286" s="65">
        <f t="shared" si="81"/>
        <v>2.7817428936583606</v>
      </c>
      <c r="T1286" s="62"/>
      <c r="U1286" s="62"/>
      <c r="V1286" s="62"/>
    </row>
    <row r="1287" spans="7:22" x14ac:dyDescent="0.4">
      <c r="G1287" s="62"/>
      <c r="H1287" s="77">
        <v>45600</v>
      </c>
      <c r="I1287" s="78">
        <v>21117.1796875</v>
      </c>
      <c r="J1287" s="73">
        <v>110.38896942138599</v>
      </c>
      <c r="K1287" s="79">
        <f t="shared" si="82"/>
        <v>207.60010653312281</v>
      </c>
      <c r="L1287" s="62"/>
      <c r="M1287" s="77">
        <v>45600</v>
      </c>
      <c r="N1287" s="80">
        <f t="shared" si="83"/>
        <v>18004.207769084056</v>
      </c>
      <c r="O1287" s="80">
        <f t="array" ref="O1287">IF(YEAR(M1287)&lt;&gt;YEAR(M1286),IF(O1286&gt;INDEX(Table2xAcq.1[],_xlfn.AGGREGATE(15,6,(ROW(Tableyear1[])-ROW(INDEX(Tableyear1[],1,1))+1)/(YEAR(Tableyear1[])=YEAR(M1286)),1)),O1286-(O1286-INDEX(Table2xAcq.1[],_xlfn.AGGREGATE(15,6,(ROW(Tableyear1[])-ROW(INDEX(Tableyear1[],1,1))+1)/(YEAR(Tableyear1[])=YEAR(M1286)),1)))*$C$25,O1286+MAX($Q$2:Q1286)*$C$19),O1286)*($J1287/$J1286)</f>
        <v>10121.712150821542</v>
      </c>
      <c r="P1287" s="80">
        <f t="array" ref="P1287">IF(YEAR(M1287)&lt;&gt;YEAR(M1286),IF(O1286&gt;INDEX(Table2xAcq.1[],_xlfn.AGGREGATE(15,6,(ROW(Tableyear1[])-ROW(INDEX(Tableyear1[],1,1))+1)/(YEAR(Tableyear1[])=YEAR(M1286)),1)),P1286+(O1286-INDEX(Table2xAcq.1[],_xlfn.AGGREGATE(15,6,(ROW(Tableyear1[])-ROW(INDEX(Tableyear1[],1,1))+1)/(YEAR(Tableyear1[])=YEAR(M1286)),1)))*$C$25,P1286-MAX($Q$2:Q1286)*$C$19),P1286)*(1+Tbill_YTM)^(1/52)</f>
        <v>15253.867358584841</v>
      </c>
      <c r="Q1287" s="64">
        <f t="shared" si="80"/>
        <v>43379.787278490439</v>
      </c>
      <c r="R1287" s="64">
        <f>IF(YEAR(M1287)&lt;&gt;YEAR(M1286), R1286*EXP($C$20/52)+(-MAX(Q$2:Q1286)*$C$19), R1286*EXP($C$20/52))</f>
        <v>-14916.054009291867</v>
      </c>
      <c r="S1287" s="65">
        <f t="shared" si="81"/>
        <v>2.9082616120501612</v>
      </c>
      <c r="T1287" s="62"/>
      <c r="U1287" s="62"/>
      <c r="V1287" s="62"/>
    </row>
    <row r="1288" spans="7:22" x14ac:dyDescent="0.4">
      <c r="G1288" s="62"/>
      <c r="H1288" s="77">
        <v>45607</v>
      </c>
      <c r="I1288" s="78">
        <v>20394.130859375</v>
      </c>
      <c r="J1288" s="73">
        <v>102.75356292724599</v>
      </c>
      <c r="K1288" s="79">
        <f t="shared" si="82"/>
        <v>207.71814797371616</v>
      </c>
      <c r="L1288" s="62"/>
      <c r="M1288" s="77">
        <v>45607</v>
      </c>
      <c r="N1288" s="80">
        <f t="shared" si="83"/>
        <v>17387.746597592439</v>
      </c>
      <c r="O1288" s="80">
        <f t="array" ref="O1288">IF(YEAR(M1288)&lt;&gt;YEAR(M1287),IF(O1287&gt;INDEX(Table2xAcq.1[],_xlfn.AGGREGATE(15,6,(ROW(Tableyear1[])-ROW(INDEX(Tableyear1[],1,1))+1)/(YEAR(Tableyear1[])=YEAR(M1287)),1)),O1287-(O1287-INDEX(Table2xAcq.1[],_xlfn.AGGREGATE(15,6,(ROW(Tableyear1[])-ROW(INDEX(Tableyear1[],1,1))+1)/(YEAR(Tableyear1[])=YEAR(M1287)),1)))*$C$25,O1287+MAX($Q$2:Q1287)*$C$19),O1287)*($J1288/$J1287)</f>
        <v>9421.6115239809569</v>
      </c>
      <c r="P1288" s="80">
        <f t="array" ref="P1288">IF(YEAR(M1288)&lt;&gt;YEAR(M1287),IF(O1287&gt;INDEX(Table2xAcq.1[],_xlfn.AGGREGATE(15,6,(ROW(Tableyear1[])-ROW(INDEX(Tableyear1[],1,1))+1)/(YEAR(Tableyear1[])=YEAR(M1287)),1)),P1287+(O1287-INDEX(Table2xAcq.1[],_xlfn.AGGREGATE(15,6,(ROW(Tableyear1[])-ROW(INDEX(Tableyear1[],1,1))+1)/(YEAR(Tableyear1[])=YEAR(M1287)),1)))*$C$25,P1287-MAX($Q$2:Q1287)*$C$19),P1287)*(1+Tbill_YTM)^(1/52)</f>
        <v>15262.540709035842</v>
      </c>
      <c r="Q1288" s="64">
        <f t="shared" si="80"/>
        <v>42071.898830609236</v>
      </c>
      <c r="R1288" s="64">
        <f>IF(YEAR(M1288)&lt;&gt;YEAR(M1287), R1287*EXP($C$20/52)+(-MAX(Q$2:Q1287)*$C$19), R1287*EXP($C$20/52))</f>
        <v>-14933.274773987017</v>
      </c>
      <c r="S1288" s="65">
        <f t="shared" si="81"/>
        <v>2.8173257016536173</v>
      </c>
      <c r="T1288" s="62"/>
      <c r="U1288" s="62"/>
      <c r="V1288" s="62"/>
    </row>
    <row r="1289" spans="7:22" x14ac:dyDescent="0.4">
      <c r="G1289" s="62"/>
      <c r="H1289" s="77">
        <v>45614</v>
      </c>
      <c r="I1289" s="78">
        <v>20776.23046875</v>
      </c>
      <c r="J1289" s="73">
        <v>106.51637268066401</v>
      </c>
      <c r="K1289" s="79">
        <f t="shared" si="82"/>
        <v>207.83625653268399</v>
      </c>
      <c r="L1289" s="62"/>
      <c r="M1289" s="77">
        <v>45614</v>
      </c>
      <c r="N1289" s="80">
        <f t="shared" si="83"/>
        <v>17713.519302919445</v>
      </c>
      <c r="O1289" s="80">
        <f t="array" ref="O1289">IF(YEAR(M1289)&lt;&gt;YEAR(M1288),IF(O1288&gt;INDEX(Table2xAcq.1[],_xlfn.AGGREGATE(15,6,(ROW(Tableyear1[])-ROW(INDEX(Tableyear1[],1,1))+1)/(YEAR(Tableyear1[])=YEAR(M1288)),1)),O1288-(O1288-INDEX(Table2xAcq.1[],_xlfn.AGGREGATE(15,6,(ROW(Tableyear1[])-ROW(INDEX(Tableyear1[],1,1))+1)/(YEAR(Tableyear1[])=YEAR(M1288)),1)))*$C$25,O1288+MAX($Q$2:Q1288)*$C$19),O1288)*($J1289/$J1288)</f>
        <v>9766.6285795983131</v>
      </c>
      <c r="P1289" s="80">
        <f t="array" ref="P1289">IF(YEAR(M1289)&lt;&gt;YEAR(M1288),IF(O1288&gt;INDEX(Table2xAcq.1[],_xlfn.AGGREGATE(15,6,(ROW(Tableyear1[])-ROW(INDEX(Tableyear1[],1,1))+1)/(YEAR(Tableyear1[])=YEAR(M1288)),1)),P1288+(O1288-INDEX(Table2xAcq.1[],_xlfn.AGGREGATE(15,6,(ROW(Tableyear1[])-ROW(INDEX(Tableyear1[],1,1))+1)/(YEAR(Tableyear1[])=YEAR(M1288)),1)))*$C$25,P1288-MAX($Q$2:Q1288)*$C$19),P1288)*(1+Tbill_YTM)^(1/52)</f>
        <v>15271.218991154747</v>
      </c>
      <c r="Q1289" s="64">
        <f t="shared" si="80"/>
        <v>42751.366873672509</v>
      </c>
      <c r="R1289" s="64">
        <f>IF(YEAR(M1289)&lt;&gt;YEAR(M1288), R1288*EXP($C$20/52)+(-MAX(Q$2:Q1288)*$C$19), R1288*EXP($C$20/52))</f>
        <v>-14950.515420263215</v>
      </c>
      <c r="S1289" s="65">
        <f t="shared" si="81"/>
        <v>2.8595246165044816</v>
      </c>
      <c r="T1289" s="62"/>
      <c r="U1289" s="62"/>
      <c r="V1289" s="62"/>
    </row>
    <row r="1290" spans="7:22" x14ac:dyDescent="0.4">
      <c r="G1290" s="62"/>
      <c r="H1290" s="77">
        <v>45621</v>
      </c>
      <c r="I1290" s="78">
        <v>20930.369140625</v>
      </c>
      <c r="J1290" s="73">
        <v>108.003532409667</v>
      </c>
      <c r="K1290" s="79">
        <f t="shared" si="82"/>
        <v>207.95443224818985</v>
      </c>
      <c r="L1290" s="62"/>
      <c r="M1290" s="77">
        <v>45621</v>
      </c>
      <c r="N1290" s="80">
        <f t="shared" si="83"/>
        <v>17844.9357474805</v>
      </c>
      <c r="O1290" s="80">
        <f t="array" ref="O1290">IF(YEAR(M1290)&lt;&gt;YEAR(M1289),IF(O1289&gt;INDEX(Table2xAcq.1[],_xlfn.AGGREGATE(15,6,(ROW(Tableyear1[])-ROW(INDEX(Tableyear1[],1,1))+1)/(YEAR(Tableyear1[])=YEAR(M1289)),1)),O1289-(O1289-INDEX(Table2xAcq.1[],_xlfn.AGGREGATE(15,6,(ROW(Tableyear1[])-ROW(INDEX(Tableyear1[],1,1))+1)/(YEAR(Tableyear1[])=YEAR(M1289)),1)))*$C$25,O1289+MAX($Q$2:Q1289)*$C$19),O1289)*($J1290/$J1289)</f>
        <v>9902.9882428704841</v>
      </c>
      <c r="P1290" s="80">
        <f t="array" ref="P1290">IF(YEAR(M1290)&lt;&gt;YEAR(M1289),IF(O1289&gt;INDEX(Table2xAcq.1[],_xlfn.AGGREGATE(15,6,(ROW(Tableyear1[])-ROW(INDEX(Tableyear1[],1,1))+1)/(YEAR(Tableyear1[])=YEAR(M1289)),1)),P1289+(O1289-INDEX(Table2xAcq.1[],_xlfn.AGGREGATE(15,6,(ROW(Tableyear1[])-ROW(INDEX(Tableyear1[],1,1))+1)/(YEAR(Tableyear1[])=YEAR(M1289)),1)))*$C$25,P1289-MAX($Q$2:Q1289)*$C$19),P1289)*(1+Tbill_YTM)^(1/52)</f>
        <v>15279.902207745701</v>
      </c>
      <c r="Q1290" s="64">
        <f t="shared" si="80"/>
        <v>43027.826198096685</v>
      </c>
      <c r="R1290" s="64">
        <f>IF(YEAR(M1290)&lt;&gt;YEAR(M1289), R1289*EXP($C$20/52)+(-MAX(Q$2:Q1289)*$C$19), R1289*EXP($C$20/52))</f>
        <v>-14967.775971073985</v>
      </c>
      <c r="S1290" s="65">
        <f t="shared" si="81"/>
        <v>2.8746973686171029</v>
      </c>
      <c r="T1290" s="62"/>
      <c r="U1290" s="62"/>
      <c r="V1290" s="62"/>
    </row>
    <row r="1291" spans="7:22" x14ac:dyDescent="0.4">
      <c r="G1291" s="62"/>
      <c r="H1291" s="77">
        <v>45628</v>
      </c>
      <c r="I1291" s="78">
        <v>21622.25</v>
      </c>
      <c r="J1291" s="73">
        <v>115.10994720458901</v>
      </c>
      <c r="K1291" s="79">
        <f t="shared" si="82"/>
        <v>208.07267515841895</v>
      </c>
      <c r="L1291" s="62"/>
      <c r="M1291" s="77">
        <v>45628</v>
      </c>
      <c r="N1291" s="80">
        <f t="shared" si="83"/>
        <v>18434.82355105938</v>
      </c>
      <c r="O1291" s="80">
        <f t="array" ref="O1291">IF(YEAR(M1291)&lt;&gt;YEAR(M1290),IF(O1290&gt;INDEX(Table2xAcq.1[],_xlfn.AGGREGATE(15,6,(ROW(Tableyear1[])-ROW(INDEX(Tableyear1[],1,1))+1)/(YEAR(Tableyear1[])=YEAR(M1290)),1)),O1290-(O1290-INDEX(Table2xAcq.1[],_xlfn.AGGREGATE(15,6,(ROW(Tableyear1[])-ROW(INDEX(Tableyear1[],1,1))+1)/(YEAR(Tableyear1[])=YEAR(M1290)),1)))*$C$25,O1290+MAX($Q$2:Q1290)*$C$19),O1290)*($J1291/$J1290)</f>
        <v>10554.584913765801</v>
      </c>
      <c r="P1291" s="80">
        <f t="array" ref="P1291">IF(YEAR(M1291)&lt;&gt;YEAR(M1290),IF(O1290&gt;INDEX(Table2xAcq.1[],_xlfn.AGGREGATE(15,6,(ROW(Tableyear1[])-ROW(INDEX(Tableyear1[],1,1))+1)/(YEAR(Tableyear1[])=YEAR(M1290)),1)),P1290+(O1290-INDEX(Table2xAcq.1[],_xlfn.AGGREGATE(15,6,(ROW(Tableyear1[])-ROW(INDEX(Tableyear1[],1,1))+1)/(YEAR(Tableyear1[])=YEAR(M1290)),1)))*$C$25,P1290-MAX($Q$2:Q1290)*$C$19),P1290)*(1+Tbill_YTM)^(1/52)</f>
        <v>15288.590361614446</v>
      </c>
      <c r="Q1291" s="64">
        <f t="shared" si="80"/>
        <v>44277.998826439623</v>
      </c>
      <c r="R1291" s="64">
        <f>IF(YEAR(M1291)&lt;&gt;YEAR(M1290), R1290*EXP($C$20/52)+(-MAX(Q$2:Q1290)*$C$19), R1290*EXP($C$20/52))</f>
        <v>-14985.056449399353</v>
      </c>
      <c r="S1291" s="65">
        <f t="shared" si="81"/>
        <v>2.9548102788905024</v>
      </c>
      <c r="T1291" s="62"/>
      <c r="U1291" s="62"/>
      <c r="V1291" s="62"/>
    </row>
    <row r="1292" spans="7:22" x14ac:dyDescent="0.4">
      <c r="G1292" s="62"/>
      <c r="H1292" s="77">
        <v>45635</v>
      </c>
      <c r="I1292" s="78">
        <v>21780.25</v>
      </c>
      <c r="J1292" s="73">
        <v>116.656982421875</v>
      </c>
      <c r="K1292" s="79">
        <f t="shared" si="82"/>
        <v>208.19098530157819</v>
      </c>
      <c r="L1292" s="62"/>
      <c r="M1292" s="77">
        <v>45635</v>
      </c>
      <c r="N1292" s="80">
        <f t="shared" si="83"/>
        <v>18569.532109191274</v>
      </c>
      <c r="O1292" s="80">
        <f t="array" ref="O1292">IF(YEAR(M1292)&lt;&gt;YEAR(M1291),IF(O1291&gt;INDEX(Table2xAcq.1[],_xlfn.AGGREGATE(15,6,(ROW(Tableyear1[])-ROW(INDEX(Tableyear1[],1,1))+1)/(YEAR(Tableyear1[])=YEAR(M1291)),1)),O1291-(O1291-INDEX(Table2xAcq.1[],_xlfn.AGGREGATE(15,6,(ROW(Tableyear1[])-ROW(INDEX(Tableyear1[],1,1))+1)/(YEAR(Tableyear1[])=YEAR(M1291)),1)))*$C$25,O1291+MAX($Q$2:Q1291)*$C$19),O1291)*($J1292/$J1291)</f>
        <v>10696.434640587499</v>
      </c>
      <c r="P1292" s="80">
        <f t="array" ref="P1292">IF(YEAR(M1292)&lt;&gt;YEAR(M1291),IF(O1291&gt;INDEX(Table2xAcq.1[],_xlfn.AGGREGATE(15,6,(ROW(Tableyear1[])-ROW(INDEX(Tableyear1[],1,1))+1)/(YEAR(Tableyear1[])=YEAR(M1291)),1)),P1291+(O1291-INDEX(Table2xAcq.1[],_xlfn.AGGREGATE(15,6,(ROW(Tableyear1[])-ROW(INDEX(Tableyear1[],1,1))+1)/(YEAR(Tableyear1[])=YEAR(M1291)),1)))*$C$25,P1291-MAX($Q$2:Q1291)*$C$19),P1291)*(1+Tbill_YTM)^(1/52)</f>
        <v>15297.283455568318</v>
      </c>
      <c r="Q1292" s="64">
        <f t="shared" si="80"/>
        <v>44563.250205347096</v>
      </c>
      <c r="R1292" s="64">
        <f>IF(YEAR(M1292)&lt;&gt;YEAR(M1291), R1291*EXP($C$20/52)+(-MAX(Q$2:Q1291)*$C$19), R1291*EXP($C$20/52))</f>
        <v>-15002.356878245877</v>
      </c>
      <c r="S1292" s="65">
        <f t="shared" si="81"/>
        <v>2.9704166196690003</v>
      </c>
      <c r="T1292" s="62"/>
      <c r="U1292" s="62"/>
      <c r="V1292" s="62"/>
    </row>
    <row r="1293" spans="7:22" x14ac:dyDescent="0.4">
      <c r="G1293" s="67"/>
      <c r="H1293" s="77">
        <v>45642</v>
      </c>
      <c r="I1293" s="78">
        <v>21289.150390625</v>
      </c>
      <c r="J1293" s="73">
        <v>111.237350463867</v>
      </c>
      <c r="K1293" s="79">
        <f t="shared" si="82"/>
        <v>208.30936271589624</v>
      </c>
      <c r="L1293" s="62"/>
      <c r="M1293" s="77">
        <v>45642</v>
      </c>
      <c r="N1293" s="80">
        <f t="shared" si="83"/>
        <v>18150.827550469479</v>
      </c>
      <c r="O1293" s="80">
        <f t="array" ref="O1293">IF(YEAR(M1293)&lt;&gt;YEAR(M1292),IF(O1292&gt;INDEX(Table2xAcq.1[],_xlfn.AGGREGATE(15,6,(ROW(Tableyear1[])-ROW(INDEX(Tableyear1[],1,1))+1)/(YEAR(Tableyear1[])=YEAR(M1292)),1)),O1292-(O1292-INDEX(Table2xAcq.1[],_xlfn.AGGREGATE(15,6,(ROW(Tableyear1[])-ROW(INDEX(Tableyear1[],1,1))+1)/(YEAR(Tableyear1[])=YEAR(M1292)),1)))*$C$25,O1292+MAX($Q$2:Q1292)*$C$19),O1292)*($J1293/$J1292)</f>
        <v>10199.501342542568</v>
      </c>
      <c r="P1293" s="80">
        <f t="array" ref="P1293">IF(YEAR(M1293)&lt;&gt;YEAR(M1292),IF(O1292&gt;INDEX(Table2xAcq.1[],_xlfn.AGGREGATE(15,6,(ROW(Tableyear1[])-ROW(INDEX(Tableyear1[],1,1))+1)/(YEAR(Tableyear1[])=YEAR(M1292)),1)),P1292+(O1292-INDEX(Table2xAcq.1[],_xlfn.AGGREGATE(15,6,(ROW(Tableyear1[])-ROW(INDEX(Tableyear1[],1,1))+1)/(YEAR(Tableyear1[])=YEAR(M1292)),1)))*$C$25,P1292-MAX($Q$2:Q1292)*$C$19),P1292)*(1+Tbill_YTM)^(1/52)</f>
        <v>15305.981492416251</v>
      </c>
      <c r="Q1293" s="64">
        <f t="shared" si="80"/>
        <v>43656.310385428296</v>
      </c>
      <c r="R1293" s="64">
        <f>IF(YEAR(M1293)&lt;&gt;YEAR(M1292), R1292*EXP($C$20/52)+(-MAX(Q$2:Q1292)*$C$19), R1292*EXP($C$20/52))</f>
        <v>-15019.677280646672</v>
      </c>
      <c r="S1293" s="65">
        <f t="shared" si="81"/>
        <v>2.9066077499335372</v>
      </c>
      <c r="T1293" s="62"/>
      <c r="U1293" s="62"/>
      <c r="V1293" s="62"/>
    </row>
    <row r="1294" spans="7:22" x14ac:dyDescent="0.4">
      <c r="G1294" s="67"/>
      <c r="H1294" s="77">
        <v>45649</v>
      </c>
      <c r="I1294" s="78">
        <v>21473.01953125</v>
      </c>
      <c r="J1294" s="73">
        <v>112.944091796875</v>
      </c>
      <c r="K1294" s="79">
        <f t="shared" si="82"/>
        <v>208.42780743962351</v>
      </c>
      <c r="L1294" s="62"/>
      <c r="M1294" s="77">
        <v>45649</v>
      </c>
      <c r="N1294" s="80">
        <f t="shared" si="83"/>
        <v>18307.591770840016</v>
      </c>
      <c r="O1294" s="80">
        <f t="array" ref="O1294">IF(YEAR(M1294)&lt;&gt;YEAR(M1293),IF(O1293&gt;INDEX(Table2xAcq.1[],_xlfn.AGGREGATE(15,6,(ROW(Tableyear1[])-ROW(INDEX(Tableyear1[],1,1))+1)/(YEAR(Tableyear1[])=YEAR(M1293)),1)),O1293-(O1293-INDEX(Table2xAcq.1[],_xlfn.AGGREGATE(15,6,(ROW(Tableyear1[])-ROW(INDEX(Tableyear1[],1,1))+1)/(YEAR(Tableyear1[])=YEAR(M1293)),1)))*$C$25,O1293+MAX($Q$2:Q1293)*$C$19),O1293)*($J1294/$J1293)</f>
        <v>10355.994736576098</v>
      </c>
      <c r="P1294" s="80">
        <f t="array" ref="P1294">IF(YEAR(M1294)&lt;&gt;YEAR(M1293),IF(O1293&gt;INDEX(Table2xAcq.1[],_xlfn.AGGREGATE(15,6,(ROW(Tableyear1[])-ROW(INDEX(Tableyear1[],1,1))+1)/(YEAR(Tableyear1[])=YEAR(M1293)),1)),P1293+(O1293-INDEX(Table2xAcq.1[],_xlfn.AGGREGATE(15,6,(ROW(Tableyear1[])-ROW(INDEX(Tableyear1[],1,1))+1)/(YEAR(Tableyear1[])=YEAR(M1293)),1)))*$C$25,P1293-MAX($Q$2:Q1293)*$C$19),P1293)*(1+Tbill_YTM)^(1/52)</f>
        <v>15314.684474968775</v>
      </c>
      <c r="Q1294" s="64">
        <f t="shared" si="80"/>
        <v>43978.270982384885</v>
      </c>
      <c r="R1294" s="64">
        <f>IF(YEAR(M1294)&lt;&gt;YEAR(M1293), R1293*EXP($C$20/52)+(-MAX(Q$2:Q1293)*$C$19), R1293*EXP($C$20/52))</f>
        <v>-15037.017679661452</v>
      </c>
      <c r="S1294" s="65">
        <f t="shared" si="81"/>
        <v>2.9246671061555221</v>
      </c>
      <c r="T1294" s="62"/>
      <c r="U1294" s="62"/>
      <c r="V1294" s="62"/>
    </row>
    <row r="1295" spans="7:22" x14ac:dyDescent="0.4">
      <c r="G1295" s="84" t="s">
        <v>48</v>
      </c>
      <c r="H1295" s="85">
        <v>45656</v>
      </c>
      <c r="I1295" s="86">
        <v>21326.16015625</v>
      </c>
      <c r="J1295" s="87">
        <v>111.128494262695</v>
      </c>
      <c r="K1295" s="88">
        <f t="shared" si="82"/>
        <v>208.5463195110321</v>
      </c>
      <c r="L1295" s="89"/>
      <c r="M1295" s="85">
        <v>45656</v>
      </c>
      <c r="N1295" s="90">
        <f t="shared" si="83"/>
        <v>18182.381551508359</v>
      </c>
      <c r="O1295" s="90">
        <f t="array" ref="O1295">IF(YEAR(M1295)&lt;&gt;YEAR(M1294),IF(O1294&gt;INDEX(Table2xAcq.1[],_xlfn.AGGREGATE(15,6,(ROW(Tableyear1[])-ROW(INDEX(Tableyear1[],1,1))+1)/(YEAR(Tableyear1[])=YEAR(M1294)),1)),O1294-(O1294-INDEX(Table2xAcq.1[],_xlfn.AGGREGATE(15,6,(ROW(Tableyear1[])-ROW(INDEX(Tableyear1[],1,1))+1)/(YEAR(Tableyear1[])=YEAR(M1294)),1)))*$C$25,O1294+MAX($Q$2:Q1294)*$C$19),O1294)*($J1295/$J1294)</f>
        <v>10189.520171961211</v>
      </c>
      <c r="P1295" s="90">
        <f t="array" ref="P1295">IF(YEAR(M1295)&lt;&gt;YEAR(M1294),IF(O1294&gt;INDEX(Table2xAcq.1[],_xlfn.AGGREGATE(15,6,(ROW(Tableyear1[])-ROW(INDEX(Tableyear1[],1,1))+1)/(YEAR(Tableyear1[])=YEAR(M1294)),1)),P1294+(O1294-INDEX(Table2xAcq.1[],_xlfn.AGGREGATE(15,6,(ROW(Tableyear1[])-ROW(INDEX(Tableyear1[],1,1))+1)/(YEAR(Tableyear1[])=YEAR(M1294)),1)))*$C$25,P1294-MAX($Q$2:Q1294)*$C$19),P1294)*(1+Tbill_YTM)^(1/52)</f>
        <v>15323.392406038018</v>
      </c>
      <c r="Q1295" s="91">
        <f t="shared" si="80"/>
        <v>43695.294129507587</v>
      </c>
      <c r="R1295" s="91">
        <f>IF(YEAR(M1295)&lt;&gt;YEAR(M1294), R1294*EXP($C$20/52)+(-MAX(Q$2:Q1294)*$C$19), R1294*EXP($C$20/52))</f>
        <v>-15054.378098376546</v>
      </c>
      <c r="S1295" s="92">
        <f t="shared" si="81"/>
        <v>2.9024974558211514</v>
      </c>
      <c r="T1295" s="89"/>
      <c r="U1295" s="89"/>
      <c r="V1295" s="89"/>
    </row>
    <row r="1296" spans="7:22" x14ac:dyDescent="0.4">
      <c r="G1296" s="67"/>
      <c r="H1296" s="77">
        <v>45663</v>
      </c>
      <c r="I1296" s="78">
        <v>20847.580078125</v>
      </c>
      <c r="J1296" s="73">
        <v>106.08538055419901</v>
      </c>
      <c r="K1296" s="79">
        <f t="shared" si="82"/>
        <v>208.66489896841591</v>
      </c>
      <c r="L1296" s="62"/>
      <c r="M1296" s="77">
        <v>45663</v>
      </c>
      <c r="N1296" s="80">
        <f t="shared" si="83"/>
        <v>17774.350967490202</v>
      </c>
      <c r="O1296" s="80">
        <f t="array" ref="O1296">IF(YEAR(M1296)&lt;&gt;YEAR(M1295),IF(O1295&gt;INDEX(Table2xAcq.1[],_xlfn.AGGREGATE(15,6,(ROW(Tableyear1[])-ROW(INDEX(Tableyear1[],1,1))+1)/(YEAR(Tableyear1[])=YEAR(M1295)),1)),O1295-(O1295-INDEX(Table2xAcq.1[],_xlfn.AGGREGATE(15,6,(ROW(Tableyear1[])-ROW(INDEX(Tableyear1[],1,1))+1)/(YEAR(Tableyear1[])=YEAR(M1295)),1)))*$C$25,O1295+MAX($Q$2:Q1295)*$C$19),O1295)*($J1296/$J1295)</f>
        <v>7969.4296475820192</v>
      </c>
      <c r="P1296" s="80">
        <f t="array" ref="P1296">IF(YEAR(M1296)&lt;&gt;YEAR(M1295),IF(O1295&gt;INDEX(Table2xAcq.1[],_xlfn.AGGREGATE(15,6,(ROW(Tableyear1[])-ROW(INDEX(Tableyear1[],1,1))+1)/(YEAR(Tableyear1[])=YEAR(M1295)),1)),P1295+(O1295-INDEX(Table2xAcq.1[],_xlfn.AGGREGATE(15,6,(ROW(Tableyear1[])-ROW(INDEX(Tableyear1[],1,1))+1)/(YEAR(Tableyear1[])=YEAR(M1295)),1)))*$C$25,P1295-MAX($Q$2:Q1295)*$C$19),P1295)*(1+Tbill_YTM)^(1/52)</f>
        <v>17174.38997431704</v>
      </c>
      <c r="Q1296" s="64">
        <f t="shared" si="80"/>
        <v>42918.170589389265</v>
      </c>
      <c r="R1296" s="64">
        <f>IF(YEAR(M1296)&lt;&gt;YEAR(M1295), R1295*EXP($C$20/52)+(-MAX(Q$2:Q1295)*$C$19), R1295*EXP($C$20/52))</f>
        <v>-15963.023564011884</v>
      </c>
      <c r="S1296" s="65">
        <f t="shared" si="81"/>
        <v>2.6885990875905792</v>
      </c>
      <c r="T1296" s="62"/>
      <c r="U1296" s="62"/>
      <c r="V1296" s="62"/>
    </row>
    <row r="1297" spans="7:22" x14ac:dyDescent="0.4">
      <c r="G1297" s="67"/>
      <c r="H1297" s="77">
        <v>45670</v>
      </c>
      <c r="I1297" s="78">
        <v>21441.16015625</v>
      </c>
      <c r="J1297" s="73">
        <v>112.03726196289</v>
      </c>
      <c r="K1297" s="79">
        <f t="shared" si="82"/>
        <v>208.78354585009063</v>
      </c>
      <c r="L1297" s="62"/>
      <c r="M1297" s="77">
        <v>45670</v>
      </c>
      <c r="N1297" s="80">
        <f t="shared" si="83"/>
        <v>18280.428919768914</v>
      </c>
      <c r="O1297" s="80">
        <f t="array" ref="O1297">IF(YEAR(M1297)&lt;&gt;YEAR(M1296),IF(O1296&gt;INDEX(Table2xAcq.1[],_xlfn.AGGREGATE(15,6,(ROW(Tableyear1[])-ROW(INDEX(Tableyear1[],1,1))+1)/(YEAR(Tableyear1[])=YEAR(M1296)),1)),O1296-(O1296-INDEX(Table2xAcq.1[],_xlfn.AGGREGATE(15,6,(ROW(Tableyear1[])-ROW(INDEX(Tableyear1[],1,1))+1)/(YEAR(Tableyear1[])=YEAR(M1296)),1)))*$C$25,O1296+MAX($Q$2:Q1296)*$C$19),O1296)*($J1297/$J1296)</f>
        <v>8416.5515781394606</v>
      </c>
      <c r="P1297" s="80">
        <f t="array" ref="P1297">IF(YEAR(M1297)&lt;&gt;YEAR(M1296),IF(O1296&gt;INDEX(Table2xAcq.1[],_xlfn.AGGREGATE(15,6,(ROW(Tableyear1[])-ROW(INDEX(Tableyear1[],1,1))+1)/(YEAR(Tableyear1[])=YEAR(M1296)),1)),P1296+(O1296-INDEX(Table2xAcq.1[],_xlfn.AGGREGATE(15,6,(ROW(Tableyear1[])-ROW(INDEX(Tableyear1[],1,1))+1)/(YEAR(Tableyear1[])=YEAR(M1296)),1)))*$C$25,P1296-MAX($Q$2:Q1296)*$C$19),P1296)*(1+Tbill_YTM)^(1/52)</f>
        <v>17184.15533411254</v>
      </c>
      <c r="Q1297" s="64">
        <f t="shared" si="80"/>
        <v>43881.135832020911</v>
      </c>
      <c r="R1297" s="64">
        <f>IF(YEAR(M1297)&lt;&gt;YEAR(M1296), R1296*EXP($C$20/52)+(-MAX(Q$2:Q1296)*$C$19), R1296*EXP($C$20/52))</f>
        <v>-15981.453067716266</v>
      </c>
      <c r="S1297" s="65">
        <f t="shared" si="81"/>
        <v>2.7457538213883752</v>
      </c>
      <c r="T1297" s="62"/>
      <c r="U1297" s="62"/>
      <c r="V1297" s="62"/>
    </row>
    <row r="1298" spans="7:22" x14ac:dyDescent="0.4">
      <c r="G1298" s="67"/>
      <c r="H1298" s="77">
        <v>45677</v>
      </c>
      <c r="I1298" s="78">
        <v>21774.009765625</v>
      </c>
      <c r="J1298" s="73">
        <v>115.332763671875</v>
      </c>
      <c r="K1298" s="79">
        <f t="shared" si="82"/>
        <v>208.9022601943937</v>
      </c>
      <c r="L1298" s="62"/>
      <c r="M1298" s="77">
        <v>45677</v>
      </c>
      <c r="N1298" s="80">
        <f t="shared" si="83"/>
        <v>18564.21177390607</v>
      </c>
      <c r="O1298" s="80">
        <f t="array" ref="O1298">IF(YEAR(M1298)&lt;&gt;YEAR(M1297),IF(O1297&gt;INDEX(Table2xAcq.1[],_xlfn.AGGREGATE(15,6,(ROW(Tableyear1[])-ROW(INDEX(Tableyear1[],1,1))+1)/(YEAR(Tableyear1[])=YEAR(M1297)),1)),O1297-(O1297-INDEX(Table2xAcq.1[],_xlfn.AGGREGATE(15,6,(ROW(Tableyear1[])-ROW(INDEX(Tableyear1[],1,1))+1)/(YEAR(Tableyear1[])=YEAR(M1297)),1)))*$C$25,O1297+MAX($Q$2:Q1297)*$C$19),O1297)*($J1298/$J1297)</f>
        <v>8664.1188573068703</v>
      </c>
      <c r="P1298" s="80">
        <f t="array" ref="P1298">IF(YEAR(M1298)&lt;&gt;YEAR(M1297),IF(O1297&gt;INDEX(Table2xAcq.1[],_xlfn.AGGREGATE(15,6,(ROW(Tableyear1[])-ROW(INDEX(Tableyear1[],1,1))+1)/(YEAR(Tableyear1[])=YEAR(M1297)),1)),P1297+(O1297-INDEX(Table2xAcq.1[],_xlfn.AGGREGATE(15,6,(ROW(Tableyear1[])-ROW(INDEX(Tableyear1[],1,1))+1)/(YEAR(Tableyear1[])=YEAR(M1297)),1)))*$C$25,P1297-MAX($Q$2:Q1297)*$C$19),P1297)*(1+Tbill_YTM)^(1/52)</f>
        <v>17193.926246492563</v>
      </c>
      <c r="Q1298" s="64">
        <f t="shared" si="80"/>
        <v>44422.256877705506</v>
      </c>
      <c r="R1298" s="64">
        <f>IF(YEAR(M1298)&lt;&gt;YEAR(M1297), R1297*EXP($C$20/52)+(-MAX(Q$2:Q1297)*$C$19), R1297*EXP($C$20/52))</f>
        <v>-15999.903848505493</v>
      </c>
      <c r="S1298" s="65">
        <f t="shared" si="81"/>
        <v>2.776407739591189</v>
      </c>
      <c r="T1298" s="62"/>
      <c r="U1298" s="62"/>
      <c r="V1298" s="62"/>
    </row>
    <row r="1299" spans="7:22" x14ac:dyDescent="0.4">
      <c r="G1299" s="67"/>
      <c r="H1299" s="77">
        <v>45684</v>
      </c>
      <c r="I1299" s="78">
        <v>21478.05078125</v>
      </c>
      <c r="J1299" s="73">
        <v>111.85750579833901</v>
      </c>
      <c r="K1299" s="79">
        <f t="shared" si="82"/>
        <v>209.0210420396844</v>
      </c>
      <c r="L1299" s="62"/>
      <c r="M1299" s="77">
        <v>45684</v>
      </c>
      <c r="N1299" s="80">
        <f t="shared" si="83"/>
        <v>18311.88134320141</v>
      </c>
      <c r="O1299" s="80">
        <f t="array" ref="O1299">IF(YEAR(M1299)&lt;&gt;YEAR(M1298),IF(O1298&gt;INDEX(Table2xAcq.1[],_xlfn.AGGREGATE(15,6,(ROW(Tableyear1[])-ROW(INDEX(Tableyear1[],1,1))+1)/(YEAR(Tableyear1[])=YEAR(M1298)),1)),O1298-(O1298-INDEX(Table2xAcq.1[],_xlfn.AGGREGATE(15,6,(ROW(Tableyear1[])-ROW(INDEX(Tableyear1[],1,1))+1)/(YEAR(Tableyear1[])=YEAR(M1298)),1)))*$C$25,O1298+MAX($Q$2:Q1298)*$C$19),O1298)*($J1299/$J1298)</f>
        <v>8403.0477937384003</v>
      </c>
      <c r="P1299" s="80">
        <f t="array" ref="P1299">IF(YEAR(M1299)&lt;&gt;YEAR(M1298),IF(O1298&gt;INDEX(Table2xAcq.1[],_xlfn.AGGREGATE(15,6,(ROW(Tableyear1[])-ROW(INDEX(Tableyear1[],1,1))+1)/(YEAR(Tableyear1[])=YEAR(M1298)),1)),P1298+(O1298-INDEX(Table2xAcq.1[],_xlfn.AGGREGATE(15,6,(ROW(Tableyear1[])-ROW(INDEX(Tableyear1[],1,1))+1)/(YEAR(Tableyear1[])=YEAR(M1298)),1)))*$C$25,P1298-MAX($Q$2:Q1298)*$C$19),P1298)*(1+Tbill_YTM)^(1/52)</f>
        <v>17203.702714614308</v>
      </c>
      <c r="Q1299" s="64">
        <f t="shared" si="80"/>
        <v>43918.631851554121</v>
      </c>
      <c r="R1299" s="64">
        <f>IF(YEAR(M1299)&lt;&gt;YEAR(M1298), R1298*EXP($C$20/52)+(-MAX(Q$2:Q1298)*$C$19), R1298*EXP($C$20/52))</f>
        <v>-16018.375930944221</v>
      </c>
      <c r="S1299" s="65">
        <f t="shared" si="81"/>
        <v>2.7417655847814335</v>
      </c>
      <c r="T1299" s="62"/>
      <c r="U1299" s="62"/>
      <c r="V1299" s="62"/>
    </row>
    <row r="1300" spans="7:22" x14ac:dyDescent="0.4">
      <c r="G1300" s="67"/>
      <c r="H1300" s="77">
        <v>45691</v>
      </c>
      <c r="I1300" s="78">
        <v>21491.310546875</v>
      </c>
      <c r="J1300" s="73">
        <v>111.997314453125</v>
      </c>
      <c r="K1300" s="79">
        <f t="shared" si="82"/>
        <v>209.1398914243438</v>
      </c>
      <c r="L1300" s="62"/>
      <c r="M1300" s="77">
        <v>45691</v>
      </c>
      <c r="N1300" s="80">
        <f t="shared" si="83"/>
        <v>18323.186431229959</v>
      </c>
      <c r="O1300" s="80">
        <f t="array" ref="O1300">IF(YEAR(M1300)&lt;&gt;YEAR(M1299),IF(O1299&gt;INDEX(Table2xAcq.1[],_xlfn.AGGREGATE(15,6,(ROW(Tableyear1[])-ROW(INDEX(Tableyear1[],1,1))+1)/(YEAR(Tableyear1[])=YEAR(M1299)),1)),O1299-(O1299-INDEX(Table2xAcq.1[],_xlfn.AGGREGATE(15,6,(ROW(Tableyear1[])-ROW(INDEX(Tableyear1[],1,1))+1)/(YEAR(Tableyear1[])=YEAR(M1299)),1)))*$C$25,O1299+MAX($Q$2:Q1299)*$C$19),O1299)*($J1300/$J1299)</f>
        <v>8413.5506097967445</v>
      </c>
      <c r="P1300" s="80">
        <f t="array" ref="P1300">IF(YEAR(M1300)&lt;&gt;YEAR(M1299),IF(O1299&gt;INDEX(Table2xAcq.1[],_xlfn.AGGREGATE(15,6,(ROW(Tableyear1[])-ROW(INDEX(Tableyear1[],1,1))+1)/(YEAR(Tableyear1[])=YEAR(M1299)),1)),P1299+(O1299-INDEX(Table2xAcq.1[],_xlfn.AGGREGATE(15,6,(ROW(Tableyear1[])-ROW(INDEX(Tableyear1[],1,1))+1)/(YEAR(Tableyear1[])=YEAR(M1299)),1)))*$C$25,P1299-MAX($Q$2:Q1299)*$C$19),P1299)*(1+Tbill_YTM)^(1/52)</f>
        <v>17213.484741636767</v>
      </c>
      <c r="Q1300" s="64">
        <f t="shared" si="80"/>
        <v>43950.221782663473</v>
      </c>
      <c r="R1300" s="64">
        <f>IF(YEAR(M1300)&lt;&gt;YEAR(M1299), R1299*EXP($C$20/52)+(-MAX(Q$2:Q1299)*$C$19), R1299*EXP($C$20/52))</f>
        <v>-16036.869339625458</v>
      </c>
      <c r="S1300" s="65">
        <f t="shared" si="81"/>
        <v>2.7405736650897929</v>
      </c>
      <c r="T1300" s="62"/>
      <c r="U1300" s="62"/>
      <c r="V1300" s="62"/>
    </row>
    <row r="1301" spans="7:22" x14ac:dyDescent="0.4">
      <c r="G1301" s="67"/>
      <c r="H1301" s="77">
        <v>45698</v>
      </c>
      <c r="I1301" s="78">
        <v>22114.689453125</v>
      </c>
      <c r="J1301" s="73">
        <v>118.378616333007</v>
      </c>
      <c r="K1301" s="79">
        <f t="shared" si="82"/>
        <v>209.25880838677477</v>
      </c>
      <c r="L1301" s="62"/>
      <c r="M1301" s="77">
        <v>45698</v>
      </c>
      <c r="N1301" s="80">
        <f t="shared" si="83"/>
        <v>18854.670441551323</v>
      </c>
      <c r="O1301" s="80">
        <f t="array" ref="O1301">IF(YEAR(M1301)&lt;&gt;YEAR(M1300),IF(O1300&gt;INDEX(Table2xAcq.1[],_xlfn.AGGREGATE(15,6,(ROW(Tableyear1[])-ROW(INDEX(Tableyear1[],1,1))+1)/(YEAR(Tableyear1[])=YEAR(M1300)),1)),O1300-(O1300-INDEX(Table2xAcq.1[],_xlfn.AGGREGATE(15,6,(ROW(Tableyear1[])-ROW(INDEX(Tableyear1[],1,1))+1)/(YEAR(Tableyear1[])=YEAR(M1300)),1)))*$C$25,O1300+MAX($Q$2:Q1300)*$C$19),O1300)*($J1301/$J1300)</f>
        <v>8892.9318037560824</v>
      </c>
      <c r="P1301" s="80">
        <f t="array" ref="P1301">IF(YEAR(M1301)&lt;&gt;YEAR(M1300),IF(O1300&gt;INDEX(Table2xAcq.1[],_xlfn.AGGREGATE(15,6,(ROW(Tableyear1[])-ROW(INDEX(Tableyear1[],1,1))+1)/(YEAR(Tableyear1[])=YEAR(M1300)),1)),P1300+(O1300-INDEX(Table2xAcq.1[],_xlfn.AGGREGATE(15,6,(ROW(Tableyear1[])-ROW(INDEX(Tableyear1[],1,1))+1)/(YEAR(Tableyear1[])=YEAR(M1300)),1)))*$C$25,P1300-MAX($Q$2:Q1300)*$C$19),P1300)*(1+Tbill_YTM)^(1/52)</f>
        <v>17223.272330720734</v>
      </c>
      <c r="Q1301" s="64">
        <f t="shared" si="80"/>
        <v>44970.874576028138</v>
      </c>
      <c r="R1301" s="64">
        <f>IF(YEAR(M1301)&lt;&gt;YEAR(M1300), R1300*EXP($C$20/52)+(-MAX(Q$2:Q1300)*$C$19), R1300*EXP($C$20/52))</f>
        <v>-16055.384099170613</v>
      </c>
      <c r="S1301" s="65">
        <f t="shared" si="81"/>
        <v>2.8009840373953581</v>
      </c>
      <c r="T1301" s="62"/>
      <c r="U1301" s="62"/>
      <c r="V1301" s="62"/>
    </row>
    <row r="1302" spans="7:22" x14ac:dyDescent="0.4">
      <c r="G1302" s="67"/>
      <c r="H1302" s="77">
        <v>45705</v>
      </c>
      <c r="I1302" s="78">
        <v>21614.080078125</v>
      </c>
      <c r="J1302" s="73">
        <v>112.985961914062</v>
      </c>
      <c r="K1302" s="79">
        <f t="shared" si="82"/>
        <v>209.37779296540205</v>
      </c>
      <c r="L1302" s="62"/>
      <c r="M1302" s="77">
        <v>45705</v>
      </c>
      <c r="N1302" s="80">
        <f t="shared" si="83"/>
        <v>18427.857991592085</v>
      </c>
      <c r="O1302" s="80">
        <f t="array" ref="O1302">IF(YEAR(M1302)&lt;&gt;YEAR(M1301),IF(O1301&gt;INDEX(Table2xAcq.1[],_xlfn.AGGREGATE(15,6,(ROW(Tableyear1[])-ROW(INDEX(Tableyear1[],1,1))+1)/(YEAR(Tableyear1[])=YEAR(M1301)),1)),O1301-(O1301-INDEX(Table2xAcq.1[],_xlfn.AGGREGATE(15,6,(ROW(Tableyear1[])-ROW(INDEX(Tableyear1[],1,1))+1)/(YEAR(Tableyear1[])=YEAR(M1301)),1)))*$C$25,O1301+MAX($Q$2:Q1301)*$C$19),O1301)*($J1302/$J1301)</f>
        <v>8487.8205642903595</v>
      </c>
      <c r="P1302" s="80">
        <f t="array" ref="P1302">IF(YEAR(M1302)&lt;&gt;YEAR(M1301),IF(O1301&gt;INDEX(Table2xAcq.1[],_xlfn.AGGREGATE(15,6,(ROW(Tableyear1[])-ROW(INDEX(Tableyear1[],1,1))+1)/(YEAR(Tableyear1[])=YEAR(M1301)),1)),P1301+(O1301-INDEX(Table2xAcq.1[],_xlfn.AGGREGATE(15,6,(ROW(Tableyear1[])-ROW(INDEX(Tableyear1[],1,1))+1)/(YEAR(Tableyear1[])=YEAR(M1301)),1)))*$C$25,P1301-MAX($Q$2:Q1301)*$C$19),P1301)*(1+Tbill_YTM)^(1/52)</f>
        <v>17233.065485028801</v>
      </c>
      <c r="Q1302" s="64">
        <f t="shared" si="80"/>
        <v>44148.744040911246</v>
      </c>
      <c r="R1302" s="64">
        <f>IF(YEAR(M1302)&lt;&gt;YEAR(M1301), R1301*EXP($C$20/52)+(-MAX(Q$2:Q1301)*$C$19), R1301*EXP($C$20/52))</f>
        <v>-16073.920234229512</v>
      </c>
      <c r="S1302" s="65">
        <f t="shared" si="81"/>
        <v>2.7466071373737582</v>
      </c>
      <c r="T1302" s="62"/>
      <c r="U1302" s="62"/>
      <c r="V1302" s="62"/>
    </row>
    <row r="1303" spans="7:22" x14ac:dyDescent="0.4">
      <c r="G1303" s="67"/>
      <c r="H1303" s="77">
        <v>45712</v>
      </c>
      <c r="I1303" s="78">
        <v>20884.41015625</v>
      </c>
      <c r="J1303" s="73">
        <v>105.14665222167901</v>
      </c>
      <c r="K1303" s="79">
        <f t="shared" si="82"/>
        <v>209.49684519867219</v>
      </c>
      <c r="L1303" s="62"/>
      <c r="M1303" s="77">
        <v>45712</v>
      </c>
      <c r="N1303" s="80">
        <f t="shared" si="83"/>
        <v>17805.751769516173</v>
      </c>
      <c r="O1303" s="80">
        <f t="array" ref="O1303">IF(YEAR(M1303)&lt;&gt;YEAR(M1302),IF(O1302&gt;INDEX(Table2xAcq.1[],_xlfn.AGGREGATE(15,6,(ROW(Tableyear1[])-ROW(INDEX(Tableyear1[],1,1))+1)/(YEAR(Tableyear1[])=YEAR(M1302)),1)),O1302-(O1302-INDEX(Table2xAcq.1[],_xlfn.AGGREGATE(15,6,(ROW(Tableyear1[])-ROW(INDEX(Tableyear1[],1,1))+1)/(YEAR(Tableyear1[])=YEAR(M1302)),1)))*$C$25,O1302+MAX($Q$2:Q1302)*$C$19),O1302)*($J1303/$J1302)</f>
        <v>7898.9097572340024</v>
      </c>
      <c r="P1303" s="80">
        <f t="array" ref="P1303">IF(YEAR(M1303)&lt;&gt;YEAR(M1302),IF(O1302&gt;INDEX(Table2xAcq.1[],_xlfn.AGGREGATE(15,6,(ROW(Tableyear1[])-ROW(INDEX(Tableyear1[],1,1))+1)/(YEAR(Tableyear1[])=YEAR(M1302)),1)),P1302+(O1302-INDEX(Table2xAcq.1[],_xlfn.AGGREGATE(15,6,(ROW(Tableyear1[])-ROW(INDEX(Tableyear1[],1,1))+1)/(YEAR(Tableyear1[])=YEAR(M1302)),1)))*$C$25,P1302-MAX($Q$2:Q1302)*$C$19),P1302)*(1+Tbill_YTM)^(1/52)</f>
        <v>17242.86420772535</v>
      </c>
      <c r="Q1303" s="64">
        <f t="shared" si="80"/>
        <v>42947.525734475523</v>
      </c>
      <c r="R1303" s="64">
        <f>IF(YEAR(M1303)&lt;&gt;YEAR(M1302), R1302*EXP($C$20/52)+(-MAX(Q$2:Q1302)*$C$19), R1302*EXP($C$20/52))</f>
        <v>-16092.477769480447</v>
      </c>
      <c r="S1303" s="65">
        <f t="shared" si="81"/>
        <v>2.6687950948067152</v>
      </c>
      <c r="T1303" s="62"/>
      <c r="U1303" s="62"/>
      <c r="V1303" s="62"/>
    </row>
    <row r="1304" spans="7:22" x14ac:dyDescent="0.4">
      <c r="G1304" s="67"/>
      <c r="H1304" s="77">
        <v>45719</v>
      </c>
      <c r="I1304" s="78">
        <v>20201.369140625</v>
      </c>
      <c r="J1304" s="73">
        <v>98.226089477539006</v>
      </c>
      <c r="K1304" s="79">
        <f t="shared" si="82"/>
        <v>209.61596512505366</v>
      </c>
      <c r="L1304" s="62"/>
      <c r="M1304" s="77">
        <v>45719</v>
      </c>
      <c r="N1304" s="80">
        <f t="shared" si="83"/>
        <v>17223.400691289658</v>
      </c>
      <c r="O1304" s="80">
        <f t="array" ref="O1304">IF(YEAR(M1304)&lt;&gt;YEAR(M1303),IF(O1303&gt;INDEX(Table2xAcq.1[],_xlfn.AGGREGATE(15,6,(ROW(Tableyear1[])-ROW(INDEX(Tableyear1[],1,1))+1)/(YEAR(Tableyear1[])=YEAR(M1303)),1)),O1303-(O1303-INDEX(Table2xAcq.1[],_xlfn.AGGREGATE(15,6,(ROW(Tableyear1[])-ROW(INDEX(Tableyear1[],1,1))+1)/(YEAR(Tableyear1[])=YEAR(M1303)),1)))*$C$25,O1303+MAX($Q$2:Q1303)*$C$19),O1303)*($J1304/$J1303)</f>
        <v>7379.0177832129139</v>
      </c>
      <c r="P1304" s="80">
        <f t="array" ref="P1304">IF(YEAR(M1304)&lt;&gt;YEAR(M1303),IF(O1303&gt;INDEX(Table2xAcq.1[],_xlfn.AGGREGATE(15,6,(ROW(Tableyear1[])-ROW(INDEX(Tableyear1[],1,1))+1)/(YEAR(Tableyear1[])=YEAR(M1303)),1)),P1303+(O1303-INDEX(Table2xAcq.1[],_xlfn.AGGREGATE(15,6,(ROW(Tableyear1[])-ROW(INDEX(Tableyear1[],1,1))+1)/(YEAR(Tableyear1[])=YEAR(M1303)),1)))*$C$25,P1303-MAX($Q$2:Q1303)*$C$19),P1303)*(1+Tbill_YTM)^(1/52)</f>
        <v>17252.668501976568</v>
      </c>
      <c r="Q1304" s="64">
        <f t="shared" si="80"/>
        <v>41855.086976479142</v>
      </c>
      <c r="R1304" s="64">
        <f>IF(YEAR(M1304)&lt;&gt;YEAR(M1303), R1303*EXP($C$20/52)+(-MAX(Q$2:Q1303)*$C$19), R1303*EXP($C$20/52))</f>
        <v>-16111.056729630198</v>
      </c>
      <c r="S1304" s="65">
        <f t="shared" si="81"/>
        <v>2.5979107192579449</v>
      </c>
      <c r="T1304" s="62"/>
      <c r="U1304" s="62"/>
      <c r="V1304" s="62"/>
    </row>
    <row r="1305" spans="7:22" x14ac:dyDescent="0.4">
      <c r="G1305" s="67"/>
      <c r="H1305" s="77">
        <v>45726</v>
      </c>
      <c r="I1305" s="78">
        <v>19704.640625</v>
      </c>
      <c r="J1305" s="73">
        <v>93.063125610351506</v>
      </c>
      <c r="K1305" s="79">
        <f t="shared" si="82"/>
        <v>209.73515278303677</v>
      </c>
      <c r="L1305" s="62"/>
      <c r="M1305" s="77">
        <v>45726</v>
      </c>
      <c r="N1305" s="80">
        <f t="shared" si="83"/>
        <v>16799.897006967883</v>
      </c>
      <c r="O1305" s="80">
        <f t="array" ref="O1305">IF(YEAR(M1305)&lt;&gt;YEAR(M1304),IF(O1304&gt;INDEX(Table2xAcq.1[],_xlfn.AGGREGATE(15,6,(ROW(Tableyear1[])-ROW(INDEX(Tableyear1[],1,1))+1)/(YEAR(Tableyear1[])=YEAR(M1304)),1)),O1304-(O1304-INDEX(Table2xAcq.1[],_xlfn.AGGREGATE(15,6,(ROW(Tableyear1[])-ROW(INDEX(Tableyear1[],1,1))+1)/(YEAR(Tableyear1[])=YEAR(M1304)),1)))*$C$25,O1304+MAX($Q$2:Q1304)*$C$19),O1304)*($J1305/$J1304)</f>
        <v>6991.1615385766663</v>
      </c>
      <c r="P1305" s="80">
        <f t="array" ref="P1305">IF(YEAR(M1305)&lt;&gt;YEAR(M1304),IF(O1304&gt;INDEX(Table2xAcq.1[],_xlfn.AGGREGATE(15,6,(ROW(Tableyear1[])-ROW(INDEX(Tableyear1[],1,1))+1)/(YEAR(Tableyear1[])=YEAR(M1304)),1)),P1304+(O1304-INDEX(Table2xAcq.1[],_xlfn.AGGREGATE(15,6,(ROW(Tableyear1[])-ROW(INDEX(Tableyear1[],1,1))+1)/(YEAR(Tableyear1[])=YEAR(M1304)),1)))*$C$25,P1304-MAX($Q$2:Q1304)*$C$19),P1304)*(1+Tbill_YTM)^(1/52)</f>
        <v>17262.478370950445</v>
      </c>
      <c r="Q1305" s="64">
        <f t="shared" si="80"/>
        <v>41053.536916494995</v>
      </c>
      <c r="R1305" s="64">
        <f>IF(YEAR(M1305)&lt;&gt;YEAR(M1304), R1304*EXP($C$20/52)+(-MAX(Q$2:Q1304)*$C$19), R1304*EXP($C$20/52))</f>
        <v>-16129.657139414068</v>
      </c>
      <c r="S1305" s="65">
        <f t="shared" si="81"/>
        <v>2.5452206802448076</v>
      </c>
      <c r="T1305" s="62"/>
      <c r="U1305" s="62"/>
      <c r="V1305" s="62"/>
    </row>
    <row r="1306" spans="7:22" x14ac:dyDescent="0.4">
      <c r="G1306" s="67"/>
      <c r="H1306" s="77">
        <v>45733</v>
      </c>
      <c r="I1306" s="78">
        <v>19753.970703125</v>
      </c>
      <c r="J1306" s="73">
        <v>93.432624816894503</v>
      </c>
      <c r="K1306" s="79">
        <f t="shared" si="82"/>
        <v>209.85440821113369</v>
      </c>
      <c r="L1306" s="62"/>
      <c r="M1306" s="77">
        <v>45733</v>
      </c>
      <c r="N1306" s="80">
        <f t="shared" si="83"/>
        <v>16841.955131630875</v>
      </c>
      <c r="O1306" s="80">
        <f t="array" ref="O1306">IF(YEAR(M1306)&lt;&gt;YEAR(M1305),IF(O1305&gt;INDEX(Table2xAcq.1[],_xlfn.AGGREGATE(15,6,(ROW(Tableyear1[])-ROW(INDEX(Tableyear1[],1,1))+1)/(YEAR(Tableyear1[])=YEAR(M1305)),1)),O1305-(O1305-INDEX(Table2xAcq.1[],_xlfn.AGGREGATE(15,6,(ROW(Tableyear1[])-ROW(INDEX(Tableyear1[],1,1))+1)/(YEAR(Tableyear1[])=YEAR(M1305)),1)))*$C$25,O1305+MAX($Q$2:Q1305)*$C$19),O1305)*($J1306/$J1305)</f>
        <v>7018.9193494644478</v>
      </c>
      <c r="P1306" s="80">
        <f t="array" ref="P1306">IF(YEAR(M1306)&lt;&gt;YEAR(M1305),IF(O1305&gt;INDEX(Table2xAcq.1[],_xlfn.AGGREGATE(15,6,(ROW(Tableyear1[])-ROW(INDEX(Tableyear1[],1,1))+1)/(YEAR(Tableyear1[])=YEAR(M1305)),1)),P1305+(O1305-INDEX(Table2xAcq.1[],_xlfn.AGGREGATE(15,6,(ROW(Tableyear1[])-ROW(INDEX(Tableyear1[],1,1))+1)/(YEAR(Tableyear1[])=YEAR(M1305)),1)))*$C$25,P1305-MAX($Q$2:Q1305)*$C$19),P1305)*(1+Tbill_YTM)^(1/52)</f>
        <v>17272.293817816764</v>
      </c>
      <c r="Q1306" s="64">
        <f t="shared" si="80"/>
        <v>41133.168298912089</v>
      </c>
      <c r="R1306" s="64">
        <f>IF(YEAR(M1306)&lt;&gt;YEAR(M1305), R1305*EXP($C$20/52)+(-MAX(Q$2:Q1305)*$C$19), R1305*EXP($C$20/52))</f>
        <v>-16148.279023595922</v>
      </c>
      <c r="S1306" s="65">
        <f t="shared" si="81"/>
        <v>2.5472168420429298</v>
      </c>
      <c r="T1306" s="62"/>
      <c r="U1306" s="62"/>
      <c r="V1306" s="62"/>
    </row>
    <row r="1307" spans="7:22" x14ac:dyDescent="0.4">
      <c r="G1307" s="67"/>
      <c r="H1307" s="77">
        <v>45740</v>
      </c>
      <c r="I1307" s="78">
        <v>19281.400390625</v>
      </c>
      <c r="J1307" s="73">
        <v>88.818916320800696</v>
      </c>
      <c r="K1307" s="79">
        <f t="shared" si="82"/>
        <v>209.97373144787852</v>
      </c>
      <c r="L1307" s="62"/>
      <c r="M1307" s="77">
        <v>45740</v>
      </c>
      <c r="N1307" s="80">
        <f t="shared" si="83"/>
        <v>16439.048388511797</v>
      </c>
      <c r="O1307" s="80">
        <f t="array" ref="O1307">IF(YEAR(M1307)&lt;&gt;YEAR(M1306),IF(O1306&gt;INDEX(Table2xAcq.1[],_xlfn.AGGREGATE(15,6,(ROW(Tableyear1[])-ROW(INDEX(Tableyear1[],1,1))+1)/(YEAR(Tableyear1[])=YEAR(M1306)),1)),O1306-(O1306-INDEX(Table2xAcq.1[],_xlfn.AGGREGATE(15,6,(ROW(Tableyear1[])-ROW(INDEX(Tableyear1[],1,1))+1)/(YEAR(Tableyear1[])=YEAR(M1306)),1)))*$C$25,O1306+MAX($Q$2:Q1306)*$C$19),O1306)*($J1307/$J1306)</f>
        <v>6672.3247001170193</v>
      </c>
      <c r="P1307" s="80">
        <f t="array" ref="P1307">IF(YEAR(M1307)&lt;&gt;YEAR(M1306),IF(O1306&gt;INDEX(Table2xAcq.1[],_xlfn.AGGREGATE(15,6,(ROW(Tableyear1[])-ROW(INDEX(Tableyear1[],1,1))+1)/(YEAR(Tableyear1[])=YEAR(M1306)),1)),P1306+(O1306-INDEX(Table2xAcq.1[],_xlfn.AGGREGATE(15,6,(ROW(Tableyear1[])-ROW(INDEX(Tableyear1[],1,1))+1)/(YEAR(Tableyear1[])=YEAR(M1306)),1)))*$C$25,P1306-MAX($Q$2:Q1306)*$C$19),P1306)*(1+Tbill_YTM)^(1/52)</f>
        <v>17282.114845747121</v>
      </c>
      <c r="Q1307" s="64">
        <f t="shared" si="80"/>
        <v>40393.487934375938</v>
      </c>
      <c r="R1307" s="64">
        <f>IF(YEAR(M1307)&lt;&gt;YEAR(M1306), R1306*EXP($C$20/52)+(-MAX(Q$2:Q1306)*$C$19), R1306*EXP($C$20/52))</f>
        <v>-16166.92240696821</v>
      </c>
      <c r="S1307" s="65">
        <f t="shared" si="81"/>
        <v>2.4985267398181907</v>
      </c>
      <c r="T1307" s="62"/>
      <c r="U1307" s="62"/>
      <c r="V1307" s="62"/>
    </row>
    <row r="1308" spans="7:22" ht="17.5" customHeight="1" thickBot="1" x14ac:dyDescent="0.45">
      <c r="G1308" s="68" t="s">
        <v>47</v>
      </c>
      <c r="H1308" s="82">
        <v>45747</v>
      </c>
      <c r="I1308" s="83">
        <v>17397.69921875</v>
      </c>
      <c r="J1308" s="73">
        <v>71.731132507324205</v>
      </c>
      <c r="K1308" s="79">
        <f t="shared" si="82"/>
        <v>210.09312253182728</v>
      </c>
      <c r="L1308" s="62"/>
      <c r="M1308" s="82">
        <v>45747</v>
      </c>
      <c r="N1308" s="80">
        <f t="shared" si="83"/>
        <v>14833.031497279877</v>
      </c>
      <c r="O1308" s="80">
        <f t="array" ref="O1308">IF(YEAR(M1308)&lt;&gt;YEAR(M1307),IF(O1307&gt;INDEX(Table2xAcq.1[],_xlfn.AGGREGATE(15,6,(ROW(Tableyear1[])-ROW(INDEX(Tableyear1[],1,1))+1)/(YEAR(Tableyear1[])=YEAR(M1307)),1)),O1307-(O1307-INDEX(Table2xAcq.1[],_xlfn.AGGREGATE(15,6,(ROW(Tableyear1[])-ROW(INDEX(Tableyear1[],1,1))+1)/(YEAR(Tableyear1[])=YEAR(M1307)),1)))*$C$25,O1307+MAX($Q$2:Q1307)*$C$19),O1307)*($J1308/$J1307)</f>
        <v>5388.642724116401</v>
      </c>
      <c r="P1308" s="80">
        <f t="array" ref="P1308">IF(YEAR(M1308)&lt;&gt;YEAR(M1307),IF(O1307&gt;INDEX(Table2xAcq.1[],_xlfn.AGGREGATE(15,6,(ROW(Tableyear1[])-ROW(INDEX(Tableyear1[],1,1))+1)/(YEAR(Tableyear1[])=YEAR(M1307)),1)),P1307+(O1307-INDEX(Table2xAcq.1[],_xlfn.AGGREGATE(15,6,(ROW(Tableyear1[])-ROW(INDEX(Tableyear1[],1,1))+1)/(YEAR(Tableyear1[])=YEAR(M1307)),1)))*$C$25,P1307-MAX($Q$2:Q1307)*$C$19),P1307)*(1+Tbill_YTM)^(1/52)</f>
        <v>17291.941457914905</v>
      </c>
      <c r="Q1308" s="64">
        <f t="shared" si="80"/>
        <v>37513.615679311188</v>
      </c>
      <c r="R1308" s="64">
        <f>IF(YEAR(M1308)&lt;&gt;YEAR(M1307), R1307*EXP($C$20/52)+(-MAX(Q$2:Q1307)*$C$19), R1307*EXP($C$20/52))</f>
        <v>-16185.587314352008</v>
      </c>
      <c r="S1308" s="65">
        <f t="shared" si="81"/>
        <v>2.3177172969217676</v>
      </c>
      <c r="T1308" s="62"/>
      <c r="U1308" s="62"/>
      <c r="V1308" s="62"/>
    </row>
    <row r="1309" spans="7:22" ht="17.5" customHeight="1" thickBot="1" x14ac:dyDescent="0.45">
      <c r="G1309" s="69" t="s">
        <v>49</v>
      </c>
      <c r="H1309" s="94">
        <v>45754</v>
      </c>
      <c r="I1309" s="95">
        <v>18690.05078125</v>
      </c>
      <c r="J1309" s="73">
        <v>81.320594787597599</v>
      </c>
      <c r="K1309" s="79">
        <f t="shared" si="82"/>
        <v>210.21258150155788</v>
      </c>
      <c r="L1309" s="62"/>
      <c r="M1309" s="94">
        <v>45754</v>
      </c>
      <c r="N1309" s="80">
        <f t="shared" si="83"/>
        <v>15934.872102241126</v>
      </c>
      <c r="O1309" s="80">
        <f t="array" ref="O1309">IF(YEAR(M1309)&lt;&gt;YEAR(M1308),IF(O1308&gt;INDEX(Table2xAcq.1[],_xlfn.AGGREGATE(15,6,(ROW(Tableyear1[])-ROW(INDEX(Tableyear1[],1,1))+1)/(YEAR(Tableyear1[])=YEAR(M1308)),1)),O1308-(O1308-INDEX(Table2xAcq.1[],_xlfn.AGGREGATE(15,6,(ROW(Tableyear1[])-ROW(INDEX(Tableyear1[],1,1))+1)/(YEAR(Tableyear1[])=YEAR(M1308)),1)))*$C$25,O1308+MAX($Q$2:Q1308)*$C$19),O1308)*($J1309/$J1308)</f>
        <v>6109.0298745563814</v>
      </c>
      <c r="P1309" s="80">
        <f t="array" ref="P1309">IF(YEAR(M1309)&lt;&gt;YEAR(M1308),IF(O1308&gt;INDEX(Table2xAcq.1[],_xlfn.AGGREGATE(15,6,(ROW(Tableyear1[])-ROW(INDEX(Tableyear1[],1,1))+1)/(YEAR(Tableyear1[])=YEAR(M1308)),1)),P1308+(O1308-INDEX(Table2xAcq.1[],_xlfn.AGGREGATE(15,6,(ROW(Tableyear1[])-ROW(INDEX(Tableyear1[],1,1))+1)/(YEAR(Tableyear1[])=YEAR(M1308)),1)))*$C$25,P1308-MAX($Q$2:Q1308)*$C$19),P1308)*(1+Tbill_YTM)^(1/52)</f>
        <v>17301.773657495316</v>
      </c>
      <c r="Q1309" s="64">
        <f t="shared" si="80"/>
        <v>39345.675634292827</v>
      </c>
      <c r="R1309" s="64">
        <f>IF(YEAR(M1309)&lt;&gt;YEAR(M1308), R1308*EXP($C$20/52)+(-MAX(Q$2:Q1308)*$C$19), R1308*EXP($C$20/52))</f>
        <v>-16204.273770597047</v>
      </c>
      <c r="S1309" s="65">
        <f t="shared" si="81"/>
        <v>2.4281048439015072</v>
      </c>
      <c r="T1309" s="62"/>
      <c r="U1309" s="62"/>
      <c r="V1309" s="62"/>
    </row>
    <row r="1310" spans="7:22" x14ac:dyDescent="0.4">
      <c r="G1310" s="67"/>
      <c r="H1310" s="77">
        <v>45761</v>
      </c>
      <c r="I1310" s="78">
        <v>18258.08984375</v>
      </c>
      <c r="J1310" s="73">
        <v>77.554733276367102</v>
      </c>
      <c r="K1310" s="79">
        <f t="shared" si="82"/>
        <v>210.33210839567019</v>
      </c>
      <c r="L1310" s="62"/>
      <c r="M1310" s="77">
        <v>45761</v>
      </c>
      <c r="N1310" s="80">
        <f t="shared" si="83"/>
        <v>15566.588336039058</v>
      </c>
      <c r="O1310" s="80">
        <f t="array" ref="O1310">IF(YEAR(M1310)&lt;&gt;YEAR(M1309),IF(O1309&gt;INDEX(Table2xAcq.1[],_xlfn.AGGREGATE(15,6,(ROW(Tableyear1[])-ROW(INDEX(Tableyear1[],1,1))+1)/(YEAR(Tableyear1[])=YEAR(M1309)),1)),O1309-(O1309-INDEX(Table2xAcq.1[],_xlfn.AGGREGATE(15,6,(ROW(Tableyear1[])-ROW(INDEX(Tableyear1[],1,1))+1)/(YEAR(Tableyear1[])=YEAR(M1309)),1)))*$C$25,O1309+MAX($Q$2:Q1309)*$C$19),O1309)*($J1310/$J1309)</f>
        <v>5826.1278552630129</v>
      </c>
      <c r="P1310" s="80">
        <f t="array" ref="P1310">IF(YEAR(M1310)&lt;&gt;YEAR(M1309),IF(O1309&gt;INDEX(Table2xAcq.1[],_xlfn.AGGREGATE(15,6,(ROW(Tableyear1[])-ROW(INDEX(Tableyear1[],1,1))+1)/(YEAR(Tableyear1[])=YEAR(M1309)),1)),P1309+(O1309-INDEX(Table2xAcq.1[],_xlfn.AGGREGATE(15,6,(ROW(Tableyear1[])-ROW(INDEX(Tableyear1[],1,1))+1)/(YEAR(Tableyear1[])=YEAR(M1309)),1)))*$C$25,P1309-MAX($Q$2:Q1309)*$C$19),P1309)*(1+Tbill_YTM)^(1/52)</f>
        <v>17311.611447665357</v>
      </c>
      <c r="Q1310" s="64">
        <f t="shared" si="80"/>
        <v>38704.327638967428</v>
      </c>
      <c r="R1310" s="64">
        <f>IF(YEAR(M1310)&lt;&gt;YEAR(M1309), R1309*EXP($C$20/52)+(-MAX(Q$2:Q1309)*$C$19), R1309*EXP($C$20/52))</f>
        <v>-16222.981800581747</v>
      </c>
      <c r="S1310" s="65">
        <f t="shared" si="81"/>
        <v>2.3857715008704203</v>
      </c>
      <c r="T1310" s="62"/>
      <c r="U1310" s="62"/>
      <c r="V1310" s="62"/>
    </row>
    <row r="1311" spans="7:22" x14ac:dyDescent="0.4">
      <c r="G1311" s="67"/>
      <c r="H1311" s="77">
        <v>45768</v>
      </c>
      <c r="I1311" s="78">
        <v>19432.560546875</v>
      </c>
      <c r="J1311" s="73">
        <v>87.463836669921804</v>
      </c>
      <c r="K1311" s="79">
        <f t="shared" si="82"/>
        <v>210.45170325278602</v>
      </c>
      <c r="L1311" s="62"/>
      <c r="M1311" s="77">
        <v>45768</v>
      </c>
      <c r="N1311" s="80">
        <f t="shared" si="83"/>
        <v>16567.925392913254</v>
      </c>
      <c r="O1311" s="80">
        <f t="array" ref="O1311">IF(YEAR(M1311)&lt;&gt;YEAR(M1310),IF(O1310&gt;INDEX(Table2xAcq.1[],_xlfn.AGGREGATE(15,6,(ROW(Tableyear1[])-ROW(INDEX(Tableyear1[],1,1))+1)/(YEAR(Tableyear1[])=YEAR(M1310)),1)),O1310-(O1310-INDEX(Table2xAcq.1[],_xlfn.AGGREGATE(15,6,(ROW(Tableyear1[])-ROW(INDEX(Tableyear1[],1,1))+1)/(YEAR(Tableyear1[])=YEAR(M1310)),1)))*$C$25,O1310+MAX($Q$2:Q1310)*$C$19),O1310)*($J1311/$J1310)</f>
        <v>6570.5273375762681</v>
      </c>
      <c r="P1311" s="80">
        <f t="array" ref="P1311">IF(YEAR(M1311)&lt;&gt;YEAR(M1310),IF(O1310&gt;INDEX(Table2xAcq.1[],_xlfn.AGGREGATE(15,6,(ROW(Tableyear1[])-ROW(INDEX(Tableyear1[],1,1))+1)/(YEAR(Tableyear1[])=YEAR(M1310)),1)),P1310+(O1310-INDEX(Table2xAcq.1[],_xlfn.AGGREGATE(15,6,(ROW(Tableyear1[])-ROW(INDEX(Tableyear1[],1,1))+1)/(YEAR(Tableyear1[])=YEAR(M1310)),1)))*$C$25,P1310-MAX($Q$2:Q1310)*$C$19),P1310)*(1+Tbill_YTM)^(1/52)</f>
        <v>17321.454831603834</v>
      </c>
      <c r="Q1311" s="64">
        <f t="shared" si="80"/>
        <v>40459.907562093358</v>
      </c>
      <c r="R1311" s="64">
        <f>IF(YEAR(M1311)&lt;&gt;YEAR(M1310), R1310*EXP($C$20/52)+(-MAX(Q$2:Q1310)*$C$19), R1310*EXP($C$20/52))</f>
        <v>-16241.711429213254</v>
      </c>
      <c r="S1311" s="65">
        <f t="shared" si="81"/>
        <v>2.4911110961693295</v>
      </c>
      <c r="T1311" s="62"/>
      <c r="U1311" s="62"/>
      <c r="V1311" s="62"/>
    </row>
    <row r="1312" spans="7:22" x14ac:dyDescent="0.4">
      <c r="G1312" s="67"/>
      <c r="H1312" s="77">
        <v>45775</v>
      </c>
      <c r="I1312" s="78">
        <v>20102.609375</v>
      </c>
      <c r="J1312" s="73">
        <v>93.437271118164006</v>
      </c>
      <c r="K1312" s="79">
        <f t="shared" si="82"/>
        <v>210.57136611154914</v>
      </c>
      <c r="L1312" s="62"/>
      <c r="M1312" s="77">
        <v>45775</v>
      </c>
      <c r="N1312" s="80">
        <f t="shared" si="83"/>
        <v>17139.19951642392</v>
      </c>
      <c r="O1312" s="80">
        <f t="array" ref="O1312">IF(YEAR(M1312)&lt;&gt;YEAR(M1311),IF(O1311&gt;INDEX(Table2xAcq.1[],_xlfn.AGGREGATE(15,6,(ROW(Tableyear1[])-ROW(INDEX(Tableyear1[],1,1))+1)/(YEAR(Tableyear1[])=YEAR(M1311)),1)),O1311-(O1311-INDEX(Table2xAcq.1[],_xlfn.AGGREGATE(15,6,(ROW(Tableyear1[])-ROW(INDEX(Tableyear1[],1,1))+1)/(YEAR(Tableyear1[])=YEAR(M1311)),1)))*$C$25,O1311+MAX($Q$2:Q1311)*$C$19),O1311)*($J1312/$J1311)</f>
        <v>7019.2683925738311</v>
      </c>
      <c r="P1312" s="80">
        <f t="array" ref="P1312">IF(YEAR(M1312)&lt;&gt;YEAR(M1311),IF(O1311&gt;INDEX(Table2xAcq.1[],_xlfn.AGGREGATE(15,6,(ROW(Tableyear1[])-ROW(INDEX(Tableyear1[],1,1))+1)/(YEAR(Tableyear1[])=YEAR(M1311)),1)),P1311+(O1311-INDEX(Table2xAcq.1[],_xlfn.AGGREGATE(15,6,(ROW(Tableyear1[])-ROW(INDEX(Tableyear1[],1,1))+1)/(YEAR(Tableyear1[])=YEAR(M1311)),1)))*$C$25,P1311-MAX($Q$2:Q1311)*$C$19),P1311)*(1+Tbill_YTM)^(1/52)</f>
        <v>17331.303812491369</v>
      </c>
      <c r="Q1312" s="64">
        <f t="shared" si="80"/>
        <v>41489.771721489116</v>
      </c>
      <c r="R1312" s="64">
        <f>IF(YEAR(M1312)&lt;&gt;YEAR(M1311), R1311*EXP($C$20/52)+(-MAX(Q$2:Q1311)*$C$19), R1311*EXP($C$20/52))</f>
        <v>-16260.462681427465</v>
      </c>
      <c r="S1312" s="65">
        <f t="shared" si="81"/>
        <v>2.5515738718110592</v>
      </c>
      <c r="T1312" s="62"/>
      <c r="U1312" s="62"/>
      <c r="V1312" s="62"/>
    </row>
    <row r="1313" spans="1:22" x14ac:dyDescent="0.4">
      <c r="G1313" s="67"/>
      <c r="H1313" s="77">
        <v>45782</v>
      </c>
      <c r="I1313" s="78">
        <v>20061.44921875</v>
      </c>
      <c r="J1313" s="73">
        <v>92.977783203125</v>
      </c>
      <c r="K1313" s="79">
        <f t="shared" si="82"/>
        <v>210.69109701062527</v>
      </c>
      <c r="L1313" s="62"/>
      <c r="M1313" s="77">
        <v>45782</v>
      </c>
      <c r="N1313" s="80">
        <f t="shared" si="83"/>
        <v>17104.106951228216</v>
      </c>
      <c r="O1313" s="80">
        <f t="array" ref="O1313">IF(YEAR(M1313)&lt;&gt;YEAR(M1312),IF(O1312&gt;INDEX(Table2xAcq.1[],_xlfn.AGGREGATE(15,6,(ROW(Tableyear1[])-ROW(INDEX(Tableyear1[],1,1))+1)/(YEAR(Tableyear1[])=YEAR(M1312)),1)),O1312-(O1312-INDEX(Table2xAcq.1[],_xlfn.AGGREGATE(15,6,(ROW(Tableyear1[])-ROW(INDEX(Tableyear1[],1,1))+1)/(YEAR(Tableyear1[])=YEAR(M1312)),1)))*$C$25,O1312+MAX($Q$2:Q1312)*$C$19),O1312)*($J1313/$J1312)</f>
        <v>6984.7503789353104</v>
      </c>
      <c r="P1313" s="80">
        <f t="array" ref="P1313">IF(YEAR(M1313)&lt;&gt;YEAR(M1312),IF(O1312&gt;INDEX(Table2xAcq.1[],_xlfn.AGGREGATE(15,6,(ROW(Tableyear1[])-ROW(INDEX(Tableyear1[],1,1))+1)/(YEAR(Tableyear1[])=YEAR(M1312)),1)),P1312+(O1312-INDEX(Table2xAcq.1[],_xlfn.AGGREGATE(15,6,(ROW(Tableyear1[])-ROW(INDEX(Tableyear1[],1,1))+1)/(YEAR(Tableyear1[])=YEAR(M1312)),1)))*$C$25,P1312-MAX($Q$2:Q1312)*$C$19),P1312)*(1+Tbill_YTM)^(1/52)</f>
        <v>17341.158393510388</v>
      </c>
      <c r="Q1313" s="64">
        <f t="shared" si="80"/>
        <v>41430.015723673918</v>
      </c>
      <c r="R1313" s="64">
        <f>IF(YEAR(M1313)&lt;&gt;YEAR(M1312), R1312*EXP($C$20/52)+(-MAX(Q$2:Q1312)*$C$19), R1312*EXP($C$20/52))</f>
        <v>-16279.235582189067</v>
      </c>
      <c r="S1313" s="65">
        <f t="shared" si="81"/>
        <v>2.5449607578013089</v>
      </c>
      <c r="T1313" s="62"/>
      <c r="U1313" s="62"/>
      <c r="V1313" s="62"/>
    </row>
    <row r="1314" spans="1:22" x14ac:dyDescent="0.4">
      <c r="G1314" s="67"/>
      <c r="H1314" s="77">
        <v>45789</v>
      </c>
      <c r="I1314" s="78">
        <v>21427.939453125</v>
      </c>
      <c r="J1314" s="73">
        <v>105.943519592285</v>
      </c>
      <c r="K1314" s="79">
        <f t="shared" si="82"/>
        <v>210.81089598870219</v>
      </c>
      <c r="L1314" s="62"/>
      <c r="M1314" s="77">
        <v>45789</v>
      </c>
      <c r="N1314" s="80">
        <f t="shared" si="83"/>
        <v>18269.157135873611</v>
      </c>
      <c r="O1314" s="80">
        <f t="array" ref="O1314">IF(YEAR(M1314)&lt;&gt;YEAR(M1313),IF(O1313&gt;INDEX(Table2xAcq.1[],_xlfn.AGGREGATE(15,6,(ROW(Tableyear1[])-ROW(INDEX(Tableyear1[],1,1))+1)/(YEAR(Tableyear1[])=YEAR(M1313)),1)),O1313-(O1313-INDEX(Table2xAcq.1[],_xlfn.AGGREGATE(15,6,(ROW(Tableyear1[])-ROW(INDEX(Tableyear1[],1,1))+1)/(YEAR(Tableyear1[])=YEAR(M1313)),1)))*$C$25,O1313+MAX($Q$2:Q1313)*$C$19),O1313)*($J1314/$J1313)</f>
        <v>7958.7726564885661</v>
      </c>
      <c r="P1314" s="80">
        <f t="array" ref="P1314">IF(YEAR(M1314)&lt;&gt;YEAR(M1313),IF(O1313&gt;INDEX(Table2xAcq.1[],_xlfn.AGGREGATE(15,6,(ROW(Tableyear1[])-ROW(INDEX(Tableyear1[],1,1))+1)/(YEAR(Tableyear1[])=YEAR(M1313)),1)),P1313+(O1313-INDEX(Table2xAcq.1[],_xlfn.AGGREGATE(15,6,(ROW(Tableyear1[])-ROW(INDEX(Tableyear1[],1,1))+1)/(YEAR(Tableyear1[])=YEAR(M1313)),1)))*$C$25,P1313-MAX($Q$2:Q1313)*$C$19),P1313)*(1+Tbill_YTM)^(1/52)</f>
        <v>17351.018577845123</v>
      </c>
      <c r="Q1314" s="64">
        <f t="shared" si="80"/>
        <v>43578.948370207305</v>
      </c>
      <c r="R1314" s="64">
        <f>IF(YEAR(M1314)&lt;&gt;YEAR(M1313), R1313*EXP($C$20/52)+(-MAX(Q$2:Q1313)*$C$19), R1313*EXP($C$20/52))</f>
        <v>-16298.030156491572</v>
      </c>
      <c r="S1314" s="65">
        <f t="shared" si="81"/>
        <v>2.6738782510381864</v>
      </c>
      <c r="T1314" s="62"/>
      <c r="U1314" s="62"/>
      <c r="V1314" s="62"/>
    </row>
    <row r="1315" spans="1:22" x14ac:dyDescent="0.4">
      <c r="G1315" s="67"/>
      <c r="H1315" s="77">
        <v>45796</v>
      </c>
      <c r="I1315" s="78">
        <v>20915.66015625</v>
      </c>
      <c r="J1315" s="73">
        <v>100.829147338867</v>
      </c>
      <c r="K1315" s="79">
        <f t="shared" si="82"/>
        <v>210.93076308448957</v>
      </c>
      <c r="L1315" s="62"/>
      <c r="M1315" s="77">
        <v>45796</v>
      </c>
      <c r="N1315" s="80">
        <f t="shared" si="83"/>
        <v>17832.395076108722</v>
      </c>
      <c r="O1315" s="80">
        <f t="array" ref="O1315">IF(YEAR(M1315)&lt;&gt;YEAR(M1314),IF(O1314&gt;INDEX(Table2xAcq.1[],_xlfn.AGGREGATE(15,6,(ROW(Tableyear1[])-ROW(INDEX(Tableyear1[],1,1))+1)/(YEAR(Tableyear1[])=YEAR(M1314)),1)),O1314-(O1314-INDEX(Table2xAcq.1[],_xlfn.AGGREGATE(15,6,(ROW(Tableyear1[])-ROW(INDEX(Tableyear1[],1,1))+1)/(YEAR(Tableyear1[])=YEAR(M1314)),1)))*$C$25,O1314+MAX($Q$2:Q1314)*$C$19),O1314)*($J1315/$J1314)</f>
        <v>7574.5667493953015</v>
      </c>
      <c r="P1315" s="80">
        <f t="array" ref="P1315">IF(YEAR(M1315)&lt;&gt;YEAR(M1314),IF(O1314&gt;INDEX(Table2xAcq.1[],_xlfn.AGGREGATE(15,6,(ROW(Tableyear1[])-ROW(INDEX(Tableyear1[],1,1))+1)/(YEAR(Tableyear1[])=YEAR(M1314)),1)),P1314+(O1314-INDEX(Table2xAcq.1[],_xlfn.AGGREGATE(15,6,(ROW(Tableyear1[])-ROW(INDEX(Tableyear1[],1,1))+1)/(YEAR(Tableyear1[])=YEAR(M1314)),1)))*$C$25,P1314-MAX($Q$2:Q1314)*$C$19),P1314)*(1+Tbill_YTM)^(1/52)</f>
        <v>17360.884368681622</v>
      </c>
      <c r="Q1315" s="64">
        <f t="shared" si="80"/>
        <v>42767.846194185644</v>
      </c>
      <c r="R1315" s="64">
        <f>IF(YEAR(M1315)&lt;&gt;YEAR(M1314), R1314*EXP($C$20/52)+(-MAX(Q$2:Q1314)*$C$19), R1314*EXP($C$20/52))</f>
        <v>-16316.846429357343</v>
      </c>
      <c r="S1315" s="65">
        <f t="shared" si="81"/>
        <v>2.6210852923906636</v>
      </c>
      <c r="T1315" s="62"/>
      <c r="U1315" s="62"/>
      <c r="V1315" s="62"/>
    </row>
    <row r="1316" spans="1:22" x14ac:dyDescent="0.4">
      <c r="G1316" s="67"/>
      <c r="H1316" s="77">
        <v>45803</v>
      </c>
      <c r="I1316" s="78">
        <v>21340.990234375</v>
      </c>
      <c r="J1316" s="73">
        <v>104.614990234375</v>
      </c>
      <c r="K1316" s="79">
        <f t="shared" si="82"/>
        <v>211.05069833671919</v>
      </c>
      <c r="L1316" s="62"/>
      <c r="M1316" s="77">
        <v>45803</v>
      </c>
      <c r="N1316" s="80">
        <f t="shared" si="83"/>
        <v>18195.025465693183</v>
      </c>
      <c r="O1316" s="80">
        <f t="array" ref="O1316">IF(YEAR(M1316)&lt;&gt;YEAR(M1315),IF(O1315&gt;INDEX(Table2xAcq.1[],_xlfn.AGGREGATE(15,6,(ROW(Tableyear1[])-ROW(INDEX(Tableyear1[],1,1))+1)/(YEAR(Tableyear1[])=YEAR(M1315)),1)),O1315-(O1315-INDEX(Table2xAcq.1[],_xlfn.AGGREGATE(15,6,(ROW(Tableyear1[])-ROW(INDEX(Tableyear1[],1,1))+1)/(YEAR(Tableyear1[])=YEAR(M1315)),1)))*$C$25,O1315+MAX($Q$2:Q1315)*$C$19),O1315)*($J1316/$J1315)</f>
        <v>7858.9698260014593</v>
      </c>
      <c r="P1316" s="80">
        <f t="array" ref="P1316">IF(YEAR(M1316)&lt;&gt;YEAR(M1315),IF(O1315&gt;INDEX(Table2xAcq.1[],_xlfn.AGGREGATE(15,6,(ROW(Tableyear1[])-ROW(INDEX(Tableyear1[],1,1))+1)/(YEAR(Tableyear1[])=YEAR(M1315)),1)),P1315+(O1315-INDEX(Table2xAcq.1[],_xlfn.AGGREGATE(15,6,(ROW(Tableyear1[])-ROW(INDEX(Tableyear1[],1,1))+1)/(YEAR(Tableyear1[])=YEAR(M1315)),1)))*$C$25,P1315-MAX($Q$2:Q1315)*$C$19),P1315)*(1+Tbill_YTM)^(1/52)</f>
        <v>17370.755769207743</v>
      </c>
      <c r="Q1316" s="64">
        <f t="shared" si="80"/>
        <v>43424.751060902388</v>
      </c>
      <c r="R1316" s="64">
        <f>IF(YEAR(M1316)&lt;&gt;YEAR(M1315), R1315*EXP($C$20/52)+(-MAX(Q$2:Q1315)*$C$19), R1315*EXP($C$20/52))</f>
        <v>-16335.684425837635</v>
      </c>
      <c r="S1316" s="65">
        <f t="shared" si="81"/>
        <v>2.6582755842307306</v>
      </c>
      <c r="T1316" s="62"/>
      <c r="U1316" s="62"/>
      <c r="V1316" s="62"/>
    </row>
    <row r="1317" spans="1:22" x14ac:dyDescent="0.4">
      <c r="G1317" s="67"/>
      <c r="H1317" s="77">
        <v>45810</v>
      </c>
      <c r="I1317" s="78">
        <v>21761.7890625</v>
      </c>
      <c r="J1317" s="73">
        <v>108.830345153808</v>
      </c>
      <c r="K1317" s="79">
        <f t="shared" si="82"/>
        <v>211.1707017841448</v>
      </c>
      <c r="L1317" s="62"/>
      <c r="M1317" s="77">
        <v>45810</v>
      </c>
      <c r="N1317" s="80">
        <f t="shared" si="83"/>
        <v>18553.792575821732</v>
      </c>
      <c r="O1317" s="80">
        <f t="array" ref="O1317">IF(YEAR(M1317)&lt;&gt;YEAR(M1316),IF(O1316&gt;INDEX(Table2xAcq.1[],_xlfn.AGGREGATE(15,6,(ROW(Tableyear1[])-ROW(INDEX(Tableyear1[],1,1))+1)/(YEAR(Tableyear1[])=YEAR(M1316)),1)),O1316-(O1316-INDEX(Table2xAcq.1[],_xlfn.AGGREGATE(15,6,(ROW(Tableyear1[])-ROW(INDEX(Tableyear1[],1,1))+1)/(YEAR(Tableyear1[])=YEAR(M1316)),1)))*$C$25,O1316+MAX($Q$2:Q1316)*$C$19),O1316)*($J1317/$J1316)</f>
        <v>8175.6390437062191</v>
      </c>
      <c r="P1317" s="80">
        <f t="array" ref="P1317">IF(YEAR(M1317)&lt;&gt;YEAR(M1316),IF(O1316&gt;INDEX(Table2xAcq.1[],_xlfn.AGGREGATE(15,6,(ROW(Tableyear1[])-ROW(INDEX(Tableyear1[],1,1))+1)/(YEAR(Tableyear1[])=YEAR(M1316)),1)),P1316+(O1316-INDEX(Table2xAcq.1[],_xlfn.AGGREGATE(15,6,(ROW(Tableyear1[])-ROW(INDEX(Tableyear1[],1,1))+1)/(YEAR(Tableyear1[])=YEAR(M1316)),1)))*$C$25,P1316-MAX($Q$2:Q1316)*$C$19),P1316)*(1+Tbill_YTM)^(1/52)</f>
        <v>17380.632782613153</v>
      </c>
      <c r="Q1317" s="64">
        <f t="shared" si="80"/>
        <v>44110.064402141099</v>
      </c>
      <c r="R1317" s="64">
        <f>IF(YEAR(M1317)&lt;&gt;YEAR(M1316), R1316*EXP($C$20/52)+(-MAX(Q$2:Q1316)*$C$19), R1316*EXP($C$20/52))</f>
        <v>-16354.544171012622</v>
      </c>
      <c r="S1317" s="65">
        <f t="shared" si="81"/>
        <v>2.6971136548289345</v>
      </c>
      <c r="T1317" s="62"/>
      <c r="U1317" s="62"/>
      <c r="V1317" s="62"/>
    </row>
    <row r="1318" spans="1:22" x14ac:dyDescent="0.4">
      <c r="G1318" s="67"/>
      <c r="H1318" s="77">
        <v>45817</v>
      </c>
      <c r="I1318" s="78">
        <v>21631.0390625</v>
      </c>
      <c r="J1318" s="73">
        <v>107.491821289062</v>
      </c>
      <c r="K1318" s="79">
        <f t="shared" si="82"/>
        <v>211.29077346554217</v>
      </c>
      <c r="L1318" s="62"/>
      <c r="M1318" s="77">
        <v>45817</v>
      </c>
      <c r="N1318" s="80">
        <f t="shared" si="83"/>
        <v>18442.316981038533</v>
      </c>
      <c r="O1318" s="80">
        <f t="array" ref="O1318">IF(YEAR(M1318)&lt;&gt;YEAR(M1317),IF(O1317&gt;INDEX(Table2xAcq.1[],_xlfn.AGGREGATE(15,6,(ROW(Tableyear1[])-ROW(INDEX(Tableyear1[],1,1))+1)/(YEAR(Tableyear1[])=YEAR(M1317)),1)),O1317-(O1317-INDEX(Table2xAcq.1[],_xlfn.AGGREGATE(15,6,(ROW(Tableyear1[])-ROW(INDEX(Tableyear1[],1,1))+1)/(YEAR(Tableyear1[])=YEAR(M1317)),1)))*$C$25,O1317+MAX($Q$2:Q1317)*$C$19),O1317)*($J1318/$J1317)</f>
        <v>8075.0853979920212</v>
      </c>
      <c r="P1318" s="80">
        <f t="array" ref="P1318">IF(YEAR(M1318)&lt;&gt;YEAR(M1317),IF(O1317&gt;INDEX(Table2xAcq.1[],_xlfn.AGGREGATE(15,6,(ROW(Tableyear1[])-ROW(INDEX(Tableyear1[],1,1))+1)/(YEAR(Tableyear1[])=YEAR(M1317)),1)),P1317+(O1317-INDEX(Table2xAcq.1[],_xlfn.AGGREGATE(15,6,(ROW(Tableyear1[])-ROW(INDEX(Tableyear1[],1,1))+1)/(YEAR(Tableyear1[])=YEAR(M1317)),1)))*$C$25,P1317-MAX($Q$2:Q1317)*$C$19),P1317)*(1+Tbill_YTM)^(1/52)</f>
        <v>17390.515412089338</v>
      </c>
      <c r="Q1318" s="64">
        <f t="shared" si="80"/>
        <v>43907.917791119893</v>
      </c>
      <c r="R1318" s="64">
        <f>IF(YEAR(M1318)&lt;&gt;YEAR(M1317), R1317*EXP($C$20/52)+(-MAX(Q$2:Q1317)*$C$19), R1317*EXP($C$20/52))</f>
        <v>-16373.425689991434</v>
      </c>
      <c r="S1318" s="65">
        <f t="shared" si="81"/>
        <v>2.6816573771705841</v>
      </c>
      <c r="T1318" s="62"/>
      <c r="U1318" s="62"/>
      <c r="V1318" s="62"/>
    </row>
    <row r="1319" spans="1:22" ht="17.5" customHeight="1" x14ac:dyDescent="0.4">
      <c r="A1319" s="4"/>
      <c r="G1319" s="67"/>
      <c r="H1319" s="77">
        <v>45824</v>
      </c>
      <c r="I1319" s="78">
        <v>21626.390625</v>
      </c>
      <c r="J1319" s="73">
        <v>107.23210144042901</v>
      </c>
      <c r="K1319" s="79">
        <f t="shared" si="82"/>
        <v>211.41091341970917</v>
      </c>
      <c r="L1319" s="79"/>
      <c r="M1319" s="77">
        <v>45824</v>
      </c>
      <c r="N1319" s="93">
        <f t="shared" si="83"/>
        <v>18438.353789182893</v>
      </c>
      <c r="O1319" s="80">
        <f t="array" ref="O1319">IF(YEAR(M1319)&lt;&gt;YEAR(M1318),IF(O1318&gt;INDEX(Table2xAcq.1[],_xlfn.AGGREGATE(15,6,(ROW(Tableyear1[])-ROW(INDEX(Tableyear1[],1,1))+1)/(YEAR(Tableyear1[])=YEAR(M1318)),1)),O1318-(O1318-INDEX(Table2xAcq.1[],_xlfn.AGGREGATE(15,6,(ROW(Tableyear1[])-ROW(INDEX(Tableyear1[],1,1))+1)/(YEAR(Tableyear1[])=YEAR(M1318)),1)))*$C$25,O1318+MAX($Q$2:Q1318)*$C$19),O1318)*($J1319/$J1318)</f>
        <v>8055.5745186328822</v>
      </c>
      <c r="P1319" s="80">
        <f t="array" ref="P1319">IF(YEAR(M1319)&lt;&gt;YEAR(M1318),IF(O1318&gt;INDEX(Table2xAcq.1[],_xlfn.AGGREGATE(15,6,(ROW(Tableyear1[])-ROW(INDEX(Tableyear1[],1,1))+1)/(YEAR(Tableyear1[])=YEAR(M1318)),1)),P1318+(O1318-INDEX(Table2xAcq.1[],_xlfn.AGGREGATE(15,6,(ROW(Tableyear1[])-ROW(INDEX(Tableyear1[],1,1))+1)/(YEAR(Tableyear1[])=YEAR(M1318)),1)))*$C$25,P1318-MAX($Q$2:Q1318)*$C$19),P1318)*(1+Tbill_YTM)^(1/52)</f>
        <v>17400.403660829597</v>
      </c>
      <c r="Q1319" s="64">
        <f t="shared" si="80"/>
        <v>43894.331968645376</v>
      </c>
      <c r="R1319" s="66">
        <f>IF(YEAR(M1319)&lt;&gt;YEAR(M1318), R1318*EXP($C$20/52)+(-MAX(Q$2:Q1318)*$C$19), R1318*EXP($C$20/52))</f>
        <v>-16392.329007912194</v>
      </c>
      <c r="S1319" s="65">
        <f t="shared" si="81"/>
        <v>2.6777361500893866</v>
      </c>
      <c r="T1319" s="62"/>
      <c r="U1319" s="62"/>
      <c r="V1319" s="62"/>
    </row>
    <row r="1320" spans="1:22" ht="17.5" customHeight="1" thickBot="1" x14ac:dyDescent="0.45">
      <c r="G1320" s="70" t="s">
        <v>50</v>
      </c>
      <c r="H1320" s="98">
        <v>45831</v>
      </c>
      <c r="I1320" s="99">
        <v>22534.19921875</v>
      </c>
      <c r="J1320" s="73">
        <v>116.10235595703099</v>
      </c>
      <c r="K1320" s="79">
        <f t="shared" si="82"/>
        <v>211.53112168546571</v>
      </c>
      <c r="L1320" s="62"/>
      <c r="M1320" s="98">
        <v>45831</v>
      </c>
      <c r="N1320" s="80">
        <f t="shared" si="83"/>
        <v>19212.338515282932</v>
      </c>
      <c r="O1320" s="80">
        <f t="array" ref="O1320">IF(YEAR(M1320)&lt;&gt;YEAR(M1319),IF(O1319&gt;INDEX(Table2xAcq.1[],_xlfn.AGGREGATE(15,6,(ROW(Tableyear1[])-ROW(INDEX(Tableyear1[],1,1))+1)/(YEAR(Tableyear1[])=YEAR(M1319)),1)),O1319-(O1319-INDEX(Table2xAcq.1[],_xlfn.AGGREGATE(15,6,(ROW(Tableyear1[])-ROW(INDEX(Tableyear1[],1,1))+1)/(YEAR(Tableyear1[])=YEAR(M1319)),1)))*$C$25,O1319+MAX($Q$2:Q1319)*$C$19),O1319)*($J1320/$J1319)</f>
        <v>8721.9327760752476</v>
      </c>
      <c r="P1320" s="80">
        <f t="array" ref="P1320">IF(YEAR(M1320)&lt;&gt;YEAR(M1319),IF(O1319&gt;INDEX(Table2xAcq.1[],_xlfn.AGGREGATE(15,6,(ROW(Tableyear1[])-ROW(INDEX(Tableyear1[],1,1))+1)/(YEAR(Tableyear1[])=YEAR(M1319)),1)),P1319+(O1319-INDEX(Table2xAcq.1[],_xlfn.AGGREGATE(15,6,(ROW(Tableyear1[])-ROW(INDEX(Tableyear1[],1,1))+1)/(YEAR(Tableyear1[])=YEAR(M1319)),1)))*$C$25,P1319-MAX($Q$2:Q1319)*$C$19),P1319)*(1+Tbill_YTM)^(1/52)</f>
        <v>17410.297532029042</v>
      </c>
      <c r="Q1320" s="64">
        <f t="shared" si="80"/>
        <v>45344.568823387221</v>
      </c>
      <c r="R1320" s="64">
        <f>IF(YEAR(M1320)&lt;&gt;YEAR(M1319), R1319*EXP($C$20/52)+(-MAX(Q$2:Q1319)*$C$19), R1319*EXP($C$20/52))</f>
        <v>-16411.254149942044</v>
      </c>
      <c r="S1320" s="65">
        <f t="shared" si="81"/>
        <v>2.7630166719188463</v>
      </c>
      <c r="T1320" s="62"/>
      <c r="U1320" s="62"/>
      <c r="V1320" s="62"/>
    </row>
    <row r="1321" spans="1:22" x14ac:dyDescent="0.4">
      <c r="G1321" s="67"/>
      <c r="H1321" s="77">
        <v>45838</v>
      </c>
      <c r="I1321" s="78">
        <v>22866.970703125</v>
      </c>
      <c r="J1321" s="73">
        <v>119.48999786376901</v>
      </c>
      <c r="K1321" s="79">
        <f t="shared" si="82"/>
        <v>211.65139830165373</v>
      </c>
      <c r="L1321" s="62"/>
      <c r="M1321" s="77">
        <v>45838</v>
      </c>
      <c r="N1321" s="80">
        <f t="shared" si="83"/>
        <v>19496.054761153609</v>
      </c>
      <c r="O1321" s="80">
        <f t="array" ref="O1321">IF(YEAR(M1321)&lt;&gt;YEAR(M1320),IF(O1320&gt;INDEX(Table2xAcq.1[],_xlfn.AGGREGATE(15,6,(ROW(Tableyear1[])-ROW(INDEX(Tableyear1[],1,1))+1)/(YEAR(Tableyear1[])=YEAR(M1320)),1)),O1320-(O1320-INDEX(Table2xAcq.1[],_xlfn.AGGREGATE(15,6,(ROW(Tableyear1[])-ROW(INDEX(Tableyear1[],1,1))+1)/(YEAR(Tableyear1[])=YEAR(M1320)),1)))*$C$25,O1320+MAX($Q$2:Q1320)*$C$19),O1320)*($J1321/$J1320)</f>
        <v>8976.4218838666457</v>
      </c>
      <c r="P1321" s="80">
        <f t="array" ref="P1321">IF(YEAR(M1321)&lt;&gt;YEAR(M1320),IF(O1320&gt;INDEX(Table2xAcq.1[],_xlfn.AGGREGATE(15,6,(ROW(Tableyear1[])-ROW(INDEX(Tableyear1[],1,1))+1)/(YEAR(Tableyear1[])=YEAR(M1320)),1)),P1320+(O1320-INDEX(Table2xAcq.1[],_xlfn.AGGREGATE(15,6,(ROW(Tableyear1[])-ROW(INDEX(Tableyear1[],1,1))+1)/(YEAR(Tableyear1[])=YEAR(M1320)),1)))*$C$25,P1320-MAX($Q$2:Q1320)*$C$19),P1320)*(1+Tbill_YTM)^(1/52)</f>
        <v>17420.197028884606</v>
      </c>
      <c r="Q1321" s="64">
        <f t="shared" si="80"/>
        <v>45892.673673904865</v>
      </c>
      <c r="R1321" s="64">
        <f>IF(YEAR(M1321)&lt;&gt;YEAR(M1320), R1320*EXP($C$20/52)+(-MAX(Q$2:Q1320)*$C$19), R1320*EXP($C$20/52))</f>
        <v>-16430.201141277179</v>
      </c>
      <c r="S1321" s="65">
        <f t="shared" si="81"/>
        <v>2.7931900090139408</v>
      </c>
      <c r="T1321" s="62"/>
      <c r="U1321" s="62"/>
      <c r="V1321" s="62"/>
    </row>
    <row r="1322" spans="1:22" x14ac:dyDescent="0.4">
      <c r="G1322" s="67"/>
      <c r="H1322" s="77">
        <v>45845</v>
      </c>
      <c r="I1322" s="78">
        <v>22780.599609375</v>
      </c>
      <c r="J1322" s="73">
        <v>118.5</v>
      </c>
      <c r="K1322" s="79">
        <f t="shared" si="82"/>
        <v>211.77174330713731</v>
      </c>
      <c r="L1322" s="62"/>
      <c r="M1322" s="77">
        <v>45845</v>
      </c>
      <c r="N1322" s="80">
        <f t="shared" si="83"/>
        <v>19422.415992145146</v>
      </c>
      <c r="O1322" s="80">
        <f t="array" ref="O1322">IF(YEAR(M1322)&lt;&gt;YEAR(M1321),IF(O1321&gt;INDEX(Table2xAcq.1[],_xlfn.AGGREGATE(15,6,(ROW(Tableyear1[])-ROW(INDEX(Tableyear1[],1,1))+1)/(YEAR(Tableyear1[])=YEAR(M1321)),1)),O1321-(O1321-INDEX(Table2xAcq.1[],_xlfn.AGGREGATE(15,6,(ROW(Tableyear1[])-ROW(INDEX(Tableyear1[],1,1))+1)/(YEAR(Tableyear1[])=YEAR(M1321)),1)))*$C$25,O1321+MAX($Q$2:Q1321)*$C$19),O1321)*($J1322/$J1321)</f>
        <v>8902.0504833461691</v>
      </c>
      <c r="P1322" s="80">
        <f t="array" ref="P1322">IF(YEAR(M1322)&lt;&gt;YEAR(M1321),IF(O1321&gt;INDEX(Table2xAcq.1[],_xlfn.AGGREGATE(15,6,(ROW(Tableyear1[])-ROW(INDEX(Tableyear1[],1,1))+1)/(YEAR(Tableyear1[])=YEAR(M1321)),1)),P1321+(O1321-INDEX(Table2xAcq.1[],_xlfn.AGGREGATE(15,6,(ROW(Tableyear1[])-ROW(INDEX(Tableyear1[],1,1))+1)/(YEAR(Tableyear1[])=YEAR(M1321)),1)))*$C$25,P1321-MAX($Q$2:Q1321)*$C$19),P1321)*(1+Tbill_YTM)^(1/52)</f>
        <v>17430.102154595035</v>
      </c>
      <c r="Q1322" s="64">
        <f t="shared" si="80"/>
        <v>45754.568630086353</v>
      </c>
      <c r="R1322" s="64">
        <f>IF(YEAR(M1322)&lt;&gt;YEAR(M1321), R1321*EXP($C$20/52)+(-MAX(Q$2:Q1321)*$C$19), R1321*EXP($C$20/52))</f>
        <v>-16449.17000714289</v>
      </c>
      <c r="S1322" s="65">
        <f t="shared" si="81"/>
        <v>2.7815730891113586</v>
      </c>
      <c r="T1322" s="62"/>
      <c r="U1322" s="62"/>
      <c r="V1322" s="62"/>
    </row>
    <row r="1323" spans="1:22" x14ac:dyDescent="0.4">
      <c r="G1323" s="84" t="s">
        <v>48</v>
      </c>
      <c r="H1323" s="85">
        <v>45852</v>
      </c>
      <c r="I1323" s="86">
        <v>23065.474609375</v>
      </c>
      <c r="J1323" s="87">
        <v>121.370002746582</v>
      </c>
      <c r="K1323" s="88">
        <f t="shared" si="82"/>
        <v>211.89215674080262</v>
      </c>
      <c r="L1323" s="89"/>
      <c r="M1323" s="85">
        <v>45852</v>
      </c>
      <c r="N1323" s="90">
        <f t="shared" si="83"/>
        <v>19665.296375042766</v>
      </c>
      <c r="O1323" s="90">
        <f t="array" ref="O1323">IF(YEAR(M1323)&lt;&gt;YEAR(M1322),IF(O1322&gt;INDEX(Table2xAcq.1[],_xlfn.AGGREGATE(15,6,(ROW(Tableyear1[])-ROW(INDEX(Tableyear1[],1,1))+1)/(YEAR(Tableyear1[])=YEAR(M1322)),1)),O1322-(O1322-INDEX(Table2xAcq.1[],_xlfn.AGGREGATE(15,6,(ROW(Tableyear1[])-ROW(INDEX(Tableyear1[],1,1))+1)/(YEAR(Tableyear1[])=YEAR(M1322)),1)))*$C$25,O1322+MAX($Q$2:Q1322)*$C$19),O1322)*($J1323/$J1322)</f>
        <v>9117.6530937884909</v>
      </c>
      <c r="P1323" s="90">
        <f t="array" ref="P1323">IF(YEAR(M1323)&lt;&gt;YEAR(M1322),IF(O1322&gt;INDEX(Table2xAcq.1[],_xlfn.AGGREGATE(15,6,(ROW(Tableyear1[])-ROW(INDEX(Tableyear1[],1,1))+1)/(YEAR(Tableyear1[])=YEAR(M1322)),1)),P1322+(O1322-INDEX(Table2xAcq.1[],_xlfn.AGGREGATE(15,6,(ROW(Tableyear1[])-ROW(INDEX(Tableyear1[],1,1))+1)/(YEAR(Tableyear1[])=YEAR(M1322)),1)))*$C$25,P1322-MAX($Q$2:Q1322)*$C$19),P1322)*(1+Tbill_YTM)^(1/52)</f>
        <v>17440.0129123609</v>
      </c>
      <c r="Q1323" s="91">
        <f t="shared" si="80"/>
        <v>46222.962381192156</v>
      </c>
      <c r="R1323" s="91">
        <f>IF(YEAR(M1323)&lt;&gt;YEAR(M1322), R1322*EXP($C$20/52)+(-MAX(Q$2:Q1322)*$C$19), R1322*EXP($C$20/52))</f>
        <v>-16468.160772793581</v>
      </c>
      <c r="S1323" s="92">
        <f t="shared" si="81"/>
        <v>2.8068078165447199</v>
      </c>
      <c r="T1323" s="89"/>
      <c r="U1323" s="89"/>
      <c r="V1323" s="89"/>
    </row>
    <row r="1324" spans="1:22" x14ac:dyDescent="0.4">
      <c r="G1324" s="62"/>
      <c r="H1324" s="100"/>
      <c r="I1324" s="63"/>
      <c r="J1324" s="73"/>
      <c r="K1324" s="79"/>
      <c r="L1324" s="62"/>
      <c r="M1324" s="101"/>
      <c r="N1324" s="80"/>
      <c r="O1324" s="80"/>
      <c r="P1324" s="80"/>
      <c r="Q1324" s="64"/>
      <c r="R1324" s="64"/>
      <c r="S1324" s="65"/>
      <c r="T1324" s="62"/>
      <c r="U1324" s="62"/>
      <c r="V1324" s="62"/>
    </row>
    <row r="1325" spans="1:22" x14ac:dyDescent="0.4">
      <c r="G1325" s="62"/>
      <c r="H1325" s="100"/>
      <c r="I1325" s="63"/>
      <c r="J1325" s="73"/>
      <c r="K1325" s="79"/>
      <c r="L1325" s="62"/>
      <c r="M1325" s="101"/>
      <c r="N1325" s="80"/>
      <c r="O1325" s="80"/>
      <c r="P1325" s="80"/>
      <c r="Q1325" s="64"/>
      <c r="R1325" s="64"/>
      <c r="S1325" s="65"/>
      <c r="T1325" s="62"/>
      <c r="U1325" s="62"/>
      <c r="V1325" s="62"/>
    </row>
    <row r="1326" spans="1:22" x14ac:dyDescent="0.4">
      <c r="E1326" s="4"/>
      <c r="F1326" s="4"/>
      <c r="G1326" s="62"/>
      <c r="H1326" s="100"/>
      <c r="I1326" s="63"/>
      <c r="J1326" s="73"/>
      <c r="K1326" s="79"/>
      <c r="L1326" s="62"/>
      <c r="M1326" s="101"/>
      <c r="N1326" s="80"/>
      <c r="O1326" s="80"/>
      <c r="P1326" s="80"/>
      <c r="Q1326" s="64"/>
      <c r="R1326" s="64"/>
      <c r="S1326" s="65"/>
      <c r="T1326" s="62"/>
      <c r="U1326" s="62"/>
      <c r="V1326" s="62"/>
    </row>
    <row r="1327" spans="1:22" x14ac:dyDescent="0.4">
      <c r="B1327" s="27"/>
      <c r="C1327" s="4"/>
      <c r="D1327" s="4"/>
      <c r="G1327" s="62"/>
      <c r="H1327" s="100"/>
      <c r="I1327" s="63"/>
      <c r="J1327" s="73"/>
      <c r="K1327" s="79"/>
      <c r="L1327" s="62"/>
      <c r="M1327" s="101"/>
      <c r="N1327" s="80"/>
      <c r="O1327" s="80"/>
      <c r="P1327" s="80"/>
      <c r="Q1327" s="64"/>
      <c r="R1327" s="64"/>
      <c r="S1327" s="65"/>
      <c r="T1327" s="62"/>
      <c r="U1327" s="62"/>
      <c r="V1327" s="62"/>
    </row>
    <row r="1328" spans="1:22" x14ac:dyDescent="0.4">
      <c r="G1328" s="62"/>
      <c r="H1328" s="100"/>
      <c r="I1328" s="63"/>
      <c r="J1328" s="73"/>
      <c r="K1328" s="79"/>
      <c r="L1328" s="62"/>
      <c r="M1328" s="101"/>
      <c r="N1328" s="80"/>
      <c r="O1328" s="80"/>
      <c r="P1328" s="80"/>
      <c r="Q1328" s="64"/>
      <c r="R1328" s="64"/>
      <c r="S1328" s="65"/>
      <c r="T1328" s="62"/>
      <c r="U1328" s="62"/>
      <c r="V1328" s="62"/>
    </row>
    <row r="1329" spans="7:22" x14ac:dyDescent="0.4">
      <c r="G1329" s="62"/>
      <c r="H1329" s="100"/>
      <c r="I1329" s="63"/>
      <c r="J1329" s="73"/>
      <c r="K1329" s="79"/>
      <c r="L1329" s="62"/>
      <c r="M1329" s="101"/>
      <c r="N1329" s="80"/>
      <c r="O1329" s="80"/>
      <c r="P1329" s="80"/>
      <c r="Q1329" s="64"/>
      <c r="R1329" s="64"/>
      <c r="S1329" s="65"/>
      <c r="T1329" s="62"/>
      <c r="U1329" s="62"/>
      <c r="V1329" s="62"/>
    </row>
    <row r="1330" spans="7:22" x14ac:dyDescent="0.4">
      <c r="G1330" s="62"/>
      <c r="H1330" s="100"/>
      <c r="I1330" s="63"/>
      <c r="J1330" s="73"/>
      <c r="K1330" s="79"/>
      <c r="L1330" s="62"/>
      <c r="M1330" s="101"/>
      <c r="N1330" s="80"/>
      <c r="O1330" s="80"/>
      <c r="P1330" s="80"/>
      <c r="Q1330" s="64"/>
      <c r="R1330" s="64"/>
      <c r="S1330" s="65"/>
      <c r="T1330" s="62"/>
      <c r="U1330" s="62"/>
      <c r="V1330" s="62"/>
    </row>
    <row r="1331" spans="7:22" x14ac:dyDescent="0.4">
      <c r="G1331" s="62"/>
      <c r="H1331" s="100"/>
      <c r="I1331" s="63"/>
      <c r="J1331" s="73"/>
      <c r="K1331" s="79"/>
      <c r="L1331" s="62"/>
      <c r="M1331" s="101"/>
      <c r="N1331" s="80"/>
      <c r="O1331" s="80"/>
      <c r="P1331" s="80"/>
      <c r="Q1331" s="64"/>
      <c r="R1331" s="64"/>
      <c r="S1331" s="65"/>
      <c r="T1331" s="62"/>
      <c r="U1331" s="62"/>
      <c r="V1331" s="62"/>
    </row>
    <row r="1332" spans="7:22" x14ac:dyDescent="0.4">
      <c r="G1332" s="62"/>
      <c r="H1332" s="100"/>
      <c r="I1332" s="63"/>
      <c r="J1332" s="73"/>
      <c r="K1332" s="79"/>
      <c r="L1332" s="62"/>
      <c r="M1332" s="101"/>
      <c r="N1332" s="80"/>
      <c r="O1332" s="80"/>
      <c r="P1332" s="80"/>
      <c r="Q1332" s="64"/>
      <c r="R1332" s="64"/>
      <c r="S1332" s="65"/>
      <c r="T1332" s="62"/>
      <c r="U1332" s="62"/>
      <c r="V1332" s="62"/>
    </row>
    <row r="1333" spans="7:22" x14ac:dyDescent="0.4">
      <c r="G1333" s="62"/>
      <c r="H1333" s="100"/>
      <c r="I1333" s="63"/>
      <c r="J1333" s="73"/>
      <c r="K1333" s="79"/>
      <c r="L1333" s="62"/>
      <c r="M1333" s="101"/>
      <c r="N1333" s="80"/>
      <c r="O1333" s="80"/>
      <c r="P1333" s="80"/>
      <c r="Q1333" s="64"/>
      <c r="R1333" s="64"/>
      <c r="S1333" s="65"/>
      <c r="T1333" s="62"/>
      <c r="U1333" s="62"/>
      <c r="V1333" s="62"/>
    </row>
    <row r="1334" spans="7:22" x14ac:dyDescent="0.4">
      <c r="G1334" s="62"/>
      <c r="H1334" s="100"/>
      <c r="I1334" s="63"/>
      <c r="J1334" s="73"/>
      <c r="K1334" s="79"/>
      <c r="L1334" s="62"/>
      <c r="M1334" s="101"/>
      <c r="N1334" s="80"/>
      <c r="O1334" s="80"/>
      <c r="P1334" s="80"/>
      <c r="Q1334" s="64"/>
      <c r="R1334" s="64"/>
      <c r="S1334" s="65"/>
      <c r="T1334" s="62"/>
      <c r="U1334" s="62"/>
      <c r="V1334" s="62"/>
    </row>
    <row r="1335" spans="7:22" x14ac:dyDescent="0.4">
      <c r="G1335" s="62"/>
      <c r="H1335" s="100"/>
      <c r="I1335" s="63"/>
      <c r="J1335" s="73"/>
      <c r="K1335" s="79"/>
      <c r="L1335" s="62"/>
      <c r="M1335" s="101"/>
      <c r="N1335" s="80"/>
      <c r="O1335" s="80"/>
      <c r="P1335" s="80"/>
      <c r="Q1335" s="64"/>
      <c r="R1335" s="64"/>
      <c r="S1335" s="65"/>
      <c r="T1335" s="62"/>
      <c r="U1335" s="62"/>
      <c r="V1335" s="62"/>
    </row>
    <row r="1336" spans="7:22" x14ac:dyDescent="0.4">
      <c r="G1336" s="62"/>
      <c r="H1336" s="100"/>
      <c r="I1336" s="63"/>
      <c r="J1336" s="73"/>
      <c r="K1336" s="79"/>
      <c r="L1336" s="62"/>
      <c r="M1336" s="101"/>
      <c r="N1336" s="80"/>
      <c r="O1336" s="80"/>
      <c r="P1336" s="80"/>
      <c r="Q1336" s="64"/>
      <c r="R1336" s="64"/>
      <c r="S1336" s="65"/>
      <c r="T1336" s="62"/>
      <c r="U1336" s="62"/>
      <c r="V1336" s="62"/>
    </row>
    <row r="1337" spans="7:22" x14ac:dyDescent="0.4">
      <c r="G1337" s="62"/>
      <c r="H1337" s="100"/>
      <c r="I1337" s="63"/>
      <c r="J1337" s="73"/>
      <c r="K1337" s="79"/>
      <c r="L1337" s="62"/>
      <c r="M1337" s="101"/>
      <c r="N1337" s="80"/>
      <c r="O1337" s="80"/>
      <c r="P1337" s="80"/>
      <c r="Q1337" s="64"/>
      <c r="R1337" s="64"/>
      <c r="S1337" s="65"/>
      <c r="T1337" s="62"/>
      <c r="U1337" s="62"/>
      <c r="V1337" s="62"/>
    </row>
    <row r="1338" spans="7:22" x14ac:dyDescent="0.4">
      <c r="G1338" s="62"/>
      <c r="H1338" s="100"/>
      <c r="I1338" s="63"/>
      <c r="J1338" s="73"/>
      <c r="K1338" s="79"/>
      <c r="L1338" s="62"/>
      <c r="M1338" s="101"/>
      <c r="N1338" s="80"/>
      <c r="O1338" s="80"/>
      <c r="P1338" s="80"/>
      <c r="Q1338" s="64"/>
      <c r="R1338" s="64"/>
      <c r="S1338" s="65"/>
      <c r="T1338" s="62"/>
      <c r="U1338" s="62"/>
      <c r="V1338" s="62"/>
    </row>
    <row r="1339" spans="7:22" x14ac:dyDescent="0.4">
      <c r="G1339" s="62"/>
      <c r="H1339" s="100"/>
      <c r="I1339" s="63"/>
      <c r="J1339" s="73"/>
      <c r="K1339" s="79"/>
      <c r="L1339" s="62"/>
      <c r="M1339" s="101"/>
      <c r="N1339" s="80"/>
      <c r="O1339" s="80"/>
      <c r="P1339" s="80"/>
      <c r="Q1339" s="64"/>
      <c r="R1339" s="64"/>
      <c r="S1339" s="65"/>
      <c r="T1339" s="62"/>
      <c r="U1339" s="62"/>
      <c r="V1339" s="62"/>
    </row>
    <row r="1340" spans="7:22" x14ac:dyDescent="0.4">
      <c r="G1340" s="62"/>
      <c r="H1340" s="100"/>
      <c r="I1340" s="63"/>
      <c r="J1340" s="73"/>
      <c r="K1340" s="79"/>
      <c r="L1340" s="62"/>
      <c r="M1340" s="101"/>
      <c r="N1340" s="80"/>
      <c r="O1340" s="80"/>
      <c r="P1340" s="80"/>
      <c r="Q1340" s="64"/>
      <c r="R1340" s="64"/>
      <c r="S1340" s="65"/>
      <c r="T1340" s="62"/>
      <c r="U1340" s="62"/>
      <c r="V1340" s="62"/>
    </row>
    <row r="1341" spans="7:22" x14ac:dyDescent="0.4">
      <c r="G1341" s="62"/>
      <c r="H1341" s="100"/>
      <c r="I1341" s="63"/>
      <c r="J1341" s="73"/>
      <c r="K1341" s="79"/>
      <c r="L1341" s="62"/>
      <c r="M1341" s="101"/>
      <c r="N1341" s="80"/>
      <c r="O1341" s="80"/>
      <c r="P1341" s="80"/>
      <c r="Q1341" s="64"/>
      <c r="R1341" s="64"/>
      <c r="S1341" s="65"/>
      <c r="T1341" s="62"/>
      <c r="U1341" s="62"/>
      <c r="V1341" s="62"/>
    </row>
    <row r="1342" spans="7:22" x14ac:dyDescent="0.4">
      <c r="G1342" s="62"/>
      <c r="H1342" s="100"/>
      <c r="I1342" s="63"/>
      <c r="J1342" s="73"/>
      <c r="K1342" s="79"/>
      <c r="L1342" s="62"/>
      <c r="M1342" s="101"/>
      <c r="N1342" s="80"/>
      <c r="O1342" s="80"/>
      <c r="P1342" s="80"/>
      <c r="Q1342" s="64"/>
      <c r="R1342" s="64"/>
      <c r="S1342" s="65"/>
      <c r="T1342" s="62"/>
      <c r="U1342" s="62"/>
      <c r="V1342" s="62"/>
    </row>
    <row r="1343" spans="7:22" x14ac:dyDescent="0.4">
      <c r="G1343" s="62"/>
      <c r="H1343" s="100"/>
      <c r="I1343" s="63"/>
      <c r="J1343" s="73"/>
      <c r="K1343" s="79"/>
      <c r="L1343" s="62"/>
      <c r="M1343" s="101"/>
      <c r="N1343" s="80"/>
      <c r="O1343" s="80"/>
      <c r="P1343" s="80"/>
      <c r="Q1343" s="64"/>
      <c r="R1343" s="64"/>
      <c r="S1343" s="65"/>
      <c r="T1343" s="62"/>
      <c r="U1343" s="62"/>
      <c r="V1343" s="62"/>
    </row>
    <row r="1344" spans="7:22" x14ac:dyDescent="0.4">
      <c r="G1344" s="62"/>
      <c r="H1344" s="100"/>
      <c r="I1344" s="63"/>
      <c r="J1344" s="73"/>
      <c r="K1344" s="79"/>
      <c r="L1344" s="62"/>
      <c r="M1344" s="101"/>
      <c r="N1344" s="80"/>
      <c r="O1344" s="80"/>
      <c r="P1344" s="80"/>
      <c r="Q1344" s="64"/>
      <c r="R1344" s="64"/>
      <c r="S1344" s="65"/>
      <c r="T1344" s="62"/>
      <c r="U1344" s="62"/>
      <c r="V1344" s="62"/>
    </row>
    <row r="1345" spans="7:22" x14ac:dyDescent="0.4">
      <c r="G1345" s="62"/>
      <c r="H1345" s="100"/>
      <c r="I1345" s="63"/>
      <c r="J1345" s="73"/>
      <c r="K1345" s="79"/>
      <c r="L1345" s="62"/>
      <c r="M1345" s="101"/>
      <c r="N1345" s="80"/>
      <c r="O1345" s="80"/>
      <c r="P1345" s="80"/>
      <c r="Q1345" s="64"/>
      <c r="R1345" s="64"/>
      <c r="S1345" s="65"/>
      <c r="T1345" s="62"/>
      <c r="U1345" s="62"/>
      <c r="V1345" s="62"/>
    </row>
    <row r="1346" spans="7:22" x14ac:dyDescent="0.4">
      <c r="G1346" s="62"/>
      <c r="H1346" s="100"/>
      <c r="I1346" s="63"/>
      <c r="J1346" s="73"/>
      <c r="K1346" s="79"/>
      <c r="L1346" s="62"/>
      <c r="M1346" s="101"/>
      <c r="N1346" s="80"/>
      <c r="O1346" s="80"/>
      <c r="P1346" s="80"/>
      <c r="Q1346" s="64"/>
      <c r="R1346" s="64"/>
      <c r="S1346" s="65"/>
      <c r="T1346" s="62"/>
      <c r="U1346" s="62"/>
      <c r="V1346" s="62"/>
    </row>
    <row r="1347" spans="7:22" x14ac:dyDescent="0.4">
      <c r="G1347" s="62"/>
      <c r="H1347" s="100"/>
      <c r="I1347" s="63"/>
      <c r="J1347" s="73"/>
      <c r="K1347" s="79"/>
      <c r="L1347" s="62"/>
      <c r="M1347" s="101"/>
      <c r="N1347" s="80"/>
      <c r="O1347" s="80"/>
      <c r="P1347" s="80"/>
      <c r="Q1347" s="64"/>
      <c r="R1347" s="64"/>
      <c r="S1347" s="65"/>
      <c r="T1347" s="62"/>
      <c r="U1347" s="62"/>
      <c r="V1347" s="62"/>
    </row>
    <row r="1348" spans="7:22" x14ac:dyDescent="0.4">
      <c r="G1348" s="62"/>
      <c r="H1348" s="100"/>
      <c r="I1348" s="63"/>
      <c r="J1348" s="73"/>
      <c r="K1348" s="79"/>
      <c r="L1348" s="62"/>
      <c r="M1348" s="101"/>
      <c r="N1348" s="80"/>
      <c r="O1348" s="80"/>
      <c r="P1348" s="80"/>
      <c r="Q1348" s="64"/>
      <c r="R1348" s="64"/>
      <c r="S1348" s="65"/>
      <c r="T1348" s="62"/>
      <c r="U1348" s="62"/>
      <c r="V1348" s="62"/>
    </row>
    <row r="1349" spans="7:22" x14ac:dyDescent="0.4">
      <c r="G1349" s="62"/>
      <c r="H1349" s="100"/>
      <c r="I1349" s="63"/>
      <c r="J1349" s="73"/>
      <c r="K1349" s="79"/>
      <c r="L1349" s="62"/>
      <c r="M1349" s="101"/>
      <c r="N1349" s="80"/>
      <c r="O1349" s="80"/>
      <c r="P1349" s="80"/>
      <c r="Q1349" s="64"/>
      <c r="R1349" s="64"/>
      <c r="S1349" s="65"/>
      <c r="T1349" s="62"/>
      <c r="U1349" s="62"/>
      <c r="V1349" s="62"/>
    </row>
    <row r="1350" spans="7:22" x14ac:dyDescent="0.4">
      <c r="G1350" s="62"/>
      <c r="H1350" s="100"/>
      <c r="I1350" s="63"/>
      <c r="J1350" s="73"/>
      <c r="K1350" s="79"/>
      <c r="L1350" s="62"/>
      <c r="M1350" s="101"/>
      <c r="N1350" s="80"/>
      <c r="O1350" s="80"/>
      <c r="P1350" s="80"/>
      <c r="Q1350" s="64"/>
      <c r="R1350" s="64"/>
      <c r="S1350" s="65"/>
      <c r="T1350" s="62"/>
      <c r="U1350" s="62"/>
      <c r="V1350" s="62"/>
    </row>
    <row r="1351" spans="7:22" x14ac:dyDescent="0.4">
      <c r="G1351" s="62"/>
      <c r="H1351" s="100"/>
      <c r="I1351" s="63"/>
      <c r="J1351" s="73"/>
      <c r="K1351" s="79"/>
      <c r="L1351" s="62"/>
      <c r="M1351" s="101"/>
      <c r="N1351" s="80"/>
      <c r="O1351" s="80"/>
      <c r="P1351" s="80"/>
      <c r="Q1351" s="64"/>
      <c r="R1351" s="64"/>
      <c r="S1351" s="65"/>
      <c r="T1351" s="62"/>
      <c r="U1351" s="62"/>
      <c r="V1351" s="62"/>
    </row>
    <row r="1352" spans="7:22" ht="17.5" customHeight="1" thickBot="1" x14ac:dyDescent="0.45">
      <c r="G1352" s="62"/>
      <c r="H1352" s="100"/>
      <c r="I1352" s="63"/>
      <c r="J1352" s="73"/>
      <c r="K1352" s="79"/>
      <c r="L1352" s="62"/>
      <c r="M1352" s="101"/>
      <c r="N1352" s="80"/>
      <c r="O1352" s="80"/>
      <c r="P1352" s="80"/>
      <c r="Q1352" s="64"/>
      <c r="R1352" s="64"/>
      <c r="S1352" s="65"/>
      <c r="T1352" s="62"/>
      <c r="U1352" s="62"/>
      <c r="V1352" s="62"/>
    </row>
    <row r="1353" spans="7:22" ht="17.5" customHeight="1" thickBot="1" x14ac:dyDescent="0.45">
      <c r="G1353" s="62"/>
      <c r="H1353" s="100"/>
      <c r="I1353" s="63"/>
      <c r="J1353" s="73"/>
      <c r="K1353" s="79"/>
      <c r="L1353" s="62"/>
      <c r="M1353" s="101"/>
      <c r="N1353" s="80"/>
      <c r="O1353" s="80"/>
      <c r="P1353" s="80"/>
      <c r="Q1353" s="64"/>
      <c r="R1353" s="64"/>
      <c r="S1353" s="65"/>
      <c r="T1353" s="62"/>
      <c r="U1353" s="62"/>
      <c r="V1353" s="62"/>
    </row>
    <row r="1354" spans="7:22" x14ac:dyDescent="0.4">
      <c r="G1354" s="62"/>
      <c r="H1354" s="100"/>
      <c r="I1354" s="63"/>
      <c r="J1354" s="73"/>
      <c r="K1354" s="79"/>
      <c r="L1354" s="62"/>
      <c r="M1354" s="101"/>
      <c r="N1354" s="80"/>
      <c r="O1354" s="80"/>
      <c r="P1354" s="80"/>
      <c r="Q1354" s="64"/>
      <c r="R1354" s="64"/>
      <c r="S1354" s="65"/>
      <c r="T1354" s="62"/>
      <c r="U1354" s="62"/>
      <c r="V1354" s="62"/>
    </row>
    <row r="1355" spans="7:22" x14ac:dyDescent="0.4">
      <c r="G1355" s="62"/>
      <c r="H1355" s="100"/>
      <c r="I1355" s="63"/>
      <c r="J1355" s="73"/>
      <c r="K1355" s="79"/>
      <c r="L1355" s="62"/>
      <c r="M1355" s="101"/>
      <c r="N1355" s="80"/>
      <c r="O1355" s="80"/>
      <c r="P1355" s="80"/>
      <c r="Q1355" s="64"/>
      <c r="R1355" s="64"/>
      <c r="S1355" s="65"/>
      <c r="T1355" s="62"/>
      <c r="U1355" s="62"/>
      <c r="V1355" s="62"/>
    </row>
    <row r="1356" spans="7:22" x14ac:dyDescent="0.4">
      <c r="G1356" s="62"/>
      <c r="H1356" s="100"/>
      <c r="I1356" s="63"/>
      <c r="J1356" s="73"/>
      <c r="K1356" s="79"/>
      <c r="L1356" s="62"/>
      <c r="M1356" s="101"/>
      <c r="N1356" s="80"/>
      <c r="O1356" s="80"/>
      <c r="P1356" s="80"/>
      <c r="Q1356" s="64"/>
      <c r="R1356" s="64"/>
      <c r="S1356" s="65"/>
      <c r="T1356" s="62"/>
      <c r="U1356" s="62"/>
      <c r="V1356" s="62"/>
    </row>
    <row r="1357" spans="7:22" x14ac:dyDescent="0.4">
      <c r="G1357" s="62"/>
      <c r="H1357" s="100"/>
      <c r="I1357" s="63"/>
      <c r="J1357" s="73"/>
      <c r="K1357" s="79"/>
      <c r="L1357" s="62"/>
      <c r="M1357" s="101"/>
      <c r="N1357" s="80"/>
      <c r="O1357" s="80"/>
      <c r="P1357" s="80"/>
      <c r="Q1357" s="64"/>
      <c r="R1357" s="64"/>
      <c r="S1357" s="65"/>
      <c r="T1357" s="62"/>
      <c r="U1357" s="62"/>
      <c r="V1357" s="62"/>
    </row>
    <row r="1358" spans="7:22" x14ac:dyDescent="0.4">
      <c r="G1358" s="62"/>
      <c r="H1358" s="100"/>
      <c r="I1358" s="63"/>
      <c r="J1358" s="73"/>
      <c r="K1358" s="79"/>
      <c r="L1358" s="62"/>
      <c r="M1358" s="101"/>
      <c r="N1358" s="80"/>
      <c r="O1358" s="80"/>
      <c r="P1358" s="80"/>
      <c r="Q1358" s="64"/>
      <c r="R1358" s="64"/>
      <c r="S1358" s="65"/>
      <c r="T1358" s="62"/>
      <c r="U1358" s="62"/>
      <c r="V1358" s="62"/>
    </row>
    <row r="1359" spans="7:22" x14ac:dyDescent="0.4">
      <c r="G1359" s="62"/>
      <c r="H1359" s="100"/>
      <c r="I1359" s="63"/>
      <c r="J1359" s="73"/>
      <c r="K1359" s="79"/>
      <c r="L1359" s="62"/>
      <c r="M1359" s="101"/>
      <c r="N1359" s="80"/>
      <c r="O1359" s="80"/>
      <c r="P1359" s="80"/>
      <c r="Q1359" s="64"/>
      <c r="R1359" s="64"/>
      <c r="S1359" s="65"/>
      <c r="T1359" s="62"/>
      <c r="U1359" s="62"/>
      <c r="V1359" s="62"/>
    </row>
    <row r="1360" spans="7:22" x14ac:dyDescent="0.4">
      <c r="G1360" s="62"/>
      <c r="H1360" s="100"/>
      <c r="I1360" s="63"/>
      <c r="J1360" s="73"/>
      <c r="K1360" s="79"/>
      <c r="L1360" s="62"/>
      <c r="M1360" s="101"/>
      <c r="N1360" s="80"/>
      <c r="O1360" s="80"/>
      <c r="P1360" s="80"/>
      <c r="Q1360" s="64"/>
      <c r="R1360" s="64"/>
      <c r="S1360" s="65"/>
      <c r="T1360" s="62"/>
      <c r="U1360" s="62"/>
      <c r="V1360" s="62"/>
    </row>
    <row r="1361" spans="1:22" x14ac:dyDescent="0.4">
      <c r="G1361" s="62"/>
      <c r="H1361" s="100"/>
      <c r="I1361" s="63"/>
      <c r="J1361" s="73"/>
      <c r="K1361" s="79"/>
      <c r="L1361" s="62"/>
      <c r="M1361" s="101"/>
      <c r="N1361" s="80"/>
      <c r="O1361" s="80"/>
      <c r="P1361" s="80"/>
      <c r="Q1361" s="64"/>
      <c r="R1361" s="64"/>
      <c r="S1361" s="65"/>
      <c r="T1361" s="62"/>
      <c r="U1361" s="62"/>
      <c r="V1361" s="62"/>
    </row>
    <row r="1362" spans="1:22" x14ac:dyDescent="0.4">
      <c r="G1362" s="62"/>
      <c r="H1362" s="100"/>
      <c r="I1362" s="63"/>
      <c r="J1362" s="73"/>
      <c r="K1362" s="79"/>
      <c r="L1362" s="62"/>
      <c r="M1362" s="101"/>
      <c r="N1362" s="80"/>
      <c r="O1362" s="80"/>
      <c r="P1362" s="80"/>
      <c r="Q1362" s="64"/>
      <c r="R1362" s="64"/>
      <c r="S1362" s="65"/>
      <c r="T1362" s="62"/>
      <c r="U1362" s="62"/>
      <c r="V1362" s="62"/>
    </row>
    <row r="1363" spans="1:22" x14ac:dyDescent="0.4">
      <c r="G1363" s="62"/>
      <c r="H1363" s="100"/>
      <c r="I1363" s="63"/>
      <c r="J1363" s="73"/>
      <c r="K1363" s="79"/>
      <c r="L1363" s="62"/>
      <c r="M1363" s="101"/>
      <c r="N1363" s="80"/>
      <c r="O1363" s="80"/>
      <c r="P1363" s="80"/>
      <c r="Q1363" s="64"/>
      <c r="R1363" s="64"/>
      <c r="S1363" s="65"/>
      <c r="T1363" s="62"/>
      <c r="U1363" s="62"/>
      <c r="V1363" s="62"/>
    </row>
    <row r="1364" spans="1:22" x14ac:dyDescent="0.4">
      <c r="G1364" s="62"/>
      <c r="H1364" s="100"/>
      <c r="I1364" s="63"/>
      <c r="J1364" s="73"/>
      <c r="K1364" s="79"/>
      <c r="L1364" s="62"/>
      <c r="M1364" s="101"/>
      <c r="N1364" s="80"/>
      <c r="O1364" s="80"/>
      <c r="P1364" s="80"/>
      <c r="Q1364" s="64"/>
      <c r="R1364" s="64"/>
      <c r="S1364" s="65"/>
      <c r="T1364" s="62"/>
      <c r="U1364" s="62"/>
      <c r="V1364" s="62"/>
    </row>
    <row r="1365" spans="1:22" x14ac:dyDescent="0.4">
      <c r="G1365" s="62"/>
      <c r="H1365" s="100"/>
      <c r="I1365" s="63"/>
      <c r="J1365" s="73"/>
      <c r="K1365" s="79"/>
      <c r="L1365" s="62"/>
      <c r="M1365" s="101"/>
      <c r="N1365" s="80"/>
      <c r="O1365" s="80"/>
      <c r="P1365" s="80"/>
      <c r="Q1365" s="64"/>
      <c r="R1365" s="64"/>
      <c r="S1365" s="65"/>
      <c r="T1365" s="62"/>
      <c r="U1365" s="62"/>
      <c r="V1365" s="62"/>
    </row>
    <row r="1366" spans="1:22" x14ac:dyDescent="0.4">
      <c r="G1366" s="62"/>
      <c r="H1366" s="100"/>
      <c r="I1366" s="63"/>
      <c r="J1366" s="73"/>
      <c r="K1366" s="79"/>
      <c r="L1366" s="62"/>
      <c r="M1366" s="101"/>
      <c r="N1366" s="80"/>
      <c r="O1366" s="80"/>
      <c r="P1366" s="80"/>
      <c r="Q1366" s="64"/>
      <c r="R1366" s="64"/>
      <c r="S1366" s="65"/>
      <c r="T1366" s="62"/>
      <c r="U1366" s="62"/>
      <c r="V1366" s="62"/>
    </row>
    <row r="1367" spans="1:22" x14ac:dyDescent="0.4">
      <c r="G1367" s="62"/>
      <c r="H1367" s="100"/>
      <c r="I1367" s="63"/>
      <c r="J1367" s="73"/>
      <c r="K1367" s="79"/>
      <c r="L1367" s="62"/>
      <c r="M1367" s="101"/>
      <c r="N1367" s="80"/>
      <c r="O1367" s="80"/>
      <c r="P1367" s="80"/>
      <c r="Q1367" s="64"/>
      <c r="R1367" s="64"/>
      <c r="S1367" s="65"/>
      <c r="T1367" s="62"/>
      <c r="U1367" s="62"/>
      <c r="V1367" s="62"/>
    </row>
    <row r="1368" spans="1:22" x14ac:dyDescent="0.4">
      <c r="G1368" s="62"/>
      <c r="H1368" s="100"/>
      <c r="I1368" s="63"/>
      <c r="J1368" s="73"/>
      <c r="K1368" s="79"/>
      <c r="L1368" s="62"/>
      <c r="M1368" s="101"/>
      <c r="N1368" s="80"/>
      <c r="O1368" s="80"/>
      <c r="P1368" s="80"/>
      <c r="Q1368" s="64"/>
      <c r="R1368" s="64"/>
      <c r="S1368" s="65"/>
      <c r="T1368" s="62"/>
      <c r="U1368" s="62"/>
      <c r="V1368" s="62"/>
    </row>
    <row r="1369" spans="1:22" x14ac:dyDescent="0.4">
      <c r="G1369" s="62"/>
      <c r="H1369" s="100"/>
      <c r="I1369" s="63"/>
      <c r="J1369" s="73"/>
      <c r="K1369" s="79"/>
      <c r="L1369" s="62"/>
      <c r="M1369" s="101"/>
      <c r="N1369" s="80"/>
      <c r="O1369" s="80"/>
      <c r="P1369" s="80"/>
      <c r="Q1369" s="64"/>
      <c r="R1369" s="64"/>
      <c r="S1369" s="65"/>
      <c r="T1369" s="62"/>
      <c r="U1369" s="62"/>
      <c r="V1369" s="62"/>
    </row>
    <row r="1370" spans="1:22" x14ac:dyDescent="0.4">
      <c r="G1370" s="62"/>
      <c r="H1370" s="100"/>
      <c r="I1370" s="63"/>
      <c r="J1370" s="73"/>
      <c r="K1370" s="79"/>
      <c r="L1370" s="62"/>
      <c r="M1370" s="101"/>
      <c r="N1370" s="80"/>
      <c r="O1370" s="80"/>
      <c r="P1370" s="80"/>
      <c r="Q1370" s="64"/>
      <c r="R1370" s="64"/>
      <c r="S1370" s="65"/>
      <c r="T1370" s="62"/>
      <c r="U1370" s="62"/>
      <c r="V1370" s="62"/>
    </row>
    <row r="1371" spans="1:22" ht="17.5" customHeight="1" thickBot="1" x14ac:dyDescent="0.45">
      <c r="A1371" s="4"/>
      <c r="G1371" s="62"/>
      <c r="H1371" s="100"/>
      <c r="I1371" s="63"/>
      <c r="J1371" s="73"/>
      <c r="K1371" s="79"/>
      <c r="L1371" s="79"/>
      <c r="M1371" s="101"/>
      <c r="N1371" s="93"/>
      <c r="O1371" s="80"/>
      <c r="P1371" s="80"/>
      <c r="Q1371" s="64"/>
      <c r="R1371" s="66"/>
      <c r="S1371" s="65"/>
      <c r="T1371" s="62"/>
      <c r="U1371" s="62"/>
      <c r="V1371" s="62"/>
    </row>
    <row r="1372" spans="1:22" ht="17.5" customHeight="1" thickTop="1" x14ac:dyDescent="0.4">
      <c r="G1372" s="62"/>
      <c r="H1372" s="100"/>
      <c r="I1372" s="63"/>
      <c r="J1372" s="73"/>
      <c r="K1372" s="79"/>
      <c r="L1372" s="62"/>
      <c r="M1372" s="101"/>
      <c r="N1372" s="80"/>
      <c r="O1372" s="80"/>
      <c r="P1372" s="80"/>
      <c r="Q1372" s="64"/>
      <c r="R1372" s="64"/>
      <c r="S1372" s="65"/>
      <c r="T1372" s="62"/>
      <c r="U1372" s="62"/>
      <c r="V1372" s="62"/>
    </row>
    <row r="1373" spans="1:22" x14ac:dyDescent="0.4">
      <c r="G1373" s="62"/>
      <c r="H1373" s="100"/>
      <c r="I1373" s="63"/>
      <c r="J1373" s="73"/>
      <c r="K1373" s="79"/>
      <c r="L1373" s="62"/>
      <c r="M1373" s="101"/>
      <c r="N1373" s="80"/>
      <c r="O1373" s="80"/>
      <c r="P1373" s="80"/>
      <c r="Q1373" s="64"/>
      <c r="R1373" s="64"/>
      <c r="S1373" s="65"/>
      <c r="T1373" s="62"/>
      <c r="U1373" s="62"/>
      <c r="V1373" s="62"/>
    </row>
    <row r="1374" spans="1:22" x14ac:dyDescent="0.4">
      <c r="G1374" s="62"/>
      <c r="H1374" s="100"/>
      <c r="I1374" s="63"/>
      <c r="J1374" s="73"/>
      <c r="K1374" s="79"/>
      <c r="L1374" s="62"/>
      <c r="M1374" s="101"/>
      <c r="N1374" s="80"/>
      <c r="O1374" s="80"/>
      <c r="P1374" s="80"/>
      <c r="Q1374" s="64"/>
      <c r="R1374" s="64"/>
      <c r="S1374" s="65"/>
      <c r="T1374" s="62"/>
      <c r="U1374" s="62"/>
      <c r="V1374" s="62"/>
    </row>
    <row r="1375" spans="1:22" x14ac:dyDescent="0.4">
      <c r="G1375" s="62"/>
      <c r="H1375" s="100"/>
      <c r="I1375" s="63"/>
      <c r="J1375" s="73"/>
      <c r="K1375" s="79"/>
      <c r="L1375" s="62"/>
      <c r="M1375" s="101"/>
      <c r="N1375" s="80"/>
      <c r="O1375" s="80"/>
      <c r="P1375" s="80"/>
      <c r="Q1375" s="64"/>
      <c r="R1375" s="64"/>
      <c r="S1375" s="65"/>
      <c r="T1375" s="62"/>
      <c r="U1375" s="62"/>
      <c r="V1375" s="62"/>
    </row>
    <row r="1376" spans="1:22" x14ac:dyDescent="0.4">
      <c r="G1376" s="62"/>
      <c r="H1376" s="100"/>
      <c r="I1376" s="63"/>
      <c r="J1376" s="73"/>
      <c r="K1376" s="79"/>
      <c r="L1376" s="62"/>
      <c r="M1376" s="101"/>
      <c r="N1376" s="80"/>
      <c r="O1376" s="80"/>
      <c r="P1376" s="80"/>
      <c r="Q1376" s="64"/>
      <c r="R1376" s="64"/>
      <c r="S1376" s="65"/>
      <c r="T1376" s="62"/>
      <c r="U1376" s="62"/>
      <c r="V1376" s="62"/>
    </row>
    <row r="1377" spans="2:22" x14ac:dyDescent="0.4">
      <c r="G1377" s="62"/>
      <c r="H1377" s="100"/>
      <c r="I1377" s="63"/>
      <c r="J1377" s="73"/>
      <c r="K1377" s="79"/>
      <c r="L1377" s="62"/>
      <c r="M1377" s="101"/>
      <c r="N1377" s="80"/>
      <c r="O1377" s="80"/>
      <c r="P1377" s="80"/>
      <c r="Q1377" s="64"/>
      <c r="R1377" s="64"/>
      <c r="S1377" s="65"/>
      <c r="T1377" s="62"/>
      <c r="U1377" s="62"/>
      <c r="V1377" s="62"/>
    </row>
    <row r="1378" spans="2:22" x14ac:dyDescent="0.4">
      <c r="E1378" s="4"/>
      <c r="F1378" s="4"/>
      <c r="G1378" s="62"/>
      <c r="H1378" s="100"/>
      <c r="I1378" s="63"/>
      <c r="J1378" s="73"/>
      <c r="K1378" s="79"/>
      <c r="L1378" s="62"/>
      <c r="M1378" s="101"/>
      <c r="N1378" s="80"/>
      <c r="O1378" s="80"/>
      <c r="P1378" s="80"/>
      <c r="Q1378" s="64"/>
      <c r="R1378" s="64"/>
      <c r="S1378" s="65"/>
      <c r="T1378" s="62"/>
      <c r="U1378" s="62"/>
      <c r="V1378" s="62"/>
    </row>
    <row r="1379" spans="2:22" x14ac:dyDescent="0.4">
      <c r="B1379" s="27"/>
      <c r="C1379" s="4"/>
      <c r="D1379" s="4"/>
      <c r="G1379" s="62"/>
      <c r="H1379" s="100"/>
      <c r="I1379" s="63"/>
      <c r="J1379" s="73"/>
      <c r="K1379" s="79"/>
      <c r="L1379" s="62"/>
      <c r="M1379" s="101"/>
      <c r="N1379" s="80"/>
      <c r="O1379" s="80"/>
      <c r="P1379" s="80"/>
      <c r="Q1379" s="64"/>
      <c r="R1379" s="64"/>
      <c r="S1379" s="65"/>
      <c r="T1379" s="62"/>
      <c r="U1379" s="62"/>
      <c r="V1379" s="62"/>
    </row>
    <row r="1380" spans="2:22" x14ac:dyDescent="0.4">
      <c r="G1380" s="62"/>
      <c r="H1380" s="100"/>
      <c r="I1380" s="63"/>
      <c r="J1380" s="73"/>
      <c r="K1380" s="79"/>
      <c r="L1380" s="62"/>
      <c r="M1380" s="101"/>
      <c r="N1380" s="80"/>
      <c r="O1380" s="80"/>
      <c r="P1380" s="80"/>
      <c r="Q1380" s="64"/>
      <c r="R1380" s="64"/>
      <c r="S1380" s="65"/>
      <c r="T1380" s="62"/>
      <c r="U1380" s="62"/>
      <c r="V1380" s="62"/>
    </row>
    <row r="1381" spans="2:22" x14ac:dyDescent="0.4">
      <c r="G1381" s="62"/>
      <c r="H1381" s="100"/>
      <c r="I1381" s="63"/>
      <c r="J1381" s="73"/>
      <c r="K1381" s="79"/>
      <c r="L1381" s="62"/>
      <c r="M1381" s="101"/>
      <c r="N1381" s="80"/>
      <c r="O1381" s="80"/>
      <c r="P1381" s="80"/>
      <c r="Q1381" s="64"/>
      <c r="R1381" s="64"/>
      <c r="S1381" s="65"/>
      <c r="T1381" s="62"/>
      <c r="U1381" s="62"/>
      <c r="V1381" s="62"/>
    </row>
    <row r="1382" spans="2:22" x14ac:dyDescent="0.4">
      <c r="G1382" s="62"/>
      <c r="H1382" s="100"/>
      <c r="I1382" s="63"/>
      <c r="J1382" s="73"/>
      <c r="K1382" s="79"/>
      <c r="L1382" s="62"/>
      <c r="M1382" s="101"/>
      <c r="N1382" s="80"/>
      <c r="O1382" s="80"/>
      <c r="P1382" s="80"/>
      <c r="Q1382" s="64"/>
      <c r="R1382" s="64"/>
      <c r="S1382" s="65"/>
      <c r="T1382" s="62"/>
      <c r="U1382" s="62"/>
      <c r="V1382" s="62"/>
    </row>
    <row r="1383" spans="2:22" x14ac:dyDescent="0.4">
      <c r="G1383" s="62"/>
      <c r="H1383" s="100"/>
      <c r="I1383" s="63"/>
      <c r="J1383" s="73"/>
      <c r="K1383" s="79"/>
      <c r="L1383" s="62"/>
      <c r="M1383" s="101"/>
      <c r="N1383" s="80"/>
      <c r="O1383" s="80"/>
      <c r="P1383" s="80"/>
      <c r="Q1383" s="64"/>
      <c r="R1383" s="64"/>
      <c r="S1383" s="65"/>
      <c r="T1383" s="62"/>
      <c r="U1383" s="62"/>
      <c r="V1383" s="62"/>
    </row>
    <row r="1384" spans="2:22" x14ac:dyDescent="0.4">
      <c r="G1384" s="62"/>
      <c r="H1384" s="100"/>
      <c r="I1384" s="63"/>
      <c r="J1384" s="73"/>
      <c r="K1384" s="79"/>
      <c r="L1384" s="62"/>
      <c r="M1384" s="101"/>
      <c r="N1384" s="80"/>
      <c r="O1384" s="80"/>
      <c r="P1384" s="80"/>
      <c r="Q1384" s="64"/>
      <c r="R1384" s="64"/>
      <c r="S1384" s="65"/>
      <c r="T1384" s="62"/>
      <c r="U1384" s="62"/>
      <c r="V1384" s="62"/>
    </row>
    <row r="1385" spans="2:22" x14ac:dyDescent="0.4">
      <c r="G1385" s="62"/>
      <c r="H1385" s="100"/>
      <c r="I1385" s="63"/>
      <c r="J1385" s="73"/>
      <c r="K1385" s="79"/>
      <c r="L1385" s="62"/>
      <c r="M1385" s="101"/>
      <c r="N1385" s="80"/>
      <c r="O1385" s="80"/>
      <c r="P1385" s="80"/>
      <c r="Q1385" s="64"/>
      <c r="R1385" s="64"/>
      <c r="S1385" s="65"/>
      <c r="T1385" s="62"/>
      <c r="U1385" s="62"/>
      <c r="V1385" s="62"/>
    </row>
    <row r="1386" spans="2:22" x14ac:dyDescent="0.4">
      <c r="G1386" s="62"/>
      <c r="H1386" s="100"/>
      <c r="I1386" s="63"/>
      <c r="J1386" s="73"/>
      <c r="K1386" s="79"/>
      <c r="L1386" s="62"/>
      <c r="M1386" s="101"/>
      <c r="N1386" s="80"/>
      <c r="O1386" s="80"/>
      <c r="P1386" s="80"/>
      <c r="Q1386" s="64"/>
      <c r="R1386" s="64"/>
      <c r="S1386" s="65"/>
      <c r="T1386" s="62"/>
      <c r="U1386" s="62"/>
      <c r="V1386" s="62"/>
    </row>
    <row r="1387" spans="2:22" x14ac:dyDescent="0.4">
      <c r="G1387" s="62"/>
      <c r="H1387" s="100"/>
      <c r="I1387" s="63"/>
      <c r="J1387" s="73"/>
      <c r="K1387" s="79"/>
      <c r="L1387" s="62"/>
      <c r="M1387" s="101"/>
      <c r="N1387" s="80"/>
      <c r="O1387" s="80"/>
      <c r="P1387" s="80"/>
      <c r="Q1387" s="64"/>
      <c r="R1387" s="64"/>
      <c r="S1387" s="65"/>
      <c r="T1387" s="62"/>
      <c r="U1387" s="62"/>
      <c r="V1387" s="62"/>
    </row>
    <row r="1388" spans="2:22" x14ac:dyDescent="0.4">
      <c r="G1388" s="62"/>
      <c r="H1388" s="100"/>
      <c r="I1388" s="63"/>
      <c r="J1388" s="73"/>
      <c r="K1388" s="79"/>
      <c r="L1388" s="62"/>
      <c r="M1388" s="101"/>
      <c r="N1388" s="80"/>
      <c r="O1388" s="80"/>
      <c r="P1388" s="80"/>
      <c r="Q1388" s="64"/>
      <c r="R1388" s="64"/>
      <c r="S1388" s="65"/>
      <c r="T1388" s="62"/>
      <c r="U1388" s="62"/>
      <c r="V1388" s="62"/>
    </row>
    <row r="1389" spans="2:22" x14ac:dyDescent="0.4">
      <c r="G1389" s="62"/>
      <c r="H1389" s="100"/>
      <c r="I1389" s="63"/>
      <c r="J1389" s="73"/>
      <c r="K1389" s="79"/>
      <c r="L1389" s="62"/>
      <c r="M1389" s="101"/>
      <c r="N1389" s="80"/>
      <c r="O1389" s="80"/>
      <c r="P1389" s="80"/>
      <c r="Q1389" s="64"/>
      <c r="R1389" s="64"/>
      <c r="S1389" s="65"/>
      <c r="T1389" s="62"/>
      <c r="U1389" s="62"/>
      <c r="V1389" s="62"/>
    </row>
    <row r="1390" spans="2:22" x14ac:dyDescent="0.4">
      <c r="G1390" s="62"/>
      <c r="H1390" s="100"/>
      <c r="I1390" s="63"/>
      <c r="J1390" s="73"/>
      <c r="K1390" s="79"/>
      <c r="L1390" s="62"/>
      <c r="M1390" s="101"/>
      <c r="N1390" s="80"/>
      <c r="O1390" s="80"/>
      <c r="P1390" s="80"/>
      <c r="Q1390" s="64"/>
      <c r="R1390" s="64"/>
      <c r="S1390" s="65"/>
      <c r="T1390" s="62"/>
      <c r="U1390" s="62"/>
      <c r="V1390" s="62"/>
    </row>
    <row r="1391" spans="2:22" x14ac:dyDescent="0.4">
      <c r="G1391" s="62"/>
      <c r="H1391" s="100"/>
      <c r="I1391" s="63"/>
      <c r="J1391" s="73"/>
      <c r="K1391" s="79"/>
      <c r="L1391" s="62"/>
      <c r="M1391" s="101"/>
      <c r="N1391" s="80"/>
      <c r="O1391" s="80"/>
      <c r="P1391" s="80"/>
      <c r="Q1391" s="64"/>
      <c r="R1391" s="64"/>
      <c r="S1391" s="65"/>
      <c r="T1391" s="62"/>
      <c r="U1391" s="62"/>
      <c r="V1391" s="62"/>
    </row>
    <row r="1392" spans="2:22" x14ac:dyDescent="0.4">
      <c r="G1392" s="62"/>
      <c r="H1392" s="100"/>
      <c r="I1392" s="63"/>
      <c r="J1392" s="73"/>
      <c r="K1392" s="79"/>
      <c r="L1392" s="62"/>
      <c r="M1392" s="101"/>
      <c r="N1392" s="80"/>
      <c r="O1392" s="80"/>
      <c r="P1392" s="80"/>
      <c r="Q1392" s="64"/>
      <c r="R1392" s="64"/>
      <c r="S1392" s="65"/>
      <c r="T1392" s="62"/>
      <c r="U1392" s="62"/>
      <c r="V1392" s="62"/>
    </row>
    <row r="1393" spans="7:22" x14ac:dyDescent="0.4">
      <c r="G1393" s="62"/>
      <c r="H1393" s="100"/>
      <c r="I1393" s="63"/>
      <c r="J1393" s="73"/>
      <c r="K1393" s="79"/>
      <c r="L1393" s="62"/>
      <c r="M1393" s="101"/>
      <c r="N1393" s="80"/>
      <c r="O1393" s="80"/>
      <c r="P1393" s="80"/>
      <c r="Q1393" s="64"/>
      <c r="R1393" s="64"/>
      <c r="S1393" s="65"/>
      <c r="T1393" s="62"/>
      <c r="U1393" s="62"/>
      <c r="V1393" s="62"/>
    </row>
    <row r="1394" spans="7:22" x14ac:dyDescent="0.4">
      <c r="G1394" s="62"/>
      <c r="H1394" s="100"/>
      <c r="I1394" s="63"/>
      <c r="J1394" s="73"/>
      <c r="K1394" s="79"/>
      <c r="L1394" s="62"/>
      <c r="M1394" s="101"/>
      <c r="N1394" s="80"/>
      <c r="O1394" s="80"/>
      <c r="P1394" s="80"/>
      <c r="Q1394" s="64"/>
      <c r="R1394" s="64"/>
      <c r="S1394" s="65"/>
      <c r="T1394" s="62"/>
      <c r="U1394" s="62"/>
      <c r="V1394" s="62"/>
    </row>
    <row r="1395" spans="7:22" x14ac:dyDescent="0.4">
      <c r="G1395" s="62"/>
      <c r="H1395" s="100"/>
      <c r="I1395" s="63"/>
      <c r="J1395" s="73"/>
      <c r="K1395" s="79"/>
      <c r="L1395" s="62"/>
      <c r="M1395" s="101"/>
      <c r="N1395" s="80"/>
      <c r="O1395" s="80"/>
      <c r="P1395" s="80"/>
      <c r="Q1395" s="64"/>
      <c r="R1395" s="64"/>
      <c r="S1395" s="65"/>
      <c r="T1395" s="62"/>
      <c r="U1395" s="62"/>
      <c r="V1395" s="62"/>
    </row>
    <row r="1396" spans="7:22" x14ac:dyDescent="0.4">
      <c r="G1396" s="62"/>
      <c r="H1396" s="100"/>
      <c r="I1396" s="63"/>
      <c r="J1396" s="73"/>
      <c r="K1396" s="79"/>
      <c r="L1396" s="62"/>
      <c r="M1396" s="101"/>
      <c r="N1396" s="80"/>
      <c r="O1396" s="80"/>
      <c r="P1396" s="80"/>
      <c r="Q1396" s="64"/>
      <c r="R1396" s="64"/>
      <c r="S1396" s="65"/>
      <c r="T1396" s="62"/>
      <c r="U1396" s="62"/>
      <c r="V1396" s="62"/>
    </row>
    <row r="1397" spans="7:22" x14ac:dyDescent="0.4">
      <c r="G1397" s="62"/>
      <c r="H1397" s="100"/>
      <c r="I1397" s="63"/>
      <c r="J1397" s="73"/>
      <c r="K1397" s="79"/>
      <c r="L1397" s="62"/>
      <c r="M1397" s="101"/>
      <c r="N1397" s="80"/>
      <c r="O1397" s="80"/>
      <c r="P1397" s="80"/>
      <c r="Q1397" s="64"/>
      <c r="R1397" s="64"/>
      <c r="S1397" s="65"/>
      <c r="T1397" s="62"/>
      <c r="U1397" s="62"/>
      <c r="V1397" s="62"/>
    </row>
    <row r="1398" spans="7:22" x14ac:dyDescent="0.4">
      <c r="G1398" s="62"/>
      <c r="H1398" s="100"/>
      <c r="I1398" s="63"/>
      <c r="J1398" s="73"/>
      <c r="K1398" s="79"/>
      <c r="L1398" s="62"/>
      <c r="M1398" s="101"/>
      <c r="N1398" s="80"/>
      <c r="O1398" s="80"/>
      <c r="P1398" s="80"/>
      <c r="Q1398" s="64"/>
      <c r="R1398" s="64"/>
      <c r="S1398" s="65"/>
      <c r="T1398" s="62"/>
      <c r="U1398" s="62"/>
      <c r="V1398" s="62"/>
    </row>
    <row r="1399" spans="7:22" x14ac:dyDescent="0.4">
      <c r="G1399" s="62"/>
      <c r="H1399" s="100"/>
      <c r="I1399" s="63"/>
      <c r="J1399" s="73"/>
      <c r="K1399" s="79"/>
      <c r="L1399" s="62"/>
      <c r="M1399" s="101"/>
      <c r="N1399" s="80"/>
      <c r="O1399" s="80"/>
      <c r="P1399" s="80"/>
      <c r="Q1399" s="64"/>
      <c r="R1399" s="64"/>
      <c r="S1399" s="65"/>
      <c r="T1399" s="62"/>
      <c r="U1399" s="62"/>
      <c r="V1399" s="62"/>
    </row>
    <row r="1400" spans="7:22" x14ac:dyDescent="0.4">
      <c r="G1400" s="62"/>
      <c r="H1400" s="100"/>
      <c r="I1400" s="63"/>
      <c r="J1400" s="73"/>
      <c r="K1400" s="79"/>
      <c r="L1400" s="62"/>
      <c r="M1400" s="101"/>
      <c r="N1400" s="80"/>
      <c r="O1400" s="80"/>
      <c r="P1400" s="80"/>
      <c r="Q1400" s="64"/>
      <c r="R1400" s="64"/>
      <c r="S1400" s="65"/>
      <c r="T1400" s="62"/>
      <c r="U1400" s="62"/>
      <c r="V1400" s="62"/>
    </row>
    <row r="1401" spans="7:22" x14ac:dyDescent="0.4">
      <c r="G1401" s="62"/>
      <c r="H1401" s="100"/>
      <c r="I1401" s="63"/>
      <c r="J1401" s="73"/>
      <c r="K1401" s="79"/>
      <c r="L1401" s="62"/>
      <c r="M1401" s="101"/>
      <c r="N1401" s="80"/>
      <c r="O1401" s="80"/>
      <c r="P1401" s="80"/>
      <c r="Q1401" s="64"/>
      <c r="R1401" s="64"/>
      <c r="S1401" s="65"/>
      <c r="T1401" s="62"/>
      <c r="U1401" s="62"/>
      <c r="V1401" s="62"/>
    </row>
    <row r="1402" spans="7:22" x14ac:dyDescent="0.4">
      <c r="G1402" s="62"/>
      <c r="H1402" s="100"/>
      <c r="I1402" s="63"/>
      <c r="J1402" s="73"/>
      <c r="K1402" s="79"/>
      <c r="L1402" s="62"/>
      <c r="M1402" s="101"/>
      <c r="N1402" s="80"/>
      <c r="O1402" s="80"/>
      <c r="P1402" s="80"/>
      <c r="Q1402" s="64"/>
      <c r="R1402" s="64"/>
      <c r="S1402" s="65"/>
      <c r="T1402" s="62"/>
      <c r="U1402" s="62"/>
      <c r="V1402" s="62"/>
    </row>
    <row r="1403" spans="7:22" x14ac:dyDescent="0.4">
      <c r="G1403" s="62"/>
      <c r="H1403" s="100"/>
      <c r="I1403" s="63"/>
      <c r="J1403" s="73"/>
      <c r="K1403" s="79"/>
      <c r="L1403" s="62"/>
      <c r="M1403" s="101"/>
      <c r="N1403" s="80"/>
      <c r="O1403" s="80"/>
      <c r="P1403" s="80"/>
      <c r="Q1403" s="64"/>
      <c r="R1403" s="64"/>
      <c r="S1403" s="65"/>
      <c r="T1403" s="62"/>
      <c r="U1403" s="62"/>
      <c r="V1403" s="62"/>
    </row>
    <row r="1404" spans="7:22" x14ac:dyDescent="0.4">
      <c r="G1404" s="62"/>
      <c r="H1404" s="100"/>
      <c r="I1404" s="63"/>
      <c r="J1404" s="73"/>
      <c r="K1404" s="79"/>
      <c r="L1404" s="62"/>
      <c r="M1404" s="101"/>
      <c r="N1404" s="80"/>
      <c r="O1404" s="80"/>
      <c r="P1404" s="80"/>
      <c r="Q1404" s="64"/>
      <c r="R1404" s="64"/>
      <c r="S1404" s="65"/>
      <c r="T1404" s="62"/>
      <c r="U1404" s="62"/>
      <c r="V1404" s="62"/>
    </row>
    <row r="1405" spans="7:22" x14ac:dyDescent="0.4">
      <c r="G1405" s="62"/>
      <c r="H1405" s="100"/>
      <c r="I1405" s="63"/>
      <c r="J1405" s="73"/>
      <c r="K1405" s="79"/>
      <c r="L1405" s="62"/>
      <c r="M1405" s="101"/>
      <c r="N1405" s="80"/>
      <c r="O1405" s="80"/>
      <c r="P1405" s="80"/>
      <c r="Q1405" s="64"/>
      <c r="R1405" s="64"/>
      <c r="S1405" s="65"/>
      <c r="T1405" s="62"/>
      <c r="U1405" s="62"/>
      <c r="V1405" s="62"/>
    </row>
    <row r="1406" spans="7:22" x14ac:dyDescent="0.4">
      <c r="G1406" s="62"/>
      <c r="H1406" s="100"/>
      <c r="I1406" s="63"/>
      <c r="J1406" s="73"/>
      <c r="K1406" s="79"/>
      <c r="L1406" s="62"/>
      <c r="M1406" s="101"/>
      <c r="N1406" s="80"/>
      <c r="O1406" s="80"/>
      <c r="P1406" s="80"/>
      <c r="Q1406" s="64"/>
      <c r="R1406" s="64"/>
      <c r="S1406" s="65"/>
      <c r="T1406" s="62"/>
      <c r="U1406" s="62"/>
      <c r="V1406" s="62"/>
    </row>
    <row r="1407" spans="7:22" x14ac:dyDescent="0.4">
      <c r="G1407" s="62"/>
      <c r="H1407" s="100"/>
      <c r="I1407" s="63"/>
      <c r="J1407" s="73"/>
      <c r="K1407" s="79"/>
      <c r="L1407" s="62"/>
      <c r="M1407" s="101"/>
      <c r="N1407" s="80"/>
      <c r="O1407" s="80"/>
      <c r="P1407" s="80"/>
      <c r="Q1407" s="64"/>
      <c r="R1407" s="64"/>
      <c r="S1407" s="65"/>
      <c r="T1407" s="62"/>
      <c r="U1407" s="62"/>
      <c r="V1407" s="62"/>
    </row>
    <row r="1408" spans="7:22" x14ac:dyDescent="0.4">
      <c r="G1408" s="62"/>
      <c r="H1408" s="100"/>
      <c r="I1408" s="63"/>
      <c r="J1408" s="73"/>
      <c r="K1408" s="79"/>
      <c r="L1408" s="62"/>
      <c r="M1408" s="101"/>
      <c r="N1408" s="80"/>
      <c r="O1408" s="80"/>
      <c r="P1408" s="80"/>
      <c r="Q1408" s="64"/>
      <c r="R1408" s="64"/>
      <c r="S1408" s="65"/>
      <c r="T1408" s="62"/>
      <c r="U1408" s="62"/>
      <c r="V1408" s="62"/>
    </row>
    <row r="1409" spans="1:22" x14ac:dyDescent="0.4">
      <c r="G1409" s="62"/>
      <c r="H1409" s="100"/>
      <c r="I1409" s="63"/>
      <c r="J1409" s="73"/>
      <c r="K1409" s="79"/>
      <c r="L1409" s="62"/>
      <c r="M1409" s="101"/>
      <c r="N1409" s="80"/>
      <c r="O1409" s="80"/>
      <c r="P1409" s="80"/>
      <c r="Q1409" s="64"/>
      <c r="R1409" s="64"/>
      <c r="S1409" s="65"/>
      <c r="T1409" s="62"/>
      <c r="U1409" s="62"/>
      <c r="V1409" s="62"/>
    </row>
    <row r="1410" spans="1:22" x14ac:dyDescent="0.4">
      <c r="G1410" s="62"/>
      <c r="H1410" s="100"/>
      <c r="I1410" s="63"/>
      <c r="J1410" s="73"/>
      <c r="K1410" s="79"/>
      <c r="L1410" s="62"/>
      <c r="M1410" s="101"/>
      <c r="N1410" s="80"/>
      <c r="O1410" s="80"/>
      <c r="P1410" s="80"/>
      <c r="Q1410" s="64"/>
      <c r="R1410" s="64"/>
      <c r="S1410" s="65"/>
      <c r="T1410" s="62"/>
      <c r="U1410" s="62"/>
      <c r="V1410" s="62"/>
    </row>
    <row r="1411" spans="1:22" x14ac:dyDescent="0.4">
      <c r="G1411" s="62"/>
      <c r="H1411" s="100"/>
      <c r="I1411" s="63"/>
      <c r="J1411" s="73"/>
      <c r="K1411" s="79"/>
      <c r="L1411" s="62"/>
      <c r="M1411" s="101"/>
      <c r="N1411" s="80"/>
      <c r="O1411" s="80"/>
      <c r="P1411" s="80"/>
      <c r="Q1411" s="64"/>
      <c r="R1411" s="64"/>
      <c r="S1411" s="65"/>
      <c r="T1411" s="62"/>
      <c r="U1411" s="62"/>
      <c r="V1411" s="62"/>
    </row>
    <row r="1412" spans="1:22" x14ac:dyDescent="0.4">
      <c r="G1412" s="62"/>
      <c r="H1412" s="100"/>
      <c r="I1412" s="63"/>
      <c r="J1412" s="73"/>
      <c r="K1412" s="79"/>
      <c r="L1412" s="62"/>
      <c r="M1412" s="101"/>
      <c r="N1412" s="80"/>
      <c r="O1412" s="80"/>
      <c r="P1412" s="80"/>
      <c r="Q1412" s="64"/>
      <c r="R1412" s="64"/>
      <c r="S1412" s="65"/>
      <c r="T1412" s="62"/>
      <c r="U1412" s="62"/>
      <c r="V1412" s="62"/>
    </row>
    <row r="1413" spans="1:22" x14ac:dyDescent="0.4">
      <c r="G1413" s="62"/>
      <c r="H1413" s="100"/>
      <c r="I1413" s="63"/>
      <c r="J1413" s="73"/>
      <c r="K1413" s="79"/>
      <c r="L1413" s="62"/>
      <c r="M1413" s="101"/>
      <c r="N1413" s="80"/>
      <c r="O1413" s="80"/>
      <c r="P1413" s="80"/>
      <c r="Q1413" s="64"/>
      <c r="R1413" s="64"/>
      <c r="S1413" s="65"/>
      <c r="T1413" s="62"/>
      <c r="U1413" s="62"/>
      <c r="V1413" s="62"/>
    </row>
    <row r="1414" spans="1:22" x14ac:dyDescent="0.4">
      <c r="G1414" s="62"/>
      <c r="H1414" s="100"/>
      <c r="I1414" s="63"/>
      <c r="J1414" s="73"/>
      <c r="K1414" s="79"/>
      <c r="L1414" s="62"/>
      <c r="M1414" s="101"/>
      <c r="N1414" s="80"/>
      <c r="O1414" s="80"/>
      <c r="P1414" s="80"/>
      <c r="Q1414" s="64"/>
      <c r="R1414" s="64"/>
      <c r="S1414" s="65"/>
      <c r="T1414" s="62"/>
      <c r="U1414" s="62"/>
      <c r="V1414" s="62"/>
    </row>
    <row r="1415" spans="1:22" x14ac:dyDescent="0.4">
      <c r="G1415" s="62"/>
      <c r="H1415" s="100"/>
      <c r="I1415" s="63"/>
      <c r="J1415" s="73"/>
      <c r="K1415" s="79"/>
      <c r="L1415" s="62"/>
      <c r="M1415" s="101"/>
      <c r="N1415" s="80"/>
      <c r="O1415" s="80"/>
      <c r="P1415" s="80"/>
      <c r="Q1415" s="64"/>
      <c r="R1415" s="64"/>
      <c r="S1415" s="65"/>
      <c r="T1415" s="62"/>
      <c r="U1415" s="62"/>
      <c r="V1415" s="62"/>
    </row>
    <row r="1416" spans="1:22" x14ac:dyDescent="0.4">
      <c r="G1416" s="62"/>
      <c r="H1416" s="100"/>
      <c r="I1416" s="63"/>
      <c r="J1416" s="73"/>
      <c r="K1416" s="79"/>
      <c r="L1416" s="62"/>
      <c r="M1416" s="101"/>
      <c r="N1416" s="80"/>
      <c r="O1416" s="80"/>
      <c r="P1416" s="80"/>
      <c r="Q1416" s="64"/>
      <c r="R1416" s="64"/>
      <c r="S1416" s="65"/>
      <c r="T1416" s="62"/>
      <c r="U1416" s="62"/>
      <c r="V1416" s="62"/>
    </row>
    <row r="1417" spans="1:22" x14ac:dyDescent="0.4">
      <c r="G1417" s="62"/>
      <c r="H1417" s="100"/>
      <c r="I1417" s="63"/>
      <c r="J1417" s="73"/>
      <c r="K1417" s="79"/>
      <c r="L1417" s="62"/>
      <c r="M1417" s="101"/>
      <c r="N1417" s="80"/>
      <c r="O1417" s="80"/>
      <c r="P1417" s="80"/>
      <c r="Q1417" s="64"/>
      <c r="R1417" s="64"/>
      <c r="S1417" s="65"/>
      <c r="T1417" s="62"/>
      <c r="U1417" s="62"/>
      <c r="V1417" s="62"/>
    </row>
    <row r="1418" spans="1:22" x14ac:dyDescent="0.4">
      <c r="G1418" s="62"/>
      <c r="H1418" s="100"/>
      <c r="I1418" s="63"/>
      <c r="J1418" s="73"/>
      <c r="K1418" s="79"/>
      <c r="L1418" s="62"/>
      <c r="M1418" s="101"/>
      <c r="N1418" s="80"/>
      <c r="O1418" s="80"/>
      <c r="P1418" s="80"/>
      <c r="Q1418" s="64"/>
      <c r="R1418" s="64"/>
      <c r="S1418" s="65"/>
      <c r="T1418" s="62"/>
      <c r="U1418" s="62"/>
      <c r="V1418" s="62"/>
    </row>
    <row r="1419" spans="1:22" x14ac:dyDescent="0.4">
      <c r="G1419" s="62"/>
      <c r="H1419" s="100"/>
      <c r="I1419" s="63"/>
      <c r="J1419" s="73"/>
      <c r="K1419" s="79"/>
      <c r="L1419" s="62"/>
      <c r="M1419" s="101"/>
      <c r="N1419" s="80"/>
      <c r="O1419" s="80"/>
      <c r="P1419" s="80"/>
      <c r="Q1419" s="64"/>
      <c r="R1419" s="64"/>
      <c r="S1419" s="65"/>
      <c r="T1419" s="62"/>
      <c r="U1419" s="62"/>
      <c r="V1419" s="62"/>
    </row>
    <row r="1420" spans="1:22" x14ac:dyDescent="0.4">
      <c r="G1420" s="62"/>
      <c r="H1420" s="100"/>
      <c r="I1420" s="63"/>
      <c r="J1420" s="73"/>
      <c r="K1420" s="79"/>
      <c r="L1420" s="62"/>
      <c r="M1420" s="101"/>
      <c r="N1420" s="80"/>
      <c r="O1420" s="80"/>
      <c r="P1420" s="80"/>
      <c r="Q1420" s="64"/>
      <c r="R1420" s="64"/>
      <c r="S1420" s="65"/>
      <c r="T1420" s="62"/>
      <c r="U1420" s="62"/>
      <c r="V1420" s="62"/>
    </row>
    <row r="1421" spans="1:22" x14ac:dyDescent="0.4">
      <c r="G1421" s="62"/>
      <c r="H1421" s="100"/>
      <c r="I1421" s="63"/>
      <c r="J1421" s="73"/>
      <c r="K1421" s="79"/>
      <c r="L1421" s="62"/>
      <c r="M1421" s="101"/>
      <c r="N1421" s="80"/>
      <c r="O1421" s="80"/>
      <c r="P1421" s="80"/>
      <c r="Q1421" s="64"/>
      <c r="R1421" s="64"/>
      <c r="S1421" s="65"/>
      <c r="T1421" s="62"/>
      <c r="U1421" s="62"/>
      <c r="V1421" s="62"/>
    </row>
    <row r="1422" spans="1:22" x14ac:dyDescent="0.4">
      <c r="G1422" s="62"/>
      <c r="H1422" s="100"/>
      <c r="I1422" s="63"/>
      <c r="J1422" s="73"/>
      <c r="K1422" s="79"/>
      <c r="L1422" s="62"/>
      <c r="M1422" s="101"/>
      <c r="N1422" s="80"/>
      <c r="O1422" s="80"/>
      <c r="P1422" s="80"/>
      <c r="Q1422" s="64"/>
      <c r="R1422" s="64"/>
      <c r="S1422" s="65"/>
      <c r="T1422" s="62"/>
      <c r="U1422" s="62"/>
      <c r="V1422" s="62"/>
    </row>
    <row r="1423" spans="1:22" x14ac:dyDescent="0.4">
      <c r="G1423" s="62"/>
      <c r="H1423" s="100"/>
      <c r="I1423" s="63"/>
      <c r="J1423" s="73"/>
      <c r="K1423" s="79"/>
      <c r="L1423" s="62"/>
      <c r="M1423" s="101"/>
      <c r="N1423" s="80"/>
      <c r="O1423" s="80"/>
      <c r="P1423" s="80"/>
      <c r="Q1423" s="64"/>
      <c r="R1423" s="64"/>
      <c r="S1423" s="65"/>
      <c r="T1423" s="62"/>
      <c r="U1423" s="62"/>
      <c r="V1423" s="62"/>
    </row>
    <row r="1424" spans="1:22" ht="17.5" customHeight="1" thickBot="1" x14ac:dyDescent="0.45">
      <c r="A1424" s="4"/>
      <c r="G1424" s="62"/>
      <c r="H1424" s="100"/>
      <c r="I1424" s="63"/>
      <c r="J1424" s="73"/>
      <c r="K1424" s="79"/>
      <c r="L1424" s="79"/>
      <c r="M1424" s="101"/>
      <c r="N1424" s="93"/>
      <c r="O1424" s="80"/>
      <c r="P1424" s="80"/>
      <c r="Q1424" s="64"/>
      <c r="R1424" s="66"/>
      <c r="S1424" s="65"/>
      <c r="T1424" s="62"/>
      <c r="U1424" s="62"/>
      <c r="V1424" s="62"/>
    </row>
    <row r="1425" spans="2:22" ht="17.5" customHeight="1" thickTop="1" x14ac:dyDescent="0.4">
      <c r="G1425" s="62"/>
      <c r="H1425" s="100"/>
      <c r="I1425" s="63"/>
      <c r="J1425" s="73"/>
      <c r="K1425" s="79"/>
      <c r="L1425" s="62"/>
      <c r="M1425" s="101"/>
      <c r="N1425" s="80"/>
      <c r="O1425" s="80"/>
      <c r="P1425" s="80"/>
      <c r="Q1425" s="64"/>
      <c r="R1425" s="64"/>
      <c r="S1425" s="65"/>
      <c r="T1425" s="62"/>
      <c r="U1425" s="62"/>
      <c r="V1425" s="62"/>
    </row>
    <row r="1426" spans="2:22" x14ac:dyDescent="0.4">
      <c r="G1426" s="62"/>
      <c r="H1426" s="100"/>
      <c r="I1426" s="63"/>
      <c r="J1426" s="73"/>
      <c r="K1426" s="79"/>
      <c r="L1426" s="62"/>
      <c r="M1426" s="101"/>
      <c r="N1426" s="80"/>
      <c r="O1426" s="80"/>
      <c r="P1426" s="80"/>
      <c r="Q1426" s="64"/>
      <c r="R1426" s="64"/>
      <c r="S1426" s="65"/>
      <c r="T1426" s="62"/>
      <c r="U1426" s="62"/>
      <c r="V1426" s="62"/>
    </row>
    <row r="1427" spans="2:22" x14ac:dyDescent="0.4">
      <c r="G1427" s="62"/>
      <c r="H1427" s="100"/>
      <c r="I1427" s="63"/>
      <c r="J1427" s="73"/>
      <c r="K1427" s="79"/>
      <c r="L1427" s="62"/>
      <c r="M1427" s="101"/>
      <c r="N1427" s="80"/>
      <c r="O1427" s="80"/>
      <c r="P1427" s="80"/>
      <c r="Q1427" s="64"/>
      <c r="R1427" s="64"/>
      <c r="S1427" s="65"/>
      <c r="T1427" s="62"/>
      <c r="U1427" s="62"/>
      <c r="V1427" s="62"/>
    </row>
    <row r="1428" spans="2:22" x14ac:dyDescent="0.4">
      <c r="G1428" s="62"/>
      <c r="H1428" s="100"/>
      <c r="I1428" s="63"/>
      <c r="J1428" s="73"/>
      <c r="K1428" s="79"/>
      <c r="L1428" s="62"/>
      <c r="M1428" s="101"/>
      <c r="N1428" s="80"/>
      <c r="O1428" s="80"/>
      <c r="P1428" s="80"/>
      <c r="Q1428" s="64"/>
      <c r="R1428" s="64"/>
      <c r="S1428" s="65"/>
      <c r="T1428" s="62"/>
      <c r="U1428" s="62"/>
      <c r="V1428" s="62"/>
    </row>
    <row r="1429" spans="2:22" x14ac:dyDescent="0.4">
      <c r="G1429" s="62"/>
      <c r="H1429" s="100"/>
      <c r="I1429" s="63"/>
      <c r="J1429" s="73"/>
      <c r="K1429" s="79"/>
      <c r="L1429" s="62"/>
      <c r="M1429" s="101"/>
      <c r="N1429" s="80"/>
      <c r="O1429" s="80"/>
      <c r="P1429" s="80"/>
      <c r="Q1429" s="64"/>
      <c r="R1429" s="64"/>
      <c r="S1429" s="65"/>
      <c r="T1429" s="62"/>
      <c r="U1429" s="62"/>
      <c r="V1429" s="62"/>
    </row>
    <row r="1430" spans="2:22" x14ac:dyDescent="0.4">
      <c r="G1430" s="62"/>
      <c r="H1430" s="100"/>
      <c r="I1430" s="63"/>
      <c r="J1430" s="73"/>
      <c r="K1430" s="79"/>
      <c r="L1430" s="62"/>
      <c r="M1430" s="101"/>
      <c r="N1430" s="80"/>
      <c r="O1430" s="80"/>
      <c r="P1430" s="80"/>
      <c r="Q1430" s="64"/>
      <c r="R1430" s="64"/>
      <c r="S1430" s="65"/>
      <c r="T1430" s="62"/>
      <c r="U1430" s="62"/>
      <c r="V1430" s="62"/>
    </row>
    <row r="1431" spans="2:22" x14ac:dyDescent="0.4">
      <c r="E1431" s="4"/>
      <c r="F1431" s="4"/>
      <c r="G1431" s="62"/>
      <c r="H1431" s="100"/>
      <c r="I1431" s="63"/>
      <c r="J1431" s="73"/>
      <c r="K1431" s="79"/>
      <c r="L1431" s="62"/>
      <c r="M1431" s="101"/>
      <c r="N1431" s="80"/>
      <c r="O1431" s="80"/>
      <c r="P1431" s="80"/>
      <c r="Q1431" s="64"/>
      <c r="R1431" s="64"/>
      <c r="S1431" s="65"/>
      <c r="T1431" s="62"/>
      <c r="U1431" s="62"/>
      <c r="V1431" s="62"/>
    </row>
    <row r="1432" spans="2:22" x14ac:dyDescent="0.4">
      <c r="B1432" s="27"/>
      <c r="C1432" s="4"/>
      <c r="D1432" s="4"/>
      <c r="G1432" s="62"/>
      <c r="H1432" s="100"/>
      <c r="I1432" s="63"/>
      <c r="J1432" s="73"/>
      <c r="K1432" s="79"/>
      <c r="L1432" s="62"/>
      <c r="M1432" s="101"/>
      <c r="N1432" s="80"/>
      <c r="O1432" s="80"/>
      <c r="P1432" s="80"/>
      <c r="Q1432" s="64"/>
      <c r="R1432" s="64"/>
      <c r="S1432" s="65"/>
      <c r="T1432" s="62"/>
      <c r="U1432" s="62"/>
      <c r="V1432" s="62"/>
    </row>
    <row r="1433" spans="2:22" x14ac:dyDescent="0.4">
      <c r="G1433" s="62"/>
      <c r="H1433" s="100"/>
      <c r="I1433" s="63"/>
      <c r="J1433" s="73"/>
      <c r="K1433" s="79"/>
      <c r="L1433" s="62"/>
      <c r="M1433" s="101"/>
      <c r="N1433" s="80"/>
      <c r="O1433" s="80"/>
      <c r="P1433" s="80"/>
      <c r="Q1433" s="64"/>
      <c r="R1433" s="64"/>
      <c r="S1433" s="65"/>
      <c r="T1433" s="62"/>
      <c r="U1433" s="62"/>
      <c r="V1433" s="62"/>
    </row>
    <row r="1434" spans="2:22" x14ac:dyDescent="0.4">
      <c r="G1434" s="62"/>
      <c r="H1434" s="100"/>
      <c r="I1434" s="63"/>
      <c r="J1434" s="73"/>
      <c r="K1434" s="79"/>
      <c r="L1434" s="62"/>
      <c r="M1434" s="101"/>
      <c r="N1434" s="80"/>
      <c r="O1434" s="80"/>
      <c r="P1434" s="80"/>
      <c r="Q1434" s="64"/>
      <c r="R1434" s="64"/>
      <c r="S1434" s="65"/>
      <c r="T1434" s="62"/>
      <c r="U1434" s="62"/>
      <c r="V1434" s="62"/>
    </row>
    <row r="1435" spans="2:22" x14ac:dyDescent="0.4">
      <c r="G1435" s="62"/>
      <c r="H1435" s="100"/>
      <c r="I1435" s="63"/>
      <c r="J1435" s="73"/>
      <c r="K1435" s="79"/>
      <c r="L1435" s="62"/>
      <c r="M1435" s="101"/>
      <c r="N1435" s="80"/>
      <c r="O1435" s="80"/>
      <c r="P1435" s="80"/>
      <c r="Q1435" s="64"/>
      <c r="R1435" s="64"/>
      <c r="S1435" s="65"/>
      <c r="T1435" s="62"/>
      <c r="U1435" s="62"/>
      <c r="V1435" s="62"/>
    </row>
    <row r="1436" spans="2:22" x14ac:dyDescent="0.4">
      <c r="G1436" s="62"/>
      <c r="H1436" s="100"/>
      <c r="I1436" s="63"/>
      <c r="J1436" s="73"/>
      <c r="K1436" s="79"/>
      <c r="L1436" s="62"/>
      <c r="M1436" s="101"/>
      <c r="N1436" s="80"/>
      <c r="O1436" s="80"/>
      <c r="P1436" s="80"/>
      <c r="Q1436" s="64"/>
      <c r="R1436" s="64"/>
      <c r="S1436" s="65"/>
      <c r="T1436" s="62"/>
      <c r="U1436" s="62"/>
      <c r="V1436" s="62"/>
    </row>
    <row r="1437" spans="2:22" x14ac:dyDescent="0.4">
      <c r="G1437" s="62"/>
      <c r="H1437" s="100"/>
      <c r="I1437" s="63"/>
      <c r="J1437" s="73"/>
      <c r="K1437" s="79"/>
      <c r="L1437" s="62"/>
      <c r="M1437" s="101"/>
      <c r="N1437" s="80"/>
      <c r="O1437" s="80"/>
      <c r="P1437" s="80"/>
      <c r="Q1437" s="64"/>
      <c r="R1437" s="64"/>
      <c r="S1437" s="65"/>
      <c r="T1437" s="62"/>
      <c r="U1437" s="62"/>
      <c r="V1437" s="62"/>
    </row>
    <row r="1438" spans="2:22" x14ac:dyDescent="0.4">
      <c r="G1438" s="62"/>
      <c r="H1438" s="100"/>
      <c r="I1438" s="63"/>
      <c r="J1438" s="73"/>
      <c r="K1438" s="79"/>
      <c r="L1438" s="62"/>
      <c r="M1438" s="101"/>
      <c r="N1438" s="80"/>
      <c r="O1438" s="80"/>
      <c r="P1438" s="80"/>
      <c r="Q1438" s="64"/>
      <c r="R1438" s="64"/>
      <c r="S1438" s="65"/>
      <c r="T1438" s="62"/>
      <c r="U1438" s="62"/>
      <c r="V1438" s="62"/>
    </row>
    <row r="1439" spans="2:22" x14ac:dyDescent="0.4">
      <c r="G1439" s="62"/>
      <c r="H1439" s="100"/>
      <c r="I1439" s="63"/>
      <c r="J1439" s="73"/>
      <c r="K1439" s="79"/>
      <c r="L1439" s="62"/>
      <c r="M1439" s="101"/>
      <c r="N1439" s="80"/>
      <c r="O1439" s="80"/>
      <c r="P1439" s="80"/>
      <c r="Q1439" s="64"/>
      <c r="R1439" s="64"/>
      <c r="S1439" s="65"/>
      <c r="T1439" s="62"/>
      <c r="U1439" s="62"/>
      <c r="V1439" s="62"/>
    </row>
    <row r="1440" spans="2:22" x14ac:dyDescent="0.4">
      <c r="G1440" s="62"/>
      <c r="H1440" s="100"/>
      <c r="I1440" s="63"/>
      <c r="J1440" s="73"/>
      <c r="K1440" s="79"/>
      <c r="L1440" s="62"/>
      <c r="M1440" s="101"/>
      <c r="N1440" s="80"/>
      <c r="O1440" s="80"/>
      <c r="P1440" s="80"/>
      <c r="Q1440" s="64"/>
      <c r="R1440" s="64"/>
      <c r="S1440" s="65"/>
      <c r="T1440" s="62"/>
      <c r="U1440" s="62"/>
      <c r="V1440" s="62"/>
    </row>
    <row r="1441" spans="7:22" x14ac:dyDescent="0.4">
      <c r="G1441" s="62"/>
      <c r="H1441" s="100"/>
      <c r="I1441" s="63"/>
      <c r="J1441" s="73"/>
      <c r="K1441" s="79"/>
      <c r="L1441" s="62"/>
      <c r="M1441" s="101"/>
      <c r="N1441" s="80"/>
      <c r="O1441" s="80"/>
      <c r="P1441" s="80"/>
      <c r="Q1441" s="64"/>
      <c r="R1441" s="64"/>
      <c r="S1441" s="65"/>
      <c r="T1441" s="62"/>
      <c r="U1441" s="62"/>
      <c r="V1441" s="62"/>
    </row>
    <row r="1442" spans="7:22" x14ac:dyDescent="0.4">
      <c r="G1442" s="62"/>
      <c r="H1442" s="100"/>
      <c r="I1442" s="63"/>
      <c r="J1442" s="73"/>
      <c r="K1442" s="79"/>
      <c r="L1442" s="62"/>
      <c r="M1442" s="101"/>
      <c r="N1442" s="80"/>
      <c r="O1442" s="80"/>
      <c r="P1442" s="80"/>
      <c r="Q1442" s="64"/>
      <c r="R1442" s="64"/>
      <c r="S1442" s="65"/>
      <c r="T1442" s="62"/>
      <c r="U1442" s="62"/>
      <c r="V1442" s="62"/>
    </row>
    <row r="1443" spans="7:22" x14ac:dyDescent="0.4">
      <c r="G1443" s="62"/>
      <c r="H1443" s="100"/>
      <c r="I1443" s="63"/>
      <c r="J1443" s="73"/>
      <c r="K1443" s="79"/>
      <c r="L1443" s="62"/>
      <c r="M1443" s="101"/>
      <c r="N1443" s="80"/>
      <c r="O1443" s="80"/>
      <c r="P1443" s="80"/>
      <c r="Q1443" s="64"/>
      <c r="R1443" s="64"/>
      <c r="S1443" s="65"/>
      <c r="T1443" s="62"/>
      <c r="U1443" s="62"/>
      <c r="V1443" s="62"/>
    </row>
    <row r="1444" spans="7:22" x14ac:dyDescent="0.4">
      <c r="G1444" s="62"/>
      <c r="H1444" s="100"/>
      <c r="I1444" s="63"/>
      <c r="J1444" s="73"/>
      <c r="K1444" s="79"/>
      <c r="L1444" s="62"/>
      <c r="M1444" s="101"/>
      <c r="N1444" s="80"/>
      <c r="O1444" s="80"/>
      <c r="P1444" s="80"/>
      <c r="Q1444" s="64"/>
      <c r="R1444" s="64"/>
      <c r="S1444" s="65"/>
      <c r="T1444" s="62"/>
      <c r="U1444" s="62"/>
      <c r="V1444" s="62"/>
    </row>
    <row r="1445" spans="7:22" x14ac:dyDescent="0.4">
      <c r="G1445" s="62"/>
      <c r="H1445" s="100"/>
      <c r="I1445" s="63"/>
      <c r="J1445" s="73"/>
      <c r="K1445" s="79"/>
      <c r="L1445" s="62"/>
      <c r="M1445" s="101"/>
      <c r="N1445" s="80"/>
      <c r="O1445" s="80"/>
      <c r="P1445" s="80"/>
      <c r="Q1445" s="64"/>
      <c r="R1445" s="64"/>
      <c r="S1445" s="65"/>
      <c r="T1445" s="62"/>
      <c r="U1445" s="62"/>
      <c r="V1445" s="62"/>
    </row>
    <row r="1446" spans="7:22" x14ac:dyDescent="0.4">
      <c r="G1446" s="62"/>
      <c r="H1446" s="100"/>
      <c r="I1446" s="63"/>
      <c r="J1446" s="73"/>
      <c r="K1446" s="79"/>
      <c r="L1446" s="62"/>
      <c r="M1446" s="101"/>
      <c r="N1446" s="80"/>
      <c r="O1446" s="80"/>
      <c r="P1446" s="80"/>
      <c r="Q1446" s="64"/>
      <c r="R1446" s="64"/>
      <c r="S1446" s="65"/>
      <c r="T1446" s="62"/>
      <c r="U1446" s="62"/>
      <c r="V1446" s="62"/>
    </row>
    <row r="1447" spans="7:22" x14ac:dyDescent="0.4">
      <c r="G1447" s="62"/>
      <c r="H1447" s="100"/>
      <c r="I1447" s="63"/>
      <c r="J1447" s="73"/>
      <c r="K1447" s="79"/>
      <c r="L1447" s="62"/>
      <c r="M1447" s="101"/>
      <c r="N1447" s="80"/>
      <c r="O1447" s="80"/>
      <c r="P1447" s="80"/>
      <c r="Q1447" s="64"/>
      <c r="R1447" s="64"/>
      <c r="S1447" s="65"/>
      <c r="T1447" s="62"/>
      <c r="U1447" s="62"/>
      <c r="V1447" s="62"/>
    </row>
    <row r="1448" spans="7:22" x14ac:dyDescent="0.4">
      <c r="G1448" s="62"/>
      <c r="H1448" s="100"/>
      <c r="I1448" s="63"/>
      <c r="J1448" s="73"/>
      <c r="K1448" s="79"/>
      <c r="L1448" s="62"/>
      <c r="M1448" s="101"/>
      <c r="N1448" s="80"/>
      <c r="O1448" s="80"/>
      <c r="P1448" s="80"/>
      <c r="Q1448" s="64"/>
      <c r="R1448" s="64"/>
      <c r="S1448" s="65"/>
      <c r="T1448" s="62"/>
      <c r="U1448" s="62"/>
      <c r="V1448" s="62"/>
    </row>
    <row r="1449" spans="7:22" x14ac:dyDescent="0.4">
      <c r="G1449" s="62"/>
      <c r="H1449" s="100"/>
      <c r="I1449" s="63"/>
      <c r="J1449" s="73"/>
      <c r="K1449" s="79"/>
      <c r="L1449" s="62"/>
      <c r="M1449" s="101"/>
      <c r="N1449" s="80"/>
      <c r="O1449" s="80"/>
      <c r="P1449" s="80"/>
      <c r="Q1449" s="64"/>
      <c r="R1449" s="64"/>
      <c r="S1449" s="65"/>
      <c r="T1449" s="62"/>
      <c r="U1449" s="62"/>
      <c r="V1449" s="62"/>
    </row>
    <row r="1450" spans="7:22" x14ac:dyDescent="0.4">
      <c r="G1450" s="62"/>
      <c r="H1450" s="100"/>
      <c r="I1450" s="63"/>
      <c r="J1450" s="73"/>
      <c r="K1450" s="79"/>
      <c r="L1450" s="62"/>
      <c r="M1450" s="101"/>
      <c r="N1450" s="80"/>
      <c r="O1450" s="80"/>
      <c r="P1450" s="80"/>
      <c r="Q1450" s="64"/>
      <c r="R1450" s="64"/>
      <c r="S1450" s="65"/>
      <c r="T1450" s="62"/>
      <c r="U1450" s="62"/>
      <c r="V1450" s="62"/>
    </row>
    <row r="1451" spans="7:22" x14ac:dyDescent="0.4">
      <c r="G1451" s="62"/>
      <c r="H1451" s="100"/>
      <c r="I1451" s="63"/>
      <c r="J1451" s="73"/>
      <c r="K1451" s="79"/>
      <c r="L1451" s="62"/>
      <c r="M1451" s="101"/>
      <c r="N1451" s="80"/>
      <c r="O1451" s="80"/>
      <c r="P1451" s="80"/>
      <c r="Q1451" s="64"/>
      <c r="R1451" s="64"/>
      <c r="S1451" s="65"/>
      <c r="T1451" s="62"/>
      <c r="U1451" s="62"/>
      <c r="V1451" s="62"/>
    </row>
    <row r="1452" spans="7:22" x14ac:dyDescent="0.4">
      <c r="G1452" s="62"/>
      <c r="H1452" s="100"/>
      <c r="I1452" s="63"/>
      <c r="J1452" s="73"/>
      <c r="K1452" s="79"/>
      <c r="L1452" s="62"/>
      <c r="M1452" s="101"/>
      <c r="N1452" s="80"/>
      <c r="O1452" s="80"/>
      <c r="P1452" s="80"/>
      <c r="Q1452" s="64"/>
      <c r="R1452" s="64"/>
      <c r="S1452" s="65"/>
      <c r="T1452" s="62"/>
      <c r="U1452" s="62"/>
      <c r="V1452" s="62"/>
    </row>
    <row r="1453" spans="7:22" x14ac:dyDescent="0.4">
      <c r="G1453" s="62"/>
      <c r="H1453" s="100"/>
      <c r="I1453" s="63"/>
      <c r="J1453" s="73"/>
      <c r="K1453" s="79"/>
      <c r="L1453" s="62"/>
      <c r="M1453" s="101"/>
      <c r="N1453" s="80"/>
      <c r="O1453" s="80"/>
      <c r="P1453" s="80"/>
      <c r="Q1453" s="64"/>
      <c r="R1453" s="64"/>
      <c r="S1453" s="65"/>
      <c r="T1453" s="62"/>
      <c r="U1453" s="62"/>
      <c r="V1453" s="62"/>
    </row>
    <row r="1454" spans="7:22" x14ac:dyDescent="0.4">
      <c r="G1454" s="62"/>
      <c r="H1454" s="100"/>
      <c r="I1454" s="63"/>
      <c r="J1454" s="73"/>
      <c r="K1454" s="79"/>
      <c r="L1454" s="62"/>
      <c r="M1454" s="101"/>
      <c r="N1454" s="80"/>
      <c r="O1454" s="80"/>
      <c r="P1454" s="80"/>
      <c r="Q1454" s="64"/>
      <c r="R1454" s="64"/>
      <c r="S1454" s="65"/>
      <c r="T1454" s="62"/>
      <c r="U1454" s="62"/>
      <c r="V1454" s="62"/>
    </row>
    <row r="1455" spans="7:22" x14ac:dyDescent="0.4">
      <c r="G1455" s="62"/>
      <c r="H1455" s="100"/>
      <c r="I1455" s="63"/>
      <c r="J1455" s="73"/>
      <c r="K1455" s="79"/>
      <c r="L1455" s="62"/>
      <c r="M1455" s="101"/>
      <c r="N1455" s="80"/>
      <c r="O1455" s="80"/>
      <c r="P1455" s="80"/>
      <c r="Q1455" s="64"/>
      <c r="R1455" s="64"/>
      <c r="S1455" s="65"/>
      <c r="T1455" s="62"/>
      <c r="U1455" s="62"/>
      <c r="V1455" s="62"/>
    </row>
    <row r="1456" spans="7:22" x14ac:dyDescent="0.4">
      <c r="G1456" s="62"/>
      <c r="H1456" s="100"/>
      <c r="I1456" s="63"/>
      <c r="J1456" s="73"/>
      <c r="K1456" s="79"/>
      <c r="L1456" s="62"/>
      <c r="M1456" s="101"/>
      <c r="N1456" s="80"/>
      <c r="O1456" s="80"/>
      <c r="P1456" s="80"/>
      <c r="Q1456" s="64"/>
      <c r="R1456" s="64"/>
      <c r="S1456" s="65"/>
      <c r="T1456" s="62"/>
      <c r="U1456" s="62"/>
      <c r="V1456" s="62"/>
    </row>
    <row r="1457" spans="7:22" x14ac:dyDescent="0.4">
      <c r="G1457" s="62"/>
      <c r="H1457" s="100"/>
      <c r="I1457" s="63"/>
      <c r="J1457" s="73"/>
      <c r="K1457" s="79"/>
      <c r="L1457" s="62"/>
      <c r="M1457" s="101"/>
      <c r="N1457" s="80"/>
      <c r="O1457" s="80"/>
      <c r="P1457" s="80"/>
      <c r="Q1457" s="64"/>
      <c r="R1457" s="64"/>
      <c r="S1457" s="65"/>
      <c r="T1457" s="62"/>
      <c r="U1457" s="62"/>
      <c r="V1457" s="62"/>
    </row>
    <row r="1458" spans="7:22" x14ac:dyDescent="0.4">
      <c r="G1458" s="62"/>
      <c r="H1458" s="100"/>
      <c r="I1458" s="63"/>
      <c r="J1458" s="73"/>
      <c r="K1458" s="79"/>
      <c r="L1458" s="62"/>
      <c r="M1458" s="101"/>
      <c r="N1458" s="80"/>
      <c r="O1458" s="80"/>
      <c r="P1458" s="80"/>
      <c r="Q1458" s="64"/>
      <c r="R1458" s="64"/>
      <c r="S1458" s="65"/>
      <c r="T1458" s="62"/>
      <c r="U1458" s="62"/>
      <c r="V1458" s="62"/>
    </row>
    <row r="1459" spans="7:22" x14ac:dyDescent="0.4">
      <c r="G1459" s="62"/>
      <c r="H1459" s="100"/>
      <c r="I1459" s="63"/>
      <c r="J1459" s="73"/>
      <c r="K1459" s="79"/>
      <c r="L1459" s="62"/>
      <c r="M1459" s="101"/>
      <c r="N1459" s="80"/>
      <c r="O1459" s="80"/>
      <c r="P1459" s="80"/>
      <c r="Q1459" s="64"/>
      <c r="R1459" s="64"/>
      <c r="S1459" s="65"/>
      <c r="T1459" s="62"/>
      <c r="U1459" s="62"/>
      <c r="V1459" s="62"/>
    </row>
    <row r="1460" spans="7:22" x14ac:dyDescent="0.4">
      <c r="G1460" s="62"/>
      <c r="H1460" s="100"/>
      <c r="I1460" s="63"/>
      <c r="J1460" s="73"/>
      <c r="K1460" s="79"/>
      <c r="L1460" s="62"/>
      <c r="M1460" s="101"/>
      <c r="N1460" s="80"/>
      <c r="O1460" s="80"/>
      <c r="P1460" s="80"/>
      <c r="Q1460" s="64"/>
      <c r="R1460" s="64"/>
      <c r="S1460" s="65"/>
      <c r="T1460" s="62"/>
      <c r="U1460" s="62"/>
      <c r="V1460" s="62"/>
    </row>
    <row r="1461" spans="7:22" x14ac:dyDescent="0.4">
      <c r="G1461" s="62"/>
      <c r="H1461" s="100"/>
      <c r="I1461" s="63"/>
      <c r="J1461" s="73"/>
      <c r="K1461" s="79"/>
      <c r="L1461" s="62"/>
      <c r="M1461" s="101"/>
      <c r="N1461" s="80"/>
      <c r="O1461" s="80"/>
      <c r="P1461" s="80"/>
      <c r="Q1461" s="64"/>
      <c r="R1461" s="64"/>
      <c r="S1461" s="65"/>
      <c r="T1461" s="62"/>
      <c r="U1461" s="62"/>
      <c r="V1461" s="62"/>
    </row>
    <row r="1462" spans="7:22" x14ac:dyDescent="0.4">
      <c r="G1462" s="62"/>
      <c r="H1462" s="100"/>
      <c r="I1462" s="63"/>
      <c r="J1462" s="73"/>
      <c r="K1462" s="79"/>
      <c r="L1462" s="62"/>
      <c r="M1462" s="101"/>
      <c r="N1462" s="80"/>
      <c r="O1462" s="80"/>
      <c r="P1462" s="80"/>
      <c r="Q1462" s="64"/>
      <c r="R1462" s="64"/>
      <c r="S1462" s="65"/>
      <c r="T1462" s="62"/>
      <c r="U1462" s="62"/>
      <c r="V1462" s="62"/>
    </row>
    <row r="1463" spans="7:22" x14ac:dyDescent="0.4">
      <c r="G1463" s="62"/>
      <c r="H1463" s="100"/>
      <c r="I1463" s="63"/>
      <c r="J1463" s="73"/>
      <c r="K1463" s="79"/>
      <c r="L1463" s="62"/>
      <c r="M1463" s="101"/>
      <c r="N1463" s="80"/>
      <c r="O1463" s="80"/>
      <c r="P1463" s="80"/>
      <c r="Q1463" s="64"/>
      <c r="R1463" s="64"/>
      <c r="S1463" s="65"/>
      <c r="T1463" s="62"/>
      <c r="U1463" s="62"/>
      <c r="V1463" s="62"/>
    </row>
    <row r="1464" spans="7:22" x14ac:dyDescent="0.4">
      <c r="G1464" s="62"/>
      <c r="H1464" s="100"/>
      <c r="I1464" s="63"/>
      <c r="J1464" s="73"/>
      <c r="K1464" s="79"/>
      <c r="L1464" s="62"/>
      <c r="M1464" s="101"/>
      <c r="N1464" s="80"/>
      <c r="O1464" s="80"/>
      <c r="P1464" s="80"/>
      <c r="Q1464" s="64"/>
      <c r="R1464" s="64"/>
      <c r="S1464" s="65"/>
      <c r="T1464" s="62"/>
      <c r="U1464" s="62"/>
      <c r="V1464" s="62"/>
    </row>
    <row r="1465" spans="7:22" x14ac:dyDescent="0.4">
      <c r="G1465" s="62"/>
      <c r="H1465" s="100"/>
      <c r="I1465" s="63"/>
      <c r="J1465" s="73"/>
      <c r="K1465" s="79"/>
      <c r="L1465" s="62"/>
      <c r="M1465" s="101"/>
      <c r="N1465" s="80"/>
      <c r="O1465" s="80"/>
      <c r="P1465" s="80"/>
      <c r="Q1465" s="64"/>
      <c r="R1465" s="64"/>
      <c r="S1465" s="65"/>
      <c r="T1465" s="62"/>
      <c r="U1465" s="62"/>
      <c r="V1465" s="62"/>
    </row>
    <row r="1466" spans="7:22" x14ac:dyDescent="0.4">
      <c r="G1466" s="62"/>
      <c r="H1466" s="100"/>
      <c r="I1466" s="63"/>
      <c r="J1466" s="73"/>
      <c r="K1466" s="79"/>
      <c r="L1466" s="62"/>
      <c r="M1466" s="101"/>
      <c r="N1466" s="80"/>
      <c r="O1466" s="80"/>
      <c r="P1466" s="80"/>
      <c r="Q1466" s="64"/>
      <c r="R1466" s="64"/>
      <c r="S1466" s="65"/>
      <c r="T1466" s="62"/>
      <c r="U1466" s="62"/>
      <c r="V1466" s="62"/>
    </row>
    <row r="1467" spans="7:22" x14ac:dyDescent="0.4">
      <c r="G1467" s="62"/>
      <c r="H1467" s="100"/>
      <c r="I1467" s="63"/>
      <c r="J1467" s="73"/>
      <c r="K1467" s="79"/>
      <c r="L1467" s="62"/>
      <c r="M1467" s="101"/>
      <c r="N1467" s="80"/>
      <c r="O1467" s="80"/>
      <c r="P1467" s="80"/>
      <c r="Q1467" s="64"/>
      <c r="R1467" s="64"/>
      <c r="S1467" s="65"/>
      <c r="T1467" s="62"/>
      <c r="U1467" s="62"/>
      <c r="V1467" s="62"/>
    </row>
    <row r="1468" spans="7:22" x14ac:dyDescent="0.4">
      <c r="G1468" s="62"/>
      <c r="H1468" s="100"/>
      <c r="I1468" s="63"/>
      <c r="J1468" s="73"/>
      <c r="K1468" s="79"/>
      <c r="L1468" s="62"/>
      <c r="M1468" s="101"/>
      <c r="N1468" s="80"/>
      <c r="O1468" s="80"/>
      <c r="P1468" s="80"/>
      <c r="Q1468" s="64"/>
      <c r="R1468" s="64"/>
      <c r="S1468" s="65"/>
      <c r="T1468" s="62"/>
      <c r="U1468" s="62"/>
      <c r="V1468" s="62"/>
    </row>
    <row r="1469" spans="7:22" x14ac:dyDescent="0.4">
      <c r="G1469" s="62"/>
      <c r="H1469" s="100"/>
      <c r="I1469" s="63"/>
      <c r="J1469" s="73"/>
      <c r="K1469" s="79"/>
      <c r="L1469" s="62"/>
      <c r="M1469" s="101"/>
      <c r="N1469" s="80"/>
      <c r="O1469" s="80"/>
      <c r="P1469" s="80"/>
      <c r="Q1469" s="64"/>
      <c r="R1469" s="64"/>
      <c r="S1469" s="65"/>
      <c r="T1469" s="62"/>
      <c r="U1469" s="62"/>
      <c r="V1469" s="62"/>
    </row>
    <row r="1470" spans="7:22" x14ac:dyDescent="0.4">
      <c r="G1470" s="62"/>
      <c r="H1470" s="100"/>
      <c r="I1470" s="63"/>
      <c r="J1470" s="73"/>
      <c r="K1470" s="79"/>
      <c r="L1470" s="62"/>
      <c r="M1470" s="101"/>
      <c r="N1470" s="80"/>
      <c r="O1470" s="80"/>
      <c r="P1470" s="80"/>
      <c r="Q1470" s="64"/>
      <c r="R1470" s="64"/>
      <c r="S1470" s="65"/>
      <c r="T1470" s="62"/>
      <c r="U1470" s="62"/>
      <c r="V1470" s="62"/>
    </row>
    <row r="1471" spans="7:22" x14ac:dyDescent="0.4">
      <c r="G1471" s="62"/>
      <c r="H1471" s="100"/>
      <c r="I1471" s="63"/>
      <c r="J1471" s="73"/>
      <c r="K1471" s="79"/>
      <c r="L1471" s="62"/>
      <c r="M1471" s="101"/>
      <c r="N1471" s="80"/>
      <c r="O1471" s="80"/>
      <c r="P1471" s="80"/>
      <c r="Q1471" s="64"/>
      <c r="R1471" s="64"/>
      <c r="S1471" s="65"/>
      <c r="T1471" s="62"/>
      <c r="U1471" s="62"/>
      <c r="V1471" s="62"/>
    </row>
    <row r="1472" spans="7:22" x14ac:dyDescent="0.4">
      <c r="G1472" s="62"/>
      <c r="H1472" s="100"/>
      <c r="I1472" s="63"/>
      <c r="J1472" s="73"/>
      <c r="K1472" s="79"/>
      <c r="L1472" s="62"/>
      <c r="M1472" s="101"/>
      <c r="N1472" s="80"/>
      <c r="O1472" s="80"/>
      <c r="P1472" s="80"/>
      <c r="Q1472" s="64"/>
      <c r="R1472" s="64"/>
      <c r="S1472" s="65"/>
      <c r="T1472" s="62"/>
      <c r="U1472" s="62"/>
      <c r="V1472" s="62"/>
    </row>
    <row r="1473" spans="1:22" x14ac:dyDescent="0.4">
      <c r="G1473" s="62"/>
      <c r="H1473" s="100"/>
      <c r="I1473" s="63"/>
      <c r="J1473" s="73"/>
      <c r="K1473" s="79"/>
      <c r="L1473" s="62"/>
      <c r="M1473" s="101"/>
      <c r="N1473" s="80"/>
      <c r="O1473" s="80"/>
      <c r="P1473" s="80"/>
      <c r="Q1473" s="64"/>
      <c r="R1473" s="64"/>
      <c r="S1473" s="65"/>
      <c r="T1473" s="62"/>
      <c r="U1473" s="62"/>
      <c r="V1473" s="62"/>
    </row>
    <row r="1474" spans="1:22" x14ac:dyDescent="0.4">
      <c r="G1474" s="62"/>
      <c r="H1474" s="100"/>
      <c r="I1474" s="63"/>
      <c r="J1474" s="73"/>
      <c r="K1474" s="79"/>
      <c r="L1474" s="62"/>
      <c r="M1474" s="101"/>
      <c r="N1474" s="80"/>
      <c r="O1474" s="80"/>
      <c r="P1474" s="80"/>
      <c r="Q1474" s="64"/>
      <c r="R1474" s="64"/>
      <c r="S1474" s="65"/>
      <c r="T1474" s="62"/>
      <c r="U1474" s="62"/>
      <c r="V1474" s="62"/>
    </row>
    <row r="1475" spans="1:22" x14ac:dyDescent="0.4">
      <c r="G1475" s="62"/>
      <c r="H1475" s="100"/>
      <c r="I1475" s="63"/>
      <c r="J1475" s="73"/>
      <c r="K1475" s="79"/>
      <c r="L1475" s="62"/>
      <c r="M1475" s="101"/>
      <c r="N1475" s="80"/>
      <c r="O1475" s="80"/>
      <c r="P1475" s="80"/>
      <c r="Q1475" s="64"/>
      <c r="R1475" s="64"/>
      <c r="S1475" s="65"/>
      <c r="T1475" s="62"/>
      <c r="U1475" s="62"/>
      <c r="V1475" s="62"/>
    </row>
    <row r="1476" spans="1:22" ht="17.5" customHeight="1" thickBot="1" x14ac:dyDescent="0.45">
      <c r="A1476" s="4"/>
      <c r="G1476" s="62"/>
      <c r="H1476" s="100"/>
      <c r="I1476" s="63"/>
      <c r="J1476" s="73"/>
      <c r="K1476" s="79"/>
      <c r="L1476" s="79"/>
      <c r="M1476" s="101"/>
      <c r="N1476" s="93"/>
      <c r="O1476" s="80"/>
      <c r="P1476" s="80"/>
      <c r="Q1476" s="64"/>
      <c r="R1476" s="66"/>
      <c r="S1476" s="65"/>
      <c r="T1476" s="62"/>
      <c r="U1476" s="62"/>
      <c r="V1476" s="62"/>
    </row>
    <row r="1477" spans="1:22" ht="17.5" customHeight="1" thickTop="1" x14ac:dyDescent="0.4">
      <c r="G1477" s="62"/>
      <c r="H1477" s="100"/>
      <c r="I1477" s="63"/>
      <c r="J1477" s="73"/>
      <c r="K1477" s="79"/>
      <c r="L1477" s="62"/>
      <c r="M1477" s="101"/>
      <c r="N1477" s="80"/>
      <c r="O1477" s="80"/>
      <c r="P1477" s="80"/>
      <c r="Q1477" s="64"/>
      <c r="R1477" s="64"/>
      <c r="S1477" s="65"/>
      <c r="T1477" s="62"/>
      <c r="U1477" s="62"/>
      <c r="V1477" s="62"/>
    </row>
    <row r="1478" spans="1:22" x14ac:dyDescent="0.4">
      <c r="G1478" s="62"/>
      <c r="H1478" s="100"/>
      <c r="I1478" s="63"/>
      <c r="J1478" s="73"/>
      <c r="K1478" s="79"/>
      <c r="L1478" s="62"/>
      <c r="M1478" s="101"/>
      <c r="N1478" s="80"/>
      <c r="O1478" s="80"/>
      <c r="P1478" s="80"/>
      <c r="Q1478" s="64"/>
      <c r="R1478" s="64"/>
      <c r="S1478" s="65"/>
      <c r="T1478" s="62"/>
      <c r="U1478" s="62"/>
      <c r="V1478" s="62"/>
    </row>
    <row r="1479" spans="1:22" x14ac:dyDescent="0.4">
      <c r="G1479" s="62"/>
      <c r="H1479" s="100"/>
      <c r="I1479" s="63"/>
      <c r="J1479" s="73"/>
      <c r="K1479" s="79"/>
      <c r="L1479" s="62"/>
      <c r="M1479" s="101"/>
      <c r="N1479" s="80"/>
      <c r="O1479" s="80"/>
      <c r="P1479" s="80"/>
      <c r="Q1479" s="64"/>
      <c r="R1479" s="64"/>
      <c r="S1479" s="65"/>
      <c r="T1479" s="62"/>
      <c r="U1479" s="62"/>
      <c r="V1479" s="62"/>
    </row>
    <row r="1480" spans="1:22" x14ac:dyDescent="0.4">
      <c r="G1480" s="62"/>
      <c r="H1480" s="100"/>
      <c r="I1480" s="63"/>
      <c r="J1480" s="73"/>
      <c r="K1480" s="79"/>
      <c r="L1480" s="62"/>
      <c r="M1480" s="101"/>
      <c r="N1480" s="80"/>
      <c r="O1480" s="80"/>
      <c r="P1480" s="80"/>
      <c r="Q1480" s="64"/>
      <c r="R1480" s="64"/>
      <c r="S1480" s="65"/>
      <c r="T1480" s="62"/>
      <c r="U1480" s="62"/>
      <c r="V1480" s="62"/>
    </row>
    <row r="1481" spans="1:22" x14ac:dyDescent="0.4">
      <c r="G1481" s="62"/>
      <c r="H1481" s="100"/>
      <c r="I1481" s="63"/>
      <c r="J1481" s="73"/>
      <c r="K1481" s="79"/>
      <c r="L1481" s="62"/>
      <c r="M1481" s="101"/>
      <c r="N1481" s="80"/>
      <c r="O1481" s="80"/>
      <c r="P1481" s="80"/>
      <c r="Q1481" s="64"/>
      <c r="R1481" s="64"/>
      <c r="S1481" s="65"/>
      <c r="T1481" s="62"/>
      <c r="U1481" s="62"/>
      <c r="V1481" s="62"/>
    </row>
    <row r="1482" spans="1:22" x14ac:dyDescent="0.4">
      <c r="G1482" s="62"/>
      <c r="H1482" s="100"/>
      <c r="I1482" s="63"/>
      <c r="J1482" s="73"/>
      <c r="K1482" s="79"/>
      <c r="L1482" s="62"/>
      <c r="M1482" s="101"/>
      <c r="N1482" s="80"/>
      <c r="O1482" s="80"/>
      <c r="P1482" s="80"/>
      <c r="Q1482" s="64"/>
      <c r="R1482" s="64"/>
      <c r="S1482" s="65"/>
      <c r="T1482" s="62"/>
      <c r="U1482" s="62"/>
      <c r="V1482" s="62"/>
    </row>
    <row r="1483" spans="1:22" x14ac:dyDescent="0.4">
      <c r="E1483" s="4"/>
      <c r="F1483" s="4"/>
      <c r="G1483" s="62"/>
      <c r="H1483" s="100"/>
      <c r="I1483" s="63"/>
      <c r="J1483" s="73"/>
      <c r="K1483" s="79"/>
      <c r="L1483" s="62"/>
      <c r="M1483" s="101"/>
      <c r="N1483" s="80"/>
      <c r="O1483" s="80"/>
      <c r="P1483" s="80"/>
      <c r="Q1483" s="64"/>
      <c r="R1483" s="64"/>
      <c r="S1483" s="65"/>
      <c r="T1483" s="62"/>
      <c r="U1483" s="62"/>
      <c r="V1483" s="62"/>
    </row>
    <row r="1484" spans="1:22" x14ac:dyDescent="0.4">
      <c r="B1484" s="27"/>
      <c r="C1484" s="4"/>
      <c r="D1484" s="4"/>
      <c r="G1484" s="62"/>
      <c r="H1484" s="100"/>
      <c r="I1484" s="63"/>
      <c r="J1484" s="73"/>
      <c r="K1484" s="79"/>
      <c r="L1484" s="62"/>
      <c r="M1484" s="101"/>
      <c r="N1484" s="80"/>
      <c r="O1484" s="80"/>
      <c r="P1484" s="80"/>
      <c r="Q1484" s="64"/>
      <c r="R1484" s="64"/>
      <c r="S1484" s="65"/>
      <c r="T1484" s="62"/>
      <c r="U1484" s="62"/>
      <c r="V1484" s="62"/>
    </row>
    <row r="1485" spans="1:22" x14ac:dyDescent="0.4">
      <c r="G1485" s="62"/>
      <c r="H1485" s="100"/>
      <c r="I1485" s="63"/>
      <c r="J1485" s="73"/>
      <c r="K1485" s="79"/>
      <c r="L1485" s="62"/>
      <c r="M1485" s="101"/>
      <c r="N1485" s="80"/>
      <c r="O1485" s="80"/>
      <c r="P1485" s="80"/>
      <c r="Q1485" s="64"/>
      <c r="R1485" s="64"/>
      <c r="S1485" s="65"/>
      <c r="T1485" s="62"/>
      <c r="U1485" s="62"/>
      <c r="V1485" s="62"/>
    </row>
    <row r="1486" spans="1:22" x14ac:dyDescent="0.4">
      <c r="G1486" s="62"/>
      <c r="H1486" s="100"/>
      <c r="I1486" s="63"/>
      <c r="J1486" s="73"/>
      <c r="K1486" s="79"/>
      <c r="L1486" s="62"/>
      <c r="M1486" s="101"/>
      <c r="N1486" s="80"/>
      <c r="O1486" s="80"/>
      <c r="P1486" s="80"/>
      <c r="Q1486" s="64"/>
      <c r="R1486" s="64"/>
      <c r="S1486" s="65"/>
      <c r="T1486" s="62"/>
      <c r="U1486" s="62"/>
      <c r="V1486" s="62"/>
    </row>
    <row r="1487" spans="1:22" x14ac:dyDescent="0.4">
      <c r="G1487" s="62"/>
      <c r="H1487" s="100"/>
      <c r="I1487" s="63"/>
      <c r="J1487" s="73"/>
      <c r="K1487" s="79"/>
      <c r="L1487" s="62"/>
      <c r="M1487" s="101"/>
      <c r="N1487" s="80"/>
      <c r="O1487" s="80"/>
      <c r="P1487" s="80"/>
      <c r="Q1487" s="64"/>
      <c r="R1487" s="64"/>
      <c r="S1487" s="65"/>
      <c r="T1487" s="62"/>
      <c r="U1487" s="62"/>
      <c r="V1487" s="62"/>
    </row>
    <row r="1488" spans="1:22" x14ac:dyDescent="0.4">
      <c r="G1488" s="62"/>
      <c r="H1488" s="100"/>
      <c r="I1488" s="63"/>
      <c r="J1488" s="73"/>
      <c r="K1488" s="79"/>
      <c r="L1488" s="62"/>
      <c r="M1488" s="101"/>
      <c r="N1488" s="80"/>
      <c r="O1488" s="80"/>
      <c r="P1488" s="80"/>
      <c r="Q1488" s="64"/>
      <c r="R1488" s="64"/>
      <c r="S1488" s="65"/>
      <c r="T1488" s="62"/>
      <c r="U1488" s="62"/>
      <c r="V1488" s="62"/>
    </row>
    <row r="1489" spans="7:22" x14ac:dyDescent="0.4">
      <c r="G1489" s="62"/>
      <c r="H1489" s="100"/>
      <c r="I1489" s="63"/>
      <c r="J1489" s="73"/>
      <c r="K1489" s="79"/>
      <c r="L1489" s="62"/>
      <c r="M1489" s="101"/>
      <c r="N1489" s="80"/>
      <c r="O1489" s="80"/>
      <c r="P1489" s="80"/>
      <c r="Q1489" s="64"/>
      <c r="R1489" s="64"/>
      <c r="S1489" s="65"/>
      <c r="T1489" s="62"/>
      <c r="U1489" s="62"/>
      <c r="V1489" s="62"/>
    </row>
    <row r="1490" spans="7:22" x14ac:dyDescent="0.4">
      <c r="G1490" s="62"/>
      <c r="H1490" s="100"/>
      <c r="I1490" s="63"/>
      <c r="J1490" s="73"/>
      <c r="K1490" s="79"/>
      <c r="L1490" s="62"/>
      <c r="M1490" s="101"/>
      <c r="N1490" s="80"/>
      <c r="O1490" s="80"/>
      <c r="P1490" s="80"/>
      <c r="Q1490" s="64"/>
      <c r="R1490" s="64"/>
      <c r="S1490" s="65"/>
      <c r="T1490" s="62"/>
      <c r="U1490" s="62"/>
      <c r="V1490" s="62"/>
    </row>
    <row r="1491" spans="7:22" x14ac:dyDescent="0.4">
      <c r="G1491" s="62"/>
      <c r="H1491" s="100"/>
      <c r="I1491" s="63"/>
      <c r="J1491" s="73"/>
      <c r="K1491" s="79"/>
      <c r="L1491" s="62"/>
      <c r="M1491" s="101"/>
      <c r="N1491" s="80"/>
      <c r="O1491" s="80"/>
      <c r="P1491" s="80"/>
      <c r="Q1491" s="64"/>
      <c r="R1491" s="64"/>
      <c r="S1491" s="65"/>
      <c r="T1491" s="62"/>
      <c r="U1491" s="62"/>
      <c r="V1491" s="62"/>
    </row>
    <row r="1492" spans="7:22" x14ac:dyDescent="0.4">
      <c r="G1492" s="62"/>
      <c r="H1492" s="100"/>
      <c r="I1492" s="63"/>
      <c r="J1492" s="73"/>
      <c r="K1492" s="79"/>
      <c r="L1492" s="62"/>
      <c r="M1492" s="101"/>
      <c r="N1492" s="80"/>
      <c r="O1492" s="80"/>
      <c r="P1492" s="80"/>
      <c r="Q1492" s="64"/>
      <c r="R1492" s="64"/>
      <c r="S1492" s="65"/>
      <c r="T1492" s="62"/>
      <c r="U1492" s="62"/>
      <c r="V1492" s="62"/>
    </row>
    <row r="1493" spans="7:22" x14ac:dyDescent="0.4">
      <c r="G1493" s="62"/>
      <c r="H1493" s="100"/>
      <c r="I1493" s="63"/>
      <c r="J1493" s="73"/>
      <c r="K1493" s="79"/>
      <c r="L1493" s="62"/>
      <c r="M1493" s="101"/>
      <c r="N1493" s="80"/>
      <c r="O1493" s="80"/>
      <c r="P1493" s="80"/>
      <c r="Q1493" s="64"/>
      <c r="R1493" s="64"/>
      <c r="S1493" s="65"/>
      <c r="T1493" s="62"/>
      <c r="U1493" s="62"/>
      <c r="V1493" s="62"/>
    </row>
    <row r="1494" spans="7:22" x14ac:dyDescent="0.4">
      <c r="G1494" s="62"/>
      <c r="H1494" s="100"/>
      <c r="I1494" s="63"/>
      <c r="J1494" s="73"/>
      <c r="K1494" s="79"/>
      <c r="L1494" s="62"/>
      <c r="M1494" s="101"/>
      <c r="N1494" s="80"/>
      <c r="O1494" s="80"/>
      <c r="P1494" s="80"/>
      <c r="Q1494" s="64"/>
      <c r="R1494" s="64"/>
      <c r="S1494" s="65"/>
      <c r="T1494" s="62"/>
      <c r="U1494" s="62"/>
      <c r="V1494" s="62"/>
    </row>
    <row r="1495" spans="7:22" x14ac:dyDescent="0.4">
      <c r="G1495" s="62"/>
      <c r="H1495" s="100"/>
      <c r="I1495" s="63"/>
      <c r="J1495" s="73"/>
      <c r="K1495" s="79"/>
      <c r="L1495" s="62"/>
      <c r="M1495" s="101"/>
      <c r="N1495" s="80"/>
      <c r="O1495" s="80"/>
      <c r="P1495" s="80"/>
      <c r="Q1495" s="64"/>
      <c r="R1495" s="64"/>
      <c r="S1495" s="65"/>
      <c r="T1495" s="62"/>
      <c r="U1495" s="62"/>
      <c r="V1495" s="62"/>
    </row>
    <row r="1496" spans="7:22" x14ac:dyDescent="0.4">
      <c r="G1496" s="62"/>
      <c r="H1496" s="100"/>
      <c r="I1496" s="63"/>
      <c r="J1496" s="73"/>
      <c r="K1496" s="79"/>
      <c r="L1496" s="62"/>
      <c r="M1496" s="101"/>
      <c r="N1496" s="80"/>
      <c r="O1496" s="80"/>
      <c r="P1496" s="80"/>
      <c r="Q1496" s="64"/>
      <c r="R1496" s="64"/>
      <c r="S1496" s="65"/>
      <c r="T1496" s="62"/>
      <c r="U1496" s="62"/>
      <c r="V1496" s="62"/>
    </row>
    <row r="1497" spans="7:22" x14ac:dyDescent="0.4">
      <c r="G1497" s="62"/>
      <c r="H1497" s="100"/>
      <c r="I1497" s="63"/>
      <c r="J1497" s="73"/>
      <c r="K1497" s="79"/>
      <c r="L1497" s="62"/>
      <c r="M1497" s="101"/>
      <c r="N1497" s="80"/>
      <c r="O1497" s="80"/>
      <c r="P1497" s="80"/>
      <c r="Q1497" s="64"/>
      <c r="R1497" s="64"/>
      <c r="S1497" s="65"/>
      <c r="T1497" s="62"/>
      <c r="U1497" s="62"/>
      <c r="V1497" s="62"/>
    </row>
    <row r="1498" spans="7:22" x14ac:dyDescent="0.4">
      <c r="G1498" s="62"/>
      <c r="H1498" s="100"/>
      <c r="I1498" s="63"/>
      <c r="J1498" s="73"/>
      <c r="K1498" s="79"/>
      <c r="L1498" s="62"/>
      <c r="M1498" s="101"/>
      <c r="N1498" s="80"/>
      <c r="O1498" s="80"/>
      <c r="P1498" s="80"/>
      <c r="Q1498" s="64"/>
      <c r="R1498" s="64"/>
      <c r="S1498" s="65"/>
      <c r="T1498" s="62"/>
      <c r="U1498" s="62"/>
      <c r="V1498" s="62"/>
    </row>
    <row r="1499" spans="7:22" x14ac:dyDescent="0.4">
      <c r="G1499" s="62"/>
      <c r="H1499" s="100"/>
      <c r="I1499" s="63"/>
      <c r="J1499" s="73"/>
      <c r="K1499" s="79"/>
      <c r="L1499" s="62"/>
      <c r="M1499" s="101"/>
      <c r="N1499" s="80"/>
      <c r="O1499" s="80"/>
      <c r="P1499" s="80"/>
      <c r="Q1499" s="64"/>
      <c r="R1499" s="64"/>
      <c r="S1499" s="65"/>
      <c r="T1499" s="62"/>
      <c r="U1499" s="62"/>
      <c r="V1499" s="62"/>
    </row>
    <row r="1500" spans="7:22" x14ac:dyDescent="0.4">
      <c r="G1500" s="62"/>
      <c r="H1500" s="100"/>
      <c r="I1500" s="63"/>
      <c r="J1500" s="73"/>
      <c r="K1500" s="79"/>
      <c r="L1500" s="62"/>
      <c r="M1500" s="101"/>
      <c r="N1500" s="80"/>
      <c r="O1500" s="80"/>
      <c r="P1500" s="80"/>
      <c r="Q1500" s="64"/>
      <c r="R1500" s="64"/>
      <c r="S1500" s="65"/>
      <c r="T1500" s="62"/>
      <c r="U1500" s="62"/>
      <c r="V1500" s="62"/>
    </row>
    <row r="1501" spans="7:22" x14ac:dyDescent="0.4">
      <c r="G1501" s="62"/>
      <c r="H1501" s="100"/>
      <c r="I1501" s="63"/>
      <c r="J1501" s="73"/>
      <c r="K1501" s="79"/>
      <c r="L1501" s="62"/>
      <c r="M1501" s="101"/>
      <c r="N1501" s="80"/>
      <c r="O1501" s="80"/>
      <c r="P1501" s="80"/>
      <c r="Q1501" s="64"/>
      <c r="R1501" s="64"/>
      <c r="S1501" s="65"/>
      <c r="T1501" s="62"/>
      <c r="U1501" s="62"/>
      <c r="V1501" s="62"/>
    </row>
    <row r="1502" spans="7:22" x14ac:dyDescent="0.4">
      <c r="G1502" s="62"/>
      <c r="H1502" s="100"/>
      <c r="I1502" s="63"/>
      <c r="J1502" s="73"/>
      <c r="K1502" s="79"/>
      <c r="L1502" s="62"/>
      <c r="M1502" s="101"/>
      <c r="N1502" s="80"/>
      <c r="O1502" s="80"/>
      <c r="P1502" s="80"/>
      <c r="Q1502" s="64"/>
      <c r="R1502" s="64"/>
      <c r="S1502" s="65"/>
      <c r="T1502" s="62"/>
      <c r="U1502" s="62"/>
      <c r="V1502" s="62"/>
    </row>
    <row r="1503" spans="7:22" x14ac:dyDescent="0.4">
      <c r="G1503" s="62"/>
      <c r="H1503" s="100"/>
      <c r="I1503" s="63"/>
      <c r="J1503" s="73"/>
      <c r="K1503" s="79"/>
      <c r="L1503" s="62"/>
      <c r="M1503" s="101"/>
      <c r="N1503" s="80"/>
      <c r="O1503" s="80"/>
      <c r="P1503" s="80"/>
      <c r="Q1503" s="64"/>
      <c r="R1503" s="64"/>
      <c r="S1503" s="65"/>
      <c r="T1503" s="62"/>
      <c r="U1503" s="62"/>
      <c r="V1503" s="62"/>
    </row>
    <row r="1504" spans="7:22" x14ac:dyDescent="0.4">
      <c r="G1504" s="62"/>
      <c r="H1504" s="100"/>
      <c r="I1504" s="63"/>
      <c r="J1504" s="73"/>
      <c r="K1504" s="79"/>
      <c r="L1504" s="62"/>
      <c r="M1504" s="101"/>
      <c r="N1504" s="80"/>
      <c r="O1504" s="80"/>
      <c r="P1504" s="80"/>
      <c r="Q1504" s="64"/>
      <c r="R1504" s="64"/>
      <c r="S1504" s="65"/>
      <c r="T1504" s="62"/>
      <c r="U1504" s="62"/>
      <c r="V1504" s="62"/>
    </row>
    <row r="1505" spans="7:22" x14ac:dyDescent="0.4">
      <c r="G1505" s="62"/>
      <c r="H1505" s="100"/>
      <c r="I1505" s="63"/>
      <c r="J1505" s="73"/>
      <c r="K1505" s="79"/>
      <c r="L1505" s="62"/>
      <c r="M1505" s="101"/>
      <c r="N1505" s="80"/>
      <c r="O1505" s="80"/>
      <c r="P1505" s="80"/>
      <c r="Q1505" s="64"/>
      <c r="R1505" s="64"/>
      <c r="S1505" s="65"/>
      <c r="T1505" s="62"/>
      <c r="U1505" s="62"/>
      <c r="V1505" s="62"/>
    </row>
    <row r="1506" spans="7:22" x14ac:dyDescent="0.4">
      <c r="G1506" s="62"/>
      <c r="H1506" s="100"/>
      <c r="I1506" s="63"/>
      <c r="J1506" s="73"/>
      <c r="K1506" s="79"/>
      <c r="L1506" s="62"/>
      <c r="M1506" s="101"/>
      <c r="N1506" s="80"/>
      <c r="O1506" s="80"/>
      <c r="P1506" s="80"/>
      <c r="Q1506" s="64"/>
      <c r="R1506" s="64"/>
      <c r="S1506" s="65"/>
      <c r="T1506" s="62"/>
      <c r="U1506" s="62"/>
      <c r="V1506" s="62"/>
    </row>
    <row r="1507" spans="7:22" x14ac:dyDescent="0.4">
      <c r="G1507" s="62"/>
      <c r="H1507" s="100"/>
      <c r="I1507" s="63"/>
      <c r="J1507" s="73"/>
      <c r="K1507" s="79"/>
      <c r="L1507" s="62"/>
      <c r="M1507" s="101"/>
      <c r="N1507" s="80"/>
      <c r="O1507" s="80"/>
      <c r="P1507" s="80"/>
      <c r="Q1507" s="64"/>
      <c r="R1507" s="64"/>
      <c r="S1507" s="65"/>
      <c r="T1507" s="62"/>
      <c r="U1507" s="62"/>
      <c r="V1507" s="62"/>
    </row>
    <row r="1508" spans="7:22" x14ac:dyDescent="0.4">
      <c r="G1508" s="62"/>
      <c r="H1508" s="100"/>
      <c r="I1508" s="63"/>
      <c r="J1508" s="73"/>
      <c r="K1508" s="79"/>
      <c r="L1508" s="62"/>
      <c r="M1508" s="101"/>
      <c r="N1508" s="80"/>
      <c r="O1508" s="80"/>
      <c r="P1508" s="80"/>
      <c r="Q1508" s="64"/>
      <c r="R1508" s="64"/>
      <c r="S1508" s="65"/>
      <c r="T1508" s="62"/>
      <c r="U1508" s="62"/>
      <c r="V1508" s="62"/>
    </row>
    <row r="1509" spans="7:22" x14ac:dyDescent="0.4">
      <c r="G1509" s="62"/>
      <c r="H1509" s="100"/>
      <c r="I1509" s="63"/>
      <c r="J1509" s="73"/>
      <c r="K1509" s="79"/>
      <c r="L1509" s="62"/>
      <c r="M1509" s="101"/>
      <c r="N1509" s="80"/>
      <c r="O1509" s="80"/>
      <c r="P1509" s="80"/>
      <c r="Q1509" s="64"/>
      <c r="R1509" s="64"/>
      <c r="S1509" s="65"/>
      <c r="T1509" s="62"/>
      <c r="U1509" s="62"/>
      <c r="V1509" s="62"/>
    </row>
    <row r="1510" spans="7:22" x14ac:dyDescent="0.4">
      <c r="G1510" s="62"/>
      <c r="H1510" s="100"/>
      <c r="I1510" s="63"/>
      <c r="J1510" s="73"/>
      <c r="K1510" s="79"/>
      <c r="L1510" s="62"/>
      <c r="M1510" s="101"/>
      <c r="N1510" s="80"/>
      <c r="O1510" s="80"/>
      <c r="P1510" s="80"/>
      <c r="Q1510" s="64"/>
      <c r="R1510" s="64"/>
      <c r="S1510" s="65"/>
      <c r="T1510" s="62"/>
      <c r="U1510" s="62"/>
      <c r="V1510" s="62"/>
    </row>
    <row r="1511" spans="7:22" x14ac:dyDescent="0.4">
      <c r="G1511" s="62"/>
      <c r="H1511" s="100"/>
      <c r="I1511" s="63"/>
      <c r="J1511" s="73"/>
      <c r="K1511" s="79"/>
      <c r="L1511" s="62"/>
      <c r="M1511" s="101"/>
      <c r="N1511" s="80"/>
      <c r="O1511" s="80"/>
      <c r="P1511" s="80"/>
      <c r="Q1511" s="64"/>
      <c r="R1511" s="64"/>
      <c r="S1511" s="65"/>
      <c r="T1511" s="62"/>
      <c r="U1511" s="62"/>
      <c r="V1511" s="62"/>
    </row>
    <row r="1512" spans="7:22" x14ac:dyDescent="0.4">
      <c r="G1512" s="62"/>
      <c r="H1512" s="100"/>
      <c r="I1512" s="63"/>
      <c r="J1512" s="73"/>
      <c r="K1512" s="79"/>
      <c r="L1512" s="62"/>
      <c r="M1512" s="101"/>
      <c r="N1512" s="80"/>
      <c r="O1512" s="80"/>
      <c r="P1512" s="80"/>
      <c r="Q1512" s="64"/>
      <c r="R1512" s="64"/>
      <c r="S1512" s="65"/>
      <c r="T1512" s="62"/>
      <c r="U1512" s="62"/>
      <c r="V1512" s="62"/>
    </row>
    <row r="1513" spans="7:22" x14ac:dyDescent="0.4">
      <c r="G1513" s="62"/>
      <c r="H1513" s="100"/>
      <c r="I1513" s="63"/>
      <c r="J1513" s="73"/>
      <c r="K1513" s="79"/>
      <c r="L1513" s="62"/>
      <c r="M1513" s="101"/>
      <c r="N1513" s="80"/>
      <c r="O1513" s="80"/>
      <c r="P1513" s="80"/>
      <c r="Q1513" s="64"/>
      <c r="R1513" s="64"/>
      <c r="S1513" s="65"/>
      <c r="T1513" s="62"/>
      <c r="U1513" s="62"/>
      <c r="V1513" s="62"/>
    </row>
    <row r="1514" spans="7:22" x14ac:dyDescent="0.4">
      <c r="G1514" s="62"/>
      <c r="H1514" s="100"/>
      <c r="I1514" s="63"/>
      <c r="J1514" s="73"/>
      <c r="K1514" s="79"/>
      <c r="L1514" s="62"/>
      <c r="M1514" s="101"/>
      <c r="N1514" s="80"/>
      <c r="O1514" s="80"/>
      <c r="P1514" s="80"/>
      <c r="Q1514" s="64"/>
      <c r="R1514" s="64"/>
      <c r="S1514" s="65"/>
      <c r="T1514" s="62"/>
      <c r="U1514" s="62"/>
      <c r="V1514" s="62"/>
    </row>
    <row r="1515" spans="7:22" x14ac:dyDescent="0.4">
      <c r="G1515" s="62"/>
      <c r="H1515" s="100"/>
      <c r="I1515" s="63"/>
      <c r="J1515" s="73"/>
      <c r="K1515" s="79"/>
      <c r="L1515" s="62"/>
      <c r="M1515" s="101"/>
      <c r="N1515" s="80"/>
      <c r="O1515" s="80"/>
      <c r="P1515" s="80"/>
      <c r="Q1515" s="64"/>
      <c r="R1515" s="64"/>
      <c r="S1515" s="65"/>
      <c r="T1515" s="62"/>
      <c r="U1515" s="62"/>
      <c r="V1515" s="62"/>
    </row>
    <row r="1516" spans="7:22" x14ac:dyDescent="0.4">
      <c r="G1516" s="62"/>
      <c r="H1516" s="100"/>
      <c r="I1516" s="63"/>
      <c r="J1516" s="73"/>
      <c r="K1516" s="79"/>
      <c r="L1516" s="62"/>
      <c r="M1516" s="101"/>
      <c r="N1516" s="80"/>
      <c r="O1516" s="80"/>
      <c r="P1516" s="80"/>
      <c r="Q1516" s="64"/>
      <c r="R1516" s="64"/>
      <c r="S1516" s="65"/>
      <c r="T1516" s="62"/>
      <c r="U1516" s="62"/>
      <c r="V1516" s="62"/>
    </row>
    <row r="1517" spans="7:22" x14ac:dyDescent="0.4">
      <c r="G1517" s="62"/>
      <c r="H1517" s="100"/>
      <c r="I1517" s="63"/>
      <c r="J1517" s="73"/>
      <c r="K1517" s="79"/>
      <c r="L1517" s="62"/>
      <c r="M1517" s="101"/>
      <c r="N1517" s="80"/>
      <c r="O1517" s="80"/>
      <c r="P1517" s="80"/>
      <c r="Q1517" s="64"/>
      <c r="R1517" s="64"/>
      <c r="S1517" s="65"/>
      <c r="T1517" s="62"/>
      <c r="U1517" s="62"/>
      <c r="V1517" s="62"/>
    </row>
    <row r="1518" spans="7:22" x14ac:dyDescent="0.4">
      <c r="G1518" s="62"/>
      <c r="H1518" s="100"/>
      <c r="I1518" s="63"/>
      <c r="J1518" s="73"/>
      <c r="K1518" s="79"/>
      <c r="L1518" s="62"/>
      <c r="M1518" s="101"/>
      <c r="N1518" s="80"/>
      <c r="O1518" s="80"/>
      <c r="P1518" s="80"/>
      <c r="Q1518" s="64"/>
      <c r="R1518" s="64"/>
      <c r="S1518" s="65"/>
      <c r="T1518" s="62"/>
      <c r="U1518" s="62"/>
      <c r="V1518" s="62"/>
    </row>
    <row r="1519" spans="7:22" x14ac:dyDescent="0.4">
      <c r="G1519" s="62"/>
      <c r="H1519" s="100"/>
      <c r="I1519" s="63"/>
      <c r="J1519" s="73"/>
      <c r="K1519" s="79"/>
      <c r="L1519" s="62"/>
      <c r="M1519" s="101"/>
      <c r="N1519" s="80"/>
      <c r="O1519" s="80"/>
      <c r="P1519" s="80"/>
      <c r="Q1519" s="64"/>
      <c r="R1519" s="64"/>
      <c r="S1519" s="65"/>
      <c r="T1519" s="62"/>
      <c r="U1519" s="62"/>
      <c r="V1519" s="62"/>
    </row>
    <row r="1520" spans="7:22" x14ac:dyDescent="0.4">
      <c r="G1520" s="62"/>
      <c r="H1520" s="100"/>
      <c r="I1520" s="63"/>
      <c r="J1520" s="73"/>
      <c r="K1520" s="79"/>
      <c r="L1520" s="62"/>
      <c r="M1520" s="101"/>
      <c r="N1520" s="80"/>
      <c r="O1520" s="80"/>
      <c r="P1520" s="80"/>
      <c r="Q1520" s="64"/>
      <c r="R1520" s="64"/>
      <c r="S1520" s="65"/>
      <c r="T1520" s="62"/>
      <c r="U1520" s="62"/>
      <c r="V1520" s="62"/>
    </row>
    <row r="1521" spans="1:22" x14ac:dyDescent="0.4">
      <c r="G1521" s="62"/>
      <c r="H1521" s="100"/>
      <c r="I1521" s="63"/>
      <c r="J1521" s="73"/>
      <c r="K1521" s="79"/>
      <c r="L1521" s="62"/>
      <c r="M1521" s="101"/>
      <c r="N1521" s="80"/>
      <c r="O1521" s="80"/>
      <c r="P1521" s="80"/>
      <c r="Q1521" s="64"/>
      <c r="R1521" s="64"/>
      <c r="S1521" s="65"/>
      <c r="T1521" s="62"/>
      <c r="U1521" s="62"/>
      <c r="V1521" s="62"/>
    </row>
    <row r="1522" spans="1:22" x14ac:dyDescent="0.4">
      <c r="G1522" s="62"/>
      <c r="H1522" s="100"/>
      <c r="I1522" s="63"/>
      <c r="J1522" s="73"/>
      <c r="K1522" s="79"/>
      <c r="L1522" s="62"/>
      <c r="M1522" s="101"/>
      <c r="N1522" s="80"/>
      <c r="O1522" s="80"/>
      <c r="P1522" s="80"/>
      <c r="Q1522" s="64"/>
      <c r="R1522" s="64"/>
      <c r="S1522" s="65"/>
      <c r="T1522" s="62"/>
      <c r="U1522" s="62"/>
      <c r="V1522" s="62"/>
    </row>
    <row r="1523" spans="1:22" x14ac:dyDescent="0.4">
      <c r="G1523" s="62"/>
      <c r="H1523" s="100"/>
      <c r="I1523" s="63"/>
      <c r="J1523" s="73"/>
      <c r="K1523" s="79"/>
      <c r="L1523" s="62"/>
      <c r="M1523" s="101"/>
      <c r="N1523" s="80"/>
      <c r="O1523" s="80"/>
      <c r="P1523" s="80"/>
      <c r="Q1523" s="64"/>
      <c r="R1523" s="64"/>
      <c r="S1523" s="65"/>
      <c r="T1523" s="62"/>
      <c r="U1523" s="62"/>
      <c r="V1523" s="62"/>
    </row>
    <row r="1524" spans="1:22" x14ac:dyDescent="0.4">
      <c r="G1524" s="62"/>
      <c r="H1524" s="100"/>
      <c r="I1524" s="63"/>
      <c r="J1524" s="73"/>
      <c r="K1524" s="79"/>
      <c r="L1524" s="62"/>
      <c r="M1524" s="101"/>
      <c r="N1524" s="80"/>
      <c r="O1524" s="80"/>
      <c r="P1524" s="80"/>
      <c r="Q1524" s="64"/>
      <c r="R1524" s="64"/>
      <c r="S1524" s="65"/>
      <c r="T1524" s="62"/>
      <c r="U1524" s="62"/>
      <c r="V1524" s="62"/>
    </row>
    <row r="1525" spans="1:22" x14ac:dyDescent="0.4">
      <c r="G1525" s="62"/>
      <c r="H1525" s="100"/>
      <c r="I1525" s="63"/>
      <c r="J1525" s="73"/>
      <c r="K1525" s="79"/>
      <c r="L1525" s="62"/>
      <c r="M1525" s="101"/>
      <c r="N1525" s="80"/>
      <c r="O1525" s="80"/>
      <c r="P1525" s="80"/>
      <c r="Q1525" s="64"/>
      <c r="R1525" s="64"/>
      <c r="S1525" s="65"/>
      <c r="T1525" s="62"/>
      <c r="U1525" s="62"/>
      <c r="V1525" s="62"/>
    </row>
    <row r="1526" spans="1:22" x14ac:dyDescent="0.4">
      <c r="G1526" s="62"/>
      <c r="H1526" s="100"/>
      <c r="I1526" s="63"/>
      <c r="J1526" s="73"/>
      <c r="K1526" s="79"/>
      <c r="L1526" s="62"/>
      <c r="M1526" s="101"/>
      <c r="N1526" s="80"/>
      <c r="O1526" s="80"/>
      <c r="P1526" s="80"/>
      <c r="Q1526" s="64"/>
      <c r="R1526" s="64"/>
      <c r="S1526" s="65"/>
      <c r="T1526" s="62"/>
      <c r="U1526" s="62"/>
      <c r="V1526" s="62"/>
    </row>
    <row r="1527" spans="1:22" x14ac:dyDescent="0.4">
      <c r="G1527" s="62"/>
      <c r="H1527" s="100"/>
      <c r="I1527" s="63"/>
      <c r="J1527" s="73"/>
      <c r="K1527" s="79"/>
      <c r="L1527" s="62"/>
      <c r="M1527" s="101"/>
      <c r="N1527" s="80"/>
      <c r="O1527" s="80"/>
      <c r="P1527" s="80"/>
      <c r="Q1527" s="64"/>
      <c r="R1527" s="64"/>
      <c r="S1527" s="65"/>
      <c r="T1527" s="62"/>
      <c r="U1527" s="62"/>
      <c r="V1527" s="62"/>
    </row>
    <row r="1528" spans="1:22" ht="17.5" customHeight="1" thickBot="1" x14ac:dyDescent="0.45">
      <c r="A1528" s="4"/>
      <c r="G1528" s="62"/>
      <c r="H1528" s="100"/>
      <c r="I1528" s="63"/>
      <c r="J1528" s="73"/>
      <c r="K1528" s="79"/>
      <c r="L1528" s="79"/>
      <c r="M1528" s="101"/>
      <c r="N1528" s="93"/>
      <c r="O1528" s="80"/>
      <c r="P1528" s="80"/>
      <c r="Q1528" s="64"/>
      <c r="R1528" s="66"/>
      <c r="S1528" s="65"/>
      <c r="T1528" s="62"/>
      <c r="U1528" s="62"/>
      <c r="V1528" s="62"/>
    </row>
    <row r="1529" spans="1:22" ht="17.5" customHeight="1" thickTop="1" x14ac:dyDescent="0.4">
      <c r="G1529" s="62"/>
      <c r="H1529" s="100"/>
      <c r="I1529" s="63"/>
      <c r="J1529" s="73"/>
      <c r="K1529" s="79"/>
      <c r="L1529" s="62"/>
      <c r="M1529" s="101"/>
      <c r="N1529" s="80"/>
      <c r="O1529" s="80"/>
      <c r="P1529" s="80"/>
      <c r="Q1529" s="64"/>
      <c r="R1529" s="64"/>
      <c r="S1529" s="65"/>
      <c r="T1529" s="62"/>
      <c r="U1529" s="62"/>
      <c r="V1529" s="62"/>
    </row>
    <row r="1530" spans="1:22" x14ac:dyDescent="0.4">
      <c r="G1530" s="62"/>
      <c r="H1530" s="100"/>
      <c r="I1530" s="63"/>
      <c r="J1530" s="73"/>
      <c r="K1530" s="79"/>
      <c r="L1530" s="62"/>
      <c r="M1530" s="101"/>
      <c r="N1530" s="80"/>
      <c r="O1530" s="80"/>
      <c r="P1530" s="80"/>
      <c r="Q1530" s="64"/>
      <c r="R1530" s="64"/>
      <c r="S1530" s="65"/>
      <c r="T1530" s="62"/>
      <c r="U1530" s="62"/>
      <c r="V1530" s="62"/>
    </row>
    <row r="1531" spans="1:22" x14ac:dyDescent="0.4">
      <c r="G1531" s="62"/>
      <c r="H1531" s="100"/>
      <c r="I1531" s="63"/>
      <c r="J1531" s="73"/>
      <c r="K1531" s="79"/>
      <c r="L1531" s="62"/>
      <c r="M1531" s="101"/>
      <c r="N1531" s="80"/>
      <c r="O1531" s="80"/>
      <c r="P1531" s="80"/>
      <c r="Q1531" s="64"/>
      <c r="R1531" s="64"/>
      <c r="S1531" s="65"/>
      <c r="T1531" s="62"/>
      <c r="U1531" s="62"/>
      <c r="V1531" s="62"/>
    </row>
    <row r="1532" spans="1:22" x14ac:dyDescent="0.4">
      <c r="G1532" s="62"/>
      <c r="H1532" s="100"/>
      <c r="I1532" s="63"/>
      <c r="J1532" s="73"/>
      <c r="K1532" s="79"/>
      <c r="L1532" s="62"/>
      <c r="M1532" s="101"/>
      <c r="N1532" s="80"/>
      <c r="O1532" s="80"/>
      <c r="P1532" s="80"/>
      <c r="Q1532" s="64"/>
      <c r="R1532" s="64"/>
      <c r="S1532" s="65"/>
      <c r="T1532" s="62"/>
      <c r="U1532" s="62"/>
      <c r="V1532" s="62"/>
    </row>
    <row r="1533" spans="1:22" x14ac:dyDescent="0.4">
      <c r="G1533" s="62"/>
      <c r="H1533" s="100"/>
      <c r="I1533" s="63"/>
      <c r="J1533" s="73"/>
      <c r="K1533" s="79"/>
      <c r="L1533" s="62"/>
      <c r="M1533" s="101"/>
      <c r="N1533" s="80"/>
      <c r="O1533" s="80"/>
      <c r="P1533" s="80"/>
      <c r="Q1533" s="64"/>
      <c r="R1533" s="64"/>
      <c r="S1533" s="65"/>
      <c r="T1533" s="62"/>
      <c r="U1533" s="62"/>
      <c r="V1533" s="62"/>
    </row>
    <row r="1534" spans="1:22" x14ac:dyDescent="0.4">
      <c r="G1534" s="62"/>
      <c r="H1534" s="100"/>
      <c r="I1534" s="63"/>
      <c r="J1534" s="73"/>
      <c r="K1534" s="79"/>
      <c r="L1534" s="62"/>
      <c r="M1534" s="101"/>
      <c r="N1534" s="80"/>
      <c r="O1534" s="80"/>
      <c r="P1534" s="80"/>
      <c r="Q1534" s="64"/>
      <c r="R1534" s="64"/>
      <c r="S1534" s="65"/>
      <c r="T1534" s="62"/>
      <c r="U1534" s="62"/>
      <c r="V1534" s="62"/>
    </row>
    <row r="1535" spans="1:22" x14ac:dyDescent="0.4">
      <c r="E1535" s="4"/>
      <c r="F1535" s="4"/>
      <c r="G1535" s="62"/>
      <c r="H1535" s="100"/>
      <c r="I1535" s="63"/>
      <c r="J1535" s="73"/>
      <c r="K1535" s="79"/>
      <c r="L1535" s="62"/>
      <c r="M1535" s="101"/>
      <c r="N1535" s="80"/>
      <c r="O1535" s="80"/>
      <c r="P1535" s="80"/>
      <c r="Q1535" s="64"/>
      <c r="R1535" s="64"/>
      <c r="S1535" s="65"/>
      <c r="T1535" s="62"/>
      <c r="U1535" s="62"/>
      <c r="V1535" s="62"/>
    </row>
    <row r="1536" spans="1:22" x14ac:dyDescent="0.4">
      <c r="B1536" s="27"/>
      <c r="C1536" s="4"/>
      <c r="D1536" s="4"/>
      <c r="G1536" s="62"/>
      <c r="H1536" s="100"/>
      <c r="I1536" s="63"/>
      <c r="J1536" s="73"/>
      <c r="K1536" s="79"/>
      <c r="L1536" s="62"/>
      <c r="M1536" s="101"/>
      <c r="N1536" s="80"/>
      <c r="O1536" s="80"/>
      <c r="P1536" s="80"/>
      <c r="Q1536" s="64"/>
      <c r="R1536" s="64"/>
      <c r="S1536" s="65"/>
      <c r="T1536" s="62"/>
      <c r="U1536" s="62"/>
      <c r="V1536" s="62"/>
    </row>
    <row r="1537" spans="7:22" x14ac:dyDescent="0.4">
      <c r="G1537" s="62"/>
      <c r="H1537" s="100"/>
      <c r="I1537" s="63"/>
      <c r="J1537" s="73"/>
      <c r="K1537" s="79"/>
      <c r="L1537" s="62"/>
      <c r="M1537" s="101"/>
      <c r="N1537" s="80"/>
      <c r="O1537" s="80"/>
      <c r="P1537" s="80"/>
      <c r="Q1537" s="64"/>
      <c r="R1537" s="64"/>
      <c r="S1537" s="65"/>
      <c r="T1537" s="62"/>
      <c r="U1537" s="62"/>
      <c r="V1537" s="62"/>
    </row>
    <row r="1538" spans="7:22" x14ac:dyDescent="0.4">
      <c r="G1538" s="62"/>
      <c r="H1538" s="100"/>
      <c r="I1538" s="63"/>
      <c r="J1538" s="73"/>
      <c r="K1538" s="79"/>
      <c r="L1538" s="62"/>
      <c r="M1538" s="101"/>
      <c r="N1538" s="80"/>
      <c r="O1538" s="80"/>
      <c r="P1538" s="80"/>
      <c r="Q1538" s="64"/>
      <c r="R1538" s="64"/>
      <c r="S1538" s="65"/>
      <c r="T1538" s="62"/>
      <c r="U1538" s="62"/>
      <c r="V1538" s="62"/>
    </row>
    <row r="1539" spans="7:22" x14ac:dyDescent="0.4">
      <c r="G1539" s="62"/>
      <c r="H1539" s="100"/>
      <c r="I1539" s="63"/>
      <c r="J1539" s="73"/>
      <c r="K1539" s="79"/>
      <c r="L1539" s="62"/>
      <c r="M1539" s="101"/>
      <c r="N1539" s="80"/>
      <c r="O1539" s="80"/>
      <c r="P1539" s="80"/>
      <c r="Q1539" s="64"/>
      <c r="R1539" s="64"/>
      <c r="S1539" s="65"/>
      <c r="T1539" s="62"/>
      <c r="U1539" s="62"/>
      <c r="V1539" s="62"/>
    </row>
    <row r="1540" spans="7:22" x14ac:dyDescent="0.4">
      <c r="G1540" s="62"/>
      <c r="H1540" s="100"/>
      <c r="I1540" s="63"/>
      <c r="J1540" s="73"/>
      <c r="K1540" s="79"/>
      <c r="L1540" s="62"/>
      <c r="M1540" s="101"/>
      <c r="N1540" s="80"/>
      <c r="O1540" s="80"/>
      <c r="P1540" s="80"/>
      <c r="Q1540" s="64"/>
      <c r="R1540" s="64"/>
      <c r="S1540" s="65"/>
      <c r="T1540" s="62"/>
      <c r="U1540" s="62"/>
      <c r="V1540" s="62"/>
    </row>
    <row r="1541" spans="7:22" x14ac:dyDescent="0.4">
      <c r="G1541" s="62"/>
      <c r="H1541" s="100"/>
      <c r="I1541" s="63"/>
      <c r="J1541" s="73"/>
      <c r="K1541" s="79"/>
      <c r="L1541" s="62"/>
      <c r="M1541" s="101"/>
      <c r="N1541" s="80"/>
      <c r="O1541" s="80"/>
      <c r="P1541" s="80"/>
      <c r="Q1541" s="64"/>
      <c r="R1541" s="64"/>
      <c r="S1541" s="65"/>
      <c r="T1541" s="62"/>
      <c r="U1541" s="62"/>
      <c r="V1541" s="62"/>
    </row>
    <row r="1542" spans="7:22" x14ac:dyDescent="0.4">
      <c r="G1542" s="62"/>
      <c r="H1542" s="100"/>
      <c r="I1542" s="63"/>
      <c r="J1542" s="73"/>
      <c r="K1542" s="79"/>
      <c r="L1542" s="62"/>
      <c r="M1542" s="101"/>
      <c r="N1542" s="80"/>
      <c r="O1542" s="80"/>
      <c r="P1542" s="80"/>
      <c r="Q1542" s="64"/>
      <c r="R1542" s="64"/>
      <c r="S1542" s="65"/>
      <c r="T1542" s="62"/>
      <c r="U1542" s="62"/>
      <c r="V1542" s="62"/>
    </row>
    <row r="1543" spans="7:22" x14ac:dyDescent="0.4">
      <c r="G1543" s="62"/>
      <c r="H1543" s="100"/>
      <c r="I1543" s="63"/>
      <c r="J1543" s="73"/>
      <c r="K1543" s="79"/>
      <c r="L1543" s="62"/>
      <c r="M1543" s="101"/>
      <c r="N1543" s="80"/>
      <c r="O1543" s="80"/>
      <c r="P1543" s="80"/>
      <c r="Q1543" s="64"/>
      <c r="R1543" s="64"/>
      <c r="S1543" s="65"/>
      <c r="T1543" s="62"/>
      <c r="U1543" s="62"/>
      <c r="V1543" s="62"/>
    </row>
    <row r="1544" spans="7:22" x14ac:dyDescent="0.4">
      <c r="G1544" s="62"/>
      <c r="H1544" s="100"/>
      <c r="I1544" s="63"/>
      <c r="J1544" s="73"/>
      <c r="K1544" s="79"/>
      <c r="L1544" s="62"/>
      <c r="M1544" s="101"/>
      <c r="N1544" s="80"/>
      <c r="O1544" s="80"/>
      <c r="P1544" s="80"/>
      <c r="Q1544" s="64"/>
      <c r="R1544" s="64"/>
      <c r="S1544" s="65"/>
      <c r="T1544" s="62"/>
      <c r="U1544" s="62"/>
      <c r="V1544" s="62"/>
    </row>
    <row r="1545" spans="7:22" x14ac:dyDescent="0.4">
      <c r="G1545" s="62"/>
      <c r="H1545" s="100"/>
      <c r="I1545" s="63"/>
      <c r="J1545" s="73"/>
      <c r="K1545" s="79"/>
      <c r="L1545" s="62"/>
      <c r="M1545" s="101"/>
      <c r="N1545" s="80"/>
      <c r="O1545" s="80"/>
      <c r="P1545" s="80"/>
      <c r="Q1545" s="64"/>
      <c r="R1545" s="64"/>
      <c r="S1545" s="65"/>
      <c r="T1545" s="62"/>
      <c r="U1545" s="62"/>
      <c r="V1545" s="62"/>
    </row>
    <row r="1546" spans="7:22" x14ac:dyDescent="0.4">
      <c r="G1546" s="62"/>
      <c r="H1546" s="100"/>
      <c r="I1546" s="63"/>
      <c r="J1546" s="73"/>
      <c r="K1546" s="79"/>
      <c r="L1546" s="62"/>
      <c r="M1546" s="101"/>
      <c r="N1546" s="80"/>
      <c r="O1546" s="80"/>
      <c r="P1546" s="80"/>
      <c r="Q1546" s="64"/>
      <c r="R1546" s="64"/>
      <c r="S1546" s="65"/>
      <c r="T1546" s="62"/>
      <c r="U1546" s="62"/>
      <c r="V1546" s="62"/>
    </row>
    <row r="1547" spans="7:22" x14ac:dyDescent="0.4">
      <c r="G1547" s="62"/>
      <c r="H1547" s="100"/>
      <c r="I1547" s="63"/>
      <c r="J1547" s="73"/>
      <c r="K1547" s="79"/>
      <c r="L1547" s="62"/>
      <c r="M1547" s="101"/>
      <c r="N1547" s="80"/>
      <c r="O1547" s="80"/>
      <c r="P1547" s="80"/>
      <c r="Q1547" s="64"/>
      <c r="R1547" s="64"/>
      <c r="S1547" s="65"/>
      <c r="T1547" s="62"/>
      <c r="U1547" s="62"/>
      <c r="V1547" s="62"/>
    </row>
    <row r="1548" spans="7:22" x14ac:dyDescent="0.4">
      <c r="G1548" s="62"/>
      <c r="H1548" s="100"/>
      <c r="I1548" s="63"/>
      <c r="J1548" s="73"/>
      <c r="K1548" s="79"/>
      <c r="L1548" s="62"/>
      <c r="M1548" s="101"/>
      <c r="N1548" s="80"/>
      <c r="O1548" s="80"/>
      <c r="P1548" s="80"/>
      <c r="Q1548" s="64"/>
      <c r="R1548" s="64"/>
      <c r="S1548" s="65"/>
      <c r="T1548" s="62"/>
      <c r="U1548" s="62"/>
      <c r="V1548" s="62"/>
    </row>
    <row r="1549" spans="7:22" x14ac:dyDescent="0.4">
      <c r="G1549" s="62"/>
      <c r="H1549" s="100"/>
      <c r="I1549" s="63"/>
      <c r="J1549" s="73"/>
      <c r="K1549" s="79"/>
      <c r="L1549" s="62"/>
      <c r="M1549" s="101"/>
      <c r="N1549" s="80"/>
      <c r="O1549" s="80"/>
      <c r="P1549" s="80"/>
      <c r="Q1549" s="64"/>
      <c r="R1549" s="64"/>
      <c r="S1549" s="65"/>
      <c r="T1549" s="62"/>
      <c r="U1549" s="62"/>
      <c r="V1549" s="62"/>
    </row>
    <row r="1550" spans="7:22" x14ac:dyDescent="0.4">
      <c r="G1550" s="62"/>
      <c r="H1550" s="100"/>
      <c r="I1550" s="63"/>
      <c r="J1550" s="73"/>
      <c r="K1550" s="79"/>
      <c r="L1550" s="62"/>
      <c r="M1550" s="101"/>
      <c r="N1550" s="80"/>
      <c r="O1550" s="80"/>
      <c r="P1550" s="80"/>
      <c r="Q1550" s="64"/>
      <c r="R1550" s="64"/>
      <c r="S1550" s="65"/>
      <c r="T1550" s="62"/>
      <c r="U1550" s="62"/>
      <c r="V1550" s="62"/>
    </row>
    <row r="1551" spans="7:22" x14ac:dyDescent="0.4">
      <c r="G1551" s="62"/>
      <c r="H1551" s="100"/>
      <c r="I1551" s="63"/>
      <c r="J1551" s="73"/>
      <c r="K1551" s="79"/>
      <c r="L1551" s="62"/>
      <c r="M1551" s="101"/>
      <c r="N1551" s="80"/>
      <c r="O1551" s="80"/>
      <c r="P1551" s="80"/>
      <c r="Q1551" s="64"/>
      <c r="R1551" s="64"/>
      <c r="S1551" s="65"/>
      <c r="T1551" s="62"/>
      <c r="U1551" s="62"/>
      <c r="V1551" s="62"/>
    </row>
    <row r="1552" spans="7:22" x14ac:dyDescent="0.4">
      <c r="G1552" s="62"/>
      <c r="H1552" s="100"/>
      <c r="I1552" s="63"/>
      <c r="J1552" s="73"/>
      <c r="K1552" s="79"/>
      <c r="L1552" s="62"/>
      <c r="M1552" s="101"/>
      <c r="N1552" s="80"/>
      <c r="O1552" s="80"/>
      <c r="P1552" s="80"/>
      <c r="Q1552" s="64"/>
      <c r="R1552" s="64"/>
      <c r="S1552" s="65"/>
      <c r="T1552" s="62"/>
      <c r="U1552" s="62"/>
      <c r="V1552" s="62"/>
    </row>
    <row r="1553" spans="7:22" x14ac:dyDescent="0.4">
      <c r="G1553" s="62"/>
      <c r="H1553" s="100"/>
      <c r="I1553" s="63"/>
      <c r="J1553" s="73"/>
      <c r="K1553" s="79"/>
      <c r="L1553" s="62"/>
      <c r="M1553" s="101"/>
      <c r="N1553" s="80"/>
      <c r="O1553" s="80"/>
      <c r="P1553" s="80"/>
      <c r="Q1553" s="64"/>
      <c r="R1553" s="64"/>
      <c r="S1553" s="65"/>
      <c r="T1553" s="62"/>
      <c r="U1553" s="62"/>
      <c r="V1553" s="62"/>
    </row>
    <row r="1554" spans="7:22" x14ac:dyDescent="0.4">
      <c r="G1554" s="62"/>
      <c r="H1554" s="100"/>
      <c r="I1554" s="63"/>
      <c r="J1554" s="73"/>
      <c r="K1554" s="79"/>
      <c r="L1554" s="62"/>
      <c r="M1554" s="101"/>
      <c r="N1554" s="80"/>
      <c r="O1554" s="80"/>
      <c r="P1554" s="80"/>
      <c r="Q1554" s="64"/>
      <c r="R1554" s="64"/>
      <c r="S1554" s="65"/>
      <c r="T1554" s="62"/>
      <c r="U1554" s="62"/>
      <c r="V1554" s="62"/>
    </row>
    <row r="1555" spans="7:22" x14ac:dyDescent="0.4">
      <c r="G1555" s="62"/>
      <c r="H1555" s="100"/>
      <c r="I1555" s="63"/>
      <c r="J1555" s="73"/>
      <c r="K1555" s="79"/>
      <c r="L1555" s="62"/>
      <c r="M1555" s="101"/>
      <c r="N1555" s="80"/>
      <c r="O1555" s="80"/>
      <c r="P1555" s="80"/>
      <c r="Q1555" s="64"/>
      <c r="R1555" s="64"/>
      <c r="S1555" s="65"/>
      <c r="T1555" s="62"/>
      <c r="U1555" s="62"/>
      <c r="V1555" s="62"/>
    </row>
    <row r="1556" spans="7:22" x14ac:dyDescent="0.4">
      <c r="G1556" s="62"/>
      <c r="H1556" s="100"/>
      <c r="I1556" s="63"/>
      <c r="J1556" s="73"/>
      <c r="K1556" s="79"/>
      <c r="L1556" s="62"/>
      <c r="M1556" s="101"/>
      <c r="N1556" s="80"/>
      <c r="O1556" s="80"/>
      <c r="P1556" s="80"/>
      <c r="Q1556" s="64"/>
      <c r="R1556" s="64"/>
      <c r="S1556" s="65"/>
      <c r="T1556" s="62"/>
      <c r="U1556" s="62"/>
      <c r="V1556" s="62"/>
    </row>
    <row r="1557" spans="7:22" x14ac:dyDescent="0.4">
      <c r="G1557" s="62"/>
      <c r="H1557" s="100"/>
      <c r="I1557" s="63"/>
      <c r="J1557" s="73"/>
      <c r="K1557" s="79"/>
      <c r="L1557" s="62"/>
      <c r="M1557" s="101"/>
      <c r="N1557" s="80"/>
      <c r="O1557" s="80"/>
      <c r="P1557" s="80"/>
      <c r="Q1557" s="64"/>
      <c r="R1557" s="64"/>
      <c r="S1557" s="65"/>
      <c r="T1557" s="62"/>
      <c r="U1557" s="62"/>
      <c r="V1557" s="62"/>
    </row>
    <row r="1558" spans="7:22" x14ac:dyDescent="0.4">
      <c r="G1558" s="62"/>
      <c r="H1558" s="100"/>
      <c r="I1558" s="63"/>
      <c r="J1558" s="73"/>
      <c r="K1558" s="79"/>
      <c r="L1558" s="62"/>
      <c r="M1558" s="101"/>
      <c r="N1558" s="80"/>
      <c r="O1558" s="80"/>
      <c r="P1558" s="80"/>
      <c r="Q1558" s="64"/>
      <c r="R1558" s="64"/>
      <c r="S1558" s="65"/>
      <c r="T1558" s="62"/>
      <c r="U1558" s="62"/>
      <c r="V1558" s="62"/>
    </row>
    <row r="1559" spans="7:22" x14ac:dyDescent="0.4">
      <c r="G1559" s="62"/>
      <c r="H1559" s="100"/>
      <c r="I1559" s="63"/>
      <c r="J1559" s="73"/>
      <c r="K1559" s="79"/>
      <c r="L1559" s="62"/>
      <c r="M1559" s="101"/>
      <c r="N1559" s="80"/>
      <c r="O1559" s="80"/>
      <c r="P1559" s="80"/>
      <c r="Q1559" s="64"/>
      <c r="R1559" s="64"/>
      <c r="S1559" s="65"/>
      <c r="T1559" s="62"/>
      <c r="U1559" s="62"/>
      <c r="V1559" s="62"/>
    </row>
    <row r="1560" spans="7:22" x14ac:dyDescent="0.4">
      <c r="G1560" s="62"/>
      <c r="H1560" s="100"/>
      <c r="I1560" s="63"/>
      <c r="J1560" s="73"/>
      <c r="K1560" s="79"/>
      <c r="L1560" s="62"/>
      <c r="M1560" s="101"/>
      <c r="N1560" s="80"/>
      <c r="O1560" s="80"/>
      <c r="P1560" s="80"/>
      <c r="Q1560" s="64"/>
      <c r="R1560" s="64"/>
      <c r="S1560" s="65"/>
      <c r="T1560" s="62"/>
      <c r="U1560" s="62"/>
      <c r="V1560" s="62"/>
    </row>
    <row r="1561" spans="7:22" x14ac:dyDescent="0.4">
      <c r="G1561" s="62"/>
      <c r="H1561" s="100"/>
      <c r="I1561" s="63"/>
      <c r="J1561" s="73"/>
      <c r="K1561" s="79"/>
      <c r="L1561" s="62"/>
      <c r="M1561" s="101"/>
      <c r="N1561" s="80"/>
      <c r="O1561" s="80"/>
      <c r="P1561" s="80"/>
      <c r="Q1561" s="64"/>
      <c r="R1561" s="64"/>
      <c r="S1561" s="65"/>
      <c r="T1561" s="62"/>
      <c r="U1561" s="62"/>
      <c r="V1561" s="62"/>
    </row>
    <row r="1562" spans="7:22" x14ac:dyDescent="0.4">
      <c r="G1562" s="62"/>
      <c r="H1562" s="100"/>
      <c r="I1562" s="63"/>
      <c r="J1562" s="73"/>
      <c r="K1562" s="79"/>
      <c r="L1562" s="62"/>
      <c r="M1562" s="101"/>
      <c r="N1562" s="80"/>
      <c r="O1562" s="80"/>
      <c r="P1562" s="80"/>
      <c r="Q1562" s="64"/>
      <c r="R1562" s="64"/>
      <c r="S1562" s="65"/>
      <c r="T1562" s="62"/>
      <c r="U1562" s="62"/>
      <c r="V1562" s="62"/>
    </row>
    <row r="1563" spans="7:22" x14ac:dyDescent="0.4">
      <c r="G1563" s="62"/>
      <c r="H1563" s="100"/>
      <c r="I1563" s="63"/>
      <c r="J1563" s="73"/>
      <c r="K1563" s="79"/>
      <c r="L1563" s="62"/>
      <c r="M1563" s="101"/>
      <c r="N1563" s="80"/>
      <c r="O1563" s="80"/>
      <c r="P1563" s="80"/>
      <c r="Q1563" s="64"/>
      <c r="R1563" s="64"/>
      <c r="S1563" s="65"/>
      <c r="T1563" s="62"/>
      <c r="U1563" s="62"/>
      <c r="V1563" s="62"/>
    </row>
    <row r="1564" spans="7:22" x14ac:dyDescent="0.4">
      <c r="G1564" s="62"/>
      <c r="H1564" s="100"/>
      <c r="I1564" s="63"/>
      <c r="J1564" s="73"/>
      <c r="K1564" s="79"/>
      <c r="L1564" s="62"/>
      <c r="M1564" s="101"/>
      <c r="N1564" s="80"/>
      <c r="O1564" s="80"/>
      <c r="P1564" s="80"/>
      <c r="Q1564" s="64"/>
      <c r="R1564" s="64"/>
      <c r="S1564" s="65"/>
      <c r="T1564" s="62"/>
      <c r="U1564" s="62"/>
      <c r="V1564" s="62"/>
    </row>
    <row r="1565" spans="7:22" x14ac:dyDescent="0.4">
      <c r="G1565" s="62"/>
      <c r="H1565" s="100"/>
      <c r="I1565" s="63"/>
      <c r="J1565" s="73"/>
      <c r="K1565" s="79"/>
      <c r="L1565" s="62"/>
      <c r="M1565" s="101"/>
      <c r="N1565" s="80"/>
      <c r="O1565" s="80"/>
      <c r="P1565" s="80"/>
      <c r="Q1565" s="64"/>
      <c r="R1565" s="64"/>
      <c r="S1565" s="65"/>
      <c r="T1565" s="62"/>
      <c r="U1565" s="62"/>
      <c r="V1565" s="62"/>
    </row>
    <row r="1566" spans="7:22" x14ac:dyDescent="0.4">
      <c r="G1566" s="62"/>
      <c r="H1566" s="100"/>
      <c r="I1566" s="63"/>
      <c r="J1566" s="73"/>
      <c r="K1566" s="79"/>
      <c r="L1566" s="62"/>
      <c r="M1566" s="101"/>
      <c r="N1566" s="80"/>
      <c r="O1566" s="80"/>
      <c r="P1566" s="80"/>
      <c r="Q1566" s="64"/>
      <c r="R1566" s="64"/>
      <c r="S1566" s="65"/>
      <c r="T1566" s="62"/>
      <c r="U1566" s="62"/>
      <c r="V1566" s="62"/>
    </row>
    <row r="1567" spans="7:22" x14ac:dyDescent="0.4">
      <c r="G1567" s="62"/>
      <c r="H1567" s="100"/>
      <c r="I1567" s="63"/>
      <c r="J1567" s="73"/>
      <c r="K1567" s="79"/>
      <c r="L1567" s="62"/>
      <c r="M1567" s="101"/>
      <c r="N1567" s="80"/>
      <c r="O1567" s="80"/>
      <c r="P1567" s="80"/>
      <c r="Q1567" s="64"/>
      <c r="R1567" s="64"/>
      <c r="S1567" s="65"/>
      <c r="T1567" s="62"/>
      <c r="U1567" s="62"/>
      <c r="V1567" s="62"/>
    </row>
    <row r="1568" spans="7:22" x14ac:dyDescent="0.4">
      <c r="G1568" s="62"/>
      <c r="H1568" s="100"/>
      <c r="I1568" s="63"/>
      <c r="J1568" s="73"/>
      <c r="K1568" s="79"/>
      <c r="L1568" s="62"/>
      <c r="M1568" s="101"/>
      <c r="N1568" s="80"/>
      <c r="O1568" s="80"/>
      <c r="P1568" s="80"/>
      <c r="Q1568" s="64"/>
      <c r="R1568" s="64"/>
      <c r="S1568" s="65"/>
      <c r="T1568" s="62"/>
      <c r="U1568" s="62"/>
      <c r="V1568" s="62"/>
    </row>
    <row r="1569" spans="1:22" x14ac:dyDescent="0.4">
      <c r="G1569" s="62"/>
      <c r="H1569" s="100"/>
      <c r="I1569" s="63"/>
      <c r="J1569" s="73"/>
      <c r="K1569" s="79"/>
      <c r="L1569" s="62"/>
      <c r="M1569" s="101"/>
      <c r="N1569" s="80"/>
      <c r="O1569" s="80"/>
      <c r="P1569" s="80"/>
      <c r="Q1569" s="64"/>
      <c r="R1569" s="64"/>
      <c r="S1569" s="65"/>
      <c r="T1569" s="62"/>
      <c r="U1569" s="62"/>
      <c r="V1569" s="62"/>
    </row>
    <row r="1570" spans="1:22" x14ac:dyDescent="0.4">
      <c r="G1570" s="62"/>
      <c r="H1570" s="100"/>
      <c r="I1570" s="63"/>
      <c r="J1570" s="73"/>
      <c r="K1570" s="79"/>
      <c r="L1570" s="62"/>
      <c r="M1570" s="101"/>
      <c r="N1570" s="80"/>
      <c r="O1570" s="80"/>
      <c r="P1570" s="80"/>
      <c r="Q1570" s="64"/>
      <c r="R1570" s="64"/>
      <c r="S1570" s="65"/>
      <c r="T1570" s="62"/>
      <c r="U1570" s="62"/>
      <c r="V1570" s="62"/>
    </row>
    <row r="1571" spans="1:22" x14ac:dyDescent="0.4">
      <c r="G1571" s="62"/>
      <c r="H1571" s="100"/>
      <c r="I1571" s="63"/>
      <c r="J1571" s="73"/>
      <c r="K1571" s="79"/>
      <c r="L1571" s="62"/>
      <c r="M1571" s="101"/>
      <c r="N1571" s="80"/>
      <c r="O1571" s="80"/>
      <c r="P1571" s="80"/>
      <c r="Q1571" s="64"/>
      <c r="R1571" s="64"/>
      <c r="S1571" s="65"/>
      <c r="T1571" s="62"/>
      <c r="U1571" s="62"/>
      <c r="V1571" s="62"/>
    </row>
    <row r="1572" spans="1:22" ht="17.5" customHeight="1" thickBot="1" x14ac:dyDescent="0.45">
      <c r="G1572" s="62"/>
      <c r="H1572" s="100"/>
      <c r="I1572" s="63"/>
      <c r="J1572" s="73"/>
      <c r="K1572" s="79"/>
      <c r="L1572" s="62"/>
      <c r="M1572" s="101"/>
      <c r="N1572" s="80"/>
      <c r="O1572" s="80"/>
      <c r="P1572" s="80"/>
      <c r="Q1572" s="64"/>
      <c r="R1572" s="64"/>
      <c r="S1572" s="65"/>
      <c r="T1572" s="62"/>
      <c r="U1572" s="62"/>
      <c r="V1572" s="62"/>
    </row>
    <row r="1573" spans="1:22" x14ac:dyDescent="0.4">
      <c r="G1573" s="62"/>
      <c r="H1573" s="100"/>
      <c r="I1573" s="63"/>
      <c r="J1573" s="73"/>
      <c r="K1573" s="79"/>
      <c r="L1573" s="62"/>
      <c r="M1573" s="101"/>
      <c r="N1573" s="80"/>
      <c r="O1573" s="80"/>
      <c r="P1573" s="80"/>
      <c r="Q1573" s="64"/>
      <c r="R1573" s="64"/>
      <c r="S1573" s="65"/>
      <c r="T1573" s="62"/>
      <c r="U1573" s="62"/>
      <c r="V1573" s="62"/>
    </row>
    <row r="1574" spans="1:22" x14ac:dyDescent="0.4">
      <c r="G1574" s="62"/>
      <c r="H1574" s="100"/>
      <c r="I1574" s="63"/>
      <c r="J1574" s="73"/>
      <c r="K1574" s="79"/>
      <c r="L1574" s="62"/>
      <c r="M1574" s="101"/>
      <c r="N1574" s="80"/>
      <c r="O1574" s="80"/>
      <c r="P1574" s="80"/>
      <c r="Q1574" s="64"/>
      <c r="R1574" s="64"/>
      <c r="S1574" s="65"/>
      <c r="T1574" s="62"/>
      <c r="U1574" s="62"/>
      <c r="V1574" s="62"/>
    </row>
    <row r="1575" spans="1:22" x14ac:dyDescent="0.4">
      <c r="G1575" s="62"/>
      <c r="H1575" s="100"/>
      <c r="I1575" s="63"/>
      <c r="J1575" s="73"/>
      <c r="K1575" s="79"/>
      <c r="L1575" s="62"/>
      <c r="M1575" s="101"/>
      <c r="N1575" s="80"/>
      <c r="O1575" s="80"/>
      <c r="P1575" s="80"/>
      <c r="Q1575" s="64"/>
      <c r="R1575" s="64"/>
      <c r="S1575" s="65"/>
      <c r="T1575" s="62"/>
      <c r="U1575" s="62"/>
      <c r="V1575" s="62"/>
    </row>
    <row r="1576" spans="1:22" x14ac:dyDescent="0.4">
      <c r="G1576" s="62"/>
      <c r="H1576" s="100"/>
      <c r="I1576" s="63"/>
      <c r="J1576" s="73"/>
      <c r="K1576" s="79"/>
      <c r="L1576" s="62"/>
      <c r="M1576" s="101"/>
      <c r="N1576" s="80"/>
      <c r="O1576" s="80"/>
      <c r="P1576" s="80"/>
      <c r="Q1576" s="64"/>
      <c r="R1576" s="64"/>
      <c r="S1576" s="65"/>
      <c r="T1576" s="62"/>
      <c r="U1576" s="62"/>
      <c r="V1576" s="62"/>
    </row>
    <row r="1577" spans="1:22" x14ac:dyDescent="0.4">
      <c r="G1577" s="62"/>
      <c r="H1577" s="100"/>
      <c r="I1577" s="63"/>
      <c r="J1577" s="73"/>
      <c r="K1577" s="79"/>
      <c r="L1577" s="62"/>
      <c r="M1577" s="101"/>
      <c r="N1577" s="80"/>
      <c r="O1577" s="80"/>
      <c r="P1577" s="80"/>
      <c r="Q1577" s="64"/>
      <c r="R1577" s="64"/>
      <c r="S1577" s="65"/>
      <c r="T1577" s="62"/>
      <c r="U1577" s="62"/>
      <c r="V1577" s="62"/>
    </row>
    <row r="1578" spans="1:22" x14ac:dyDescent="0.4">
      <c r="G1578" s="62"/>
      <c r="H1578" s="100"/>
      <c r="I1578" s="63"/>
      <c r="J1578" s="73"/>
      <c r="K1578" s="79"/>
      <c r="L1578" s="62"/>
      <c r="M1578" s="101"/>
      <c r="N1578" s="80"/>
      <c r="O1578" s="80"/>
      <c r="P1578" s="80"/>
      <c r="Q1578" s="64"/>
      <c r="R1578" s="64"/>
      <c r="S1578" s="65"/>
      <c r="T1578" s="62"/>
      <c r="U1578" s="62"/>
      <c r="V1578" s="62"/>
    </row>
    <row r="1579" spans="1:22" x14ac:dyDescent="0.4">
      <c r="G1579" s="62"/>
      <c r="H1579" s="100"/>
      <c r="I1579" s="63"/>
      <c r="J1579" s="73"/>
      <c r="K1579" s="79"/>
      <c r="L1579" s="62"/>
      <c r="M1579" s="101"/>
      <c r="N1579" s="80"/>
      <c r="O1579" s="80"/>
      <c r="P1579" s="80"/>
      <c r="Q1579" s="64"/>
      <c r="R1579" s="64"/>
      <c r="S1579" s="65"/>
      <c r="T1579" s="62"/>
      <c r="U1579" s="62"/>
      <c r="V1579" s="62"/>
    </row>
    <row r="1580" spans="1:22" ht="17.5" customHeight="1" thickBot="1" x14ac:dyDescent="0.45">
      <c r="A1580" s="4"/>
      <c r="G1580" s="62"/>
      <c r="H1580" s="100"/>
      <c r="I1580" s="63"/>
      <c r="J1580" s="73"/>
      <c r="K1580" s="79"/>
      <c r="L1580" s="79"/>
      <c r="M1580" s="101"/>
      <c r="N1580" s="93"/>
      <c r="O1580" s="80"/>
      <c r="P1580" s="80"/>
      <c r="Q1580" s="64"/>
      <c r="R1580" s="66"/>
      <c r="S1580" s="65"/>
      <c r="T1580" s="62"/>
      <c r="U1580" s="62"/>
      <c r="V1580" s="62"/>
    </row>
    <row r="1581" spans="1:22" ht="17.5" customHeight="1" thickTop="1" x14ac:dyDescent="0.4">
      <c r="G1581" s="62"/>
      <c r="H1581" s="100"/>
      <c r="I1581" s="63"/>
      <c r="J1581" s="73"/>
      <c r="K1581" s="79"/>
      <c r="L1581" s="62"/>
      <c r="M1581" s="101"/>
      <c r="N1581" s="80"/>
      <c r="O1581" s="80"/>
      <c r="P1581" s="80"/>
      <c r="Q1581" s="64"/>
      <c r="R1581" s="64"/>
      <c r="S1581" s="65"/>
      <c r="T1581" s="62"/>
      <c r="U1581" s="62"/>
      <c r="V1581" s="62"/>
    </row>
    <row r="1582" spans="1:22" ht="17.5" customHeight="1" thickBot="1" x14ac:dyDescent="0.45">
      <c r="G1582" s="62"/>
      <c r="H1582" s="100"/>
      <c r="I1582" s="63"/>
      <c r="J1582" s="73"/>
      <c r="K1582" s="79"/>
      <c r="L1582" s="62"/>
      <c r="M1582" s="101"/>
      <c r="N1582" s="80"/>
      <c r="O1582" s="80"/>
      <c r="P1582" s="80"/>
      <c r="Q1582" s="64"/>
      <c r="R1582" s="64"/>
      <c r="S1582" s="65"/>
      <c r="T1582" s="62"/>
      <c r="U1582" s="62"/>
      <c r="V1582" s="62"/>
    </row>
    <row r="1583" spans="1:22" ht="17.5" customHeight="1" thickBot="1" x14ac:dyDescent="0.45">
      <c r="G1583" s="62"/>
      <c r="H1583" s="100"/>
      <c r="I1583" s="63"/>
      <c r="J1583" s="73"/>
      <c r="K1583" s="79"/>
      <c r="L1583" s="62"/>
      <c r="M1583" s="101"/>
      <c r="N1583" s="80"/>
      <c r="O1583" s="80"/>
      <c r="P1583" s="80"/>
      <c r="Q1583" s="64"/>
      <c r="R1583" s="64"/>
      <c r="S1583" s="65"/>
      <c r="T1583" s="62"/>
      <c r="U1583" s="62"/>
      <c r="V1583" s="62"/>
    </row>
    <row r="1584" spans="1:22" x14ac:dyDescent="0.4">
      <c r="G1584" s="62"/>
      <c r="H1584" s="100"/>
      <c r="I1584" s="63"/>
      <c r="J1584" s="73"/>
      <c r="K1584" s="79"/>
      <c r="L1584" s="62"/>
      <c r="M1584" s="101"/>
      <c r="N1584" s="80"/>
      <c r="O1584" s="80"/>
      <c r="P1584" s="80"/>
      <c r="Q1584" s="64"/>
      <c r="R1584" s="64"/>
      <c r="S1584" s="65"/>
      <c r="T1584" s="62"/>
      <c r="U1584" s="62"/>
      <c r="V1584" s="62"/>
    </row>
    <row r="1585" spans="2:22" ht="17.5" customHeight="1" thickBot="1" x14ac:dyDescent="0.45">
      <c r="G1585" s="62"/>
      <c r="H1585" s="100"/>
      <c r="I1585" s="63"/>
      <c r="J1585" s="73"/>
      <c r="K1585" s="79"/>
      <c r="L1585" s="62"/>
      <c r="M1585" s="101"/>
      <c r="N1585" s="80"/>
      <c r="O1585" s="80"/>
      <c r="P1585" s="80"/>
      <c r="Q1585" s="64"/>
      <c r="R1585" s="64"/>
      <c r="S1585" s="65"/>
      <c r="T1585" s="62"/>
      <c r="U1585" s="62"/>
      <c r="V1585" s="62"/>
    </row>
    <row r="1586" spans="2:22" x14ac:dyDescent="0.4">
      <c r="G1586" s="62"/>
      <c r="H1586" s="100"/>
      <c r="I1586" s="63"/>
      <c r="J1586" s="73"/>
      <c r="K1586" s="79"/>
      <c r="L1586" s="62"/>
      <c r="M1586" s="101"/>
      <c r="N1586" s="80"/>
      <c r="O1586" s="80"/>
      <c r="P1586" s="80"/>
      <c r="Q1586" s="64"/>
      <c r="R1586" s="64"/>
      <c r="S1586" s="65"/>
      <c r="T1586" s="62"/>
      <c r="U1586" s="62"/>
      <c r="V1586" s="62"/>
    </row>
    <row r="1587" spans="2:22" x14ac:dyDescent="0.4">
      <c r="E1587" s="4"/>
      <c r="F1587" s="4"/>
      <c r="G1587" s="62"/>
      <c r="H1587" s="100"/>
      <c r="I1587" s="63"/>
      <c r="J1587" s="73"/>
      <c r="K1587" s="79"/>
      <c r="L1587" s="62"/>
      <c r="M1587" s="101"/>
      <c r="N1587" s="80"/>
      <c r="O1587" s="80"/>
      <c r="P1587" s="80"/>
      <c r="Q1587" s="64"/>
      <c r="R1587" s="64"/>
      <c r="S1587" s="65"/>
      <c r="T1587" s="62"/>
      <c r="U1587" s="62"/>
      <c r="V1587" s="62"/>
    </row>
    <row r="1588" spans="2:22" ht="17.5" customHeight="1" thickBot="1" x14ac:dyDescent="0.45">
      <c r="B1588" s="27"/>
      <c r="C1588" s="4"/>
      <c r="D1588" s="4"/>
      <c r="G1588" s="62"/>
      <c r="H1588" s="100"/>
      <c r="I1588" s="63"/>
      <c r="J1588" s="73"/>
      <c r="K1588" s="79"/>
      <c r="L1588" s="62"/>
      <c r="M1588" s="101"/>
      <c r="N1588" s="80"/>
      <c r="O1588" s="80"/>
      <c r="P1588" s="80"/>
      <c r="Q1588" s="64"/>
      <c r="R1588" s="64"/>
      <c r="S1588" s="65"/>
      <c r="T1588" s="62"/>
      <c r="U1588" s="62"/>
      <c r="V1588" s="62"/>
    </row>
    <row r="1589" spans="2:22" x14ac:dyDescent="0.4">
      <c r="G1589" s="62"/>
      <c r="H1589" s="100"/>
      <c r="I1589" s="63"/>
      <c r="J1589" s="73"/>
      <c r="K1589" s="79"/>
      <c r="L1589" s="62"/>
      <c r="M1589" s="101"/>
      <c r="N1589" s="80"/>
      <c r="O1589" s="80"/>
      <c r="P1589" s="80"/>
      <c r="Q1589" s="64"/>
      <c r="R1589" s="64"/>
      <c r="S1589" s="65"/>
      <c r="T1589" s="62"/>
      <c r="U1589" s="62"/>
      <c r="V1589" s="62"/>
    </row>
    <row r="1590" spans="2:22" x14ac:dyDescent="0.4">
      <c r="G1590" s="62"/>
      <c r="H1590" s="100"/>
      <c r="I1590" s="63"/>
      <c r="J1590" s="73"/>
      <c r="K1590" s="79"/>
      <c r="L1590" s="62"/>
      <c r="M1590" s="101"/>
      <c r="N1590" s="80"/>
      <c r="O1590" s="80"/>
      <c r="P1590" s="80"/>
      <c r="Q1590" s="64"/>
      <c r="R1590" s="64"/>
      <c r="S1590" s="65"/>
      <c r="T1590" s="62"/>
      <c r="U1590" s="62"/>
      <c r="V1590" s="62"/>
    </row>
    <row r="1591" spans="2:22" x14ac:dyDescent="0.4">
      <c r="G1591" s="62"/>
      <c r="H1591" s="100"/>
      <c r="I1591" s="63"/>
      <c r="J1591" s="73"/>
      <c r="K1591" s="79"/>
      <c r="L1591" s="62"/>
      <c r="M1591" s="101"/>
      <c r="N1591" s="80"/>
      <c r="O1591" s="80"/>
      <c r="P1591" s="80"/>
      <c r="Q1591" s="64"/>
      <c r="R1591" s="64"/>
      <c r="S1591" s="65"/>
      <c r="T1591" s="62"/>
      <c r="U1591" s="62"/>
      <c r="V1591" s="62"/>
    </row>
    <row r="1592" spans="2:22" x14ac:dyDescent="0.4">
      <c r="G1592" s="62"/>
      <c r="H1592" s="100"/>
      <c r="I1592" s="63"/>
      <c r="J1592" s="73"/>
      <c r="K1592" s="79"/>
      <c r="L1592" s="62"/>
      <c r="M1592" s="101"/>
      <c r="N1592" s="80"/>
      <c r="O1592" s="80"/>
      <c r="P1592" s="80"/>
      <c r="Q1592" s="64"/>
      <c r="R1592" s="64"/>
      <c r="S1592" s="65"/>
      <c r="T1592" s="62"/>
      <c r="U1592" s="62"/>
      <c r="V1592" s="62"/>
    </row>
    <row r="1593" spans="2:22" x14ac:dyDescent="0.4">
      <c r="G1593" s="62"/>
      <c r="H1593" s="100"/>
      <c r="I1593" s="63"/>
      <c r="J1593" s="73"/>
      <c r="K1593" s="79"/>
      <c r="L1593" s="62"/>
      <c r="M1593" s="101"/>
      <c r="N1593" s="80"/>
      <c r="O1593" s="80"/>
      <c r="P1593" s="80"/>
      <c r="Q1593" s="64"/>
      <c r="R1593" s="64"/>
      <c r="S1593" s="65"/>
      <c r="T1593" s="62"/>
      <c r="U1593" s="62"/>
      <c r="V1593" s="62"/>
    </row>
    <row r="1594" spans="2:22" x14ac:dyDescent="0.4">
      <c r="G1594" s="62"/>
      <c r="H1594" s="100"/>
      <c r="I1594" s="63"/>
      <c r="J1594" s="73"/>
      <c r="K1594" s="79"/>
      <c r="L1594" s="62"/>
      <c r="M1594" s="101"/>
      <c r="N1594" s="80"/>
      <c r="O1594" s="80"/>
      <c r="P1594" s="80"/>
      <c r="Q1594" s="64"/>
      <c r="R1594" s="64"/>
      <c r="S1594" s="65"/>
      <c r="T1594" s="62"/>
      <c r="U1594" s="62"/>
      <c r="V1594" s="62"/>
    </row>
    <row r="1595" spans="2:22" x14ac:dyDescent="0.4">
      <c r="G1595" s="62"/>
      <c r="H1595" s="100"/>
      <c r="I1595" s="63"/>
      <c r="J1595" s="73"/>
      <c r="K1595" s="79"/>
      <c r="L1595" s="62"/>
      <c r="M1595" s="101"/>
      <c r="N1595" s="80"/>
      <c r="O1595" s="80"/>
      <c r="P1595" s="80"/>
      <c r="Q1595" s="64"/>
      <c r="R1595" s="64"/>
      <c r="S1595" s="65"/>
      <c r="T1595" s="62"/>
      <c r="U1595" s="62"/>
      <c r="V1595" s="62"/>
    </row>
    <row r="1596" spans="2:22" x14ac:dyDescent="0.4">
      <c r="G1596" s="62"/>
      <c r="H1596" s="100"/>
      <c r="I1596" s="63"/>
      <c r="J1596" s="73"/>
      <c r="K1596" s="79"/>
      <c r="L1596" s="62"/>
      <c r="M1596" s="101"/>
      <c r="N1596" s="80"/>
      <c r="O1596" s="80"/>
      <c r="P1596" s="80"/>
      <c r="Q1596" s="64"/>
      <c r="R1596" s="64"/>
      <c r="S1596" s="65"/>
      <c r="T1596" s="62"/>
      <c r="U1596" s="62"/>
      <c r="V1596" s="62"/>
    </row>
    <row r="1597" spans="2:22" x14ac:dyDescent="0.4">
      <c r="G1597" s="62"/>
      <c r="H1597" s="100"/>
      <c r="I1597" s="63"/>
      <c r="J1597" s="73"/>
      <c r="K1597" s="79"/>
      <c r="L1597" s="62"/>
      <c r="M1597" s="101"/>
      <c r="N1597" s="80"/>
      <c r="O1597" s="80"/>
      <c r="P1597" s="80"/>
      <c r="Q1597" s="64"/>
      <c r="R1597" s="64"/>
      <c r="S1597" s="65"/>
      <c r="T1597" s="62"/>
      <c r="U1597" s="62"/>
      <c r="V1597" s="62"/>
    </row>
    <row r="1598" spans="2:22" x14ac:dyDescent="0.4">
      <c r="G1598" s="62"/>
      <c r="H1598" s="100"/>
      <c r="I1598" s="63"/>
      <c r="J1598" s="73"/>
      <c r="K1598" s="79"/>
      <c r="L1598" s="62"/>
      <c r="M1598" s="101"/>
      <c r="N1598" s="80"/>
      <c r="O1598" s="80"/>
      <c r="P1598" s="80"/>
      <c r="Q1598" s="64"/>
      <c r="R1598" s="64"/>
      <c r="S1598" s="65"/>
      <c r="T1598" s="62"/>
      <c r="U1598" s="62"/>
      <c r="V1598" s="62"/>
    </row>
    <row r="1599" spans="2:22" x14ac:dyDescent="0.4">
      <c r="G1599" s="62"/>
      <c r="H1599" s="100"/>
      <c r="I1599" s="63"/>
      <c r="J1599" s="73"/>
      <c r="K1599" s="79"/>
      <c r="L1599" s="62"/>
      <c r="M1599" s="101"/>
      <c r="N1599" s="80"/>
      <c r="O1599" s="80"/>
      <c r="P1599" s="80"/>
      <c r="Q1599" s="64"/>
      <c r="R1599" s="64"/>
      <c r="S1599" s="65"/>
      <c r="T1599" s="62"/>
      <c r="U1599" s="62"/>
      <c r="V1599" s="62"/>
    </row>
    <row r="1600" spans="2:22" x14ac:dyDescent="0.4">
      <c r="G1600" s="62"/>
      <c r="H1600" s="100"/>
      <c r="I1600" s="63"/>
      <c r="J1600" s="73"/>
      <c r="K1600" s="79"/>
      <c r="L1600" s="62"/>
      <c r="M1600" s="101"/>
      <c r="N1600" s="80"/>
      <c r="O1600" s="80"/>
      <c r="P1600" s="80"/>
      <c r="Q1600" s="64"/>
      <c r="R1600" s="64"/>
      <c r="S1600" s="65"/>
      <c r="T1600" s="62"/>
      <c r="U1600" s="62"/>
      <c r="V1600" s="62"/>
    </row>
    <row r="1601" spans="7:22" x14ac:dyDescent="0.4">
      <c r="G1601" s="62"/>
      <c r="H1601" s="100"/>
      <c r="I1601" s="63"/>
      <c r="J1601" s="73"/>
      <c r="K1601" s="79"/>
      <c r="L1601" s="62"/>
      <c r="M1601" s="101"/>
      <c r="N1601" s="80"/>
      <c r="O1601" s="80"/>
      <c r="P1601" s="80"/>
      <c r="Q1601" s="64"/>
      <c r="R1601" s="64"/>
      <c r="S1601" s="65"/>
      <c r="T1601" s="62"/>
      <c r="U1601" s="62"/>
      <c r="V1601" s="62"/>
    </row>
    <row r="1602" spans="7:22" x14ac:dyDescent="0.4">
      <c r="G1602" s="62"/>
      <c r="H1602" s="100"/>
      <c r="I1602" s="63"/>
      <c r="J1602" s="73"/>
      <c r="K1602" s="79"/>
      <c r="L1602" s="62"/>
      <c r="M1602" s="101"/>
      <c r="N1602" s="80"/>
      <c r="O1602" s="80"/>
      <c r="P1602" s="80"/>
      <c r="Q1602" s="64"/>
      <c r="R1602" s="64"/>
      <c r="S1602" s="65"/>
      <c r="T1602" s="62"/>
      <c r="U1602" s="62"/>
      <c r="V1602" s="62"/>
    </row>
    <row r="1603" spans="7:22" x14ac:dyDescent="0.4">
      <c r="G1603" s="62"/>
      <c r="H1603" s="100"/>
      <c r="I1603" s="63"/>
      <c r="J1603" s="73"/>
      <c r="K1603" s="79"/>
      <c r="L1603" s="62"/>
      <c r="M1603" s="101"/>
      <c r="N1603" s="80"/>
      <c r="O1603" s="80"/>
      <c r="P1603" s="80"/>
      <c r="Q1603" s="64"/>
      <c r="R1603" s="64"/>
      <c r="S1603" s="65"/>
      <c r="T1603" s="62"/>
      <c r="U1603" s="62"/>
      <c r="V1603" s="62"/>
    </row>
    <row r="1604" spans="7:22" x14ac:dyDescent="0.4">
      <c r="G1604" s="62"/>
      <c r="H1604" s="100"/>
      <c r="I1604" s="63"/>
      <c r="J1604" s="73"/>
      <c r="K1604" s="79"/>
      <c r="L1604" s="62"/>
      <c r="M1604" s="101"/>
      <c r="N1604" s="80"/>
      <c r="O1604" s="80"/>
      <c r="P1604" s="80"/>
      <c r="Q1604" s="64"/>
      <c r="R1604" s="64"/>
      <c r="S1604" s="65"/>
      <c r="T1604" s="62"/>
      <c r="U1604" s="62"/>
      <c r="V1604" s="62"/>
    </row>
    <row r="1605" spans="7:22" ht="17.5" customHeight="1" thickBot="1" x14ac:dyDescent="0.45">
      <c r="G1605" s="62"/>
      <c r="H1605" s="100"/>
      <c r="I1605" s="63"/>
      <c r="J1605" s="73"/>
      <c r="K1605" s="79"/>
      <c r="L1605" s="62"/>
      <c r="M1605" s="101"/>
      <c r="N1605" s="80"/>
      <c r="O1605" s="80"/>
      <c r="P1605" s="80"/>
      <c r="Q1605" s="64"/>
      <c r="R1605" s="64"/>
      <c r="S1605" s="65"/>
      <c r="T1605" s="62"/>
      <c r="U1605" s="62"/>
      <c r="V1605" s="62"/>
    </row>
    <row r="1606" spans="7:22" ht="17.5" customHeight="1" thickBot="1" x14ac:dyDescent="0.45">
      <c r="G1606" s="62"/>
      <c r="H1606" s="100"/>
      <c r="I1606" s="63"/>
      <c r="J1606" s="73"/>
      <c r="K1606" s="79"/>
      <c r="L1606" s="62"/>
      <c r="M1606" s="101"/>
      <c r="N1606" s="80"/>
      <c r="O1606" s="80"/>
      <c r="P1606" s="80"/>
      <c r="Q1606" s="64"/>
      <c r="R1606" s="64"/>
      <c r="S1606" s="65"/>
      <c r="T1606" s="62"/>
      <c r="U1606" s="62"/>
      <c r="V1606" s="62"/>
    </row>
    <row r="1607" spans="7:22" x14ac:dyDescent="0.4">
      <c r="G1607" s="62"/>
      <c r="H1607" s="100"/>
      <c r="I1607" s="63"/>
      <c r="J1607" s="73"/>
      <c r="K1607" s="79"/>
      <c r="L1607" s="62"/>
      <c r="M1607" s="101"/>
      <c r="N1607" s="80"/>
      <c r="O1607" s="80"/>
      <c r="P1607" s="80"/>
      <c r="Q1607" s="64"/>
      <c r="R1607" s="64"/>
      <c r="S1607" s="65"/>
      <c r="T1607" s="62"/>
      <c r="U1607" s="62"/>
      <c r="V1607" s="62"/>
    </row>
    <row r="1608" spans="7:22" x14ac:dyDescent="0.4">
      <c r="G1608" s="62"/>
      <c r="H1608" s="100"/>
      <c r="I1608" s="63"/>
      <c r="J1608" s="73"/>
      <c r="K1608" s="79"/>
      <c r="L1608" s="62"/>
      <c r="M1608" s="101"/>
      <c r="N1608" s="80"/>
      <c r="O1608" s="80"/>
      <c r="P1608" s="80"/>
      <c r="Q1608" s="64"/>
      <c r="R1608" s="64"/>
      <c r="S1608" s="65"/>
      <c r="T1608" s="62"/>
      <c r="U1608" s="62"/>
      <c r="V1608" s="62"/>
    </row>
    <row r="1609" spans="7:22" x14ac:dyDescent="0.4">
      <c r="G1609" s="62"/>
      <c r="H1609" s="100"/>
      <c r="I1609" s="63"/>
      <c r="J1609" s="73"/>
      <c r="K1609" s="79"/>
      <c r="L1609" s="62"/>
      <c r="M1609" s="101"/>
      <c r="N1609" s="80"/>
      <c r="O1609" s="80"/>
      <c r="P1609" s="80"/>
      <c r="Q1609" s="64"/>
      <c r="R1609" s="64"/>
      <c r="S1609" s="65"/>
      <c r="T1609" s="62"/>
      <c r="U1609" s="62"/>
      <c r="V1609" s="62"/>
    </row>
    <row r="1610" spans="7:22" ht="17.5" customHeight="1" thickBot="1" x14ac:dyDescent="0.45">
      <c r="G1610" s="62"/>
      <c r="H1610" s="100"/>
      <c r="I1610" s="63"/>
      <c r="J1610" s="73"/>
      <c r="K1610" s="79"/>
      <c r="L1610" s="62"/>
      <c r="M1610" s="101"/>
      <c r="N1610" s="80"/>
      <c r="O1610" s="80"/>
      <c r="P1610" s="80"/>
      <c r="Q1610" s="64"/>
      <c r="R1610" s="64"/>
      <c r="S1610" s="65"/>
      <c r="T1610" s="62"/>
      <c r="U1610" s="62"/>
      <c r="V1610" s="62"/>
    </row>
    <row r="1611" spans="7:22" x14ac:dyDescent="0.4">
      <c r="G1611" s="62"/>
      <c r="H1611" s="100"/>
      <c r="I1611" s="63"/>
      <c r="J1611" s="73"/>
      <c r="K1611" s="79"/>
      <c r="L1611" s="62"/>
      <c r="M1611" s="101"/>
      <c r="N1611" s="80"/>
      <c r="O1611" s="80"/>
      <c r="P1611" s="80"/>
      <c r="Q1611" s="64"/>
      <c r="R1611" s="64"/>
      <c r="S1611" s="65"/>
      <c r="T1611" s="62"/>
      <c r="U1611" s="62"/>
      <c r="V1611" s="62"/>
    </row>
    <row r="1612" spans="7:22" x14ac:dyDescent="0.4">
      <c r="G1612" s="62"/>
      <c r="H1612" s="100"/>
      <c r="I1612" s="63"/>
      <c r="J1612" s="73"/>
      <c r="K1612" s="79"/>
      <c r="L1612" s="62"/>
      <c r="M1612" s="101"/>
      <c r="N1612" s="80"/>
      <c r="O1612" s="80"/>
      <c r="P1612" s="80"/>
      <c r="Q1612" s="64"/>
      <c r="R1612" s="64"/>
      <c r="S1612" s="65"/>
      <c r="T1612" s="62"/>
      <c r="U1612" s="62"/>
      <c r="V1612" s="62"/>
    </row>
    <row r="1613" spans="7:22" x14ac:dyDescent="0.4">
      <c r="G1613" s="62"/>
      <c r="H1613" s="100"/>
      <c r="I1613" s="63"/>
      <c r="J1613" s="73"/>
      <c r="K1613" s="79"/>
      <c r="L1613" s="62"/>
      <c r="M1613" s="101"/>
      <c r="N1613" s="80"/>
      <c r="O1613" s="80"/>
      <c r="P1613" s="80"/>
      <c r="Q1613" s="64"/>
      <c r="R1613" s="64"/>
      <c r="S1613" s="65"/>
      <c r="T1613" s="62"/>
      <c r="U1613" s="62"/>
      <c r="V1613" s="62"/>
    </row>
    <row r="1614" spans="7:22" x14ac:dyDescent="0.4">
      <c r="G1614" s="62"/>
      <c r="H1614" s="100"/>
      <c r="I1614" s="63"/>
      <c r="J1614" s="73"/>
      <c r="K1614" s="79"/>
      <c r="L1614" s="62"/>
      <c r="M1614" s="101"/>
      <c r="N1614" s="80"/>
      <c r="O1614" s="80"/>
      <c r="P1614" s="80"/>
      <c r="Q1614" s="64"/>
      <c r="R1614" s="64"/>
      <c r="S1614" s="65"/>
      <c r="T1614" s="62"/>
      <c r="U1614" s="62"/>
      <c r="V1614" s="62"/>
    </row>
    <row r="1615" spans="7:22" x14ac:dyDescent="0.4">
      <c r="G1615" s="62"/>
      <c r="H1615" s="100"/>
      <c r="I1615" s="63"/>
      <c r="J1615" s="73"/>
      <c r="K1615" s="79"/>
      <c r="L1615" s="62"/>
      <c r="M1615" s="101"/>
      <c r="N1615" s="80"/>
      <c r="O1615" s="80"/>
      <c r="P1615" s="80"/>
      <c r="Q1615" s="64"/>
      <c r="R1615" s="64"/>
      <c r="S1615" s="65"/>
      <c r="T1615" s="62"/>
      <c r="U1615" s="62"/>
      <c r="V1615" s="62"/>
    </row>
    <row r="1616" spans="7:22" x14ac:dyDescent="0.4">
      <c r="G1616" s="62"/>
      <c r="H1616" s="100"/>
      <c r="I1616" s="63"/>
      <c r="J1616" s="73"/>
      <c r="K1616" s="79"/>
      <c r="L1616" s="62"/>
      <c r="M1616" s="101"/>
      <c r="N1616" s="80"/>
      <c r="O1616" s="80"/>
      <c r="P1616" s="80"/>
      <c r="Q1616" s="64"/>
      <c r="R1616" s="64"/>
      <c r="S1616" s="65"/>
      <c r="T1616" s="62"/>
      <c r="U1616" s="62"/>
      <c r="V1616" s="62"/>
    </row>
    <row r="1617" spans="1:22" x14ac:dyDescent="0.4">
      <c r="G1617" s="62"/>
      <c r="H1617" s="100"/>
      <c r="I1617" s="63"/>
      <c r="J1617" s="73"/>
      <c r="K1617" s="79"/>
      <c r="L1617" s="62"/>
      <c r="M1617" s="101"/>
      <c r="N1617" s="80"/>
      <c r="O1617" s="80"/>
      <c r="P1617" s="80"/>
      <c r="Q1617" s="64"/>
      <c r="R1617" s="64"/>
      <c r="S1617" s="65"/>
      <c r="T1617" s="62"/>
      <c r="U1617" s="62"/>
      <c r="V1617" s="62"/>
    </row>
    <row r="1618" spans="1:22" x14ac:dyDescent="0.4">
      <c r="G1618" s="62"/>
      <c r="H1618" s="100"/>
      <c r="I1618" s="63"/>
      <c r="J1618" s="73"/>
      <c r="K1618" s="79"/>
      <c r="L1618" s="62"/>
      <c r="M1618" s="101"/>
      <c r="N1618" s="80"/>
      <c r="O1618" s="80"/>
      <c r="P1618" s="80"/>
      <c r="Q1618" s="64"/>
      <c r="R1618" s="64"/>
      <c r="S1618" s="65"/>
      <c r="T1618" s="62"/>
      <c r="U1618" s="62"/>
      <c r="V1618" s="62"/>
    </row>
    <row r="1619" spans="1:22" x14ac:dyDescent="0.4">
      <c r="G1619" s="62"/>
      <c r="H1619" s="100"/>
      <c r="I1619" s="63"/>
      <c r="J1619" s="73"/>
      <c r="K1619" s="79"/>
      <c r="L1619" s="62"/>
      <c r="M1619" s="101"/>
      <c r="N1619" s="80"/>
      <c r="O1619" s="80"/>
      <c r="P1619" s="80"/>
      <c r="Q1619" s="64"/>
      <c r="R1619" s="64"/>
      <c r="S1619" s="65"/>
      <c r="T1619" s="62"/>
      <c r="U1619" s="62"/>
      <c r="V1619" s="62"/>
    </row>
    <row r="1620" spans="1:22" x14ac:dyDescent="0.4">
      <c r="G1620" s="62"/>
      <c r="H1620" s="100"/>
      <c r="I1620" s="63"/>
      <c r="J1620" s="73"/>
      <c r="K1620" s="79"/>
      <c r="L1620" s="62"/>
      <c r="M1620" s="101"/>
      <c r="N1620" s="80"/>
      <c r="O1620" s="80"/>
      <c r="P1620" s="80"/>
      <c r="Q1620" s="64"/>
      <c r="R1620" s="64"/>
      <c r="S1620" s="65"/>
      <c r="T1620" s="62"/>
      <c r="U1620" s="62"/>
      <c r="V1620" s="62"/>
    </row>
    <row r="1621" spans="1:22" x14ac:dyDescent="0.4">
      <c r="G1621" s="62"/>
      <c r="H1621" s="100"/>
      <c r="I1621" s="63"/>
      <c r="J1621" s="73"/>
      <c r="K1621" s="79"/>
      <c r="L1621" s="62"/>
      <c r="M1621" s="101"/>
      <c r="N1621" s="80"/>
      <c r="O1621" s="80"/>
      <c r="P1621" s="80"/>
      <c r="Q1621" s="64"/>
      <c r="R1621" s="64"/>
      <c r="S1621" s="65"/>
      <c r="T1621" s="62"/>
      <c r="U1621" s="62"/>
      <c r="V1621" s="62"/>
    </row>
    <row r="1622" spans="1:22" x14ac:dyDescent="0.4">
      <c r="G1622" s="62"/>
      <c r="H1622" s="100"/>
      <c r="I1622" s="63"/>
      <c r="J1622" s="73"/>
      <c r="K1622" s="79"/>
      <c r="L1622" s="62"/>
      <c r="M1622" s="101"/>
      <c r="N1622" s="80"/>
      <c r="O1622" s="80"/>
      <c r="P1622" s="80"/>
      <c r="Q1622" s="64"/>
      <c r="R1622" s="64"/>
      <c r="S1622" s="65"/>
      <c r="T1622" s="62"/>
      <c r="U1622" s="62"/>
      <c r="V1622" s="62"/>
    </row>
    <row r="1623" spans="1:22" x14ac:dyDescent="0.4">
      <c r="G1623" s="62"/>
      <c r="H1623" s="100"/>
      <c r="I1623" s="63"/>
      <c r="J1623" s="73"/>
      <c r="K1623" s="79"/>
      <c r="L1623" s="62"/>
      <c r="M1623" s="101"/>
      <c r="N1623" s="80"/>
      <c r="O1623" s="80"/>
      <c r="P1623" s="80"/>
      <c r="Q1623" s="64"/>
      <c r="R1623" s="64"/>
      <c r="S1623" s="65"/>
      <c r="T1623" s="62"/>
      <c r="U1623" s="62"/>
      <c r="V1623" s="62"/>
    </row>
    <row r="1624" spans="1:22" x14ac:dyDescent="0.4">
      <c r="G1624" s="62"/>
      <c r="H1624" s="100"/>
      <c r="I1624" s="63"/>
      <c r="J1624" s="73"/>
      <c r="K1624" s="79"/>
      <c r="L1624" s="62"/>
      <c r="M1624" s="101"/>
      <c r="N1624" s="80"/>
      <c r="O1624" s="80"/>
      <c r="P1624" s="80"/>
      <c r="Q1624" s="64"/>
      <c r="R1624" s="64"/>
      <c r="S1624" s="65"/>
      <c r="T1624" s="62"/>
      <c r="U1624" s="62"/>
      <c r="V1624" s="62"/>
    </row>
    <row r="1625" spans="1:22" x14ac:dyDescent="0.4">
      <c r="G1625" s="62"/>
      <c r="H1625" s="100"/>
      <c r="I1625" s="63"/>
      <c r="J1625" s="73"/>
      <c r="K1625" s="79"/>
      <c r="L1625" s="62"/>
      <c r="M1625" s="101"/>
      <c r="N1625" s="80"/>
      <c r="O1625" s="80"/>
      <c r="P1625" s="80"/>
      <c r="Q1625" s="64"/>
      <c r="R1625" s="64"/>
      <c r="S1625" s="65"/>
      <c r="T1625" s="62"/>
      <c r="U1625" s="62"/>
      <c r="V1625" s="62"/>
    </row>
    <row r="1626" spans="1:22" x14ac:dyDescent="0.4">
      <c r="G1626" s="62"/>
      <c r="H1626" s="100"/>
      <c r="I1626" s="63"/>
      <c r="J1626" s="73"/>
      <c r="K1626" s="79"/>
      <c r="L1626" s="62"/>
      <c r="M1626" s="101"/>
      <c r="N1626" s="80"/>
      <c r="O1626" s="80"/>
      <c r="P1626" s="80"/>
      <c r="Q1626" s="64"/>
      <c r="R1626" s="64"/>
      <c r="S1626" s="65"/>
      <c r="T1626" s="62"/>
      <c r="U1626" s="62"/>
      <c r="V1626" s="62"/>
    </row>
    <row r="1627" spans="1:22" x14ac:dyDescent="0.4">
      <c r="G1627" s="62"/>
      <c r="H1627" s="100"/>
      <c r="I1627" s="63"/>
      <c r="J1627" s="73"/>
      <c r="K1627" s="79"/>
      <c r="L1627" s="62"/>
      <c r="M1627" s="101"/>
      <c r="N1627" s="80"/>
      <c r="O1627" s="80"/>
      <c r="P1627" s="80"/>
      <c r="Q1627" s="64"/>
      <c r="R1627" s="64"/>
      <c r="S1627" s="65"/>
      <c r="T1627" s="62"/>
      <c r="U1627" s="62"/>
      <c r="V1627" s="62"/>
    </row>
    <row r="1628" spans="1:22" x14ac:dyDescent="0.4">
      <c r="G1628" s="62"/>
      <c r="H1628" s="100"/>
      <c r="I1628" s="63"/>
      <c r="J1628" s="73"/>
      <c r="K1628" s="79"/>
      <c r="L1628" s="62"/>
      <c r="M1628" s="101"/>
      <c r="N1628" s="80"/>
      <c r="O1628" s="80"/>
      <c r="P1628" s="80"/>
      <c r="Q1628" s="64"/>
      <c r="R1628" s="64"/>
      <c r="S1628" s="65"/>
      <c r="T1628" s="62"/>
      <c r="U1628" s="62"/>
      <c r="V1628" s="62"/>
    </row>
    <row r="1629" spans="1:22" x14ac:dyDescent="0.4">
      <c r="G1629" s="62"/>
      <c r="H1629" s="100"/>
      <c r="I1629" s="63"/>
      <c r="J1629" s="73"/>
      <c r="K1629" s="79"/>
      <c r="L1629" s="62"/>
      <c r="M1629" s="101"/>
      <c r="N1629" s="80"/>
      <c r="O1629" s="80"/>
      <c r="P1629" s="80"/>
      <c r="Q1629" s="64"/>
      <c r="R1629" s="64"/>
      <c r="S1629" s="65"/>
      <c r="T1629" s="62"/>
      <c r="U1629" s="62"/>
      <c r="V1629" s="62"/>
    </row>
    <row r="1630" spans="1:22" x14ac:dyDescent="0.4">
      <c r="G1630" s="62"/>
      <c r="H1630" s="100"/>
      <c r="I1630" s="63"/>
      <c r="J1630" s="73"/>
      <c r="K1630" s="79"/>
      <c r="L1630" s="62"/>
      <c r="M1630" s="101"/>
      <c r="N1630" s="80"/>
      <c r="O1630" s="80"/>
      <c r="P1630" s="80"/>
      <c r="Q1630" s="64"/>
      <c r="R1630" s="64"/>
      <c r="S1630" s="65"/>
      <c r="T1630" s="62"/>
      <c r="U1630" s="62"/>
      <c r="V1630" s="62"/>
    </row>
    <row r="1631" spans="1:22" x14ac:dyDescent="0.4">
      <c r="G1631" s="62"/>
      <c r="H1631" s="100"/>
      <c r="I1631" s="63"/>
      <c r="J1631" s="73"/>
      <c r="K1631" s="79"/>
      <c r="L1631" s="62"/>
      <c r="M1631" s="101"/>
      <c r="N1631" s="80"/>
      <c r="O1631" s="80"/>
      <c r="P1631" s="80"/>
      <c r="Q1631" s="64"/>
      <c r="R1631" s="64"/>
      <c r="S1631" s="65"/>
      <c r="T1631" s="62"/>
      <c r="U1631" s="62"/>
      <c r="V1631" s="62"/>
    </row>
    <row r="1632" spans="1:22" ht="17.5" customHeight="1" thickBot="1" x14ac:dyDescent="0.45">
      <c r="A1632" s="4"/>
      <c r="G1632" s="62"/>
      <c r="H1632" s="100"/>
      <c r="I1632" s="63"/>
      <c r="J1632" s="73"/>
      <c r="K1632" s="79"/>
      <c r="L1632" s="79"/>
      <c r="M1632" s="101"/>
      <c r="N1632" s="93"/>
      <c r="O1632" s="80"/>
      <c r="P1632" s="80"/>
      <c r="Q1632" s="64"/>
      <c r="R1632" s="66"/>
      <c r="S1632" s="65"/>
      <c r="T1632" s="62"/>
      <c r="U1632" s="62"/>
      <c r="V1632" s="62"/>
    </row>
    <row r="1633" spans="2:22" ht="17.5" customHeight="1" thickTop="1" x14ac:dyDescent="0.4">
      <c r="G1633" s="62"/>
      <c r="H1633" s="100"/>
      <c r="I1633" s="63"/>
      <c r="J1633" s="73"/>
      <c r="K1633" s="79"/>
      <c r="L1633" s="62"/>
      <c r="M1633" s="101"/>
      <c r="N1633" s="80"/>
      <c r="O1633" s="80"/>
      <c r="P1633" s="80"/>
      <c r="Q1633" s="64"/>
      <c r="R1633" s="64"/>
      <c r="S1633" s="65"/>
      <c r="T1633" s="62"/>
      <c r="U1633" s="62"/>
      <c r="V1633" s="62"/>
    </row>
    <row r="1634" spans="2:22" x14ac:dyDescent="0.4">
      <c r="G1634" s="62"/>
      <c r="H1634" s="100"/>
      <c r="I1634" s="63"/>
      <c r="J1634" s="73"/>
      <c r="K1634" s="79"/>
      <c r="L1634" s="62"/>
      <c r="M1634" s="101"/>
      <c r="N1634" s="80"/>
      <c r="O1634" s="80"/>
      <c r="P1634" s="80"/>
      <c r="Q1634" s="64"/>
      <c r="R1634" s="64"/>
      <c r="S1634" s="65"/>
      <c r="T1634" s="62"/>
      <c r="U1634" s="62"/>
      <c r="V1634" s="62"/>
    </row>
    <row r="1635" spans="2:22" x14ac:dyDescent="0.4">
      <c r="G1635" s="62"/>
      <c r="H1635" s="100"/>
      <c r="I1635" s="63"/>
      <c r="J1635" s="73"/>
      <c r="K1635" s="79"/>
      <c r="L1635" s="62"/>
      <c r="M1635" s="101"/>
      <c r="N1635" s="80"/>
      <c r="O1635" s="80"/>
      <c r="P1635" s="80"/>
      <c r="Q1635" s="64"/>
      <c r="R1635" s="64"/>
      <c r="S1635" s="65"/>
      <c r="T1635" s="62"/>
      <c r="U1635" s="62"/>
      <c r="V1635" s="62"/>
    </row>
    <row r="1636" spans="2:22" x14ac:dyDescent="0.4">
      <c r="G1636" s="62"/>
      <c r="H1636" s="100"/>
      <c r="I1636" s="63"/>
      <c r="J1636" s="73"/>
      <c r="K1636" s="79"/>
      <c r="L1636" s="62"/>
      <c r="M1636" s="101"/>
      <c r="N1636" s="80"/>
      <c r="O1636" s="80"/>
      <c r="P1636" s="80"/>
      <c r="Q1636" s="64"/>
      <c r="R1636" s="64"/>
      <c r="S1636" s="65"/>
      <c r="T1636" s="62"/>
      <c r="U1636" s="62"/>
      <c r="V1636" s="62"/>
    </row>
    <row r="1637" spans="2:22" x14ac:dyDescent="0.4">
      <c r="G1637" s="62"/>
      <c r="H1637" s="100"/>
      <c r="I1637" s="63"/>
      <c r="J1637" s="73"/>
      <c r="K1637" s="79"/>
      <c r="L1637" s="62"/>
      <c r="M1637" s="101"/>
      <c r="N1637" s="80"/>
      <c r="O1637" s="80"/>
      <c r="P1637" s="80"/>
      <c r="Q1637" s="64"/>
      <c r="R1637" s="64"/>
      <c r="S1637" s="65"/>
      <c r="T1637" s="62"/>
      <c r="U1637" s="62"/>
      <c r="V1637" s="62"/>
    </row>
    <row r="1638" spans="2:22" x14ac:dyDescent="0.4">
      <c r="G1638" s="62"/>
      <c r="H1638" s="100"/>
      <c r="I1638" s="63"/>
      <c r="J1638" s="73"/>
      <c r="K1638" s="79"/>
      <c r="L1638" s="62"/>
      <c r="M1638" s="101"/>
      <c r="N1638" s="80"/>
      <c r="O1638" s="80"/>
      <c r="P1638" s="80"/>
      <c r="Q1638" s="64"/>
      <c r="R1638" s="64"/>
      <c r="S1638" s="65"/>
      <c r="T1638" s="62"/>
      <c r="U1638" s="62"/>
      <c r="V1638" s="62"/>
    </row>
    <row r="1639" spans="2:22" x14ac:dyDescent="0.4">
      <c r="E1639" s="4"/>
      <c r="F1639" s="4"/>
      <c r="G1639" s="62"/>
      <c r="H1639" s="100"/>
      <c r="I1639" s="63"/>
      <c r="J1639" s="73"/>
      <c r="K1639" s="79"/>
      <c r="L1639" s="62"/>
      <c r="M1639" s="101"/>
      <c r="N1639" s="80"/>
      <c r="O1639" s="80"/>
      <c r="P1639" s="80"/>
      <c r="Q1639" s="64"/>
      <c r="R1639" s="64"/>
      <c r="S1639" s="65"/>
      <c r="T1639" s="62"/>
      <c r="U1639" s="62"/>
      <c r="V1639" s="62"/>
    </row>
    <row r="1640" spans="2:22" x14ac:dyDescent="0.4">
      <c r="B1640" s="27"/>
      <c r="C1640" s="4"/>
      <c r="D1640" s="4"/>
      <c r="G1640" s="62"/>
      <c r="H1640" s="100"/>
      <c r="I1640" s="63"/>
      <c r="J1640" s="73"/>
      <c r="K1640" s="79"/>
      <c r="L1640" s="62"/>
      <c r="M1640" s="101"/>
      <c r="N1640" s="80"/>
      <c r="O1640" s="80"/>
      <c r="P1640" s="80"/>
      <c r="Q1640" s="64"/>
      <c r="R1640" s="64"/>
      <c r="S1640" s="65"/>
      <c r="T1640" s="62"/>
      <c r="U1640" s="62"/>
      <c r="V1640" s="62"/>
    </row>
    <row r="1641" spans="2:22" x14ac:dyDescent="0.4">
      <c r="G1641" s="62"/>
      <c r="H1641" s="100"/>
      <c r="I1641" s="63"/>
      <c r="J1641" s="73"/>
      <c r="K1641" s="79"/>
      <c r="L1641" s="62"/>
      <c r="M1641" s="101"/>
      <c r="N1641" s="80"/>
      <c r="O1641" s="80"/>
      <c r="P1641" s="80"/>
      <c r="Q1641" s="64"/>
      <c r="R1641" s="64"/>
      <c r="S1641" s="65"/>
      <c r="T1641" s="62"/>
      <c r="U1641" s="62"/>
      <c r="V1641" s="62"/>
    </row>
    <row r="1642" spans="2:22" x14ac:dyDescent="0.4">
      <c r="G1642" s="62"/>
      <c r="H1642" s="100"/>
      <c r="I1642" s="63"/>
      <c r="J1642" s="73"/>
      <c r="K1642" s="79"/>
      <c r="L1642" s="62"/>
      <c r="M1642" s="101"/>
      <c r="N1642" s="80"/>
      <c r="O1642" s="80"/>
      <c r="P1642" s="80"/>
      <c r="Q1642" s="64"/>
      <c r="R1642" s="64"/>
      <c r="S1642" s="65"/>
      <c r="T1642" s="62"/>
      <c r="U1642" s="62"/>
      <c r="V1642" s="62"/>
    </row>
    <row r="1643" spans="2:22" x14ac:dyDescent="0.4">
      <c r="G1643" s="62"/>
      <c r="H1643" s="100"/>
      <c r="I1643" s="63"/>
      <c r="J1643" s="73"/>
      <c r="K1643" s="79"/>
      <c r="L1643" s="62"/>
      <c r="M1643" s="101"/>
      <c r="N1643" s="80"/>
      <c r="O1643" s="80"/>
      <c r="P1643" s="80"/>
      <c r="Q1643" s="64"/>
      <c r="R1643" s="64"/>
      <c r="S1643" s="65"/>
      <c r="T1643" s="62"/>
      <c r="U1643" s="62"/>
      <c r="V1643" s="62"/>
    </row>
    <row r="1644" spans="2:22" x14ac:dyDescent="0.4">
      <c r="G1644" s="62"/>
      <c r="H1644" s="100"/>
      <c r="I1644" s="63"/>
      <c r="J1644" s="73"/>
      <c r="K1644" s="79"/>
      <c r="L1644" s="62"/>
      <c r="M1644" s="101"/>
      <c r="N1644" s="80"/>
      <c r="O1644" s="80"/>
      <c r="P1644" s="80"/>
      <c r="Q1644" s="64"/>
      <c r="R1644" s="64"/>
      <c r="S1644" s="65"/>
      <c r="T1644" s="62"/>
      <c r="U1644" s="62"/>
      <c r="V1644" s="62"/>
    </row>
    <row r="1645" spans="2:22" x14ac:dyDescent="0.4">
      <c r="G1645" s="62"/>
      <c r="H1645" s="100"/>
      <c r="I1645" s="63"/>
      <c r="J1645" s="73"/>
      <c r="K1645" s="79"/>
      <c r="L1645" s="62"/>
      <c r="M1645" s="101"/>
      <c r="N1645" s="80"/>
      <c r="O1645" s="80"/>
      <c r="P1645" s="80"/>
      <c r="Q1645" s="64"/>
      <c r="R1645" s="64"/>
      <c r="S1645" s="65"/>
      <c r="T1645" s="62"/>
      <c r="U1645" s="62"/>
      <c r="V1645" s="62"/>
    </row>
    <row r="1646" spans="2:22" x14ac:dyDescent="0.4">
      <c r="G1646" s="62"/>
      <c r="H1646" s="100"/>
      <c r="I1646" s="63"/>
      <c r="J1646" s="73"/>
      <c r="K1646" s="79"/>
      <c r="L1646" s="62"/>
      <c r="M1646" s="101"/>
      <c r="N1646" s="80"/>
      <c r="O1646" s="80"/>
      <c r="P1646" s="80"/>
      <c r="Q1646" s="64"/>
      <c r="R1646" s="64"/>
      <c r="S1646" s="65"/>
      <c r="T1646" s="62"/>
      <c r="U1646" s="62"/>
      <c r="V1646" s="62"/>
    </row>
    <row r="1647" spans="2:22" x14ac:dyDescent="0.4">
      <c r="G1647" s="62"/>
      <c r="H1647" s="100"/>
      <c r="I1647" s="63"/>
      <c r="J1647" s="73"/>
      <c r="K1647" s="79"/>
      <c r="L1647" s="62"/>
      <c r="M1647" s="101"/>
      <c r="N1647" s="80"/>
      <c r="O1647" s="80"/>
      <c r="P1647" s="80"/>
      <c r="Q1647" s="64"/>
      <c r="R1647" s="64"/>
      <c r="S1647" s="65"/>
      <c r="T1647" s="62"/>
      <c r="U1647" s="62"/>
      <c r="V1647" s="62"/>
    </row>
    <row r="1648" spans="2:22" x14ac:dyDescent="0.4">
      <c r="G1648" s="62"/>
      <c r="H1648" s="100"/>
      <c r="I1648" s="63"/>
      <c r="J1648" s="73"/>
      <c r="K1648" s="79"/>
      <c r="L1648" s="62"/>
      <c r="M1648" s="101"/>
      <c r="N1648" s="80"/>
      <c r="O1648" s="80"/>
      <c r="P1648" s="80"/>
      <c r="Q1648" s="64"/>
      <c r="R1648" s="64"/>
      <c r="S1648" s="65"/>
      <c r="T1648" s="62"/>
      <c r="U1648" s="62"/>
      <c r="V1648" s="62"/>
    </row>
    <row r="1649" spans="7:22" x14ac:dyDescent="0.4">
      <c r="G1649" s="62"/>
      <c r="H1649" s="100"/>
      <c r="I1649" s="63"/>
      <c r="J1649" s="73"/>
      <c r="K1649" s="79"/>
      <c r="L1649" s="62"/>
      <c r="M1649" s="101"/>
      <c r="N1649" s="80"/>
      <c r="O1649" s="80"/>
      <c r="P1649" s="80"/>
      <c r="Q1649" s="64"/>
      <c r="R1649" s="64"/>
      <c r="S1649" s="65"/>
      <c r="T1649" s="62"/>
      <c r="U1649" s="62"/>
      <c r="V1649" s="62"/>
    </row>
    <row r="1650" spans="7:22" x14ac:dyDescent="0.4">
      <c r="G1650" s="62"/>
      <c r="H1650" s="100"/>
      <c r="I1650" s="63"/>
      <c r="J1650" s="73"/>
      <c r="K1650" s="79"/>
      <c r="L1650" s="62"/>
      <c r="M1650" s="101"/>
      <c r="N1650" s="80"/>
      <c r="O1650" s="80"/>
      <c r="P1650" s="80"/>
      <c r="Q1650" s="64"/>
      <c r="R1650" s="64"/>
      <c r="S1650" s="65"/>
      <c r="T1650" s="62"/>
      <c r="U1650" s="62"/>
      <c r="V1650" s="62"/>
    </row>
    <row r="1651" spans="7:22" x14ac:dyDescent="0.4">
      <c r="G1651" s="62"/>
      <c r="H1651" s="100"/>
      <c r="I1651" s="63"/>
      <c r="J1651" s="73"/>
      <c r="K1651" s="79"/>
      <c r="L1651" s="62"/>
      <c r="M1651" s="101"/>
      <c r="N1651" s="80"/>
      <c r="O1651" s="80"/>
      <c r="P1651" s="80"/>
      <c r="Q1651" s="64"/>
      <c r="R1651" s="64"/>
      <c r="S1651" s="65"/>
      <c r="T1651" s="62"/>
      <c r="U1651" s="62"/>
      <c r="V1651" s="62"/>
    </row>
    <row r="1652" spans="7:22" x14ac:dyDescent="0.4">
      <c r="G1652" s="62"/>
      <c r="H1652" s="100"/>
      <c r="I1652" s="63"/>
      <c r="J1652" s="73"/>
      <c r="K1652" s="79"/>
      <c r="L1652" s="62"/>
      <c r="M1652" s="101"/>
      <c r="N1652" s="80"/>
      <c r="O1652" s="80"/>
      <c r="P1652" s="80"/>
      <c r="Q1652" s="64"/>
      <c r="R1652" s="64"/>
      <c r="S1652" s="65"/>
      <c r="T1652" s="62"/>
      <c r="U1652" s="62"/>
      <c r="V1652" s="62"/>
    </row>
    <row r="1653" spans="7:22" x14ac:dyDescent="0.4">
      <c r="G1653" s="62"/>
      <c r="H1653" s="100"/>
      <c r="I1653" s="63"/>
      <c r="J1653" s="73"/>
      <c r="K1653" s="79"/>
      <c r="L1653" s="62"/>
      <c r="M1653" s="101"/>
      <c r="N1653" s="80"/>
      <c r="O1653" s="80"/>
      <c r="P1653" s="80"/>
      <c r="Q1653" s="64"/>
      <c r="R1653" s="64"/>
      <c r="S1653" s="65"/>
      <c r="T1653" s="62"/>
      <c r="U1653" s="62"/>
      <c r="V1653" s="62"/>
    </row>
    <row r="1654" spans="7:22" x14ac:dyDescent="0.4">
      <c r="G1654" s="62"/>
      <c r="H1654" s="100"/>
      <c r="I1654" s="63"/>
      <c r="J1654" s="73"/>
      <c r="K1654" s="79"/>
      <c r="L1654" s="62"/>
      <c r="M1654" s="101"/>
      <c r="N1654" s="80"/>
      <c r="O1654" s="80"/>
      <c r="P1654" s="80"/>
      <c r="Q1654" s="64"/>
      <c r="R1654" s="64"/>
      <c r="S1654" s="65"/>
      <c r="T1654" s="62"/>
      <c r="U1654" s="62"/>
      <c r="V1654" s="62"/>
    </row>
    <row r="1655" spans="7:22" x14ac:dyDescent="0.4">
      <c r="G1655" s="62"/>
      <c r="H1655" s="100"/>
      <c r="I1655" s="63"/>
      <c r="J1655" s="73"/>
      <c r="K1655" s="79"/>
      <c r="L1655" s="62"/>
      <c r="M1655" s="101"/>
      <c r="N1655" s="80"/>
      <c r="O1655" s="80"/>
      <c r="P1655" s="80"/>
      <c r="Q1655" s="64"/>
      <c r="R1655" s="64"/>
      <c r="S1655" s="65"/>
      <c r="T1655" s="62"/>
      <c r="U1655" s="62"/>
      <c r="V1655" s="62"/>
    </row>
    <row r="1656" spans="7:22" x14ac:dyDescent="0.4">
      <c r="G1656" s="62"/>
      <c r="H1656" s="100"/>
      <c r="I1656" s="63"/>
      <c r="J1656" s="73"/>
      <c r="K1656" s="79"/>
      <c r="L1656" s="62"/>
      <c r="M1656" s="101"/>
      <c r="N1656" s="80"/>
      <c r="O1656" s="80"/>
      <c r="P1656" s="80"/>
      <c r="Q1656" s="64"/>
      <c r="R1656" s="64"/>
      <c r="S1656" s="65"/>
      <c r="T1656" s="62"/>
      <c r="U1656" s="62"/>
      <c r="V1656" s="62"/>
    </row>
    <row r="1657" spans="7:22" x14ac:dyDescent="0.4">
      <c r="G1657" s="62"/>
      <c r="H1657" s="100"/>
      <c r="I1657" s="63"/>
      <c r="J1657" s="73"/>
      <c r="K1657" s="79"/>
      <c r="L1657" s="62"/>
      <c r="M1657" s="101"/>
      <c r="N1657" s="80"/>
      <c r="O1657" s="80"/>
      <c r="P1657" s="80"/>
      <c r="Q1657" s="64"/>
      <c r="R1657" s="64"/>
      <c r="S1657" s="65"/>
      <c r="T1657" s="62"/>
      <c r="U1657" s="62"/>
      <c r="V1657" s="62"/>
    </row>
    <row r="1658" spans="7:22" x14ac:dyDescent="0.4">
      <c r="G1658" s="62"/>
      <c r="H1658" s="100"/>
      <c r="I1658" s="63"/>
      <c r="J1658" s="73"/>
      <c r="K1658" s="79"/>
      <c r="L1658" s="62"/>
      <c r="M1658" s="101"/>
      <c r="N1658" s="80"/>
      <c r="O1658" s="80"/>
      <c r="P1658" s="80"/>
      <c r="Q1658" s="64"/>
      <c r="R1658" s="64"/>
      <c r="S1658" s="65"/>
      <c r="T1658" s="62"/>
      <c r="U1658" s="62"/>
      <c r="V1658" s="62"/>
    </row>
    <row r="1659" spans="7:22" x14ac:dyDescent="0.4">
      <c r="G1659" s="62"/>
      <c r="H1659" s="100"/>
      <c r="I1659" s="63"/>
      <c r="J1659" s="73"/>
      <c r="K1659" s="79"/>
      <c r="L1659" s="62"/>
      <c r="M1659" s="101"/>
      <c r="N1659" s="80"/>
      <c r="O1659" s="80"/>
      <c r="P1659" s="80"/>
      <c r="Q1659" s="64"/>
      <c r="R1659" s="64"/>
      <c r="S1659" s="65"/>
      <c r="T1659" s="62"/>
      <c r="U1659" s="62"/>
      <c r="V1659" s="62"/>
    </row>
    <row r="1660" spans="7:22" x14ac:dyDescent="0.4">
      <c r="G1660" s="62"/>
      <c r="H1660" s="100"/>
      <c r="I1660" s="63"/>
      <c r="J1660" s="73"/>
      <c r="K1660" s="79"/>
      <c r="L1660" s="62"/>
      <c r="M1660" s="101"/>
      <c r="N1660" s="80"/>
      <c r="O1660" s="80"/>
      <c r="P1660" s="80"/>
      <c r="Q1660" s="64"/>
      <c r="R1660" s="64"/>
      <c r="S1660" s="65"/>
      <c r="T1660" s="62"/>
      <c r="U1660" s="62"/>
      <c r="V1660" s="62"/>
    </row>
    <row r="1661" spans="7:22" x14ac:dyDescent="0.4">
      <c r="G1661" s="62"/>
      <c r="H1661" s="100"/>
      <c r="I1661" s="63"/>
      <c r="J1661" s="73"/>
      <c r="K1661" s="79"/>
      <c r="L1661" s="62"/>
      <c r="M1661" s="101"/>
      <c r="N1661" s="80"/>
      <c r="O1661" s="80"/>
      <c r="P1661" s="80"/>
      <c r="Q1661" s="64"/>
      <c r="R1661" s="64"/>
      <c r="S1661" s="65"/>
      <c r="T1661" s="62"/>
      <c r="U1661" s="62"/>
      <c r="V1661" s="62"/>
    </row>
    <row r="1662" spans="7:22" x14ac:dyDescent="0.4">
      <c r="G1662" s="62"/>
      <c r="H1662" s="100"/>
      <c r="I1662" s="63"/>
      <c r="J1662" s="73"/>
      <c r="K1662" s="79"/>
      <c r="L1662" s="62"/>
      <c r="M1662" s="101"/>
      <c r="N1662" s="80"/>
      <c r="O1662" s="80"/>
      <c r="P1662" s="80"/>
      <c r="Q1662" s="64"/>
      <c r="R1662" s="64"/>
      <c r="S1662" s="65"/>
      <c r="T1662" s="62"/>
      <c r="U1662" s="62"/>
      <c r="V1662" s="62"/>
    </row>
    <row r="1663" spans="7:22" x14ac:dyDescent="0.4">
      <c r="G1663" s="62"/>
      <c r="H1663" s="100"/>
      <c r="I1663" s="63"/>
      <c r="J1663" s="73"/>
      <c r="K1663" s="79"/>
      <c r="L1663" s="62"/>
      <c r="M1663" s="101"/>
      <c r="N1663" s="80"/>
      <c r="O1663" s="80"/>
      <c r="P1663" s="80"/>
      <c r="Q1663" s="64"/>
      <c r="R1663" s="64"/>
      <c r="S1663" s="65"/>
      <c r="T1663" s="62"/>
      <c r="U1663" s="62"/>
      <c r="V1663" s="62"/>
    </row>
    <row r="1664" spans="7:22" x14ac:dyDescent="0.4">
      <c r="G1664" s="62"/>
      <c r="H1664" s="100"/>
      <c r="I1664" s="63"/>
      <c r="J1664" s="73"/>
      <c r="K1664" s="79"/>
      <c r="L1664" s="62"/>
      <c r="M1664" s="101"/>
      <c r="N1664" s="80"/>
      <c r="O1664" s="80"/>
      <c r="P1664" s="80"/>
      <c r="Q1664" s="64"/>
      <c r="R1664" s="64"/>
      <c r="S1664" s="65"/>
      <c r="T1664" s="62"/>
      <c r="U1664" s="62"/>
      <c r="V1664" s="62"/>
    </row>
    <row r="1665" spans="7:22" x14ac:dyDescent="0.4">
      <c r="G1665" s="62"/>
      <c r="H1665" s="100"/>
      <c r="I1665" s="63"/>
      <c r="J1665" s="73"/>
      <c r="K1665" s="79"/>
      <c r="L1665" s="62"/>
      <c r="M1665" s="101"/>
      <c r="N1665" s="80"/>
      <c r="O1665" s="80"/>
      <c r="P1665" s="80"/>
      <c r="Q1665" s="64"/>
      <c r="R1665" s="64"/>
      <c r="S1665" s="65"/>
      <c r="T1665" s="62"/>
      <c r="U1665" s="62"/>
      <c r="V1665" s="62"/>
    </row>
    <row r="1666" spans="7:22" x14ac:dyDescent="0.4">
      <c r="G1666" s="62"/>
      <c r="H1666" s="100"/>
      <c r="I1666" s="63"/>
      <c r="J1666" s="73"/>
      <c r="K1666" s="79"/>
      <c r="L1666" s="62"/>
      <c r="M1666" s="101"/>
      <c r="N1666" s="80"/>
      <c r="O1666" s="80"/>
      <c r="P1666" s="80"/>
      <c r="Q1666" s="64"/>
      <c r="R1666" s="64"/>
      <c r="S1666" s="65"/>
      <c r="T1666" s="62"/>
      <c r="U1666" s="62"/>
      <c r="V1666" s="62"/>
    </row>
    <row r="1667" spans="7:22" x14ac:dyDescent="0.4">
      <c r="G1667" s="62"/>
      <c r="H1667" s="100"/>
      <c r="I1667" s="63"/>
      <c r="J1667" s="73"/>
      <c r="K1667" s="79"/>
      <c r="L1667" s="62"/>
      <c r="M1667" s="101"/>
      <c r="N1667" s="80"/>
      <c r="O1667" s="80"/>
      <c r="P1667" s="80"/>
      <c r="Q1667" s="64"/>
      <c r="R1667" s="64"/>
      <c r="S1667" s="65"/>
      <c r="T1667" s="62"/>
      <c r="U1667" s="62"/>
      <c r="V1667" s="62"/>
    </row>
    <row r="1668" spans="7:22" x14ac:dyDescent="0.4">
      <c r="G1668" s="62"/>
      <c r="H1668" s="100"/>
      <c r="I1668" s="63"/>
      <c r="J1668" s="73"/>
      <c r="K1668" s="79"/>
      <c r="L1668" s="62"/>
      <c r="M1668" s="101"/>
      <c r="N1668" s="80"/>
      <c r="O1668" s="80"/>
      <c r="P1668" s="80"/>
      <c r="Q1668" s="64"/>
      <c r="R1668" s="64"/>
      <c r="S1668" s="65"/>
      <c r="T1668" s="62"/>
      <c r="U1668" s="62"/>
      <c r="V1668" s="62"/>
    </row>
    <row r="1669" spans="7:22" x14ac:dyDescent="0.4">
      <c r="G1669" s="62"/>
      <c r="H1669" s="100"/>
      <c r="I1669" s="63"/>
      <c r="J1669" s="73"/>
      <c r="K1669" s="79"/>
      <c r="L1669" s="62"/>
      <c r="M1669" s="101"/>
      <c r="N1669" s="80"/>
      <c r="O1669" s="80"/>
      <c r="P1669" s="80"/>
      <c r="Q1669" s="64"/>
      <c r="R1669" s="64"/>
      <c r="S1669" s="65"/>
      <c r="T1669" s="62"/>
      <c r="U1669" s="62"/>
      <c r="V1669" s="62"/>
    </row>
    <row r="1670" spans="7:22" x14ac:dyDescent="0.4">
      <c r="G1670" s="62"/>
      <c r="H1670" s="100"/>
      <c r="I1670" s="63"/>
      <c r="J1670" s="73"/>
      <c r="K1670" s="79"/>
      <c r="L1670" s="62"/>
      <c r="M1670" s="101"/>
      <c r="N1670" s="80"/>
      <c r="O1670" s="80"/>
      <c r="P1670" s="80"/>
      <c r="Q1670" s="64"/>
      <c r="R1670" s="64"/>
      <c r="S1670" s="65"/>
      <c r="T1670" s="62"/>
      <c r="U1670" s="62"/>
      <c r="V1670" s="62"/>
    </row>
    <row r="1671" spans="7:22" x14ac:dyDescent="0.4">
      <c r="G1671" s="62"/>
      <c r="H1671" s="100"/>
      <c r="I1671" s="63"/>
      <c r="J1671" s="73"/>
      <c r="K1671" s="79"/>
      <c r="L1671" s="62"/>
      <c r="M1671" s="101"/>
      <c r="N1671" s="80"/>
      <c r="O1671" s="80"/>
      <c r="P1671" s="80"/>
      <c r="Q1671" s="64"/>
      <c r="R1671" s="64"/>
      <c r="S1671" s="65"/>
      <c r="T1671" s="62"/>
      <c r="U1671" s="62"/>
      <c r="V1671" s="62"/>
    </row>
    <row r="1672" spans="7:22" x14ac:dyDescent="0.4">
      <c r="G1672" s="62"/>
      <c r="H1672" s="100"/>
      <c r="I1672" s="63"/>
      <c r="J1672" s="73"/>
      <c r="K1672" s="79"/>
      <c r="L1672" s="62"/>
      <c r="M1672" s="101"/>
      <c r="N1672" s="80"/>
      <c r="O1672" s="80"/>
      <c r="P1672" s="80"/>
      <c r="Q1672" s="64"/>
      <c r="R1672" s="64"/>
      <c r="S1672" s="65"/>
      <c r="T1672" s="62"/>
      <c r="U1672" s="62"/>
      <c r="V1672" s="62"/>
    </row>
    <row r="1673" spans="7:22" x14ac:dyDescent="0.4">
      <c r="G1673" s="62"/>
      <c r="H1673" s="100"/>
      <c r="I1673" s="63"/>
      <c r="J1673" s="73"/>
      <c r="K1673" s="79"/>
      <c r="L1673" s="62"/>
      <c r="M1673" s="101"/>
      <c r="N1673" s="80"/>
      <c r="O1673" s="80"/>
      <c r="P1673" s="80"/>
      <c r="Q1673" s="64"/>
      <c r="R1673" s="64"/>
      <c r="S1673" s="65"/>
      <c r="T1673" s="62"/>
      <c r="U1673" s="62"/>
      <c r="V1673" s="62"/>
    </row>
    <row r="1674" spans="7:22" x14ac:dyDescent="0.4">
      <c r="G1674" s="62"/>
      <c r="H1674" s="100"/>
      <c r="I1674" s="63"/>
      <c r="J1674" s="73"/>
      <c r="K1674" s="79"/>
      <c r="L1674" s="62"/>
      <c r="M1674" s="101"/>
      <c r="N1674" s="80"/>
      <c r="O1674" s="80"/>
      <c r="P1674" s="80"/>
      <c r="Q1674" s="64"/>
      <c r="R1674" s="64"/>
      <c r="S1674" s="65"/>
      <c r="T1674" s="62"/>
      <c r="U1674" s="62"/>
      <c r="V1674" s="62"/>
    </row>
    <row r="1675" spans="7:22" x14ac:dyDescent="0.4">
      <c r="G1675" s="62"/>
      <c r="H1675" s="100"/>
      <c r="I1675" s="63"/>
      <c r="J1675" s="73"/>
      <c r="K1675" s="79"/>
      <c r="L1675" s="62"/>
      <c r="M1675" s="101"/>
      <c r="N1675" s="80"/>
      <c r="O1675" s="80"/>
      <c r="P1675" s="80"/>
      <c r="Q1675" s="64"/>
      <c r="R1675" s="64"/>
      <c r="S1675" s="65"/>
      <c r="T1675" s="62"/>
      <c r="U1675" s="62"/>
      <c r="V1675" s="62"/>
    </row>
    <row r="1676" spans="7:22" x14ac:dyDescent="0.4">
      <c r="G1676" s="62"/>
      <c r="H1676" s="100"/>
      <c r="I1676" s="63"/>
      <c r="J1676" s="73"/>
      <c r="K1676" s="79"/>
      <c r="L1676" s="62"/>
      <c r="M1676" s="101"/>
      <c r="N1676" s="80"/>
      <c r="O1676" s="80"/>
      <c r="P1676" s="80"/>
      <c r="Q1676" s="64"/>
      <c r="R1676" s="64"/>
      <c r="S1676" s="65"/>
      <c r="T1676" s="62"/>
      <c r="U1676" s="62"/>
      <c r="V1676" s="62"/>
    </row>
    <row r="1677" spans="7:22" x14ac:dyDescent="0.4">
      <c r="G1677" s="62"/>
      <c r="H1677" s="100"/>
      <c r="I1677" s="63"/>
      <c r="J1677" s="73"/>
      <c r="K1677" s="79"/>
      <c r="L1677" s="62"/>
      <c r="M1677" s="101"/>
      <c r="N1677" s="80"/>
      <c r="O1677" s="80"/>
      <c r="P1677" s="80"/>
      <c r="Q1677" s="64"/>
      <c r="R1677" s="64"/>
      <c r="S1677" s="65"/>
      <c r="T1677" s="62"/>
      <c r="U1677" s="62"/>
      <c r="V1677" s="62"/>
    </row>
    <row r="1678" spans="7:22" x14ac:dyDescent="0.4">
      <c r="G1678" s="62"/>
      <c r="H1678" s="100"/>
      <c r="I1678" s="63"/>
      <c r="J1678" s="73"/>
      <c r="K1678" s="79"/>
      <c r="L1678" s="62"/>
      <c r="M1678" s="101"/>
      <c r="N1678" s="80"/>
      <c r="O1678" s="80"/>
      <c r="P1678" s="80"/>
      <c r="Q1678" s="64"/>
      <c r="R1678" s="64"/>
      <c r="S1678" s="65"/>
      <c r="T1678" s="62"/>
      <c r="U1678" s="62"/>
      <c r="V1678" s="62"/>
    </row>
    <row r="1679" spans="7:22" x14ac:dyDescent="0.4">
      <c r="G1679" s="62"/>
      <c r="H1679" s="100"/>
      <c r="I1679" s="63"/>
      <c r="J1679" s="73"/>
      <c r="K1679" s="79"/>
      <c r="L1679" s="62"/>
      <c r="M1679" s="101"/>
      <c r="N1679" s="80"/>
      <c r="O1679" s="80"/>
      <c r="P1679" s="80"/>
      <c r="Q1679" s="64"/>
      <c r="R1679" s="64"/>
      <c r="S1679" s="65"/>
      <c r="T1679" s="62"/>
      <c r="U1679" s="62"/>
      <c r="V1679" s="62"/>
    </row>
    <row r="1680" spans="7:22" x14ac:dyDescent="0.4">
      <c r="G1680" s="62"/>
      <c r="H1680" s="100"/>
      <c r="I1680" s="63"/>
      <c r="J1680" s="73"/>
      <c r="K1680" s="79"/>
      <c r="L1680" s="62"/>
      <c r="M1680" s="101"/>
      <c r="N1680" s="80"/>
      <c r="O1680" s="80"/>
      <c r="P1680" s="80"/>
      <c r="Q1680" s="64"/>
      <c r="R1680" s="64"/>
      <c r="S1680" s="65"/>
      <c r="T1680" s="62"/>
      <c r="U1680" s="62"/>
      <c r="V1680" s="62"/>
    </row>
    <row r="1681" spans="1:22" x14ac:dyDescent="0.4">
      <c r="G1681" s="62"/>
      <c r="H1681" s="100"/>
      <c r="I1681" s="63"/>
      <c r="J1681" s="73"/>
      <c r="K1681" s="79"/>
      <c r="L1681" s="62"/>
      <c r="M1681" s="101"/>
      <c r="N1681" s="80"/>
      <c r="O1681" s="80"/>
      <c r="P1681" s="80"/>
      <c r="Q1681" s="64"/>
      <c r="R1681" s="64"/>
      <c r="S1681" s="65"/>
      <c r="T1681" s="62"/>
      <c r="U1681" s="62"/>
      <c r="V1681" s="62"/>
    </row>
    <row r="1682" spans="1:22" x14ac:dyDescent="0.4">
      <c r="G1682" s="62"/>
      <c r="H1682" s="100"/>
      <c r="I1682" s="63"/>
      <c r="J1682" s="73"/>
      <c r="K1682" s="79"/>
      <c r="L1682" s="62"/>
      <c r="M1682" s="101"/>
      <c r="N1682" s="80"/>
      <c r="O1682" s="80"/>
      <c r="P1682" s="80"/>
      <c r="Q1682" s="64"/>
      <c r="R1682" s="64"/>
      <c r="S1682" s="65"/>
      <c r="T1682" s="62"/>
      <c r="U1682" s="62"/>
      <c r="V1682" s="62"/>
    </row>
    <row r="1683" spans="1:22" x14ac:dyDescent="0.4">
      <c r="G1683" s="62"/>
      <c r="H1683" s="100"/>
      <c r="I1683" s="63"/>
      <c r="J1683" s="73"/>
      <c r="K1683" s="79"/>
      <c r="L1683" s="62"/>
      <c r="M1683" s="101"/>
      <c r="N1683" s="80"/>
      <c r="O1683" s="80"/>
      <c r="P1683" s="80"/>
      <c r="Q1683" s="64"/>
      <c r="R1683" s="64"/>
      <c r="S1683" s="65"/>
      <c r="T1683" s="62"/>
      <c r="U1683" s="62"/>
      <c r="V1683" s="62"/>
    </row>
    <row r="1684" spans="1:22" ht="17.5" customHeight="1" thickBot="1" x14ac:dyDescent="0.45">
      <c r="A1684" s="4"/>
      <c r="G1684" s="62"/>
      <c r="H1684" s="100"/>
      <c r="I1684" s="63"/>
      <c r="J1684" s="73"/>
      <c r="K1684" s="79"/>
      <c r="L1684" s="79"/>
      <c r="M1684" s="101"/>
      <c r="N1684" s="93"/>
      <c r="O1684" s="80"/>
      <c r="P1684" s="80"/>
      <c r="Q1684" s="64"/>
      <c r="R1684" s="66"/>
      <c r="S1684" s="65"/>
      <c r="T1684" s="62"/>
      <c r="U1684" s="62"/>
      <c r="V1684" s="62"/>
    </row>
    <row r="1685" spans="1:22" ht="17.5" customHeight="1" thickTop="1" x14ac:dyDescent="0.4">
      <c r="G1685" s="62"/>
      <c r="H1685" s="100"/>
      <c r="I1685" s="63"/>
      <c r="J1685" s="73"/>
      <c r="K1685" s="79"/>
      <c r="L1685" s="62"/>
      <c r="M1685" s="101"/>
      <c r="N1685" s="80"/>
      <c r="O1685" s="80"/>
      <c r="P1685" s="80"/>
      <c r="Q1685" s="64"/>
      <c r="R1685" s="64"/>
      <c r="S1685" s="65"/>
      <c r="T1685" s="62"/>
      <c r="U1685" s="62"/>
      <c r="V1685" s="62"/>
    </row>
    <row r="1686" spans="1:22" x14ac:dyDescent="0.4">
      <c r="G1686" s="62"/>
      <c r="H1686" s="100"/>
      <c r="I1686" s="63"/>
      <c r="J1686" s="73"/>
      <c r="K1686" s="79"/>
      <c r="L1686" s="62"/>
      <c r="M1686" s="101"/>
      <c r="N1686" s="80"/>
      <c r="O1686" s="80"/>
      <c r="P1686" s="80"/>
      <c r="Q1686" s="64"/>
      <c r="R1686" s="64"/>
      <c r="S1686" s="65"/>
      <c r="T1686" s="62"/>
      <c r="U1686" s="62"/>
      <c r="V1686" s="62"/>
    </row>
    <row r="1687" spans="1:22" x14ac:dyDescent="0.4">
      <c r="G1687" s="62"/>
      <c r="H1687" s="100"/>
      <c r="I1687" s="63"/>
      <c r="J1687" s="73"/>
      <c r="K1687" s="79"/>
      <c r="L1687" s="62"/>
      <c r="M1687" s="101"/>
      <c r="N1687" s="80"/>
      <c r="O1687" s="80"/>
      <c r="P1687" s="80"/>
      <c r="Q1687" s="64"/>
      <c r="R1687" s="64"/>
      <c r="S1687" s="65"/>
      <c r="T1687" s="62"/>
      <c r="U1687" s="62"/>
      <c r="V1687" s="62"/>
    </row>
    <row r="1688" spans="1:22" x14ac:dyDescent="0.4">
      <c r="G1688" s="62"/>
      <c r="H1688" s="100"/>
      <c r="I1688" s="63"/>
      <c r="J1688" s="73"/>
      <c r="K1688" s="79"/>
      <c r="L1688" s="62"/>
      <c r="M1688" s="101"/>
      <c r="N1688" s="80"/>
      <c r="O1688" s="80"/>
      <c r="P1688" s="80"/>
      <c r="Q1688" s="64"/>
      <c r="R1688" s="64"/>
      <c r="S1688" s="65"/>
      <c r="T1688" s="62"/>
      <c r="U1688" s="62"/>
      <c r="V1688" s="62"/>
    </row>
    <row r="1689" spans="1:22" x14ac:dyDescent="0.4">
      <c r="G1689" s="62"/>
      <c r="H1689" s="100"/>
      <c r="I1689" s="63"/>
      <c r="J1689" s="73"/>
      <c r="K1689" s="79"/>
      <c r="L1689" s="62"/>
      <c r="M1689" s="101"/>
      <c r="N1689" s="80"/>
      <c r="O1689" s="80"/>
      <c r="P1689" s="80"/>
      <c r="Q1689" s="64"/>
      <c r="R1689" s="64"/>
      <c r="S1689" s="65"/>
      <c r="T1689" s="62"/>
      <c r="U1689" s="62"/>
      <c r="V1689" s="62"/>
    </row>
    <row r="1690" spans="1:22" x14ac:dyDescent="0.4">
      <c r="G1690" s="62"/>
      <c r="H1690" s="100"/>
      <c r="I1690" s="63"/>
      <c r="J1690" s="73"/>
      <c r="K1690" s="79"/>
      <c r="L1690" s="62"/>
      <c r="M1690" s="101"/>
      <c r="N1690" s="80"/>
      <c r="O1690" s="80"/>
      <c r="P1690" s="80"/>
      <c r="Q1690" s="64"/>
      <c r="R1690" s="64"/>
      <c r="S1690" s="65"/>
      <c r="T1690" s="62"/>
      <c r="U1690" s="62"/>
      <c r="V1690" s="62"/>
    </row>
    <row r="1691" spans="1:22" x14ac:dyDescent="0.4">
      <c r="E1691" s="4"/>
      <c r="F1691" s="4"/>
      <c r="G1691" s="62"/>
      <c r="H1691" s="100"/>
      <c r="I1691" s="63"/>
      <c r="J1691" s="73"/>
      <c r="K1691" s="79"/>
      <c r="L1691" s="62"/>
      <c r="M1691" s="101"/>
      <c r="N1691" s="80"/>
      <c r="O1691" s="80"/>
      <c r="P1691" s="80"/>
      <c r="Q1691" s="64"/>
      <c r="R1691" s="64"/>
      <c r="S1691" s="65"/>
      <c r="T1691" s="62"/>
      <c r="U1691" s="62"/>
      <c r="V1691" s="62"/>
    </row>
    <row r="1692" spans="1:22" x14ac:dyDescent="0.4">
      <c r="B1692" s="27"/>
      <c r="C1692" s="4"/>
      <c r="D1692" s="4"/>
      <c r="G1692" s="62"/>
      <c r="H1692" s="100"/>
      <c r="I1692" s="63"/>
      <c r="J1692" s="73"/>
      <c r="K1692" s="79"/>
      <c r="L1692" s="62"/>
      <c r="M1692" s="101"/>
      <c r="N1692" s="80"/>
      <c r="O1692" s="80"/>
      <c r="P1692" s="80"/>
      <c r="Q1692" s="64"/>
      <c r="R1692" s="64"/>
      <c r="S1692" s="65"/>
      <c r="T1692" s="62"/>
      <c r="U1692" s="62"/>
      <c r="V1692" s="62"/>
    </row>
    <row r="1693" spans="1:22" x14ac:dyDescent="0.4">
      <c r="G1693" s="62"/>
      <c r="H1693" s="100"/>
      <c r="I1693" s="63"/>
      <c r="J1693" s="73"/>
      <c r="K1693" s="79"/>
      <c r="L1693" s="62"/>
      <c r="M1693" s="101"/>
      <c r="N1693" s="80"/>
      <c r="O1693" s="80"/>
      <c r="P1693" s="80"/>
      <c r="Q1693" s="64"/>
      <c r="R1693" s="64"/>
      <c r="S1693" s="65"/>
      <c r="T1693" s="62"/>
      <c r="U1693" s="62"/>
      <c r="V1693" s="62"/>
    </row>
    <row r="1694" spans="1:22" x14ac:dyDescent="0.4">
      <c r="G1694" s="62"/>
      <c r="H1694" s="100"/>
      <c r="I1694" s="63"/>
      <c r="J1694" s="73"/>
      <c r="K1694" s="79"/>
      <c r="L1694" s="62"/>
      <c r="M1694" s="101"/>
      <c r="N1694" s="80"/>
      <c r="O1694" s="80"/>
      <c r="P1694" s="80"/>
      <c r="Q1694" s="64"/>
      <c r="R1694" s="64"/>
      <c r="S1694" s="65"/>
      <c r="T1694" s="62"/>
      <c r="U1694" s="62"/>
      <c r="V1694" s="62"/>
    </row>
    <row r="1695" spans="1:22" x14ac:dyDescent="0.4">
      <c r="G1695" s="62"/>
      <c r="H1695" s="100"/>
      <c r="I1695" s="63"/>
      <c r="J1695" s="73"/>
      <c r="K1695" s="79"/>
      <c r="L1695" s="62"/>
      <c r="M1695" s="101"/>
      <c r="N1695" s="80"/>
      <c r="O1695" s="80"/>
      <c r="P1695" s="80"/>
      <c r="Q1695" s="64"/>
      <c r="R1695" s="64"/>
      <c r="S1695" s="65"/>
      <c r="T1695" s="62"/>
      <c r="U1695" s="62"/>
      <c r="V1695" s="62"/>
    </row>
    <row r="1696" spans="1:22" x14ac:dyDescent="0.4">
      <c r="G1696" s="62"/>
      <c r="H1696" s="100"/>
      <c r="I1696" s="63"/>
      <c r="J1696" s="73"/>
      <c r="K1696" s="79"/>
      <c r="L1696" s="62"/>
      <c r="M1696" s="101"/>
      <c r="N1696" s="80"/>
      <c r="O1696" s="80"/>
      <c r="P1696" s="80"/>
      <c r="Q1696" s="64"/>
      <c r="R1696" s="64"/>
      <c r="S1696" s="65"/>
      <c r="T1696" s="62"/>
      <c r="U1696" s="62"/>
      <c r="V1696" s="62"/>
    </row>
    <row r="1697" spans="7:22" x14ac:dyDescent="0.4">
      <c r="G1697" s="62"/>
      <c r="H1697" s="100"/>
      <c r="I1697" s="63"/>
      <c r="J1697" s="73"/>
      <c r="K1697" s="79"/>
      <c r="L1697" s="62"/>
      <c r="M1697" s="101"/>
      <c r="N1697" s="80"/>
      <c r="O1697" s="80"/>
      <c r="P1697" s="80"/>
      <c r="Q1697" s="64"/>
      <c r="R1697" s="64"/>
      <c r="S1697" s="65"/>
      <c r="T1697" s="62"/>
      <c r="U1697" s="62"/>
      <c r="V1697" s="62"/>
    </row>
    <row r="1698" spans="7:22" x14ac:dyDescent="0.4">
      <c r="G1698" s="62"/>
      <c r="H1698" s="100"/>
      <c r="I1698" s="63"/>
      <c r="J1698" s="73"/>
      <c r="K1698" s="79"/>
      <c r="L1698" s="62"/>
      <c r="M1698" s="101"/>
      <c r="N1698" s="80"/>
      <c r="O1698" s="80"/>
      <c r="P1698" s="80"/>
      <c r="Q1698" s="64"/>
      <c r="R1698" s="64"/>
      <c r="S1698" s="65"/>
      <c r="T1698" s="62"/>
      <c r="U1698" s="62"/>
      <c r="V1698" s="62"/>
    </row>
    <row r="1699" spans="7:22" x14ac:dyDescent="0.4">
      <c r="G1699" s="62"/>
      <c r="H1699" s="100"/>
      <c r="I1699" s="63"/>
      <c r="J1699" s="73"/>
      <c r="K1699" s="79"/>
      <c r="L1699" s="62"/>
      <c r="M1699" s="101"/>
      <c r="N1699" s="80"/>
      <c r="O1699" s="80"/>
      <c r="P1699" s="80"/>
      <c r="Q1699" s="64"/>
      <c r="R1699" s="64"/>
      <c r="S1699" s="65"/>
      <c r="T1699" s="62"/>
      <c r="U1699" s="62"/>
      <c r="V1699" s="62"/>
    </row>
    <row r="1700" spans="7:22" x14ac:dyDescent="0.4">
      <c r="G1700" s="62"/>
      <c r="H1700" s="100"/>
      <c r="I1700" s="63"/>
      <c r="J1700" s="73"/>
      <c r="K1700" s="79"/>
      <c r="L1700" s="62"/>
      <c r="M1700" s="101"/>
      <c r="N1700" s="80"/>
      <c r="O1700" s="80"/>
      <c r="P1700" s="80"/>
      <c r="Q1700" s="64"/>
      <c r="R1700" s="64"/>
      <c r="S1700" s="65"/>
      <c r="T1700" s="62"/>
      <c r="U1700" s="62"/>
      <c r="V1700" s="62"/>
    </row>
    <row r="1701" spans="7:22" x14ac:dyDescent="0.4">
      <c r="G1701" s="62"/>
      <c r="H1701" s="100"/>
      <c r="I1701" s="63"/>
      <c r="J1701" s="73"/>
      <c r="K1701" s="79"/>
      <c r="L1701" s="62"/>
      <c r="M1701" s="101"/>
      <c r="N1701" s="80"/>
      <c r="O1701" s="80"/>
      <c r="P1701" s="80"/>
      <c r="Q1701" s="64"/>
      <c r="R1701" s="64"/>
      <c r="S1701" s="65"/>
      <c r="T1701" s="62"/>
      <c r="U1701" s="62"/>
      <c r="V1701" s="62"/>
    </row>
    <row r="1702" spans="7:22" x14ac:dyDescent="0.4">
      <c r="G1702" s="62"/>
      <c r="H1702" s="100"/>
      <c r="I1702" s="63"/>
      <c r="J1702" s="73"/>
      <c r="K1702" s="79"/>
      <c r="L1702" s="62"/>
      <c r="M1702" s="101"/>
      <c r="N1702" s="80"/>
      <c r="O1702" s="80"/>
      <c r="P1702" s="80"/>
      <c r="Q1702" s="64"/>
      <c r="R1702" s="64"/>
      <c r="S1702" s="65"/>
      <c r="T1702" s="62"/>
      <c r="U1702" s="62"/>
      <c r="V1702" s="62"/>
    </row>
    <row r="1703" spans="7:22" x14ac:dyDescent="0.4">
      <c r="G1703" s="62"/>
      <c r="H1703" s="100"/>
      <c r="I1703" s="63"/>
      <c r="J1703" s="73"/>
      <c r="K1703" s="79"/>
      <c r="L1703" s="62"/>
      <c r="M1703" s="101"/>
      <c r="N1703" s="80"/>
      <c r="O1703" s="80"/>
      <c r="P1703" s="80"/>
      <c r="Q1703" s="64"/>
      <c r="R1703" s="64"/>
      <c r="S1703" s="65"/>
      <c r="T1703" s="62"/>
      <c r="U1703" s="62"/>
      <c r="V1703" s="62"/>
    </row>
    <row r="1704" spans="7:22" x14ac:dyDescent="0.4">
      <c r="G1704" s="62"/>
      <c r="H1704" s="100"/>
      <c r="I1704" s="63"/>
      <c r="J1704" s="73"/>
      <c r="K1704" s="79"/>
      <c r="L1704" s="62"/>
      <c r="M1704" s="101"/>
      <c r="N1704" s="80"/>
      <c r="O1704" s="80"/>
      <c r="P1704" s="80"/>
      <c r="Q1704" s="64"/>
      <c r="R1704" s="64"/>
      <c r="S1704" s="65"/>
      <c r="T1704" s="62"/>
      <c r="U1704" s="62"/>
      <c r="V1704" s="62"/>
    </row>
    <row r="1705" spans="7:22" x14ac:dyDescent="0.4">
      <c r="G1705" s="62"/>
      <c r="H1705" s="100"/>
      <c r="I1705" s="63"/>
      <c r="J1705" s="73"/>
      <c r="K1705" s="79"/>
      <c r="L1705" s="62"/>
      <c r="M1705" s="101"/>
      <c r="N1705" s="80"/>
      <c r="O1705" s="80"/>
      <c r="P1705" s="80"/>
      <c r="Q1705" s="64"/>
      <c r="R1705" s="64"/>
      <c r="S1705" s="65"/>
      <c r="T1705" s="62"/>
      <c r="U1705" s="62"/>
      <c r="V1705" s="62"/>
    </row>
    <row r="1706" spans="7:22" x14ac:dyDescent="0.4">
      <c r="G1706" s="62"/>
      <c r="H1706" s="100"/>
      <c r="I1706" s="63"/>
      <c r="J1706" s="73"/>
      <c r="K1706" s="79"/>
      <c r="L1706" s="62"/>
      <c r="M1706" s="101"/>
      <c r="N1706" s="80"/>
      <c r="O1706" s="80"/>
      <c r="P1706" s="80"/>
      <c r="Q1706" s="64"/>
      <c r="R1706" s="64"/>
      <c r="S1706" s="65"/>
      <c r="T1706" s="62"/>
      <c r="U1706" s="62"/>
      <c r="V1706" s="62"/>
    </row>
    <row r="1707" spans="7:22" x14ac:dyDescent="0.4">
      <c r="G1707" s="62"/>
      <c r="H1707" s="100"/>
      <c r="I1707" s="63"/>
      <c r="J1707" s="73"/>
      <c r="K1707" s="79"/>
      <c r="L1707" s="62"/>
      <c r="M1707" s="101"/>
      <c r="N1707" s="80"/>
      <c r="O1707" s="80"/>
      <c r="P1707" s="80"/>
      <c r="Q1707" s="64"/>
      <c r="R1707" s="64"/>
      <c r="S1707" s="65"/>
      <c r="T1707" s="62"/>
      <c r="U1707" s="62"/>
      <c r="V1707" s="62"/>
    </row>
    <row r="1708" spans="7:22" x14ac:dyDescent="0.4">
      <c r="G1708" s="62"/>
      <c r="H1708" s="100"/>
      <c r="I1708" s="63"/>
      <c r="J1708" s="73"/>
      <c r="K1708" s="79"/>
      <c r="L1708" s="62"/>
      <c r="M1708" s="101"/>
      <c r="N1708" s="80"/>
      <c r="O1708" s="80"/>
      <c r="P1708" s="80"/>
      <c r="Q1708" s="64"/>
      <c r="R1708" s="64"/>
      <c r="S1708" s="65"/>
      <c r="T1708" s="62"/>
      <c r="U1708" s="62"/>
      <c r="V1708" s="62"/>
    </row>
    <row r="1709" spans="7:22" x14ac:dyDescent="0.4">
      <c r="G1709" s="62"/>
      <c r="H1709" s="100"/>
      <c r="I1709" s="63"/>
      <c r="J1709" s="73"/>
      <c r="K1709" s="79"/>
      <c r="L1709" s="62"/>
      <c r="M1709" s="101"/>
      <c r="N1709" s="80"/>
      <c r="O1709" s="80"/>
      <c r="P1709" s="80"/>
      <c r="Q1709" s="64"/>
      <c r="R1709" s="64"/>
      <c r="S1709" s="65"/>
      <c r="T1709" s="62"/>
      <c r="U1709" s="62"/>
      <c r="V1709" s="62"/>
    </row>
    <row r="1710" spans="7:22" x14ac:dyDescent="0.4">
      <c r="G1710" s="62"/>
      <c r="H1710" s="100"/>
      <c r="I1710" s="63"/>
      <c r="J1710" s="73"/>
      <c r="K1710" s="79"/>
      <c r="L1710" s="62"/>
      <c r="M1710" s="101"/>
      <c r="N1710" s="80"/>
      <c r="O1710" s="80"/>
      <c r="P1710" s="80"/>
      <c r="Q1710" s="64"/>
      <c r="R1710" s="64"/>
      <c r="S1710" s="65"/>
      <c r="T1710" s="62"/>
      <c r="U1710" s="62"/>
      <c r="V1710" s="62"/>
    </row>
    <row r="1711" spans="7:22" x14ac:dyDescent="0.4">
      <c r="G1711" s="62"/>
      <c r="H1711" s="100"/>
      <c r="I1711" s="63"/>
      <c r="J1711" s="73"/>
      <c r="K1711" s="79"/>
      <c r="L1711" s="62"/>
      <c r="M1711" s="101"/>
      <c r="N1711" s="80"/>
      <c r="O1711" s="80"/>
      <c r="P1711" s="80"/>
      <c r="Q1711" s="64"/>
      <c r="R1711" s="64"/>
      <c r="S1711" s="65"/>
      <c r="T1711" s="62"/>
      <c r="U1711" s="62"/>
      <c r="V1711" s="62"/>
    </row>
    <row r="1712" spans="7:22" x14ac:dyDescent="0.4">
      <c r="G1712" s="62"/>
      <c r="H1712" s="100"/>
      <c r="I1712" s="63"/>
      <c r="J1712" s="73"/>
      <c r="K1712" s="79"/>
      <c r="L1712" s="62"/>
      <c r="M1712" s="101"/>
      <c r="N1712" s="80"/>
      <c r="O1712" s="80"/>
      <c r="P1712" s="80"/>
      <c r="Q1712" s="64"/>
      <c r="R1712" s="64"/>
      <c r="S1712" s="65"/>
      <c r="T1712" s="62"/>
      <c r="U1712" s="62"/>
      <c r="V1712" s="62"/>
    </row>
    <row r="1713" spans="7:22" x14ac:dyDescent="0.4">
      <c r="G1713" s="62"/>
      <c r="H1713" s="100"/>
      <c r="I1713" s="63"/>
      <c r="J1713" s="73"/>
      <c r="K1713" s="79"/>
      <c r="L1713" s="62"/>
      <c r="M1713" s="101"/>
      <c r="N1713" s="80"/>
      <c r="O1713" s="80"/>
      <c r="P1713" s="80"/>
      <c r="Q1713" s="64"/>
      <c r="R1713" s="64"/>
      <c r="S1713" s="65"/>
      <c r="T1713" s="62"/>
      <c r="U1713" s="62"/>
      <c r="V1713" s="62"/>
    </row>
    <row r="1714" spans="7:22" x14ac:dyDescent="0.4">
      <c r="G1714" s="62"/>
      <c r="H1714" s="100"/>
      <c r="I1714" s="63"/>
      <c r="J1714" s="73"/>
      <c r="K1714" s="79"/>
      <c r="L1714" s="62"/>
      <c r="M1714" s="101"/>
      <c r="N1714" s="80"/>
      <c r="O1714" s="80"/>
      <c r="P1714" s="80"/>
      <c r="Q1714" s="64"/>
      <c r="R1714" s="64"/>
      <c r="S1714" s="65"/>
      <c r="T1714" s="62"/>
      <c r="U1714" s="62"/>
      <c r="V1714" s="62"/>
    </row>
    <row r="1715" spans="7:22" x14ac:dyDescent="0.4">
      <c r="G1715" s="62"/>
      <c r="H1715" s="100"/>
      <c r="I1715" s="63"/>
      <c r="J1715" s="73"/>
      <c r="K1715" s="79"/>
      <c r="L1715" s="62"/>
      <c r="M1715" s="101"/>
      <c r="N1715" s="80"/>
      <c r="O1715" s="80"/>
      <c r="P1715" s="80"/>
      <c r="Q1715" s="64"/>
      <c r="R1715" s="64"/>
      <c r="S1715" s="65"/>
      <c r="T1715" s="62"/>
      <c r="U1715" s="62"/>
      <c r="V1715" s="62"/>
    </row>
    <row r="1716" spans="7:22" x14ac:dyDescent="0.4">
      <c r="G1716" s="62"/>
      <c r="H1716" s="100"/>
      <c r="I1716" s="63"/>
      <c r="J1716" s="73"/>
      <c r="K1716" s="79"/>
      <c r="L1716" s="62"/>
      <c r="M1716" s="101"/>
      <c r="N1716" s="80"/>
      <c r="O1716" s="80"/>
      <c r="P1716" s="80"/>
      <c r="Q1716" s="64"/>
      <c r="R1716" s="64"/>
      <c r="S1716" s="65"/>
      <c r="T1716" s="62"/>
      <c r="U1716" s="62"/>
      <c r="V1716" s="62"/>
    </row>
    <row r="1717" spans="7:22" x14ac:dyDescent="0.4">
      <c r="G1717" s="62"/>
      <c r="H1717" s="100"/>
      <c r="I1717" s="63"/>
      <c r="J1717" s="73"/>
      <c r="K1717" s="79"/>
      <c r="L1717" s="62"/>
      <c r="M1717" s="101"/>
      <c r="N1717" s="80"/>
      <c r="O1717" s="80"/>
      <c r="P1717" s="80"/>
      <c r="Q1717" s="64"/>
      <c r="R1717" s="64"/>
      <c r="S1717" s="65"/>
      <c r="T1717" s="62"/>
      <c r="U1717" s="62"/>
      <c r="V1717" s="62"/>
    </row>
    <row r="1718" spans="7:22" x14ac:dyDescent="0.4">
      <c r="G1718" s="62"/>
      <c r="H1718" s="100"/>
      <c r="I1718" s="63"/>
      <c r="J1718" s="73"/>
      <c r="K1718" s="79"/>
      <c r="L1718" s="62"/>
      <c r="M1718" s="101"/>
      <c r="N1718" s="80"/>
      <c r="O1718" s="80"/>
      <c r="P1718" s="80"/>
      <c r="Q1718" s="64"/>
      <c r="R1718" s="64"/>
      <c r="S1718" s="65"/>
      <c r="T1718" s="62"/>
      <c r="U1718" s="62"/>
      <c r="V1718" s="62"/>
    </row>
    <row r="1719" spans="7:22" x14ac:dyDescent="0.4">
      <c r="G1719" s="62"/>
      <c r="H1719" s="100"/>
      <c r="I1719" s="63"/>
      <c r="J1719" s="73"/>
      <c r="K1719" s="79"/>
      <c r="L1719" s="62"/>
      <c r="M1719" s="101"/>
      <c r="N1719" s="80"/>
      <c r="O1719" s="80"/>
      <c r="P1719" s="80"/>
      <c r="Q1719" s="64"/>
      <c r="R1719" s="64"/>
      <c r="S1719" s="65"/>
      <c r="T1719" s="62"/>
      <c r="U1719" s="62"/>
      <c r="V1719" s="62"/>
    </row>
    <row r="1720" spans="7:22" x14ac:dyDescent="0.4">
      <c r="G1720" s="62"/>
      <c r="H1720" s="100"/>
      <c r="I1720" s="63"/>
      <c r="J1720" s="73"/>
      <c r="K1720" s="79"/>
      <c r="L1720" s="62"/>
      <c r="M1720" s="101"/>
      <c r="N1720" s="80"/>
      <c r="O1720" s="80"/>
      <c r="P1720" s="80"/>
      <c r="Q1720" s="64"/>
      <c r="R1720" s="64"/>
      <c r="S1720" s="65"/>
      <c r="T1720" s="62"/>
      <c r="U1720" s="62"/>
      <c r="V1720" s="62"/>
    </row>
    <row r="1721" spans="7:22" x14ac:dyDescent="0.4">
      <c r="G1721" s="62"/>
      <c r="H1721" s="100"/>
      <c r="I1721" s="63"/>
      <c r="J1721" s="73"/>
      <c r="K1721" s="79"/>
      <c r="L1721" s="62"/>
      <c r="M1721" s="101"/>
      <c r="N1721" s="80"/>
      <c r="O1721" s="80"/>
      <c r="P1721" s="80"/>
      <c r="Q1721" s="64"/>
      <c r="R1721" s="64"/>
      <c r="S1721" s="65"/>
      <c r="T1721" s="62"/>
      <c r="U1721" s="62"/>
      <c r="V1721" s="62"/>
    </row>
    <row r="1722" spans="7:22" x14ac:dyDescent="0.4">
      <c r="G1722" s="62"/>
      <c r="H1722" s="100"/>
      <c r="I1722" s="63"/>
      <c r="J1722" s="73"/>
      <c r="K1722" s="79"/>
      <c r="L1722" s="62"/>
      <c r="M1722" s="101"/>
      <c r="N1722" s="80"/>
      <c r="O1722" s="80"/>
      <c r="P1722" s="80"/>
      <c r="Q1722" s="64"/>
      <c r="R1722" s="64"/>
      <c r="S1722" s="65"/>
      <c r="T1722" s="62"/>
      <c r="U1722" s="62"/>
      <c r="V1722" s="62"/>
    </row>
    <row r="1723" spans="7:22" x14ac:dyDescent="0.4">
      <c r="G1723" s="62"/>
      <c r="H1723" s="100"/>
      <c r="I1723" s="63"/>
      <c r="J1723" s="73"/>
      <c r="K1723" s="79"/>
      <c r="L1723" s="62"/>
      <c r="M1723" s="101"/>
      <c r="N1723" s="80"/>
      <c r="O1723" s="80"/>
      <c r="P1723" s="80"/>
      <c r="Q1723" s="64"/>
      <c r="R1723" s="64"/>
      <c r="S1723" s="65"/>
      <c r="T1723" s="62"/>
      <c r="U1723" s="62"/>
      <c r="V1723" s="62"/>
    </row>
    <row r="1724" spans="7:22" x14ac:dyDescent="0.4">
      <c r="G1724" s="62"/>
      <c r="H1724" s="100"/>
      <c r="I1724" s="63"/>
      <c r="J1724" s="73"/>
      <c r="K1724" s="79"/>
      <c r="L1724" s="62"/>
      <c r="M1724" s="101"/>
      <c r="N1724" s="80"/>
      <c r="O1724" s="80"/>
      <c r="P1724" s="80"/>
      <c r="Q1724" s="64"/>
      <c r="R1724" s="64"/>
      <c r="S1724" s="65"/>
      <c r="T1724" s="62"/>
      <c r="U1724" s="62"/>
      <c r="V1724" s="62"/>
    </row>
    <row r="1725" spans="7:22" x14ac:dyDescent="0.4">
      <c r="G1725" s="62"/>
      <c r="H1725" s="100"/>
      <c r="I1725" s="63"/>
      <c r="J1725" s="73"/>
      <c r="K1725" s="79"/>
      <c r="L1725" s="62"/>
      <c r="M1725" s="101"/>
      <c r="N1725" s="80"/>
      <c r="O1725" s="80"/>
      <c r="P1725" s="80"/>
      <c r="Q1725" s="64"/>
      <c r="R1725" s="64"/>
      <c r="S1725" s="65"/>
      <c r="T1725" s="62"/>
      <c r="U1725" s="62"/>
      <c r="V1725" s="62"/>
    </row>
    <row r="1726" spans="7:22" x14ac:dyDescent="0.4">
      <c r="G1726" s="62"/>
      <c r="H1726" s="100"/>
      <c r="I1726" s="63"/>
      <c r="J1726" s="73"/>
      <c r="K1726" s="79"/>
      <c r="L1726" s="62"/>
      <c r="M1726" s="101"/>
      <c r="N1726" s="80"/>
      <c r="O1726" s="80"/>
      <c r="P1726" s="80"/>
      <c r="Q1726" s="64"/>
      <c r="R1726" s="64"/>
      <c r="S1726" s="65"/>
      <c r="T1726" s="62"/>
      <c r="U1726" s="62"/>
      <c r="V1726" s="62"/>
    </row>
    <row r="1727" spans="7:22" x14ac:dyDescent="0.4">
      <c r="G1727" s="62"/>
      <c r="H1727" s="100"/>
      <c r="I1727" s="63"/>
      <c r="J1727" s="73"/>
      <c r="K1727" s="79"/>
      <c r="L1727" s="62"/>
      <c r="M1727" s="101"/>
      <c r="N1727" s="80"/>
      <c r="O1727" s="80"/>
      <c r="P1727" s="80"/>
      <c r="Q1727" s="64"/>
      <c r="R1727" s="64"/>
      <c r="S1727" s="65"/>
      <c r="T1727" s="62"/>
      <c r="U1727" s="62"/>
      <c r="V1727" s="62"/>
    </row>
    <row r="1728" spans="7:22" x14ac:dyDescent="0.4">
      <c r="G1728" s="62"/>
      <c r="H1728" s="100"/>
      <c r="I1728" s="63"/>
      <c r="J1728" s="73"/>
      <c r="K1728" s="79"/>
      <c r="L1728" s="62"/>
      <c r="M1728" s="101"/>
      <c r="N1728" s="80"/>
      <c r="O1728" s="80"/>
      <c r="P1728" s="80"/>
      <c r="Q1728" s="64"/>
      <c r="R1728" s="64"/>
      <c r="S1728" s="65"/>
      <c r="T1728" s="62"/>
      <c r="U1728" s="62"/>
      <c r="V1728" s="62"/>
    </row>
    <row r="1729" spans="1:22" x14ac:dyDescent="0.4">
      <c r="G1729" s="62"/>
      <c r="H1729" s="100"/>
      <c r="I1729" s="63"/>
      <c r="J1729" s="73"/>
      <c r="K1729" s="79"/>
      <c r="L1729" s="62"/>
      <c r="M1729" s="101"/>
      <c r="N1729" s="80"/>
      <c r="O1729" s="80"/>
      <c r="P1729" s="80"/>
      <c r="Q1729" s="64"/>
      <c r="R1729" s="64"/>
      <c r="S1729" s="65"/>
      <c r="T1729" s="62"/>
      <c r="U1729" s="62"/>
      <c r="V1729" s="62"/>
    </row>
    <row r="1730" spans="1:22" x14ac:dyDescent="0.4">
      <c r="G1730" s="62"/>
      <c r="H1730" s="100"/>
      <c r="I1730" s="63"/>
      <c r="J1730" s="73"/>
      <c r="K1730" s="79"/>
      <c r="L1730" s="62"/>
      <c r="M1730" s="101"/>
      <c r="N1730" s="80"/>
      <c r="O1730" s="80"/>
      <c r="P1730" s="80"/>
      <c r="Q1730" s="64"/>
      <c r="R1730" s="64"/>
      <c r="S1730" s="65"/>
      <c r="T1730" s="62"/>
      <c r="U1730" s="62"/>
      <c r="V1730" s="62"/>
    </row>
    <row r="1731" spans="1:22" x14ac:dyDescent="0.4">
      <c r="G1731" s="62"/>
      <c r="H1731" s="100"/>
      <c r="I1731" s="63"/>
      <c r="J1731" s="73"/>
      <c r="K1731" s="79"/>
      <c r="L1731" s="62"/>
      <c r="M1731" s="101"/>
      <c r="N1731" s="80"/>
      <c r="O1731" s="80"/>
      <c r="P1731" s="80"/>
      <c r="Q1731" s="64"/>
      <c r="R1731" s="64"/>
      <c r="S1731" s="65"/>
      <c r="T1731" s="62"/>
      <c r="U1731" s="62"/>
      <c r="V1731" s="62"/>
    </row>
    <row r="1732" spans="1:22" x14ac:dyDescent="0.4">
      <c r="G1732" s="62"/>
      <c r="H1732" s="100"/>
      <c r="I1732" s="63"/>
      <c r="J1732" s="73"/>
      <c r="K1732" s="79"/>
      <c r="L1732" s="62"/>
      <c r="M1732" s="101"/>
      <c r="N1732" s="80"/>
      <c r="O1732" s="80"/>
      <c r="P1732" s="80"/>
      <c r="Q1732" s="64"/>
      <c r="R1732" s="64"/>
      <c r="S1732" s="65"/>
      <c r="T1732" s="62"/>
      <c r="U1732" s="62"/>
      <c r="V1732" s="62"/>
    </row>
    <row r="1733" spans="1:22" x14ac:dyDescent="0.4">
      <c r="G1733" s="62"/>
      <c r="H1733" s="100"/>
      <c r="I1733" s="63"/>
      <c r="J1733" s="73"/>
      <c r="K1733" s="79"/>
      <c r="L1733" s="62"/>
      <c r="M1733" s="101"/>
      <c r="N1733" s="80"/>
      <c r="O1733" s="80"/>
      <c r="P1733" s="80"/>
      <c r="Q1733" s="64"/>
      <c r="R1733" s="64"/>
      <c r="S1733" s="65"/>
      <c r="T1733" s="62"/>
      <c r="U1733" s="62"/>
      <c r="V1733" s="62"/>
    </row>
    <row r="1734" spans="1:22" x14ac:dyDescent="0.4">
      <c r="G1734" s="62"/>
      <c r="H1734" s="100"/>
      <c r="I1734" s="63"/>
      <c r="J1734" s="73"/>
      <c r="K1734" s="79"/>
      <c r="L1734" s="62"/>
      <c r="M1734" s="101"/>
      <c r="N1734" s="80"/>
      <c r="O1734" s="80"/>
      <c r="P1734" s="80"/>
      <c r="Q1734" s="64"/>
      <c r="R1734" s="64"/>
      <c r="S1734" s="65"/>
      <c r="T1734" s="62"/>
      <c r="U1734" s="62"/>
      <c r="V1734" s="62"/>
    </row>
    <row r="1735" spans="1:22" ht="17.5" customHeight="1" thickBot="1" x14ac:dyDescent="0.45">
      <c r="G1735" s="62"/>
      <c r="H1735" s="100"/>
      <c r="I1735" s="63"/>
      <c r="J1735" s="73"/>
      <c r="K1735" s="79"/>
      <c r="L1735" s="62"/>
      <c r="M1735" s="101"/>
      <c r="N1735" s="80"/>
      <c r="O1735" s="80"/>
      <c r="P1735" s="80"/>
      <c r="Q1735" s="64"/>
      <c r="R1735" s="64"/>
      <c r="S1735" s="65"/>
      <c r="T1735" s="62"/>
      <c r="U1735" s="62"/>
      <c r="V1735" s="62"/>
    </row>
    <row r="1736" spans="1:22" x14ac:dyDescent="0.4">
      <c r="G1736" s="62"/>
      <c r="H1736" s="100"/>
      <c r="I1736" s="63"/>
      <c r="J1736" s="73"/>
      <c r="K1736" s="79"/>
      <c r="L1736" s="62"/>
      <c r="M1736" s="101"/>
      <c r="N1736" s="80"/>
      <c r="O1736" s="80"/>
      <c r="P1736" s="80"/>
      <c r="Q1736" s="64"/>
      <c r="R1736" s="64"/>
      <c r="S1736" s="65"/>
      <c r="T1736" s="62"/>
      <c r="U1736" s="62"/>
      <c r="V1736" s="62"/>
    </row>
    <row r="1737" spans="1:22" ht="17.5" customHeight="1" thickBot="1" x14ac:dyDescent="0.45">
      <c r="A1737" s="4"/>
      <c r="G1737" s="62"/>
      <c r="H1737" s="100"/>
      <c r="I1737" s="63"/>
      <c r="J1737" s="73"/>
      <c r="K1737" s="79"/>
      <c r="L1737" s="79"/>
      <c r="M1737" s="101"/>
      <c r="N1737" s="93"/>
      <c r="O1737" s="80"/>
      <c r="P1737" s="80"/>
      <c r="Q1737" s="64"/>
      <c r="R1737" s="66"/>
      <c r="S1737" s="65"/>
      <c r="T1737" s="62"/>
      <c r="U1737" s="62"/>
      <c r="V1737" s="62"/>
    </row>
    <row r="1738" spans="1:22" ht="18" customHeight="1" thickTop="1" thickBot="1" x14ac:dyDescent="0.45">
      <c r="G1738" s="62"/>
      <c r="H1738" s="100"/>
      <c r="I1738" s="63"/>
      <c r="J1738" s="73"/>
      <c r="K1738" s="79"/>
      <c r="L1738" s="62"/>
      <c r="M1738" s="101"/>
      <c r="N1738" s="80"/>
      <c r="O1738" s="80"/>
      <c r="P1738" s="80"/>
      <c r="Q1738" s="64"/>
      <c r="R1738" s="64"/>
      <c r="S1738" s="65"/>
      <c r="T1738" s="62"/>
      <c r="U1738" s="62"/>
      <c r="V1738" s="62"/>
    </row>
    <row r="1739" spans="1:22" x14ac:dyDescent="0.4">
      <c r="G1739" s="62"/>
      <c r="H1739" s="100"/>
      <c r="I1739" s="63"/>
      <c r="J1739" s="73"/>
      <c r="K1739" s="79"/>
      <c r="L1739" s="62"/>
      <c r="M1739" s="101"/>
      <c r="N1739" s="80"/>
      <c r="O1739" s="80"/>
      <c r="P1739" s="80"/>
      <c r="Q1739" s="64"/>
      <c r="R1739" s="64"/>
      <c r="S1739" s="65"/>
      <c r="T1739" s="62"/>
      <c r="U1739" s="62"/>
      <c r="V1739" s="62"/>
    </row>
    <row r="1740" spans="1:22" x14ac:dyDescent="0.4">
      <c r="G1740" s="62"/>
      <c r="H1740" s="100"/>
      <c r="I1740" s="63"/>
      <c r="J1740" s="73"/>
      <c r="K1740" s="79"/>
      <c r="L1740" s="62"/>
      <c r="M1740" s="101"/>
      <c r="N1740" s="80"/>
      <c r="O1740" s="80"/>
      <c r="P1740" s="80"/>
      <c r="Q1740" s="64"/>
      <c r="R1740" s="64"/>
      <c r="S1740" s="65"/>
      <c r="T1740" s="62"/>
      <c r="U1740" s="62"/>
      <c r="V1740" s="62"/>
    </row>
    <row r="1741" spans="1:22" x14ac:dyDescent="0.4">
      <c r="G1741" s="62"/>
      <c r="H1741" s="100"/>
      <c r="I1741" s="63"/>
      <c r="J1741" s="73"/>
      <c r="K1741" s="79"/>
      <c r="L1741" s="62"/>
      <c r="M1741" s="101"/>
      <c r="N1741" s="80"/>
      <c r="O1741" s="80"/>
      <c r="P1741" s="80"/>
      <c r="Q1741" s="64"/>
      <c r="R1741" s="64"/>
      <c r="S1741" s="65"/>
      <c r="T1741" s="62"/>
      <c r="U1741" s="62"/>
      <c r="V1741" s="62"/>
    </row>
    <row r="1742" spans="1:22" x14ac:dyDescent="0.4">
      <c r="G1742" s="62"/>
      <c r="H1742" s="100"/>
      <c r="I1742" s="63"/>
      <c r="J1742" s="73"/>
      <c r="K1742" s="79"/>
      <c r="L1742" s="62"/>
      <c r="M1742" s="101"/>
      <c r="N1742" s="80"/>
      <c r="O1742" s="80"/>
      <c r="P1742" s="80"/>
      <c r="Q1742" s="64"/>
      <c r="R1742" s="64"/>
      <c r="S1742" s="65"/>
      <c r="T1742" s="62"/>
      <c r="U1742" s="62"/>
      <c r="V1742" s="62"/>
    </row>
    <row r="1743" spans="1:22" x14ac:dyDescent="0.4">
      <c r="G1743" s="62"/>
      <c r="H1743" s="100"/>
      <c r="I1743" s="63"/>
      <c r="J1743" s="73"/>
      <c r="K1743" s="79"/>
      <c r="L1743" s="62"/>
      <c r="M1743" s="101"/>
      <c r="N1743" s="80"/>
      <c r="O1743" s="80"/>
      <c r="P1743" s="80"/>
      <c r="Q1743" s="64"/>
      <c r="R1743" s="64"/>
      <c r="S1743" s="65"/>
      <c r="T1743" s="62"/>
      <c r="U1743" s="62"/>
      <c r="V1743" s="62"/>
    </row>
    <row r="1744" spans="1:22" x14ac:dyDescent="0.4">
      <c r="E1744" s="4"/>
      <c r="F1744" s="4"/>
      <c r="G1744" s="62"/>
      <c r="H1744" s="100"/>
      <c r="I1744" s="63"/>
      <c r="J1744" s="73"/>
      <c r="K1744" s="79"/>
      <c r="L1744" s="62"/>
      <c r="M1744" s="101"/>
      <c r="N1744" s="80"/>
      <c r="O1744" s="80"/>
      <c r="P1744" s="80"/>
      <c r="Q1744" s="64"/>
      <c r="R1744" s="64"/>
      <c r="S1744" s="65"/>
      <c r="T1744" s="62"/>
      <c r="U1744" s="62"/>
      <c r="V1744" s="62"/>
    </row>
    <row r="1745" spans="2:22" x14ac:dyDescent="0.4">
      <c r="B1745" s="27"/>
      <c r="C1745" s="4"/>
      <c r="D1745" s="4"/>
      <c r="G1745" s="62"/>
      <c r="H1745" s="100"/>
      <c r="I1745" s="63"/>
      <c r="J1745" s="73"/>
      <c r="K1745" s="79"/>
      <c r="L1745" s="62"/>
      <c r="M1745" s="101"/>
      <c r="N1745" s="80"/>
      <c r="O1745" s="80"/>
      <c r="P1745" s="80"/>
      <c r="Q1745" s="64"/>
      <c r="R1745" s="64"/>
      <c r="S1745" s="65"/>
      <c r="T1745" s="62"/>
      <c r="U1745" s="62"/>
      <c r="V1745" s="62"/>
    </row>
    <row r="1746" spans="2:22" x14ac:dyDescent="0.4">
      <c r="G1746" s="62"/>
      <c r="H1746" s="100"/>
      <c r="I1746" s="63"/>
      <c r="J1746" s="73"/>
      <c r="K1746" s="79"/>
      <c r="L1746" s="62"/>
      <c r="M1746" s="101"/>
      <c r="N1746" s="80"/>
      <c r="O1746" s="80"/>
      <c r="P1746" s="80"/>
      <c r="Q1746" s="64"/>
      <c r="R1746" s="64"/>
      <c r="S1746" s="65"/>
      <c r="T1746" s="62"/>
      <c r="U1746" s="62"/>
      <c r="V1746" s="62"/>
    </row>
    <row r="1747" spans="2:22" x14ac:dyDescent="0.4">
      <c r="G1747" s="62"/>
      <c r="H1747" s="100"/>
      <c r="I1747" s="63"/>
      <c r="J1747" s="73"/>
      <c r="K1747" s="79"/>
      <c r="L1747" s="62"/>
      <c r="M1747" s="101"/>
      <c r="N1747" s="80"/>
      <c r="O1747" s="80"/>
      <c r="P1747" s="80"/>
      <c r="Q1747" s="64"/>
      <c r="R1747" s="64"/>
      <c r="S1747" s="65"/>
      <c r="T1747" s="62"/>
      <c r="U1747" s="62"/>
      <c r="V1747" s="62"/>
    </row>
    <row r="1748" spans="2:22" x14ac:dyDescent="0.4">
      <c r="G1748" s="62"/>
      <c r="H1748" s="100"/>
      <c r="I1748" s="63"/>
      <c r="J1748" s="73"/>
      <c r="K1748" s="79"/>
      <c r="L1748" s="62"/>
      <c r="M1748" s="101"/>
      <c r="N1748" s="80"/>
      <c r="O1748" s="80"/>
      <c r="P1748" s="80"/>
      <c r="Q1748" s="64"/>
      <c r="R1748" s="64"/>
      <c r="S1748" s="65"/>
      <c r="T1748" s="62"/>
      <c r="U1748" s="62"/>
      <c r="V1748" s="62"/>
    </row>
    <row r="1749" spans="2:22" x14ac:dyDescent="0.4">
      <c r="G1749" s="62"/>
      <c r="H1749" s="100"/>
      <c r="I1749" s="63"/>
      <c r="J1749" s="73"/>
      <c r="K1749" s="79"/>
      <c r="L1749" s="62"/>
      <c r="M1749" s="101"/>
      <c r="N1749" s="80"/>
      <c r="O1749" s="80"/>
      <c r="P1749" s="80"/>
      <c r="Q1749" s="64"/>
      <c r="R1749" s="64"/>
      <c r="S1749" s="65"/>
      <c r="T1749" s="62"/>
      <c r="U1749" s="62"/>
      <c r="V1749" s="62"/>
    </row>
    <row r="1750" spans="2:22" x14ac:dyDescent="0.4">
      <c r="G1750" s="62"/>
      <c r="H1750" s="100"/>
      <c r="I1750" s="63"/>
      <c r="J1750" s="73"/>
      <c r="K1750" s="79"/>
      <c r="L1750" s="62"/>
      <c r="M1750" s="101"/>
      <c r="N1750" s="80"/>
      <c r="O1750" s="80"/>
      <c r="P1750" s="80"/>
      <c r="Q1750" s="64"/>
      <c r="R1750" s="64"/>
      <c r="S1750" s="65"/>
      <c r="T1750" s="62"/>
      <c r="U1750" s="62"/>
      <c r="V1750" s="62"/>
    </row>
    <row r="1751" spans="2:22" x14ac:dyDescent="0.4">
      <c r="G1751" s="62"/>
      <c r="H1751" s="100"/>
      <c r="I1751" s="63"/>
      <c r="J1751" s="73"/>
      <c r="K1751" s="79"/>
      <c r="L1751" s="62"/>
      <c r="M1751" s="101"/>
      <c r="N1751" s="80"/>
      <c r="O1751" s="80"/>
      <c r="P1751" s="80"/>
      <c r="Q1751" s="64"/>
      <c r="R1751" s="64"/>
      <c r="S1751" s="65"/>
      <c r="T1751" s="62"/>
      <c r="U1751" s="62"/>
      <c r="V1751" s="62"/>
    </row>
    <row r="1752" spans="2:22" ht="17.5" customHeight="1" thickBot="1" x14ac:dyDescent="0.45">
      <c r="G1752" s="62"/>
      <c r="H1752" s="100"/>
      <c r="I1752" s="63"/>
      <c r="J1752" s="73"/>
      <c r="K1752" s="79"/>
      <c r="L1752" s="62"/>
      <c r="M1752" s="101"/>
      <c r="N1752" s="80"/>
      <c r="O1752" s="80"/>
      <c r="P1752" s="80"/>
      <c r="Q1752" s="64"/>
      <c r="R1752" s="64"/>
      <c r="S1752" s="65"/>
      <c r="T1752" s="62"/>
      <c r="U1752" s="62"/>
      <c r="V1752" s="62"/>
    </row>
    <row r="1753" spans="2:22" x14ac:dyDescent="0.4">
      <c r="G1753" s="62"/>
      <c r="H1753" s="100"/>
      <c r="I1753" s="63"/>
      <c r="J1753" s="73"/>
      <c r="K1753" s="79"/>
      <c r="L1753" s="62"/>
      <c r="M1753" s="101"/>
      <c r="N1753" s="80"/>
      <c r="O1753" s="80"/>
      <c r="P1753" s="80"/>
      <c r="Q1753" s="64"/>
      <c r="R1753" s="64"/>
      <c r="S1753" s="65"/>
      <c r="T1753" s="62"/>
      <c r="U1753" s="62"/>
      <c r="V1753" s="62"/>
    </row>
    <row r="1754" spans="2:22" x14ac:dyDescent="0.4">
      <c r="G1754" s="62"/>
      <c r="H1754" s="100"/>
      <c r="I1754" s="63"/>
      <c r="J1754" s="73"/>
      <c r="K1754" s="79"/>
      <c r="L1754" s="62"/>
      <c r="M1754" s="101"/>
      <c r="N1754" s="80"/>
      <c r="O1754" s="80"/>
      <c r="P1754" s="80"/>
      <c r="Q1754" s="64"/>
      <c r="R1754" s="64"/>
      <c r="S1754" s="65"/>
      <c r="T1754" s="62"/>
      <c r="U1754" s="62"/>
      <c r="V1754" s="62"/>
    </row>
    <row r="1755" spans="2:22" x14ac:dyDescent="0.4">
      <c r="G1755" s="62"/>
      <c r="H1755" s="100"/>
      <c r="I1755" s="63"/>
      <c r="J1755" s="73"/>
      <c r="K1755" s="79"/>
      <c r="L1755" s="62"/>
      <c r="M1755" s="101"/>
      <c r="N1755" s="80"/>
      <c r="O1755" s="80"/>
      <c r="P1755" s="80"/>
      <c r="Q1755" s="64"/>
      <c r="R1755" s="64"/>
      <c r="S1755" s="65"/>
      <c r="T1755" s="62"/>
      <c r="U1755" s="62"/>
      <c r="V1755" s="62"/>
    </row>
    <row r="1756" spans="2:22" x14ac:dyDescent="0.4">
      <c r="G1756" s="62"/>
      <c r="H1756" s="100"/>
      <c r="I1756" s="63"/>
      <c r="J1756" s="73"/>
      <c r="K1756" s="79"/>
      <c r="L1756" s="62"/>
      <c r="M1756" s="101"/>
      <c r="N1756" s="80"/>
      <c r="O1756" s="80"/>
      <c r="P1756" s="80"/>
      <c r="Q1756" s="64"/>
      <c r="R1756" s="64"/>
      <c r="S1756" s="65"/>
      <c r="T1756" s="62"/>
      <c r="U1756" s="62"/>
      <c r="V1756" s="62"/>
    </row>
    <row r="1757" spans="2:22" x14ac:dyDescent="0.4">
      <c r="G1757" s="62"/>
      <c r="H1757" s="100"/>
      <c r="I1757" s="63"/>
      <c r="J1757" s="73"/>
      <c r="K1757" s="79"/>
      <c r="L1757" s="62"/>
      <c r="M1757" s="101"/>
      <c r="N1757" s="80"/>
      <c r="O1757" s="80"/>
      <c r="P1757" s="80"/>
      <c r="Q1757" s="64"/>
      <c r="R1757" s="64"/>
      <c r="S1757" s="65"/>
      <c r="T1757" s="62"/>
      <c r="U1757" s="62"/>
      <c r="V1757" s="62"/>
    </row>
    <row r="1758" spans="2:22" x14ac:dyDescent="0.4">
      <c r="G1758" s="62"/>
      <c r="H1758" s="100"/>
      <c r="I1758" s="63"/>
      <c r="J1758" s="73"/>
      <c r="K1758" s="79"/>
      <c r="L1758" s="62"/>
      <c r="M1758" s="101"/>
      <c r="N1758" s="80"/>
      <c r="O1758" s="80"/>
      <c r="P1758" s="80"/>
      <c r="Q1758" s="64"/>
      <c r="R1758" s="64"/>
      <c r="S1758" s="65"/>
      <c r="T1758" s="62"/>
      <c r="U1758" s="62"/>
      <c r="V1758" s="62"/>
    </row>
    <row r="1759" spans="2:22" x14ac:dyDescent="0.4">
      <c r="G1759" s="62"/>
      <c r="H1759" s="100"/>
      <c r="I1759" s="63"/>
      <c r="J1759" s="73"/>
      <c r="K1759" s="79"/>
      <c r="L1759" s="62"/>
      <c r="M1759" s="101"/>
      <c r="N1759" s="80"/>
      <c r="O1759" s="80"/>
      <c r="P1759" s="80"/>
      <c r="Q1759" s="64"/>
      <c r="R1759" s="64"/>
      <c r="S1759" s="65"/>
      <c r="T1759" s="62"/>
      <c r="U1759" s="62"/>
      <c r="V1759" s="62"/>
    </row>
    <row r="1760" spans="2:22" x14ac:dyDescent="0.4">
      <c r="G1760" s="62"/>
      <c r="H1760" s="100"/>
      <c r="I1760" s="63"/>
      <c r="J1760" s="73"/>
      <c r="K1760" s="79"/>
      <c r="L1760" s="62"/>
      <c r="M1760" s="101"/>
      <c r="N1760" s="80"/>
      <c r="O1760" s="80"/>
      <c r="P1760" s="80"/>
      <c r="Q1760" s="64"/>
      <c r="R1760" s="64"/>
      <c r="S1760" s="65"/>
      <c r="T1760" s="62"/>
      <c r="U1760" s="62"/>
      <c r="V1760" s="62"/>
    </row>
    <row r="1761" spans="7:22" x14ac:dyDescent="0.4">
      <c r="G1761" s="62"/>
      <c r="H1761" s="100"/>
      <c r="I1761" s="63"/>
      <c r="J1761" s="73"/>
      <c r="K1761" s="79"/>
      <c r="L1761" s="62"/>
      <c r="M1761" s="101"/>
      <c r="N1761" s="80"/>
      <c r="O1761" s="80"/>
      <c r="P1761" s="80"/>
      <c r="Q1761" s="64"/>
      <c r="R1761" s="64"/>
      <c r="S1761" s="65"/>
      <c r="T1761" s="62"/>
      <c r="U1761" s="62"/>
      <c r="V1761" s="62"/>
    </row>
    <row r="1762" spans="7:22" x14ac:dyDescent="0.4">
      <c r="G1762" s="62"/>
      <c r="H1762" s="100"/>
      <c r="I1762" s="63"/>
      <c r="J1762" s="73"/>
      <c r="K1762" s="79"/>
      <c r="L1762" s="62"/>
      <c r="M1762" s="101"/>
      <c r="N1762" s="80"/>
      <c r="O1762" s="80"/>
      <c r="P1762" s="80"/>
      <c r="Q1762" s="64"/>
      <c r="R1762" s="64"/>
      <c r="S1762" s="65"/>
      <c r="T1762" s="62"/>
      <c r="U1762" s="62"/>
      <c r="V1762" s="62"/>
    </row>
    <row r="1763" spans="7:22" x14ac:dyDescent="0.4">
      <c r="G1763" s="62"/>
      <c r="H1763" s="100"/>
      <c r="I1763" s="63"/>
      <c r="J1763" s="73"/>
      <c r="K1763" s="79"/>
      <c r="L1763" s="62"/>
      <c r="M1763" s="101"/>
      <c r="N1763" s="80"/>
      <c r="O1763" s="80"/>
      <c r="P1763" s="80"/>
      <c r="Q1763" s="64"/>
      <c r="R1763" s="64"/>
      <c r="S1763" s="65"/>
      <c r="T1763" s="62"/>
      <c r="U1763" s="62"/>
      <c r="V1763" s="62"/>
    </row>
    <row r="1764" spans="7:22" x14ac:dyDescent="0.4">
      <c r="G1764" s="62"/>
      <c r="H1764" s="100"/>
      <c r="I1764" s="63"/>
      <c r="J1764" s="73"/>
      <c r="K1764" s="79"/>
      <c r="L1764" s="62"/>
      <c r="M1764" s="101"/>
      <c r="N1764" s="80"/>
      <c r="O1764" s="80"/>
      <c r="P1764" s="80"/>
      <c r="Q1764" s="64"/>
      <c r="R1764" s="64"/>
      <c r="S1764" s="65"/>
      <c r="T1764" s="62"/>
      <c r="U1764" s="62"/>
      <c r="V1764" s="62"/>
    </row>
    <row r="1765" spans="7:22" x14ac:dyDescent="0.4">
      <c r="G1765" s="62"/>
      <c r="H1765" s="100"/>
      <c r="I1765" s="63"/>
      <c r="J1765" s="73"/>
      <c r="K1765" s="79"/>
      <c r="L1765" s="62"/>
      <c r="M1765" s="101"/>
      <c r="N1765" s="80"/>
      <c r="O1765" s="80"/>
      <c r="P1765" s="80"/>
      <c r="Q1765" s="64"/>
      <c r="R1765" s="64"/>
      <c r="S1765" s="65"/>
      <c r="T1765" s="62"/>
      <c r="U1765" s="62"/>
      <c r="V1765" s="62"/>
    </row>
    <row r="1766" spans="7:22" x14ac:dyDescent="0.4">
      <c r="G1766" s="62"/>
      <c r="H1766" s="100"/>
      <c r="I1766" s="63"/>
      <c r="J1766" s="73"/>
      <c r="K1766" s="79"/>
      <c r="L1766" s="62"/>
      <c r="M1766" s="101"/>
      <c r="N1766" s="80"/>
      <c r="O1766" s="80"/>
      <c r="P1766" s="80"/>
      <c r="Q1766" s="64"/>
      <c r="R1766" s="64"/>
      <c r="S1766" s="65"/>
      <c r="T1766" s="62"/>
      <c r="U1766" s="62"/>
      <c r="V1766" s="62"/>
    </row>
    <row r="1767" spans="7:22" x14ac:dyDescent="0.4">
      <c r="G1767" s="62"/>
      <c r="H1767" s="100"/>
      <c r="I1767" s="63"/>
      <c r="J1767" s="73"/>
      <c r="K1767" s="79"/>
      <c r="L1767" s="62"/>
      <c r="M1767" s="101"/>
      <c r="N1767" s="80"/>
      <c r="O1767" s="80"/>
      <c r="P1767" s="80"/>
      <c r="Q1767" s="64"/>
      <c r="R1767" s="64"/>
      <c r="S1767" s="65"/>
      <c r="T1767" s="62"/>
      <c r="U1767" s="62"/>
      <c r="V1767" s="62"/>
    </row>
    <row r="1768" spans="7:22" x14ac:dyDescent="0.4">
      <c r="G1768" s="62"/>
      <c r="H1768" s="100"/>
      <c r="I1768" s="63"/>
      <c r="J1768" s="73"/>
      <c r="K1768" s="79"/>
      <c r="L1768" s="62"/>
      <c r="M1768" s="101"/>
      <c r="N1768" s="80"/>
      <c r="O1768" s="80"/>
      <c r="P1768" s="80"/>
      <c r="Q1768" s="64"/>
      <c r="R1768" s="64"/>
      <c r="S1768" s="65"/>
      <c r="T1768" s="62"/>
      <c r="U1768" s="62"/>
      <c r="V1768" s="62"/>
    </row>
    <row r="1769" spans="7:22" x14ac:dyDescent="0.4">
      <c r="G1769" s="62"/>
      <c r="H1769" s="100"/>
      <c r="I1769" s="63"/>
      <c r="J1769" s="73"/>
      <c r="K1769" s="79"/>
      <c r="L1769" s="62"/>
      <c r="M1769" s="101"/>
      <c r="N1769" s="80"/>
      <c r="O1769" s="80"/>
      <c r="P1769" s="80"/>
      <c r="Q1769" s="64"/>
      <c r="R1769" s="64"/>
      <c r="S1769" s="65"/>
      <c r="T1769" s="62"/>
      <c r="U1769" s="62"/>
      <c r="V1769" s="62"/>
    </row>
    <row r="1770" spans="7:22" x14ac:dyDescent="0.4">
      <c r="G1770" s="62"/>
      <c r="H1770" s="100"/>
      <c r="I1770" s="63"/>
      <c r="J1770" s="73"/>
      <c r="K1770" s="79"/>
      <c r="L1770" s="62"/>
      <c r="M1770" s="101"/>
      <c r="N1770" s="80"/>
      <c r="O1770" s="80"/>
      <c r="P1770" s="80"/>
      <c r="Q1770" s="64"/>
      <c r="R1770" s="64"/>
      <c r="S1770" s="65"/>
      <c r="T1770" s="62"/>
      <c r="U1770" s="62"/>
      <c r="V1770" s="62"/>
    </row>
    <row r="1771" spans="7:22" x14ac:dyDescent="0.4">
      <c r="G1771" s="62"/>
      <c r="H1771" s="100"/>
      <c r="I1771" s="63"/>
      <c r="J1771" s="73"/>
      <c r="K1771" s="79"/>
      <c r="L1771" s="62"/>
      <c r="M1771" s="101"/>
      <c r="N1771" s="80"/>
      <c r="O1771" s="80"/>
      <c r="P1771" s="80"/>
      <c r="Q1771" s="64"/>
      <c r="R1771" s="64"/>
      <c r="S1771" s="65"/>
      <c r="T1771" s="62"/>
      <c r="U1771" s="62"/>
      <c r="V1771" s="62"/>
    </row>
    <row r="1772" spans="7:22" x14ac:dyDescent="0.4">
      <c r="G1772" s="62"/>
      <c r="H1772" s="100"/>
      <c r="I1772" s="63"/>
      <c r="J1772" s="73"/>
      <c r="K1772" s="79"/>
      <c r="L1772" s="62"/>
      <c r="M1772" s="101"/>
      <c r="N1772" s="80"/>
      <c r="O1772" s="80"/>
      <c r="P1772" s="80"/>
      <c r="Q1772" s="64"/>
      <c r="R1772" s="64"/>
      <c r="S1772" s="65"/>
      <c r="T1772" s="62"/>
      <c r="U1772" s="62"/>
      <c r="V1772" s="62"/>
    </row>
    <row r="1773" spans="7:22" x14ac:dyDescent="0.4">
      <c r="G1773" s="62"/>
      <c r="H1773" s="100"/>
      <c r="I1773" s="63"/>
      <c r="J1773" s="73"/>
      <c r="K1773" s="79"/>
      <c r="L1773" s="62"/>
      <c r="M1773" s="101"/>
      <c r="N1773" s="80"/>
      <c r="O1773" s="80"/>
      <c r="P1773" s="80"/>
      <c r="Q1773" s="64"/>
      <c r="R1773" s="64"/>
      <c r="S1773" s="65"/>
      <c r="T1773" s="62"/>
      <c r="U1773" s="62"/>
      <c r="V1773" s="62"/>
    </row>
    <row r="1774" spans="7:22" x14ac:dyDescent="0.4">
      <c r="G1774" s="62"/>
      <c r="H1774" s="100"/>
      <c r="I1774" s="63"/>
      <c r="J1774" s="73"/>
      <c r="K1774" s="79"/>
      <c r="L1774" s="62"/>
      <c r="M1774" s="101"/>
      <c r="N1774" s="80"/>
      <c r="O1774" s="80"/>
      <c r="P1774" s="80"/>
      <c r="Q1774" s="64"/>
      <c r="R1774" s="64"/>
      <c r="S1774" s="65"/>
      <c r="T1774" s="62"/>
      <c r="U1774" s="62"/>
      <c r="V1774" s="62"/>
    </row>
    <row r="1775" spans="7:22" x14ac:dyDescent="0.4">
      <c r="G1775" s="62"/>
      <c r="H1775" s="100"/>
      <c r="I1775" s="63"/>
      <c r="J1775" s="73"/>
      <c r="K1775" s="79"/>
      <c r="L1775" s="62"/>
      <c r="M1775" s="101"/>
      <c r="N1775" s="80"/>
      <c r="O1775" s="80"/>
      <c r="P1775" s="80"/>
      <c r="Q1775" s="64"/>
      <c r="R1775" s="64"/>
      <c r="S1775" s="65"/>
      <c r="T1775" s="62"/>
      <c r="U1775" s="62"/>
      <c r="V1775" s="62"/>
    </row>
    <row r="1776" spans="7:22" x14ac:dyDescent="0.4">
      <c r="G1776" s="62"/>
      <c r="H1776" s="100"/>
      <c r="I1776" s="63"/>
      <c r="J1776" s="73"/>
      <c r="K1776" s="79"/>
      <c r="L1776" s="62"/>
      <c r="M1776" s="101"/>
      <c r="N1776" s="80"/>
      <c r="O1776" s="80"/>
      <c r="P1776" s="80"/>
      <c r="Q1776" s="64"/>
      <c r="R1776" s="64"/>
      <c r="S1776" s="65"/>
      <c r="T1776" s="62"/>
      <c r="U1776" s="62"/>
      <c r="V1776" s="62"/>
    </row>
    <row r="1777" spans="1:22" x14ac:dyDescent="0.4">
      <c r="G1777" s="62"/>
      <c r="H1777" s="100"/>
      <c r="I1777" s="63"/>
      <c r="J1777" s="73"/>
      <c r="K1777" s="79"/>
      <c r="L1777" s="62"/>
      <c r="M1777" s="101"/>
      <c r="N1777" s="80"/>
      <c r="O1777" s="80"/>
      <c r="P1777" s="80"/>
      <c r="Q1777" s="64"/>
      <c r="R1777" s="64"/>
      <c r="S1777" s="65"/>
      <c r="T1777" s="62"/>
      <c r="U1777" s="62"/>
      <c r="V1777" s="62"/>
    </row>
    <row r="1778" spans="1:22" x14ac:dyDescent="0.4">
      <c r="G1778" s="62"/>
      <c r="H1778" s="100"/>
      <c r="I1778" s="63"/>
      <c r="J1778" s="73"/>
      <c r="K1778" s="79"/>
      <c r="L1778" s="62"/>
      <c r="M1778" s="101"/>
      <c r="N1778" s="80"/>
      <c r="O1778" s="80"/>
      <c r="P1778" s="80"/>
      <c r="Q1778" s="64"/>
      <c r="R1778" s="64"/>
      <c r="S1778" s="65"/>
      <c r="T1778" s="62"/>
      <c r="U1778" s="62"/>
      <c r="V1778" s="62"/>
    </row>
    <row r="1779" spans="1:22" x14ac:dyDescent="0.4">
      <c r="G1779" s="62"/>
      <c r="H1779" s="100"/>
      <c r="I1779" s="63"/>
      <c r="J1779" s="73"/>
      <c r="K1779" s="79"/>
      <c r="L1779" s="62"/>
      <c r="M1779" s="101"/>
      <c r="N1779" s="80"/>
      <c r="O1779" s="80"/>
      <c r="P1779" s="80"/>
      <c r="Q1779" s="64"/>
      <c r="R1779" s="64"/>
      <c r="S1779" s="65"/>
      <c r="T1779" s="62"/>
      <c r="U1779" s="62"/>
      <c r="V1779" s="62"/>
    </row>
    <row r="1780" spans="1:22" x14ac:dyDescent="0.4">
      <c r="G1780" s="62"/>
      <c r="H1780" s="100"/>
      <c r="I1780" s="63"/>
      <c r="J1780" s="73"/>
      <c r="K1780" s="79"/>
      <c r="L1780" s="62"/>
      <c r="M1780" s="101"/>
      <c r="N1780" s="80"/>
      <c r="O1780" s="80"/>
      <c r="P1780" s="80"/>
      <c r="Q1780" s="64"/>
      <c r="R1780" s="64"/>
      <c r="S1780" s="65"/>
      <c r="T1780" s="62"/>
      <c r="U1780" s="62"/>
      <c r="V1780" s="62"/>
    </row>
    <row r="1781" spans="1:22" x14ac:dyDescent="0.4">
      <c r="G1781" s="62"/>
      <c r="H1781" s="100"/>
      <c r="I1781" s="63"/>
      <c r="J1781" s="73"/>
      <c r="K1781" s="79"/>
      <c r="L1781" s="62"/>
      <c r="M1781" s="101"/>
      <c r="N1781" s="80"/>
      <c r="O1781" s="80"/>
      <c r="P1781" s="80"/>
      <c r="Q1781" s="64"/>
      <c r="R1781" s="64"/>
      <c r="S1781" s="65"/>
      <c r="T1781" s="62"/>
      <c r="U1781" s="62"/>
      <c r="V1781" s="62"/>
    </row>
    <row r="1782" spans="1:22" x14ac:dyDescent="0.4">
      <c r="G1782" s="62"/>
      <c r="H1782" s="100"/>
      <c r="I1782" s="63"/>
      <c r="J1782" s="73"/>
      <c r="K1782" s="79"/>
      <c r="L1782" s="62"/>
      <c r="M1782" s="101"/>
      <c r="N1782" s="80"/>
      <c r="O1782" s="80"/>
      <c r="P1782" s="80"/>
      <c r="Q1782" s="64"/>
      <c r="R1782" s="64"/>
      <c r="S1782" s="65"/>
      <c r="T1782" s="62"/>
      <c r="U1782" s="62"/>
      <c r="V1782" s="62"/>
    </row>
    <row r="1783" spans="1:22" x14ac:dyDescent="0.4">
      <c r="G1783" s="62"/>
      <c r="H1783" s="100"/>
      <c r="I1783" s="63"/>
      <c r="J1783" s="73"/>
      <c r="K1783" s="79"/>
      <c r="L1783" s="62"/>
      <c r="M1783" s="101"/>
      <c r="N1783" s="80"/>
      <c r="O1783" s="80"/>
      <c r="P1783" s="80"/>
      <c r="Q1783" s="64"/>
      <c r="R1783" s="64"/>
      <c r="S1783" s="65"/>
      <c r="T1783" s="62"/>
      <c r="U1783" s="62"/>
      <c r="V1783" s="62"/>
    </row>
    <row r="1784" spans="1:22" x14ac:dyDescent="0.4">
      <c r="G1784" s="62"/>
      <c r="H1784" s="100"/>
      <c r="I1784" s="63"/>
      <c r="J1784" s="73"/>
      <c r="K1784" s="79"/>
      <c r="L1784" s="62"/>
      <c r="M1784" s="101"/>
      <c r="N1784" s="80"/>
      <c r="O1784" s="80"/>
      <c r="P1784" s="80"/>
      <c r="Q1784" s="64"/>
      <c r="R1784" s="64"/>
      <c r="S1784" s="65"/>
      <c r="T1784" s="62"/>
      <c r="U1784" s="62"/>
      <c r="V1784" s="62"/>
    </row>
    <row r="1785" spans="1:22" x14ac:dyDescent="0.4">
      <c r="G1785" s="62"/>
      <c r="H1785" s="100"/>
      <c r="I1785" s="63"/>
      <c r="J1785" s="73"/>
      <c r="K1785" s="79"/>
      <c r="L1785" s="62"/>
      <c r="M1785" s="101"/>
      <c r="N1785" s="80"/>
      <c r="O1785" s="80"/>
      <c r="P1785" s="80"/>
      <c r="Q1785" s="64"/>
      <c r="R1785" s="64"/>
      <c r="S1785" s="65"/>
      <c r="T1785" s="62"/>
      <c r="U1785" s="62"/>
      <c r="V1785" s="62"/>
    </row>
    <row r="1786" spans="1:22" x14ac:dyDescent="0.4">
      <c r="G1786" s="62"/>
      <c r="H1786" s="100"/>
      <c r="I1786" s="63"/>
      <c r="J1786" s="73"/>
      <c r="K1786" s="79"/>
      <c r="L1786" s="62"/>
      <c r="M1786" s="101"/>
      <c r="N1786" s="80"/>
      <c r="O1786" s="80"/>
      <c r="P1786" s="80"/>
      <c r="Q1786" s="64"/>
      <c r="R1786" s="64"/>
      <c r="S1786" s="65"/>
      <c r="T1786" s="62"/>
      <c r="U1786" s="62"/>
      <c r="V1786" s="62"/>
    </row>
    <row r="1787" spans="1:22" x14ac:dyDescent="0.4">
      <c r="G1787" s="62"/>
      <c r="H1787" s="100"/>
      <c r="I1787" s="63"/>
      <c r="J1787" s="73"/>
      <c r="K1787" s="79"/>
      <c r="L1787" s="62"/>
      <c r="M1787" s="101"/>
      <c r="N1787" s="80"/>
      <c r="O1787" s="80"/>
      <c r="P1787" s="80"/>
      <c r="Q1787" s="64"/>
      <c r="R1787" s="64"/>
      <c r="S1787" s="65"/>
      <c r="T1787" s="62"/>
      <c r="U1787" s="62"/>
      <c r="V1787" s="62"/>
    </row>
    <row r="1788" spans="1:22" x14ac:dyDescent="0.4">
      <c r="G1788" s="62"/>
      <c r="H1788" s="100"/>
      <c r="I1788" s="63"/>
      <c r="J1788" s="73"/>
      <c r="K1788" s="79"/>
      <c r="L1788" s="62"/>
      <c r="M1788" s="101"/>
      <c r="N1788" s="80"/>
      <c r="O1788" s="80"/>
      <c r="P1788" s="80"/>
      <c r="Q1788" s="64"/>
      <c r="R1788" s="64"/>
      <c r="S1788" s="65"/>
      <c r="T1788" s="62"/>
      <c r="U1788" s="62"/>
      <c r="V1788" s="62"/>
    </row>
    <row r="1789" spans="1:22" ht="17.5" customHeight="1" thickBot="1" x14ac:dyDescent="0.45">
      <c r="A1789" s="4"/>
      <c r="G1789" s="62"/>
      <c r="H1789" s="100"/>
      <c r="I1789" s="63"/>
      <c r="J1789" s="73"/>
      <c r="K1789" s="79"/>
      <c r="L1789" s="79"/>
      <c r="M1789" s="101"/>
      <c r="N1789" s="93"/>
      <c r="O1789" s="80"/>
      <c r="P1789" s="80"/>
      <c r="Q1789" s="64"/>
      <c r="R1789" s="66"/>
      <c r="S1789" s="65"/>
      <c r="T1789" s="62"/>
      <c r="U1789" s="62"/>
      <c r="V1789" s="62"/>
    </row>
    <row r="1790" spans="1:22" ht="17.5" customHeight="1" thickTop="1" x14ac:dyDescent="0.4">
      <c r="G1790" s="62"/>
      <c r="H1790" s="100"/>
      <c r="I1790" s="63"/>
      <c r="J1790" s="73"/>
      <c r="K1790" s="79"/>
      <c r="L1790" s="62"/>
      <c r="M1790" s="101"/>
      <c r="N1790" s="80"/>
      <c r="O1790" s="80"/>
      <c r="P1790" s="80"/>
      <c r="Q1790" s="64"/>
      <c r="R1790" s="64"/>
      <c r="S1790" s="65"/>
      <c r="T1790" s="62"/>
      <c r="U1790" s="62"/>
      <c r="V1790" s="62"/>
    </row>
    <row r="1791" spans="1:22" x14ac:dyDescent="0.4">
      <c r="G1791" s="62"/>
      <c r="H1791" s="100"/>
      <c r="I1791" s="63"/>
      <c r="J1791" s="73"/>
      <c r="K1791" s="79"/>
      <c r="L1791" s="62"/>
      <c r="M1791" s="101"/>
      <c r="N1791" s="80"/>
      <c r="O1791" s="80"/>
      <c r="P1791" s="80"/>
      <c r="Q1791" s="64"/>
      <c r="R1791" s="64"/>
      <c r="S1791" s="65"/>
      <c r="T1791" s="62"/>
      <c r="U1791" s="62"/>
      <c r="V1791" s="62"/>
    </row>
    <row r="1792" spans="1:22" x14ac:dyDescent="0.4">
      <c r="G1792" s="62"/>
      <c r="H1792" s="100"/>
      <c r="I1792" s="63"/>
      <c r="J1792" s="73"/>
      <c r="K1792" s="79"/>
      <c r="L1792" s="62"/>
      <c r="M1792" s="101"/>
      <c r="N1792" s="80"/>
      <c r="O1792" s="80"/>
      <c r="P1792" s="80"/>
      <c r="Q1792" s="64"/>
      <c r="R1792" s="64"/>
      <c r="S1792" s="65"/>
      <c r="T1792" s="62"/>
      <c r="U1792" s="62"/>
      <c r="V1792" s="62"/>
    </row>
    <row r="1793" spans="2:22" x14ac:dyDescent="0.4">
      <c r="G1793" s="62"/>
      <c r="H1793" s="100"/>
      <c r="I1793" s="63"/>
      <c r="J1793" s="73"/>
      <c r="K1793" s="79"/>
      <c r="L1793" s="62"/>
      <c r="M1793" s="101"/>
      <c r="N1793" s="80"/>
      <c r="O1793" s="80"/>
      <c r="P1793" s="80"/>
      <c r="Q1793" s="64"/>
      <c r="R1793" s="64"/>
      <c r="S1793" s="65"/>
      <c r="T1793" s="62"/>
      <c r="U1793" s="62"/>
      <c r="V1793" s="62"/>
    </row>
    <row r="1794" spans="2:22" x14ac:dyDescent="0.4">
      <c r="G1794" s="62"/>
      <c r="H1794" s="100"/>
      <c r="I1794" s="63"/>
      <c r="J1794" s="73"/>
      <c r="K1794" s="79"/>
      <c r="L1794" s="62"/>
      <c r="M1794" s="101"/>
      <c r="N1794" s="80"/>
      <c r="O1794" s="80"/>
      <c r="P1794" s="80"/>
      <c r="Q1794" s="64"/>
      <c r="R1794" s="64"/>
      <c r="S1794" s="65"/>
      <c r="T1794" s="62"/>
      <c r="U1794" s="62"/>
      <c r="V1794" s="62"/>
    </row>
    <row r="1795" spans="2:22" x14ac:dyDescent="0.4">
      <c r="G1795" s="62"/>
      <c r="H1795" s="100"/>
      <c r="I1795" s="63"/>
      <c r="J1795" s="73"/>
      <c r="K1795" s="79"/>
      <c r="L1795" s="62"/>
      <c r="M1795" s="101"/>
      <c r="N1795" s="80"/>
      <c r="O1795" s="80"/>
      <c r="P1795" s="80"/>
      <c r="Q1795" s="64"/>
      <c r="R1795" s="64"/>
      <c r="S1795" s="65"/>
      <c r="T1795" s="62"/>
      <c r="U1795" s="62"/>
      <c r="V1795" s="62"/>
    </row>
    <row r="1796" spans="2:22" x14ac:dyDescent="0.4">
      <c r="E1796" s="4"/>
      <c r="F1796" s="4"/>
      <c r="G1796" s="62"/>
      <c r="H1796" s="100"/>
      <c r="I1796" s="63"/>
      <c r="J1796" s="73"/>
      <c r="K1796" s="79"/>
      <c r="L1796" s="62"/>
      <c r="M1796" s="101"/>
      <c r="N1796" s="80"/>
      <c r="O1796" s="80"/>
      <c r="P1796" s="80"/>
      <c r="Q1796" s="64"/>
      <c r="R1796" s="64"/>
      <c r="S1796" s="65"/>
      <c r="T1796" s="62"/>
      <c r="U1796" s="62"/>
      <c r="V1796" s="62"/>
    </row>
    <row r="1797" spans="2:22" x14ac:dyDescent="0.4">
      <c r="B1797" s="27"/>
      <c r="C1797" s="4"/>
      <c r="D1797" s="4"/>
      <c r="G1797" s="62"/>
      <c r="H1797" s="100"/>
      <c r="I1797" s="63"/>
      <c r="J1797" s="73"/>
      <c r="K1797" s="79"/>
      <c r="L1797" s="62"/>
      <c r="M1797" s="101"/>
      <c r="N1797" s="80"/>
      <c r="O1797" s="80"/>
      <c r="P1797" s="80"/>
      <c r="Q1797" s="64"/>
      <c r="R1797" s="64"/>
      <c r="S1797" s="65"/>
      <c r="T1797" s="62"/>
      <c r="U1797" s="62"/>
      <c r="V1797" s="62"/>
    </row>
    <row r="1798" spans="2:22" x14ac:dyDescent="0.4">
      <c r="G1798" s="62"/>
      <c r="H1798" s="100"/>
      <c r="I1798" s="63"/>
      <c r="J1798" s="73"/>
      <c r="K1798" s="79"/>
      <c r="L1798" s="62"/>
      <c r="M1798" s="101"/>
      <c r="N1798" s="80"/>
      <c r="O1798" s="80"/>
      <c r="P1798" s="80"/>
      <c r="Q1798" s="64"/>
      <c r="R1798" s="64"/>
      <c r="S1798" s="65"/>
      <c r="T1798" s="62"/>
      <c r="U1798" s="62"/>
      <c r="V1798" s="62"/>
    </row>
    <row r="1799" spans="2:22" x14ac:dyDescent="0.4">
      <c r="G1799" s="62"/>
      <c r="H1799" s="100"/>
      <c r="I1799" s="63"/>
      <c r="J1799" s="73"/>
      <c r="K1799" s="79"/>
      <c r="L1799" s="62"/>
      <c r="M1799" s="101"/>
      <c r="N1799" s="80"/>
      <c r="O1799" s="80"/>
      <c r="P1799" s="80"/>
      <c r="Q1799" s="64"/>
      <c r="R1799" s="64"/>
      <c r="S1799" s="65"/>
      <c r="T1799" s="62"/>
      <c r="U1799" s="62"/>
      <c r="V1799" s="62"/>
    </row>
    <row r="1800" spans="2:22" ht="17.5" customHeight="1" thickBot="1" x14ac:dyDescent="0.45">
      <c r="G1800" s="62"/>
      <c r="H1800" s="100"/>
      <c r="I1800" s="63"/>
      <c r="J1800" s="73"/>
      <c r="K1800" s="79"/>
      <c r="L1800" s="62"/>
      <c r="M1800" s="101"/>
      <c r="N1800" s="80"/>
      <c r="O1800" s="80"/>
      <c r="P1800" s="80"/>
      <c r="Q1800" s="64"/>
      <c r="R1800" s="64"/>
      <c r="S1800" s="65"/>
      <c r="T1800" s="62"/>
      <c r="U1800" s="62"/>
      <c r="V1800" s="62"/>
    </row>
    <row r="1801" spans="2:22" ht="17.5" customHeight="1" thickBot="1" x14ac:dyDescent="0.45">
      <c r="G1801" s="62"/>
      <c r="H1801" s="100"/>
      <c r="I1801" s="63"/>
      <c r="J1801" s="73"/>
      <c r="K1801" s="79"/>
      <c r="L1801" s="62"/>
      <c r="M1801" s="101"/>
      <c r="N1801" s="80"/>
      <c r="O1801" s="80"/>
      <c r="P1801" s="80"/>
      <c r="Q1801" s="64"/>
      <c r="R1801" s="64"/>
      <c r="S1801" s="65"/>
      <c r="T1801" s="62"/>
      <c r="U1801" s="62"/>
      <c r="V1801" s="62"/>
    </row>
    <row r="1802" spans="2:22" ht="17.5" customHeight="1" thickBot="1" x14ac:dyDescent="0.45">
      <c r="G1802" s="62"/>
      <c r="H1802" s="100"/>
      <c r="I1802" s="63"/>
      <c r="J1802" s="73"/>
      <c r="K1802" s="79"/>
      <c r="L1802" s="62"/>
      <c r="M1802" s="101"/>
      <c r="N1802" s="80"/>
      <c r="O1802" s="80"/>
      <c r="P1802" s="80"/>
      <c r="Q1802" s="64"/>
      <c r="R1802" s="64"/>
      <c r="S1802" s="65"/>
      <c r="T1802" s="62"/>
      <c r="U1802" s="62"/>
      <c r="V1802" s="62"/>
    </row>
    <row r="1803" spans="2:22" ht="17.5" customHeight="1" thickBot="1" x14ac:dyDescent="0.45">
      <c r="G1803" s="62"/>
      <c r="H1803" s="100"/>
      <c r="I1803" s="63"/>
      <c r="J1803" s="73"/>
      <c r="K1803" s="79"/>
      <c r="L1803" s="62"/>
      <c r="M1803" s="101"/>
      <c r="N1803" s="80"/>
      <c r="O1803" s="80"/>
      <c r="P1803" s="80"/>
      <c r="Q1803" s="64"/>
      <c r="R1803" s="64"/>
      <c r="S1803" s="65"/>
      <c r="T1803" s="62"/>
      <c r="U1803" s="62"/>
      <c r="V1803" s="62"/>
    </row>
    <row r="1804" spans="2:22" x14ac:dyDescent="0.4">
      <c r="G1804" s="62"/>
      <c r="H1804" s="100"/>
      <c r="I1804" s="63"/>
      <c r="J1804" s="73"/>
      <c r="K1804" s="79"/>
      <c r="L1804" s="62"/>
      <c r="M1804" s="101"/>
      <c r="N1804" s="80"/>
      <c r="O1804" s="80"/>
      <c r="P1804" s="80"/>
      <c r="Q1804" s="64"/>
      <c r="R1804" s="64"/>
      <c r="S1804" s="65"/>
      <c r="T1804" s="62"/>
      <c r="U1804" s="62"/>
      <c r="V1804" s="62"/>
    </row>
    <row r="1805" spans="2:22" x14ac:dyDescent="0.4">
      <c r="G1805" s="62"/>
      <c r="H1805" s="100"/>
      <c r="I1805" s="63"/>
      <c r="J1805" s="73"/>
      <c r="K1805" s="79"/>
      <c r="L1805" s="62"/>
      <c r="M1805" s="101"/>
      <c r="N1805" s="80"/>
      <c r="O1805" s="80"/>
      <c r="P1805" s="80"/>
      <c r="Q1805" s="64"/>
      <c r="R1805" s="64"/>
      <c r="S1805" s="65"/>
      <c r="T1805" s="62"/>
      <c r="U1805" s="62"/>
      <c r="V1805" s="62"/>
    </row>
    <row r="1806" spans="2:22" x14ac:dyDescent="0.4">
      <c r="G1806" s="62"/>
      <c r="H1806" s="100"/>
      <c r="I1806" s="63"/>
      <c r="J1806" s="73"/>
      <c r="K1806" s="79"/>
      <c r="L1806" s="62"/>
      <c r="M1806" s="101"/>
      <c r="N1806" s="80"/>
      <c r="O1806" s="80"/>
      <c r="P1806" s="80"/>
      <c r="Q1806" s="64"/>
      <c r="R1806" s="64"/>
      <c r="S1806" s="65"/>
      <c r="T1806" s="62"/>
      <c r="U1806" s="62"/>
      <c r="V1806" s="62"/>
    </row>
    <row r="1807" spans="2:22" x14ac:dyDescent="0.4">
      <c r="G1807" s="62"/>
      <c r="H1807" s="100"/>
      <c r="I1807" s="63"/>
      <c r="J1807" s="73"/>
      <c r="K1807" s="79"/>
      <c r="L1807" s="62"/>
      <c r="M1807" s="101"/>
      <c r="N1807" s="80"/>
      <c r="O1807" s="80"/>
      <c r="P1807" s="80"/>
      <c r="Q1807" s="64"/>
      <c r="R1807" s="64"/>
      <c r="S1807" s="65"/>
      <c r="T1807" s="62"/>
      <c r="U1807" s="62"/>
      <c r="V1807" s="62"/>
    </row>
    <row r="1808" spans="2:22" x14ac:dyDescent="0.4">
      <c r="G1808" s="62"/>
      <c r="H1808" s="100"/>
      <c r="I1808" s="63"/>
      <c r="J1808" s="73"/>
      <c r="K1808" s="79"/>
      <c r="L1808" s="62"/>
      <c r="M1808" s="101"/>
      <c r="N1808" s="80"/>
      <c r="O1808" s="80"/>
      <c r="P1808" s="80"/>
      <c r="Q1808" s="64"/>
      <c r="R1808" s="64"/>
      <c r="S1808" s="65"/>
      <c r="T1808" s="62"/>
      <c r="U1808" s="62"/>
      <c r="V1808" s="62"/>
    </row>
    <row r="1809" spans="7:22" x14ac:dyDescent="0.4">
      <c r="G1809" s="62"/>
      <c r="H1809" s="100"/>
      <c r="I1809" s="63"/>
      <c r="J1809" s="73"/>
      <c r="K1809" s="79"/>
      <c r="L1809" s="62"/>
      <c r="M1809" s="101"/>
      <c r="N1809" s="80"/>
      <c r="O1809" s="80"/>
      <c r="P1809" s="80"/>
      <c r="Q1809" s="64"/>
      <c r="R1809" s="64"/>
      <c r="S1809" s="65"/>
      <c r="T1809" s="62"/>
      <c r="U1809" s="62"/>
      <c r="V1809" s="62"/>
    </row>
    <row r="1810" spans="7:22" x14ac:dyDescent="0.4">
      <c r="G1810" s="62"/>
      <c r="H1810" s="100"/>
      <c r="I1810" s="63"/>
      <c r="J1810" s="73"/>
      <c r="K1810" s="79"/>
      <c r="L1810" s="62"/>
      <c r="M1810" s="101"/>
      <c r="N1810" s="80"/>
      <c r="O1810" s="80"/>
      <c r="P1810" s="80"/>
      <c r="Q1810" s="64"/>
      <c r="R1810" s="64"/>
      <c r="S1810" s="65"/>
      <c r="T1810" s="62"/>
      <c r="U1810" s="62"/>
      <c r="V1810" s="62"/>
    </row>
    <row r="1811" spans="7:22" ht="17.5" customHeight="1" thickBot="1" x14ac:dyDescent="0.45">
      <c r="G1811" s="62"/>
      <c r="H1811" s="100"/>
      <c r="I1811" s="63"/>
      <c r="J1811" s="73"/>
      <c r="K1811" s="79"/>
      <c r="L1811" s="62"/>
      <c r="M1811" s="101"/>
      <c r="N1811" s="80"/>
      <c r="O1811" s="80"/>
      <c r="P1811" s="80"/>
      <c r="Q1811" s="64"/>
      <c r="R1811" s="64"/>
      <c r="S1811" s="65"/>
      <c r="T1811" s="62"/>
      <c r="U1811" s="62"/>
      <c r="V1811" s="62"/>
    </row>
    <row r="1812" spans="7:22" x14ac:dyDescent="0.4">
      <c r="G1812" s="62"/>
      <c r="H1812" s="100"/>
      <c r="I1812" s="63"/>
      <c r="J1812" s="73"/>
      <c r="K1812" s="79"/>
      <c r="L1812" s="62"/>
      <c r="M1812" s="101"/>
      <c r="N1812" s="80"/>
      <c r="O1812" s="80"/>
      <c r="P1812" s="80"/>
      <c r="Q1812" s="64"/>
      <c r="R1812" s="64"/>
      <c r="S1812" s="65"/>
      <c r="T1812" s="62"/>
      <c r="U1812" s="62"/>
      <c r="V1812" s="62"/>
    </row>
    <row r="1813" spans="7:22" x14ac:dyDescent="0.4">
      <c r="G1813" s="62"/>
      <c r="H1813" s="100"/>
      <c r="I1813" s="63"/>
      <c r="J1813" s="73"/>
      <c r="K1813" s="79"/>
      <c r="L1813" s="62"/>
      <c r="M1813" s="101"/>
      <c r="N1813" s="80"/>
      <c r="O1813" s="80"/>
      <c r="P1813" s="80"/>
      <c r="Q1813" s="64"/>
      <c r="R1813" s="64"/>
      <c r="S1813" s="65"/>
      <c r="T1813" s="62"/>
      <c r="U1813" s="62"/>
      <c r="V1813" s="62"/>
    </row>
    <row r="1814" spans="7:22" x14ac:dyDescent="0.4">
      <c r="G1814" s="62"/>
      <c r="H1814" s="100"/>
      <c r="I1814" s="63"/>
      <c r="J1814" s="73"/>
      <c r="K1814" s="79"/>
      <c r="L1814" s="62"/>
      <c r="M1814" s="101"/>
      <c r="N1814" s="80"/>
      <c r="O1814" s="80"/>
      <c r="P1814" s="80"/>
      <c r="Q1814" s="64"/>
      <c r="R1814" s="64"/>
      <c r="S1814" s="65"/>
      <c r="T1814" s="62"/>
      <c r="U1814" s="62"/>
      <c r="V1814" s="62"/>
    </row>
    <row r="1815" spans="7:22" x14ac:dyDescent="0.4">
      <c r="G1815" s="62"/>
      <c r="H1815" s="100"/>
      <c r="I1815" s="63"/>
      <c r="J1815" s="73"/>
      <c r="K1815" s="79"/>
      <c r="L1815" s="62"/>
      <c r="M1815" s="101"/>
      <c r="N1815" s="80"/>
      <c r="O1815" s="80"/>
      <c r="P1815" s="80"/>
      <c r="Q1815" s="64"/>
      <c r="R1815" s="64"/>
      <c r="S1815" s="65"/>
      <c r="T1815" s="62"/>
      <c r="U1815" s="62"/>
      <c r="V1815" s="62"/>
    </row>
    <row r="1816" spans="7:22" x14ac:dyDescent="0.4">
      <c r="G1816" s="62"/>
      <c r="H1816" s="100"/>
      <c r="I1816" s="63"/>
      <c r="J1816" s="73"/>
      <c r="K1816" s="79"/>
      <c r="L1816" s="62"/>
      <c r="M1816" s="101"/>
      <c r="N1816" s="80"/>
      <c r="O1816" s="80"/>
      <c r="P1816" s="80"/>
      <c r="Q1816" s="64"/>
      <c r="R1816" s="64"/>
      <c r="S1816" s="65"/>
      <c r="T1816" s="62"/>
      <c r="U1816" s="62"/>
      <c r="V1816" s="62"/>
    </row>
    <row r="1817" spans="7:22" x14ac:dyDescent="0.4">
      <c r="G1817" s="62"/>
      <c r="H1817" s="100"/>
      <c r="I1817" s="63"/>
      <c r="J1817" s="73"/>
      <c r="K1817" s="79"/>
      <c r="L1817" s="62"/>
      <c r="M1817" s="101"/>
      <c r="N1817" s="80"/>
      <c r="O1817" s="80"/>
      <c r="P1817" s="80"/>
      <c r="Q1817" s="64"/>
      <c r="R1817" s="64"/>
      <c r="S1817" s="65"/>
      <c r="T1817" s="62"/>
      <c r="U1817" s="62"/>
      <c r="V1817" s="62"/>
    </row>
    <row r="1818" spans="7:22" x14ac:dyDescent="0.4">
      <c r="G1818" s="62"/>
      <c r="H1818" s="100"/>
      <c r="I1818" s="63"/>
      <c r="J1818" s="73"/>
      <c r="K1818" s="79"/>
      <c r="L1818" s="62"/>
      <c r="M1818" s="101"/>
      <c r="N1818" s="80"/>
      <c r="O1818" s="80"/>
      <c r="P1818" s="80"/>
      <c r="Q1818" s="64"/>
      <c r="R1818" s="64"/>
      <c r="S1818" s="65"/>
      <c r="T1818" s="62"/>
      <c r="U1818" s="62"/>
      <c r="V1818" s="62"/>
    </row>
    <row r="1819" spans="7:22" x14ac:dyDescent="0.4">
      <c r="G1819" s="62"/>
      <c r="H1819" s="100"/>
      <c r="I1819" s="63"/>
      <c r="J1819" s="73"/>
      <c r="K1819" s="79"/>
      <c r="L1819" s="62"/>
      <c r="M1819" s="101"/>
      <c r="N1819" s="80"/>
      <c r="O1819" s="80"/>
      <c r="P1819" s="80"/>
      <c r="Q1819" s="64"/>
      <c r="R1819" s="64"/>
      <c r="S1819" s="65"/>
      <c r="T1819" s="62"/>
      <c r="U1819" s="62"/>
      <c r="V1819" s="62"/>
    </row>
    <row r="1820" spans="7:22" x14ac:dyDescent="0.4">
      <c r="G1820" s="62"/>
      <c r="H1820" s="100"/>
      <c r="I1820" s="63"/>
      <c r="J1820" s="73"/>
      <c r="K1820" s="79"/>
      <c r="L1820" s="62"/>
      <c r="M1820" s="101"/>
      <c r="N1820" s="80"/>
      <c r="O1820" s="80"/>
      <c r="P1820" s="80"/>
      <c r="Q1820" s="64"/>
      <c r="R1820" s="64"/>
      <c r="S1820" s="65"/>
      <c r="T1820" s="62"/>
      <c r="U1820" s="62"/>
      <c r="V1820" s="62"/>
    </row>
    <row r="1821" spans="7:22" x14ac:dyDescent="0.4">
      <c r="G1821" s="62"/>
      <c r="H1821" s="100"/>
      <c r="I1821" s="63"/>
      <c r="J1821" s="73"/>
      <c r="K1821" s="79"/>
      <c r="L1821" s="62"/>
      <c r="M1821" s="101"/>
      <c r="N1821" s="80"/>
      <c r="O1821" s="80"/>
      <c r="P1821" s="80"/>
      <c r="Q1821" s="64"/>
      <c r="R1821" s="64"/>
      <c r="S1821" s="65"/>
      <c r="T1821" s="62"/>
      <c r="U1821" s="62"/>
      <c r="V1821" s="62"/>
    </row>
    <row r="1822" spans="7:22" x14ac:dyDescent="0.4">
      <c r="G1822" s="62"/>
      <c r="H1822" s="100"/>
      <c r="I1822" s="63"/>
      <c r="J1822" s="73"/>
      <c r="K1822" s="79"/>
      <c r="L1822" s="62"/>
      <c r="M1822" s="101"/>
      <c r="N1822" s="80"/>
      <c r="O1822" s="80"/>
      <c r="P1822" s="80"/>
      <c r="Q1822" s="64"/>
      <c r="R1822" s="64"/>
      <c r="S1822" s="65"/>
      <c r="T1822" s="62"/>
      <c r="U1822" s="62"/>
      <c r="V1822" s="62"/>
    </row>
    <row r="1823" spans="7:22" x14ac:dyDescent="0.4">
      <c r="G1823" s="62"/>
      <c r="H1823" s="100"/>
      <c r="I1823" s="63"/>
      <c r="J1823" s="73"/>
      <c r="K1823" s="79"/>
      <c r="L1823" s="62"/>
      <c r="M1823" s="101"/>
      <c r="N1823" s="80"/>
      <c r="O1823" s="80"/>
      <c r="P1823" s="80"/>
      <c r="Q1823" s="64"/>
      <c r="R1823" s="64"/>
      <c r="S1823" s="65"/>
      <c r="T1823" s="62"/>
      <c r="U1823" s="62"/>
      <c r="V1823" s="62"/>
    </row>
    <row r="1824" spans="7:22" x14ac:dyDescent="0.4">
      <c r="G1824" s="62"/>
      <c r="H1824" s="100"/>
      <c r="I1824" s="63"/>
      <c r="J1824" s="73"/>
      <c r="K1824" s="79"/>
      <c r="L1824" s="62"/>
      <c r="M1824" s="101"/>
      <c r="N1824" s="80"/>
      <c r="O1824" s="80"/>
      <c r="P1824" s="80"/>
      <c r="Q1824" s="64"/>
      <c r="R1824" s="64"/>
      <c r="S1824" s="65"/>
      <c r="T1824" s="62"/>
      <c r="U1824" s="62"/>
      <c r="V1824" s="62"/>
    </row>
    <row r="1825" spans="7:22" x14ac:dyDescent="0.4">
      <c r="G1825" s="62"/>
      <c r="H1825" s="100"/>
      <c r="I1825" s="63"/>
      <c r="J1825" s="73"/>
      <c r="K1825" s="79"/>
      <c r="L1825" s="62"/>
      <c r="M1825" s="101"/>
      <c r="N1825" s="80"/>
      <c r="O1825" s="80"/>
      <c r="P1825" s="80"/>
      <c r="Q1825" s="64"/>
      <c r="R1825" s="64"/>
      <c r="S1825" s="65"/>
      <c r="T1825" s="62"/>
      <c r="U1825" s="62"/>
      <c r="V1825" s="62"/>
    </row>
    <row r="1826" spans="7:22" x14ac:dyDescent="0.4">
      <c r="G1826" s="62"/>
      <c r="H1826" s="100"/>
      <c r="I1826" s="63"/>
      <c r="J1826" s="73"/>
      <c r="K1826" s="79"/>
      <c r="L1826" s="62"/>
      <c r="M1826" s="101"/>
      <c r="N1826" s="80"/>
      <c r="O1826" s="80"/>
      <c r="P1826" s="80"/>
      <c r="Q1826" s="64"/>
      <c r="R1826" s="64"/>
      <c r="S1826" s="65"/>
      <c r="T1826" s="62"/>
      <c r="U1826" s="62"/>
      <c r="V1826" s="62"/>
    </row>
    <row r="1827" spans="7:22" x14ac:dyDescent="0.4">
      <c r="G1827" s="62"/>
      <c r="H1827" s="100"/>
      <c r="I1827" s="63"/>
      <c r="J1827" s="73"/>
      <c r="K1827" s="79"/>
      <c r="L1827" s="62"/>
      <c r="M1827" s="101"/>
      <c r="N1827" s="80"/>
      <c r="O1827" s="80"/>
      <c r="P1827" s="80"/>
      <c r="Q1827" s="64"/>
      <c r="R1827" s="64"/>
      <c r="S1827" s="65"/>
      <c r="T1827" s="62"/>
      <c r="U1827" s="62"/>
      <c r="V1827" s="62"/>
    </row>
    <row r="1828" spans="7:22" x14ac:dyDescent="0.4">
      <c r="G1828" s="62"/>
      <c r="H1828" s="100"/>
      <c r="I1828" s="63"/>
      <c r="J1828" s="73"/>
      <c r="K1828" s="79"/>
      <c r="L1828" s="62"/>
      <c r="M1828" s="101"/>
      <c r="N1828" s="80"/>
      <c r="O1828" s="80"/>
      <c r="P1828" s="80"/>
      <c r="Q1828" s="64"/>
      <c r="R1828" s="64"/>
      <c r="S1828" s="65"/>
      <c r="T1828" s="62"/>
      <c r="U1828" s="62"/>
      <c r="V1828" s="62"/>
    </row>
    <row r="1829" spans="7:22" x14ac:dyDescent="0.4">
      <c r="G1829" s="62"/>
      <c r="H1829" s="100"/>
      <c r="I1829" s="63"/>
      <c r="J1829" s="73"/>
      <c r="K1829" s="79"/>
      <c r="L1829" s="62"/>
      <c r="M1829" s="101"/>
      <c r="N1829" s="80"/>
      <c r="O1829" s="80"/>
      <c r="P1829" s="80"/>
      <c r="Q1829" s="64"/>
      <c r="R1829" s="64"/>
      <c r="S1829" s="65"/>
      <c r="T1829" s="62"/>
      <c r="U1829" s="62"/>
      <c r="V1829" s="62"/>
    </row>
    <row r="1830" spans="7:22" x14ac:dyDescent="0.4">
      <c r="G1830" s="62"/>
      <c r="H1830" s="100"/>
      <c r="I1830" s="63"/>
      <c r="J1830" s="73"/>
      <c r="K1830" s="79"/>
      <c r="L1830" s="62"/>
      <c r="M1830" s="101"/>
      <c r="N1830" s="80"/>
      <c r="O1830" s="80"/>
      <c r="P1830" s="80"/>
      <c r="Q1830" s="64"/>
      <c r="R1830" s="64"/>
      <c r="S1830" s="65"/>
      <c r="T1830" s="62"/>
      <c r="U1830" s="62"/>
      <c r="V1830" s="62"/>
    </row>
    <row r="1831" spans="7:22" x14ac:dyDescent="0.4">
      <c r="G1831" s="62"/>
      <c r="H1831" s="100"/>
      <c r="I1831" s="63"/>
      <c r="J1831" s="73"/>
      <c r="K1831" s="79"/>
      <c r="L1831" s="62"/>
      <c r="M1831" s="101"/>
      <c r="N1831" s="80"/>
      <c r="O1831" s="80"/>
      <c r="P1831" s="80"/>
      <c r="Q1831" s="64"/>
      <c r="R1831" s="64"/>
      <c r="S1831" s="65"/>
      <c r="T1831" s="62"/>
      <c r="U1831" s="62"/>
      <c r="V1831" s="62"/>
    </row>
    <row r="1832" spans="7:22" x14ac:dyDescent="0.4">
      <c r="G1832" s="62"/>
      <c r="H1832" s="100"/>
      <c r="I1832" s="63"/>
      <c r="J1832" s="73"/>
      <c r="K1832" s="79"/>
      <c r="L1832" s="62"/>
      <c r="M1832" s="101"/>
      <c r="N1832" s="80"/>
      <c r="O1832" s="80"/>
      <c r="P1832" s="80"/>
      <c r="Q1832" s="64"/>
      <c r="R1832" s="64"/>
      <c r="S1832" s="65"/>
      <c r="T1832" s="62"/>
      <c r="U1832" s="62"/>
      <c r="V1832" s="62"/>
    </row>
    <row r="1833" spans="7:22" x14ac:dyDescent="0.4">
      <c r="G1833" s="62"/>
      <c r="H1833" s="100"/>
      <c r="I1833" s="63"/>
      <c r="J1833" s="73"/>
      <c r="K1833" s="79"/>
      <c r="L1833" s="62"/>
      <c r="M1833" s="101"/>
      <c r="N1833" s="80"/>
      <c r="O1833" s="80"/>
      <c r="P1833" s="80"/>
      <c r="Q1833" s="64"/>
      <c r="R1833" s="64"/>
      <c r="S1833" s="65"/>
      <c r="T1833" s="62"/>
      <c r="U1833" s="62"/>
      <c r="V1833" s="62"/>
    </row>
    <row r="1834" spans="7:22" x14ac:dyDescent="0.4">
      <c r="G1834" s="62"/>
      <c r="H1834" s="100"/>
      <c r="I1834" s="63"/>
      <c r="J1834" s="73"/>
      <c r="K1834" s="79"/>
      <c r="L1834" s="62"/>
      <c r="M1834" s="101"/>
      <c r="N1834" s="80"/>
      <c r="O1834" s="80"/>
      <c r="P1834" s="80"/>
      <c r="Q1834" s="64"/>
      <c r="R1834" s="64"/>
      <c r="S1834" s="65"/>
      <c r="T1834" s="62"/>
      <c r="U1834" s="62"/>
      <c r="V1834" s="62"/>
    </row>
    <row r="1835" spans="7:22" x14ac:dyDescent="0.4">
      <c r="G1835" s="62"/>
      <c r="H1835" s="100"/>
      <c r="I1835" s="63"/>
      <c r="J1835" s="73"/>
      <c r="K1835" s="79"/>
      <c r="L1835" s="62"/>
      <c r="M1835" s="101"/>
      <c r="N1835" s="80"/>
      <c r="O1835" s="80"/>
      <c r="P1835" s="80"/>
      <c r="Q1835" s="64"/>
      <c r="R1835" s="64"/>
      <c r="S1835" s="65"/>
      <c r="T1835" s="62"/>
      <c r="U1835" s="62"/>
      <c r="V1835" s="62"/>
    </row>
    <row r="1836" spans="7:22" x14ac:dyDescent="0.4">
      <c r="G1836" s="62"/>
      <c r="H1836" s="100"/>
      <c r="I1836" s="63"/>
      <c r="J1836" s="73"/>
      <c r="K1836" s="79"/>
      <c r="L1836" s="62"/>
      <c r="M1836" s="101"/>
      <c r="N1836" s="80"/>
      <c r="O1836" s="80"/>
      <c r="P1836" s="80"/>
      <c r="Q1836" s="64"/>
      <c r="R1836" s="64"/>
      <c r="S1836" s="65"/>
      <c r="T1836" s="62"/>
      <c r="U1836" s="62"/>
      <c r="V1836" s="62"/>
    </row>
    <row r="1837" spans="7:22" x14ac:dyDescent="0.4">
      <c r="G1837" s="62"/>
      <c r="H1837" s="100"/>
      <c r="I1837" s="63"/>
      <c r="J1837" s="73"/>
      <c r="K1837" s="79"/>
      <c r="L1837" s="62"/>
      <c r="M1837" s="101"/>
      <c r="N1837" s="80"/>
      <c r="O1837" s="80"/>
      <c r="P1837" s="80"/>
      <c r="Q1837" s="64"/>
      <c r="R1837" s="64"/>
      <c r="S1837" s="65"/>
      <c r="T1837" s="62"/>
      <c r="U1837" s="62"/>
      <c r="V1837" s="62"/>
    </row>
    <row r="1838" spans="7:22" x14ac:dyDescent="0.4">
      <c r="G1838" s="62"/>
      <c r="H1838" s="100"/>
      <c r="I1838" s="63"/>
      <c r="J1838" s="73"/>
      <c r="K1838" s="79"/>
      <c r="L1838" s="62"/>
      <c r="M1838" s="101"/>
      <c r="N1838" s="80"/>
      <c r="O1838" s="80"/>
      <c r="P1838" s="80"/>
      <c r="Q1838" s="64"/>
      <c r="R1838" s="64"/>
      <c r="S1838" s="65"/>
      <c r="T1838" s="62"/>
      <c r="U1838" s="62"/>
      <c r="V1838" s="62"/>
    </row>
    <row r="1839" spans="7:22" x14ac:dyDescent="0.4">
      <c r="G1839" s="62"/>
      <c r="H1839" s="100"/>
      <c r="I1839" s="63"/>
      <c r="J1839" s="73"/>
      <c r="K1839" s="79"/>
      <c r="L1839" s="62"/>
      <c r="M1839" s="101"/>
      <c r="N1839" s="80"/>
      <c r="O1839" s="80"/>
      <c r="P1839" s="80"/>
      <c r="Q1839" s="64"/>
      <c r="R1839" s="64"/>
      <c r="S1839" s="65"/>
      <c r="T1839" s="62"/>
      <c r="U1839" s="62"/>
      <c r="V1839" s="62"/>
    </row>
    <row r="1840" spans="7:22" x14ac:dyDescent="0.4">
      <c r="G1840" s="62"/>
      <c r="H1840" s="100"/>
      <c r="I1840" s="63"/>
      <c r="J1840" s="73"/>
      <c r="K1840" s="79"/>
      <c r="L1840" s="62"/>
      <c r="M1840" s="101"/>
      <c r="N1840" s="80"/>
      <c r="O1840" s="80"/>
      <c r="P1840" s="80"/>
      <c r="Q1840" s="64"/>
      <c r="R1840" s="64"/>
      <c r="S1840" s="65"/>
      <c r="T1840" s="62"/>
      <c r="U1840" s="62"/>
      <c r="V1840" s="62"/>
    </row>
    <row r="1841" spans="1:22" ht="17.5" customHeight="1" thickBot="1" x14ac:dyDescent="0.45">
      <c r="A1841" s="4"/>
      <c r="G1841" s="62"/>
      <c r="H1841" s="100"/>
      <c r="I1841" s="63"/>
      <c r="J1841" s="73"/>
      <c r="K1841" s="79"/>
      <c r="L1841" s="79"/>
      <c r="M1841" s="101"/>
      <c r="N1841" s="93"/>
      <c r="O1841" s="80"/>
      <c r="P1841" s="80"/>
      <c r="Q1841" s="64"/>
      <c r="R1841" s="66"/>
      <c r="S1841" s="65"/>
      <c r="T1841" s="62"/>
      <c r="U1841" s="62"/>
      <c r="V1841" s="62"/>
    </row>
    <row r="1842" spans="1:22" ht="17.5" customHeight="1" thickTop="1" x14ac:dyDescent="0.4">
      <c r="G1842" s="62"/>
      <c r="H1842" s="100"/>
      <c r="I1842" s="63"/>
      <c r="J1842" s="73"/>
      <c r="K1842" s="79"/>
      <c r="L1842" s="62"/>
      <c r="M1842" s="101"/>
      <c r="N1842" s="80"/>
      <c r="O1842" s="80"/>
      <c r="P1842" s="80"/>
      <c r="Q1842" s="64"/>
      <c r="R1842" s="64"/>
      <c r="S1842" s="65"/>
      <c r="T1842" s="62"/>
      <c r="U1842" s="62"/>
      <c r="V1842" s="62"/>
    </row>
    <row r="1843" spans="1:22" x14ac:dyDescent="0.4">
      <c r="G1843" s="62"/>
      <c r="H1843" s="100"/>
      <c r="I1843" s="63"/>
      <c r="J1843" s="73"/>
      <c r="K1843" s="79"/>
      <c r="L1843" s="62"/>
      <c r="M1843" s="101"/>
      <c r="N1843" s="80"/>
      <c r="O1843" s="80"/>
      <c r="P1843" s="80"/>
      <c r="Q1843" s="64"/>
      <c r="R1843" s="64"/>
      <c r="S1843" s="65"/>
      <c r="T1843" s="62"/>
      <c r="U1843" s="62"/>
      <c r="V1843" s="62"/>
    </row>
    <row r="1844" spans="1:22" x14ac:dyDescent="0.4">
      <c r="G1844" s="62"/>
      <c r="H1844" s="100"/>
      <c r="I1844" s="63"/>
      <c r="J1844" s="73"/>
      <c r="K1844" s="79"/>
      <c r="L1844" s="62"/>
      <c r="M1844" s="101"/>
      <c r="N1844" s="80"/>
      <c r="O1844" s="80"/>
      <c r="P1844" s="80"/>
      <c r="Q1844" s="64"/>
      <c r="R1844" s="64"/>
      <c r="S1844" s="65"/>
      <c r="T1844" s="62"/>
      <c r="U1844" s="62"/>
      <c r="V1844" s="62"/>
    </row>
    <row r="1845" spans="1:22" x14ac:dyDescent="0.4">
      <c r="G1845" s="62"/>
      <c r="H1845" s="100"/>
      <c r="I1845" s="63"/>
      <c r="J1845" s="73"/>
      <c r="K1845" s="79"/>
      <c r="L1845" s="62"/>
      <c r="M1845" s="101"/>
      <c r="N1845" s="80"/>
      <c r="O1845" s="80"/>
      <c r="P1845" s="80"/>
      <c r="Q1845" s="64"/>
      <c r="R1845" s="64"/>
      <c r="S1845" s="65"/>
      <c r="T1845" s="62"/>
      <c r="U1845" s="62"/>
      <c r="V1845" s="62"/>
    </row>
    <row r="1846" spans="1:22" x14ac:dyDescent="0.4">
      <c r="G1846" s="62"/>
      <c r="H1846" s="100"/>
      <c r="I1846" s="63"/>
      <c r="J1846" s="73"/>
      <c r="K1846" s="79"/>
      <c r="L1846" s="62"/>
      <c r="M1846" s="101"/>
      <c r="N1846" s="80"/>
      <c r="O1846" s="80"/>
      <c r="P1846" s="80"/>
      <c r="Q1846" s="64"/>
      <c r="R1846" s="64"/>
      <c r="S1846" s="65"/>
      <c r="T1846" s="62"/>
      <c r="U1846" s="62"/>
      <c r="V1846" s="62"/>
    </row>
    <row r="1847" spans="1:22" x14ac:dyDescent="0.4">
      <c r="G1847" s="62"/>
      <c r="H1847" s="100"/>
      <c r="I1847" s="63"/>
      <c r="J1847" s="73"/>
      <c r="K1847" s="79"/>
      <c r="L1847" s="62"/>
      <c r="M1847" s="101"/>
      <c r="N1847" s="80"/>
      <c r="O1847" s="80"/>
      <c r="P1847" s="80"/>
      <c r="Q1847" s="64"/>
      <c r="R1847" s="64"/>
      <c r="S1847" s="65"/>
      <c r="T1847" s="62"/>
      <c r="U1847" s="62"/>
      <c r="V1847" s="62"/>
    </row>
    <row r="1848" spans="1:22" x14ac:dyDescent="0.4">
      <c r="E1848" s="4"/>
      <c r="F1848" s="4"/>
      <c r="G1848" s="62"/>
      <c r="H1848" s="100"/>
      <c r="I1848" s="63"/>
      <c r="J1848" s="73"/>
      <c r="K1848" s="79"/>
      <c r="L1848" s="62"/>
      <c r="M1848" s="101"/>
      <c r="N1848" s="80"/>
      <c r="O1848" s="80"/>
      <c r="P1848" s="80"/>
      <c r="Q1848" s="64"/>
      <c r="R1848" s="64"/>
      <c r="S1848" s="65"/>
      <c r="T1848" s="62"/>
      <c r="U1848" s="62"/>
      <c r="V1848" s="62"/>
    </row>
    <row r="1849" spans="1:22" x14ac:dyDescent="0.4">
      <c r="B1849" s="27"/>
      <c r="C1849" s="4"/>
      <c r="D1849" s="4"/>
      <c r="G1849" s="62"/>
      <c r="H1849" s="100"/>
      <c r="I1849" s="63"/>
      <c r="J1849" s="73"/>
      <c r="K1849" s="79"/>
      <c r="L1849" s="62"/>
      <c r="M1849" s="101"/>
      <c r="N1849" s="80"/>
      <c r="O1849" s="80"/>
      <c r="P1849" s="80"/>
      <c r="Q1849" s="64"/>
      <c r="R1849" s="64"/>
      <c r="S1849" s="65"/>
      <c r="T1849" s="62"/>
      <c r="U1849" s="62"/>
      <c r="V1849" s="62"/>
    </row>
    <row r="1850" spans="1:22" x14ac:dyDescent="0.4">
      <c r="G1850" s="62"/>
      <c r="H1850" s="100"/>
      <c r="I1850" s="63"/>
      <c r="J1850" s="73"/>
      <c r="K1850" s="79"/>
      <c r="L1850" s="62"/>
      <c r="M1850" s="101"/>
      <c r="N1850" s="80"/>
      <c r="O1850" s="80"/>
      <c r="P1850" s="80"/>
      <c r="Q1850" s="64"/>
      <c r="R1850" s="64"/>
      <c r="S1850" s="65"/>
      <c r="T1850" s="62"/>
      <c r="U1850" s="62"/>
      <c r="V1850" s="62"/>
    </row>
    <row r="1851" spans="1:22" x14ac:dyDescent="0.4">
      <c r="G1851" s="62"/>
      <c r="H1851" s="100"/>
      <c r="I1851" s="63"/>
      <c r="J1851" s="73"/>
      <c r="K1851" s="79"/>
      <c r="L1851" s="62"/>
      <c r="M1851" s="101"/>
      <c r="N1851" s="80"/>
      <c r="O1851" s="80"/>
      <c r="P1851" s="80"/>
      <c r="Q1851" s="64"/>
      <c r="R1851" s="64"/>
      <c r="S1851" s="65"/>
      <c r="T1851" s="62"/>
      <c r="U1851" s="62"/>
      <c r="V1851" s="62"/>
    </row>
    <row r="1852" spans="1:22" x14ac:dyDescent="0.4">
      <c r="G1852" s="62"/>
      <c r="H1852" s="100"/>
      <c r="I1852" s="63"/>
      <c r="J1852" s="73"/>
      <c r="K1852" s="79"/>
      <c r="L1852" s="62"/>
      <c r="M1852" s="101"/>
      <c r="N1852" s="80"/>
      <c r="O1852" s="80"/>
      <c r="P1852" s="80"/>
      <c r="Q1852" s="64"/>
      <c r="R1852" s="64"/>
      <c r="S1852" s="65"/>
      <c r="T1852" s="62"/>
      <c r="U1852" s="62"/>
      <c r="V1852" s="62"/>
    </row>
    <row r="1853" spans="1:22" x14ac:dyDescent="0.4">
      <c r="G1853" s="62"/>
      <c r="H1853" s="100"/>
      <c r="I1853" s="63"/>
      <c r="J1853" s="73"/>
      <c r="K1853" s="79"/>
      <c r="L1853" s="62"/>
      <c r="M1853" s="101"/>
      <c r="N1853" s="80"/>
      <c r="O1853" s="80"/>
      <c r="P1853" s="80"/>
      <c r="Q1853" s="64"/>
      <c r="R1853" s="64"/>
      <c r="S1853" s="65"/>
      <c r="T1853" s="62"/>
      <c r="U1853" s="62"/>
      <c r="V1853" s="62"/>
    </row>
    <row r="1854" spans="1:22" x14ac:dyDescent="0.4">
      <c r="G1854" s="62"/>
      <c r="H1854" s="100"/>
      <c r="I1854" s="63"/>
      <c r="J1854" s="73"/>
      <c r="K1854" s="79"/>
      <c r="L1854" s="62"/>
      <c r="M1854" s="101"/>
      <c r="N1854" s="80"/>
      <c r="O1854" s="80"/>
      <c r="P1854" s="80"/>
      <c r="Q1854" s="64"/>
      <c r="R1854" s="64"/>
      <c r="S1854" s="65"/>
      <c r="T1854" s="62"/>
      <c r="U1854" s="62"/>
      <c r="V1854" s="62"/>
    </row>
    <row r="1855" spans="1:22" x14ac:dyDescent="0.4">
      <c r="G1855" s="62"/>
      <c r="H1855" s="100"/>
      <c r="I1855" s="63"/>
      <c r="J1855" s="73"/>
      <c r="K1855" s="79"/>
      <c r="L1855" s="62"/>
      <c r="M1855" s="101"/>
      <c r="N1855" s="80"/>
      <c r="O1855" s="80"/>
      <c r="P1855" s="80"/>
      <c r="Q1855" s="64"/>
      <c r="R1855" s="64"/>
      <c r="S1855" s="65"/>
      <c r="T1855" s="62"/>
      <c r="U1855" s="62"/>
      <c r="V1855" s="62"/>
    </row>
    <row r="1856" spans="1:22" x14ac:dyDescent="0.4">
      <c r="G1856" s="62"/>
      <c r="H1856" s="100"/>
      <c r="I1856" s="63"/>
      <c r="J1856" s="73"/>
      <c r="K1856" s="79"/>
      <c r="L1856" s="62"/>
      <c r="M1856" s="101"/>
      <c r="N1856" s="80"/>
      <c r="O1856" s="80"/>
      <c r="P1856" s="80"/>
      <c r="Q1856" s="64"/>
      <c r="R1856" s="64"/>
      <c r="S1856" s="65"/>
      <c r="T1856" s="62"/>
      <c r="U1856" s="62"/>
      <c r="V1856" s="62"/>
    </row>
    <row r="1857" spans="7:22" x14ac:dyDescent="0.4">
      <c r="G1857" s="62"/>
      <c r="H1857" s="100"/>
      <c r="I1857" s="63"/>
      <c r="J1857" s="73"/>
      <c r="K1857" s="79"/>
      <c r="L1857" s="62"/>
      <c r="M1857" s="101"/>
      <c r="N1857" s="80"/>
      <c r="O1857" s="80"/>
      <c r="P1857" s="80"/>
      <c r="Q1857" s="64"/>
      <c r="R1857" s="64"/>
      <c r="S1857" s="65"/>
      <c r="T1857" s="62"/>
      <c r="U1857" s="62"/>
      <c r="V1857" s="62"/>
    </row>
    <row r="1858" spans="7:22" x14ac:dyDescent="0.4">
      <c r="G1858" s="62"/>
      <c r="H1858" s="100"/>
      <c r="I1858" s="63"/>
      <c r="J1858" s="73"/>
      <c r="K1858" s="79"/>
      <c r="L1858" s="62"/>
      <c r="M1858" s="101"/>
      <c r="N1858" s="80"/>
      <c r="O1858" s="80"/>
      <c r="P1858" s="80"/>
      <c r="Q1858" s="64"/>
      <c r="R1858" s="64"/>
      <c r="S1858" s="65"/>
      <c r="T1858" s="62"/>
      <c r="U1858" s="62"/>
      <c r="V1858" s="62"/>
    </row>
    <row r="1859" spans="7:22" x14ac:dyDescent="0.4">
      <c r="G1859" s="62"/>
      <c r="H1859" s="100"/>
      <c r="I1859" s="63"/>
      <c r="J1859" s="73"/>
      <c r="K1859" s="79"/>
      <c r="L1859" s="62"/>
      <c r="M1859" s="101"/>
      <c r="N1859" s="80"/>
      <c r="O1859" s="80"/>
      <c r="P1859" s="80"/>
      <c r="Q1859" s="64"/>
      <c r="R1859" s="64"/>
      <c r="S1859" s="65"/>
      <c r="T1859" s="62"/>
      <c r="U1859" s="62"/>
      <c r="V1859" s="62"/>
    </row>
    <row r="1860" spans="7:22" x14ac:dyDescent="0.4">
      <c r="G1860" s="62"/>
      <c r="H1860" s="100"/>
      <c r="I1860" s="63"/>
      <c r="J1860" s="73"/>
      <c r="K1860" s="79"/>
      <c r="L1860" s="62"/>
      <c r="M1860" s="101"/>
      <c r="N1860" s="80"/>
      <c r="O1860" s="80"/>
      <c r="P1860" s="80"/>
      <c r="Q1860" s="64"/>
      <c r="R1860" s="64"/>
      <c r="S1860" s="65"/>
      <c r="T1860" s="62"/>
      <c r="U1860" s="62"/>
      <c r="V1860" s="62"/>
    </row>
    <row r="1861" spans="7:22" x14ac:dyDescent="0.4">
      <c r="G1861" s="62"/>
      <c r="H1861" s="100"/>
      <c r="I1861" s="63"/>
      <c r="J1861" s="73"/>
      <c r="K1861" s="79"/>
      <c r="L1861" s="62"/>
      <c r="M1861" s="101"/>
      <c r="N1861" s="80"/>
      <c r="O1861" s="80"/>
      <c r="P1861" s="80"/>
      <c r="Q1861" s="64"/>
      <c r="R1861" s="64"/>
      <c r="S1861" s="65"/>
      <c r="T1861" s="62"/>
      <c r="U1861" s="62"/>
      <c r="V1861" s="62"/>
    </row>
    <row r="1862" spans="7:22" x14ac:dyDescent="0.4">
      <c r="G1862" s="62"/>
      <c r="H1862" s="100"/>
      <c r="I1862" s="63"/>
      <c r="J1862" s="73"/>
      <c r="K1862" s="79"/>
      <c r="L1862" s="62"/>
      <c r="M1862" s="101"/>
      <c r="N1862" s="80"/>
      <c r="O1862" s="80"/>
      <c r="P1862" s="80"/>
      <c r="Q1862" s="64"/>
      <c r="R1862" s="64"/>
      <c r="S1862" s="65"/>
      <c r="T1862" s="62"/>
      <c r="U1862" s="62"/>
      <c r="V1862" s="62"/>
    </row>
    <row r="1863" spans="7:22" x14ac:dyDescent="0.4">
      <c r="G1863" s="62"/>
      <c r="H1863" s="100"/>
      <c r="I1863" s="63"/>
      <c r="J1863" s="73"/>
      <c r="K1863" s="79"/>
      <c r="L1863" s="62"/>
      <c r="M1863" s="101"/>
      <c r="N1863" s="80"/>
      <c r="O1863" s="80"/>
      <c r="P1863" s="80"/>
      <c r="Q1863" s="64"/>
      <c r="R1863" s="64"/>
      <c r="S1863" s="65"/>
      <c r="T1863" s="62"/>
      <c r="U1863" s="62"/>
      <c r="V1863" s="62"/>
    </row>
    <row r="1864" spans="7:22" x14ac:dyDescent="0.4">
      <c r="G1864" s="62"/>
      <c r="H1864" s="100"/>
      <c r="I1864" s="63"/>
      <c r="J1864" s="73"/>
      <c r="K1864" s="79"/>
      <c r="L1864" s="62"/>
      <c r="M1864" s="101"/>
      <c r="N1864" s="80"/>
      <c r="O1864" s="80"/>
      <c r="P1864" s="80"/>
      <c r="Q1864" s="64"/>
      <c r="R1864" s="64"/>
      <c r="S1864" s="65"/>
      <c r="T1864" s="62"/>
      <c r="U1864" s="62"/>
      <c r="V1864" s="62"/>
    </row>
    <row r="1865" spans="7:22" x14ac:dyDescent="0.4">
      <c r="G1865" s="62"/>
      <c r="H1865" s="100"/>
      <c r="I1865" s="63"/>
      <c r="J1865" s="73"/>
      <c r="K1865" s="79"/>
      <c r="L1865" s="62"/>
      <c r="M1865" s="101"/>
      <c r="N1865" s="80"/>
      <c r="O1865" s="80"/>
      <c r="P1865" s="80"/>
      <c r="Q1865" s="64"/>
      <c r="R1865" s="64"/>
      <c r="S1865" s="65"/>
      <c r="T1865" s="62"/>
      <c r="U1865" s="62"/>
      <c r="V1865" s="62"/>
    </row>
    <row r="1866" spans="7:22" x14ac:dyDescent="0.4">
      <c r="G1866" s="62"/>
      <c r="H1866" s="100"/>
      <c r="I1866" s="63"/>
      <c r="J1866" s="73"/>
      <c r="K1866" s="79"/>
      <c r="L1866" s="62"/>
      <c r="M1866" s="101"/>
      <c r="N1866" s="80"/>
      <c r="O1866" s="80"/>
      <c r="P1866" s="80"/>
      <c r="Q1866" s="64"/>
      <c r="R1866" s="64"/>
      <c r="S1866" s="65"/>
      <c r="T1866" s="62"/>
      <c r="U1866" s="62"/>
      <c r="V1866" s="62"/>
    </row>
    <row r="1867" spans="7:22" x14ac:dyDescent="0.4">
      <c r="G1867" s="62"/>
      <c r="H1867" s="100"/>
      <c r="I1867" s="63"/>
      <c r="J1867" s="73"/>
      <c r="K1867" s="79"/>
      <c r="L1867" s="62"/>
      <c r="M1867" s="101"/>
      <c r="N1867" s="80"/>
      <c r="O1867" s="80"/>
      <c r="P1867" s="80"/>
      <c r="Q1867" s="64"/>
      <c r="R1867" s="64"/>
      <c r="S1867" s="65"/>
      <c r="T1867" s="62"/>
      <c r="U1867" s="62"/>
      <c r="V1867" s="62"/>
    </row>
    <row r="1868" spans="7:22" x14ac:dyDescent="0.4">
      <c r="G1868" s="62"/>
      <c r="H1868" s="100"/>
      <c r="I1868" s="63"/>
      <c r="J1868" s="73"/>
      <c r="K1868" s="79"/>
      <c r="L1868" s="62"/>
      <c r="M1868" s="101"/>
      <c r="N1868" s="80"/>
      <c r="O1868" s="80"/>
      <c r="P1868" s="80"/>
      <c r="Q1868" s="64"/>
      <c r="R1868" s="64"/>
      <c r="S1868" s="65"/>
      <c r="T1868" s="62"/>
      <c r="U1868" s="62"/>
      <c r="V1868" s="62"/>
    </row>
    <row r="1869" spans="7:22" x14ac:dyDescent="0.4">
      <c r="G1869" s="62"/>
      <c r="H1869" s="100"/>
      <c r="I1869" s="63"/>
      <c r="J1869" s="73"/>
      <c r="K1869" s="79"/>
      <c r="L1869" s="62"/>
      <c r="M1869" s="101"/>
      <c r="N1869" s="80"/>
      <c r="O1869" s="80"/>
      <c r="P1869" s="80"/>
      <c r="Q1869" s="64"/>
      <c r="R1869" s="64"/>
      <c r="S1869" s="65"/>
      <c r="T1869" s="62"/>
      <c r="U1869" s="62"/>
      <c r="V1869" s="62"/>
    </row>
    <row r="1870" spans="7:22" x14ac:dyDescent="0.4">
      <c r="G1870" s="62"/>
      <c r="H1870" s="100"/>
      <c r="I1870" s="63"/>
      <c r="J1870" s="73"/>
      <c r="K1870" s="79"/>
      <c r="L1870" s="62"/>
      <c r="M1870" s="101"/>
      <c r="N1870" s="80"/>
      <c r="O1870" s="80"/>
      <c r="P1870" s="80"/>
      <c r="Q1870" s="64"/>
      <c r="R1870" s="64"/>
      <c r="S1870" s="65"/>
      <c r="T1870" s="62"/>
      <c r="U1870" s="62"/>
      <c r="V1870" s="62"/>
    </row>
    <row r="1871" spans="7:22" x14ac:dyDescent="0.4">
      <c r="G1871" s="62"/>
      <c r="H1871" s="100"/>
      <c r="I1871" s="63"/>
      <c r="J1871" s="73"/>
      <c r="K1871" s="79"/>
      <c r="L1871" s="62"/>
      <c r="M1871" s="101"/>
      <c r="N1871" s="80"/>
      <c r="O1871" s="80"/>
      <c r="P1871" s="80"/>
      <c r="Q1871" s="64"/>
      <c r="R1871" s="64"/>
      <c r="S1871" s="65"/>
      <c r="T1871" s="62"/>
      <c r="U1871" s="62"/>
      <c r="V1871" s="62"/>
    </row>
    <row r="1872" spans="7:22" x14ac:dyDescent="0.4">
      <c r="G1872" s="62"/>
      <c r="H1872" s="100"/>
      <c r="I1872" s="63"/>
      <c r="J1872" s="73"/>
      <c r="K1872" s="79"/>
      <c r="L1872" s="62"/>
      <c r="M1872" s="101"/>
      <c r="N1872" s="80"/>
      <c r="O1872" s="80"/>
      <c r="P1872" s="80"/>
      <c r="Q1872" s="64"/>
      <c r="R1872" s="64"/>
      <c r="S1872" s="65"/>
      <c r="T1872" s="62"/>
      <c r="U1872" s="62"/>
      <c r="V1872" s="62"/>
    </row>
    <row r="1873" spans="7:22" x14ac:dyDescent="0.4">
      <c r="G1873" s="62"/>
      <c r="H1873" s="100"/>
      <c r="I1873" s="63"/>
      <c r="J1873" s="73"/>
      <c r="K1873" s="79"/>
      <c r="L1873" s="62"/>
      <c r="M1873" s="101"/>
      <c r="N1873" s="80"/>
      <c r="O1873" s="80"/>
      <c r="P1873" s="80"/>
      <c r="Q1873" s="64"/>
      <c r="R1873" s="64"/>
      <c r="S1873" s="65"/>
      <c r="T1873" s="62"/>
      <c r="U1873" s="62"/>
      <c r="V1873" s="62"/>
    </row>
    <row r="1874" spans="7:22" x14ac:dyDescent="0.4">
      <c r="G1874" s="62"/>
      <c r="H1874" s="100"/>
      <c r="I1874" s="63"/>
      <c r="J1874" s="73"/>
      <c r="K1874" s="79"/>
      <c r="L1874" s="62"/>
      <c r="M1874" s="101"/>
      <c r="N1874" s="80"/>
      <c r="O1874" s="80"/>
      <c r="P1874" s="80"/>
      <c r="Q1874" s="64"/>
      <c r="R1874" s="64"/>
      <c r="S1874" s="65"/>
      <c r="T1874" s="62"/>
      <c r="U1874" s="62"/>
      <c r="V1874" s="62"/>
    </row>
    <row r="1875" spans="7:22" x14ac:dyDescent="0.4">
      <c r="G1875" s="62"/>
      <c r="H1875" s="100"/>
      <c r="I1875" s="63"/>
      <c r="J1875" s="73"/>
      <c r="K1875" s="79"/>
      <c r="L1875" s="62"/>
      <c r="M1875" s="101"/>
      <c r="N1875" s="80"/>
      <c r="O1875" s="80"/>
      <c r="P1875" s="80"/>
      <c r="Q1875" s="64"/>
      <c r="R1875" s="64"/>
      <c r="S1875" s="65"/>
      <c r="T1875" s="62"/>
      <c r="U1875" s="62"/>
      <c r="V1875" s="62"/>
    </row>
    <row r="1876" spans="7:22" x14ac:dyDescent="0.4">
      <c r="G1876" s="62"/>
      <c r="H1876" s="100"/>
      <c r="I1876" s="63"/>
      <c r="J1876" s="73"/>
      <c r="K1876" s="79"/>
      <c r="L1876" s="62"/>
      <c r="M1876" s="101"/>
      <c r="N1876" s="80"/>
      <c r="O1876" s="80"/>
      <c r="P1876" s="80"/>
      <c r="Q1876" s="64"/>
      <c r="R1876" s="64"/>
      <c r="S1876" s="65"/>
      <c r="T1876" s="62"/>
      <c r="U1876" s="62"/>
      <c r="V1876" s="62"/>
    </row>
    <row r="1877" spans="7:22" x14ac:dyDescent="0.4">
      <c r="G1877" s="62"/>
      <c r="H1877" s="100"/>
      <c r="I1877" s="63"/>
      <c r="J1877" s="73"/>
      <c r="K1877" s="79"/>
      <c r="L1877" s="62"/>
      <c r="M1877" s="101"/>
      <c r="N1877" s="80"/>
      <c r="O1877" s="80"/>
      <c r="P1877" s="80"/>
      <c r="Q1877" s="64"/>
      <c r="R1877" s="64"/>
      <c r="S1877" s="65"/>
      <c r="T1877" s="62"/>
      <c r="U1877" s="62"/>
      <c r="V1877" s="62"/>
    </row>
    <row r="1878" spans="7:22" x14ac:dyDescent="0.4">
      <c r="G1878" s="62"/>
      <c r="H1878" s="100"/>
      <c r="I1878" s="63"/>
      <c r="J1878" s="73"/>
      <c r="K1878" s="79"/>
      <c r="L1878" s="62"/>
      <c r="M1878" s="101"/>
      <c r="N1878" s="80"/>
      <c r="O1878" s="80"/>
      <c r="P1878" s="80"/>
      <c r="Q1878" s="64"/>
      <c r="R1878" s="64"/>
      <c r="S1878" s="65"/>
      <c r="T1878" s="62"/>
      <c r="U1878" s="62"/>
      <c r="V1878" s="62"/>
    </row>
    <row r="1879" spans="7:22" x14ac:dyDescent="0.4">
      <c r="G1879" s="62"/>
      <c r="H1879" s="100"/>
      <c r="I1879" s="63"/>
      <c r="J1879" s="73"/>
      <c r="K1879" s="79"/>
      <c r="L1879" s="62"/>
      <c r="M1879" s="101"/>
      <c r="N1879" s="80"/>
      <c r="O1879" s="80"/>
      <c r="P1879" s="80"/>
      <c r="Q1879" s="64"/>
      <c r="R1879" s="64"/>
      <c r="S1879" s="65"/>
      <c r="T1879" s="62"/>
      <c r="U1879" s="62"/>
      <c r="V1879" s="62"/>
    </row>
    <row r="1880" spans="7:22" x14ac:dyDescent="0.4">
      <c r="G1880" s="62"/>
      <c r="H1880" s="100"/>
      <c r="I1880" s="63"/>
      <c r="J1880" s="73"/>
      <c r="K1880" s="79"/>
      <c r="L1880" s="62"/>
      <c r="M1880" s="101"/>
      <c r="N1880" s="80"/>
      <c r="O1880" s="80"/>
      <c r="P1880" s="80"/>
      <c r="Q1880" s="64"/>
      <c r="R1880" s="64"/>
      <c r="S1880" s="65"/>
      <c r="T1880" s="62"/>
      <c r="U1880" s="62"/>
      <c r="V1880" s="62"/>
    </row>
    <row r="1881" spans="7:22" x14ac:dyDescent="0.4">
      <c r="G1881" s="62"/>
      <c r="H1881" s="100"/>
      <c r="I1881" s="63"/>
      <c r="J1881" s="73"/>
      <c r="K1881" s="79"/>
      <c r="L1881" s="62"/>
      <c r="M1881" s="101"/>
      <c r="N1881" s="80"/>
      <c r="O1881" s="80"/>
      <c r="P1881" s="80"/>
      <c r="Q1881" s="64"/>
      <c r="R1881" s="64"/>
      <c r="S1881" s="65"/>
      <c r="T1881" s="62"/>
      <c r="U1881" s="62"/>
      <c r="V1881" s="62"/>
    </row>
    <row r="1882" spans="7:22" x14ac:dyDescent="0.4">
      <c r="G1882" s="62"/>
      <c r="H1882" s="100"/>
      <c r="I1882" s="63"/>
      <c r="J1882" s="73"/>
      <c r="K1882" s="79"/>
      <c r="L1882" s="62"/>
      <c r="M1882" s="101"/>
      <c r="N1882" s="80"/>
      <c r="O1882" s="80"/>
      <c r="P1882" s="80"/>
      <c r="Q1882" s="64"/>
      <c r="R1882" s="64"/>
      <c r="S1882" s="65"/>
      <c r="T1882" s="62"/>
      <c r="U1882" s="62"/>
      <c r="V1882" s="62"/>
    </row>
    <row r="1883" spans="7:22" x14ac:dyDescent="0.4">
      <c r="G1883" s="62"/>
      <c r="H1883" s="100"/>
      <c r="I1883" s="63"/>
      <c r="J1883" s="73"/>
      <c r="K1883" s="79"/>
      <c r="L1883" s="62"/>
      <c r="M1883" s="101"/>
      <c r="N1883" s="80"/>
      <c r="O1883" s="80"/>
      <c r="P1883" s="80"/>
      <c r="Q1883" s="64"/>
      <c r="R1883" s="64"/>
      <c r="S1883" s="65"/>
      <c r="T1883" s="62"/>
      <c r="U1883" s="62"/>
      <c r="V1883" s="62"/>
    </row>
    <row r="1884" spans="7:22" x14ac:dyDescent="0.4">
      <c r="G1884" s="62"/>
      <c r="H1884" s="100"/>
      <c r="I1884" s="63"/>
      <c r="J1884" s="73"/>
      <c r="K1884" s="79"/>
      <c r="L1884" s="62"/>
      <c r="M1884" s="101"/>
      <c r="N1884" s="80"/>
      <c r="O1884" s="80"/>
      <c r="P1884" s="80"/>
      <c r="Q1884" s="64"/>
      <c r="R1884" s="64"/>
      <c r="S1884" s="65"/>
      <c r="T1884" s="62"/>
      <c r="U1884" s="62"/>
      <c r="V1884" s="62"/>
    </row>
    <row r="1885" spans="7:22" x14ac:dyDescent="0.4">
      <c r="G1885" s="62"/>
      <c r="H1885" s="100"/>
      <c r="I1885" s="63"/>
      <c r="J1885" s="73"/>
      <c r="K1885" s="79"/>
      <c r="L1885" s="62"/>
      <c r="M1885" s="101"/>
      <c r="N1885" s="80"/>
      <c r="O1885" s="80"/>
      <c r="P1885" s="80"/>
      <c r="Q1885" s="64"/>
      <c r="R1885" s="64"/>
      <c r="S1885" s="65"/>
      <c r="T1885" s="62"/>
      <c r="U1885" s="62"/>
      <c r="V1885" s="62"/>
    </row>
    <row r="1886" spans="7:22" x14ac:dyDescent="0.4">
      <c r="G1886" s="62"/>
      <c r="H1886" s="100"/>
      <c r="I1886" s="63"/>
      <c r="J1886" s="73"/>
      <c r="K1886" s="79"/>
      <c r="L1886" s="62"/>
      <c r="M1886" s="101"/>
      <c r="N1886" s="80"/>
      <c r="O1886" s="80"/>
      <c r="P1886" s="80"/>
      <c r="Q1886" s="64"/>
      <c r="R1886" s="64"/>
      <c r="S1886" s="65"/>
      <c r="T1886" s="62"/>
      <c r="U1886" s="62"/>
      <c r="V1886" s="62"/>
    </row>
    <row r="1887" spans="7:22" x14ac:dyDescent="0.4">
      <c r="G1887" s="62"/>
      <c r="H1887" s="100"/>
      <c r="I1887" s="63"/>
      <c r="J1887" s="73"/>
      <c r="K1887" s="79"/>
      <c r="L1887" s="62"/>
      <c r="M1887" s="101"/>
      <c r="N1887" s="80"/>
      <c r="O1887" s="80"/>
      <c r="P1887" s="80"/>
      <c r="Q1887" s="64"/>
      <c r="R1887" s="64"/>
      <c r="S1887" s="65"/>
      <c r="T1887" s="62"/>
      <c r="U1887" s="62"/>
      <c r="V1887" s="62"/>
    </row>
    <row r="1888" spans="7:22" x14ac:dyDescent="0.4">
      <c r="G1888" s="62"/>
      <c r="H1888" s="100"/>
      <c r="I1888" s="63"/>
      <c r="J1888" s="73"/>
      <c r="K1888" s="79"/>
      <c r="L1888" s="62"/>
      <c r="M1888" s="101"/>
      <c r="N1888" s="80"/>
      <c r="O1888" s="80"/>
      <c r="P1888" s="80"/>
      <c r="Q1888" s="64"/>
      <c r="R1888" s="64"/>
      <c r="S1888" s="65"/>
      <c r="T1888" s="62"/>
      <c r="U1888" s="62"/>
      <c r="V1888" s="62"/>
    </row>
    <row r="1889" spans="1:22" x14ac:dyDescent="0.4">
      <c r="G1889" s="62"/>
      <c r="H1889" s="100"/>
      <c r="I1889" s="63"/>
      <c r="J1889" s="73"/>
      <c r="K1889" s="79"/>
      <c r="L1889" s="62"/>
      <c r="M1889" s="101"/>
      <c r="N1889" s="80"/>
      <c r="O1889" s="80"/>
      <c r="P1889" s="80"/>
      <c r="Q1889" s="64"/>
      <c r="R1889" s="64"/>
      <c r="S1889" s="65"/>
      <c r="T1889" s="62"/>
      <c r="U1889" s="62"/>
      <c r="V1889" s="62"/>
    </row>
    <row r="1890" spans="1:22" x14ac:dyDescent="0.4">
      <c r="G1890" s="62"/>
      <c r="H1890" s="100"/>
      <c r="I1890" s="63"/>
      <c r="J1890" s="73"/>
      <c r="K1890" s="79"/>
      <c r="L1890" s="62"/>
      <c r="M1890" s="101"/>
      <c r="N1890" s="80"/>
      <c r="O1890" s="80"/>
      <c r="P1890" s="80"/>
      <c r="Q1890" s="64"/>
      <c r="R1890" s="64"/>
      <c r="S1890" s="65"/>
      <c r="T1890" s="62"/>
      <c r="U1890" s="62"/>
      <c r="V1890" s="62"/>
    </row>
    <row r="1891" spans="1:22" x14ac:dyDescent="0.4">
      <c r="G1891" s="62"/>
      <c r="H1891" s="100"/>
      <c r="I1891" s="63"/>
      <c r="J1891" s="73"/>
      <c r="K1891" s="79"/>
      <c r="L1891" s="62"/>
      <c r="M1891" s="101"/>
      <c r="N1891" s="80"/>
      <c r="O1891" s="80"/>
      <c r="P1891" s="80"/>
      <c r="Q1891" s="64"/>
      <c r="R1891" s="64"/>
      <c r="S1891" s="65"/>
      <c r="T1891" s="62"/>
      <c r="U1891" s="62"/>
      <c r="V1891" s="62"/>
    </row>
    <row r="1892" spans="1:22" x14ac:dyDescent="0.4">
      <c r="G1892" s="62"/>
      <c r="H1892" s="100"/>
      <c r="I1892" s="63"/>
      <c r="J1892" s="73"/>
      <c r="K1892" s="79"/>
      <c r="L1892" s="62"/>
      <c r="M1892" s="101"/>
      <c r="N1892" s="80"/>
      <c r="O1892" s="80"/>
      <c r="P1892" s="80"/>
      <c r="Q1892" s="64"/>
      <c r="R1892" s="64"/>
      <c r="S1892" s="65"/>
      <c r="T1892" s="62"/>
      <c r="U1892" s="62"/>
      <c r="V1892" s="62"/>
    </row>
    <row r="1893" spans="1:22" ht="17.5" customHeight="1" thickBot="1" x14ac:dyDescent="0.45">
      <c r="A1893" s="4"/>
      <c r="G1893" s="62"/>
      <c r="H1893" s="100"/>
      <c r="I1893" s="63"/>
      <c r="J1893" s="73"/>
      <c r="K1893" s="79"/>
      <c r="L1893" s="79"/>
      <c r="M1893" s="101"/>
      <c r="N1893" s="93"/>
      <c r="O1893" s="80"/>
      <c r="P1893" s="80"/>
      <c r="Q1893" s="64"/>
      <c r="R1893" s="66"/>
      <c r="S1893" s="65"/>
      <c r="T1893" s="62"/>
      <c r="U1893" s="62"/>
      <c r="V1893" s="62"/>
    </row>
    <row r="1894" spans="1:22" ht="17.5" customHeight="1" thickTop="1" x14ac:dyDescent="0.4">
      <c r="G1894" s="62"/>
      <c r="H1894" s="100"/>
      <c r="I1894" s="63"/>
      <c r="J1894" s="73"/>
      <c r="K1894" s="79"/>
      <c r="L1894" s="62"/>
      <c r="M1894" s="101"/>
      <c r="N1894" s="80"/>
      <c r="O1894" s="80"/>
      <c r="P1894" s="80"/>
      <c r="Q1894" s="64"/>
      <c r="R1894" s="64"/>
      <c r="S1894" s="65"/>
      <c r="T1894" s="62"/>
      <c r="U1894" s="62"/>
      <c r="V1894" s="62"/>
    </row>
    <row r="1895" spans="1:22" x14ac:dyDescent="0.4">
      <c r="G1895" s="62"/>
      <c r="H1895" s="100"/>
      <c r="I1895" s="63"/>
      <c r="J1895" s="73"/>
      <c r="K1895" s="79"/>
      <c r="L1895" s="62"/>
      <c r="M1895" s="101"/>
      <c r="N1895" s="80"/>
      <c r="O1895" s="80"/>
      <c r="P1895" s="80"/>
      <c r="Q1895" s="64"/>
      <c r="R1895" s="64"/>
      <c r="S1895" s="65"/>
      <c r="T1895" s="62"/>
      <c r="U1895" s="62"/>
      <c r="V1895" s="62"/>
    </row>
    <row r="1896" spans="1:22" x14ac:dyDescent="0.4">
      <c r="G1896" s="62"/>
      <c r="H1896" s="100"/>
      <c r="I1896" s="63"/>
      <c r="J1896" s="73"/>
      <c r="K1896" s="79"/>
      <c r="L1896" s="62"/>
      <c r="M1896" s="101"/>
      <c r="N1896" s="80"/>
      <c r="O1896" s="80"/>
      <c r="P1896" s="80"/>
      <c r="Q1896" s="64"/>
      <c r="R1896" s="64"/>
      <c r="S1896" s="65"/>
      <c r="T1896" s="62"/>
      <c r="U1896" s="62"/>
      <c r="V1896" s="62"/>
    </row>
    <row r="1897" spans="1:22" x14ac:dyDescent="0.4">
      <c r="G1897" s="62"/>
      <c r="H1897" s="100"/>
      <c r="I1897" s="63"/>
      <c r="J1897" s="73"/>
      <c r="K1897" s="79"/>
      <c r="L1897" s="62"/>
      <c r="M1897" s="101"/>
      <c r="N1897" s="80"/>
      <c r="O1897" s="80"/>
      <c r="P1897" s="80"/>
      <c r="Q1897" s="64"/>
      <c r="R1897" s="64"/>
      <c r="S1897" s="65"/>
      <c r="T1897" s="62"/>
      <c r="U1897" s="62"/>
      <c r="V1897" s="62"/>
    </row>
    <row r="1898" spans="1:22" x14ac:dyDescent="0.4">
      <c r="G1898" s="62"/>
      <c r="H1898" s="100"/>
      <c r="I1898" s="63"/>
      <c r="J1898" s="73"/>
      <c r="K1898" s="79"/>
      <c r="L1898" s="62"/>
      <c r="M1898" s="101"/>
      <c r="N1898" s="80"/>
      <c r="O1898" s="80"/>
      <c r="P1898" s="80"/>
      <c r="Q1898" s="64"/>
      <c r="R1898" s="64"/>
      <c r="S1898" s="65"/>
      <c r="T1898" s="62"/>
      <c r="U1898" s="62"/>
      <c r="V1898" s="62"/>
    </row>
    <row r="1899" spans="1:22" x14ac:dyDescent="0.4">
      <c r="G1899" s="62"/>
      <c r="H1899" s="100"/>
      <c r="I1899" s="63"/>
      <c r="J1899" s="73"/>
      <c r="K1899" s="79"/>
      <c r="L1899" s="62"/>
      <c r="M1899" s="101"/>
      <c r="N1899" s="80"/>
      <c r="O1899" s="80"/>
      <c r="P1899" s="80"/>
      <c r="Q1899" s="64"/>
      <c r="R1899" s="64"/>
      <c r="S1899" s="65"/>
      <c r="T1899" s="62"/>
      <c r="U1899" s="62"/>
      <c r="V1899" s="62"/>
    </row>
    <row r="1900" spans="1:22" x14ac:dyDescent="0.4">
      <c r="E1900" s="4"/>
      <c r="F1900" s="4"/>
      <c r="G1900" s="62"/>
      <c r="H1900" s="100"/>
      <c r="I1900" s="63"/>
      <c r="J1900" s="73"/>
      <c r="K1900" s="79"/>
      <c r="L1900" s="62"/>
      <c r="M1900" s="101"/>
      <c r="N1900" s="80"/>
      <c r="O1900" s="80"/>
      <c r="P1900" s="80"/>
      <c r="Q1900" s="64"/>
      <c r="R1900" s="64"/>
      <c r="S1900" s="65"/>
      <c r="T1900" s="62"/>
      <c r="U1900" s="62"/>
      <c r="V1900" s="62"/>
    </row>
    <row r="1901" spans="1:22" x14ac:dyDescent="0.4">
      <c r="B1901" s="27"/>
      <c r="C1901" s="4"/>
      <c r="D1901" s="4"/>
      <c r="G1901" s="62"/>
      <c r="H1901" s="100"/>
      <c r="I1901" s="63"/>
      <c r="J1901" s="73"/>
      <c r="K1901" s="79"/>
      <c r="L1901" s="62"/>
      <c r="M1901" s="101"/>
      <c r="N1901" s="80"/>
      <c r="O1901" s="80"/>
      <c r="P1901" s="80"/>
      <c r="Q1901" s="64"/>
      <c r="R1901" s="64"/>
      <c r="S1901" s="65"/>
      <c r="T1901" s="62"/>
      <c r="U1901" s="62"/>
      <c r="V1901" s="62"/>
    </row>
    <row r="1902" spans="1:22" x14ac:dyDescent="0.4">
      <c r="G1902" s="62"/>
      <c r="H1902" s="100"/>
      <c r="I1902" s="63"/>
      <c r="J1902" s="73"/>
      <c r="K1902" s="79"/>
      <c r="L1902" s="62"/>
      <c r="M1902" s="101"/>
      <c r="N1902" s="80"/>
      <c r="O1902" s="80"/>
      <c r="P1902" s="80"/>
      <c r="Q1902" s="64"/>
      <c r="R1902" s="64"/>
      <c r="S1902" s="65"/>
      <c r="T1902" s="62"/>
      <c r="U1902" s="62"/>
      <c r="V1902" s="62"/>
    </row>
    <row r="1903" spans="1:22" x14ac:dyDescent="0.4">
      <c r="G1903" s="62"/>
      <c r="H1903" s="100"/>
      <c r="I1903" s="63"/>
      <c r="J1903" s="73"/>
      <c r="K1903" s="79"/>
      <c r="L1903" s="62"/>
      <c r="M1903" s="101"/>
      <c r="N1903" s="80"/>
      <c r="O1903" s="80"/>
      <c r="P1903" s="80"/>
      <c r="Q1903" s="64"/>
      <c r="R1903" s="64"/>
      <c r="S1903" s="65"/>
      <c r="T1903" s="62"/>
      <c r="U1903" s="62"/>
      <c r="V1903" s="62"/>
    </row>
    <row r="1904" spans="1:22" x14ac:dyDescent="0.4">
      <c r="G1904" s="62"/>
      <c r="H1904" s="100"/>
      <c r="I1904" s="63"/>
      <c r="J1904" s="73"/>
      <c r="K1904" s="79"/>
      <c r="L1904" s="62"/>
      <c r="M1904" s="101"/>
      <c r="N1904" s="80"/>
      <c r="O1904" s="80"/>
      <c r="P1904" s="80"/>
      <c r="Q1904" s="64"/>
      <c r="R1904" s="64"/>
      <c r="S1904" s="65"/>
      <c r="T1904" s="62"/>
      <c r="U1904" s="62"/>
      <c r="V1904" s="62"/>
    </row>
    <row r="1905" spans="7:22" x14ac:dyDescent="0.4">
      <c r="G1905" s="62"/>
      <c r="H1905" s="100"/>
      <c r="I1905" s="63"/>
      <c r="J1905" s="73"/>
      <c r="K1905" s="79"/>
      <c r="L1905" s="62"/>
      <c r="M1905" s="101"/>
      <c r="N1905" s="80"/>
      <c r="O1905" s="80"/>
      <c r="P1905" s="80"/>
      <c r="Q1905" s="64"/>
      <c r="R1905" s="64"/>
      <c r="S1905" s="65"/>
      <c r="T1905" s="62"/>
      <c r="U1905" s="62"/>
      <c r="V1905" s="62"/>
    </row>
    <row r="1906" spans="7:22" x14ac:dyDescent="0.4">
      <c r="G1906" s="62"/>
      <c r="H1906" s="100"/>
      <c r="I1906" s="63"/>
      <c r="J1906" s="73"/>
      <c r="K1906" s="79"/>
      <c r="L1906" s="62"/>
      <c r="M1906" s="101"/>
      <c r="N1906" s="80"/>
      <c r="O1906" s="80"/>
      <c r="P1906" s="80"/>
      <c r="Q1906" s="64"/>
      <c r="R1906" s="64"/>
      <c r="S1906" s="65"/>
      <c r="T1906" s="62"/>
      <c r="U1906" s="62"/>
      <c r="V1906" s="62"/>
    </row>
    <row r="1907" spans="7:22" x14ac:dyDescent="0.4">
      <c r="G1907" s="62"/>
      <c r="H1907" s="100"/>
      <c r="I1907" s="63"/>
      <c r="J1907" s="73"/>
      <c r="K1907" s="79"/>
      <c r="L1907" s="62"/>
      <c r="M1907" s="101"/>
      <c r="N1907" s="80"/>
      <c r="O1907" s="80"/>
      <c r="P1907" s="80"/>
      <c r="Q1907" s="64"/>
      <c r="R1907" s="64"/>
      <c r="S1907" s="65"/>
      <c r="T1907" s="62"/>
      <c r="U1907" s="62"/>
      <c r="V1907" s="62"/>
    </row>
    <row r="1908" spans="7:22" x14ac:dyDescent="0.4">
      <c r="G1908" s="62"/>
      <c r="H1908" s="100"/>
      <c r="I1908" s="63"/>
      <c r="J1908" s="73"/>
      <c r="K1908" s="79"/>
      <c r="L1908" s="62"/>
      <c r="M1908" s="101"/>
      <c r="N1908" s="80"/>
      <c r="O1908" s="80"/>
      <c r="P1908" s="80"/>
      <c r="Q1908" s="64"/>
      <c r="R1908" s="64"/>
      <c r="S1908" s="65"/>
      <c r="T1908" s="62"/>
      <c r="U1908" s="62"/>
      <c r="V1908" s="62"/>
    </row>
    <row r="1909" spans="7:22" ht="17.5" customHeight="1" thickBot="1" x14ac:dyDescent="0.45">
      <c r="G1909" s="62"/>
      <c r="H1909" s="100"/>
      <c r="I1909" s="63"/>
      <c r="J1909" s="73"/>
      <c r="K1909" s="79"/>
      <c r="L1909" s="62"/>
      <c r="M1909" s="101"/>
      <c r="N1909" s="80"/>
      <c r="O1909" s="80"/>
      <c r="P1909" s="80"/>
      <c r="Q1909" s="64"/>
      <c r="R1909" s="64"/>
      <c r="S1909" s="65"/>
      <c r="T1909" s="62"/>
      <c r="U1909" s="62"/>
      <c r="V1909" s="62"/>
    </row>
    <row r="1910" spans="7:22" x14ac:dyDescent="0.4">
      <c r="G1910" s="62"/>
      <c r="H1910" s="100"/>
      <c r="I1910" s="63"/>
      <c r="J1910" s="73"/>
      <c r="K1910" s="79"/>
      <c r="L1910" s="62"/>
      <c r="M1910" s="101"/>
      <c r="N1910" s="80"/>
      <c r="O1910" s="80"/>
      <c r="P1910" s="80"/>
      <c r="Q1910" s="64"/>
      <c r="R1910" s="64"/>
      <c r="S1910" s="65"/>
      <c r="T1910" s="62"/>
      <c r="U1910" s="62"/>
      <c r="V1910" s="62"/>
    </row>
    <row r="1911" spans="7:22" x14ac:dyDescent="0.4">
      <c r="G1911" s="62"/>
      <c r="H1911" s="100"/>
      <c r="I1911" s="63"/>
      <c r="J1911" s="73"/>
      <c r="K1911" s="79"/>
      <c r="L1911" s="62"/>
      <c r="M1911" s="101"/>
      <c r="N1911" s="80"/>
      <c r="O1911" s="80"/>
      <c r="P1911" s="80"/>
      <c r="Q1911" s="64"/>
      <c r="R1911" s="64"/>
      <c r="S1911" s="65"/>
      <c r="T1911" s="62"/>
      <c r="U1911" s="62"/>
      <c r="V1911" s="62"/>
    </row>
    <row r="1912" spans="7:22" x14ac:dyDescent="0.4">
      <c r="G1912" s="62"/>
      <c r="H1912" s="100"/>
      <c r="I1912" s="63"/>
      <c r="J1912" s="73"/>
      <c r="K1912" s="79"/>
      <c r="L1912" s="62"/>
      <c r="M1912" s="101"/>
      <c r="N1912" s="80"/>
      <c r="O1912" s="80"/>
      <c r="P1912" s="80"/>
      <c r="Q1912" s="64"/>
      <c r="R1912" s="64"/>
      <c r="S1912" s="65"/>
      <c r="T1912" s="62"/>
      <c r="U1912" s="62"/>
      <c r="V1912" s="62"/>
    </row>
    <row r="1913" spans="7:22" x14ac:dyDescent="0.4">
      <c r="G1913" s="62"/>
      <c r="H1913" s="100"/>
      <c r="I1913" s="63"/>
      <c r="J1913" s="73"/>
      <c r="K1913" s="79"/>
      <c r="L1913" s="62"/>
      <c r="M1913" s="101"/>
      <c r="N1913" s="80"/>
      <c r="O1913" s="80"/>
      <c r="P1913" s="80"/>
      <c r="Q1913" s="64"/>
      <c r="R1913" s="64"/>
      <c r="S1913" s="65"/>
      <c r="T1913" s="62"/>
      <c r="U1913" s="62"/>
      <c r="V1913" s="62"/>
    </row>
    <row r="1914" spans="7:22" x14ac:dyDescent="0.4">
      <c r="G1914" s="62"/>
      <c r="H1914" s="100"/>
      <c r="I1914" s="63"/>
      <c r="J1914" s="73"/>
      <c r="K1914" s="79"/>
      <c r="L1914" s="62"/>
      <c r="M1914" s="101"/>
      <c r="N1914" s="80"/>
      <c r="O1914" s="80"/>
      <c r="P1914" s="80"/>
      <c r="Q1914" s="64"/>
      <c r="R1914" s="64"/>
      <c r="S1914" s="65"/>
      <c r="T1914" s="62"/>
      <c r="U1914" s="62"/>
      <c r="V1914" s="62"/>
    </row>
    <row r="1915" spans="7:22" x14ac:dyDescent="0.4">
      <c r="G1915" s="62"/>
      <c r="H1915" s="100"/>
      <c r="I1915" s="63"/>
      <c r="J1915" s="73"/>
      <c r="K1915" s="79"/>
      <c r="L1915" s="62"/>
      <c r="M1915" s="101"/>
      <c r="N1915" s="80"/>
      <c r="O1915" s="80"/>
      <c r="P1915" s="80"/>
      <c r="Q1915" s="64"/>
      <c r="R1915" s="64"/>
      <c r="S1915" s="65"/>
      <c r="T1915" s="62"/>
      <c r="U1915" s="62"/>
      <c r="V1915" s="62"/>
    </row>
    <row r="1916" spans="7:22" x14ac:dyDescent="0.4">
      <c r="G1916" s="62"/>
      <c r="H1916" s="100"/>
      <c r="I1916" s="63"/>
      <c r="J1916" s="73"/>
      <c r="K1916" s="79"/>
      <c r="L1916" s="62"/>
      <c r="M1916" s="101"/>
      <c r="N1916" s="80"/>
      <c r="O1916" s="80"/>
      <c r="P1916" s="80"/>
      <c r="Q1916" s="64"/>
      <c r="R1916" s="64"/>
      <c r="S1916" s="65"/>
      <c r="T1916" s="62"/>
      <c r="U1916" s="62"/>
      <c r="V1916" s="62"/>
    </row>
    <row r="1917" spans="7:22" x14ac:dyDescent="0.4">
      <c r="G1917" s="62"/>
      <c r="H1917" s="100"/>
      <c r="I1917" s="63"/>
      <c r="J1917" s="73"/>
      <c r="K1917" s="79"/>
      <c r="L1917" s="62"/>
      <c r="M1917" s="101"/>
      <c r="N1917" s="80"/>
      <c r="O1917" s="80"/>
      <c r="P1917" s="80"/>
      <c r="Q1917" s="64"/>
      <c r="R1917" s="64"/>
      <c r="S1917" s="65"/>
      <c r="T1917" s="62"/>
      <c r="U1917" s="62"/>
      <c r="V1917" s="62"/>
    </row>
    <row r="1918" spans="7:22" x14ac:dyDescent="0.4">
      <c r="G1918" s="62"/>
      <c r="H1918" s="100"/>
      <c r="I1918" s="63"/>
      <c r="J1918" s="73"/>
      <c r="K1918" s="79"/>
      <c r="L1918" s="62"/>
      <c r="M1918" s="101"/>
      <c r="N1918" s="80"/>
      <c r="O1918" s="80"/>
      <c r="P1918" s="80"/>
      <c r="Q1918" s="64"/>
      <c r="R1918" s="64"/>
      <c r="S1918" s="65"/>
      <c r="T1918" s="62"/>
      <c r="U1918" s="62"/>
      <c r="V1918" s="62"/>
    </row>
    <row r="1919" spans="7:22" x14ac:dyDescent="0.4">
      <c r="G1919" s="62"/>
      <c r="H1919" s="100"/>
      <c r="I1919" s="63"/>
      <c r="J1919" s="73"/>
      <c r="K1919" s="79"/>
      <c r="L1919" s="62"/>
      <c r="M1919" s="101"/>
      <c r="N1919" s="80"/>
      <c r="O1919" s="80"/>
      <c r="P1919" s="80"/>
      <c r="Q1919" s="64"/>
      <c r="R1919" s="64"/>
      <c r="S1919" s="65"/>
      <c r="T1919" s="62"/>
      <c r="U1919" s="62"/>
      <c r="V1919" s="62"/>
    </row>
    <row r="1920" spans="7:22" x14ac:dyDescent="0.4">
      <c r="G1920" s="62"/>
      <c r="H1920" s="100"/>
      <c r="I1920" s="63"/>
      <c r="J1920" s="73"/>
      <c r="K1920" s="79"/>
      <c r="L1920" s="62"/>
      <c r="M1920" s="101"/>
      <c r="N1920" s="80"/>
      <c r="O1920" s="80"/>
      <c r="P1920" s="80"/>
      <c r="Q1920" s="64"/>
      <c r="R1920" s="64"/>
      <c r="S1920" s="65"/>
      <c r="T1920" s="62"/>
      <c r="U1920" s="62"/>
      <c r="V1920" s="62"/>
    </row>
    <row r="1921" spans="7:22" x14ac:dyDescent="0.4">
      <c r="G1921" s="62"/>
      <c r="H1921" s="100"/>
      <c r="I1921" s="63"/>
      <c r="J1921" s="73"/>
      <c r="K1921" s="79"/>
      <c r="L1921" s="62"/>
      <c r="M1921" s="101"/>
      <c r="N1921" s="80"/>
      <c r="O1921" s="80"/>
      <c r="P1921" s="80"/>
      <c r="Q1921" s="64"/>
      <c r="R1921" s="64"/>
      <c r="S1921" s="65"/>
      <c r="T1921" s="62"/>
      <c r="U1921" s="62"/>
      <c r="V1921" s="62"/>
    </row>
    <row r="1922" spans="7:22" x14ac:dyDescent="0.4">
      <c r="G1922" s="62"/>
      <c r="H1922" s="100"/>
      <c r="I1922" s="63"/>
      <c r="J1922" s="73"/>
      <c r="K1922" s="79"/>
      <c r="L1922" s="62"/>
      <c r="M1922" s="101"/>
      <c r="N1922" s="80"/>
      <c r="O1922" s="80"/>
      <c r="P1922" s="80"/>
      <c r="Q1922" s="64"/>
      <c r="R1922" s="64"/>
      <c r="S1922" s="65"/>
      <c r="T1922" s="62"/>
      <c r="U1922" s="62"/>
      <c r="V1922" s="62"/>
    </row>
    <row r="1923" spans="7:22" x14ac:dyDescent="0.4">
      <c r="G1923" s="62"/>
      <c r="H1923" s="100"/>
      <c r="I1923" s="63"/>
      <c r="J1923" s="73"/>
      <c r="K1923" s="79"/>
      <c r="L1923" s="62"/>
      <c r="M1923" s="101"/>
      <c r="N1923" s="80"/>
      <c r="O1923" s="80"/>
      <c r="P1923" s="80"/>
      <c r="Q1923" s="64"/>
      <c r="R1923" s="64"/>
      <c r="S1923" s="65"/>
      <c r="T1923" s="62"/>
      <c r="U1923" s="62"/>
      <c r="V1923" s="62"/>
    </row>
    <row r="1924" spans="7:22" x14ac:dyDescent="0.4">
      <c r="G1924" s="62"/>
      <c r="H1924" s="100"/>
      <c r="I1924" s="63"/>
      <c r="J1924" s="73"/>
      <c r="K1924" s="79"/>
      <c r="L1924" s="62"/>
      <c r="M1924" s="101"/>
      <c r="N1924" s="80"/>
      <c r="O1924" s="80"/>
      <c r="P1924" s="80"/>
      <c r="Q1924" s="64"/>
      <c r="R1924" s="64"/>
      <c r="S1924" s="65"/>
      <c r="T1924" s="62"/>
      <c r="U1924" s="62"/>
      <c r="V1924" s="62"/>
    </row>
    <row r="1925" spans="7:22" x14ac:dyDescent="0.4">
      <c r="G1925" s="62"/>
      <c r="H1925" s="100"/>
      <c r="I1925" s="63"/>
      <c r="J1925" s="73"/>
      <c r="K1925" s="79"/>
      <c r="L1925" s="62"/>
      <c r="M1925" s="101"/>
      <c r="N1925" s="80"/>
      <c r="O1925" s="80"/>
      <c r="P1925" s="80"/>
      <c r="Q1925" s="64"/>
      <c r="R1925" s="64"/>
      <c r="S1925" s="65"/>
      <c r="T1925" s="62"/>
      <c r="U1925" s="62"/>
      <c r="V1925" s="62"/>
    </row>
    <row r="1926" spans="7:22" x14ac:dyDescent="0.4">
      <c r="G1926" s="62"/>
      <c r="H1926" s="100"/>
      <c r="I1926" s="63"/>
      <c r="J1926" s="73"/>
      <c r="K1926" s="79"/>
      <c r="L1926" s="62"/>
      <c r="M1926" s="101"/>
      <c r="N1926" s="80"/>
      <c r="O1926" s="80"/>
      <c r="P1926" s="80"/>
      <c r="Q1926" s="64"/>
      <c r="R1926" s="64"/>
      <c r="S1926" s="65"/>
      <c r="T1926" s="62"/>
      <c r="U1926" s="62"/>
      <c r="V1926" s="62"/>
    </row>
    <row r="1927" spans="7:22" x14ac:dyDescent="0.4">
      <c r="G1927" s="62"/>
      <c r="H1927" s="100"/>
      <c r="I1927" s="63"/>
      <c r="J1927" s="73"/>
      <c r="K1927" s="79"/>
      <c r="L1927" s="62"/>
      <c r="M1927" s="101"/>
      <c r="N1927" s="80"/>
      <c r="O1927" s="80"/>
      <c r="P1927" s="80"/>
      <c r="Q1927" s="64"/>
      <c r="R1927" s="64"/>
      <c r="S1927" s="65"/>
      <c r="T1927" s="62"/>
      <c r="U1927" s="62"/>
      <c r="V1927" s="62"/>
    </row>
    <row r="1928" spans="7:22" x14ac:dyDescent="0.4">
      <c r="G1928" s="62"/>
      <c r="H1928" s="100"/>
      <c r="I1928" s="63"/>
      <c r="J1928" s="73"/>
      <c r="K1928" s="79"/>
      <c r="L1928" s="62"/>
      <c r="M1928" s="101"/>
      <c r="N1928" s="80"/>
      <c r="O1928" s="80"/>
      <c r="P1928" s="80"/>
      <c r="Q1928" s="64"/>
      <c r="R1928" s="64"/>
      <c r="S1928" s="65"/>
      <c r="T1928" s="62"/>
      <c r="U1928" s="62"/>
      <c r="V1928" s="62"/>
    </row>
    <row r="1929" spans="7:22" x14ac:dyDescent="0.4">
      <c r="G1929" s="62"/>
      <c r="H1929" s="100"/>
      <c r="I1929" s="63"/>
      <c r="J1929" s="73"/>
      <c r="K1929" s="79"/>
      <c r="L1929" s="62"/>
      <c r="M1929" s="101"/>
      <c r="N1929" s="80"/>
      <c r="O1929" s="80"/>
      <c r="P1929" s="80"/>
      <c r="Q1929" s="64"/>
      <c r="R1929" s="64"/>
      <c r="S1929" s="65"/>
      <c r="T1929" s="62"/>
      <c r="U1929" s="62"/>
      <c r="V1929" s="62"/>
    </row>
    <row r="1930" spans="7:22" x14ac:dyDescent="0.4">
      <c r="G1930" s="62"/>
      <c r="H1930" s="100"/>
      <c r="I1930" s="63"/>
      <c r="J1930" s="73"/>
      <c r="K1930" s="79"/>
      <c r="L1930" s="62"/>
      <c r="M1930" s="101"/>
      <c r="N1930" s="80"/>
      <c r="O1930" s="80"/>
      <c r="P1930" s="80"/>
      <c r="Q1930" s="64"/>
      <c r="R1930" s="64"/>
      <c r="S1930" s="65"/>
      <c r="T1930" s="62"/>
      <c r="U1930" s="62"/>
      <c r="V1930" s="62"/>
    </row>
    <row r="1931" spans="7:22" x14ac:dyDescent="0.4">
      <c r="G1931" s="62"/>
      <c r="H1931" s="100"/>
      <c r="I1931" s="63"/>
      <c r="J1931" s="73"/>
      <c r="K1931" s="79"/>
      <c r="L1931" s="62"/>
      <c r="M1931" s="101"/>
      <c r="N1931" s="80"/>
      <c r="O1931" s="80"/>
      <c r="P1931" s="80"/>
      <c r="Q1931" s="64"/>
      <c r="R1931" s="64"/>
      <c r="S1931" s="65"/>
      <c r="T1931" s="62"/>
      <c r="U1931" s="62"/>
      <c r="V1931" s="62"/>
    </row>
    <row r="1932" spans="7:22" x14ac:dyDescent="0.4">
      <c r="G1932" s="62"/>
      <c r="H1932" s="100"/>
      <c r="I1932" s="63"/>
      <c r="J1932" s="73"/>
      <c r="K1932" s="79"/>
      <c r="L1932" s="62"/>
      <c r="M1932" s="101"/>
      <c r="N1932" s="80"/>
      <c r="O1932" s="80"/>
      <c r="P1932" s="80"/>
      <c r="Q1932" s="64"/>
      <c r="R1932" s="64"/>
      <c r="S1932" s="65"/>
      <c r="T1932" s="62"/>
      <c r="U1932" s="62"/>
      <c r="V1932" s="62"/>
    </row>
    <row r="1933" spans="7:22" x14ac:dyDescent="0.4">
      <c r="G1933" s="62"/>
      <c r="H1933" s="100"/>
      <c r="I1933" s="63"/>
      <c r="J1933" s="73"/>
      <c r="K1933" s="79"/>
      <c r="L1933" s="62"/>
      <c r="M1933" s="101"/>
      <c r="N1933" s="80"/>
      <c r="O1933" s="80"/>
      <c r="P1933" s="80"/>
      <c r="Q1933" s="64"/>
      <c r="R1933" s="64"/>
      <c r="S1933" s="65"/>
      <c r="T1933" s="62"/>
      <c r="U1933" s="62"/>
      <c r="V1933" s="62"/>
    </row>
    <row r="1934" spans="7:22" x14ac:dyDescent="0.4">
      <c r="G1934" s="62"/>
      <c r="H1934" s="100"/>
      <c r="I1934" s="63"/>
      <c r="J1934" s="73"/>
      <c r="K1934" s="79"/>
      <c r="L1934" s="62"/>
      <c r="M1934" s="101"/>
      <c r="N1934" s="80"/>
      <c r="O1934" s="80"/>
      <c r="P1934" s="80"/>
      <c r="Q1934" s="64"/>
      <c r="R1934" s="64"/>
      <c r="S1934" s="65"/>
      <c r="T1934" s="62"/>
      <c r="U1934" s="62"/>
      <c r="V1934" s="62"/>
    </row>
    <row r="1935" spans="7:22" x14ac:dyDescent="0.4">
      <c r="G1935" s="62"/>
      <c r="H1935" s="100"/>
      <c r="I1935" s="63"/>
      <c r="J1935" s="73"/>
      <c r="K1935" s="79"/>
      <c r="L1935" s="62"/>
      <c r="M1935" s="101"/>
      <c r="N1935" s="80"/>
      <c r="O1935" s="80"/>
      <c r="P1935" s="80"/>
      <c r="Q1935" s="64"/>
      <c r="R1935" s="64"/>
      <c r="S1935" s="65"/>
      <c r="T1935" s="62"/>
      <c r="U1935" s="62"/>
      <c r="V1935" s="62"/>
    </row>
    <row r="1936" spans="7:22" x14ac:dyDescent="0.4">
      <c r="G1936" s="62"/>
      <c r="H1936" s="100"/>
      <c r="I1936" s="63"/>
      <c r="J1936" s="73"/>
      <c r="K1936" s="79"/>
      <c r="L1936" s="62"/>
      <c r="M1936" s="101"/>
      <c r="N1936" s="80"/>
      <c r="O1936" s="80"/>
      <c r="P1936" s="80"/>
      <c r="Q1936" s="64"/>
      <c r="R1936" s="64"/>
      <c r="S1936" s="65"/>
      <c r="T1936" s="62"/>
      <c r="U1936" s="62"/>
      <c r="V1936" s="62"/>
    </row>
    <row r="1937" spans="1:22" x14ac:dyDescent="0.4">
      <c r="G1937" s="62"/>
      <c r="H1937" s="100"/>
      <c r="I1937" s="63"/>
      <c r="J1937" s="73"/>
      <c r="K1937" s="79"/>
      <c r="L1937" s="62"/>
      <c r="M1937" s="101"/>
      <c r="N1937" s="80"/>
      <c r="O1937" s="80"/>
      <c r="P1937" s="80"/>
      <c r="Q1937" s="64"/>
      <c r="R1937" s="64"/>
      <c r="S1937" s="65"/>
      <c r="T1937" s="62"/>
      <c r="U1937" s="62"/>
      <c r="V1937" s="62"/>
    </row>
    <row r="1938" spans="1:22" x14ac:dyDescent="0.4">
      <c r="G1938" s="62"/>
      <c r="H1938" s="100"/>
      <c r="I1938" s="63"/>
      <c r="J1938" s="73"/>
      <c r="K1938" s="79"/>
      <c r="L1938" s="62"/>
      <c r="M1938" s="101"/>
      <c r="N1938" s="80"/>
      <c r="O1938" s="80"/>
      <c r="P1938" s="80"/>
      <c r="Q1938" s="64"/>
      <c r="R1938" s="64"/>
      <c r="S1938" s="65"/>
      <c r="T1938" s="62"/>
      <c r="U1938" s="62"/>
      <c r="V1938" s="62"/>
    </row>
    <row r="1939" spans="1:22" x14ac:dyDescent="0.4">
      <c r="G1939" s="62"/>
      <c r="H1939" s="100"/>
      <c r="I1939" s="63"/>
      <c r="J1939" s="73"/>
      <c r="K1939" s="79"/>
      <c r="L1939" s="62"/>
      <c r="M1939" s="101"/>
      <c r="N1939" s="80"/>
      <c r="O1939" s="80"/>
      <c r="P1939" s="80"/>
      <c r="Q1939" s="64"/>
      <c r="R1939" s="64"/>
      <c r="S1939" s="65"/>
      <c r="T1939" s="62"/>
      <c r="U1939" s="62"/>
      <c r="V1939" s="62"/>
    </row>
    <row r="1940" spans="1:22" x14ac:dyDescent="0.4">
      <c r="G1940" s="62"/>
      <c r="H1940" s="100"/>
      <c r="I1940" s="63"/>
      <c r="J1940" s="73"/>
      <c r="K1940" s="79"/>
      <c r="L1940" s="62"/>
      <c r="M1940" s="101"/>
      <c r="N1940" s="80"/>
      <c r="O1940" s="80"/>
      <c r="P1940" s="80"/>
      <c r="Q1940" s="64"/>
      <c r="R1940" s="64"/>
      <c r="S1940" s="65"/>
      <c r="T1940" s="62"/>
      <c r="U1940" s="62"/>
      <c r="V1940" s="62"/>
    </row>
    <row r="1941" spans="1:22" x14ac:dyDescent="0.4">
      <c r="G1941" s="62"/>
      <c r="H1941" s="100"/>
      <c r="I1941" s="63"/>
      <c r="J1941" s="73"/>
      <c r="K1941" s="79"/>
      <c r="L1941" s="62"/>
      <c r="M1941" s="101"/>
      <c r="N1941" s="80"/>
      <c r="O1941" s="80"/>
      <c r="P1941" s="80"/>
      <c r="Q1941" s="64"/>
      <c r="R1941" s="64"/>
      <c r="S1941" s="65"/>
      <c r="T1941" s="62"/>
      <c r="U1941" s="62"/>
      <c r="V1941" s="62"/>
    </row>
    <row r="1942" spans="1:22" x14ac:dyDescent="0.4">
      <c r="G1942" s="62"/>
      <c r="H1942" s="100"/>
      <c r="I1942" s="63"/>
      <c r="J1942" s="73"/>
      <c r="K1942" s="79"/>
      <c r="L1942" s="62"/>
      <c r="M1942" s="101"/>
      <c r="N1942" s="80"/>
      <c r="O1942" s="80"/>
      <c r="P1942" s="80"/>
      <c r="Q1942" s="64"/>
      <c r="R1942" s="64"/>
      <c r="S1942" s="65"/>
      <c r="T1942" s="62"/>
      <c r="U1942" s="62"/>
      <c r="V1942" s="62"/>
    </row>
    <row r="1943" spans="1:22" x14ac:dyDescent="0.4">
      <c r="G1943" s="62"/>
      <c r="H1943" s="100"/>
      <c r="I1943" s="63"/>
      <c r="J1943" s="73"/>
      <c r="K1943" s="79"/>
      <c r="L1943" s="62"/>
      <c r="M1943" s="101"/>
      <c r="N1943" s="80"/>
      <c r="O1943" s="80"/>
      <c r="P1943" s="80"/>
      <c r="Q1943" s="64"/>
      <c r="R1943" s="64"/>
      <c r="S1943" s="65"/>
      <c r="T1943" s="62"/>
      <c r="U1943" s="62"/>
      <c r="V1943" s="62"/>
    </row>
    <row r="1944" spans="1:22" x14ac:dyDescent="0.4">
      <c r="G1944" s="62"/>
      <c r="H1944" s="100"/>
      <c r="I1944" s="63"/>
      <c r="J1944" s="73"/>
      <c r="K1944" s="79"/>
      <c r="L1944" s="62"/>
      <c r="M1944" s="101"/>
      <c r="N1944" s="80"/>
      <c r="O1944" s="80"/>
      <c r="P1944" s="80"/>
      <c r="Q1944" s="64"/>
      <c r="R1944" s="64"/>
      <c r="S1944" s="65"/>
      <c r="T1944" s="62"/>
      <c r="U1944" s="62"/>
      <c r="V1944" s="62"/>
    </row>
    <row r="1945" spans="1:22" ht="17.5" customHeight="1" thickBot="1" x14ac:dyDescent="0.45">
      <c r="A1945" s="4"/>
      <c r="G1945" s="62"/>
      <c r="H1945" s="100"/>
      <c r="I1945" s="63"/>
      <c r="J1945" s="73"/>
      <c r="K1945" s="79"/>
      <c r="L1945" s="79"/>
      <c r="M1945" s="101"/>
      <c r="N1945" s="93"/>
      <c r="O1945" s="80"/>
      <c r="P1945" s="80"/>
      <c r="Q1945" s="64"/>
      <c r="R1945" s="66"/>
      <c r="S1945" s="65"/>
      <c r="T1945" s="62"/>
      <c r="U1945" s="62"/>
      <c r="V1945" s="62"/>
    </row>
    <row r="1946" spans="1:22" ht="17.5" customHeight="1" thickTop="1" x14ac:dyDescent="0.4">
      <c r="G1946" s="62"/>
      <c r="H1946" s="100"/>
      <c r="I1946" s="63"/>
      <c r="J1946" s="73"/>
      <c r="K1946" s="79"/>
      <c r="L1946" s="62"/>
      <c r="M1946" s="101"/>
      <c r="N1946" s="80"/>
      <c r="O1946" s="80"/>
      <c r="P1946" s="80"/>
      <c r="Q1946" s="64"/>
      <c r="R1946" s="64"/>
      <c r="S1946" s="65"/>
      <c r="T1946" s="62"/>
      <c r="U1946" s="62"/>
      <c r="V1946" s="62"/>
    </row>
    <row r="1947" spans="1:22" x14ac:dyDescent="0.4">
      <c r="G1947" s="62"/>
      <c r="H1947" s="100"/>
      <c r="I1947" s="63"/>
      <c r="J1947" s="73"/>
      <c r="K1947" s="79"/>
      <c r="L1947" s="62"/>
      <c r="M1947" s="101"/>
      <c r="N1947" s="80"/>
      <c r="O1947" s="80"/>
      <c r="P1947" s="80"/>
      <c r="Q1947" s="64"/>
      <c r="R1947" s="64"/>
      <c r="S1947" s="65"/>
      <c r="T1947" s="62"/>
      <c r="U1947" s="62"/>
      <c r="V1947" s="62"/>
    </row>
    <row r="1948" spans="1:22" x14ac:dyDescent="0.4">
      <c r="G1948" s="62"/>
      <c r="H1948" s="100"/>
      <c r="I1948" s="63"/>
      <c r="J1948" s="73"/>
      <c r="K1948" s="79"/>
      <c r="L1948" s="62"/>
      <c r="M1948" s="101"/>
      <c r="N1948" s="80"/>
      <c r="O1948" s="80"/>
      <c r="P1948" s="80"/>
      <c r="Q1948" s="64"/>
      <c r="R1948" s="64"/>
      <c r="S1948" s="65"/>
      <c r="T1948" s="62"/>
      <c r="U1948" s="62"/>
      <c r="V1948" s="62"/>
    </row>
    <row r="1949" spans="1:22" x14ac:dyDescent="0.4">
      <c r="G1949" s="62"/>
      <c r="H1949" s="100"/>
      <c r="I1949" s="63"/>
      <c r="J1949" s="73"/>
      <c r="K1949" s="79"/>
      <c r="L1949" s="62"/>
      <c r="M1949" s="101"/>
      <c r="N1949" s="80"/>
      <c r="O1949" s="80"/>
      <c r="P1949" s="80"/>
      <c r="Q1949" s="64"/>
      <c r="R1949" s="64"/>
      <c r="S1949" s="65"/>
      <c r="T1949" s="62"/>
      <c r="U1949" s="62"/>
      <c r="V1949" s="62"/>
    </row>
    <row r="1950" spans="1:22" x14ac:dyDescent="0.4">
      <c r="G1950" s="62"/>
      <c r="H1950" s="100"/>
      <c r="I1950" s="63"/>
      <c r="J1950" s="73"/>
      <c r="K1950" s="79"/>
      <c r="L1950" s="62"/>
      <c r="M1950" s="101"/>
      <c r="N1950" s="80"/>
      <c r="O1950" s="80"/>
      <c r="P1950" s="80"/>
      <c r="Q1950" s="64"/>
      <c r="R1950" s="64"/>
      <c r="S1950" s="65"/>
      <c r="T1950" s="62"/>
      <c r="U1950" s="62"/>
      <c r="V1950" s="62"/>
    </row>
    <row r="1951" spans="1:22" x14ac:dyDescent="0.4">
      <c r="G1951" s="62"/>
      <c r="H1951" s="100"/>
      <c r="I1951" s="63"/>
      <c r="J1951" s="73"/>
      <c r="K1951" s="79"/>
      <c r="L1951" s="62"/>
      <c r="M1951" s="101"/>
      <c r="N1951" s="80"/>
      <c r="O1951" s="80"/>
      <c r="P1951" s="80"/>
      <c r="Q1951" s="64"/>
      <c r="R1951" s="64"/>
      <c r="S1951" s="65"/>
      <c r="T1951" s="62"/>
      <c r="U1951" s="62"/>
      <c r="V1951" s="62"/>
    </row>
    <row r="1952" spans="1:22" x14ac:dyDescent="0.4">
      <c r="E1952" s="4"/>
      <c r="F1952" s="4"/>
      <c r="G1952" s="62"/>
      <c r="H1952" s="100"/>
      <c r="I1952" s="63"/>
      <c r="J1952" s="73"/>
      <c r="K1952" s="79"/>
      <c r="L1952" s="62"/>
      <c r="M1952" s="101"/>
      <c r="N1952" s="80"/>
      <c r="O1952" s="80"/>
      <c r="P1952" s="80"/>
      <c r="Q1952" s="64"/>
      <c r="R1952" s="64"/>
      <c r="S1952" s="65"/>
      <c r="T1952" s="62"/>
      <c r="U1952" s="62"/>
      <c r="V1952" s="62"/>
    </row>
    <row r="1953" spans="2:22" x14ac:dyDescent="0.4">
      <c r="B1953" s="27"/>
      <c r="C1953" s="4"/>
      <c r="D1953" s="4"/>
      <c r="G1953" s="62"/>
      <c r="H1953" s="100"/>
      <c r="I1953" s="63"/>
      <c r="J1953" s="73"/>
      <c r="K1953" s="79"/>
      <c r="L1953" s="62"/>
      <c r="M1953" s="101"/>
      <c r="N1953" s="80"/>
      <c r="O1953" s="80"/>
      <c r="P1953" s="80"/>
      <c r="Q1953" s="64"/>
      <c r="R1953" s="64"/>
      <c r="S1953" s="65"/>
      <c r="T1953" s="62"/>
      <c r="U1953" s="62"/>
      <c r="V1953" s="62"/>
    </row>
    <row r="1954" spans="2:22" x14ac:dyDescent="0.4">
      <c r="G1954" s="62"/>
      <c r="H1954" s="100"/>
      <c r="I1954" s="63"/>
      <c r="J1954" s="73"/>
      <c r="K1954" s="79"/>
      <c r="L1954" s="62"/>
      <c r="M1954" s="101"/>
      <c r="N1954" s="80"/>
      <c r="O1954" s="80"/>
      <c r="P1954" s="80"/>
      <c r="Q1954" s="64"/>
      <c r="R1954" s="64"/>
      <c r="S1954" s="65"/>
      <c r="T1954" s="62"/>
      <c r="U1954" s="62"/>
      <c r="V1954" s="62"/>
    </row>
    <row r="1955" spans="2:22" x14ac:dyDescent="0.4">
      <c r="G1955" s="62"/>
      <c r="H1955" s="100"/>
      <c r="I1955" s="63"/>
      <c r="J1955" s="73"/>
      <c r="K1955" s="79"/>
      <c r="L1955" s="62"/>
      <c r="M1955" s="101"/>
      <c r="N1955" s="80"/>
      <c r="O1955" s="80"/>
      <c r="P1955" s="80"/>
      <c r="Q1955" s="64"/>
      <c r="R1955" s="64"/>
      <c r="S1955" s="65"/>
      <c r="T1955" s="62"/>
      <c r="U1955" s="62"/>
      <c r="V1955" s="62"/>
    </row>
    <row r="1956" spans="2:22" x14ac:dyDescent="0.4">
      <c r="G1956" s="62"/>
      <c r="H1956" s="100"/>
      <c r="I1956" s="63"/>
      <c r="J1956" s="73"/>
      <c r="K1956" s="79"/>
      <c r="L1956" s="62"/>
      <c r="M1956" s="101"/>
      <c r="N1956" s="80"/>
      <c r="O1956" s="80"/>
      <c r="P1956" s="80"/>
      <c r="Q1956" s="64"/>
      <c r="R1956" s="64"/>
      <c r="S1956" s="65"/>
      <c r="T1956" s="62"/>
      <c r="U1956" s="62"/>
      <c r="V1956" s="62"/>
    </row>
    <row r="1957" spans="2:22" x14ac:dyDescent="0.4">
      <c r="G1957" s="62"/>
      <c r="H1957" s="100"/>
      <c r="I1957" s="63"/>
      <c r="J1957" s="73"/>
      <c r="K1957" s="79"/>
      <c r="L1957" s="62"/>
      <c r="M1957" s="101"/>
      <c r="N1957" s="80"/>
      <c r="O1957" s="80"/>
      <c r="P1957" s="80"/>
      <c r="Q1957" s="64"/>
      <c r="R1957" s="64"/>
      <c r="S1957" s="65"/>
      <c r="T1957" s="62"/>
      <c r="U1957" s="62"/>
      <c r="V1957" s="62"/>
    </row>
    <row r="1958" spans="2:22" x14ac:dyDescent="0.4">
      <c r="G1958" s="62"/>
      <c r="H1958" s="100"/>
      <c r="I1958" s="63"/>
      <c r="J1958" s="73"/>
      <c r="K1958" s="79"/>
      <c r="L1958" s="62"/>
      <c r="M1958" s="101"/>
      <c r="N1958" s="80"/>
      <c r="O1958" s="80"/>
      <c r="P1958" s="80"/>
      <c r="Q1958" s="64"/>
      <c r="R1958" s="64"/>
      <c r="S1958" s="65"/>
      <c r="T1958" s="62"/>
      <c r="U1958" s="62"/>
      <c r="V1958" s="62"/>
    </row>
    <row r="1959" spans="2:22" x14ac:dyDescent="0.4">
      <c r="G1959" s="62"/>
      <c r="H1959" s="100"/>
      <c r="I1959" s="63"/>
      <c r="J1959" s="73"/>
      <c r="K1959" s="79"/>
      <c r="L1959" s="62"/>
      <c r="M1959" s="101"/>
      <c r="N1959" s="80"/>
      <c r="O1959" s="80"/>
      <c r="P1959" s="80"/>
      <c r="Q1959" s="64"/>
      <c r="R1959" s="64"/>
      <c r="S1959" s="65"/>
      <c r="T1959" s="62"/>
      <c r="U1959" s="62"/>
      <c r="V1959" s="62"/>
    </row>
    <row r="1960" spans="2:22" x14ac:dyDescent="0.4">
      <c r="G1960" s="62"/>
      <c r="H1960" s="100"/>
      <c r="I1960" s="63"/>
      <c r="J1960" s="73"/>
      <c r="K1960" s="79"/>
      <c r="L1960" s="62"/>
      <c r="M1960" s="101"/>
      <c r="N1960" s="80"/>
      <c r="O1960" s="80"/>
      <c r="P1960" s="80"/>
      <c r="Q1960" s="64"/>
      <c r="R1960" s="64"/>
      <c r="S1960" s="65"/>
      <c r="T1960" s="62"/>
      <c r="U1960" s="62"/>
      <c r="V1960" s="62"/>
    </row>
    <row r="1961" spans="2:22" x14ac:dyDescent="0.4">
      <c r="G1961" s="62"/>
      <c r="H1961" s="100"/>
      <c r="I1961" s="63"/>
      <c r="J1961" s="73"/>
      <c r="K1961" s="79"/>
      <c r="L1961" s="62"/>
      <c r="M1961" s="101"/>
      <c r="N1961" s="80"/>
      <c r="O1961" s="80"/>
      <c r="P1961" s="80"/>
      <c r="Q1961" s="64"/>
      <c r="R1961" s="64"/>
      <c r="S1961" s="65"/>
      <c r="T1961" s="62"/>
      <c r="U1961" s="62"/>
      <c r="V1961" s="62"/>
    </row>
    <row r="1962" spans="2:22" x14ac:dyDescent="0.4">
      <c r="G1962" s="62"/>
      <c r="H1962" s="100"/>
      <c r="I1962" s="63"/>
      <c r="J1962" s="73"/>
      <c r="K1962" s="79"/>
      <c r="L1962" s="62"/>
      <c r="M1962" s="101"/>
      <c r="N1962" s="80"/>
      <c r="O1962" s="80"/>
      <c r="P1962" s="80"/>
      <c r="Q1962" s="64"/>
      <c r="R1962" s="64"/>
      <c r="S1962" s="65"/>
      <c r="T1962" s="62"/>
      <c r="U1962" s="62"/>
      <c r="V1962" s="62"/>
    </row>
    <row r="1963" spans="2:22" x14ac:dyDescent="0.4">
      <c r="G1963" s="62"/>
      <c r="H1963" s="100"/>
      <c r="I1963" s="63"/>
      <c r="J1963" s="73"/>
      <c r="K1963" s="79"/>
      <c r="L1963" s="62"/>
      <c r="M1963" s="101"/>
      <c r="N1963" s="80"/>
      <c r="O1963" s="80"/>
      <c r="P1963" s="80"/>
      <c r="Q1963" s="64"/>
      <c r="R1963" s="64"/>
      <c r="S1963" s="65"/>
      <c r="T1963" s="62"/>
      <c r="U1963" s="62"/>
      <c r="V1963" s="62"/>
    </row>
    <row r="1964" spans="2:22" x14ac:dyDescent="0.4">
      <c r="G1964" s="62"/>
      <c r="H1964" s="100"/>
      <c r="I1964" s="63"/>
      <c r="J1964" s="73"/>
      <c r="K1964" s="79"/>
      <c r="L1964" s="62"/>
      <c r="M1964" s="101"/>
      <c r="N1964" s="80"/>
      <c r="O1964" s="80"/>
      <c r="P1964" s="80"/>
      <c r="Q1964" s="64"/>
      <c r="R1964" s="64"/>
      <c r="S1964" s="65"/>
      <c r="T1964" s="62"/>
      <c r="U1964" s="62"/>
      <c r="V1964" s="62"/>
    </row>
    <row r="1965" spans="2:22" ht="17.5" customHeight="1" thickBot="1" x14ac:dyDescent="0.45">
      <c r="G1965" s="62"/>
      <c r="H1965" s="100"/>
      <c r="I1965" s="63"/>
      <c r="J1965" s="73"/>
      <c r="K1965" s="79"/>
      <c r="L1965" s="62"/>
      <c r="M1965" s="101"/>
      <c r="N1965" s="80"/>
      <c r="O1965" s="80"/>
      <c r="P1965" s="80"/>
      <c r="Q1965" s="64"/>
      <c r="R1965" s="64"/>
      <c r="S1965" s="65"/>
      <c r="T1965" s="62"/>
      <c r="U1965" s="62"/>
      <c r="V1965" s="62"/>
    </row>
    <row r="1966" spans="2:22" x14ac:dyDescent="0.4">
      <c r="G1966" s="62"/>
      <c r="H1966" s="100"/>
      <c r="I1966" s="63"/>
      <c r="J1966" s="73"/>
      <c r="K1966" s="79"/>
      <c r="L1966" s="62"/>
      <c r="M1966" s="101"/>
      <c r="N1966" s="80"/>
      <c r="O1966" s="80"/>
      <c r="P1966" s="80"/>
      <c r="Q1966" s="64"/>
      <c r="R1966" s="64"/>
      <c r="S1966" s="65"/>
      <c r="T1966" s="62"/>
      <c r="U1966" s="62"/>
      <c r="V1966" s="62"/>
    </row>
    <row r="1967" spans="2:22" x14ac:dyDescent="0.4">
      <c r="G1967" s="62"/>
      <c r="H1967" s="100"/>
      <c r="I1967" s="63"/>
      <c r="J1967" s="73"/>
      <c r="K1967" s="79"/>
      <c r="L1967" s="62"/>
      <c r="M1967" s="101"/>
      <c r="N1967" s="80"/>
      <c r="O1967" s="80"/>
      <c r="P1967" s="80"/>
      <c r="Q1967" s="64"/>
      <c r="R1967" s="64"/>
      <c r="S1967" s="65"/>
      <c r="T1967" s="62"/>
      <c r="U1967" s="62"/>
      <c r="V1967" s="62"/>
    </row>
    <row r="1968" spans="2:22" x14ac:dyDescent="0.4">
      <c r="G1968" s="62"/>
      <c r="H1968" s="100"/>
      <c r="I1968" s="63"/>
      <c r="J1968" s="73"/>
      <c r="K1968" s="79"/>
      <c r="L1968" s="62"/>
      <c r="M1968" s="101"/>
      <c r="N1968" s="80"/>
      <c r="O1968" s="80"/>
      <c r="P1968" s="80"/>
      <c r="Q1968" s="64"/>
      <c r="R1968" s="64"/>
      <c r="S1968" s="65"/>
      <c r="T1968" s="62"/>
      <c r="U1968" s="62"/>
      <c r="V1968" s="62"/>
    </row>
    <row r="1969" spans="7:22" x14ac:dyDescent="0.4">
      <c r="G1969" s="62"/>
      <c r="H1969" s="100"/>
      <c r="I1969" s="63"/>
      <c r="J1969" s="73"/>
      <c r="K1969" s="79"/>
      <c r="L1969" s="62"/>
      <c r="M1969" s="101"/>
      <c r="N1969" s="80"/>
      <c r="O1969" s="80"/>
      <c r="P1969" s="80"/>
      <c r="Q1969" s="64"/>
      <c r="R1969" s="64"/>
      <c r="S1969" s="65"/>
      <c r="T1969" s="62"/>
      <c r="U1969" s="62"/>
      <c r="V1969" s="62"/>
    </row>
    <row r="1970" spans="7:22" x14ac:dyDescent="0.4">
      <c r="G1970" s="62"/>
      <c r="H1970" s="100"/>
      <c r="I1970" s="63"/>
      <c r="J1970" s="73"/>
      <c r="K1970" s="79"/>
      <c r="L1970" s="62"/>
      <c r="M1970" s="101"/>
      <c r="N1970" s="80"/>
      <c r="O1970" s="80"/>
      <c r="P1970" s="80"/>
      <c r="Q1970" s="64"/>
      <c r="R1970" s="64"/>
      <c r="S1970" s="65"/>
      <c r="T1970" s="62"/>
      <c r="U1970" s="62"/>
      <c r="V1970" s="62"/>
    </row>
    <row r="1971" spans="7:22" x14ac:dyDescent="0.4">
      <c r="G1971" s="62"/>
      <c r="H1971" s="100"/>
      <c r="I1971" s="63"/>
      <c r="J1971" s="73"/>
      <c r="K1971" s="79"/>
      <c r="L1971" s="62"/>
      <c r="M1971" s="101"/>
      <c r="N1971" s="80"/>
      <c r="O1971" s="80"/>
      <c r="P1971" s="80"/>
      <c r="Q1971" s="64"/>
      <c r="R1971" s="64"/>
      <c r="S1971" s="65"/>
      <c r="T1971" s="62"/>
      <c r="U1971" s="62"/>
      <c r="V1971" s="62"/>
    </row>
    <row r="1972" spans="7:22" x14ac:dyDescent="0.4">
      <c r="G1972" s="62"/>
      <c r="H1972" s="100"/>
      <c r="I1972" s="63"/>
      <c r="J1972" s="73"/>
      <c r="K1972" s="79"/>
      <c r="L1972" s="62"/>
      <c r="M1972" s="101"/>
      <c r="N1972" s="80"/>
      <c r="O1972" s="80"/>
      <c r="P1972" s="80"/>
      <c r="Q1972" s="64"/>
      <c r="R1972" s="64"/>
      <c r="S1972" s="65"/>
      <c r="T1972" s="62"/>
      <c r="U1972" s="62"/>
      <c r="V1972" s="62"/>
    </row>
    <row r="1973" spans="7:22" x14ac:dyDescent="0.4">
      <c r="G1973" s="62"/>
      <c r="H1973" s="100"/>
      <c r="I1973" s="63"/>
      <c r="J1973" s="73"/>
      <c r="K1973" s="79"/>
      <c r="L1973" s="62"/>
      <c r="M1973" s="101"/>
      <c r="N1973" s="80"/>
      <c r="O1973" s="80"/>
      <c r="P1973" s="80"/>
      <c r="Q1973" s="64"/>
      <c r="R1973" s="64"/>
      <c r="S1973" s="65"/>
      <c r="T1973" s="62"/>
      <c r="U1973" s="62"/>
      <c r="V1973" s="62"/>
    </row>
    <row r="1974" spans="7:22" x14ac:dyDescent="0.4">
      <c r="G1974" s="62"/>
      <c r="H1974" s="100"/>
      <c r="I1974" s="63"/>
      <c r="J1974" s="73"/>
      <c r="K1974" s="79"/>
      <c r="L1974" s="62"/>
      <c r="M1974" s="101"/>
      <c r="N1974" s="80"/>
      <c r="O1974" s="80"/>
      <c r="P1974" s="80"/>
      <c r="Q1974" s="64"/>
      <c r="R1974" s="64"/>
      <c r="S1974" s="65"/>
      <c r="T1974" s="62"/>
      <c r="U1974" s="62"/>
      <c r="V1974" s="62"/>
    </row>
    <row r="1975" spans="7:22" x14ac:dyDescent="0.4">
      <c r="G1975" s="62"/>
      <c r="H1975" s="100"/>
      <c r="I1975" s="63"/>
      <c r="J1975" s="73"/>
      <c r="K1975" s="79"/>
      <c r="L1975" s="62"/>
      <c r="M1975" s="101"/>
      <c r="N1975" s="80"/>
      <c r="O1975" s="80"/>
      <c r="P1975" s="80"/>
      <c r="Q1975" s="64"/>
      <c r="R1975" s="64"/>
      <c r="S1975" s="65"/>
      <c r="T1975" s="62"/>
      <c r="U1975" s="62"/>
      <c r="V1975" s="62"/>
    </row>
    <row r="1976" spans="7:22" x14ac:dyDescent="0.4">
      <c r="G1976" s="62"/>
      <c r="H1976" s="100"/>
      <c r="I1976" s="63"/>
      <c r="J1976" s="73"/>
      <c r="K1976" s="79"/>
      <c r="L1976" s="62"/>
      <c r="M1976" s="101"/>
      <c r="N1976" s="80"/>
      <c r="O1976" s="80"/>
      <c r="P1976" s="80"/>
      <c r="Q1976" s="64"/>
      <c r="R1976" s="64"/>
      <c r="S1976" s="65"/>
      <c r="T1976" s="62"/>
      <c r="U1976" s="62"/>
      <c r="V1976" s="62"/>
    </row>
    <row r="1977" spans="7:22" x14ac:dyDescent="0.4">
      <c r="G1977" s="62"/>
      <c r="H1977" s="100"/>
      <c r="I1977" s="63"/>
      <c r="J1977" s="73"/>
      <c r="K1977" s="79"/>
      <c r="L1977" s="62"/>
      <c r="M1977" s="101"/>
      <c r="N1977" s="80"/>
      <c r="O1977" s="80"/>
      <c r="P1977" s="80"/>
      <c r="Q1977" s="64"/>
      <c r="R1977" s="64"/>
      <c r="S1977" s="65"/>
      <c r="T1977" s="62"/>
      <c r="U1977" s="62"/>
      <c r="V1977" s="62"/>
    </row>
    <row r="1978" spans="7:22" x14ac:dyDescent="0.4">
      <c r="G1978" s="62"/>
      <c r="H1978" s="100"/>
      <c r="I1978" s="63"/>
      <c r="J1978" s="73"/>
      <c r="K1978" s="79"/>
      <c r="L1978" s="62"/>
      <c r="M1978" s="101"/>
      <c r="N1978" s="80"/>
      <c r="O1978" s="80"/>
      <c r="P1978" s="80"/>
      <c r="Q1978" s="64"/>
      <c r="R1978" s="64"/>
      <c r="S1978" s="65"/>
      <c r="T1978" s="62"/>
      <c r="U1978" s="62"/>
      <c r="V1978" s="62"/>
    </row>
    <row r="1979" spans="7:22" x14ac:dyDescent="0.4">
      <c r="G1979" s="62"/>
      <c r="H1979" s="100"/>
      <c r="I1979" s="63"/>
      <c r="J1979" s="73"/>
      <c r="K1979" s="79"/>
      <c r="L1979" s="62"/>
      <c r="M1979" s="101"/>
      <c r="N1979" s="80"/>
      <c r="O1979" s="80"/>
      <c r="P1979" s="80"/>
      <c r="Q1979" s="64"/>
      <c r="R1979" s="64"/>
      <c r="S1979" s="65"/>
      <c r="T1979" s="62"/>
      <c r="U1979" s="62"/>
      <c r="V1979" s="62"/>
    </row>
    <row r="1980" spans="7:22" x14ac:dyDescent="0.4">
      <c r="G1980" s="62"/>
      <c r="H1980" s="100"/>
      <c r="I1980" s="63"/>
      <c r="J1980" s="73"/>
      <c r="K1980" s="79"/>
      <c r="L1980" s="62"/>
      <c r="M1980" s="101"/>
      <c r="N1980" s="80"/>
      <c r="O1980" s="80"/>
      <c r="P1980" s="80"/>
      <c r="Q1980" s="64"/>
      <c r="R1980" s="64"/>
      <c r="S1980" s="65"/>
      <c r="T1980" s="62"/>
      <c r="U1980" s="62"/>
      <c r="V1980" s="62"/>
    </row>
    <row r="1981" spans="7:22" x14ac:dyDescent="0.4">
      <c r="G1981" s="62"/>
      <c r="H1981" s="100"/>
      <c r="I1981" s="63"/>
      <c r="J1981" s="73"/>
      <c r="K1981" s="79"/>
      <c r="L1981" s="62"/>
      <c r="M1981" s="101"/>
      <c r="N1981" s="80"/>
      <c r="O1981" s="80"/>
      <c r="P1981" s="80"/>
      <c r="Q1981" s="64"/>
      <c r="R1981" s="64"/>
      <c r="S1981" s="65"/>
      <c r="T1981" s="62"/>
      <c r="U1981" s="62"/>
      <c r="V1981" s="62"/>
    </row>
    <row r="1982" spans="7:22" x14ac:dyDescent="0.4">
      <c r="G1982" s="62"/>
      <c r="H1982" s="100"/>
      <c r="I1982" s="63"/>
      <c r="J1982" s="73"/>
      <c r="K1982" s="79"/>
      <c r="L1982" s="62"/>
      <c r="M1982" s="101"/>
      <c r="N1982" s="80"/>
      <c r="O1982" s="80"/>
      <c r="P1982" s="80"/>
      <c r="Q1982" s="64"/>
      <c r="R1982" s="64"/>
      <c r="S1982" s="65"/>
      <c r="T1982" s="62"/>
      <c r="U1982" s="62"/>
      <c r="V1982" s="62"/>
    </row>
    <row r="1983" spans="7:22" x14ac:dyDescent="0.4">
      <c r="G1983" s="62"/>
      <c r="H1983" s="100"/>
      <c r="I1983" s="63"/>
      <c r="J1983" s="73"/>
      <c r="K1983" s="79"/>
      <c r="L1983" s="62"/>
      <c r="M1983" s="101"/>
      <c r="N1983" s="80"/>
      <c r="O1983" s="80"/>
      <c r="P1983" s="80"/>
      <c r="Q1983" s="64"/>
      <c r="R1983" s="64"/>
      <c r="S1983" s="65"/>
      <c r="T1983" s="62"/>
      <c r="U1983" s="62"/>
      <c r="V1983" s="62"/>
    </row>
    <row r="1984" spans="7:22" x14ac:dyDescent="0.4">
      <c r="G1984" s="62"/>
      <c r="H1984" s="100"/>
      <c r="I1984" s="63"/>
      <c r="J1984" s="73"/>
      <c r="K1984" s="79"/>
      <c r="L1984" s="62"/>
      <c r="M1984" s="101"/>
      <c r="N1984" s="80"/>
      <c r="O1984" s="80"/>
      <c r="P1984" s="80"/>
      <c r="Q1984" s="64"/>
      <c r="R1984" s="64"/>
      <c r="S1984" s="65"/>
      <c r="T1984" s="62"/>
      <c r="U1984" s="62"/>
      <c r="V1984" s="62"/>
    </row>
    <row r="1985" spans="1:22" x14ac:dyDescent="0.4">
      <c r="G1985" s="62"/>
      <c r="H1985" s="100"/>
      <c r="I1985" s="63"/>
      <c r="J1985" s="73"/>
      <c r="K1985" s="79"/>
      <c r="L1985" s="62"/>
      <c r="M1985" s="101"/>
      <c r="N1985" s="80"/>
      <c r="O1985" s="80"/>
      <c r="P1985" s="80"/>
      <c r="Q1985" s="64"/>
      <c r="R1985" s="64"/>
      <c r="S1985" s="65"/>
      <c r="T1985" s="62"/>
      <c r="U1985" s="62"/>
      <c r="V1985" s="62"/>
    </row>
    <row r="1986" spans="1:22" x14ac:dyDescent="0.4">
      <c r="G1986" s="62"/>
      <c r="H1986" s="100"/>
      <c r="I1986" s="63"/>
      <c r="J1986" s="73"/>
      <c r="K1986" s="79"/>
      <c r="L1986" s="62"/>
      <c r="M1986" s="101"/>
      <c r="N1986" s="80"/>
      <c r="O1986" s="80"/>
      <c r="P1986" s="80"/>
      <c r="Q1986" s="64"/>
      <c r="R1986" s="64"/>
      <c r="S1986" s="65"/>
      <c r="T1986" s="62"/>
      <c r="U1986" s="62"/>
      <c r="V1986" s="62"/>
    </row>
    <row r="1987" spans="1:22" x14ac:dyDescent="0.4">
      <c r="G1987" s="62"/>
      <c r="H1987" s="100"/>
      <c r="I1987" s="63"/>
      <c r="J1987" s="73"/>
      <c r="K1987" s="79"/>
      <c r="L1987" s="62"/>
      <c r="M1987" s="101"/>
      <c r="N1987" s="80"/>
      <c r="O1987" s="80"/>
      <c r="P1987" s="80"/>
      <c r="Q1987" s="64"/>
      <c r="R1987" s="64"/>
      <c r="S1987" s="65"/>
      <c r="T1987" s="62"/>
      <c r="U1987" s="62"/>
      <c r="V1987" s="62"/>
    </row>
    <row r="1988" spans="1:22" x14ac:dyDescent="0.4">
      <c r="G1988" s="62"/>
      <c r="H1988" s="100"/>
      <c r="I1988" s="63"/>
      <c r="J1988" s="73"/>
      <c r="K1988" s="79"/>
      <c r="L1988" s="62"/>
      <c r="M1988" s="101"/>
      <c r="N1988" s="80"/>
      <c r="O1988" s="80"/>
      <c r="P1988" s="80"/>
      <c r="Q1988" s="64"/>
      <c r="R1988" s="64"/>
      <c r="S1988" s="65"/>
      <c r="T1988" s="62"/>
      <c r="U1988" s="62"/>
      <c r="V1988" s="62"/>
    </row>
    <row r="1989" spans="1:22" x14ac:dyDescent="0.4">
      <c r="G1989" s="62"/>
      <c r="H1989" s="100"/>
      <c r="I1989" s="63"/>
      <c r="J1989" s="73"/>
      <c r="K1989" s="79"/>
      <c r="L1989" s="62"/>
      <c r="M1989" s="101"/>
      <c r="N1989" s="80"/>
      <c r="O1989" s="80"/>
      <c r="P1989" s="80"/>
      <c r="Q1989" s="64"/>
      <c r="R1989" s="64"/>
      <c r="S1989" s="65"/>
      <c r="T1989" s="62"/>
      <c r="U1989" s="62"/>
      <c r="V1989" s="62"/>
    </row>
    <row r="1990" spans="1:22" x14ac:dyDescent="0.4">
      <c r="G1990" s="62"/>
      <c r="H1990" s="100"/>
      <c r="I1990" s="63"/>
      <c r="J1990" s="73"/>
      <c r="K1990" s="79"/>
      <c r="L1990" s="62"/>
      <c r="M1990" s="101"/>
      <c r="N1990" s="80"/>
      <c r="O1990" s="80"/>
      <c r="P1990" s="80"/>
      <c r="Q1990" s="64"/>
      <c r="R1990" s="64"/>
      <c r="S1990" s="65"/>
      <c r="T1990" s="62"/>
      <c r="U1990" s="62"/>
      <c r="V1990" s="62"/>
    </row>
    <row r="1991" spans="1:22" x14ac:dyDescent="0.4">
      <c r="G1991" s="62"/>
      <c r="H1991" s="100"/>
      <c r="I1991" s="63"/>
      <c r="J1991" s="73"/>
      <c r="K1991" s="79"/>
      <c r="L1991" s="62"/>
      <c r="M1991" s="101"/>
      <c r="N1991" s="80"/>
      <c r="O1991" s="80"/>
      <c r="P1991" s="80"/>
      <c r="Q1991" s="64"/>
      <c r="R1991" s="64"/>
      <c r="S1991" s="65"/>
      <c r="T1991" s="62"/>
      <c r="U1991" s="62"/>
      <c r="V1991" s="62"/>
    </row>
    <row r="1992" spans="1:22" x14ac:dyDescent="0.4">
      <c r="G1992" s="62"/>
      <c r="H1992" s="100"/>
      <c r="I1992" s="63"/>
      <c r="J1992" s="73"/>
      <c r="K1992" s="79"/>
      <c r="L1992" s="62"/>
      <c r="M1992" s="101"/>
      <c r="N1992" s="80"/>
      <c r="O1992" s="80"/>
      <c r="P1992" s="80"/>
      <c r="Q1992" s="64"/>
      <c r="R1992" s="64"/>
      <c r="S1992" s="65"/>
      <c r="T1992" s="62"/>
      <c r="U1992" s="62"/>
      <c r="V1992" s="62"/>
    </row>
    <row r="1993" spans="1:22" x14ac:dyDescent="0.4">
      <c r="G1993" s="62"/>
      <c r="H1993" s="100"/>
      <c r="I1993" s="63"/>
      <c r="J1993" s="73"/>
      <c r="K1993" s="79"/>
      <c r="L1993" s="62"/>
      <c r="M1993" s="101"/>
      <c r="N1993" s="80"/>
      <c r="O1993" s="80"/>
      <c r="P1993" s="80"/>
      <c r="Q1993" s="64"/>
      <c r="R1993" s="64"/>
      <c r="S1993" s="65"/>
      <c r="T1993" s="62"/>
      <c r="U1993" s="62"/>
      <c r="V1993" s="62"/>
    </row>
    <row r="1994" spans="1:22" x14ac:dyDescent="0.4">
      <c r="G1994" s="62"/>
      <c r="H1994" s="100"/>
      <c r="I1994" s="63"/>
      <c r="J1994" s="73"/>
      <c r="K1994" s="79"/>
      <c r="L1994" s="62"/>
      <c r="M1994" s="101"/>
      <c r="N1994" s="80"/>
      <c r="O1994" s="80"/>
      <c r="P1994" s="80"/>
      <c r="Q1994" s="64"/>
      <c r="R1994" s="64"/>
      <c r="S1994" s="65"/>
      <c r="T1994" s="62"/>
      <c r="U1994" s="62"/>
      <c r="V1994" s="62"/>
    </row>
    <row r="1995" spans="1:22" ht="17.5" customHeight="1" thickBot="1" x14ac:dyDescent="0.45">
      <c r="G1995" s="62"/>
      <c r="H1995" s="100"/>
      <c r="I1995" s="63"/>
      <c r="J1995" s="73"/>
      <c r="K1995" s="79"/>
      <c r="L1995" s="62"/>
      <c r="M1995" s="101"/>
      <c r="N1995" s="80"/>
      <c r="O1995" s="80"/>
      <c r="P1995" s="80"/>
      <c r="Q1995" s="64"/>
      <c r="R1995" s="64"/>
      <c r="S1995" s="65"/>
      <c r="T1995" s="62"/>
      <c r="U1995" s="62"/>
      <c r="V1995" s="62"/>
    </row>
    <row r="1996" spans="1:22" x14ac:dyDescent="0.4">
      <c r="G1996" s="62"/>
      <c r="H1996" s="100"/>
      <c r="I1996" s="63"/>
      <c r="J1996" s="73"/>
      <c r="K1996" s="79"/>
      <c r="L1996" s="62"/>
      <c r="M1996" s="101"/>
      <c r="N1996" s="80"/>
      <c r="O1996" s="80"/>
      <c r="P1996" s="80"/>
      <c r="Q1996" s="64"/>
      <c r="R1996" s="64"/>
      <c r="S1996" s="65"/>
      <c r="T1996" s="62"/>
      <c r="U1996" s="62"/>
      <c r="V1996" s="62"/>
    </row>
    <row r="1997" spans="1:22" ht="17.5" customHeight="1" thickBot="1" x14ac:dyDescent="0.45">
      <c r="A1997" s="4"/>
      <c r="G1997" s="62"/>
      <c r="H1997" s="100"/>
      <c r="I1997" s="63"/>
      <c r="J1997" s="73"/>
      <c r="K1997" s="79"/>
      <c r="L1997" s="79"/>
      <c r="M1997" s="101"/>
      <c r="N1997" s="93"/>
      <c r="O1997" s="80"/>
      <c r="P1997" s="80"/>
      <c r="Q1997" s="64"/>
      <c r="R1997" s="66"/>
      <c r="S1997" s="65"/>
      <c r="T1997" s="62"/>
      <c r="U1997" s="62"/>
      <c r="V1997" s="62"/>
    </row>
    <row r="1998" spans="1:22" ht="17.5" customHeight="1" thickTop="1" x14ac:dyDescent="0.4">
      <c r="G1998" s="62"/>
      <c r="H1998" s="100"/>
      <c r="I1998" s="63"/>
      <c r="J1998" s="73"/>
      <c r="K1998" s="79"/>
      <c r="L1998" s="62"/>
      <c r="M1998" s="101"/>
      <c r="N1998" s="80"/>
      <c r="O1998" s="80"/>
      <c r="P1998" s="80"/>
      <c r="Q1998" s="64"/>
      <c r="R1998" s="64"/>
      <c r="S1998" s="65"/>
      <c r="T1998" s="62"/>
      <c r="U1998" s="62"/>
      <c r="V1998" s="62"/>
    </row>
    <row r="1999" spans="1:22" x14ac:dyDescent="0.4">
      <c r="G1999" s="62"/>
      <c r="H1999" s="100"/>
      <c r="I1999" s="63"/>
      <c r="J1999" s="73"/>
      <c r="K1999" s="79"/>
      <c r="L1999" s="62"/>
      <c r="M1999" s="101"/>
      <c r="N1999" s="80"/>
      <c r="O1999" s="80"/>
      <c r="P1999" s="80"/>
      <c r="Q1999" s="64"/>
      <c r="R1999" s="64"/>
      <c r="S1999" s="65"/>
      <c r="T1999" s="62"/>
      <c r="U1999" s="62"/>
      <c r="V1999" s="62"/>
    </row>
    <row r="2000" spans="1:22" x14ac:dyDescent="0.4">
      <c r="G2000" s="62"/>
      <c r="H2000" s="100"/>
      <c r="I2000" s="63"/>
      <c r="J2000" s="73"/>
      <c r="K2000" s="79"/>
      <c r="L2000" s="62"/>
      <c r="M2000" s="101"/>
      <c r="N2000" s="80"/>
      <c r="O2000" s="80"/>
      <c r="P2000" s="80"/>
      <c r="Q2000" s="64"/>
      <c r="R2000" s="64"/>
      <c r="S2000" s="65"/>
      <c r="T2000" s="62"/>
      <c r="U2000" s="62"/>
      <c r="V2000" s="62"/>
    </row>
    <row r="2001" spans="2:22" x14ac:dyDescent="0.4">
      <c r="G2001" s="62"/>
      <c r="H2001" s="100"/>
      <c r="I2001" s="63"/>
      <c r="J2001" s="73"/>
      <c r="K2001" s="79"/>
      <c r="L2001" s="62"/>
      <c r="M2001" s="101"/>
      <c r="N2001" s="80"/>
      <c r="O2001" s="80"/>
      <c r="P2001" s="80"/>
      <c r="Q2001" s="64"/>
      <c r="R2001" s="64"/>
      <c r="S2001" s="65"/>
      <c r="T2001" s="62"/>
      <c r="U2001" s="62"/>
      <c r="V2001" s="62"/>
    </row>
    <row r="2002" spans="2:22" x14ac:dyDescent="0.4">
      <c r="G2002" s="62"/>
      <c r="H2002" s="100"/>
      <c r="I2002" s="63"/>
      <c r="J2002" s="73"/>
      <c r="K2002" s="79"/>
      <c r="L2002" s="62"/>
      <c r="M2002" s="101"/>
      <c r="N2002" s="80"/>
      <c r="O2002" s="80"/>
      <c r="P2002" s="80"/>
      <c r="Q2002" s="64"/>
      <c r="R2002" s="64"/>
      <c r="S2002" s="65"/>
      <c r="T2002" s="62"/>
      <c r="U2002" s="62"/>
      <c r="V2002" s="62"/>
    </row>
    <row r="2003" spans="2:22" x14ac:dyDescent="0.4">
      <c r="G2003" s="62"/>
      <c r="H2003" s="100"/>
      <c r="I2003" s="63"/>
      <c r="J2003" s="73"/>
      <c r="K2003" s="79"/>
      <c r="L2003" s="62"/>
      <c r="M2003" s="101"/>
      <c r="N2003" s="80"/>
      <c r="O2003" s="80"/>
      <c r="P2003" s="80"/>
      <c r="Q2003" s="64"/>
      <c r="R2003" s="64"/>
      <c r="S2003" s="65"/>
      <c r="T2003" s="62"/>
      <c r="U2003" s="62"/>
      <c r="V2003" s="62"/>
    </row>
    <row r="2004" spans="2:22" x14ac:dyDescent="0.4">
      <c r="E2004" s="4"/>
      <c r="F2004" s="4"/>
      <c r="G2004" s="62"/>
      <c r="H2004" s="100"/>
      <c r="I2004" s="63"/>
      <c r="J2004" s="73"/>
      <c r="K2004" s="79"/>
      <c r="L2004" s="62"/>
      <c r="M2004" s="101"/>
      <c r="N2004" s="80"/>
      <c r="O2004" s="80"/>
      <c r="P2004" s="80"/>
      <c r="Q2004" s="64"/>
      <c r="R2004" s="64"/>
      <c r="S2004" s="65"/>
      <c r="T2004" s="62"/>
      <c r="U2004" s="62"/>
      <c r="V2004" s="62"/>
    </row>
    <row r="2005" spans="2:22" x14ac:dyDescent="0.4">
      <c r="B2005" s="27"/>
      <c r="C2005" s="4"/>
      <c r="D2005" s="4"/>
      <c r="G2005" s="62"/>
      <c r="H2005" s="100"/>
      <c r="I2005" s="63"/>
      <c r="J2005" s="73"/>
      <c r="K2005" s="79"/>
      <c r="L2005" s="62"/>
      <c r="M2005" s="101"/>
      <c r="N2005" s="80"/>
      <c r="O2005" s="80"/>
      <c r="P2005" s="80"/>
      <c r="Q2005" s="64"/>
      <c r="R2005" s="64"/>
      <c r="S2005" s="65"/>
      <c r="T2005" s="62"/>
      <c r="U2005" s="62"/>
      <c r="V2005" s="62"/>
    </row>
    <row r="2006" spans="2:22" x14ac:dyDescent="0.4">
      <c r="G2006" s="62"/>
      <c r="H2006" s="100"/>
      <c r="I2006" s="63"/>
      <c r="J2006" s="73"/>
      <c r="K2006" s="79"/>
      <c r="L2006" s="62"/>
      <c r="M2006" s="101"/>
      <c r="N2006" s="80"/>
      <c r="O2006" s="80"/>
      <c r="P2006" s="80"/>
      <c r="Q2006" s="64"/>
      <c r="R2006" s="64"/>
      <c r="S2006" s="65"/>
      <c r="T2006" s="62"/>
      <c r="U2006" s="62"/>
      <c r="V2006" s="62"/>
    </row>
    <row r="2007" spans="2:22" x14ac:dyDescent="0.4">
      <c r="G2007" s="62"/>
      <c r="H2007" s="100"/>
      <c r="I2007" s="63"/>
      <c r="J2007" s="73"/>
      <c r="K2007" s="79"/>
      <c r="L2007" s="62"/>
      <c r="M2007" s="101"/>
      <c r="N2007" s="80"/>
      <c r="O2007" s="80"/>
      <c r="P2007" s="80"/>
      <c r="Q2007" s="64"/>
      <c r="R2007" s="64"/>
      <c r="S2007" s="65"/>
      <c r="T2007" s="62"/>
      <c r="U2007" s="62"/>
      <c r="V2007" s="62"/>
    </row>
    <row r="2008" spans="2:22" x14ac:dyDescent="0.4">
      <c r="G2008" s="62"/>
      <c r="H2008" s="100"/>
      <c r="I2008" s="63"/>
      <c r="J2008" s="73"/>
      <c r="K2008" s="79"/>
      <c r="L2008" s="62"/>
      <c r="M2008" s="101"/>
      <c r="N2008" s="80"/>
      <c r="O2008" s="80"/>
      <c r="P2008" s="80"/>
      <c r="Q2008" s="64"/>
      <c r="R2008" s="64"/>
      <c r="S2008" s="65"/>
      <c r="T2008" s="62"/>
      <c r="U2008" s="62"/>
      <c r="V2008" s="62"/>
    </row>
    <row r="2009" spans="2:22" x14ac:dyDescent="0.4">
      <c r="G2009" s="62"/>
      <c r="H2009" s="100"/>
      <c r="I2009" s="63"/>
      <c r="J2009" s="73"/>
      <c r="K2009" s="79"/>
      <c r="L2009" s="62"/>
      <c r="M2009" s="101"/>
      <c r="N2009" s="80"/>
      <c r="O2009" s="80"/>
      <c r="P2009" s="80"/>
      <c r="Q2009" s="64"/>
      <c r="R2009" s="64"/>
      <c r="S2009" s="65"/>
      <c r="T2009" s="62"/>
      <c r="U2009" s="62"/>
      <c r="V2009" s="62"/>
    </row>
    <row r="2010" spans="2:22" x14ac:dyDescent="0.4">
      <c r="G2010" s="62"/>
      <c r="H2010" s="100"/>
      <c r="I2010" s="63"/>
      <c r="J2010" s="73"/>
      <c r="K2010" s="79"/>
      <c r="L2010" s="62"/>
      <c r="M2010" s="101"/>
      <c r="N2010" s="80"/>
      <c r="O2010" s="80"/>
      <c r="P2010" s="80"/>
      <c r="Q2010" s="64"/>
      <c r="R2010" s="64"/>
      <c r="S2010" s="65"/>
      <c r="T2010" s="62"/>
      <c r="U2010" s="62"/>
      <c r="V2010" s="62"/>
    </row>
    <row r="2011" spans="2:22" x14ac:dyDescent="0.4">
      <c r="G2011" s="62"/>
      <c r="H2011" s="100"/>
      <c r="I2011" s="63"/>
      <c r="J2011" s="73"/>
      <c r="K2011" s="79"/>
      <c r="L2011" s="62"/>
      <c r="M2011" s="101"/>
      <c r="N2011" s="80"/>
      <c r="O2011" s="80"/>
      <c r="P2011" s="80"/>
      <c r="Q2011" s="64"/>
      <c r="R2011" s="64"/>
      <c r="S2011" s="65"/>
      <c r="T2011" s="62"/>
      <c r="U2011" s="62"/>
      <c r="V2011" s="62"/>
    </row>
    <row r="2012" spans="2:22" x14ac:dyDescent="0.4">
      <c r="G2012" s="62"/>
      <c r="H2012" s="100"/>
      <c r="I2012" s="63"/>
      <c r="J2012" s="73"/>
      <c r="K2012" s="79"/>
      <c r="L2012" s="62"/>
      <c r="M2012" s="101"/>
      <c r="N2012" s="80"/>
      <c r="O2012" s="80"/>
      <c r="P2012" s="80"/>
      <c r="Q2012" s="64"/>
      <c r="R2012" s="64"/>
      <c r="S2012" s="65"/>
      <c r="T2012" s="62"/>
      <c r="U2012" s="62"/>
      <c r="V2012" s="62"/>
    </row>
    <row r="2013" spans="2:22" x14ac:dyDescent="0.4">
      <c r="G2013" s="62"/>
      <c r="H2013" s="100"/>
      <c r="I2013" s="63"/>
      <c r="J2013" s="73"/>
      <c r="K2013" s="79"/>
      <c r="L2013" s="62"/>
      <c r="M2013" s="101"/>
      <c r="N2013" s="80"/>
      <c r="O2013" s="80"/>
      <c r="P2013" s="80"/>
      <c r="Q2013" s="64"/>
      <c r="R2013" s="64"/>
      <c r="S2013" s="65"/>
      <c r="T2013" s="62"/>
      <c r="U2013" s="62"/>
      <c r="V2013" s="62"/>
    </row>
    <row r="2014" spans="2:22" x14ac:dyDescent="0.4">
      <c r="G2014" s="62"/>
      <c r="H2014" s="100"/>
      <c r="I2014" s="63"/>
      <c r="J2014" s="73"/>
      <c r="K2014" s="79"/>
      <c r="L2014" s="62"/>
      <c r="M2014" s="101"/>
      <c r="N2014" s="80"/>
      <c r="O2014" s="80"/>
      <c r="P2014" s="80"/>
      <c r="Q2014" s="64"/>
      <c r="R2014" s="64"/>
      <c r="S2014" s="65"/>
      <c r="T2014" s="62"/>
      <c r="U2014" s="62"/>
      <c r="V2014" s="62"/>
    </row>
    <row r="2015" spans="2:22" x14ac:dyDescent="0.4">
      <c r="G2015" s="62"/>
      <c r="H2015" s="100"/>
      <c r="I2015" s="63"/>
      <c r="J2015" s="73"/>
      <c r="K2015" s="79"/>
      <c r="L2015" s="62"/>
      <c r="M2015" s="101"/>
      <c r="N2015" s="80"/>
      <c r="O2015" s="80"/>
      <c r="P2015" s="80"/>
      <c r="Q2015" s="64"/>
      <c r="R2015" s="64"/>
      <c r="S2015" s="65"/>
      <c r="T2015" s="62"/>
      <c r="U2015" s="62"/>
      <c r="V2015" s="62"/>
    </row>
    <row r="2016" spans="2:22" x14ac:dyDescent="0.4">
      <c r="G2016" s="62"/>
      <c r="H2016" s="100"/>
      <c r="I2016" s="63"/>
      <c r="J2016" s="73"/>
      <c r="K2016" s="79"/>
      <c r="L2016" s="62"/>
      <c r="M2016" s="101"/>
      <c r="N2016" s="80"/>
      <c r="O2016" s="80"/>
      <c r="P2016" s="80"/>
      <c r="Q2016" s="64"/>
      <c r="R2016" s="64"/>
      <c r="S2016" s="65"/>
      <c r="T2016" s="62"/>
      <c r="U2016" s="62"/>
      <c r="V2016" s="62"/>
    </row>
    <row r="2017" spans="7:22" x14ac:dyDescent="0.4">
      <c r="G2017" s="62"/>
      <c r="H2017" s="100"/>
      <c r="I2017" s="63"/>
      <c r="J2017" s="73"/>
      <c r="K2017" s="79"/>
      <c r="L2017" s="62"/>
      <c r="M2017" s="101"/>
      <c r="N2017" s="80"/>
      <c r="O2017" s="80"/>
      <c r="P2017" s="80"/>
      <c r="Q2017" s="64"/>
      <c r="R2017" s="64"/>
      <c r="S2017" s="65"/>
      <c r="T2017" s="62"/>
      <c r="U2017" s="62"/>
      <c r="V2017" s="62"/>
    </row>
    <row r="2018" spans="7:22" x14ac:dyDescent="0.4">
      <c r="G2018" s="62"/>
      <c r="H2018" s="100"/>
      <c r="I2018" s="63"/>
      <c r="J2018" s="73"/>
      <c r="K2018" s="79"/>
      <c r="L2018" s="62"/>
      <c r="M2018" s="101"/>
      <c r="N2018" s="80"/>
      <c r="O2018" s="80"/>
      <c r="P2018" s="80"/>
      <c r="Q2018" s="64"/>
      <c r="R2018" s="64"/>
      <c r="S2018" s="65"/>
      <c r="T2018" s="62"/>
      <c r="U2018" s="62"/>
      <c r="V2018" s="62"/>
    </row>
    <row r="2019" spans="7:22" x14ac:dyDescent="0.4">
      <c r="G2019" s="62"/>
      <c r="H2019" s="100"/>
      <c r="I2019" s="63"/>
      <c r="J2019" s="73"/>
      <c r="K2019" s="79"/>
      <c r="L2019" s="62"/>
      <c r="M2019" s="101"/>
      <c r="N2019" s="80"/>
      <c r="O2019" s="80"/>
      <c r="P2019" s="80"/>
      <c r="Q2019" s="64"/>
      <c r="R2019" s="64"/>
      <c r="S2019" s="65"/>
      <c r="T2019" s="62"/>
      <c r="U2019" s="62"/>
      <c r="V2019" s="62"/>
    </row>
    <row r="2020" spans="7:22" x14ac:dyDescent="0.4">
      <c r="G2020" s="62"/>
      <c r="H2020" s="100"/>
      <c r="I2020" s="63"/>
      <c r="J2020" s="73"/>
      <c r="K2020" s="79"/>
      <c r="L2020" s="62"/>
      <c r="M2020" s="101"/>
      <c r="N2020" s="80"/>
      <c r="O2020" s="80"/>
      <c r="P2020" s="80"/>
      <c r="Q2020" s="64"/>
      <c r="R2020" s="64"/>
      <c r="S2020" s="65"/>
      <c r="T2020" s="62"/>
      <c r="U2020" s="62"/>
      <c r="V2020" s="62"/>
    </row>
    <row r="2021" spans="7:22" x14ac:dyDescent="0.4">
      <c r="G2021" s="62"/>
      <c r="H2021" s="100"/>
      <c r="I2021" s="63"/>
      <c r="J2021" s="73"/>
      <c r="K2021" s="79"/>
      <c r="L2021" s="62"/>
      <c r="M2021" s="101"/>
      <c r="N2021" s="80"/>
      <c r="O2021" s="80"/>
      <c r="P2021" s="80"/>
      <c r="Q2021" s="64"/>
      <c r="R2021" s="64"/>
      <c r="S2021" s="65"/>
      <c r="T2021" s="62"/>
      <c r="U2021" s="62"/>
      <c r="V2021" s="62"/>
    </row>
    <row r="2022" spans="7:22" x14ac:dyDescent="0.4">
      <c r="G2022" s="62"/>
      <c r="H2022" s="100"/>
      <c r="I2022" s="63"/>
      <c r="J2022" s="73"/>
      <c r="K2022" s="79"/>
      <c r="L2022" s="62"/>
      <c r="M2022" s="101"/>
      <c r="N2022" s="80"/>
      <c r="O2022" s="80"/>
      <c r="P2022" s="80"/>
      <c r="Q2022" s="64"/>
      <c r="R2022" s="64"/>
      <c r="S2022" s="65"/>
      <c r="T2022" s="62"/>
      <c r="U2022" s="62"/>
      <c r="V2022" s="62"/>
    </row>
    <row r="2023" spans="7:22" x14ac:dyDescent="0.4">
      <c r="G2023" s="62"/>
      <c r="H2023" s="100"/>
      <c r="I2023" s="63"/>
      <c r="J2023" s="73"/>
      <c r="K2023" s="79"/>
      <c r="L2023" s="62"/>
      <c r="M2023" s="101"/>
      <c r="N2023" s="80"/>
      <c r="O2023" s="80"/>
      <c r="P2023" s="80"/>
      <c r="Q2023" s="64"/>
      <c r="R2023" s="64"/>
      <c r="S2023" s="65"/>
      <c r="T2023" s="62"/>
      <c r="U2023" s="62"/>
      <c r="V2023" s="62"/>
    </row>
    <row r="2024" spans="7:22" x14ac:dyDescent="0.4">
      <c r="G2024" s="62"/>
      <c r="H2024" s="100"/>
      <c r="I2024" s="63"/>
      <c r="J2024" s="73"/>
      <c r="K2024" s="79"/>
      <c r="L2024" s="62"/>
      <c r="M2024" s="101"/>
      <c r="N2024" s="80"/>
      <c r="O2024" s="80"/>
      <c r="P2024" s="80"/>
      <c r="Q2024" s="64"/>
      <c r="R2024" s="64"/>
      <c r="S2024" s="65"/>
      <c r="T2024" s="62"/>
      <c r="U2024" s="62"/>
      <c r="V2024" s="62"/>
    </row>
    <row r="2025" spans="7:22" x14ac:dyDescent="0.4">
      <c r="G2025" s="62"/>
      <c r="H2025" s="100"/>
      <c r="I2025" s="63"/>
      <c r="J2025" s="73"/>
      <c r="K2025" s="79"/>
      <c r="L2025" s="62"/>
      <c r="M2025" s="101"/>
      <c r="N2025" s="80"/>
      <c r="O2025" s="80"/>
      <c r="P2025" s="80"/>
      <c r="Q2025" s="64"/>
      <c r="R2025" s="64"/>
      <c r="S2025" s="65"/>
      <c r="T2025" s="62"/>
      <c r="U2025" s="62"/>
      <c r="V2025" s="62"/>
    </row>
    <row r="2026" spans="7:22" x14ac:dyDescent="0.4">
      <c r="G2026" s="62"/>
      <c r="H2026" s="100"/>
      <c r="I2026" s="63"/>
      <c r="J2026" s="73"/>
      <c r="K2026" s="79"/>
      <c r="L2026" s="62"/>
      <c r="M2026" s="101"/>
      <c r="N2026" s="80"/>
      <c r="O2026" s="80"/>
      <c r="P2026" s="80"/>
      <c r="Q2026" s="64"/>
      <c r="R2026" s="64"/>
      <c r="S2026" s="65"/>
      <c r="T2026" s="62"/>
      <c r="U2026" s="62"/>
      <c r="V2026" s="62"/>
    </row>
    <row r="2027" spans="7:22" x14ac:dyDescent="0.4">
      <c r="G2027" s="62"/>
      <c r="H2027" s="100"/>
      <c r="I2027" s="63"/>
      <c r="J2027" s="73"/>
      <c r="K2027" s="79"/>
      <c r="L2027" s="62"/>
      <c r="M2027" s="101"/>
      <c r="N2027" s="80"/>
      <c r="O2027" s="80"/>
      <c r="P2027" s="80"/>
      <c r="Q2027" s="64"/>
      <c r="R2027" s="64"/>
      <c r="S2027" s="65"/>
      <c r="T2027" s="62"/>
      <c r="U2027" s="62"/>
      <c r="V2027" s="62"/>
    </row>
    <row r="2028" spans="7:22" x14ac:dyDescent="0.4">
      <c r="G2028" s="62"/>
      <c r="H2028" s="100"/>
      <c r="I2028" s="63"/>
      <c r="J2028" s="73"/>
      <c r="K2028" s="79"/>
      <c r="L2028" s="62"/>
      <c r="M2028" s="101"/>
      <c r="N2028" s="80"/>
      <c r="O2028" s="80"/>
      <c r="P2028" s="80"/>
      <c r="Q2028" s="64"/>
      <c r="R2028" s="64"/>
      <c r="S2028" s="65"/>
      <c r="T2028" s="62"/>
      <c r="U2028" s="62"/>
      <c r="V2028" s="62"/>
    </row>
    <row r="2029" spans="7:22" x14ac:dyDescent="0.4">
      <c r="G2029" s="62"/>
      <c r="H2029" s="100"/>
      <c r="I2029" s="63"/>
      <c r="J2029" s="73"/>
      <c r="K2029" s="79"/>
      <c r="L2029" s="62"/>
      <c r="M2029" s="101"/>
      <c r="N2029" s="80"/>
      <c r="O2029" s="80"/>
      <c r="P2029" s="80"/>
      <c r="Q2029" s="64"/>
      <c r="R2029" s="64"/>
      <c r="S2029" s="65"/>
      <c r="T2029" s="62"/>
      <c r="U2029" s="62"/>
      <c r="V2029" s="62"/>
    </row>
    <row r="2030" spans="7:22" x14ac:dyDescent="0.4">
      <c r="G2030" s="62"/>
      <c r="H2030" s="100"/>
      <c r="I2030" s="63"/>
      <c r="J2030" s="73"/>
      <c r="K2030" s="79"/>
      <c r="L2030" s="62"/>
      <c r="M2030" s="101"/>
      <c r="N2030" s="80"/>
      <c r="O2030" s="80"/>
      <c r="P2030" s="80"/>
      <c r="Q2030" s="64"/>
      <c r="R2030" s="64"/>
      <c r="S2030" s="65"/>
      <c r="T2030" s="62"/>
      <c r="U2030" s="62"/>
      <c r="V2030" s="62"/>
    </row>
    <row r="2031" spans="7:22" x14ac:dyDescent="0.4">
      <c r="G2031" s="62"/>
      <c r="H2031" s="100"/>
      <c r="I2031" s="63"/>
      <c r="J2031" s="73"/>
      <c r="K2031" s="79"/>
      <c r="L2031" s="62"/>
      <c r="M2031" s="101"/>
      <c r="N2031" s="80"/>
      <c r="O2031" s="80"/>
      <c r="P2031" s="80"/>
      <c r="Q2031" s="64"/>
      <c r="R2031" s="64"/>
      <c r="S2031" s="65"/>
      <c r="T2031" s="62"/>
      <c r="U2031" s="62"/>
      <c r="V2031" s="62"/>
    </row>
    <row r="2032" spans="7:22" x14ac:dyDescent="0.4">
      <c r="G2032" s="62"/>
      <c r="H2032" s="100"/>
      <c r="I2032" s="63"/>
      <c r="J2032" s="73"/>
      <c r="K2032" s="79"/>
      <c r="L2032" s="62"/>
      <c r="M2032" s="101"/>
      <c r="N2032" s="80"/>
      <c r="O2032" s="80"/>
      <c r="P2032" s="80"/>
      <c r="Q2032" s="64"/>
      <c r="R2032" s="64"/>
      <c r="S2032" s="65"/>
      <c r="T2032" s="62"/>
      <c r="U2032" s="62"/>
      <c r="V2032" s="62"/>
    </row>
    <row r="2033" spans="7:22" x14ac:dyDescent="0.4">
      <c r="G2033" s="62"/>
      <c r="H2033" s="100"/>
      <c r="I2033" s="63"/>
      <c r="J2033" s="73"/>
      <c r="K2033" s="79"/>
      <c r="L2033" s="62"/>
      <c r="M2033" s="101"/>
      <c r="N2033" s="80"/>
      <c r="O2033" s="80"/>
      <c r="P2033" s="80"/>
      <c r="Q2033" s="64"/>
      <c r="R2033" s="64"/>
      <c r="S2033" s="65"/>
      <c r="T2033" s="62"/>
      <c r="U2033" s="62"/>
      <c r="V2033" s="62"/>
    </row>
    <row r="2034" spans="7:22" x14ac:dyDescent="0.4">
      <c r="G2034" s="62"/>
      <c r="H2034" s="100"/>
      <c r="I2034" s="63"/>
      <c r="J2034" s="73"/>
      <c r="K2034" s="79"/>
      <c r="L2034" s="62"/>
      <c r="M2034" s="101"/>
      <c r="N2034" s="80"/>
      <c r="O2034" s="80"/>
      <c r="P2034" s="80"/>
      <c r="Q2034" s="64"/>
      <c r="R2034" s="64"/>
      <c r="S2034" s="65"/>
      <c r="T2034" s="62"/>
      <c r="U2034" s="62"/>
      <c r="V2034" s="62"/>
    </row>
    <row r="2035" spans="7:22" x14ac:dyDescent="0.4">
      <c r="G2035" s="62"/>
      <c r="H2035" s="100"/>
      <c r="I2035" s="63"/>
      <c r="J2035" s="73"/>
      <c r="K2035" s="79"/>
      <c r="L2035" s="62"/>
      <c r="M2035" s="101"/>
      <c r="N2035" s="80"/>
      <c r="O2035" s="80"/>
      <c r="P2035" s="80"/>
      <c r="Q2035" s="64"/>
      <c r="R2035" s="64"/>
      <c r="S2035" s="65"/>
      <c r="T2035" s="62"/>
      <c r="U2035" s="62"/>
      <c r="V2035" s="62"/>
    </row>
    <row r="2036" spans="7:22" x14ac:dyDescent="0.4">
      <c r="G2036" s="62"/>
      <c r="H2036" s="100"/>
      <c r="I2036" s="63"/>
      <c r="J2036" s="73"/>
      <c r="K2036" s="79"/>
      <c r="L2036" s="62"/>
      <c r="M2036" s="101"/>
      <c r="N2036" s="80"/>
      <c r="O2036" s="80"/>
      <c r="P2036" s="80"/>
      <c r="Q2036" s="64"/>
      <c r="R2036" s="64"/>
      <c r="S2036" s="65"/>
      <c r="T2036" s="62"/>
      <c r="U2036" s="62"/>
      <c r="V2036" s="62"/>
    </row>
    <row r="2037" spans="7:22" x14ac:dyDescent="0.4">
      <c r="G2037" s="62"/>
      <c r="H2037" s="100"/>
      <c r="I2037" s="63"/>
      <c r="J2037" s="73"/>
      <c r="K2037" s="79"/>
      <c r="L2037" s="62"/>
      <c r="M2037" s="101"/>
      <c r="N2037" s="80"/>
      <c r="O2037" s="80"/>
      <c r="P2037" s="80"/>
      <c r="Q2037" s="64"/>
      <c r="R2037" s="64"/>
      <c r="S2037" s="65"/>
      <c r="T2037" s="62"/>
      <c r="U2037" s="62"/>
      <c r="V2037" s="62"/>
    </row>
    <row r="2038" spans="7:22" x14ac:dyDescent="0.4">
      <c r="G2038" s="62"/>
      <c r="H2038" s="100"/>
      <c r="I2038" s="63"/>
      <c r="J2038" s="73"/>
      <c r="K2038" s="79"/>
      <c r="L2038" s="62"/>
      <c r="M2038" s="101"/>
      <c r="N2038" s="80"/>
      <c r="O2038" s="80"/>
      <c r="P2038" s="80"/>
      <c r="Q2038" s="64"/>
      <c r="R2038" s="64"/>
      <c r="S2038" s="65"/>
      <c r="T2038" s="62"/>
      <c r="U2038" s="62"/>
      <c r="V2038" s="62"/>
    </row>
    <row r="2039" spans="7:22" x14ac:dyDescent="0.4">
      <c r="G2039" s="62"/>
      <c r="H2039" s="100"/>
      <c r="I2039" s="63"/>
      <c r="J2039" s="73"/>
      <c r="K2039" s="79"/>
      <c r="L2039" s="62"/>
      <c r="M2039" s="101"/>
      <c r="N2039" s="80"/>
      <c r="O2039" s="80"/>
      <c r="P2039" s="80"/>
      <c r="Q2039" s="64"/>
      <c r="R2039" s="64"/>
      <c r="S2039" s="65"/>
      <c r="T2039" s="62"/>
      <c r="U2039" s="62"/>
      <c r="V2039" s="62"/>
    </row>
    <row r="2040" spans="7:22" x14ac:dyDescent="0.4">
      <c r="G2040" s="62"/>
      <c r="H2040" s="100"/>
      <c r="I2040" s="63"/>
      <c r="J2040" s="73"/>
      <c r="K2040" s="79"/>
      <c r="L2040" s="62"/>
      <c r="M2040" s="101"/>
      <c r="N2040" s="80"/>
      <c r="O2040" s="80"/>
      <c r="P2040" s="80"/>
      <c r="Q2040" s="64"/>
      <c r="R2040" s="64"/>
      <c r="S2040" s="65"/>
      <c r="T2040" s="62"/>
      <c r="U2040" s="62"/>
      <c r="V2040" s="62"/>
    </row>
    <row r="2041" spans="7:22" x14ac:dyDescent="0.4">
      <c r="G2041" s="62"/>
      <c r="H2041" s="100"/>
      <c r="I2041" s="63"/>
      <c r="J2041" s="73"/>
      <c r="K2041" s="79"/>
      <c r="L2041" s="62"/>
      <c r="M2041" s="101"/>
      <c r="N2041" s="80"/>
      <c r="O2041" s="80"/>
      <c r="P2041" s="80"/>
      <c r="Q2041" s="64"/>
      <c r="R2041" s="64"/>
      <c r="S2041" s="65"/>
      <c r="T2041" s="62"/>
      <c r="U2041" s="62"/>
      <c r="V2041" s="62"/>
    </row>
    <row r="2042" spans="7:22" x14ac:dyDescent="0.4">
      <c r="G2042" s="62"/>
      <c r="H2042" s="100"/>
      <c r="I2042" s="63"/>
      <c r="J2042" s="73"/>
      <c r="K2042" s="79"/>
      <c r="L2042" s="62"/>
      <c r="M2042" s="101"/>
      <c r="N2042" s="80"/>
      <c r="O2042" s="80"/>
      <c r="P2042" s="80"/>
      <c r="Q2042" s="64"/>
      <c r="R2042" s="64"/>
      <c r="S2042" s="65"/>
      <c r="T2042" s="62"/>
      <c r="U2042" s="62"/>
      <c r="V2042" s="62"/>
    </row>
    <row r="2043" spans="7:22" x14ac:dyDescent="0.4">
      <c r="G2043" s="62"/>
      <c r="H2043" s="100"/>
      <c r="I2043" s="63"/>
      <c r="J2043" s="73"/>
      <c r="K2043" s="79"/>
      <c r="L2043" s="62"/>
      <c r="M2043" s="101"/>
      <c r="N2043" s="80"/>
      <c r="O2043" s="80"/>
      <c r="P2043" s="80"/>
      <c r="Q2043" s="64"/>
      <c r="R2043" s="64"/>
      <c r="S2043" s="65"/>
      <c r="T2043" s="62"/>
      <c r="U2043" s="62"/>
      <c r="V2043" s="62"/>
    </row>
    <row r="2044" spans="7:22" x14ac:dyDescent="0.4">
      <c r="G2044" s="62"/>
      <c r="H2044" s="100"/>
      <c r="I2044" s="63"/>
      <c r="J2044" s="73"/>
      <c r="K2044" s="79"/>
      <c r="L2044" s="62"/>
      <c r="M2044" s="101"/>
      <c r="N2044" s="80"/>
      <c r="O2044" s="80"/>
      <c r="P2044" s="80"/>
      <c r="Q2044" s="64"/>
      <c r="R2044" s="64"/>
      <c r="S2044" s="65"/>
      <c r="T2044" s="62"/>
      <c r="U2044" s="62"/>
      <c r="V2044" s="62"/>
    </row>
    <row r="2045" spans="7:22" x14ac:dyDescent="0.4">
      <c r="G2045" s="62"/>
      <c r="H2045" s="100"/>
      <c r="I2045" s="63"/>
      <c r="J2045" s="73"/>
      <c r="K2045" s="79"/>
      <c r="L2045" s="62"/>
      <c r="M2045" s="101"/>
      <c r="N2045" s="80"/>
      <c r="O2045" s="80"/>
      <c r="P2045" s="80"/>
      <c r="Q2045" s="64"/>
      <c r="R2045" s="64"/>
      <c r="S2045" s="65"/>
      <c r="T2045" s="62"/>
      <c r="U2045" s="62"/>
      <c r="V2045" s="62"/>
    </row>
    <row r="2046" spans="7:22" x14ac:dyDescent="0.4">
      <c r="G2046" s="62"/>
      <c r="H2046" s="100"/>
      <c r="I2046" s="63"/>
      <c r="J2046" s="73"/>
      <c r="K2046" s="79"/>
      <c r="L2046" s="62"/>
      <c r="M2046" s="101"/>
      <c r="N2046" s="80"/>
      <c r="O2046" s="80"/>
      <c r="P2046" s="80"/>
      <c r="Q2046" s="64"/>
      <c r="R2046" s="64"/>
      <c r="S2046" s="65"/>
      <c r="T2046" s="62"/>
      <c r="U2046" s="62"/>
      <c r="V2046" s="62"/>
    </row>
    <row r="2047" spans="7:22" x14ac:dyDescent="0.4">
      <c r="G2047" s="62"/>
      <c r="H2047" s="100"/>
      <c r="I2047" s="63"/>
      <c r="J2047" s="73"/>
      <c r="K2047" s="79"/>
      <c r="L2047" s="62"/>
      <c r="M2047" s="101"/>
      <c r="N2047" s="80"/>
      <c r="O2047" s="80"/>
      <c r="P2047" s="80"/>
      <c r="Q2047" s="64"/>
      <c r="R2047" s="64"/>
      <c r="S2047" s="65"/>
      <c r="T2047" s="62"/>
      <c r="U2047" s="62"/>
      <c r="V2047" s="62"/>
    </row>
    <row r="2048" spans="7:22" x14ac:dyDescent="0.4">
      <c r="G2048" s="62"/>
      <c r="H2048" s="100"/>
      <c r="I2048" s="63"/>
      <c r="J2048" s="73"/>
      <c r="K2048" s="79"/>
      <c r="L2048" s="62"/>
      <c r="M2048" s="101"/>
      <c r="N2048" s="80"/>
      <c r="O2048" s="80"/>
      <c r="P2048" s="80"/>
      <c r="Q2048" s="64"/>
      <c r="R2048" s="64"/>
      <c r="S2048" s="65"/>
      <c r="T2048" s="62"/>
      <c r="U2048" s="62"/>
      <c r="V2048" s="62"/>
    </row>
    <row r="2049" spans="1:22" x14ac:dyDescent="0.4">
      <c r="G2049" s="62"/>
      <c r="H2049" s="100"/>
      <c r="I2049" s="63"/>
      <c r="J2049" s="73"/>
      <c r="K2049" s="79"/>
      <c r="L2049" s="62"/>
      <c r="M2049" s="101"/>
      <c r="N2049" s="80"/>
      <c r="O2049" s="80"/>
      <c r="P2049" s="80"/>
      <c r="Q2049" s="64"/>
      <c r="R2049" s="64"/>
      <c r="S2049" s="65"/>
      <c r="T2049" s="62"/>
      <c r="U2049" s="62"/>
      <c r="V2049" s="62"/>
    </row>
    <row r="2050" spans="1:22" ht="17.5" customHeight="1" thickBot="1" x14ac:dyDescent="0.45">
      <c r="A2050" s="4"/>
      <c r="G2050" s="62"/>
      <c r="H2050" s="100"/>
      <c r="I2050" s="63"/>
      <c r="J2050" s="73"/>
      <c r="K2050" s="79"/>
      <c r="L2050" s="79"/>
      <c r="M2050" s="101"/>
      <c r="N2050" s="93"/>
      <c r="O2050" s="80"/>
      <c r="P2050" s="80"/>
      <c r="Q2050" s="64"/>
      <c r="R2050" s="66"/>
      <c r="S2050" s="65"/>
      <c r="T2050" s="62"/>
      <c r="U2050" s="62"/>
      <c r="V2050" s="62"/>
    </row>
    <row r="2051" spans="1:22" ht="17.5" customHeight="1" thickTop="1" x14ac:dyDescent="0.4">
      <c r="G2051" s="62"/>
      <c r="H2051" s="100"/>
      <c r="I2051" s="63"/>
      <c r="J2051" s="73"/>
      <c r="K2051" s="79"/>
      <c r="L2051" s="62"/>
      <c r="M2051" s="101"/>
      <c r="N2051" s="80"/>
      <c r="O2051" s="80"/>
      <c r="P2051" s="80"/>
      <c r="Q2051" s="64"/>
      <c r="R2051" s="64"/>
      <c r="S2051" s="65"/>
      <c r="T2051" s="62"/>
      <c r="U2051" s="62"/>
      <c r="V2051" s="62"/>
    </row>
    <row r="2052" spans="1:22" x14ac:dyDescent="0.4">
      <c r="G2052" s="62"/>
      <c r="H2052" s="100"/>
      <c r="I2052" s="63"/>
      <c r="J2052" s="73"/>
      <c r="K2052" s="79"/>
      <c r="L2052" s="62"/>
      <c r="M2052" s="101"/>
      <c r="N2052" s="80"/>
      <c r="O2052" s="80"/>
      <c r="P2052" s="80"/>
      <c r="Q2052" s="64"/>
      <c r="R2052" s="64"/>
      <c r="S2052" s="65"/>
      <c r="T2052" s="62"/>
      <c r="U2052" s="62"/>
      <c r="V2052" s="62"/>
    </row>
    <row r="2053" spans="1:22" x14ac:dyDescent="0.4">
      <c r="G2053" s="62"/>
      <c r="H2053" s="100"/>
      <c r="I2053" s="63"/>
      <c r="J2053" s="73"/>
      <c r="K2053" s="79"/>
      <c r="L2053" s="62"/>
      <c r="M2053" s="101"/>
      <c r="N2053" s="80"/>
      <c r="O2053" s="80"/>
      <c r="P2053" s="80"/>
      <c r="Q2053" s="64"/>
      <c r="R2053" s="64"/>
      <c r="S2053" s="65"/>
      <c r="T2053" s="62"/>
      <c r="U2053" s="62"/>
      <c r="V2053" s="62"/>
    </row>
    <row r="2054" spans="1:22" x14ac:dyDescent="0.4">
      <c r="G2054" s="62"/>
      <c r="H2054" s="100"/>
      <c r="I2054" s="63"/>
      <c r="J2054" s="73"/>
      <c r="K2054" s="79"/>
      <c r="L2054" s="62"/>
      <c r="M2054" s="101"/>
      <c r="N2054" s="80"/>
      <c r="O2054" s="80"/>
      <c r="P2054" s="80"/>
      <c r="Q2054" s="64"/>
      <c r="R2054" s="64"/>
      <c r="S2054" s="65"/>
      <c r="T2054" s="62"/>
      <c r="U2054" s="62"/>
      <c r="V2054" s="62"/>
    </row>
    <row r="2055" spans="1:22" x14ac:dyDescent="0.4">
      <c r="G2055" s="62"/>
      <c r="H2055" s="100"/>
      <c r="I2055" s="63"/>
      <c r="J2055" s="73"/>
      <c r="K2055" s="79"/>
      <c r="L2055" s="62"/>
      <c r="M2055" s="101"/>
      <c r="N2055" s="80"/>
      <c r="O2055" s="80"/>
      <c r="P2055" s="80"/>
      <c r="Q2055" s="64"/>
      <c r="R2055" s="64"/>
      <c r="S2055" s="65"/>
      <c r="T2055" s="62"/>
      <c r="U2055" s="62"/>
      <c r="V2055" s="62"/>
    </row>
    <row r="2056" spans="1:22" x14ac:dyDescent="0.4">
      <c r="G2056" s="62"/>
      <c r="H2056" s="100"/>
      <c r="I2056" s="63"/>
      <c r="J2056" s="73"/>
      <c r="K2056" s="79"/>
      <c r="L2056" s="62"/>
      <c r="M2056" s="101"/>
      <c r="N2056" s="80"/>
      <c r="O2056" s="80"/>
      <c r="P2056" s="80"/>
      <c r="Q2056" s="64"/>
      <c r="R2056" s="64"/>
      <c r="S2056" s="65"/>
      <c r="T2056" s="62"/>
      <c r="U2056" s="62"/>
      <c r="V2056" s="62"/>
    </row>
    <row r="2057" spans="1:22" x14ac:dyDescent="0.4">
      <c r="E2057" s="4"/>
      <c r="F2057" s="4"/>
      <c r="G2057" s="62"/>
      <c r="H2057" s="100"/>
      <c r="I2057" s="63"/>
      <c r="J2057" s="73"/>
      <c r="K2057" s="79"/>
      <c r="L2057" s="62"/>
      <c r="M2057" s="101"/>
      <c r="N2057" s="80"/>
      <c r="O2057" s="80"/>
      <c r="P2057" s="80"/>
      <c r="Q2057" s="64"/>
      <c r="R2057" s="64"/>
      <c r="S2057" s="65"/>
      <c r="T2057" s="62"/>
      <c r="U2057" s="62"/>
      <c r="V2057" s="62"/>
    </row>
    <row r="2058" spans="1:22" x14ac:dyDescent="0.4">
      <c r="B2058" s="27"/>
      <c r="C2058" s="4"/>
      <c r="D2058" s="4"/>
      <c r="G2058" s="62"/>
      <c r="H2058" s="100"/>
      <c r="I2058" s="63"/>
      <c r="J2058" s="73"/>
      <c r="K2058" s="79"/>
      <c r="L2058" s="62"/>
      <c r="M2058" s="101"/>
      <c r="N2058" s="80"/>
      <c r="O2058" s="80"/>
      <c r="P2058" s="80"/>
      <c r="Q2058" s="64"/>
      <c r="R2058" s="64"/>
      <c r="S2058" s="65"/>
      <c r="T2058" s="62"/>
      <c r="U2058" s="62"/>
      <c r="V2058" s="62"/>
    </row>
    <row r="2059" spans="1:22" x14ac:dyDescent="0.4">
      <c r="G2059" s="62"/>
      <c r="H2059" s="100"/>
      <c r="I2059" s="63"/>
      <c r="J2059" s="73"/>
      <c r="K2059" s="79"/>
      <c r="L2059" s="62"/>
      <c r="M2059" s="101"/>
      <c r="N2059" s="80"/>
      <c r="O2059" s="80"/>
      <c r="P2059" s="80"/>
      <c r="Q2059" s="64"/>
      <c r="R2059" s="64"/>
      <c r="S2059" s="65"/>
      <c r="T2059" s="62"/>
      <c r="U2059" s="62"/>
      <c r="V2059" s="62"/>
    </row>
    <row r="2060" spans="1:22" x14ac:dyDescent="0.4">
      <c r="G2060" s="62"/>
      <c r="H2060" s="100"/>
      <c r="I2060" s="63"/>
      <c r="J2060" s="73"/>
      <c r="K2060" s="79"/>
      <c r="L2060" s="62"/>
      <c r="M2060" s="101"/>
      <c r="N2060" s="80"/>
      <c r="O2060" s="80"/>
      <c r="P2060" s="80"/>
      <c r="Q2060" s="64"/>
      <c r="R2060" s="64"/>
      <c r="S2060" s="65"/>
      <c r="T2060" s="62"/>
      <c r="U2060" s="62"/>
      <c r="V2060" s="62"/>
    </row>
    <row r="2061" spans="1:22" x14ac:dyDescent="0.4">
      <c r="G2061" s="62"/>
      <c r="H2061" s="100"/>
      <c r="I2061" s="63"/>
      <c r="J2061" s="73"/>
      <c r="K2061" s="79"/>
      <c r="L2061" s="62"/>
      <c r="M2061" s="101"/>
      <c r="N2061" s="80"/>
      <c r="O2061" s="80"/>
      <c r="P2061" s="80"/>
      <c r="Q2061" s="64"/>
      <c r="R2061" s="64"/>
      <c r="S2061" s="65"/>
      <c r="T2061" s="62"/>
      <c r="U2061" s="62"/>
      <c r="V2061" s="62"/>
    </row>
    <row r="2062" spans="1:22" x14ac:dyDescent="0.4">
      <c r="G2062" s="62"/>
      <c r="H2062" s="100"/>
      <c r="I2062" s="63"/>
      <c r="J2062" s="73"/>
      <c r="K2062" s="79"/>
      <c r="L2062" s="62"/>
      <c r="M2062" s="101"/>
      <c r="N2062" s="80"/>
      <c r="O2062" s="80"/>
      <c r="P2062" s="80"/>
      <c r="Q2062" s="64"/>
      <c r="R2062" s="64"/>
      <c r="S2062" s="65"/>
      <c r="T2062" s="62"/>
      <c r="U2062" s="62"/>
      <c r="V2062" s="62"/>
    </row>
    <row r="2063" spans="1:22" ht="17.5" customHeight="1" thickBot="1" x14ac:dyDescent="0.45">
      <c r="G2063" s="62"/>
      <c r="H2063" s="100"/>
      <c r="I2063" s="63"/>
      <c r="J2063" s="73"/>
      <c r="K2063" s="79"/>
      <c r="L2063" s="62"/>
      <c r="M2063" s="101"/>
      <c r="N2063" s="80"/>
      <c r="O2063" s="80"/>
      <c r="P2063" s="80"/>
      <c r="Q2063" s="64"/>
      <c r="R2063" s="64"/>
      <c r="S2063" s="65"/>
      <c r="T2063" s="62"/>
      <c r="U2063" s="62"/>
      <c r="V2063" s="62"/>
    </row>
    <row r="2064" spans="1:22" ht="17.5" customHeight="1" thickBot="1" x14ac:dyDescent="0.45">
      <c r="G2064" s="62"/>
      <c r="H2064" s="100"/>
      <c r="I2064" s="63"/>
      <c r="J2064" s="73"/>
      <c r="K2064" s="79"/>
      <c r="L2064" s="62"/>
      <c r="M2064" s="101"/>
      <c r="N2064" s="80"/>
      <c r="O2064" s="80"/>
      <c r="P2064" s="80"/>
      <c r="Q2064" s="64"/>
      <c r="R2064" s="64"/>
      <c r="S2064" s="65"/>
      <c r="T2064" s="62"/>
      <c r="U2064" s="62"/>
      <c r="V2064" s="62"/>
    </row>
    <row r="2065" spans="1:22" x14ac:dyDescent="0.4">
      <c r="G2065" s="62"/>
      <c r="H2065" s="100"/>
      <c r="I2065" s="63"/>
      <c r="J2065" s="73"/>
      <c r="K2065" s="79"/>
      <c r="L2065" s="62"/>
      <c r="M2065" s="101"/>
      <c r="N2065" s="80"/>
      <c r="O2065" s="80"/>
      <c r="P2065" s="80"/>
      <c r="Q2065" s="64"/>
      <c r="R2065" s="64"/>
      <c r="S2065" s="65"/>
      <c r="T2065" s="62"/>
      <c r="U2065" s="62"/>
      <c r="V2065" s="62"/>
    </row>
    <row r="2066" spans="1:22" x14ac:dyDescent="0.4">
      <c r="G2066" s="62"/>
      <c r="H2066" s="100"/>
      <c r="I2066" s="63"/>
      <c r="J2066" s="73"/>
      <c r="K2066" s="79"/>
      <c r="L2066" s="62"/>
      <c r="M2066" s="101"/>
      <c r="N2066" s="80"/>
      <c r="O2066" s="80"/>
      <c r="P2066" s="80"/>
      <c r="Q2066" s="64"/>
      <c r="R2066" s="64"/>
      <c r="S2066" s="65"/>
      <c r="T2066" s="62"/>
      <c r="U2066" s="62"/>
      <c r="V2066" s="62"/>
    </row>
    <row r="2067" spans="1:22" x14ac:dyDescent="0.4">
      <c r="G2067" s="62"/>
      <c r="H2067" s="100"/>
      <c r="I2067" s="63"/>
      <c r="J2067" s="73"/>
      <c r="K2067" s="79"/>
      <c r="L2067" s="62"/>
      <c r="M2067" s="101"/>
      <c r="N2067" s="80"/>
      <c r="O2067" s="80"/>
      <c r="P2067" s="80"/>
      <c r="Q2067" s="64"/>
      <c r="R2067" s="64"/>
      <c r="S2067" s="65"/>
      <c r="T2067" s="62"/>
      <c r="U2067" s="62"/>
      <c r="V2067" s="62"/>
    </row>
    <row r="2068" spans="1:22" x14ac:dyDescent="0.4">
      <c r="G2068" s="62"/>
      <c r="H2068" s="100"/>
      <c r="I2068" s="63"/>
      <c r="J2068" s="73"/>
      <c r="K2068" s="79"/>
      <c r="L2068" s="62"/>
      <c r="M2068" s="101"/>
      <c r="N2068" s="80"/>
      <c r="O2068" s="80"/>
      <c r="P2068" s="80"/>
      <c r="Q2068" s="64"/>
      <c r="R2068" s="64"/>
      <c r="S2068" s="65"/>
      <c r="T2068" s="62"/>
      <c r="U2068" s="62"/>
      <c r="V2068" s="62"/>
    </row>
    <row r="2069" spans="1:22" x14ac:dyDescent="0.4">
      <c r="G2069" s="62"/>
      <c r="H2069" s="100"/>
      <c r="I2069" s="63"/>
      <c r="J2069" s="73"/>
      <c r="K2069" s="79"/>
      <c r="L2069" s="62"/>
      <c r="M2069" s="101"/>
      <c r="N2069" s="80"/>
      <c r="O2069" s="80"/>
      <c r="P2069" s="80"/>
      <c r="Q2069" s="64"/>
      <c r="R2069" s="64"/>
      <c r="S2069" s="65"/>
      <c r="T2069" s="62"/>
      <c r="U2069" s="62"/>
      <c r="V2069" s="62"/>
    </row>
    <row r="2070" spans="1:22" x14ac:dyDescent="0.4">
      <c r="G2070" s="62"/>
      <c r="H2070" s="100"/>
      <c r="I2070" s="63"/>
      <c r="J2070" s="73"/>
      <c r="K2070" s="79"/>
      <c r="L2070" s="62"/>
      <c r="M2070" s="101"/>
      <c r="N2070" s="80"/>
      <c r="O2070" s="80"/>
      <c r="P2070" s="80"/>
      <c r="Q2070" s="64"/>
      <c r="R2070" s="64"/>
      <c r="S2070" s="65"/>
      <c r="T2070" s="62"/>
      <c r="U2070" s="62"/>
      <c r="V2070" s="62"/>
    </row>
    <row r="2071" spans="1:22" x14ac:dyDescent="0.4">
      <c r="G2071" s="62"/>
      <c r="H2071" s="100"/>
      <c r="I2071" s="63"/>
      <c r="J2071" s="73"/>
      <c r="K2071" s="79"/>
      <c r="L2071" s="62"/>
      <c r="M2071" s="101"/>
      <c r="N2071" s="80"/>
      <c r="O2071" s="80"/>
      <c r="P2071" s="80"/>
      <c r="Q2071" s="64"/>
      <c r="R2071" s="64"/>
      <c r="S2071" s="65"/>
      <c r="T2071" s="62"/>
      <c r="U2071" s="62"/>
      <c r="V2071" s="62"/>
    </row>
    <row r="2072" spans="1:22" x14ac:dyDescent="0.4">
      <c r="G2072" s="62"/>
      <c r="H2072" s="100"/>
      <c r="I2072" s="63"/>
      <c r="J2072" s="73"/>
      <c r="K2072" s="79"/>
      <c r="L2072" s="62"/>
      <c r="M2072" s="101"/>
      <c r="N2072" s="80"/>
      <c r="O2072" s="80"/>
      <c r="P2072" s="80"/>
      <c r="Q2072" s="64"/>
      <c r="R2072" s="64"/>
      <c r="S2072" s="65"/>
      <c r="T2072" s="62"/>
      <c r="U2072" s="62"/>
      <c r="V2072" s="62"/>
    </row>
    <row r="2073" spans="1:22" x14ac:dyDescent="0.4">
      <c r="G2073" s="62"/>
      <c r="H2073" s="100"/>
      <c r="I2073" s="63"/>
      <c r="J2073" s="73"/>
      <c r="K2073" s="79"/>
      <c r="L2073" s="62"/>
      <c r="M2073" s="101"/>
      <c r="N2073" s="80"/>
      <c r="O2073" s="80"/>
      <c r="P2073" s="80"/>
      <c r="Q2073" s="64"/>
      <c r="R2073" s="64"/>
      <c r="S2073" s="65"/>
      <c r="T2073" s="62"/>
      <c r="U2073" s="62"/>
      <c r="V2073" s="62"/>
    </row>
    <row r="2074" spans="1:22" x14ac:dyDescent="0.4">
      <c r="G2074" s="62"/>
      <c r="H2074" s="100"/>
      <c r="I2074" s="63"/>
      <c r="J2074" s="73"/>
      <c r="K2074" s="79"/>
      <c r="L2074" s="62"/>
      <c r="M2074" s="101"/>
      <c r="N2074" s="80"/>
      <c r="O2074" s="80"/>
      <c r="P2074" s="80"/>
      <c r="Q2074" s="64"/>
      <c r="R2074" s="64"/>
      <c r="S2074" s="65"/>
      <c r="T2074" s="62"/>
      <c r="U2074" s="62"/>
      <c r="V2074" s="62"/>
    </row>
    <row r="2075" spans="1:22" ht="17.5" customHeight="1" thickBot="1" x14ac:dyDescent="0.45">
      <c r="G2075" s="62"/>
      <c r="H2075" s="100"/>
      <c r="I2075" s="63"/>
      <c r="J2075" s="73"/>
      <c r="K2075" s="79"/>
      <c r="L2075" s="62"/>
      <c r="M2075" s="101"/>
      <c r="N2075" s="80"/>
      <c r="O2075" s="80"/>
      <c r="P2075" s="80"/>
      <c r="Q2075" s="64"/>
      <c r="R2075" s="64"/>
      <c r="S2075" s="65"/>
      <c r="T2075" s="62"/>
      <c r="U2075" s="62"/>
      <c r="V2075" s="62"/>
    </row>
    <row r="2076" spans="1:22" x14ac:dyDescent="0.4">
      <c r="G2076" s="62"/>
      <c r="H2076" s="100"/>
      <c r="I2076" s="63"/>
      <c r="J2076" s="73"/>
      <c r="K2076" s="79"/>
      <c r="L2076" s="62"/>
      <c r="M2076" s="101"/>
      <c r="N2076" s="80"/>
      <c r="O2076" s="80"/>
      <c r="P2076" s="80"/>
      <c r="Q2076" s="64"/>
      <c r="R2076" s="64"/>
      <c r="S2076" s="65"/>
      <c r="T2076" s="62"/>
      <c r="U2076" s="62"/>
      <c r="V2076" s="62"/>
    </row>
    <row r="2077" spans="1:22" x14ac:dyDescent="0.4">
      <c r="G2077" s="62"/>
      <c r="H2077" s="100"/>
      <c r="I2077" s="63"/>
      <c r="J2077" s="73"/>
      <c r="K2077" s="79"/>
      <c r="L2077" s="62"/>
      <c r="M2077" s="101"/>
      <c r="N2077" s="80"/>
      <c r="O2077" s="80"/>
      <c r="P2077" s="80"/>
      <c r="Q2077" s="64"/>
      <c r="R2077" s="64"/>
      <c r="S2077" s="65"/>
      <c r="T2077" s="62"/>
      <c r="U2077" s="62"/>
      <c r="V2077" s="62"/>
    </row>
    <row r="2078" spans="1:22" ht="17.5" customHeight="1" thickBot="1" x14ac:dyDescent="0.45">
      <c r="A2078" s="4"/>
      <c r="G2078" s="62"/>
      <c r="H2078" s="100"/>
      <c r="I2078" s="63"/>
      <c r="J2078" s="73"/>
      <c r="K2078" s="79"/>
      <c r="L2078" s="79"/>
      <c r="M2078" s="101"/>
      <c r="N2078" s="93"/>
      <c r="O2078" s="80"/>
      <c r="P2078" s="80"/>
      <c r="Q2078" s="64"/>
      <c r="R2078" s="66"/>
      <c r="S2078" s="65"/>
      <c r="T2078" s="62"/>
      <c r="U2078" s="62"/>
      <c r="V2078" s="62"/>
    </row>
    <row r="2079" spans="1:22" ht="17.5" customHeight="1" thickTop="1" x14ac:dyDescent="0.4">
      <c r="G2079" s="62"/>
      <c r="H2079" s="62"/>
      <c r="I2079" s="62"/>
      <c r="J2079" s="74"/>
      <c r="K2079" s="62"/>
      <c r="L2079" s="62"/>
      <c r="M2079" s="62"/>
      <c r="N2079" s="63"/>
      <c r="O2079" s="80"/>
      <c r="P2079" s="80"/>
      <c r="Q2079" s="64"/>
      <c r="R2079" s="62"/>
      <c r="S2079" s="62"/>
      <c r="T2079" s="62"/>
      <c r="U2079" s="62"/>
      <c r="V2079" s="62"/>
    </row>
    <row r="2080" spans="1:22" x14ac:dyDescent="0.4">
      <c r="G2080" s="62"/>
      <c r="H2080" s="62"/>
      <c r="I2080" s="62"/>
      <c r="J2080" s="74"/>
      <c r="K2080" s="62"/>
      <c r="L2080" s="62"/>
      <c r="M2080" s="62"/>
      <c r="N2080" s="63"/>
      <c r="O2080" s="80"/>
      <c r="P2080" s="80"/>
      <c r="Q2080" s="64"/>
      <c r="R2080" s="62"/>
      <c r="S2080" s="62"/>
      <c r="T2080" s="62"/>
      <c r="U2080" s="62"/>
      <c r="V2080" s="62"/>
    </row>
    <row r="2081" spans="2:22" x14ac:dyDescent="0.4">
      <c r="G2081" s="62"/>
      <c r="H2081" s="62"/>
      <c r="I2081" s="62"/>
      <c r="J2081" s="74"/>
      <c r="K2081" s="62"/>
      <c r="L2081" s="62"/>
      <c r="M2081" s="62"/>
      <c r="N2081" s="63"/>
      <c r="O2081" s="80"/>
      <c r="P2081" s="80"/>
      <c r="Q2081" s="64"/>
      <c r="R2081" s="62"/>
      <c r="S2081" s="62"/>
      <c r="T2081" s="62"/>
      <c r="U2081" s="62"/>
      <c r="V2081" s="62"/>
    </row>
    <row r="2082" spans="2:22" x14ac:dyDescent="0.4">
      <c r="G2082" s="62"/>
      <c r="H2082" s="62"/>
      <c r="I2082" s="62"/>
      <c r="J2082" s="74"/>
      <c r="K2082" s="62"/>
      <c r="L2082" s="62"/>
      <c r="M2082" s="62"/>
      <c r="N2082" s="63"/>
      <c r="O2082" s="80"/>
      <c r="P2082" s="80"/>
      <c r="Q2082" s="64"/>
      <c r="R2082" s="62"/>
      <c r="S2082" s="62"/>
      <c r="T2082" s="62"/>
      <c r="U2082" s="62"/>
      <c r="V2082" s="62"/>
    </row>
    <row r="2083" spans="2:22" x14ac:dyDescent="0.4">
      <c r="G2083" s="62"/>
      <c r="H2083" s="62"/>
      <c r="I2083" s="62"/>
      <c r="J2083" s="74"/>
      <c r="K2083" s="62"/>
      <c r="L2083" s="62"/>
      <c r="M2083" s="62"/>
      <c r="N2083" s="63"/>
      <c r="O2083" s="80"/>
      <c r="P2083" s="80"/>
      <c r="Q2083" s="62"/>
      <c r="R2083" s="62"/>
      <c r="S2083" s="62"/>
      <c r="T2083" s="62"/>
      <c r="U2083" s="62"/>
      <c r="V2083" s="62"/>
    </row>
    <row r="2084" spans="2:22" x14ac:dyDescent="0.4">
      <c r="G2084" s="62"/>
      <c r="H2084" s="62"/>
      <c r="I2084" s="62"/>
      <c r="J2084" s="74"/>
      <c r="K2084" s="62"/>
      <c r="L2084" s="62"/>
      <c r="M2084" s="62"/>
      <c r="N2084" s="63"/>
      <c r="O2084" s="80"/>
      <c r="P2084" s="80"/>
      <c r="Q2084" s="62"/>
      <c r="R2084" s="62"/>
      <c r="S2084" s="62"/>
      <c r="T2084" s="62"/>
      <c r="U2084" s="62"/>
      <c r="V2084" s="62"/>
    </row>
    <row r="2085" spans="2:22" x14ac:dyDescent="0.4">
      <c r="E2085" s="4"/>
      <c r="F2085" s="4"/>
      <c r="G2085" s="62"/>
      <c r="H2085" s="62"/>
      <c r="I2085" s="62"/>
      <c r="J2085" s="74"/>
      <c r="K2085" s="62"/>
      <c r="L2085" s="62"/>
      <c r="M2085" s="62"/>
      <c r="N2085" s="63"/>
      <c r="O2085" s="80"/>
      <c r="P2085" s="80"/>
      <c r="Q2085" s="62"/>
      <c r="R2085" s="62"/>
      <c r="S2085" s="62"/>
      <c r="T2085" s="62"/>
      <c r="U2085" s="62"/>
      <c r="V2085" s="62"/>
    </row>
    <row r="2086" spans="2:22" x14ac:dyDescent="0.4">
      <c r="B2086" s="27"/>
      <c r="C2086" s="4"/>
      <c r="D2086" s="4"/>
      <c r="G2086" s="62"/>
      <c r="H2086" s="62"/>
      <c r="I2086" s="62"/>
      <c r="J2086" s="74"/>
      <c r="K2086" s="62"/>
      <c r="L2086" s="62"/>
      <c r="M2086" s="62"/>
      <c r="N2086" s="62"/>
      <c r="O2086" s="62"/>
      <c r="P2086" s="62"/>
      <c r="Q2086" s="62"/>
      <c r="R2086" s="62"/>
      <c r="S2086" s="62"/>
      <c r="T2086" s="62"/>
      <c r="U2086" s="62"/>
      <c r="V2086" s="62"/>
    </row>
  </sheetData>
  <phoneticPr fontId="2" type="noConversion"/>
  <conditionalFormatting sqref="C21">
    <cfRule type="cellIs" dxfId="16" priority="13" operator="lessThan">
      <formula>1.6</formula>
    </cfRule>
    <cfRule type="cellIs" dxfId="15" priority="14" operator="greaterThan">
      <formula>1.6</formula>
    </cfRule>
  </conditionalFormatting>
  <conditionalFormatting sqref="C13">
    <cfRule type="cellIs" dxfId="14" priority="10" operator="equal">
      <formula>"no under-investment"</formula>
    </cfRule>
    <cfRule type="cellIs" dxfId="13" priority="11" operator="equal">
      <formula>"under-investment"</formula>
    </cfRule>
  </conditionalFormatting>
  <conditionalFormatting sqref="C22">
    <cfRule type="cellIs" dxfId="12" priority="5" operator="equal">
      <formula>"liquidity risk"</formula>
    </cfRule>
    <cfRule type="cellIs" dxfId="11" priority="6" operator="equal">
      <formula>"without liquidity risk"</formula>
    </cfRule>
    <cfRule type="cellIs" dxfId="10" priority="7" operator="equal">
      <formula>" liquidity risk"</formula>
    </cfRule>
  </conditionalFormatting>
  <conditionalFormatting sqref="C12">
    <cfRule type="cellIs" dxfId="9" priority="3" operator="lessThan">
      <formula>80</formula>
    </cfRule>
    <cfRule type="cellIs" dxfId="8" priority="4" operator="greaterThan">
      <formula>80</formula>
    </cfRule>
  </conditionalFormatting>
  <conditionalFormatting sqref="D12">
    <cfRule type="cellIs" dxfId="7" priority="1" operator="equal">
      <formula>"no under-investment"</formula>
    </cfRule>
    <cfRule type="cellIs" dxfId="6" priority="2" operator="equal">
      <formula>"under-investment"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APR(SI)</vt:lpstr>
      <vt:lpstr>Tbill_YTM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肯毅 林</dc:creator>
  <cp:lastModifiedBy>肯毅 林</cp:lastModifiedBy>
  <cp:lastPrinted>2025-07-23T02:41:38Z</cp:lastPrinted>
  <dcterms:created xsi:type="dcterms:W3CDTF">2025-07-21T15:14:49Z</dcterms:created>
  <dcterms:modified xsi:type="dcterms:W3CDTF">2025-08-02T07:26:17Z</dcterms:modified>
</cp:coreProperties>
</file>