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APR(SI)" sheetId="1" state="visible" r:id="rId1"/>
  </sheets>
  <definedNames>
    <definedName name="Tbill_YTM">'APR(SI)'!$C$15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000_ "/>
    <numFmt numFmtId="165" formatCode="#,##0.00_ "/>
    <numFmt numFmtId="166" formatCode="#,##0_ "/>
    <numFmt numFmtId="167" formatCode="yyyy/mm/dd"/>
  </numFmts>
  <fonts count="1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Noto Sans TC"/>
      <charset val="136"/>
      <family val="2"/>
      <color theme="1"/>
      <sz val="10"/>
    </font>
    <font>
      <name val="Noto Sans TC"/>
      <charset val="136"/>
      <family val="2"/>
      <b val="1"/>
      <color theme="1"/>
      <sz val="10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1"/>
      <color rgb="FF000000"/>
      <sz val="12"/>
    </font>
    <font>
      <name val="新細明體"/>
      <charset val="136"/>
      <family val="1"/>
      <b val="1"/>
      <color rgb="FF0000FF"/>
      <sz val="11"/>
    </font>
    <font>
      <name val="新細明體"/>
      <charset val="136"/>
      <family val="1"/>
      <b val="1"/>
      <color rgb="FF000000"/>
      <sz val="11"/>
    </font>
    <font>
      <name val="新細明體"/>
      <charset val="136"/>
      <family val="1"/>
      <b val="1"/>
      <color rgb="FF008000"/>
      <sz val="11"/>
    </font>
    <font>
      <name val="新細明體"/>
      <charset val="136"/>
      <family val="1"/>
      <b val="1"/>
      <color rgb="FFFF0000"/>
      <sz val="11"/>
    </font>
    <font>
      <name val="新細明體"/>
      <b val="1"/>
      <i val="1"/>
      <color rgb="00000000"/>
      <sz val="12"/>
    </font>
  </fonts>
  <fills count="2">
    <fill>
      <patternFill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/>
    </border>
  </borders>
  <cellStyleXfs count="1">
    <xf numFmtId="0" fontId="0" fillId="0" borderId="36" applyAlignment="1">
      <alignment vertical="center"/>
    </xf>
  </cellStyleXfs>
  <cellXfs count="12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0" fontId="0" fillId="0" borderId="5" pivotButton="0" quotePrefix="0" xfId="0"/>
    <xf numFmtId="0" fontId="4" fillId="0" borderId="0" pivotButton="0" quotePrefix="0" xfId="0"/>
    <xf numFmtId="0" fontId="0" fillId="0" borderId="1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9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3" fillId="0" borderId="16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5" fillId="0" borderId="18" applyAlignment="1" pivotButton="0" quotePrefix="0" xfId="0">
      <alignment vertical="center"/>
    </xf>
    <xf numFmtId="0" fontId="2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vertical="center"/>
    </xf>
    <xf numFmtId="0" fontId="3" fillId="0" borderId="21" applyAlignment="1" pivotButton="0" quotePrefix="0" xfId="0">
      <alignment vertical="center"/>
    </xf>
    <xf numFmtId="9" fontId="2" fillId="0" borderId="18" applyAlignment="1" pivotButton="0" quotePrefix="0" xfId="0">
      <alignment vertical="center"/>
    </xf>
    <xf numFmtId="0" fontId="2" fillId="0" borderId="22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vertical="center"/>
    </xf>
    <xf numFmtId="9" fontId="2" fillId="0" borderId="26" applyAlignment="1" pivotButton="0" quotePrefix="0" xfId="0">
      <alignment vertical="center"/>
    </xf>
    <xf numFmtId="9" fontId="0" fillId="0" borderId="18" applyAlignment="1" pivotButton="0" quotePrefix="0" xfId="0">
      <alignment vertical="center"/>
    </xf>
    <xf numFmtId="9" fontId="0" fillId="0" borderId="26" applyAlignment="1" pivotButton="0" quotePrefix="0" xfId="0">
      <alignment vertical="center"/>
    </xf>
    <xf numFmtId="0" fontId="0" fillId="0" borderId="27" pivotButton="0" quotePrefix="0" xfId="0"/>
    <xf numFmtId="9" fontId="0" fillId="0" borderId="14" pivotButton="0" quotePrefix="0" xfId="0"/>
    <xf numFmtId="0" fontId="0" fillId="0" borderId="15" applyAlignment="1" pivotButton="0" quotePrefix="0" xfId="0">
      <alignment vertical="center"/>
    </xf>
    <xf numFmtId="38" fontId="0" fillId="0" borderId="0" pivotButton="0" quotePrefix="0" xfId="0"/>
    <xf numFmtId="38" fontId="0" fillId="0" borderId="0" applyAlignment="1" pivotButton="0" quotePrefix="0" xfId="0">
      <alignment vertical="center"/>
    </xf>
    <xf numFmtId="38" fontId="2" fillId="0" borderId="4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29" applyAlignment="1" pivotButton="0" quotePrefix="0" xfId="0">
      <alignment horizontal="center" vertical="center" wrapText="1"/>
    </xf>
    <xf numFmtId="9" fontId="0" fillId="0" borderId="30" pivotButton="0" quotePrefix="0" xfId="0"/>
    <xf numFmtId="0" fontId="0" fillId="0" borderId="31" pivotButton="0" quotePrefix="0" xfId="0"/>
    <xf numFmtId="9" fontId="0" fillId="0" borderId="7" applyAlignment="1" pivotButton="0" quotePrefix="0" xfId="0">
      <alignment vertical="center"/>
    </xf>
    <xf numFmtId="0" fontId="0" fillId="0" borderId="32" applyAlignment="1" pivotButton="0" quotePrefix="0" xfId="0">
      <alignment horizontal="center" vertical="center"/>
    </xf>
    <xf numFmtId="38" fontId="0" fillId="0" borderId="33" applyAlignment="1" pivotButton="0" quotePrefix="0" xfId="0">
      <alignment vertical="center"/>
    </xf>
    <xf numFmtId="0" fontId="0" fillId="0" borderId="34" pivotButton="0" quotePrefix="0" xfId="0"/>
    <xf numFmtId="0" fontId="0" fillId="0" borderId="13" applyAlignment="1" pivotButton="0" quotePrefix="0" xfId="0">
      <alignment horizontal="center" vertical="center"/>
    </xf>
    <xf numFmtId="38" fontId="0" fillId="0" borderId="14" applyAlignment="1" pivotButton="0" quotePrefix="0" xfId="0">
      <alignment vertical="center"/>
    </xf>
    <xf numFmtId="0" fontId="0" fillId="0" borderId="15" pivotButton="0" quotePrefix="0" xfId="0"/>
    <xf numFmtId="0" fontId="0" fillId="0" borderId="6" applyAlignment="1" pivotButton="0" quotePrefix="0" xfId="0">
      <alignment horizontal="center" vertical="center"/>
    </xf>
    <xf numFmtId="38" fontId="0" fillId="0" borderId="7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0" fontId="6" fillId="0" borderId="35" applyAlignment="1" pivotButton="0" quotePrefix="0" xfId="0">
      <alignment horizontal="center" vertical="top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horizontal="center" vertical="center"/>
    </xf>
    <xf numFmtId="165" fontId="2" fillId="0" borderId="25" applyAlignment="1" pivotButton="0" quotePrefix="0" xfId="0">
      <alignment vertical="center"/>
    </xf>
    <xf numFmtId="0" fontId="7" fillId="0" borderId="36" pivotButton="0" quotePrefix="0" xfId="0"/>
    <xf numFmtId="0" fontId="7" fillId="0" borderId="36" applyAlignment="1" pivotButton="0" quotePrefix="0" xfId="0">
      <alignment vertical="center"/>
    </xf>
    <xf numFmtId="164" fontId="7" fillId="0" borderId="36" applyAlignment="1" pivotButton="0" quotePrefix="0" xfId="0">
      <alignment vertical="center"/>
    </xf>
    <xf numFmtId="165" fontId="7" fillId="0" borderId="36" applyAlignment="1" pivotButton="0" quotePrefix="0" xfId="0">
      <alignment vertical="center"/>
    </xf>
    <xf numFmtId="166" fontId="7" fillId="0" borderId="36" applyAlignment="1" pivotButton="0" quotePrefix="0" xfId="0">
      <alignment horizontal="center" vertical="center"/>
    </xf>
    <xf numFmtId="38" fontId="7" fillId="0" borderId="36" applyAlignment="1" pivotButton="0" quotePrefix="0" xfId="0">
      <alignment vertical="center"/>
    </xf>
    <xf numFmtId="10" fontId="7" fillId="0" borderId="36" applyAlignment="1" pivotButton="0" quotePrefix="0" xfId="0">
      <alignment vertical="center"/>
    </xf>
    <xf numFmtId="166" fontId="7" fillId="0" borderId="36" applyAlignment="1" pivotButton="0" quotePrefix="0" xfId="0">
      <alignment horizontal="center"/>
    </xf>
    <xf numFmtId="38" fontId="7" fillId="0" borderId="36" pivotButton="0" quotePrefix="0" xfId="0"/>
    <xf numFmtId="0" fontId="8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0" fontId="9" fillId="0" borderId="14" pivotButton="0" quotePrefix="0" xfId="0"/>
    <xf numFmtId="167" fontId="9" fillId="0" borderId="14" pivotButton="0" quotePrefix="0" xfId="0"/>
    <xf numFmtId="165" fontId="9" fillId="0" borderId="14" pivotButton="0" quotePrefix="0" xfId="0"/>
    <xf numFmtId="0" fontId="10" fillId="0" borderId="14" pivotButton="0" quotePrefix="0" xfId="0"/>
    <xf numFmtId="167" fontId="10" fillId="0" borderId="14" pivotButton="0" quotePrefix="0" xfId="0"/>
    <xf numFmtId="165" fontId="10" fillId="0" borderId="14" pivotButton="0" quotePrefix="0" xfId="0"/>
    <xf numFmtId="0" fontId="11" fillId="0" borderId="14" pivotButton="0" quotePrefix="0" xfId="0"/>
    <xf numFmtId="167" fontId="11" fillId="0" borderId="14" pivotButton="0" quotePrefix="0" xfId="0"/>
    <xf numFmtId="165" fontId="11" fillId="0" borderId="14" pivotButton="0" quotePrefix="0" xfId="0"/>
    <xf numFmtId="0" fontId="9" fillId="0" borderId="37" pivotButton="0" quotePrefix="0" xfId="0"/>
    <xf numFmtId="167" fontId="9" fillId="0" borderId="37" pivotButton="0" quotePrefix="0" xfId="0"/>
    <xf numFmtId="165" fontId="9" fillId="0" borderId="37" pivotButton="0" quotePrefix="0" xfId="0"/>
    <xf numFmtId="0" fontId="0" fillId="0" borderId="35" applyAlignment="1" pivotButton="0" quotePrefix="0" xfId="0">
      <alignment vertical="center"/>
    </xf>
    <xf numFmtId="164" fontId="0" fillId="0" borderId="35" applyAlignment="1" pivotButton="0" quotePrefix="0" xfId="0">
      <alignment vertical="center"/>
    </xf>
    <xf numFmtId="165" fontId="0" fillId="0" borderId="35" applyAlignment="1" pivotButton="0" quotePrefix="0" xfId="0">
      <alignment vertical="center"/>
    </xf>
    <xf numFmtId="0" fontId="0" fillId="0" borderId="35" applyAlignment="1" pivotButton="0" quotePrefix="0" xfId="0">
      <alignment horizontal="center" vertical="center"/>
    </xf>
    <xf numFmtId="166" fontId="0" fillId="0" borderId="35" applyAlignment="1" pivotButton="0" quotePrefix="0" xfId="0">
      <alignment horizontal="center" vertical="center"/>
    </xf>
    <xf numFmtId="38" fontId="0" fillId="0" borderId="35" applyAlignment="1" pivotButton="0" quotePrefix="0" xfId="0">
      <alignment vertical="center"/>
    </xf>
    <xf numFmtId="10" fontId="0" fillId="0" borderId="35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horizontal="center" vertical="center"/>
    </xf>
    <xf numFmtId="164" fontId="0" fillId="0" borderId="35" applyAlignment="1" pivotButton="0" quotePrefix="0" xfId="0">
      <alignment vertical="center"/>
    </xf>
    <xf numFmtId="165" fontId="0" fillId="0" borderId="35" applyAlignment="1" pivotButton="0" quotePrefix="0" xfId="0">
      <alignment vertical="center"/>
    </xf>
    <xf numFmtId="166" fontId="0" fillId="0" borderId="35" applyAlignment="1" pivotButton="0" quotePrefix="0" xfId="0">
      <alignment horizontal="center" vertical="center"/>
    </xf>
    <xf numFmtId="167" fontId="0" fillId="0" borderId="0" pivotButton="0" quotePrefix="0" xfId="0"/>
    <xf numFmtId="165" fontId="0" fillId="0" borderId="0" pivotButton="0" quotePrefix="0" xfId="0"/>
    <xf numFmtId="164" fontId="7" fillId="0" borderId="36" applyAlignment="1" pivotButton="0" quotePrefix="0" xfId="0">
      <alignment vertical="center"/>
    </xf>
    <xf numFmtId="165" fontId="7" fillId="0" borderId="36" applyAlignment="1" pivotButton="0" quotePrefix="0" xfId="0">
      <alignment vertical="center"/>
    </xf>
    <xf numFmtId="166" fontId="7" fillId="0" borderId="36" applyAlignment="1" pivotButton="0" quotePrefix="0" xfId="0">
      <alignment horizontal="center" vertical="center"/>
    </xf>
    <xf numFmtId="165" fontId="2" fillId="0" borderId="25" applyAlignment="1" pivotButton="0" quotePrefix="0" xfId="0">
      <alignment vertical="center"/>
    </xf>
    <xf numFmtId="0" fontId="12" fillId="0" borderId="38" pivotButton="0" quotePrefix="0" xfId="0"/>
    <xf numFmtId="167" fontId="12" fillId="0" borderId="38" pivotButton="0" quotePrefix="0" xfId="0"/>
    <xf numFmtId="165" fontId="12" fillId="0" borderId="38" pivotButton="0" quotePrefix="0" xfId="0"/>
    <xf numFmtId="164" fontId="12" fillId="0" borderId="38" applyAlignment="1" pivotButton="0" quotePrefix="0" xfId="0">
      <alignment vertical="center"/>
    </xf>
    <xf numFmtId="165" fontId="12" fillId="0" borderId="38" applyAlignment="1" pivotButton="0" quotePrefix="0" xfId="0">
      <alignment vertical="center"/>
    </xf>
    <xf numFmtId="166" fontId="12" fillId="0" borderId="38" applyAlignment="1" pivotButton="0" quotePrefix="0" xfId="0">
      <alignment horizontal="center" vertical="center"/>
    </xf>
    <xf numFmtId="38" fontId="12" fillId="0" borderId="38" applyAlignment="1" pivotButton="0" quotePrefix="0" xfId="0">
      <alignment vertical="center"/>
    </xf>
    <xf numFmtId="10" fontId="12" fillId="0" borderId="38" applyAlignment="1" pivotButton="0" quotePrefix="0" xfId="0">
      <alignment vertical="center"/>
    </xf>
    <xf numFmtId="166" fontId="12" fillId="0" borderId="38" applyAlignment="1" pivotButton="0" quotePrefix="0" xfId="0">
      <alignment horizontal="center"/>
    </xf>
    <xf numFmtId="38" fontId="12" fillId="0" borderId="38" pivotButton="0" quotePrefix="0" xfId="0"/>
    <xf numFmtId="167" fontId="9" fillId="0" borderId="14" pivotButton="0" quotePrefix="0" xfId="0"/>
    <xf numFmtId="165" fontId="9" fillId="0" borderId="14" pivotButton="0" quotePrefix="0" xfId="0"/>
    <xf numFmtId="167" fontId="10" fillId="0" borderId="14" pivotButton="0" quotePrefix="0" xfId="0"/>
    <xf numFmtId="165" fontId="10" fillId="0" borderId="14" pivotButton="0" quotePrefix="0" xfId="0"/>
    <xf numFmtId="167" fontId="11" fillId="0" borderId="14" pivotButton="0" quotePrefix="0" xfId="0"/>
    <xf numFmtId="165" fontId="11" fillId="0" borderId="14" pivotButton="0" quotePrefix="0" xfId="0"/>
    <xf numFmtId="167" fontId="9" fillId="0" borderId="37" pivotButton="0" quotePrefix="0" xfId="0"/>
    <xf numFmtId="165" fontId="9" fillId="0" borderId="37" pivotButton="0" quotePrefix="0" xfId="0"/>
  </cellXfs>
  <cellStyles count="1">
    <cellStyle name="Normal" xfId="0" builtinId="0"/>
  </cellStyles>
  <dxfs count="19">
    <dxf>
      <numFmt numFmtId="178" formatCode="#,##0_ "/>
      <alignment horizontal="center" vertical="center"/>
      <border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178" formatCode="#,##0_ "/>
      <alignment horizontal="center" vertical="center"/>
    </dxf>
    <dxf>
      <alignment horizontal="center" vertical="center"/>
    </dxf>
    <dxf>
      <alignment horizontal="center" vertical="bottom"/>
    </dxf>
    <dxf>
      <alignment horizontal="center" vertical="bottom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year1" displayName="Tableyear1" ref="M1:M2099" headerRowCount="1" totalsRowShown="0" headerRowDxfId="2" dataDxfId="7" headerRowBorderDxfId="3">
  <autoFilter ref="M1:M2099"/>
  <tableColumns count="1">
    <tableColumn id="1" name="Da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xAcq.1" displayName="Table2xAcq.1" ref="O1:O2099" headerRowCount="1" totalsRowShown="0" headerRowDxfId="0" dataDxfId="5" headerRowBorderDxfId="1">
  <autoFilter ref="O1:O2099"/>
  <tableColumns count="1">
    <tableColumn id="1" name="QLD Acquired" dataDxfId="4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6"/>
  <sheetViews>
    <sheetView tabSelected="1" zoomScale="115" zoomScaleNormal="115" workbookViewId="0">
      <pane xSplit="5" topLeftCell="G1" activePane="topRight" state="frozen"/>
      <selection pane="topRight" activeCell="G3" sqref="G3"/>
    </sheetView>
  </sheetViews>
  <sheetFormatPr baseColWidth="8" defaultRowHeight="17"/>
  <cols>
    <col width="1.81640625" customWidth="1" style="15" min="1" max="1"/>
    <col width="19.90625" bestFit="1" customWidth="1" style="1" min="2" max="2"/>
    <col width="22.90625" bestFit="1" customWidth="1" style="15" min="3" max="3"/>
    <col width="20.36328125" bestFit="1" customWidth="1" style="15" min="4" max="4"/>
    <col width="5.1796875" bestFit="1" customWidth="1" style="15" min="5" max="5"/>
    <col width="5.1796875" customWidth="1" style="15" min="6" max="6"/>
    <col width="18.81640625" bestFit="1" customWidth="1" style="15" min="7" max="7"/>
    <col width="11.36328125" bestFit="1" customWidth="1" style="15" min="8" max="8"/>
    <col width="10.08984375" bestFit="1" customWidth="1" style="15" min="9" max="9"/>
    <col width="10.1796875" bestFit="1" customWidth="1" style="98" min="10" max="10"/>
    <col width="8" bestFit="1" customWidth="1" style="99" min="11" max="11"/>
    <col width="3.7265625" customWidth="1" style="99" min="12" max="12"/>
    <col width="11.36328125" bestFit="1" customWidth="1" style="10" min="13" max="13"/>
    <col width="14" bestFit="1" customWidth="1" style="100" min="14" max="14"/>
    <col width="16" customWidth="1" style="100" min="15" max="15"/>
    <col width="15.54296875" bestFit="1" customWidth="1" style="100" min="16" max="16"/>
    <col width="12.08984375" bestFit="1" customWidth="1" style="45" min="17" max="17"/>
    <col width="12" bestFit="1" customWidth="1" style="46" min="18" max="18"/>
    <col width="16.26953125" bestFit="1" customWidth="1" style="2" min="19" max="19"/>
    <col width="16.08984375" bestFit="1" customWidth="1" style="15" min="21" max="21"/>
    <col width="17.81640625" bestFit="1" customWidth="1" style="15" min="22" max="22"/>
  </cols>
  <sheetData>
    <row r="1" ht="17.5" customHeight="1" s="15" thickBot="1">
      <c r="G1" s="62" t="inlineStr">
        <is>
          <t>Event</t>
        </is>
      </c>
      <c r="H1" s="91" t="inlineStr">
        <is>
          <t>Date</t>
        </is>
      </c>
      <c r="I1" s="91" t="inlineStr">
        <is>
          <t>NDX</t>
        </is>
      </c>
      <c r="J1" s="101" t="inlineStr">
        <is>
          <t>QLD</t>
        </is>
      </c>
      <c r="K1" s="102" t="inlineStr">
        <is>
          <t>Bills</t>
        </is>
      </c>
      <c r="L1" s="102" t="n"/>
      <c r="M1" s="94" t="inlineStr">
        <is>
          <t>Date</t>
        </is>
      </c>
      <c r="N1" s="91" t="inlineStr">
        <is>
          <t>QQQ Acquired</t>
        </is>
      </c>
      <c r="O1" s="103" t="inlineStr">
        <is>
          <t>QLD Acquired</t>
        </is>
      </c>
      <c r="P1" s="91" t="inlineStr">
        <is>
          <t>BOXX Acquired</t>
        </is>
      </c>
      <c r="Q1" s="96" t="inlineStr">
        <is>
          <t>total assets</t>
        </is>
      </c>
      <c r="R1" s="96" t="inlineStr">
        <is>
          <t>liabilities(-)</t>
        </is>
      </c>
      <c r="S1" s="97" t="inlineStr">
        <is>
          <t>maintenance ratio</t>
        </is>
      </c>
      <c r="U1" s="16" t="inlineStr">
        <is>
          <t>verify QLD Acq.</t>
        </is>
      </c>
      <c r="V1" s="16" t="inlineStr">
        <is>
          <t>verify BOXX Acq.</t>
        </is>
      </c>
    </row>
    <row r="2" ht="17.5" customHeight="1" s="15" thickBot="1" thickTop="1">
      <c r="B2" s="30" t="inlineStr">
        <is>
          <t>Rebalancing strategy</t>
        </is>
      </c>
      <c r="C2" s="31" t="inlineStr">
        <is>
          <t>Annual partial Rebalancing</t>
        </is>
      </c>
      <c r="D2" s="28" t="inlineStr">
        <is>
          <t>每年"部分"再平衡</t>
        </is>
      </c>
      <c r="E2" s="14" t="n"/>
      <c r="F2" s="14" t="n"/>
      <c r="G2" s="76" t="n"/>
      <c r="H2" s="104" t="n">
        <v>31320</v>
      </c>
      <c r="I2" s="105" t="n">
        <v>110.074996948242</v>
      </c>
      <c r="J2" s="106" t="n">
        <v>0.04507006465862328</v>
      </c>
      <c r="K2" s="107" t="n">
        <v>100</v>
      </c>
      <c r="L2" s="67" t="n"/>
      <c r="M2" s="104" t="n">
        <v>31320</v>
      </c>
      <c r="N2" s="108">
        <f>$C$10*$C$5</f>
        <v/>
      </c>
      <c r="O2" s="108">
        <f>$C$10*$C$6</f>
        <v/>
      </c>
      <c r="P2" s="108">
        <f>$C$10*$C$7</f>
        <v/>
      </c>
      <c r="Q2" s="72">
        <f>SUM(N2:P2)</f>
        <v/>
      </c>
      <c r="R2" s="72">
        <f>-Q2*$C$19</f>
        <v/>
      </c>
      <c r="S2" s="73">
        <f>Q2/-R2</f>
        <v/>
      </c>
      <c r="T2" s="67" t="n"/>
      <c r="U2" s="68" t="n"/>
      <c r="V2" s="67" t="n"/>
    </row>
    <row r="3" ht="17.5" customHeight="1" s="15" thickBot="1">
      <c r="B3" s="18" t="n"/>
      <c r="C3" s="14" t="n"/>
      <c r="D3" s="14" t="n"/>
      <c r="E3" s="14" t="n"/>
      <c r="F3" s="14" t="n"/>
      <c r="H3" s="104" t="n">
        <v>31327</v>
      </c>
      <c r="I3" s="105" t="n">
        <v>111.050003051757</v>
      </c>
      <c r="J3" s="106" t="n">
        <v>0.04586849462630497</v>
      </c>
      <c r="K3" s="107">
        <f>K2*(1+Tbill_YTM)^(1/52)</f>
        <v/>
      </c>
      <c r="L3" s="67" t="n"/>
      <c r="M3" s="104" t="n">
        <v>31327</v>
      </c>
      <c r="N3" s="108">
        <f>N2*($I3/$I2)</f>
        <v/>
      </c>
      <c r="O3" s="108">
        <f t="array" ref="O3">IF(YEAR(M3)&lt;&gt;YEAR(M2),IF(O2&gt;INDEX(Table2xAcq.1[],_xlfn.AGGREGATE(15,6,(ROW(Tableyear1[])-ROW(INDEX(Tableyear1[],1,1))+1)/(YEAR(Tableyear1[])=YEAR(M2)),1)),O2-(O2-INDEX(Table2xAcq.1[],_xlfn.AGGREGATE(15,6,(ROW(Tableyear1[])-ROW(INDEX(Tableyear1[],1,1))+1)/(YEAR(Tableyear1[])=YEAR(M2)),1)))*$C$25,O2+MAX($Q$2:Q2)*$C$19),O2)*($J3/$J2)</f>
        <v/>
      </c>
      <c r="P3" s="108">
        <f t="array" ref="P3">IF(YEAR(M3)&lt;&gt;YEAR(M2),IF(O2&gt;INDEX(Table2xAcq.1[],_xlfn.AGGREGATE(15,6,(ROW(Tableyear1[])-ROW(INDEX(Tableyear1[],1,1))+1)/(YEAR(Tableyear1[])=YEAR(M2)),1)),P2+(O2-INDEX(Table2xAcq.1[],_xlfn.AGGREGATE(15,6,(ROW(Tableyear1[])-ROW(INDEX(Tableyear1[],1,1))+1)/(YEAR(Tableyear1[])=YEAR(M2)),1)))*$C$25,P2-MAX($Q$2:Q2)*$C$19),P2)*(1+Tbill_YTM)^(1/52)</f>
        <v/>
      </c>
      <c r="Q3" s="72">
        <f>SUM(N3:P3)</f>
        <v/>
      </c>
      <c r="R3" s="72">
        <f>IF(YEAR(M3)&lt;&gt;YEAR(M2), R2*EXP($C$20/52)+(-MAX(Q$2:Q2)*$C$19), R2*EXP($C$20/52))</f>
        <v/>
      </c>
      <c r="S3" s="73">
        <f>Q3/-R3</f>
        <v/>
      </c>
      <c r="T3" s="67" t="n"/>
      <c r="U3" s="68" t="n"/>
      <c r="V3" s="67" t="n"/>
    </row>
    <row r="4" ht="17.5" customHeight="1" s="15" thickBot="1">
      <c r="B4" s="19" t="n"/>
      <c r="C4" s="34" t="inlineStr">
        <is>
          <t>allocation 
ratio</t>
        </is>
      </c>
      <c r="D4" s="11" t="inlineStr">
        <is>
          <t>Notes</t>
        </is>
      </c>
      <c r="E4" s="16" t="inlineStr">
        <is>
          <t>Beta</t>
        </is>
      </c>
      <c r="F4" s="16" t="n"/>
      <c r="H4" s="104" t="n">
        <v>31334</v>
      </c>
      <c r="I4" s="105" t="n">
        <v>114.319999694824</v>
      </c>
      <c r="J4" s="106" t="n">
        <v>0.04856979709057681</v>
      </c>
      <c r="K4" s="107">
        <f>K3*(1+Tbill_YTM)^(1/52)</f>
        <v/>
      </c>
      <c r="L4" s="67" t="n"/>
      <c r="M4" s="104" t="n">
        <v>31334</v>
      </c>
      <c r="N4" s="108">
        <f>N3*($I4/$I3)</f>
        <v/>
      </c>
      <c r="O4" s="108">
        <f t="array" ref="O4">IF(YEAR(M4)&lt;&gt;YEAR(M3),IF(O3&gt;INDEX(Table2xAcq.1[],_xlfn.AGGREGATE(15,6,(ROW(Tableyear1[])-ROW(INDEX(Tableyear1[],1,1))+1)/(YEAR(Tableyear1[])=YEAR(M3)),1)),O3-(O3-INDEX(Table2xAcq.1[],_xlfn.AGGREGATE(15,6,(ROW(Tableyear1[])-ROW(INDEX(Tableyear1[],1,1))+1)/(YEAR(Tableyear1[])=YEAR(M3)),1)))*$C$25,O3+MAX($Q$2:Q3)*$C$19),O3)*($J4/$J3)</f>
        <v/>
      </c>
      <c r="P4" s="108">
        <f t="array" ref="P4">IF(YEAR(M4)&lt;&gt;YEAR(M3),IF(O3&gt;INDEX(Table2xAcq.1[],_xlfn.AGGREGATE(15,6,(ROW(Tableyear1[])-ROW(INDEX(Tableyear1[],1,1))+1)/(YEAR(Tableyear1[])=YEAR(M3)),1)),P3+(O3-INDEX(Table2xAcq.1[],_xlfn.AGGREGATE(15,6,(ROW(Tableyear1[])-ROW(INDEX(Tableyear1[],1,1))+1)/(YEAR(Tableyear1[])=YEAR(M3)),1)))*$C$25,P3-MAX($Q$2:Q3)*$C$19),P3)*(1+Tbill_YTM)^(1/52)</f>
        <v/>
      </c>
      <c r="Q4" s="72">
        <f>SUM(N4:P4)</f>
        <v/>
      </c>
      <c r="R4" s="72">
        <f>IF(YEAR(M4)&lt;&gt;YEAR(M3), R3*EXP($C$20/52)+(-MAX(Q$2:Q3)*$C$19), R3*EXP($C$20/52))</f>
        <v/>
      </c>
      <c r="S4" s="73">
        <f>Q4/-R4</f>
        <v/>
      </c>
      <c r="T4" s="67" t="n"/>
      <c r="U4" s="68" t="n"/>
      <c r="V4" s="67" t="n"/>
    </row>
    <row r="5" ht="18" customHeight="1" s="15" thickBot="1" thickTop="1">
      <c r="B5" s="32" t="inlineStr">
        <is>
          <t>Plain-vanilla</t>
        </is>
      </c>
      <c r="C5" s="35" t="n">
        <v>0.4</v>
      </c>
      <c r="D5" s="33" t="inlineStr">
        <is>
          <t>QQQ or 00662</t>
        </is>
      </c>
      <c r="E5" s="14" t="n">
        <v>1</v>
      </c>
      <c r="F5" s="14" t="n"/>
      <c r="H5" s="104" t="n">
        <v>31341</v>
      </c>
      <c r="I5" s="105" t="n">
        <v>113.910003662109</v>
      </c>
      <c r="J5" s="106" t="n">
        <v>0.04822141668172329</v>
      </c>
      <c r="K5" s="107">
        <f>K4*(1+Tbill_YTM)^(1/52)</f>
        <v/>
      </c>
      <c r="L5" s="67" t="n"/>
      <c r="M5" s="104" t="n">
        <v>31341</v>
      </c>
      <c r="N5" s="108">
        <f>N4*($I5/$I4)</f>
        <v/>
      </c>
      <c r="O5" s="108">
        <f t="array" ref="O5">IF(YEAR(M5)&lt;&gt;YEAR(M4),IF(O4&gt;INDEX(Table2xAcq.1[],_xlfn.AGGREGATE(15,6,(ROW(Tableyear1[])-ROW(INDEX(Tableyear1[],1,1))+1)/(YEAR(Tableyear1[])=YEAR(M4)),1)),O4-(O4-INDEX(Table2xAcq.1[],_xlfn.AGGREGATE(15,6,(ROW(Tableyear1[])-ROW(INDEX(Tableyear1[],1,1))+1)/(YEAR(Tableyear1[])=YEAR(M4)),1)))*$C$25,O4+MAX($Q$2:Q4)*$C$19),O4)*($J5/$J4)</f>
        <v/>
      </c>
      <c r="P5" s="108">
        <f t="array" ref="P5">IF(YEAR(M5)&lt;&gt;YEAR(M4),IF(O4&gt;INDEX(Table2xAcq.1[],_xlfn.AGGREGATE(15,6,(ROW(Tableyear1[])-ROW(INDEX(Tableyear1[],1,1))+1)/(YEAR(Tableyear1[])=YEAR(M4)),1)),P4+(O4-INDEX(Table2xAcq.1[],_xlfn.AGGREGATE(15,6,(ROW(Tableyear1[])-ROW(INDEX(Tableyear1[],1,1))+1)/(YEAR(Tableyear1[])=YEAR(M4)),1)))*$C$25,P4-MAX($Q$2:Q4)*$C$19),P4)*(1+Tbill_YTM)^(1/52)</f>
        <v/>
      </c>
      <c r="Q5" s="72">
        <f>SUM(N5:P5)</f>
        <v/>
      </c>
      <c r="R5" s="72">
        <f>IF(YEAR(M5)&lt;&gt;YEAR(M4), R4*EXP($C$20/52)+(-MAX(Q$2:Q4)*$C$19), R4*EXP($C$20/52))</f>
        <v/>
      </c>
      <c r="S5" s="73">
        <f>Q5/-R5</f>
        <v/>
      </c>
      <c r="T5" s="67" t="n"/>
      <c r="U5" s="68" t="n"/>
      <c r="V5" s="67" t="n"/>
    </row>
    <row r="6" ht="18" customHeight="1" s="15" thickBot="1" thickTop="1">
      <c r="B6" s="36" t="inlineStr">
        <is>
          <t>2x Leveraged</t>
        </is>
      </c>
      <c r="C6" s="35" t="n">
        <v>0.3</v>
      </c>
      <c r="D6" s="38" t="inlineStr">
        <is>
          <t>QLD or 00670L</t>
        </is>
      </c>
      <c r="E6" s="14" t="n">
        <v>2</v>
      </c>
      <c r="F6" s="14" t="n"/>
      <c r="H6" s="104" t="n">
        <v>31348</v>
      </c>
      <c r="I6" s="105" t="n">
        <v>116.275001525878</v>
      </c>
      <c r="J6" s="106" t="n">
        <v>0.05022376140604578</v>
      </c>
      <c r="K6" s="107">
        <f>K5*(1+Tbill_YTM)^(1/52)</f>
        <v/>
      </c>
      <c r="L6" s="67" t="n"/>
      <c r="M6" s="104" t="n">
        <v>31348</v>
      </c>
      <c r="N6" s="108">
        <f>N5*($I6/$I5)</f>
        <v/>
      </c>
      <c r="O6" s="108">
        <f t="array" ref="O6">IF(YEAR(M6)&lt;&gt;YEAR(M5),IF(O5&gt;INDEX(Table2xAcq.1[],_xlfn.AGGREGATE(15,6,(ROW(Tableyear1[])-ROW(INDEX(Tableyear1[],1,1))+1)/(YEAR(Tableyear1[])=YEAR(M5)),1)),O5-(O5-INDEX(Table2xAcq.1[],_xlfn.AGGREGATE(15,6,(ROW(Tableyear1[])-ROW(INDEX(Tableyear1[],1,1))+1)/(YEAR(Tableyear1[])=YEAR(M5)),1)))*$C$25,O5+MAX($Q$2:Q5)*$C$19),O5)*($J6/$J5)</f>
        <v/>
      </c>
      <c r="P6" s="108">
        <f t="array" ref="P6">IF(YEAR(M6)&lt;&gt;YEAR(M5),IF(O5&gt;INDEX(Table2xAcq.1[],_xlfn.AGGREGATE(15,6,(ROW(Tableyear1[])-ROW(INDEX(Tableyear1[],1,1))+1)/(YEAR(Tableyear1[])=YEAR(M5)),1)),P5+(O5-INDEX(Table2xAcq.1[],_xlfn.AGGREGATE(15,6,(ROW(Tableyear1[])-ROW(INDEX(Tableyear1[],1,1))+1)/(YEAR(Tableyear1[])=YEAR(M5)),1)))*$C$25,P5-MAX($Q$2:Q5)*$C$19),P5)*(1+Tbill_YTM)^(1/52)</f>
        <v/>
      </c>
      <c r="Q6" s="72">
        <f>SUM(N6:P6)</f>
        <v/>
      </c>
      <c r="R6" s="72">
        <f>IF(YEAR(M6)&lt;&gt;YEAR(M5), R5*EXP($C$20/52)+(-MAX(Q$2:Q5)*$C$19), R5*EXP($C$20/52))</f>
        <v/>
      </c>
      <c r="S6" s="73">
        <f>Q6/-R6</f>
        <v/>
      </c>
      <c r="T6" s="67" t="n"/>
      <c r="U6" s="68" t="n"/>
      <c r="V6" s="67" t="n"/>
    </row>
    <row r="7" ht="17.5" customHeight="1" s="15" thickBot="1" thickTop="1">
      <c r="B7" s="37" t="inlineStr">
        <is>
          <t>Money Market</t>
        </is>
      </c>
      <c r="C7" s="39" t="n">
        <v>0.3</v>
      </c>
      <c r="D7" s="38" t="inlineStr">
        <is>
          <t>BOXX or 00865B</t>
        </is>
      </c>
      <c r="E7" s="14" t="n">
        <v>0</v>
      </c>
      <c r="F7" s="14" t="n"/>
      <c r="H7" s="104" t="n">
        <v>31355</v>
      </c>
      <c r="I7" s="105" t="n">
        <v>119.26000213623</v>
      </c>
      <c r="J7" s="106" t="n">
        <v>0.05280244051133661</v>
      </c>
      <c r="K7" s="107">
        <f>K6*(1+Tbill_YTM)^(1/52)</f>
        <v/>
      </c>
      <c r="L7" s="67" t="n"/>
      <c r="M7" s="104" t="n">
        <v>31355</v>
      </c>
      <c r="N7" s="108">
        <f>N6*($I7/$I6)</f>
        <v/>
      </c>
      <c r="O7" s="108">
        <f t="array" ref="O7">IF(YEAR(M7)&lt;&gt;YEAR(M6),IF(O6&gt;INDEX(Table2xAcq.1[],_xlfn.AGGREGATE(15,6,(ROW(Tableyear1[])-ROW(INDEX(Tableyear1[],1,1))+1)/(YEAR(Tableyear1[])=YEAR(M6)),1)),O6-(O6-INDEX(Table2xAcq.1[],_xlfn.AGGREGATE(15,6,(ROW(Tableyear1[])-ROW(INDEX(Tableyear1[],1,1))+1)/(YEAR(Tableyear1[])=YEAR(M6)),1)))*$C$25,O6+MAX($Q$2:Q6)*$C$19),O6)*($J7/$J6)</f>
        <v/>
      </c>
      <c r="P7" s="108">
        <f t="array" ref="P7">IF(YEAR(M7)&lt;&gt;YEAR(M6),IF(O6&gt;INDEX(Table2xAcq.1[],_xlfn.AGGREGATE(15,6,(ROW(Tableyear1[])-ROW(INDEX(Tableyear1[],1,1))+1)/(YEAR(Tableyear1[])=YEAR(M6)),1)),P6+(O6-INDEX(Table2xAcq.1[],_xlfn.AGGREGATE(15,6,(ROW(Tableyear1[])-ROW(INDEX(Tableyear1[],1,1))+1)/(YEAR(Tableyear1[])=YEAR(M6)),1)))*$C$25,P6-MAX($Q$2:Q6)*$C$19),P6)*(1+Tbill_YTM)^(1/52)</f>
        <v/>
      </c>
      <c r="Q7" s="72">
        <f>SUM(N7:P7)</f>
        <v/>
      </c>
      <c r="R7" s="72">
        <f>IF(YEAR(M7)&lt;&gt;YEAR(M6), R6*EXP($C$20/52)+(-MAX(Q$2:Q6)*$C$19), R6*EXP($C$20/52))</f>
        <v/>
      </c>
      <c r="S7" s="73">
        <f>Q7/-R7</f>
        <v/>
      </c>
      <c r="T7" s="67" t="n"/>
      <c r="U7" s="67" t="n"/>
      <c r="V7" s="67" t="n"/>
    </row>
    <row r="8" ht="17.5" customHeight="1" s="15" thickBot="1" thickTop="1">
      <c r="B8" s="21" t="inlineStr">
        <is>
          <t>Beta</t>
        </is>
      </c>
      <c r="C8" s="109">
        <f>SUMPRODUCT(C5:C7, {1;2;0})</f>
        <v/>
      </c>
      <c r="D8" s="29" t="inlineStr">
        <is>
          <t>Beta值須0.7~1.4</t>
        </is>
      </c>
      <c r="E8" s="14" t="n"/>
      <c r="F8" s="14" t="n"/>
      <c r="H8" s="104" t="n">
        <v>31362</v>
      </c>
      <c r="I8" s="105" t="n">
        <v>122.175003051757</v>
      </c>
      <c r="J8" s="106" t="n">
        <v>0.05538367746715665</v>
      </c>
      <c r="K8" s="107">
        <f>K7*(1+Tbill_YTM)^(1/52)</f>
        <v/>
      </c>
      <c r="L8" s="67" t="n"/>
      <c r="M8" s="104" t="n">
        <v>31362</v>
      </c>
      <c r="N8" s="108">
        <f>N7*($I8/$I7)</f>
        <v/>
      </c>
      <c r="O8" s="108">
        <f t="array" ref="O8">IF(YEAR(M8)&lt;&gt;YEAR(M7),IF(O7&gt;INDEX(Table2xAcq.1[],_xlfn.AGGREGATE(15,6,(ROW(Tableyear1[])-ROW(INDEX(Tableyear1[],1,1))+1)/(YEAR(Tableyear1[])=YEAR(M7)),1)),O7-(O7-INDEX(Table2xAcq.1[],_xlfn.AGGREGATE(15,6,(ROW(Tableyear1[])-ROW(INDEX(Tableyear1[],1,1))+1)/(YEAR(Tableyear1[])=YEAR(M7)),1)))*$C$25,O7+MAX($Q$2:Q7)*$C$19),O7)*($J8/$J7)</f>
        <v/>
      </c>
      <c r="P8" s="108">
        <f t="array" ref="P8">IF(YEAR(M8)&lt;&gt;YEAR(M7),IF(O7&gt;INDEX(Table2xAcq.1[],_xlfn.AGGREGATE(15,6,(ROW(Tableyear1[])-ROW(INDEX(Tableyear1[],1,1))+1)/(YEAR(Tableyear1[])=YEAR(M7)),1)),P7+(O7-INDEX(Table2xAcq.1[],_xlfn.AGGREGATE(15,6,(ROW(Tableyear1[])-ROW(INDEX(Tableyear1[],1,1))+1)/(YEAR(Tableyear1[])=YEAR(M7)),1)))*$C$25,P7-MAX($Q$2:Q7)*$C$19),P7)*(1+Tbill_YTM)^(1/52)</f>
        <v/>
      </c>
      <c r="Q8" s="72">
        <f>SUM(N8:P8)</f>
        <v/>
      </c>
      <c r="R8" s="72">
        <f>IF(YEAR(M8)&lt;&gt;YEAR(M7), R7*EXP($C$20/52)+(-MAX(Q$2:Q7)*$C$19), R7*EXP($C$20/52))</f>
        <v/>
      </c>
      <c r="S8" s="73">
        <f>Q8/-R8</f>
        <v/>
      </c>
      <c r="T8" s="67" t="n"/>
      <c r="U8" s="67" t="n"/>
      <c r="V8" s="67" t="n"/>
    </row>
    <row r="9" ht="17.5" customHeight="1" s="15" thickBot="1">
      <c r="H9" s="104" t="n">
        <v>31369</v>
      </c>
      <c r="I9" s="105" t="n">
        <v>123.970001220703</v>
      </c>
      <c r="J9" s="106" t="n">
        <v>0.05701107418759589</v>
      </c>
      <c r="K9" s="107">
        <f>K8*(1+Tbill_YTM)^(1/52)</f>
        <v/>
      </c>
      <c r="L9" s="67" t="n"/>
      <c r="M9" s="104" t="n">
        <v>31369</v>
      </c>
      <c r="N9" s="108">
        <f>N8*($I9/$I8)</f>
        <v/>
      </c>
      <c r="O9" s="108">
        <f t="array" ref="O9">IF(YEAR(M9)&lt;&gt;YEAR(M8),IF(O8&gt;INDEX(Table2xAcq.1[],_xlfn.AGGREGATE(15,6,(ROW(Tableyear1[])-ROW(INDEX(Tableyear1[],1,1))+1)/(YEAR(Tableyear1[])=YEAR(M8)),1)),O8-(O8-INDEX(Table2xAcq.1[],_xlfn.AGGREGATE(15,6,(ROW(Tableyear1[])-ROW(INDEX(Tableyear1[],1,1))+1)/(YEAR(Tableyear1[])=YEAR(M8)),1)))*$C$25,O8+MAX($Q$2:Q8)*$C$19),O8)*($J9/$J8)</f>
        <v/>
      </c>
      <c r="P9" s="108">
        <f t="array" ref="P9">IF(YEAR(M9)&lt;&gt;YEAR(M8),IF(O8&gt;INDEX(Table2xAcq.1[],_xlfn.AGGREGATE(15,6,(ROW(Tableyear1[])-ROW(INDEX(Tableyear1[],1,1))+1)/(YEAR(Tableyear1[])=YEAR(M8)),1)),P8+(O8-INDEX(Table2xAcq.1[],_xlfn.AGGREGATE(15,6,(ROW(Tableyear1[])-ROW(INDEX(Tableyear1[],1,1))+1)/(YEAR(Tableyear1[])=YEAR(M8)),1)))*$C$25,P8-MAX($Q$2:Q8)*$C$19),P8)*(1+Tbill_YTM)^(1/52)</f>
        <v/>
      </c>
      <c r="Q9" s="72">
        <f>SUM(N9:P9)</f>
        <v/>
      </c>
      <c r="R9" s="72">
        <f>IF(YEAR(M9)&lt;&gt;YEAR(M8), R8*EXP($C$20/52)+(-MAX(Q$2:Q8)*$C$19), R8*EXP($C$20/52))</f>
        <v/>
      </c>
      <c r="S9" s="73">
        <f>Q9/-R9</f>
        <v/>
      </c>
      <c r="T9" s="67" t="n"/>
      <c r="U9" s="67" t="n"/>
      <c r="V9" s="67" t="n"/>
    </row>
    <row r="10">
      <c r="B10" s="20" t="inlineStr">
        <is>
          <t>Initial Asset</t>
        </is>
      </c>
      <c r="C10" s="47" t="n">
        <v>10000</v>
      </c>
      <c r="D10" s="3" t="n"/>
      <c r="H10" s="104" t="n">
        <v>31376</v>
      </c>
      <c r="I10" s="105" t="n">
        <v>126.059997558593</v>
      </c>
      <c r="J10" s="106" t="n">
        <v>0.05893336079077376</v>
      </c>
      <c r="K10" s="107">
        <f>K9*(1+Tbill_YTM)^(1/52)</f>
        <v/>
      </c>
      <c r="L10" s="67" t="n"/>
      <c r="M10" s="104" t="n">
        <v>31376</v>
      </c>
      <c r="N10" s="108">
        <f>N9*($I10/$I9)</f>
        <v/>
      </c>
      <c r="O10" s="108">
        <f t="array" ref="O10">IF(YEAR(M10)&lt;&gt;YEAR(M9),IF(O9&gt;INDEX(Table2xAcq.1[],_xlfn.AGGREGATE(15,6,(ROW(Tableyear1[])-ROW(INDEX(Tableyear1[],1,1))+1)/(YEAR(Tableyear1[])=YEAR(M9)),1)),O9-(O9-INDEX(Table2xAcq.1[],_xlfn.AGGREGATE(15,6,(ROW(Tableyear1[])-ROW(INDEX(Tableyear1[],1,1))+1)/(YEAR(Tableyear1[])=YEAR(M9)),1)))*$C$25,O9+MAX($Q$2:Q9)*$C$19),O9)*($J10/$J9)</f>
        <v/>
      </c>
      <c r="P10" s="108">
        <f t="array" ref="P10">IF(YEAR(M10)&lt;&gt;YEAR(M9),IF(O9&gt;INDEX(Table2xAcq.1[],_xlfn.AGGREGATE(15,6,(ROW(Tableyear1[])-ROW(INDEX(Tableyear1[],1,1))+1)/(YEAR(Tableyear1[])=YEAR(M9)),1)),P9+(O9-INDEX(Table2xAcq.1[],_xlfn.AGGREGATE(15,6,(ROW(Tableyear1[])-ROW(INDEX(Tableyear1[],1,1))+1)/(YEAR(Tableyear1[])=YEAR(M9)),1)))*$C$25,P9-MAX($Q$2:Q9)*$C$19),P9)*(1+Tbill_YTM)^(1/52)</f>
        <v/>
      </c>
      <c r="Q10" s="72">
        <f>SUM(N10:P10)</f>
        <v/>
      </c>
      <c r="R10" s="72">
        <f>IF(YEAR(M10)&lt;&gt;YEAR(M9), R9*EXP($C$20/52)+(-MAX(Q$2:Q9)*$C$19), R9*EXP($C$20/52))</f>
        <v/>
      </c>
      <c r="S10" s="73">
        <f>Q10/-R10</f>
        <v/>
      </c>
      <c r="T10" s="67" t="n"/>
      <c r="U10" s="67" t="n"/>
      <c r="V10" s="67" t="n"/>
    </row>
    <row r="11" ht="17.5" customHeight="1" s="15" thickBot="1">
      <c r="B11" s="53" t="inlineStr">
        <is>
          <t>Final asset</t>
        </is>
      </c>
      <c r="C11" s="54">
        <f t="array" ref="C11">INDEX(Q:Q,COUNTA(Q:Q))</f>
        <v/>
      </c>
      <c r="D11" s="55" t="n"/>
      <c r="H11" s="104" t="n">
        <v>31383</v>
      </c>
      <c r="I11" s="105" t="n">
        <v>126.955001831054</v>
      </c>
      <c r="J11" s="106" t="n">
        <v>0.05977019421485362</v>
      </c>
      <c r="K11" s="107">
        <f>K10*(1+Tbill_YTM)^(1/52)</f>
        <v/>
      </c>
      <c r="L11" s="67" t="n"/>
      <c r="M11" s="104" t="n">
        <v>31383</v>
      </c>
      <c r="N11" s="108">
        <f>N10*($I11/$I10)</f>
        <v/>
      </c>
      <c r="O11" s="108">
        <f t="array" ref="O11">IF(YEAR(M11)&lt;&gt;YEAR(M10),IF(O10&gt;INDEX(Table2xAcq.1[],_xlfn.AGGREGATE(15,6,(ROW(Tableyear1[])-ROW(INDEX(Tableyear1[],1,1))+1)/(YEAR(Tableyear1[])=YEAR(M10)),1)),O10-(O10-INDEX(Table2xAcq.1[],_xlfn.AGGREGATE(15,6,(ROW(Tableyear1[])-ROW(INDEX(Tableyear1[],1,1))+1)/(YEAR(Tableyear1[])=YEAR(M10)),1)))*$C$25,O10+MAX($Q$2:Q10)*$C$19),O10)*($J11/$J10)</f>
        <v/>
      </c>
      <c r="P11" s="108">
        <f t="array" ref="P11">IF(YEAR(M11)&lt;&gt;YEAR(M10),IF(O10&gt;INDEX(Table2xAcq.1[],_xlfn.AGGREGATE(15,6,(ROW(Tableyear1[])-ROW(INDEX(Tableyear1[],1,1))+1)/(YEAR(Tableyear1[])=YEAR(M10)),1)),P10+(O10-INDEX(Table2xAcq.1[],_xlfn.AGGREGATE(15,6,(ROW(Tableyear1[])-ROW(INDEX(Tableyear1[],1,1))+1)/(YEAR(Tableyear1[])=YEAR(M10)),1)))*$C$25,P10-MAX($Q$2:Q10)*$C$19),P10)*(1+Tbill_YTM)^(1/52)</f>
        <v/>
      </c>
      <c r="Q11" s="72">
        <f>SUM(N11:P11)</f>
        <v/>
      </c>
      <c r="R11" s="72">
        <f>IF(YEAR(M11)&lt;&gt;YEAR(M10), R10*EXP($C$20/52)+(-MAX(Q$2:Q10)*$C$19), R10*EXP($C$20/52))</f>
        <v/>
      </c>
      <c r="S11" s="73">
        <f>Q11/-R11</f>
        <v/>
      </c>
      <c r="T11" s="67" t="n"/>
      <c r="U11" s="67" t="n"/>
      <c r="V11" s="67" t="n"/>
    </row>
    <row r="12" ht="17.5" customHeight="1" s="15" thickBot="1">
      <c r="B12" s="59" t="inlineStr">
        <is>
          <t>X-fold</t>
        </is>
      </c>
      <c r="C12" s="60">
        <f>C11/C10</f>
        <v/>
      </c>
      <c r="D12" s="61">
        <f>IF($C$12&gt;80,"no under-investment","under-investment")</f>
        <v/>
      </c>
      <c r="H12" s="104" t="n">
        <v>31390</v>
      </c>
      <c r="I12" s="105" t="n">
        <v>132.125</v>
      </c>
      <c r="J12" s="106" t="n">
        <v>0.0646382465198673</v>
      </c>
      <c r="K12" s="107">
        <f>K11*(1+Tbill_YTM)^(1/52)</f>
        <v/>
      </c>
      <c r="L12" s="67" t="n"/>
      <c r="M12" s="104" t="n">
        <v>31390</v>
      </c>
      <c r="N12" s="108">
        <f>N11*($I12/$I11)</f>
        <v/>
      </c>
      <c r="O12" s="108">
        <f t="array" ref="O12">IF(YEAR(M12)&lt;&gt;YEAR(M11),IF(O11&gt;INDEX(Table2xAcq.1[],_xlfn.AGGREGATE(15,6,(ROW(Tableyear1[])-ROW(INDEX(Tableyear1[],1,1))+1)/(YEAR(Tableyear1[])=YEAR(M11)),1)),O11-(O11-INDEX(Table2xAcq.1[],_xlfn.AGGREGATE(15,6,(ROW(Tableyear1[])-ROW(INDEX(Tableyear1[],1,1))+1)/(YEAR(Tableyear1[])=YEAR(M11)),1)))*$C$25,O11+MAX($Q$2:Q11)*$C$19),O11)*($J12/$J11)</f>
        <v/>
      </c>
      <c r="P12" s="108">
        <f t="array" ref="P12">IF(YEAR(M12)&lt;&gt;YEAR(M11),IF(O11&gt;INDEX(Table2xAcq.1[],_xlfn.AGGREGATE(15,6,(ROW(Tableyear1[])-ROW(INDEX(Tableyear1[],1,1))+1)/(YEAR(Tableyear1[])=YEAR(M11)),1)),P11+(O11-INDEX(Table2xAcq.1[],_xlfn.AGGREGATE(15,6,(ROW(Tableyear1[])-ROW(INDEX(Tableyear1[],1,1))+1)/(YEAR(Tableyear1[])=YEAR(M11)),1)))*$C$25,P11-MAX($Q$2:Q11)*$C$19),P11)*(1+Tbill_YTM)^(1/52)</f>
        <v/>
      </c>
      <c r="Q12" s="72">
        <f>SUM(N12:P12)</f>
        <v/>
      </c>
      <c r="R12" s="72">
        <f>IF(YEAR(M12)&lt;&gt;YEAR(M11), R11*EXP($C$20/52)+(-MAX(Q$2:Q11)*$C$19), R11*EXP($C$20/52))</f>
        <v/>
      </c>
      <c r="S12" s="73">
        <f>Q12/-R12</f>
        <v/>
      </c>
      <c r="T12" s="67" t="n"/>
      <c r="U12" s="67" t="n"/>
      <c r="V12" s="67" t="n"/>
    </row>
    <row r="13" ht="17.5" customHeight="1" s="15" thickBot="1">
      <c r="B13" s="56" t="inlineStr">
        <is>
          <t>Full recovery X-fold</t>
        </is>
      </c>
      <c r="C13" s="57" t="n"/>
      <c r="D13" s="58" t="n"/>
      <c r="H13" s="104" t="n">
        <v>31397</v>
      </c>
      <c r="I13" s="105" t="n">
        <v>132.259994506835</v>
      </c>
      <c r="J13" s="106" t="n">
        <v>0.06477033065552108</v>
      </c>
      <c r="K13" s="107">
        <f>K12*(1+Tbill_YTM)^(1/52)</f>
        <v/>
      </c>
      <c r="L13" s="67" t="n"/>
      <c r="M13" s="104" t="n">
        <v>31397</v>
      </c>
      <c r="N13" s="108">
        <f>N12*($I13/$I12)</f>
        <v/>
      </c>
      <c r="O13" s="108">
        <f t="array" ref="O13">IF(YEAR(M13)&lt;&gt;YEAR(M12),IF(O12&gt;INDEX(Table2xAcq.1[],_xlfn.AGGREGATE(15,6,(ROW(Tableyear1[])-ROW(INDEX(Tableyear1[],1,1))+1)/(YEAR(Tableyear1[])=YEAR(M12)),1)),O12-(O12-INDEX(Table2xAcq.1[],_xlfn.AGGREGATE(15,6,(ROW(Tableyear1[])-ROW(INDEX(Tableyear1[],1,1))+1)/(YEAR(Tableyear1[])=YEAR(M12)),1)))*$C$25,O12+MAX($Q$2:Q12)*$C$19),O12)*($J13/$J12)</f>
        <v/>
      </c>
      <c r="P13" s="108">
        <f t="array" ref="P13">IF(YEAR(M13)&lt;&gt;YEAR(M12),IF(O12&gt;INDEX(Table2xAcq.1[],_xlfn.AGGREGATE(15,6,(ROW(Tableyear1[])-ROW(INDEX(Tableyear1[],1,1))+1)/(YEAR(Tableyear1[])=YEAR(M12)),1)),P12+(O12-INDEX(Table2xAcq.1[],_xlfn.AGGREGATE(15,6,(ROW(Tableyear1[])-ROW(INDEX(Tableyear1[],1,1))+1)/(YEAR(Tableyear1[])=YEAR(M12)),1)))*$C$25,P12-MAX($Q$2:Q12)*$C$19),P12)*(1+Tbill_YTM)^(1/52)</f>
        <v/>
      </c>
      <c r="Q13" s="72">
        <f>SUM(N13:P13)</f>
        <v/>
      </c>
      <c r="R13" s="72">
        <f>IF(YEAR(M13)&lt;&gt;YEAR(M12), R12*EXP($C$20/52)+(-MAX(Q$2:Q12)*$C$19), R12*EXP($C$20/52))</f>
        <v/>
      </c>
      <c r="S13" s="73">
        <f>Q13/-R13</f>
        <v/>
      </c>
      <c r="T13" s="67" t="n"/>
      <c r="U13" s="67" t="n"/>
      <c r="V13" s="67" t="n"/>
    </row>
    <row r="14" ht="17.5" customHeight="1" s="15" thickBot="1">
      <c r="C14" s="26" t="n"/>
      <c r="H14" s="104" t="n">
        <v>31404</v>
      </c>
      <c r="I14" s="105" t="n">
        <v>131.485000610351</v>
      </c>
      <c r="J14" s="106" t="n">
        <v>0.06401127103029652</v>
      </c>
      <c r="K14" s="107">
        <f>K13*(1+Tbill_YTM)^(1/52)</f>
        <v/>
      </c>
      <c r="L14" s="67" t="n"/>
      <c r="M14" s="104" t="n">
        <v>31404</v>
      </c>
      <c r="N14" s="108">
        <f>N13*($I14/$I13)</f>
        <v/>
      </c>
      <c r="O14" s="108">
        <f t="array" ref="O14">IF(YEAR(M14)&lt;&gt;YEAR(M13),IF(O13&gt;INDEX(Table2xAcq.1[],_xlfn.AGGREGATE(15,6,(ROW(Tableyear1[])-ROW(INDEX(Tableyear1[],1,1))+1)/(YEAR(Tableyear1[])=YEAR(M13)),1)),O13-(O13-INDEX(Table2xAcq.1[],_xlfn.AGGREGATE(15,6,(ROW(Tableyear1[])-ROW(INDEX(Tableyear1[],1,1))+1)/(YEAR(Tableyear1[])=YEAR(M13)),1)))*$C$25,O13+MAX($Q$2:Q13)*$C$19),O13)*($J14/$J13)</f>
        <v/>
      </c>
      <c r="P14" s="108">
        <f t="array" ref="P14">IF(YEAR(M14)&lt;&gt;YEAR(M13),IF(O13&gt;INDEX(Table2xAcq.1[],_xlfn.AGGREGATE(15,6,(ROW(Tableyear1[])-ROW(INDEX(Tableyear1[],1,1))+1)/(YEAR(Tableyear1[])=YEAR(M13)),1)),P13+(O13-INDEX(Table2xAcq.1[],_xlfn.AGGREGATE(15,6,(ROW(Tableyear1[])-ROW(INDEX(Tableyear1[],1,1))+1)/(YEAR(Tableyear1[])=YEAR(M13)),1)))*$C$25,P13-MAX($Q$2:Q13)*$C$19),P13)*(1+Tbill_YTM)^(1/52)</f>
        <v/>
      </c>
      <c r="Q14" s="72">
        <f>SUM(N14:P14)</f>
        <v/>
      </c>
      <c r="R14" s="72">
        <f>IF(YEAR(M14)&lt;&gt;YEAR(M13), R13*EXP($C$20/52)+(-MAX(Q$2:Q13)*$C$19), R13*EXP($C$20/52))</f>
        <v/>
      </c>
      <c r="S14" s="73">
        <f>Q14/-R14</f>
        <v/>
      </c>
      <c r="T14" s="67" t="n"/>
      <c r="U14" s="67" t="n"/>
      <c r="V14" s="67" t="n"/>
    </row>
    <row r="15" ht="34.5" customFormat="1" customHeight="1" s="16" thickBot="1">
      <c r="A15" s="6" t="n"/>
      <c r="B15" s="22" t="inlineStr">
        <is>
          <t>T-bill YTM
(annual)</t>
        </is>
      </c>
      <c r="C15" s="52" t="n">
        <v>0.03</v>
      </c>
      <c r="D15" s="17" t="inlineStr">
        <is>
          <t>高於2%通膨率1%</t>
        </is>
      </c>
      <c r="G15" s="110" t="inlineStr">
        <is>
          <t>year-end</t>
        </is>
      </c>
      <c r="H15" s="111" t="n">
        <v>31411</v>
      </c>
      <c r="I15" s="112" t="n">
        <v>130.550003051757</v>
      </c>
      <c r="J15" s="113" t="n">
        <v>0.06310089521772472</v>
      </c>
      <c r="K15" s="114">
        <f>K14*(1+Tbill_YTM)^(1/52)</f>
        <v/>
      </c>
      <c r="L15" s="114" t="n"/>
      <c r="M15" s="111" t="n">
        <v>31411</v>
      </c>
      <c r="N15" s="115">
        <f>N14*($I15/$I14)</f>
        <v/>
      </c>
      <c r="O15" s="115">
        <f t="array" ref="O15">IF(YEAR(M15)&lt;&gt;YEAR(M14),IF(O14&gt;INDEX(Table2xAcq.1[],_xlfn.AGGREGATE(15,6,(ROW(Tableyear1[])-ROW(INDEX(Tableyear1[],1,1))+1)/(YEAR(Tableyear1[])=YEAR(M14)),1)),O14-(O14-INDEX(Table2xAcq.1[],_xlfn.AGGREGATE(15,6,(ROW(Tableyear1[])-ROW(INDEX(Tableyear1[],1,1))+1)/(YEAR(Tableyear1[])=YEAR(M14)),1)))*$C$25,O14+MAX($Q$2:Q14)*$C$19),O14)*($J15/$J14)</f>
        <v/>
      </c>
      <c r="P15" s="115">
        <f t="array" ref="P15">IF(YEAR(M15)&lt;&gt;YEAR(M14),IF(O14&gt;INDEX(Table2xAcq.1[],_xlfn.AGGREGATE(15,6,(ROW(Tableyear1[])-ROW(INDEX(Tableyear1[],1,1))+1)/(YEAR(Tableyear1[])=YEAR(M14)),1)),P14+(O14-INDEX(Table2xAcq.1[],_xlfn.AGGREGATE(15,6,(ROW(Tableyear1[])-ROW(INDEX(Tableyear1[],1,1))+1)/(YEAR(Tableyear1[])=YEAR(M14)),1)))*$C$25,P14-MAX($Q$2:Q14)*$C$19),P14)*(1+Tbill_YTM)^(1/52)</f>
        <v/>
      </c>
      <c r="Q15" s="116">
        <f>SUM(N15:P15)</f>
        <v/>
      </c>
      <c r="R15" s="116">
        <f>IF(YEAR(M15)&lt;&gt;YEAR(M14), R14*EXP($C$20/52)+(-MAX(Q$2:Q14)*$C$19), R14*EXP($C$20/52))</f>
        <v/>
      </c>
      <c r="S15" s="117">
        <f>Q15/-R15</f>
        <v/>
      </c>
      <c r="T15" s="110" t="n"/>
      <c r="U15" s="110" t="n"/>
      <c r="V15" s="110" t="n"/>
    </row>
    <row r="16" ht="17.5" customHeight="1" s="15" thickBot="1">
      <c r="B16" s="26" t="n"/>
      <c r="C16" s="13" t="n"/>
      <c r="H16" s="104" t="n">
        <v>31418</v>
      </c>
      <c r="I16" s="105" t="n">
        <v>129.565002441406</v>
      </c>
      <c r="J16" s="106" t="n">
        <v>0.06214870189945246</v>
      </c>
      <c r="K16" s="107">
        <f>K15*(1+Tbill_YTM)^(1/52)</f>
        <v/>
      </c>
      <c r="L16" s="67" t="n"/>
      <c r="M16" s="104" t="n">
        <v>31418</v>
      </c>
      <c r="N16" s="108">
        <f>N15*($I16/$I15)</f>
        <v/>
      </c>
      <c r="O16" s="108">
        <f t="array" ref="O16">IF(YEAR(M16)&lt;&gt;YEAR(M15),IF(O15&gt;INDEX(Table2xAcq.1[],_xlfn.AGGREGATE(15,6,(ROW(Tableyear1[])-ROW(INDEX(Tableyear1[],1,1))+1)/(YEAR(Tableyear1[])=YEAR(M15)),1)),O15-(O15-INDEX(Table2xAcq.1[],_xlfn.AGGREGATE(15,6,(ROW(Tableyear1[])-ROW(INDEX(Tableyear1[],1,1))+1)/(YEAR(Tableyear1[])=YEAR(M15)),1)))*$C$25,O15+MAX($Q$2:Q15)*$C$19),O15)*($J16/$J15)</f>
        <v/>
      </c>
      <c r="P16" s="108">
        <f t="array" ref="P16">IF(YEAR(M16)&lt;&gt;YEAR(M15),IF(O15&gt;INDEX(Table2xAcq.1[],_xlfn.AGGREGATE(15,6,(ROW(Tableyear1[])-ROW(INDEX(Tableyear1[],1,1))+1)/(YEAR(Tableyear1[])=YEAR(M15)),1)),P15+(O15-INDEX(Table2xAcq.1[],_xlfn.AGGREGATE(15,6,(ROW(Tableyear1[])-ROW(INDEX(Tableyear1[],1,1))+1)/(YEAR(Tableyear1[])=YEAR(M15)),1)))*$C$25,P15-MAX($Q$2:Q15)*$C$19),P15)*(1+Tbill_YTM)^(1/52)</f>
        <v/>
      </c>
      <c r="Q16" s="72">
        <f>SUM(N16:P16)</f>
        <v/>
      </c>
      <c r="R16" s="72">
        <f>IF(YEAR(M16)&lt;&gt;YEAR(M15), R15*EXP($C$20/52)+(-MAX(Q$2:Q15)*$C$19), R15*EXP($C$20/52))</f>
        <v/>
      </c>
      <c r="S16" s="73">
        <f>Q16/-R16</f>
        <v/>
      </c>
      <c r="T16" s="67" t="n"/>
      <c r="U16" s="67" t="n"/>
      <c r="V16" s="67" t="n"/>
    </row>
    <row r="17" ht="17.5" customHeight="1" s="15" thickBot="1">
      <c r="B17" s="23" t="inlineStr">
        <is>
          <t>withdrawal strategy</t>
        </is>
      </c>
      <c r="C17" s="42" t="inlineStr">
        <is>
          <t>Stock pledge</t>
        </is>
      </c>
      <c r="D17" s="5" t="inlineStr">
        <is>
          <t>股票質押</t>
        </is>
      </c>
      <c r="E17" s="16" t="n"/>
      <c r="F17" s="16" t="n"/>
      <c r="H17" s="104" t="n">
        <v>31425</v>
      </c>
      <c r="I17" s="105" t="n">
        <v>132.77000427246</v>
      </c>
      <c r="J17" s="106" t="n">
        <v>0.06522340107951004</v>
      </c>
      <c r="K17" s="107">
        <f>K16*(1+Tbill_YTM)^(1/52)</f>
        <v/>
      </c>
      <c r="L17" s="67" t="n"/>
      <c r="M17" s="104" t="n">
        <v>31425</v>
      </c>
      <c r="N17" s="108">
        <f>N16*($I17/$I16)</f>
        <v/>
      </c>
      <c r="O17" s="108">
        <f t="array" ref="O17">IF(YEAR(M17)&lt;&gt;YEAR(M16),IF(O16&gt;INDEX(Table2xAcq.1[],_xlfn.AGGREGATE(15,6,(ROW(Tableyear1[])-ROW(INDEX(Tableyear1[],1,1))+1)/(YEAR(Tableyear1[])=YEAR(M16)),1)),O16-(O16-INDEX(Table2xAcq.1[],_xlfn.AGGREGATE(15,6,(ROW(Tableyear1[])-ROW(INDEX(Tableyear1[],1,1))+1)/(YEAR(Tableyear1[])=YEAR(M16)),1)))*$C$25,O16+MAX($Q$2:Q16)*$C$19),O16)*($J17/$J16)</f>
        <v/>
      </c>
      <c r="P17" s="108">
        <f t="array" ref="P17">IF(YEAR(M17)&lt;&gt;YEAR(M16),IF(O16&gt;INDEX(Table2xAcq.1[],_xlfn.AGGREGATE(15,6,(ROW(Tableyear1[])-ROW(INDEX(Tableyear1[],1,1))+1)/(YEAR(Tableyear1[])=YEAR(M16)),1)),P16+(O16-INDEX(Table2xAcq.1[],_xlfn.AGGREGATE(15,6,(ROW(Tableyear1[])-ROW(INDEX(Tableyear1[],1,1))+1)/(YEAR(Tableyear1[])=YEAR(M16)),1)))*$C$25,P16-MAX($Q$2:Q16)*$C$19),P16)*(1+Tbill_YTM)^(1/52)</f>
        <v/>
      </c>
      <c r="Q17" s="72">
        <f>SUM(N17:P17)</f>
        <v/>
      </c>
      <c r="R17" s="72">
        <f>IF(YEAR(M17)&lt;&gt;YEAR(M16), R16*EXP($C$20/52)+(-MAX(Q$2:Q16)*$C$19), R16*EXP($C$20/52))</f>
        <v/>
      </c>
      <c r="S17" s="73">
        <f>Q17/-R17</f>
        <v/>
      </c>
      <c r="T17" s="67" t="n"/>
      <c r="U17" s="67" t="n"/>
      <c r="V17" s="67" t="n"/>
    </row>
    <row r="18" ht="34" customHeight="1" s="15" thickBot="1" thickTop="1">
      <c r="B18" s="25" t="inlineStr">
        <is>
          <t>lump‑sum ratio</t>
        </is>
      </c>
      <c r="C18" s="43" t="n">
        <v>0.1</v>
      </c>
      <c r="D18" s="44" t="inlineStr">
        <is>
          <t>單次提領率</t>
        </is>
      </c>
      <c r="E18" s="16" t="n"/>
      <c r="F18" s="16" t="n"/>
      <c r="H18" s="104" t="n">
        <v>31432</v>
      </c>
      <c r="I18" s="105" t="n">
        <v>130.199996948242</v>
      </c>
      <c r="J18" s="106" t="n">
        <v>0.06269836359979791</v>
      </c>
      <c r="K18" s="107">
        <f>K17*(1+Tbill_YTM)^(1/52)</f>
        <v/>
      </c>
      <c r="L18" s="67" t="n"/>
      <c r="M18" s="104" t="n">
        <v>31432</v>
      </c>
      <c r="N18" s="108">
        <f>N17*($I18/$I17)</f>
        <v/>
      </c>
      <c r="O18" s="108">
        <f t="array" ref="O18">IF(YEAR(M18)&lt;&gt;YEAR(M17),IF(O17&gt;INDEX(Table2xAcq.1[],_xlfn.AGGREGATE(15,6,(ROW(Tableyear1[])-ROW(INDEX(Tableyear1[],1,1))+1)/(YEAR(Tableyear1[])=YEAR(M17)),1)),O17-(O17-INDEX(Table2xAcq.1[],_xlfn.AGGREGATE(15,6,(ROW(Tableyear1[])-ROW(INDEX(Tableyear1[],1,1))+1)/(YEAR(Tableyear1[])=YEAR(M17)),1)))*$C$25,O17+MAX($Q$2:Q17)*$C$19),O17)*($J18/$J17)</f>
        <v/>
      </c>
      <c r="P18" s="108">
        <f t="array" ref="P18">IF(YEAR(M18)&lt;&gt;YEAR(M17),IF(O17&gt;INDEX(Table2xAcq.1[],_xlfn.AGGREGATE(15,6,(ROW(Tableyear1[])-ROW(INDEX(Tableyear1[],1,1))+1)/(YEAR(Tableyear1[])=YEAR(M17)),1)),P17+(O17-INDEX(Table2xAcq.1[],_xlfn.AGGREGATE(15,6,(ROW(Tableyear1[])-ROW(INDEX(Tableyear1[],1,1))+1)/(YEAR(Tableyear1[])=YEAR(M17)),1)))*$C$25,P17-MAX($Q$2:Q17)*$C$19),P17)*(1+Tbill_YTM)^(1/52)</f>
        <v/>
      </c>
      <c r="Q18" s="72">
        <f>SUM(N18:P18)</f>
        <v/>
      </c>
      <c r="R18" s="72">
        <f>IF(YEAR(M18)&lt;&gt;YEAR(M17), R17*EXP($C$20/52)+(-MAX(Q$2:Q17)*$C$19), R17*EXP($C$20/52))</f>
        <v/>
      </c>
      <c r="S18" s="73">
        <f>Q18/-R18</f>
        <v/>
      </c>
      <c r="T18" s="67" t="n"/>
      <c r="U18" s="67" t="n"/>
      <c r="V18" s="67" t="n"/>
    </row>
    <row r="19" ht="34.5" customHeight="1" s="15" thickBot="1">
      <c r="B19" s="24" t="inlineStr">
        <is>
          <t>contribution rate
(annual)</t>
        </is>
      </c>
      <c r="C19" s="41" t="n">
        <v>0.01</v>
      </c>
      <c r="D19" s="7" t="inlineStr">
        <is>
          <t>提撥率</t>
        </is>
      </c>
      <c r="E19" s="16" t="n"/>
      <c r="F19" s="16" t="n"/>
      <c r="H19" s="104" t="n">
        <v>31439</v>
      </c>
      <c r="I19" s="105" t="n">
        <v>132.925003051757</v>
      </c>
      <c r="J19" s="106" t="n">
        <v>0.06532284021261643</v>
      </c>
      <c r="K19" s="107">
        <f>K18*(1+Tbill_YTM)^(1/52)</f>
        <v/>
      </c>
      <c r="L19" s="67" t="n"/>
      <c r="M19" s="104" t="n">
        <v>31439</v>
      </c>
      <c r="N19" s="108">
        <f>N18*($I19/$I18)</f>
        <v/>
      </c>
      <c r="O19" s="108">
        <f t="array" ref="O19">IF(YEAR(M19)&lt;&gt;YEAR(M18),IF(O18&gt;INDEX(Table2xAcq.1[],_xlfn.AGGREGATE(15,6,(ROW(Tableyear1[])-ROW(INDEX(Tableyear1[],1,1))+1)/(YEAR(Tableyear1[])=YEAR(M18)),1)),O18-(O18-INDEX(Table2xAcq.1[],_xlfn.AGGREGATE(15,6,(ROW(Tableyear1[])-ROW(INDEX(Tableyear1[],1,1))+1)/(YEAR(Tableyear1[])=YEAR(M18)),1)))*$C$25,O18+MAX($Q$2:Q18)*$C$19),O18)*($J19/$J18)</f>
        <v/>
      </c>
      <c r="P19" s="108">
        <f t="array" ref="P19">IF(YEAR(M19)&lt;&gt;YEAR(M18),IF(O18&gt;INDEX(Table2xAcq.1[],_xlfn.AGGREGATE(15,6,(ROW(Tableyear1[])-ROW(INDEX(Tableyear1[],1,1))+1)/(YEAR(Tableyear1[])=YEAR(M18)),1)),P18+(O18-INDEX(Table2xAcq.1[],_xlfn.AGGREGATE(15,6,(ROW(Tableyear1[])-ROW(INDEX(Tableyear1[],1,1))+1)/(YEAR(Tableyear1[])=YEAR(M18)),1)))*$C$25,P18-MAX($Q$2:Q18)*$C$19),P18)*(1+Tbill_YTM)^(1/52)</f>
        <v/>
      </c>
      <c r="Q19" s="72">
        <f>SUM(N19:P19)</f>
        <v/>
      </c>
      <c r="R19" s="72">
        <f>IF(YEAR(M19)&lt;&gt;YEAR(M18), R18*EXP($C$20/52)+(-MAX(Q$2:Q18)*$C$19), R18*EXP($C$20/52))</f>
        <v/>
      </c>
      <c r="S19" s="73">
        <f>Q19/-R19</f>
        <v/>
      </c>
      <c r="T19" s="67" t="n"/>
      <c r="U19" s="67" t="n"/>
      <c r="V19" s="67" t="n"/>
    </row>
    <row r="20" ht="34" customHeight="1" s="15" thickBot="1" thickTop="1">
      <c r="B20" s="24" t="inlineStr">
        <is>
          <t>loan interest
(annual)</t>
        </is>
      </c>
      <c r="C20" s="40" t="n">
        <v>0.06</v>
      </c>
      <c r="D20" s="7" t="inlineStr">
        <is>
          <t>股票質押利率</t>
        </is>
      </c>
      <c r="E20" s="12" t="n"/>
      <c r="F20" s="12" t="n"/>
      <c r="H20" s="104" t="n">
        <v>31446</v>
      </c>
      <c r="I20" s="105" t="n">
        <v>137.419998168945</v>
      </c>
      <c r="J20" s="106" t="n">
        <v>0.06974075770075423</v>
      </c>
      <c r="K20" s="107">
        <f>K19*(1+Tbill_YTM)^(1/52)</f>
        <v/>
      </c>
      <c r="L20" s="67" t="n"/>
      <c r="M20" s="104" t="n">
        <v>31446</v>
      </c>
      <c r="N20" s="108">
        <f>N19*($I20/$I19)</f>
        <v/>
      </c>
      <c r="O20" s="108">
        <f t="array" ref="O20">IF(YEAR(M20)&lt;&gt;YEAR(M19),IF(O19&gt;INDEX(Table2xAcq.1[],_xlfn.AGGREGATE(15,6,(ROW(Tableyear1[])-ROW(INDEX(Tableyear1[],1,1))+1)/(YEAR(Tableyear1[])=YEAR(M19)),1)),O19-(O19-INDEX(Table2xAcq.1[],_xlfn.AGGREGATE(15,6,(ROW(Tableyear1[])-ROW(INDEX(Tableyear1[],1,1))+1)/(YEAR(Tableyear1[])=YEAR(M19)),1)))*$C$25,O19+MAX($Q$2:Q19)*$C$19),O19)*($J20/$J19)</f>
        <v/>
      </c>
      <c r="P20" s="108">
        <f t="array" ref="P20">IF(YEAR(M20)&lt;&gt;YEAR(M19),IF(O19&gt;INDEX(Table2xAcq.1[],_xlfn.AGGREGATE(15,6,(ROW(Tableyear1[])-ROW(INDEX(Tableyear1[],1,1))+1)/(YEAR(Tableyear1[])=YEAR(M19)),1)),P19+(O19-INDEX(Table2xAcq.1[],_xlfn.AGGREGATE(15,6,(ROW(Tableyear1[])-ROW(INDEX(Tableyear1[],1,1))+1)/(YEAR(Tableyear1[])=YEAR(M19)),1)))*$C$25,P19-MAX($Q$2:Q19)*$C$19),P19)*(1+Tbill_YTM)^(1/52)</f>
        <v/>
      </c>
      <c r="Q20" s="72">
        <f>SUM(N20:P20)</f>
        <v/>
      </c>
      <c r="R20" s="72">
        <f>IF(YEAR(M20)&lt;&gt;YEAR(M19), R19*EXP($C$20/52)+(-MAX(Q$2:Q19)*$C$19), R19*EXP($C$20/52))</f>
        <v/>
      </c>
      <c r="S20" s="73">
        <f>Q20/-R20</f>
        <v/>
      </c>
      <c r="T20" s="67" t="n"/>
      <c r="U20" s="67" t="n"/>
      <c r="V20" s="67" t="n"/>
    </row>
    <row r="21" ht="35" customHeight="1" s="15" thickBot="1" thickTop="1">
      <c r="B21" s="25" t="inlineStr">
        <is>
          <t>minimum 
maintenance ratio</t>
        </is>
      </c>
      <c r="C21" s="8">
        <f>MIN(S:S)</f>
        <v/>
      </c>
      <c r="D21" s="9" t="inlineStr">
        <is>
          <t>質押維持率
要大於160%</t>
        </is>
      </c>
      <c r="E21" s="12" t="n"/>
      <c r="F21" s="12" t="n"/>
      <c r="H21" s="104" t="n">
        <v>31453</v>
      </c>
      <c r="I21" s="105" t="n">
        <v>140.160003662109</v>
      </c>
      <c r="J21" s="106" t="n">
        <v>0.07252186760824468</v>
      </c>
      <c r="K21" s="107">
        <f>K20*(1+Tbill_YTM)^(1/52)</f>
        <v/>
      </c>
      <c r="L21" s="67" t="n"/>
      <c r="M21" s="104" t="n">
        <v>31453</v>
      </c>
      <c r="N21" s="108">
        <f>N20*($I21/$I20)</f>
        <v/>
      </c>
      <c r="O21" s="108">
        <f t="array" ref="O21">IF(YEAR(M21)&lt;&gt;YEAR(M20),IF(O20&gt;INDEX(Table2xAcq.1[],_xlfn.AGGREGATE(15,6,(ROW(Tableyear1[])-ROW(INDEX(Tableyear1[],1,1))+1)/(YEAR(Tableyear1[])=YEAR(M20)),1)),O20-(O20-INDEX(Table2xAcq.1[],_xlfn.AGGREGATE(15,6,(ROW(Tableyear1[])-ROW(INDEX(Tableyear1[],1,1))+1)/(YEAR(Tableyear1[])=YEAR(M20)),1)))*$C$25,O20+MAX($Q$2:Q20)*$C$19),O20)*($J21/$J20)</f>
        <v/>
      </c>
      <c r="P21" s="108">
        <f t="array" ref="P21">IF(YEAR(M21)&lt;&gt;YEAR(M20),IF(O20&gt;INDEX(Table2xAcq.1[],_xlfn.AGGREGATE(15,6,(ROW(Tableyear1[])-ROW(INDEX(Tableyear1[],1,1))+1)/(YEAR(Tableyear1[])=YEAR(M20)),1)),P20+(O20-INDEX(Table2xAcq.1[],_xlfn.AGGREGATE(15,6,(ROW(Tableyear1[])-ROW(INDEX(Tableyear1[],1,1))+1)/(YEAR(Tableyear1[])=YEAR(M20)),1)))*$C$25,P20-MAX($Q$2:Q20)*$C$19),P20)*(1+Tbill_YTM)^(1/52)</f>
        <v/>
      </c>
      <c r="Q21" s="72">
        <f>SUM(N21:P21)</f>
        <v/>
      </c>
      <c r="R21" s="72">
        <f>IF(YEAR(M21)&lt;&gt;YEAR(M20), R20*EXP($C$20/52)+(-MAX(Q$2:Q20)*$C$19), R20*EXP($C$20/52))</f>
        <v/>
      </c>
      <c r="S21" s="73">
        <f>Q21/-R21</f>
        <v/>
      </c>
      <c r="T21" s="67" t="n"/>
      <c r="U21" s="67" t="n"/>
      <c r="V21" s="67" t="n"/>
    </row>
    <row r="22" ht="34.5" customHeight="1" s="15">
      <c r="B22" s="26" t="n"/>
      <c r="C22" s="13">
        <f>IF(C21&gt;160%,"without liquidity risk","liquidity risk")</f>
        <v/>
      </c>
      <c r="D22" s="12" t="n"/>
      <c r="E22" s="4" t="n"/>
      <c r="F22" s="4" t="n"/>
      <c r="H22" s="104" t="n">
        <v>31460</v>
      </c>
      <c r="I22" s="105" t="n">
        <v>141.14500427246</v>
      </c>
      <c r="J22" s="106" t="n">
        <v>0.07354118955447016</v>
      </c>
      <c r="K22" s="107">
        <f>K21*(1+Tbill_YTM)^(1/52)</f>
        <v/>
      </c>
      <c r="L22" s="67" t="n"/>
      <c r="M22" s="104" t="n">
        <v>31460</v>
      </c>
      <c r="N22" s="108">
        <f>N21*($I22/$I21)</f>
        <v/>
      </c>
      <c r="O22" s="108">
        <f t="array" ref="O22">IF(YEAR(M22)&lt;&gt;YEAR(M21),IF(O21&gt;INDEX(Table2xAcq.1[],_xlfn.AGGREGATE(15,6,(ROW(Tableyear1[])-ROW(INDEX(Tableyear1[],1,1))+1)/(YEAR(Tableyear1[])=YEAR(M21)),1)),O21-(O21-INDEX(Table2xAcq.1[],_xlfn.AGGREGATE(15,6,(ROW(Tableyear1[])-ROW(INDEX(Tableyear1[],1,1))+1)/(YEAR(Tableyear1[])=YEAR(M21)),1)))*$C$25,O21+MAX($Q$2:Q21)*$C$19),O21)*($J22/$J21)</f>
        <v/>
      </c>
      <c r="P22" s="108">
        <f t="array" ref="P22">IF(YEAR(M22)&lt;&gt;YEAR(M21),IF(O21&gt;INDEX(Table2xAcq.1[],_xlfn.AGGREGATE(15,6,(ROW(Tableyear1[])-ROW(INDEX(Tableyear1[],1,1))+1)/(YEAR(Tableyear1[])=YEAR(M21)),1)),P21+(O21-INDEX(Table2xAcq.1[],_xlfn.AGGREGATE(15,6,(ROW(Tableyear1[])-ROW(INDEX(Tableyear1[],1,1))+1)/(YEAR(Tableyear1[])=YEAR(M21)),1)))*$C$25,P21-MAX($Q$2:Q21)*$C$19),P21)*(1+Tbill_YTM)^(1/52)</f>
        <v/>
      </c>
      <c r="Q22" s="72">
        <f>SUM(N22:P22)</f>
        <v/>
      </c>
      <c r="R22" s="72">
        <f>IF(YEAR(M22)&lt;&gt;YEAR(M21), R21*EXP($C$20/52)+(-MAX(Q$2:Q21)*$C$19), R21*EXP($C$20/52))</f>
        <v/>
      </c>
      <c r="S22" s="73">
        <f>Q22/-R22</f>
        <v/>
      </c>
      <c r="T22" s="67" t="n"/>
      <c r="U22" s="67" t="n"/>
      <c r="V22" s="67" t="n"/>
    </row>
    <row r="23" ht="17.5" customHeight="1" s="15" thickBot="1">
      <c r="B23" s="27" t="n"/>
      <c r="C23" s="4" t="n"/>
      <c r="D23" s="4" t="n"/>
      <c r="H23" s="104" t="n">
        <v>31467</v>
      </c>
      <c r="I23" s="105" t="n">
        <v>140.425003051757</v>
      </c>
      <c r="J23" s="106" t="n">
        <v>0.07279090092011002</v>
      </c>
      <c r="K23" s="107">
        <f>K22*(1+Tbill_YTM)^(1/52)</f>
        <v/>
      </c>
      <c r="L23" s="67" t="n"/>
      <c r="M23" s="104" t="n">
        <v>31467</v>
      </c>
      <c r="N23" s="108">
        <f>N22*($I23/$I22)</f>
        <v/>
      </c>
      <c r="O23" s="108">
        <f t="array" ref="O23">IF(YEAR(M23)&lt;&gt;YEAR(M22),IF(O22&gt;INDEX(Table2xAcq.1[],_xlfn.AGGREGATE(15,6,(ROW(Tableyear1[])-ROW(INDEX(Tableyear1[],1,1))+1)/(YEAR(Tableyear1[])=YEAR(M22)),1)),O22-(O22-INDEX(Table2xAcq.1[],_xlfn.AGGREGATE(15,6,(ROW(Tableyear1[])-ROW(INDEX(Tableyear1[],1,1))+1)/(YEAR(Tableyear1[])=YEAR(M22)),1)))*$C$25,O22+MAX($Q$2:Q22)*$C$19),O22)*($J23/$J22)</f>
        <v/>
      </c>
      <c r="P23" s="108">
        <f t="array" ref="P23">IF(YEAR(M23)&lt;&gt;YEAR(M22),IF(O22&gt;INDEX(Table2xAcq.1[],_xlfn.AGGREGATE(15,6,(ROW(Tableyear1[])-ROW(INDEX(Tableyear1[],1,1))+1)/(YEAR(Tableyear1[])=YEAR(M22)),1)),P22+(O22-INDEX(Table2xAcq.1[],_xlfn.AGGREGATE(15,6,(ROW(Tableyear1[])-ROW(INDEX(Tableyear1[],1,1))+1)/(YEAR(Tableyear1[])=YEAR(M22)),1)))*$C$25,P22-MAX($Q$2:Q22)*$C$19),P22)*(1+Tbill_YTM)^(1/52)</f>
        <v/>
      </c>
      <c r="Q23" s="72">
        <f>SUM(N23:P23)</f>
        <v/>
      </c>
      <c r="R23" s="72">
        <f>IF(YEAR(M23)&lt;&gt;YEAR(M22), R22*EXP($C$20/52)+(-MAX(Q$2:Q22)*$C$19), R22*EXP($C$20/52))</f>
        <v/>
      </c>
      <c r="S23" s="73">
        <f>Q23/-R23</f>
        <v/>
      </c>
      <c r="T23" s="67" t="n"/>
      <c r="U23" s="67" t="n"/>
      <c r="V23" s="67" t="n"/>
    </row>
    <row r="24" ht="34" customHeight="1" s="15" thickBot="1">
      <c r="B24" s="20" t="inlineStr">
        <is>
          <t>partial rebalancing</t>
        </is>
      </c>
      <c r="C24" s="48" t="n"/>
      <c r="D24" s="3" t="inlineStr">
        <is>
          <t>部分再平衡</t>
        </is>
      </c>
      <c r="H24" s="104" t="n">
        <v>31474</v>
      </c>
      <c r="I24" s="105" t="n">
        <v>140.710006713867</v>
      </c>
      <c r="J24" s="106" t="n">
        <v>0.07308637071366056</v>
      </c>
      <c r="K24" s="107">
        <f>K23*(1+Tbill_YTM)^(1/52)</f>
        <v/>
      </c>
      <c r="L24" s="67" t="n"/>
      <c r="M24" s="104" t="n">
        <v>31474</v>
      </c>
      <c r="N24" s="108">
        <f>N23*($I24/$I23)</f>
        <v/>
      </c>
      <c r="O24" s="108">
        <f t="array" ref="O24">IF(YEAR(M24)&lt;&gt;YEAR(M23),IF(O23&gt;INDEX(Table2xAcq.1[],_xlfn.AGGREGATE(15,6,(ROW(Tableyear1[])-ROW(INDEX(Tableyear1[],1,1))+1)/(YEAR(Tableyear1[])=YEAR(M23)),1)),O23-(O23-INDEX(Table2xAcq.1[],_xlfn.AGGREGATE(15,6,(ROW(Tableyear1[])-ROW(INDEX(Tableyear1[],1,1))+1)/(YEAR(Tableyear1[])=YEAR(M23)),1)))*$C$25,O23+MAX($Q$2:Q23)*$C$19),O23)*($J24/$J23)</f>
        <v/>
      </c>
      <c r="P24" s="108">
        <f t="array" ref="P24">IF(YEAR(M24)&lt;&gt;YEAR(M23),IF(O23&gt;INDEX(Table2xAcq.1[],_xlfn.AGGREGATE(15,6,(ROW(Tableyear1[])-ROW(INDEX(Tableyear1[],1,1))+1)/(YEAR(Tableyear1[])=YEAR(M23)),1)),P23+(O23-INDEX(Table2xAcq.1[],_xlfn.AGGREGATE(15,6,(ROW(Tableyear1[])-ROW(INDEX(Tableyear1[],1,1))+1)/(YEAR(Tableyear1[])=YEAR(M23)),1)))*$C$25,P23-MAX($Q$2:Q23)*$C$19),P23)*(1+Tbill_YTM)^(1/52)</f>
        <v/>
      </c>
      <c r="Q24" s="72">
        <f>SUM(N24:P24)</f>
        <v/>
      </c>
      <c r="R24" s="72">
        <f>IF(YEAR(M24)&lt;&gt;YEAR(M23), R23*EXP($C$20/52)+(-MAX(Q$2:Q23)*$C$19), R23*EXP($C$20/52))</f>
        <v/>
      </c>
      <c r="S24" s="73">
        <f>Q24/-R24</f>
        <v/>
      </c>
      <c r="T24" s="67" t="n"/>
      <c r="U24" s="67" t="n"/>
      <c r="V24" s="67" t="n"/>
    </row>
    <row r="25" ht="35" customHeight="1" s="15" thickBot="1" thickTop="1">
      <c r="B25" s="49" t="inlineStr">
        <is>
          <t>partial rebalancing 
ratio</t>
        </is>
      </c>
      <c r="C25" s="50" t="n">
        <v>0.5</v>
      </c>
      <c r="D25" s="51" t="inlineStr">
        <is>
          <t>只調整QLD&amp;BOXX</t>
        </is>
      </c>
      <c r="H25" s="104" t="n">
        <v>31481</v>
      </c>
      <c r="I25" s="105" t="n">
        <v>147</v>
      </c>
      <c r="J25" s="106" t="n">
        <v>0.0796205581795396</v>
      </c>
      <c r="K25" s="107">
        <f>K24*(1+Tbill_YTM)^(1/52)</f>
        <v/>
      </c>
      <c r="L25" s="67" t="n"/>
      <c r="M25" s="104" t="n">
        <v>31481</v>
      </c>
      <c r="N25" s="108">
        <f>N24*($I25/$I24)</f>
        <v/>
      </c>
      <c r="O25" s="108">
        <f t="array" ref="O25">IF(YEAR(M25)&lt;&gt;YEAR(M24),IF(O24&gt;INDEX(Table2xAcq.1[],_xlfn.AGGREGATE(15,6,(ROW(Tableyear1[])-ROW(INDEX(Tableyear1[],1,1))+1)/(YEAR(Tableyear1[])=YEAR(M24)),1)),O24-(O24-INDEX(Table2xAcq.1[],_xlfn.AGGREGATE(15,6,(ROW(Tableyear1[])-ROW(INDEX(Tableyear1[],1,1))+1)/(YEAR(Tableyear1[])=YEAR(M24)),1)))*$C$25,O24+MAX($Q$2:Q24)*$C$19),O24)*($J25/$J24)</f>
        <v/>
      </c>
      <c r="P25" s="108">
        <f t="array" ref="P25">IF(YEAR(M25)&lt;&gt;YEAR(M24),IF(O24&gt;INDEX(Table2xAcq.1[],_xlfn.AGGREGATE(15,6,(ROW(Tableyear1[])-ROW(INDEX(Tableyear1[],1,1))+1)/(YEAR(Tableyear1[])=YEAR(M24)),1)),P24+(O24-INDEX(Table2xAcq.1[],_xlfn.AGGREGATE(15,6,(ROW(Tableyear1[])-ROW(INDEX(Tableyear1[],1,1))+1)/(YEAR(Tableyear1[])=YEAR(M24)),1)))*$C$25,P24-MAX($Q$2:Q24)*$C$19),P24)*(1+Tbill_YTM)^(1/52)</f>
        <v/>
      </c>
      <c r="Q25" s="72">
        <f>SUM(N25:P25)</f>
        <v/>
      </c>
      <c r="R25" s="72">
        <f>IF(YEAR(M25)&lt;&gt;YEAR(M24), R24*EXP($C$20/52)+(-MAX(Q$2:Q24)*$C$19), R24*EXP($C$20/52))</f>
        <v/>
      </c>
      <c r="S25" s="73">
        <f>Q25/-R25</f>
        <v/>
      </c>
      <c r="T25" s="67" t="n"/>
      <c r="U25" s="67" t="n"/>
      <c r="V25" s="67" t="n"/>
    </row>
    <row r="26" ht="17.5" customHeight="1" s="15">
      <c r="H26" s="104" t="n">
        <v>31488</v>
      </c>
      <c r="I26" s="105" t="n">
        <v>148.005004882812</v>
      </c>
      <c r="J26" s="106" t="n">
        <v>0.08070925273386141</v>
      </c>
      <c r="K26" s="107">
        <f>K25*(1+Tbill_YTM)^(1/52)</f>
        <v/>
      </c>
      <c r="L26" s="67" t="n"/>
      <c r="M26" s="104" t="n">
        <v>31488</v>
      </c>
      <c r="N26" s="108">
        <f>N25*($I26/$I25)</f>
        <v/>
      </c>
      <c r="O26" s="108">
        <f t="array" ref="O26">IF(YEAR(M26)&lt;&gt;YEAR(M25),IF(O25&gt;INDEX(Table2xAcq.1[],_xlfn.AGGREGATE(15,6,(ROW(Tableyear1[])-ROW(INDEX(Tableyear1[],1,1))+1)/(YEAR(Tableyear1[])=YEAR(M25)),1)),O25-(O25-INDEX(Table2xAcq.1[],_xlfn.AGGREGATE(15,6,(ROW(Tableyear1[])-ROW(INDEX(Tableyear1[],1,1))+1)/(YEAR(Tableyear1[])=YEAR(M25)),1)))*$C$25,O25+MAX($Q$2:Q25)*$C$19),O25)*($J26/$J25)</f>
        <v/>
      </c>
      <c r="P26" s="108">
        <f t="array" ref="P26">IF(YEAR(M26)&lt;&gt;YEAR(M25),IF(O25&gt;INDEX(Table2xAcq.1[],_xlfn.AGGREGATE(15,6,(ROW(Tableyear1[])-ROW(INDEX(Tableyear1[],1,1))+1)/(YEAR(Tableyear1[])=YEAR(M25)),1)),P25+(O25-INDEX(Table2xAcq.1[],_xlfn.AGGREGATE(15,6,(ROW(Tableyear1[])-ROW(INDEX(Tableyear1[],1,1))+1)/(YEAR(Tableyear1[])=YEAR(M25)),1)))*$C$25,P25-MAX($Q$2:Q25)*$C$19),P25)*(1+Tbill_YTM)^(1/52)</f>
        <v/>
      </c>
      <c r="Q26" s="72">
        <f>SUM(N26:P26)</f>
        <v/>
      </c>
      <c r="R26" s="72">
        <f>IF(YEAR(M26)&lt;&gt;YEAR(M25), R25*EXP($C$20/52)+(-MAX(Q$2:Q25)*$C$19), R25*EXP($C$20/52))</f>
        <v/>
      </c>
      <c r="S26" s="73">
        <f>Q26/-R26</f>
        <v/>
      </c>
      <c r="T26" s="67" t="n"/>
      <c r="U26" s="67" t="n"/>
      <c r="V26" s="67" t="n"/>
    </row>
    <row r="27">
      <c r="H27" s="104" t="n">
        <v>31495</v>
      </c>
      <c r="I27" s="105" t="n">
        <v>148.375</v>
      </c>
      <c r="J27" s="106" t="n">
        <v>0.0811127800260238</v>
      </c>
      <c r="K27" s="107">
        <f>K26*(1+Tbill_YTM)^(1/52)</f>
        <v/>
      </c>
      <c r="L27" s="67" t="n"/>
      <c r="M27" s="104" t="n">
        <v>31495</v>
      </c>
      <c r="N27" s="108">
        <f>N26*($I27/$I26)</f>
        <v/>
      </c>
      <c r="O27" s="108">
        <f t="array" ref="O27">IF(YEAR(M27)&lt;&gt;YEAR(M26),IF(O26&gt;INDEX(Table2xAcq.1[],_xlfn.AGGREGATE(15,6,(ROW(Tableyear1[])-ROW(INDEX(Tableyear1[],1,1))+1)/(YEAR(Tableyear1[])=YEAR(M26)),1)),O26-(O26-INDEX(Table2xAcq.1[],_xlfn.AGGREGATE(15,6,(ROW(Tableyear1[])-ROW(INDEX(Tableyear1[],1,1))+1)/(YEAR(Tableyear1[])=YEAR(M26)),1)))*$C$25,O26+MAX($Q$2:Q26)*$C$19),O26)*($J27/$J26)</f>
        <v/>
      </c>
      <c r="P27" s="108">
        <f t="array" ref="P27">IF(YEAR(M27)&lt;&gt;YEAR(M26),IF(O26&gt;INDEX(Table2xAcq.1[],_xlfn.AGGREGATE(15,6,(ROW(Tableyear1[])-ROW(INDEX(Tableyear1[],1,1))+1)/(YEAR(Tableyear1[])=YEAR(M26)),1)),P26+(O26-INDEX(Table2xAcq.1[],_xlfn.AGGREGATE(15,6,(ROW(Tableyear1[])-ROW(INDEX(Tableyear1[],1,1))+1)/(YEAR(Tableyear1[])=YEAR(M26)),1)))*$C$25,P26-MAX($Q$2:Q26)*$C$19),P26)*(1+Tbill_YTM)^(1/52)</f>
        <v/>
      </c>
      <c r="Q27" s="72">
        <f>SUM(N27:P27)</f>
        <v/>
      </c>
      <c r="R27" s="72">
        <f>IF(YEAR(M27)&lt;&gt;YEAR(M26), R26*EXP($C$20/52)+(-MAX(Q$2:Q26)*$C$19), R26*EXP($C$20/52))</f>
        <v/>
      </c>
      <c r="S27" s="73">
        <f>Q27/-R27</f>
        <v/>
      </c>
      <c r="T27" s="67" t="n"/>
      <c r="U27" s="67" t="n"/>
      <c r="V27" s="67" t="n"/>
    </row>
    <row r="28">
      <c r="H28" s="104" t="n">
        <v>31502</v>
      </c>
      <c r="I28" s="105" t="n">
        <v>147.035003662109</v>
      </c>
      <c r="J28" s="106" t="n">
        <v>0.07964769725344042</v>
      </c>
      <c r="K28" s="107">
        <f>K27*(1+Tbill_YTM)^(1/52)</f>
        <v/>
      </c>
      <c r="L28" s="67" t="n"/>
      <c r="M28" s="104" t="n">
        <v>31502</v>
      </c>
      <c r="N28" s="108">
        <f>N27*($I28/$I27)</f>
        <v/>
      </c>
      <c r="O28" s="108">
        <f t="array" ref="O28">IF(YEAR(M28)&lt;&gt;YEAR(M27),IF(O27&gt;INDEX(Table2xAcq.1[],_xlfn.AGGREGATE(15,6,(ROW(Tableyear1[])-ROW(INDEX(Tableyear1[],1,1))+1)/(YEAR(Tableyear1[])=YEAR(M27)),1)),O27-(O27-INDEX(Table2xAcq.1[],_xlfn.AGGREGATE(15,6,(ROW(Tableyear1[])-ROW(INDEX(Tableyear1[],1,1))+1)/(YEAR(Tableyear1[])=YEAR(M27)),1)))*$C$25,O27+MAX($Q$2:Q27)*$C$19),O27)*($J28/$J27)</f>
        <v/>
      </c>
      <c r="P28" s="108">
        <f t="array" ref="P28">IF(YEAR(M28)&lt;&gt;YEAR(M27),IF(O27&gt;INDEX(Table2xAcq.1[],_xlfn.AGGREGATE(15,6,(ROW(Tableyear1[])-ROW(INDEX(Tableyear1[],1,1))+1)/(YEAR(Tableyear1[])=YEAR(M27)),1)),P27+(O27-INDEX(Table2xAcq.1[],_xlfn.AGGREGATE(15,6,(ROW(Tableyear1[])-ROW(INDEX(Tableyear1[],1,1))+1)/(YEAR(Tableyear1[])=YEAR(M27)),1)))*$C$25,P27-MAX($Q$2:Q27)*$C$19),P27)*(1+Tbill_YTM)^(1/52)</f>
        <v/>
      </c>
      <c r="Q28" s="72">
        <f>SUM(N28:P28)</f>
        <v/>
      </c>
      <c r="R28" s="72">
        <f>IF(YEAR(M28)&lt;&gt;YEAR(M27), R27*EXP($C$20/52)+(-MAX(Q$2:Q27)*$C$19), R27*EXP($C$20/52))</f>
        <v/>
      </c>
      <c r="S28" s="73">
        <f>Q28/-R28</f>
        <v/>
      </c>
      <c r="T28" s="67" t="n"/>
      <c r="U28" s="67" t="n"/>
      <c r="V28" s="67" t="n"/>
    </row>
    <row r="29">
      <c r="H29" s="104" t="n">
        <v>31509</v>
      </c>
      <c r="I29" s="105" t="n">
        <v>152.664993286132</v>
      </c>
      <c r="J29" s="106" t="n">
        <v>0.08574713885504254</v>
      </c>
      <c r="K29" s="107">
        <f>K28*(1+Tbill_YTM)^(1/52)</f>
        <v/>
      </c>
      <c r="L29" s="67" t="n"/>
      <c r="M29" s="104" t="n">
        <v>31509</v>
      </c>
      <c r="N29" s="108">
        <f>N28*($I29/$I28)</f>
        <v/>
      </c>
      <c r="O29" s="108">
        <f t="array" ref="O29">IF(YEAR(M29)&lt;&gt;YEAR(M28),IF(O28&gt;INDEX(Table2xAcq.1[],_xlfn.AGGREGATE(15,6,(ROW(Tableyear1[])-ROW(INDEX(Tableyear1[],1,1))+1)/(YEAR(Tableyear1[])=YEAR(M28)),1)),O28-(O28-INDEX(Table2xAcq.1[],_xlfn.AGGREGATE(15,6,(ROW(Tableyear1[])-ROW(INDEX(Tableyear1[],1,1))+1)/(YEAR(Tableyear1[])=YEAR(M28)),1)))*$C$25,O28+MAX($Q$2:Q28)*$C$19),O28)*($J29/$J28)</f>
        <v/>
      </c>
      <c r="P29" s="108">
        <f t="array" ref="P29">IF(YEAR(M29)&lt;&gt;YEAR(M28),IF(O28&gt;INDEX(Table2xAcq.1[],_xlfn.AGGREGATE(15,6,(ROW(Tableyear1[])-ROW(INDEX(Tableyear1[],1,1))+1)/(YEAR(Tableyear1[])=YEAR(M28)),1)),P28+(O28-INDEX(Table2xAcq.1[],_xlfn.AGGREGATE(15,6,(ROW(Tableyear1[])-ROW(INDEX(Tableyear1[],1,1))+1)/(YEAR(Tableyear1[])=YEAR(M28)),1)))*$C$25,P28-MAX($Q$2:Q28)*$C$19),P28)*(1+Tbill_YTM)^(1/52)</f>
        <v/>
      </c>
      <c r="Q29" s="72">
        <f>SUM(N29:P29)</f>
        <v/>
      </c>
      <c r="R29" s="72">
        <f>IF(YEAR(M29)&lt;&gt;YEAR(M28), R28*EXP($C$20/52)+(-MAX(Q$2:Q28)*$C$19), R28*EXP($C$20/52))</f>
        <v/>
      </c>
      <c r="S29" s="73">
        <f>Q29/-R29</f>
        <v/>
      </c>
      <c r="T29" s="67" t="n"/>
      <c r="U29" s="67" t="n"/>
      <c r="V29" s="67" t="n"/>
    </row>
    <row r="30">
      <c r="H30" s="104" t="n">
        <v>31516</v>
      </c>
      <c r="I30" s="105" t="n">
        <v>157.660003662109</v>
      </c>
      <c r="J30" s="106" t="n">
        <v>0.09135822020476003</v>
      </c>
      <c r="K30" s="107">
        <f>K29*(1+Tbill_YTM)^(1/52)</f>
        <v/>
      </c>
      <c r="L30" s="67" t="n"/>
      <c r="M30" s="104" t="n">
        <v>31516</v>
      </c>
      <c r="N30" s="108">
        <f>N29*($I30/$I29)</f>
        <v/>
      </c>
      <c r="O30" s="108">
        <f t="array" ref="O30">IF(YEAR(M30)&lt;&gt;YEAR(M29),IF(O29&gt;INDEX(Table2xAcq.1[],_xlfn.AGGREGATE(15,6,(ROW(Tableyear1[])-ROW(INDEX(Tableyear1[],1,1))+1)/(YEAR(Tableyear1[])=YEAR(M29)),1)),O29-(O29-INDEX(Table2xAcq.1[],_xlfn.AGGREGATE(15,6,(ROW(Tableyear1[])-ROW(INDEX(Tableyear1[],1,1))+1)/(YEAR(Tableyear1[])=YEAR(M29)),1)))*$C$25,O29+MAX($Q$2:Q29)*$C$19),O29)*($J30/$J29)</f>
        <v/>
      </c>
      <c r="P30" s="108">
        <f t="array" ref="P30">IF(YEAR(M30)&lt;&gt;YEAR(M29),IF(O29&gt;INDEX(Table2xAcq.1[],_xlfn.AGGREGATE(15,6,(ROW(Tableyear1[])-ROW(INDEX(Tableyear1[],1,1))+1)/(YEAR(Tableyear1[])=YEAR(M29)),1)),P29+(O29-INDEX(Table2xAcq.1[],_xlfn.AGGREGATE(15,6,(ROW(Tableyear1[])-ROW(INDEX(Tableyear1[],1,1))+1)/(YEAR(Tableyear1[])=YEAR(M29)),1)))*$C$25,P29-MAX($Q$2:Q29)*$C$19),P29)*(1+Tbill_YTM)^(1/52)</f>
        <v/>
      </c>
      <c r="Q30" s="72">
        <f>SUM(N30:P30)</f>
        <v/>
      </c>
      <c r="R30" s="72">
        <f>IF(YEAR(M30)&lt;&gt;YEAR(M29), R29*EXP($C$20/52)+(-MAX(Q$2:Q29)*$C$19), R29*EXP($C$20/52))</f>
        <v/>
      </c>
      <c r="S30" s="73">
        <f>Q30/-R30</f>
        <v/>
      </c>
      <c r="T30" s="67" t="n"/>
      <c r="U30" s="67" t="n"/>
      <c r="V30" s="67" t="n"/>
    </row>
    <row r="31">
      <c r="H31" s="104" t="n">
        <v>31523</v>
      </c>
      <c r="I31" s="105" t="n">
        <v>160.460006713867</v>
      </c>
      <c r="J31" s="106" t="n">
        <v>0.0946032194364578</v>
      </c>
      <c r="K31" s="107">
        <f>K30*(1+Tbill_YTM)^(1/52)</f>
        <v/>
      </c>
      <c r="L31" s="67" t="n"/>
      <c r="M31" s="104" t="n">
        <v>31523</v>
      </c>
      <c r="N31" s="108">
        <f>N30*($I31/$I30)</f>
        <v/>
      </c>
      <c r="O31" s="108">
        <f t="array" ref="O31">IF(YEAR(M31)&lt;&gt;YEAR(M30),IF(O30&gt;INDEX(Table2xAcq.1[],_xlfn.AGGREGATE(15,6,(ROW(Tableyear1[])-ROW(INDEX(Tableyear1[],1,1))+1)/(YEAR(Tableyear1[])=YEAR(M30)),1)),O30-(O30-INDEX(Table2xAcq.1[],_xlfn.AGGREGATE(15,6,(ROW(Tableyear1[])-ROW(INDEX(Tableyear1[],1,1))+1)/(YEAR(Tableyear1[])=YEAR(M30)),1)))*$C$25,O30+MAX($Q$2:Q30)*$C$19),O30)*($J31/$J30)</f>
        <v/>
      </c>
      <c r="P31" s="108">
        <f t="array" ref="P31">IF(YEAR(M31)&lt;&gt;YEAR(M30),IF(O30&gt;INDEX(Table2xAcq.1[],_xlfn.AGGREGATE(15,6,(ROW(Tableyear1[])-ROW(INDEX(Tableyear1[],1,1))+1)/(YEAR(Tableyear1[])=YEAR(M30)),1)),P30+(O30-INDEX(Table2xAcq.1[],_xlfn.AGGREGATE(15,6,(ROW(Tableyear1[])-ROW(INDEX(Tableyear1[],1,1))+1)/(YEAR(Tableyear1[])=YEAR(M30)),1)))*$C$25,P30-MAX($Q$2:Q30)*$C$19),P30)*(1+Tbill_YTM)^(1/52)</f>
        <v/>
      </c>
      <c r="Q31" s="72">
        <f>SUM(N31:P31)</f>
        <v/>
      </c>
      <c r="R31" s="72">
        <f>IF(YEAR(M31)&lt;&gt;YEAR(M30), R30*EXP($C$20/52)+(-MAX(Q$2:Q30)*$C$19), R30*EXP($C$20/52))</f>
        <v/>
      </c>
      <c r="S31" s="73">
        <f>Q31/-R31</f>
        <v/>
      </c>
      <c r="T31" s="67" t="n"/>
      <c r="U31" s="67" t="n"/>
      <c r="V31" s="67" t="n"/>
    </row>
    <row r="32">
      <c r="H32" s="104" t="n">
        <v>31530</v>
      </c>
      <c r="I32" s="105" t="n">
        <v>155.009994506835</v>
      </c>
      <c r="J32" s="106" t="n">
        <v>0.08817683679679331</v>
      </c>
      <c r="K32" s="107">
        <f>K31*(1+Tbill_YTM)^(1/52)</f>
        <v/>
      </c>
      <c r="L32" s="67" t="n"/>
      <c r="M32" s="104" t="n">
        <v>31530</v>
      </c>
      <c r="N32" s="108">
        <f>N31*($I32/$I31)</f>
        <v/>
      </c>
      <c r="O32" s="108">
        <f t="array" ref="O32">IF(YEAR(M32)&lt;&gt;YEAR(M31),IF(O31&gt;INDEX(Table2xAcq.1[],_xlfn.AGGREGATE(15,6,(ROW(Tableyear1[])-ROW(INDEX(Tableyear1[],1,1))+1)/(YEAR(Tableyear1[])=YEAR(M31)),1)),O31-(O31-INDEX(Table2xAcq.1[],_xlfn.AGGREGATE(15,6,(ROW(Tableyear1[])-ROW(INDEX(Tableyear1[],1,1))+1)/(YEAR(Tableyear1[])=YEAR(M31)),1)))*$C$25,O31+MAX($Q$2:Q31)*$C$19),O31)*($J32/$J31)</f>
        <v/>
      </c>
      <c r="P32" s="108">
        <f t="array" ref="P32">IF(YEAR(M32)&lt;&gt;YEAR(M31),IF(O31&gt;INDEX(Table2xAcq.1[],_xlfn.AGGREGATE(15,6,(ROW(Tableyear1[])-ROW(INDEX(Tableyear1[],1,1))+1)/(YEAR(Tableyear1[])=YEAR(M31)),1)),P31+(O31-INDEX(Table2xAcq.1[],_xlfn.AGGREGATE(15,6,(ROW(Tableyear1[])-ROW(INDEX(Tableyear1[],1,1))+1)/(YEAR(Tableyear1[])=YEAR(M31)),1)))*$C$25,P31-MAX($Q$2:Q31)*$C$19),P31)*(1+Tbill_YTM)^(1/52)</f>
        <v/>
      </c>
      <c r="Q32" s="72">
        <f>SUM(N32:P32)</f>
        <v/>
      </c>
      <c r="R32" s="72">
        <f>IF(YEAR(M32)&lt;&gt;YEAR(M31), R31*EXP($C$20/52)+(-MAX(Q$2:Q31)*$C$19), R31*EXP($C$20/52))</f>
        <v/>
      </c>
      <c r="S32" s="73">
        <f>Q32/-R32</f>
        <v/>
      </c>
      <c r="T32" s="67" t="n"/>
      <c r="U32" s="67" t="n"/>
      <c r="V32" s="67" t="n"/>
    </row>
    <row r="33">
      <c r="H33" s="104" t="n">
        <v>31537</v>
      </c>
      <c r="I33" s="105" t="n">
        <v>157.914993286132</v>
      </c>
      <c r="J33" s="106" t="n">
        <v>0.09148183147241934</v>
      </c>
      <c r="K33" s="107">
        <f>K32*(1+Tbill_YTM)^(1/52)</f>
        <v/>
      </c>
      <c r="L33" s="67" t="n"/>
      <c r="M33" s="104" t="n">
        <v>31537</v>
      </c>
      <c r="N33" s="108">
        <f>N32*($I33/$I32)</f>
        <v/>
      </c>
      <c r="O33" s="108">
        <f t="array" ref="O33">IF(YEAR(M33)&lt;&gt;YEAR(M32),IF(O32&gt;INDEX(Table2xAcq.1[],_xlfn.AGGREGATE(15,6,(ROW(Tableyear1[])-ROW(INDEX(Tableyear1[],1,1))+1)/(YEAR(Tableyear1[])=YEAR(M32)),1)),O32-(O32-INDEX(Table2xAcq.1[],_xlfn.AGGREGATE(15,6,(ROW(Tableyear1[])-ROW(INDEX(Tableyear1[],1,1))+1)/(YEAR(Tableyear1[])=YEAR(M32)),1)))*$C$25,O32+MAX($Q$2:Q32)*$C$19),O32)*($J33/$J32)</f>
        <v/>
      </c>
      <c r="P33" s="108">
        <f t="array" ref="P33">IF(YEAR(M33)&lt;&gt;YEAR(M32),IF(O32&gt;INDEX(Table2xAcq.1[],_xlfn.AGGREGATE(15,6,(ROW(Tableyear1[])-ROW(INDEX(Tableyear1[],1,1))+1)/(YEAR(Tableyear1[])=YEAR(M32)),1)),P32+(O32-INDEX(Table2xAcq.1[],_xlfn.AGGREGATE(15,6,(ROW(Tableyear1[])-ROW(INDEX(Tableyear1[],1,1))+1)/(YEAR(Tableyear1[])=YEAR(M32)),1)))*$C$25,P32-MAX($Q$2:Q32)*$C$19),P32)*(1+Tbill_YTM)^(1/52)</f>
        <v/>
      </c>
      <c r="Q33" s="72">
        <f>SUM(N33:P33)</f>
        <v/>
      </c>
      <c r="R33" s="72">
        <f>IF(YEAR(M33)&lt;&gt;YEAR(M32), R32*EXP($C$20/52)+(-MAX(Q$2:Q32)*$C$19), R32*EXP($C$20/52))</f>
        <v/>
      </c>
      <c r="S33" s="73">
        <f>Q33/-R33</f>
        <v/>
      </c>
      <c r="T33" s="67" t="n"/>
      <c r="U33" s="67" t="n"/>
      <c r="V33" s="67" t="n"/>
    </row>
    <row r="34">
      <c r="H34" s="104" t="n">
        <v>31544</v>
      </c>
      <c r="I34" s="105" t="n">
        <v>154.994995117187</v>
      </c>
      <c r="J34" s="106" t="n">
        <v>0.08809865961732914</v>
      </c>
      <c r="K34" s="107">
        <f>K33*(1+Tbill_YTM)^(1/52)</f>
        <v/>
      </c>
      <c r="L34" s="67" t="n"/>
      <c r="M34" s="104" t="n">
        <v>31544</v>
      </c>
      <c r="N34" s="108">
        <f>N33*($I34/$I33)</f>
        <v/>
      </c>
      <c r="O34" s="108">
        <f t="array" ref="O34">IF(YEAR(M34)&lt;&gt;YEAR(M33),IF(O33&gt;INDEX(Table2xAcq.1[],_xlfn.AGGREGATE(15,6,(ROW(Tableyear1[])-ROW(INDEX(Tableyear1[],1,1))+1)/(YEAR(Tableyear1[])=YEAR(M33)),1)),O33-(O33-INDEX(Table2xAcq.1[],_xlfn.AGGREGATE(15,6,(ROW(Tableyear1[])-ROW(INDEX(Tableyear1[],1,1))+1)/(YEAR(Tableyear1[])=YEAR(M33)),1)))*$C$25,O33+MAX($Q$2:Q33)*$C$19),O33)*($J34/$J33)</f>
        <v/>
      </c>
      <c r="P34" s="108">
        <f t="array" ref="P34">IF(YEAR(M34)&lt;&gt;YEAR(M33),IF(O33&gt;INDEX(Table2xAcq.1[],_xlfn.AGGREGATE(15,6,(ROW(Tableyear1[])-ROW(INDEX(Tableyear1[],1,1))+1)/(YEAR(Tableyear1[])=YEAR(M33)),1)),P33+(O33-INDEX(Table2xAcq.1[],_xlfn.AGGREGATE(15,6,(ROW(Tableyear1[])-ROW(INDEX(Tableyear1[],1,1))+1)/(YEAR(Tableyear1[])=YEAR(M33)),1)))*$C$25,P33-MAX($Q$2:Q33)*$C$19),P33)*(1+Tbill_YTM)^(1/52)</f>
        <v/>
      </c>
      <c r="Q34" s="72">
        <f>SUM(N34:P34)</f>
        <v/>
      </c>
      <c r="R34" s="72">
        <f>IF(YEAR(M34)&lt;&gt;YEAR(M33), R33*EXP($C$20/52)+(-MAX(Q$2:Q33)*$C$19), R33*EXP($C$20/52))</f>
        <v/>
      </c>
      <c r="S34" s="73">
        <f>Q34/-R34</f>
        <v/>
      </c>
      <c r="T34" s="67" t="n"/>
      <c r="U34" s="67" t="n"/>
      <c r="V34" s="67" t="n"/>
    </row>
    <row r="35">
      <c r="H35" s="104" t="n">
        <v>31551</v>
      </c>
      <c r="I35" s="105" t="n">
        <v>160.164993286132</v>
      </c>
      <c r="J35" s="106" t="n">
        <v>0.09397588047292818</v>
      </c>
      <c r="K35" s="107">
        <f>K34*(1+Tbill_YTM)^(1/52)</f>
        <v/>
      </c>
      <c r="L35" s="67" t="n"/>
      <c r="M35" s="104" t="n">
        <v>31551</v>
      </c>
      <c r="N35" s="108">
        <f>N34*($I35/$I34)</f>
        <v/>
      </c>
      <c r="O35" s="108">
        <f t="array" ref="O35">IF(YEAR(M35)&lt;&gt;YEAR(M34),IF(O34&gt;INDEX(Table2xAcq.1[],_xlfn.AGGREGATE(15,6,(ROW(Tableyear1[])-ROW(INDEX(Tableyear1[],1,1))+1)/(YEAR(Tableyear1[])=YEAR(M34)),1)),O34-(O34-INDEX(Table2xAcq.1[],_xlfn.AGGREGATE(15,6,(ROW(Tableyear1[])-ROW(INDEX(Tableyear1[],1,1))+1)/(YEAR(Tableyear1[])=YEAR(M34)),1)))*$C$25,O34+MAX($Q$2:Q34)*$C$19),O34)*($J35/$J34)</f>
        <v/>
      </c>
      <c r="P35" s="108">
        <f t="array" ref="P35">IF(YEAR(M35)&lt;&gt;YEAR(M34),IF(O34&gt;INDEX(Table2xAcq.1[],_xlfn.AGGREGATE(15,6,(ROW(Tableyear1[])-ROW(INDEX(Tableyear1[],1,1))+1)/(YEAR(Tableyear1[])=YEAR(M34)),1)),P34+(O34-INDEX(Table2xAcq.1[],_xlfn.AGGREGATE(15,6,(ROW(Tableyear1[])-ROW(INDEX(Tableyear1[],1,1))+1)/(YEAR(Tableyear1[])=YEAR(M34)),1)))*$C$25,P34-MAX($Q$2:Q34)*$C$19),P34)*(1+Tbill_YTM)^(1/52)</f>
        <v/>
      </c>
      <c r="Q35" s="72">
        <f>SUM(N35:P35)</f>
        <v/>
      </c>
      <c r="R35" s="72">
        <f>IF(YEAR(M35)&lt;&gt;YEAR(M34), R34*EXP($C$20/52)+(-MAX(Q$2:Q34)*$C$19), R34*EXP($C$20/52))</f>
        <v/>
      </c>
      <c r="S35" s="73">
        <f>Q35/-R35</f>
        <v/>
      </c>
      <c r="T35" s="67" t="n"/>
      <c r="U35" s="67" t="n"/>
      <c r="V35" s="67" t="n"/>
    </row>
    <row r="36">
      <c r="H36" s="104" t="n">
        <v>31558</v>
      </c>
      <c r="I36" s="105" t="n">
        <v>163.160003662109</v>
      </c>
      <c r="J36" s="106" t="n">
        <v>0.09749049039277718</v>
      </c>
      <c r="K36" s="107">
        <f>K35*(1+Tbill_YTM)^(1/52)</f>
        <v/>
      </c>
      <c r="L36" s="67" t="n"/>
      <c r="M36" s="104" t="n">
        <v>31558</v>
      </c>
      <c r="N36" s="108">
        <f>N35*($I36/$I35)</f>
        <v/>
      </c>
      <c r="O36" s="108">
        <f t="array" ref="O36">IF(YEAR(M36)&lt;&gt;YEAR(M35),IF(O35&gt;INDEX(Table2xAcq.1[],_xlfn.AGGREGATE(15,6,(ROW(Tableyear1[])-ROW(INDEX(Tableyear1[],1,1))+1)/(YEAR(Tableyear1[])=YEAR(M35)),1)),O35-(O35-INDEX(Table2xAcq.1[],_xlfn.AGGREGATE(15,6,(ROW(Tableyear1[])-ROW(INDEX(Tableyear1[],1,1))+1)/(YEAR(Tableyear1[])=YEAR(M35)),1)))*$C$25,O35+MAX($Q$2:Q35)*$C$19),O35)*($J36/$J35)</f>
        <v/>
      </c>
      <c r="P36" s="108">
        <f t="array" ref="P36">IF(YEAR(M36)&lt;&gt;YEAR(M35),IF(O35&gt;INDEX(Table2xAcq.1[],_xlfn.AGGREGATE(15,6,(ROW(Tableyear1[])-ROW(INDEX(Tableyear1[],1,1))+1)/(YEAR(Tableyear1[])=YEAR(M35)),1)),P35+(O35-INDEX(Table2xAcq.1[],_xlfn.AGGREGATE(15,6,(ROW(Tableyear1[])-ROW(INDEX(Tableyear1[],1,1))+1)/(YEAR(Tableyear1[])=YEAR(M35)),1)))*$C$25,P35-MAX($Q$2:Q35)*$C$19),P35)*(1+Tbill_YTM)^(1/52)</f>
        <v/>
      </c>
      <c r="Q36" s="72">
        <f>SUM(N36:P36)</f>
        <v/>
      </c>
      <c r="R36" s="72">
        <f>IF(YEAR(M36)&lt;&gt;YEAR(M35), R35*EXP($C$20/52)+(-MAX(Q$2:Q35)*$C$19), R35*EXP($C$20/52))</f>
        <v/>
      </c>
      <c r="S36" s="73">
        <f>Q36/-R36</f>
        <v/>
      </c>
      <c r="T36" s="67" t="n"/>
      <c r="U36" s="67" t="n"/>
      <c r="V36" s="67" t="n"/>
    </row>
    <row r="37">
      <c r="H37" s="104" t="n">
        <v>31565</v>
      </c>
      <c r="I37" s="105" t="n">
        <v>161.884994506835</v>
      </c>
      <c r="J37" s="106" t="n">
        <v>0.09596681712711141</v>
      </c>
      <c r="K37" s="107">
        <f>K36*(1+Tbill_YTM)^(1/52)</f>
        <v/>
      </c>
      <c r="L37" s="67" t="n"/>
      <c r="M37" s="104" t="n">
        <v>31565</v>
      </c>
      <c r="N37" s="108">
        <f>N36*($I37/$I36)</f>
        <v/>
      </c>
      <c r="O37" s="108">
        <f t="array" ref="O37">IF(YEAR(M37)&lt;&gt;YEAR(M36),IF(O36&gt;INDEX(Table2xAcq.1[],_xlfn.AGGREGATE(15,6,(ROW(Tableyear1[])-ROW(INDEX(Tableyear1[],1,1))+1)/(YEAR(Tableyear1[])=YEAR(M36)),1)),O36-(O36-INDEX(Table2xAcq.1[],_xlfn.AGGREGATE(15,6,(ROW(Tableyear1[])-ROW(INDEX(Tableyear1[],1,1))+1)/(YEAR(Tableyear1[])=YEAR(M36)),1)))*$C$25,O36+MAX($Q$2:Q36)*$C$19),O36)*($J37/$J36)</f>
        <v/>
      </c>
      <c r="P37" s="108">
        <f t="array" ref="P37">IF(YEAR(M37)&lt;&gt;YEAR(M36),IF(O36&gt;INDEX(Table2xAcq.1[],_xlfn.AGGREGATE(15,6,(ROW(Tableyear1[])-ROW(INDEX(Tableyear1[],1,1))+1)/(YEAR(Tableyear1[])=YEAR(M36)),1)),P36+(O36-INDEX(Table2xAcq.1[],_xlfn.AGGREGATE(15,6,(ROW(Tableyear1[])-ROW(INDEX(Tableyear1[],1,1))+1)/(YEAR(Tableyear1[])=YEAR(M36)),1)))*$C$25,P36-MAX($Q$2:Q36)*$C$19),P36)*(1+Tbill_YTM)^(1/52)</f>
        <v/>
      </c>
      <c r="Q37" s="72">
        <f>SUM(N37:P37)</f>
        <v/>
      </c>
      <c r="R37" s="72">
        <f>IF(YEAR(M37)&lt;&gt;YEAR(M36), R36*EXP($C$20/52)+(-MAX(Q$2:Q36)*$C$19), R36*EXP($C$20/52))</f>
        <v/>
      </c>
      <c r="S37" s="73">
        <f>Q37/-R37</f>
        <v/>
      </c>
      <c r="T37" s="67" t="n"/>
      <c r="U37" s="67" t="n"/>
      <c r="V37" s="67" t="n"/>
    </row>
    <row r="38">
      <c r="H38" s="104" t="n">
        <v>31572</v>
      </c>
      <c r="I38" s="105" t="n">
        <v>162.354995727539</v>
      </c>
      <c r="J38" s="106" t="n">
        <v>0.09652405865940078</v>
      </c>
      <c r="K38" s="107">
        <f>K37*(1+Tbill_YTM)^(1/52)</f>
        <v/>
      </c>
      <c r="L38" s="67" t="n"/>
      <c r="M38" s="104" t="n">
        <v>31572</v>
      </c>
      <c r="N38" s="108">
        <f>N37*($I38/$I37)</f>
        <v/>
      </c>
      <c r="O38" s="108">
        <f t="array" ref="O38">IF(YEAR(M38)&lt;&gt;YEAR(M37),IF(O37&gt;INDEX(Table2xAcq.1[],_xlfn.AGGREGATE(15,6,(ROW(Tableyear1[])-ROW(INDEX(Tableyear1[],1,1))+1)/(YEAR(Tableyear1[])=YEAR(M37)),1)),O37-(O37-INDEX(Table2xAcq.1[],_xlfn.AGGREGATE(15,6,(ROW(Tableyear1[])-ROW(INDEX(Tableyear1[],1,1))+1)/(YEAR(Tableyear1[])=YEAR(M37)),1)))*$C$25,O37+MAX($Q$2:Q37)*$C$19),O37)*($J38/$J37)</f>
        <v/>
      </c>
      <c r="P38" s="108">
        <f t="array" ref="P38">IF(YEAR(M38)&lt;&gt;YEAR(M37),IF(O37&gt;INDEX(Table2xAcq.1[],_xlfn.AGGREGATE(15,6,(ROW(Tableyear1[])-ROW(INDEX(Tableyear1[],1,1))+1)/(YEAR(Tableyear1[])=YEAR(M37)),1)),P37+(O37-INDEX(Table2xAcq.1[],_xlfn.AGGREGATE(15,6,(ROW(Tableyear1[])-ROW(INDEX(Tableyear1[],1,1))+1)/(YEAR(Tableyear1[])=YEAR(M37)),1)))*$C$25,P37-MAX($Q$2:Q37)*$C$19),P37)*(1+Tbill_YTM)^(1/52)</f>
        <v/>
      </c>
      <c r="Q38" s="72">
        <f>SUM(N38:P38)</f>
        <v/>
      </c>
      <c r="R38" s="72">
        <f>IF(YEAR(M38)&lt;&gt;YEAR(M37), R37*EXP($C$20/52)+(-MAX(Q$2:Q37)*$C$19), R37*EXP($C$20/52))</f>
        <v/>
      </c>
      <c r="S38" s="73">
        <f>Q38/-R38</f>
        <v/>
      </c>
      <c r="T38" s="67" t="n"/>
      <c r="U38" s="67" t="n"/>
      <c r="V38" s="67" t="n"/>
    </row>
    <row r="39">
      <c r="H39" s="104" t="n">
        <v>31579</v>
      </c>
      <c r="I39" s="105" t="n">
        <v>159.585006713867</v>
      </c>
      <c r="J39" s="106" t="n">
        <v>0.09323040476420102</v>
      </c>
      <c r="K39" s="107">
        <f>K38*(1+Tbill_YTM)^(1/52)</f>
        <v/>
      </c>
      <c r="L39" s="67" t="n"/>
      <c r="M39" s="104" t="n">
        <v>31579</v>
      </c>
      <c r="N39" s="108">
        <f>N38*($I39/$I38)</f>
        <v/>
      </c>
      <c r="O39" s="108">
        <f t="array" ref="O39">IF(YEAR(M39)&lt;&gt;YEAR(M38),IF(O38&gt;INDEX(Table2xAcq.1[],_xlfn.AGGREGATE(15,6,(ROW(Tableyear1[])-ROW(INDEX(Tableyear1[],1,1))+1)/(YEAR(Tableyear1[])=YEAR(M38)),1)),O38-(O38-INDEX(Table2xAcq.1[],_xlfn.AGGREGATE(15,6,(ROW(Tableyear1[])-ROW(INDEX(Tableyear1[],1,1))+1)/(YEAR(Tableyear1[])=YEAR(M38)),1)))*$C$25,O38+MAX($Q$2:Q38)*$C$19),O38)*($J39/$J38)</f>
        <v/>
      </c>
      <c r="P39" s="108">
        <f t="array" ref="P39">IF(YEAR(M39)&lt;&gt;YEAR(M38),IF(O38&gt;INDEX(Table2xAcq.1[],_xlfn.AGGREGATE(15,6,(ROW(Tableyear1[])-ROW(INDEX(Tableyear1[],1,1))+1)/(YEAR(Tableyear1[])=YEAR(M38)),1)),P38+(O38-INDEX(Table2xAcq.1[],_xlfn.AGGREGATE(15,6,(ROW(Tableyear1[])-ROW(INDEX(Tableyear1[],1,1))+1)/(YEAR(Tableyear1[])=YEAR(M38)),1)))*$C$25,P38-MAX($Q$2:Q38)*$C$19),P38)*(1+Tbill_YTM)^(1/52)</f>
        <v/>
      </c>
      <c r="Q39" s="72">
        <f>SUM(N39:P39)</f>
        <v/>
      </c>
      <c r="R39" s="72">
        <f>IF(YEAR(M39)&lt;&gt;YEAR(M38), R38*EXP($C$20/52)+(-MAX(Q$2:Q38)*$C$19), R38*EXP($C$20/52))</f>
        <v/>
      </c>
      <c r="S39" s="73">
        <f>Q39/-R39</f>
        <v/>
      </c>
      <c r="T39" s="67" t="n"/>
      <c r="U39" s="67" t="n"/>
      <c r="V39" s="67" t="n"/>
    </row>
    <row r="40">
      <c r="H40" s="104" t="n">
        <v>31586</v>
      </c>
      <c r="I40" s="105" t="n">
        <v>161.615005493164</v>
      </c>
      <c r="J40" s="106" t="n">
        <v>0.09560227680609068</v>
      </c>
      <c r="K40" s="107">
        <f>K39*(1+Tbill_YTM)^(1/52)</f>
        <v/>
      </c>
      <c r="L40" s="67" t="n"/>
      <c r="M40" s="104" t="n">
        <v>31586</v>
      </c>
      <c r="N40" s="108">
        <f>N39*($I40/$I39)</f>
        <v/>
      </c>
      <c r="O40" s="108">
        <f t="array" ref="O40">IF(YEAR(M40)&lt;&gt;YEAR(M39),IF(O39&gt;INDEX(Table2xAcq.1[],_xlfn.AGGREGATE(15,6,(ROW(Tableyear1[])-ROW(INDEX(Tableyear1[],1,1))+1)/(YEAR(Tableyear1[])=YEAR(M39)),1)),O39-(O39-INDEX(Table2xAcq.1[],_xlfn.AGGREGATE(15,6,(ROW(Tableyear1[])-ROW(INDEX(Tableyear1[],1,1))+1)/(YEAR(Tableyear1[])=YEAR(M39)),1)))*$C$25,O39+MAX($Q$2:Q39)*$C$19),O39)*($J40/$J39)</f>
        <v/>
      </c>
      <c r="P40" s="108">
        <f t="array" ref="P40">IF(YEAR(M40)&lt;&gt;YEAR(M39),IF(O39&gt;INDEX(Table2xAcq.1[],_xlfn.AGGREGATE(15,6,(ROW(Tableyear1[])-ROW(INDEX(Tableyear1[],1,1))+1)/(YEAR(Tableyear1[])=YEAR(M39)),1)),P39+(O39-INDEX(Table2xAcq.1[],_xlfn.AGGREGATE(15,6,(ROW(Tableyear1[])-ROW(INDEX(Tableyear1[],1,1))+1)/(YEAR(Tableyear1[])=YEAR(M39)),1)))*$C$25,P39-MAX($Q$2:Q39)*$C$19),P39)*(1+Tbill_YTM)^(1/52)</f>
        <v/>
      </c>
      <c r="Q40" s="72">
        <f>SUM(N40:P40)</f>
        <v/>
      </c>
      <c r="R40" s="72">
        <f>IF(YEAR(M40)&lt;&gt;YEAR(M39), R39*EXP($C$20/52)+(-MAX(Q$2:Q39)*$C$19), R39*EXP($C$20/52))</f>
        <v/>
      </c>
      <c r="S40" s="73">
        <f>Q40/-R40</f>
        <v/>
      </c>
      <c r="T40" s="67" t="n"/>
      <c r="U40" s="67" t="n"/>
      <c r="V40" s="67" t="n"/>
    </row>
    <row r="41">
      <c r="H41" s="104" t="n">
        <v>31593</v>
      </c>
      <c r="I41" s="105" t="n">
        <v>164.514999389648</v>
      </c>
      <c r="J41" s="106" t="n">
        <v>0.09903322083732871</v>
      </c>
      <c r="K41" s="107">
        <f>K40*(1+Tbill_YTM)^(1/52)</f>
        <v/>
      </c>
      <c r="L41" s="67" t="n"/>
      <c r="M41" s="104" t="n">
        <v>31593</v>
      </c>
      <c r="N41" s="108">
        <f>N40*($I41/$I40)</f>
        <v/>
      </c>
      <c r="O41" s="108">
        <f t="array" ref="O41">IF(YEAR(M41)&lt;&gt;YEAR(M40),IF(O40&gt;INDEX(Table2xAcq.1[],_xlfn.AGGREGATE(15,6,(ROW(Tableyear1[])-ROW(INDEX(Tableyear1[],1,1))+1)/(YEAR(Tableyear1[])=YEAR(M40)),1)),O40-(O40-INDEX(Table2xAcq.1[],_xlfn.AGGREGATE(15,6,(ROW(Tableyear1[])-ROW(INDEX(Tableyear1[],1,1))+1)/(YEAR(Tableyear1[])=YEAR(M40)),1)))*$C$25,O40+MAX($Q$2:Q40)*$C$19),O40)*($J41/$J40)</f>
        <v/>
      </c>
      <c r="P41" s="108">
        <f t="array" ref="P41">IF(YEAR(M41)&lt;&gt;YEAR(M40),IF(O40&gt;INDEX(Table2xAcq.1[],_xlfn.AGGREGATE(15,6,(ROW(Tableyear1[])-ROW(INDEX(Tableyear1[],1,1))+1)/(YEAR(Tableyear1[])=YEAR(M40)),1)),P40+(O40-INDEX(Table2xAcq.1[],_xlfn.AGGREGATE(15,6,(ROW(Tableyear1[])-ROW(INDEX(Tableyear1[],1,1))+1)/(YEAR(Tableyear1[])=YEAR(M40)),1)))*$C$25,P40-MAX($Q$2:Q40)*$C$19),P40)*(1+Tbill_YTM)^(1/52)</f>
        <v/>
      </c>
      <c r="Q41" s="72">
        <f>SUM(N41:P41)</f>
        <v/>
      </c>
      <c r="R41" s="72">
        <f>IF(YEAR(M41)&lt;&gt;YEAR(M40), R40*EXP($C$20/52)+(-MAX(Q$2:Q40)*$C$19), R40*EXP($C$20/52))</f>
        <v/>
      </c>
      <c r="S41" s="73">
        <f>Q41/-R41</f>
        <v/>
      </c>
      <c r="T41" s="67" t="n"/>
      <c r="U41" s="67" t="n"/>
      <c r="V41" s="67" t="n"/>
    </row>
    <row r="42">
      <c r="H42" s="104" t="n">
        <v>31600</v>
      </c>
      <c r="I42" s="105" t="n">
        <v>152.854995727539</v>
      </c>
      <c r="J42" s="106" t="n">
        <v>0.08499525807505474</v>
      </c>
      <c r="K42" s="107">
        <f>K41*(1+Tbill_YTM)^(1/52)</f>
        <v/>
      </c>
      <c r="L42" s="67" t="n"/>
      <c r="M42" s="104" t="n">
        <v>31600</v>
      </c>
      <c r="N42" s="108">
        <f>N41*($I42/$I41)</f>
        <v/>
      </c>
      <c r="O42" s="108">
        <f t="array" ref="O42">IF(YEAR(M42)&lt;&gt;YEAR(M41),IF(O41&gt;INDEX(Table2xAcq.1[],_xlfn.AGGREGATE(15,6,(ROW(Tableyear1[])-ROW(INDEX(Tableyear1[],1,1))+1)/(YEAR(Tableyear1[])=YEAR(M41)),1)),O41-(O41-INDEX(Table2xAcq.1[],_xlfn.AGGREGATE(15,6,(ROW(Tableyear1[])-ROW(INDEX(Tableyear1[],1,1))+1)/(YEAR(Tableyear1[])=YEAR(M41)),1)))*$C$25,O41+MAX($Q$2:Q41)*$C$19),O41)*($J42/$J41)</f>
        <v/>
      </c>
      <c r="P42" s="108">
        <f t="array" ref="P42">IF(YEAR(M42)&lt;&gt;YEAR(M41),IF(O41&gt;INDEX(Table2xAcq.1[],_xlfn.AGGREGATE(15,6,(ROW(Tableyear1[])-ROW(INDEX(Tableyear1[],1,1))+1)/(YEAR(Tableyear1[])=YEAR(M41)),1)),P41+(O41-INDEX(Table2xAcq.1[],_xlfn.AGGREGATE(15,6,(ROW(Tableyear1[])-ROW(INDEX(Tableyear1[],1,1))+1)/(YEAR(Tableyear1[])=YEAR(M41)),1)))*$C$25,P41-MAX($Q$2:Q41)*$C$19),P41)*(1+Tbill_YTM)^(1/52)</f>
        <v/>
      </c>
      <c r="Q42" s="72">
        <f>SUM(N42:P42)</f>
        <v/>
      </c>
      <c r="R42" s="72">
        <f>IF(YEAR(M42)&lt;&gt;YEAR(M41), R41*EXP($C$20/52)+(-MAX(Q$2:Q41)*$C$19), R41*EXP($C$20/52))</f>
        <v/>
      </c>
      <c r="S42" s="73">
        <f>Q42/-R42</f>
        <v/>
      </c>
      <c r="T42" s="67" t="n"/>
      <c r="U42" s="67" t="n"/>
      <c r="V42" s="67" t="n"/>
    </row>
    <row r="43">
      <c r="H43" s="104" t="n">
        <v>31607</v>
      </c>
      <c r="I43" s="105" t="n">
        <v>147.759994506835</v>
      </c>
      <c r="J43" s="106" t="n">
        <v>0.07932909137130682</v>
      </c>
      <c r="K43" s="107">
        <f>K42*(1+Tbill_YTM)^(1/52)</f>
        <v/>
      </c>
      <c r="L43" s="67" t="n"/>
      <c r="M43" s="104" t="n">
        <v>31607</v>
      </c>
      <c r="N43" s="108">
        <f>N42*($I43/$I42)</f>
        <v/>
      </c>
      <c r="O43" s="108">
        <f t="array" ref="O43">IF(YEAR(M43)&lt;&gt;YEAR(M42),IF(O42&gt;INDEX(Table2xAcq.1[],_xlfn.AGGREGATE(15,6,(ROW(Tableyear1[])-ROW(INDEX(Tableyear1[],1,1))+1)/(YEAR(Tableyear1[])=YEAR(M42)),1)),O42-(O42-INDEX(Table2xAcq.1[],_xlfn.AGGREGATE(15,6,(ROW(Tableyear1[])-ROW(INDEX(Tableyear1[],1,1))+1)/(YEAR(Tableyear1[])=YEAR(M42)),1)))*$C$25,O42+MAX($Q$2:Q42)*$C$19),O42)*($J43/$J42)</f>
        <v/>
      </c>
      <c r="P43" s="108">
        <f t="array" ref="P43">IF(YEAR(M43)&lt;&gt;YEAR(M42),IF(O42&gt;INDEX(Table2xAcq.1[],_xlfn.AGGREGATE(15,6,(ROW(Tableyear1[])-ROW(INDEX(Tableyear1[],1,1))+1)/(YEAR(Tableyear1[])=YEAR(M42)),1)),P42+(O42-INDEX(Table2xAcq.1[],_xlfn.AGGREGATE(15,6,(ROW(Tableyear1[])-ROW(INDEX(Tableyear1[],1,1))+1)/(YEAR(Tableyear1[])=YEAR(M42)),1)))*$C$25,P42-MAX($Q$2:Q42)*$C$19),P42)*(1+Tbill_YTM)^(1/52)</f>
        <v/>
      </c>
      <c r="Q43" s="72">
        <f>SUM(N43:P43)</f>
        <v/>
      </c>
      <c r="R43" s="72">
        <f>IF(YEAR(M43)&lt;&gt;YEAR(M42), R42*EXP($C$20/52)+(-MAX(Q$2:Q42)*$C$19), R42*EXP($C$20/52))</f>
        <v/>
      </c>
      <c r="S43" s="73">
        <f>Q43/-R43</f>
        <v/>
      </c>
      <c r="T43" s="67" t="n"/>
      <c r="U43" s="67" t="n"/>
      <c r="V43" s="67" t="n"/>
    </row>
    <row r="44">
      <c r="H44" s="104" t="n">
        <v>31614</v>
      </c>
      <c r="I44" s="105" t="n">
        <v>148.259994506835</v>
      </c>
      <c r="J44" s="106" t="n">
        <v>0.0798659693783484</v>
      </c>
      <c r="K44" s="107">
        <f>K43*(1+Tbill_YTM)^(1/52)</f>
        <v/>
      </c>
      <c r="L44" s="67" t="n"/>
      <c r="M44" s="104" t="n">
        <v>31614</v>
      </c>
      <c r="N44" s="108">
        <f>N43*($I44/$I43)</f>
        <v/>
      </c>
      <c r="O44" s="108">
        <f t="array" ref="O44">IF(YEAR(M44)&lt;&gt;YEAR(M43),IF(O43&gt;INDEX(Table2xAcq.1[],_xlfn.AGGREGATE(15,6,(ROW(Tableyear1[])-ROW(INDEX(Tableyear1[],1,1))+1)/(YEAR(Tableyear1[])=YEAR(M43)),1)),O43-(O43-INDEX(Table2xAcq.1[],_xlfn.AGGREGATE(15,6,(ROW(Tableyear1[])-ROW(INDEX(Tableyear1[],1,1))+1)/(YEAR(Tableyear1[])=YEAR(M43)),1)))*$C$25,O43+MAX($Q$2:Q43)*$C$19),O43)*($J44/$J43)</f>
        <v/>
      </c>
      <c r="P44" s="108">
        <f t="array" ref="P44">IF(YEAR(M44)&lt;&gt;YEAR(M43),IF(O43&gt;INDEX(Table2xAcq.1[],_xlfn.AGGREGATE(15,6,(ROW(Tableyear1[])-ROW(INDEX(Tableyear1[],1,1))+1)/(YEAR(Tableyear1[])=YEAR(M43)),1)),P43+(O43-INDEX(Table2xAcq.1[],_xlfn.AGGREGATE(15,6,(ROW(Tableyear1[])-ROW(INDEX(Tableyear1[],1,1))+1)/(YEAR(Tableyear1[])=YEAR(M43)),1)))*$C$25,P43-MAX($Q$2:Q43)*$C$19),P43)*(1+Tbill_YTM)^(1/52)</f>
        <v/>
      </c>
      <c r="Q44" s="72">
        <f>SUM(N44:P44)</f>
        <v/>
      </c>
      <c r="R44" s="72">
        <f>IF(YEAR(M44)&lt;&gt;YEAR(M43), R43*EXP($C$20/52)+(-MAX(Q$2:Q43)*$C$19), R43*EXP($C$20/52))</f>
        <v/>
      </c>
      <c r="S44" s="73">
        <f>Q44/-R44</f>
        <v/>
      </c>
      <c r="T44" s="67" t="n"/>
      <c r="U44" s="67" t="n"/>
      <c r="V44" s="67" t="n"/>
    </row>
    <row r="45">
      <c r="H45" s="104" t="n">
        <v>31621</v>
      </c>
      <c r="I45" s="105" t="n">
        <v>144.190002441406</v>
      </c>
      <c r="J45" s="106" t="n">
        <v>0.07548105269534275</v>
      </c>
      <c r="K45" s="107">
        <f>K44*(1+Tbill_YTM)^(1/52)</f>
        <v/>
      </c>
      <c r="L45" s="67" t="n"/>
      <c r="M45" s="104" t="n">
        <v>31621</v>
      </c>
      <c r="N45" s="108">
        <f>N44*($I45/$I44)</f>
        <v/>
      </c>
      <c r="O45" s="108">
        <f t="array" ref="O45">IF(YEAR(M45)&lt;&gt;YEAR(M44),IF(O44&gt;INDEX(Table2xAcq.1[],_xlfn.AGGREGATE(15,6,(ROW(Tableyear1[])-ROW(INDEX(Tableyear1[],1,1))+1)/(YEAR(Tableyear1[])=YEAR(M44)),1)),O44-(O44-INDEX(Table2xAcq.1[],_xlfn.AGGREGATE(15,6,(ROW(Tableyear1[])-ROW(INDEX(Tableyear1[],1,1))+1)/(YEAR(Tableyear1[])=YEAR(M44)),1)))*$C$25,O44+MAX($Q$2:Q44)*$C$19),O44)*($J45/$J44)</f>
        <v/>
      </c>
      <c r="P45" s="108">
        <f t="array" ref="P45">IF(YEAR(M45)&lt;&gt;YEAR(M44),IF(O44&gt;INDEX(Table2xAcq.1[],_xlfn.AGGREGATE(15,6,(ROW(Tableyear1[])-ROW(INDEX(Tableyear1[],1,1))+1)/(YEAR(Tableyear1[])=YEAR(M44)),1)),P44+(O44-INDEX(Table2xAcq.1[],_xlfn.AGGREGATE(15,6,(ROW(Tableyear1[])-ROW(INDEX(Tableyear1[],1,1))+1)/(YEAR(Tableyear1[])=YEAR(M44)),1)))*$C$25,P44-MAX($Q$2:Q44)*$C$19),P44)*(1+Tbill_YTM)^(1/52)</f>
        <v/>
      </c>
      <c r="Q45" s="72">
        <f>SUM(N45:P45)</f>
        <v/>
      </c>
      <c r="R45" s="72">
        <f>IF(YEAR(M45)&lt;&gt;YEAR(M44), R44*EXP($C$20/52)+(-MAX(Q$2:Q44)*$C$19), R44*EXP($C$20/52))</f>
        <v/>
      </c>
      <c r="S45" s="73">
        <f>Q45/-R45</f>
        <v/>
      </c>
      <c r="T45" s="67" t="n"/>
      <c r="U45" s="67" t="n"/>
      <c r="V45" s="67" t="n"/>
    </row>
    <row r="46">
      <c r="H46" s="104" t="n">
        <v>31628</v>
      </c>
      <c r="I46" s="105" t="n">
        <v>142.294998168945</v>
      </c>
      <c r="J46" s="106" t="n">
        <v>0.07349704666266856</v>
      </c>
      <c r="K46" s="107">
        <f>K45*(1+Tbill_YTM)^(1/52)</f>
        <v/>
      </c>
      <c r="L46" s="67" t="n"/>
      <c r="M46" s="104" t="n">
        <v>31628</v>
      </c>
      <c r="N46" s="108">
        <f>N45*($I46/$I45)</f>
        <v/>
      </c>
      <c r="O46" s="108">
        <f t="array" ref="O46">IF(YEAR(M46)&lt;&gt;YEAR(M45),IF(O45&gt;INDEX(Table2xAcq.1[],_xlfn.AGGREGATE(15,6,(ROW(Tableyear1[])-ROW(INDEX(Tableyear1[],1,1))+1)/(YEAR(Tableyear1[])=YEAR(M45)),1)),O45-(O45-INDEX(Table2xAcq.1[],_xlfn.AGGREGATE(15,6,(ROW(Tableyear1[])-ROW(INDEX(Tableyear1[],1,1))+1)/(YEAR(Tableyear1[])=YEAR(M45)),1)))*$C$25,O45+MAX($Q$2:Q45)*$C$19),O45)*($J46/$J45)</f>
        <v/>
      </c>
      <c r="P46" s="108">
        <f t="array" ref="P46">IF(YEAR(M46)&lt;&gt;YEAR(M45),IF(O45&gt;INDEX(Table2xAcq.1[],_xlfn.AGGREGATE(15,6,(ROW(Tableyear1[])-ROW(INDEX(Tableyear1[],1,1))+1)/(YEAR(Tableyear1[])=YEAR(M45)),1)),P45+(O45-INDEX(Table2xAcq.1[],_xlfn.AGGREGATE(15,6,(ROW(Tableyear1[])-ROW(INDEX(Tableyear1[],1,1))+1)/(YEAR(Tableyear1[])=YEAR(M45)),1)))*$C$25,P45-MAX($Q$2:Q45)*$C$19),P45)*(1+Tbill_YTM)^(1/52)</f>
        <v/>
      </c>
      <c r="Q46" s="72">
        <f>SUM(N46:P46)</f>
        <v/>
      </c>
      <c r="R46" s="72">
        <f>IF(YEAR(M46)&lt;&gt;YEAR(M45), R45*EXP($C$20/52)+(-MAX(Q$2:Q45)*$C$19), R45*EXP($C$20/52))</f>
        <v/>
      </c>
      <c r="S46" s="73">
        <f>Q46/-R46</f>
        <v/>
      </c>
      <c r="T46" s="67" t="n"/>
      <c r="U46" s="67" t="n"/>
      <c r="V46" s="67" t="n"/>
    </row>
    <row r="47">
      <c r="H47" s="104" t="n">
        <v>31635</v>
      </c>
      <c r="I47" s="105" t="n">
        <v>149.574996948242</v>
      </c>
      <c r="J47" s="106" t="n">
        <v>0.08101745731478288</v>
      </c>
      <c r="K47" s="107">
        <f>K46*(1+Tbill_YTM)^(1/52)</f>
        <v/>
      </c>
      <c r="L47" s="67" t="n"/>
      <c r="M47" s="104" t="n">
        <v>31635</v>
      </c>
      <c r="N47" s="108">
        <f>N46*($I47/$I46)</f>
        <v/>
      </c>
      <c r="O47" s="108">
        <f t="array" ref="O47">IF(YEAR(M47)&lt;&gt;YEAR(M46),IF(O46&gt;INDEX(Table2xAcq.1[],_xlfn.AGGREGATE(15,6,(ROW(Tableyear1[])-ROW(INDEX(Tableyear1[],1,1))+1)/(YEAR(Tableyear1[])=YEAR(M46)),1)),O46-(O46-INDEX(Table2xAcq.1[],_xlfn.AGGREGATE(15,6,(ROW(Tableyear1[])-ROW(INDEX(Tableyear1[],1,1))+1)/(YEAR(Tableyear1[])=YEAR(M46)),1)))*$C$25,O46+MAX($Q$2:Q46)*$C$19),O46)*($J47/$J46)</f>
        <v/>
      </c>
      <c r="P47" s="108">
        <f t="array" ref="P47">IF(YEAR(M47)&lt;&gt;YEAR(M46),IF(O46&gt;INDEX(Table2xAcq.1[],_xlfn.AGGREGATE(15,6,(ROW(Tableyear1[])-ROW(INDEX(Tableyear1[],1,1))+1)/(YEAR(Tableyear1[])=YEAR(M46)),1)),P46+(O46-INDEX(Table2xAcq.1[],_xlfn.AGGREGATE(15,6,(ROW(Tableyear1[])-ROW(INDEX(Tableyear1[],1,1))+1)/(YEAR(Tableyear1[])=YEAR(M46)),1)))*$C$25,P46-MAX($Q$2:Q46)*$C$19),P46)*(1+Tbill_YTM)^(1/52)</f>
        <v/>
      </c>
      <c r="Q47" s="72">
        <f>SUM(N47:P47)</f>
        <v/>
      </c>
      <c r="R47" s="72">
        <f>IF(YEAR(M47)&lt;&gt;YEAR(M46), R46*EXP($C$20/52)+(-MAX(Q$2:Q46)*$C$19), R46*EXP($C$20/52))</f>
        <v/>
      </c>
      <c r="S47" s="73">
        <f>Q47/-R47</f>
        <v/>
      </c>
      <c r="T47" s="67" t="n"/>
      <c r="U47" s="67" t="n"/>
      <c r="V47" s="67" t="n"/>
    </row>
    <row r="48">
      <c r="H48" s="104" t="n">
        <v>31642</v>
      </c>
      <c r="I48" s="105" t="n">
        <v>150.945007324218</v>
      </c>
      <c r="J48" s="106" t="n">
        <v>0.08250159249006025</v>
      </c>
      <c r="K48" s="107">
        <f>K47*(1+Tbill_YTM)^(1/52)</f>
        <v/>
      </c>
      <c r="L48" s="67" t="n"/>
      <c r="M48" s="104" t="n">
        <v>31642</v>
      </c>
      <c r="N48" s="108">
        <f>N47*($I48/$I47)</f>
        <v/>
      </c>
      <c r="O48" s="108">
        <f t="array" ref="O48">IF(YEAR(M48)&lt;&gt;YEAR(M47),IF(O47&gt;INDEX(Table2xAcq.1[],_xlfn.AGGREGATE(15,6,(ROW(Tableyear1[])-ROW(INDEX(Tableyear1[],1,1))+1)/(YEAR(Tableyear1[])=YEAR(M47)),1)),O47-(O47-INDEX(Table2xAcq.1[],_xlfn.AGGREGATE(15,6,(ROW(Tableyear1[])-ROW(INDEX(Tableyear1[],1,1))+1)/(YEAR(Tableyear1[])=YEAR(M47)),1)))*$C$25,O47+MAX($Q$2:Q47)*$C$19),O47)*($J48/$J47)</f>
        <v/>
      </c>
      <c r="P48" s="108">
        <f t="array" ref="P48">IF(YEAR(M48)&lt;&gt;YEAR(M47),IF(O47&gt;INDEX(Table2xAcq.1[],_xlfn.AGGREGATE(15,6,(ROW(Tableyear1[])-ROW(INDEX(Tableyear1[],1,1))+1)/(YEAR(Tableyear1[])=YEAR(M47)),1)),P47+(O47-INDEX(Table2xAcq.1[],_xlfn.AGGREGATE(15,6,(ROW(Tableyear1[])-ROW(INDEX(Tableyear1[],1,1))+1)/(YEAR(Tableyear1[])=YEAR(M47)),1)))*$C$25,P47-MAX($Q$2:Q47)*$C$19),P47)*(1+Tbill_YTM)^(1/52)</f>
        <v/>
      </c>
      <c r="Q48" s="72">
        <f>SUM(N48:P48)</f>
        <v/>
      </c>
      <c r="R48" s="72">
        <f>IF(YEAR(M48)&lt;&gt;YEAR(M47), R47*EXP($C$20/52)+(-MAX(Q$2:Q47)*$C$19), R47*EXP($C$20/52))</f>
        <v/>
      </c>
      <c r="S48" s="73">
        <f>Q48/-R48</f>
        <v/>
      </c>
      <c r="T48" s="67" t="n"/>
      <c r="U48" s="67" t="n"/>
      <c r="V48" s="67" t="n"/>
    </row>
    <row r="49">
      <c r="H49" s="104" t="n">
        <v>31649</v>
      </c>
      <c r="I49" s="105" t="n">
        <v>151.699996948242</v>
      </c>
      <c r="J49" s="106" t="n">
        <v>0.08332689764456146</v>
      </c>
      <c r="K49" s="107">
        <f>K48*(1+Tbill_YTM)^(1/52)</f>
        <v/>
      </c>
      <c r="L49" s="67" t="n"/>
      <c r="M49" s="104" t="n">
        <v>31649</v>
      </c>
      <c r="N49" s="108">
        <f>N48*($I49/$I48)</f>
        <v/>
      </c>
      <c r="O49" s="108">
        <f t="array" ref="O49">IF(YEAR(M49)&lt;&gt;YEAR(M48),IF(O48&gt;INDEX(Table2xAcq.1[],_xlfn.AGGREGATE(15,6,(ROW(Tableyear1[])-ROW(INDEX(Tableyear1[],1,1))+1)/(YEAR(Tableyear1[])=YEAR(M48)),1)),O48-(O48-INDEX(Table2xAcq.1[],_xlfn.AGGREGATE(15,6,(ROW(Tableyear1[])-ROW(INDEX(Tableyear1[],1,1))+1)/(YEAR(Tableyear1[])=YEAR(M48)),1)))*$C$25,O48+MAX($Q$2:Q48)*$C$19),O48)*($J49/$J48)</f>
        <v/>
      </c>
      <c r="P49" s="108">
        <f t="array" ref="P49">IF(YEAR(M49)&lt;&gt;YEAR(M48),IF(O48&gt;INDEX(Table2xAcq.1[],_xlfn.AGGREGATE(15,6,(ROW(Tableyear1[])-ROW(INDEX(Tableyear1[],1,1))+1)/(YEAR(Tableyear1[])=YEAR(M48)),1)),P48+(O48-INDEX(Table2xAcq.1[],_xlfn.AGGREGATE(15,6,(ROW(Tableyear1[])-ROW(INDEX(Tableyear1[],1,1))+1)/(YEAR(Tableyear1[])=YEAR(M48)),1)))*$C$25,P48-MAX($Q$2:Q48)*$C$19),P48)*(1+Tbill_YTM)^(1/52)</f>
        <v/>
      </c>
      <c r="Q49" s="72">
        <f>SUM(N49:P49)</f>
        <v/>
      </c>
      <c r="R49" s="72">
        <f>IF(YEAR(M49)&lt;&gt;YEAR(M48), R48*EXP($C$20/52)+(-MAX(Q$2:Q48)*$C$19), R48*EXP($C$20/52))</f>
        <v/>
      </c>
      <c r="S49" s="73">
        <f>Q49/-R49</f>
        <v/>
      </c>
      <c r="T49" s="67" t="n"/>
      <c r="U49" s="67" t="n"/>
      <c r="V49" s="67" t="n"/>
    </row>
    <row r="50">
      <c r="H50" s="104" t="n">
        <v>31656</v>
      </c>
      <c r="I50" s="105" t="n">
        <v>149.669998168945</v>
      </c>
      <c r="J50" s="106" t="n">
        <v>0.08109679212176732</v>
      </c>
      <c r="K50" s="107">
        <f>K49*(1+Tbill_YTM)^(1/52)</f>
        <v/>
      </c>
      <c r="L50" s="67" t="n"/>
      <c r="M50" s="104" t="n">
        <v>31656</v>
      </c>
      <c r="N50" s="108">
        <f>N49*($I50/$I49)</f>
        <v/>
      </c>
      <c r="O50" s="108">
        <f t="array" ref="O50">IF(YEAR(M50)&lt;&gt;YEAR(M49),IF(O49&gt;INDEX(Table2xAcq.1[],_xlfn.AGGREGATE(15,6,(ROW(Tableyear1[])-ROW(INDEX(Tableyear1[],1,1))+1)/(YEAR(Tableyear1[])=YEAR(M49)),1)),O49-(O49-INDEX(Table2xAcq.1[],_xlfn.AGGREGATE(15,6,(ROW(Tableyear1[])-ROW(INDEX(Tableyear1[],1,1))+1)/(YEAR(Tableyear1[])=YEAR(M49)),1)))*$C$25,O49+MAX($Q$2:Q49)*$C$19),O49)*($J50/$J49)</f>
        <v/>
      </c>
      <c r="P50" s="108">
        <f t="array" ref="P50">IF(YEAR(M50)&lt;&gt;YEAR(M49),IF(O49&gt;INDEX(Table2xAcq.1[],_xlfn.AGGREGATE(15,6,(ROW(Tableyear1[])-ROW(INDEX(Tableyear1[],1,1))+1)/(YEAR(Tableyear1[])=YEAR(M49)),1)),P49+(O49-INDEX(Table2xAcq.1[],_xlfn.AGGREGATE(15,6,(ROW(Tableyear1[])-ROW(INDEX(Tableyear1[],1,1))+1)/(YEAR(Tableyear1[])=YEAR(M49)),1)))*$C$25,P49-MAX($Q$2:Q49)*$C$19),P49)*(1+Tbill_YTM)^(1/52)</f>
        <v/>
      </c>
      <c r="Q50" s="72">
        <f>SUM(N50:P50)</f>
        <v/>
      </c>
      <c r="R50" s="72">
        <f>IF(YEAR(M50)&lt;&gt;YEAR(M49), R49*EXP($C$20/52)+(-MAX(Q$2:Q49)*$C$19), R49*EXP($C$20/52))</f>
        <v/>
      </c>
      <c r="S50" s="73">
        <f>Q50/-R50</f>
        <v/>
      </c>
      <c r="T50" s="67" t="n"/>
      <c r="U50" s="67" t="n"/>
      <c r="V50" s="67" t="n"/>
    </row>
    <row r="51">
      <c r="H51" s="104" t="n">
        <v>31663</v>
      </c>
      <c r="I51" s="105" t="n">
        <v>135.035003662109</v>
      </c>
      <c r="J51" s="106" t="n">
        <v>0.06523721943861158</v>
      </c>
      <c r="K51" s="107">
        <f>K50*(1+Tbill_YTM)^(1/52)</f>
        <v/>
      </c>
      <c r="L51" s="67" t="n"/>
      <c r="M51" s="104" t="n">
        <v>31663</v>
      </c>
      <c r="N51" s="108">
        <f>N50*($I51/$I50)</f>
        <v/>
      </c>
      <c r="O51" s="108">
        <f t="array" ref="O51">IF(YEAR(M51)&lt;&gt;YEAR(M50),IF(O50&gt;INDEX(Table2xAcq.1[],_xlfn.AGGREGATE(15,6,(ROW(Tableyear1[])-ROW(INDEX(Tableyear1[],1,1))+1)/(YEAR(Tableyear1[])=YEAR(M50)),1)),O50-(O50-INDEX(Table2xAcq.1[],_xlfn.AGGREGATE(15,6,(ROW(Tableyear1[])-ROW(INDEX(Tableyear1[],1,1))+1)/(YEAR(Tableyear1[])=YEAR(M50)),1)))*$C$25,O50+MAX($Q$2:Q50)*$C$19),O50)*($J51/$J50)</f>
        <v/>
      </c>
      <c r="P51" s="108">
        <f t="array" ref="P51">IF(YEAR(M51)&lt;&gt;YEAR(M50),IF(O50&gt;INDEX(Table2xAcq.1[],_xlfn.AGGREGATE(15,6,(ROW(Tableyear1[])-ROW(INDEX(Tableyear1[],1,1))+1)/(YEAR(Tableyear1[])=YEAR(M50)),1)),P50+(O50-INDEX(Table2xAcq.1[],_xlfn.AGGREGATE(15,6,(ROW(Tableyear1[])-ROW(INDEX(Tableyear1[],1,1))+1)/(YEAR(Tableyear1[])=YEAR(M50)),1)))*$C$25,P50-MAX($Q$2:Q50)*$C$19),P50)*(1+Tbill_YTM)^(1/52)</f>
        <v/>
      </c>
      <c r="Q51" s="72">
        <f>SUM(N51:P51)</f>
        <v/>
      </c>
      <c r="R51" s="72">
        <f>IF(YEAR(M51)&lt;&gt;YEAR(M50), R50*EXP($C$20/52)+(-MAX(Q$2:Q50)*$C$19), R50*EXP($C$20/52))</f>
        <v/>
      </c>
      <c r="S51" s="73">
        <f>Q51/-R51</f>
        <v/>
      </c>
      <c r="T51" s="67" t="n"/>
      <c r="U51" s="67" t="n"/>
      <c r="V51" s="67" t="n"/>
    </row>
    <row r="52">
      <c r="H52" s="104" t="n">
        <v>31670</v>
      </c>
      <c r="I52" s="105" t="n">
        <v>138.455001831054</v>
      </c>
      <c r="J52" s="106" t="n">
        <v>0.06854171331022124</v>
      </c>
      <c r="K52" s="107">
        <f>K51*(1+Tbill_YTM)^(1/52)</f>
        <v/>
      </c>
      <c r="L52" s="67" t="n"/>
      <c r="M52" s="104" t="n">
        <v>31670</v>
      </c>
      <c r="N52" s="108">
        <f>N51*($I52/$I51)</f>
        <v/>
      </c>
      <c r="O52" s="108">
        <f t="array" ref="O52">IF(YEAR(M52)&lt;&gt;YEAR(M51),IF(O51&gt;INDEX(Table2xAcq.1[],_xlfn.AGGREGATE(15,6,(ROW(Tableyear1[])-ROW(INDEX(Tableyear1[],1,1))+1)/(YEAR(Tableyear1[])=YEAR(M51)),1)),O51-(O51-INDEX(Table2xAcq.1[],_xlfn.AGGREGATE(15,6,(ROW(Tableyear1[])-ROW(INDEX(Tableyear1[],1,1))+1)/(YEAR(Tableyear1[])=YEAR(M51)),1)))*$C$25,O51+MAX($Q$2:Q51)*$C$19),O51)*($J52/$J51)</f>
        <v/>
      </c>
      <c r="P52" s="108">
        <f t="array" ref="P52">IF(YEAR(M52)&lt;&gt;YEAR(M51),IF(O51&gt;INDEX(Table2xAcq.1[],_xlfn.AGGREGATE(15,6,(ROW(Tableyear1[])-ROW(INDEX(Tableyear1[],1,1))+1)/(YEAR(Tableyear1[])=YEAR(M51)),1)),P51+(O51-INDEX(Table2xAcq.1[],_xlfn.AGGREGATE(15,6,(ROW(Tableyear1[])-ROW(INDEX(Tableyear1[],1,1))+1)/(YEAR(Tableyear1[])=YEAR(M51)),1)))*$C$25,P51-MAX($Q$2:Q51)*$C$19),P51)*(1+Tbill_YTM)^(1/52)</f>
        <v/>
      </c>
      <c r="Q52" s="72">
        <f>SUM(N52:P52)</f>
        <v/>
      </c>
      <c r="R52" s="72">
        <f>IF(YEAR(M52)&lt;&gt;YEAR(M51), R51*EXP($C$20/52)+(-MAX(Q$2:Q51)*$C$19), R51*EXP($C$20/52))</f>
        <v/>
      </c>
      <c r="S52" s="73">
        <f>Q52/-R52</f>
        <v/>
      </c>
      <c r="T52" s="67" t="n"/>
      <c r="U52" s="67" t="n"/>
      <c r="V52" s="67" t="n"/>
    </row>
    <row r="53">
      <c r="H53" s="104" t="n">
        <v>31677</v>
      </c>
      <c r="I53" s="105" t="n">
        <v>137.585006713867</v>
      </c>
      <c r="J53" s="106" t="n">
        <v>0.06768033661577307</v>
      </c>
      <c r="K53" s="107">
        <f>K52*(1+Tbill_YTM)^(1/52)</f>
        <v/>
      </c>
      <c r="L53" s="67" t="n"/>
      <c r="M53" s="104" t="n">
        <v>31677</v>
      </c>
      <c r="N53" s="108">
        <f>N52*($I53/$I52)</f>
        <v/>
      </c>
      <c r="O53" s="108">
        <f t="array" ref="O53">IF(YEAR(M53)&lt;&gt;YEAR(M52),IF(O52&gt;INDEX(Table2xAcq.1[],_xlfn.AGGREGATE(15,6,(ROW(Tableyear1[])-ROW(INDEX(Tableyear1[],1,1))+1)/(YEAR(Tableyear1[])=YEAR(M52)),1)),O52-(O52-INDEX(Table2xAcq.1[],_xlfn.AGGREGATE(15,6,(ROW(Tableyear1[])-ROW(INDEX(Tableyear1[],1,1))+1)/(YEAR(Tableyear1[])=YEAR(M52)),1)))*$C$25,O52+MAX($Q$2:Q52)*$C$19),O52)*($J53/$J52)</f>
        <v/>
      </c>
      <c r="P53" s="108">
        <f t="array" ref="P53">IF(YEAR(M53)&lt;&gt;YEAR(M52),IF(O52&gt;INDEX(Table2xAcq.1[],_xlfn.AGGREGATE(15,6,(ROW(Tableyear1[])-ROW(INDEX(Tableyear1[],1,1))+1)/(YEAR(Tableyear1[])=YEAR(M52)),1)),P52+(O52-INDEX(Table2xAcq.1[],_xlfn.AGGREGATE(15,6,(ROW(Tableyear1[])-ROW(INDEX(Tableyear1[],1,1))+1)/(YEAR(Tableyear1[])=YEAR(M52)),1)))*$C$25,P52-MAX($Q$2:Q52)*$C$19),P52)*(1+Tbill_YTM)^(1/52)</f>
        <v/>
      </c>
      <c r="Q53" s="72">
        <f>SUM(N53:P53)</f>
        <v/>
      </c>
      <c r="R53" s="72">
        <f>IF(YEAR(M53)&lt;&gt;YEAR(M52), R52*EXP($C$20/52)+(-MAX(Q$2:Q52)*$C$19), R52*EXP($C$20/52))</f>
        <v/>
      </c>
      <c r="S53" s="73">
        <f>Q53/-R53</f>
        <v/>
      </c>
      <c r="T53" s="67" t="n"/>
      <c r="U53" s="67" t="n"/>
      <c r="V53" s="67" t="n"/>
    </row>
    <row r="54">
      <c r="H54" s="104" t="n">
        <v>31684</v>
      </c>
      <c r="I54" s="105" t="n">
        <v>138.554992675781</v>
      </c>
      <c r="J54" s="106" t="n">
        <v>0.06863464083805572</v>
      </c>
      <c r="K54" s="107">
        <f>K53*(1+Tbill_YTM)^(1/52)</f>
        <v/>
      </c>
      <c r="L54" s="67" t="n"/>
      <c r="M54" s="104" t="n">
        <v>31684</v>
      </c>
      <c r="N54" s="108">
        <f>N53*($I54/$I53)</f>
        <v/>
      </c>
      <c r="O54" s="108">
        <f t="array" ref="O54">IF(YEAR(M54)&lt;&gt;YEAR(M53),IF(O53&gt;INDEX(Table2xAcq.1[],_xlfn.AGGREGATE(15,6,(ROW(Tableyear1[])-ROW(INDEX(Tableyear1[],1,1))+1)/(YEAR(Tableyear1[])=YEAR(M53)),1)),O53-(O53-INDEX(Table2xAcq.1[],_xlfn.AGGREGATE(15,6,(ROW(Tableyear1[])-ROW(INDEX(Tableyear1[],1,1))+1)/(YEAR(Tableyear1[])=YEAR(M53)),1)))*$C$25,O53+MAX($Q$2:Q53)*$C$19),O53)*($J54/$J53)</f>
        <v/>
      </c>
      <c r="P54" s="108">
        <f t="array" ref="P54">IF(YEAR(M54)&lt;&gt;YEAR(M53),IF(O53&gt;INDEX(Table2xAcq.1[],_xlfn.AGGREGATE(15,6,(ROW(Tableyear1[])-ROW(INDEX(Tableyear1[],1,1))+1)/(YEAR(Tableyear1[])=YEAR(M53)),1)),P53+(O53-INDEX(Table2xAcq.1[],_xlfn.AGGREGATE(15,6,(ROW(Tableyear1[])-ROW(INDEX(Tableyear1[],1,1))+1)/(YEAR(Tableyear1[])=YEAR(M53)),1)))*$C$25,P53-MAX($Q$2:Q53)*$C$19),P53)*(1+Tbill_YTM)^(1/52)</f>
        <v/>
      </c>
      <c r="Q54" s="72">
        <f>SUM(N54:P54)</f>
        <v/>
      </c>
      <c r="R54" s="72">
        <f>IF(YEAR(M54)&lt;&gt;YEAR(M53), R53*EXP($C$20/52)+(-MAX(Q$2:Q53)*$C$19), R53*EXP($C$20/52))</f>
        <v/>
      </c>
      <c r="S54" s="73">
        <f>Q54/-R54</f>
        <v/>
      </c>
      <c r="T54" s="67" t="n"/>
      <c r="U54" s="67" t="n"/>
      <c r="V54" s="67" t="n"/>
    </row>
    <row r="55">
      <c r="H55" s="104" t="n">
        <v>31691</v>
      </c>
      <c r="I55" s="105" t="n">
        <v>139.869995117187</v>
      </c>
      <c r="J55" s="106" t="n">
        <v>0.06993744080973573</v>
      </c>
      <c r="K55" s="107">
        <f>K54*(1+Tbill_YTM)^(1/52)</f>
        <v/>
      </c>
      <c r="L55" s="67" t="n"/>
      <c r="M55" s="104" t="n">
        <v>31691</v>
      </c>
      <c r="N55" s="108">
        <f>N54*($I55/$I54)</f>
        <v/>
      </c>
      <c r="O55" s="108">
        <f t="array" ref="O55">IF(YEAR(M55)&lt;&gt;YEAR(M54),IF(O54&gt;INDEX(Table2xAcq.1[],_xlfn.AGGREGATE(15,6,(ROW(Tableyear1[])-ROW(INDEX(Tableyear1[],1,1))+1)/(YEAR(Tableyear1[])=YEAR(M54)),1)),O54-(O54-INDEX(Table2xAcq.1[],_xlfn.AGGREGATE(15,6,(ROW(Tableyear1[])-ROW(INDEX(Tableyear1[],1,1))+1)/(YEAR(Tableyear1[])=YEAR(M54)),1)))*$C$25,O54+MAX($Q$2:Q54)*$C$19),O54)*($J55/$J54)</f>
        <v/>
      </c>
      <c r="P55" s="108">
        <f t="array" ref="P55">IF(YEAR(M55)&lt;&gt;YEAR(M54),IF(O54&gt;INDEX(Table2xAcq.1[],_xlfn.AGGREGATE(15,6,(ROW(Tableyear1[])-ROW(INDEX(Tableyear1[],1,1))+1)/(YEAR(Tableyear1[])=YEAR(M54)),1)),P54+(O54-INDEX(Table2xAcq.1[],_xlfn.AGGREGATE(15,6,(ROW(Tableyear1[])-ROW(INDEX(Tableyear1[],1,1))+1)/(YEAR(Tableyear1[])=YEAR(M54)),1)))*$C$25,P54-MAX($Q$2:Q54)*$C$19),P54)*(1+Tbill_YTM)^(1/52)</f>
        <v/>
      </c>
      <c r="Q55" s="72">
        <f>SUM(N55:P55)</f>
        <v/>
      </c>
      <c r="R55" s="72">
        <f>IF(YEAR(M55)&lt;&gt;YEAR(M54), R54*EXP($C$20/52)+(-MAX(Q$2:Q54)*$C$19), R54*EXP($C$20/52))</f>
        <v/>
      </c>
      <c r="S55" s="73">
        <f>Q55/-R55</f>
        <v/>
      </c>
      <c r="T55" s="67" t="n"/>
      <c r="U55" s="67" t="n"/>
      <c r="V55" s="67" t="n"/>
    </row>
    <row r="56">
      <c r="H56" s="104" t="n">
        <v>31698</v>
      </c>
      <c r="I56" s="105" t="n">
        <v>141.195007324218</v>
      </c>
      <c r="J56" s="106" t="n">
        <v>0.07126249930743238</v>
      </c>
      <c r="K56" s="107">
        <f>K55*(1+Tbill_YTM)^(1/52)</f>
        <v/>
      </c>
      <c r="L56" s="67" t="n"/>
      <c r="M56" s="104" t="n">
        <v>31698</v>
      </c>
      <c r="N56" s="108">
        <f>N55*($I56/$I55)</f>
        <v/>
      </c>
      <c r="O56" s="108">
        <f t="array" ref="O56">IF(YEAR(M56)&lt;&gt;YEAR(M55),IF(O55&gt;INDEX(Table2xAcq.1[],_xlfn.AGGREGATE(15,6,(ROW(Tableyear1[])-ROW(INDEX(Tableyear1[],1,1))+1)/(YEAR(Tableyear1[])=YEAR(M55)),1)),O55-(O55-INDEX(Table2xAcq.1[],_xlfn.AGGREGATE(15,6,(ROW(Tableyear1[])-ROW(INDEX(Tableyear1[],1,1))+1)/(YEAR(Tableyear1[])=YEAR(M55)),1)))*$C$25,O55+MAX($Q$2:Q55)*$C$19),O55)*($J56/$J55)</f>
        <v/>
      </c>
      <c r="P56" s="108">
        <f t="array" ref="P56">IF(YEAR(M56)&lt;&gt;YEAR(M55),IF(O55&gt;INDEX(Table2xAcq.1[],_xlfn.AGGREGATE(15,6,(ROW(Tableyear1[])-ROW(INDEX(Tableyear1[],1,1))+1)/(YEAR(Tableyear1[])=YEAR(M55)),1)),P55+(O55-INDEX(Table2xAcq.1[],_xlfn.AGGREGATE(15,6,(ROW(Tableyear1[])-ROW(INDEX(Tableyear1[],1,1))+1)/(YEAR(Tableyear1[])=YEAR(M55)),1)))*$C$25,P55-MAX($Q$2:Q55)*$C$19),P55)*(1+Tbill_YTM)^(1/52)</f>
        <v/>
      </c>
      <c r="Q56" s="72">
        <f>SUM(N56:P56)</f>
        <v/>
      </c>
      <c r="R56" s="72">
        <f>IF(YEAR(M56)&lt;&gt;YEAR(M55), R55*EXP($C$20/52)+(-MAX(Q$2:Q55)*$C$19), R55*EXP($C$20/52))</f>
        <v/>
      </c>
      <c r="S56" s="73">
        <f>Q56/-R56</f>
        <v/>
      </c>
      <c r="T56" s="67" t="n"/>
      <c r="U56" s="67" t="n"/>
      <c r="V56" s="67" t="n"/>
    </row>
    <row r="57">
      <c r="H57" s="104" t="n">
        <v>31705</v>
      </c>
      <c r="I57" s="105" t="n">
        <v>141.96499633789</v>
      </c>
      <c r="J57" s="106" t="n">
        <v>0.07203974125944465</v>
      </c>
      <c r="K57" s="107">
        <f>K56*(1+Tbill_YTM)^(1/52)</f>
        <v/>
      </c>
      <c r="L57" s="67" t="n"/>
      <c r="M57" s="104" t="n">
        <v>31705</v>
      </c>
      <c r="N57" s="108">
        <f>N56*($I57/$I56)</f>
        <v/>
      </c>
      <c r="O57" s="108">
        <f t="array" ref="O57">IF(YEAR(M57)&lt;&gt;YEAR(M56),IF(O56&gt;INDEX(Table2xAcq.1[],_xlfn.AGGREGATE(15,6,(ROW(Tableyear1[])-ROW(INDEX(Tableyear1[],1,1))+1)/(YEAR(Tableyear1[])=YEAR(M56)),1)),O56-(O56-INDEX(Table2xAcq.1[],_xlfn.AGGREGATE(15,6,(ROW(Tableyear1[])-ROW(INDEX(Tableyear1[],1,1))+1)/(YEAR(Tableyear1[])=YEAR(M56)),1)))*$C$25,O56+MAX($Q$2:Q56)*$C$19),O56)*($J57/$J56)</f>
        <v/>
      </c>
      <c r="P57" s="108">
        <f t="array" ref="P57">IF(YEAR(M57)&lt;&gt;YEAR(M56),IF(O56&gt;INDEX(Table2xAcq.1[],_xlfn.AGGREGATE(15,6,(ROW(Tableyear1[])-ROW(INDEX(Tableyear1[],1,1))+1)/(YEAR(Tableyear1[])=YEAR(M56)),1)),P56+(O56-INDEX(Table2xAcq.1[],_xlfn.AGGREGATE(15,6,(ROW(Tableyear1[])-ROW(INDEX(Tableyear1[],1,1))+1)/(YEAR(Tableyear1[])=YEAR(M56)),1)))*$C$25,P56-MAX($Q$2:Q56)*$C$19),P56)*(1+Tbill_YTM)^(1/52)</f>
        <v/>
      </c>
      <c r="Q57" s="72">
        <f>SUM(N57:P57)</f>
        <v/>
      </c>
      <c r="R57" s="72">
        <f>IF(YEAR(M57)&lt;&gt;YEAR(M56), R56*EXP($C$20/52)+(-MAX(Q$2:Q56)*$C$19), R56*EXP($C$20/52))</f>
        <v/>
      </c>
      <c r="S57" s="73">
        <f>Q57/-R57</f>
        <v/>
      </c>
      <c r="T57" s="67" t="n"/>
      <c r="U57" s="67" t="n"/>
      <c r="V57" s="67" t="n"/>
    </row>
    <row r="58">
      <c r="H58" s="104" t="n">
        <v>31712</v>
      </c>
      <c r="I58" s="105" t="n">
        <v>144.479995727539</v>
      </c>
      <c r="J58" s="106" t="n">
        <v>0.0745922001045356</v>
      </c>
      <c r="K58" s="107">
        <f>K57*(1+Tbill_YTM)^(1/52)</f>
        <v/>
      </c>
      <c r="L58" s="67" t="n"/>
      <c r="M58" s="104" t="n">
        <v>31712</v>
      </c>
      <c r="N58" s="108">
        <f>N57*($I58/$I57)</f>
        <v/>
      </c>
      <c r="O58" s="108">
        <f t="array" ref="O58">IF(YEAR(M58)&lt;&gt;YEAR(M57),IF(O57&gt;INDEX(Table2xAcq.1[],_xlfn.AGGREGATE(15,6,(ROW(Tableyear1[])-ROW(INDEX(Tableyear1[],1,1))+1)/(YEAR(Tableyear1[])=YEAR(M57)),1)),O57-(O57-INDEX(Table2xAcq.1[],_xlfn.AGGREGATE(15,6,(ROW(Tableyear1[])-ROW(INDEX(Tableyear1[],1,1))+1)/(YEAR(Tableyear1[])=YEAR(M57)),1)))*$C$25,O57+MAX($Q$2:Q57)*$C$19),O57)*($J58/$J57)</f>
        <v/>
      </c>
      <c r="P58" s="108">
        <f t="array" ref="P58">IF(YEAR(M58)&lt;&gt;YEAR(M57),IF(O57&gt;INDEX(Table2xAcq.1[],_xlfn.AGGREGATE(15,6,(ROW(Tableyear1[])-ROW(INDEX(Tableyear1[],1,1))+1)/(YEAR(Tableyear1[])=YEAR(M57)),1)),P57+(O57-INDEX(Table2xAcq.1[],_xlfn.AGGREGATE(15,6,(ROW(Tableyear1[])-ROW(INDEX(Tableyear1[],1,1))+1)/(YEAR(Tableyear1[])=YEAR(M57)),1)))*$C$25,P57-MAX($Q$2:Q57)*$C$19),P57)*(1+Tbill_YTM)^(1/52)</f>
        <v/>
      </c>
      <c r="Q58" s="72">
        <f>SUM(N58:P58)</f>
        <v/>
      </c>
      <c r="R58" s="72">
        <f>IF(YEAR(M58)&lt;&gt;YEAR(M57), R57*EXP($C$20/52)+(-MAX(Q$2:Q57)*$C$19), R57*EXP($C$20/52))</f>
        <v/>
      </c>
      <c r="S58" s="73">
        <f>Q58/-R58</f>
        <v/>
      </c>
      <c r="T58" s="67" t="n"/>
      <c r="U58" s="67" t="n"/>
      <c r="V58" s="67" t="n"/>
    </row>
    <row r="59">
      <c r="H59" s="104" t="n">
        <v>31719</v>
      </c>
      <c r="I59" s="105" t="n">
        <v>144.910003662109</v>
      </c>
      <c r="J59" s="106" t="n">
        <v>0.07503620950169078</v>
      </c>
      <c r="K59" s="107">
        <f>K58*(1+Tbill_YTM)^(1/52)</f>
        <v/>
      </c>
      <c r="L59" s="67" t="n"/>
      <c r="M59" s="104" t="n">
        <v>31719</v>
      </c>
      <c r="N59" s="108">
        <f>N58*($I59/$I58)</f>
        <v/>
      </c>
      <c r="O59" s="108">
        <f t="array" ref="O59">IF(YEAR(M59)&lt;&gt;YEAR(M58),IF(O58&gt;INDEX(Table2xAcq.1[],_xlfn.AGGREGATE(15,6,(ROW(Tableyear1[])-ROW(INDEX(Tableyear1[],1,1))+1)/(YEAR(Tableyear1[])=YEAR(M58)),1)),O58-(O58-INDEX(Table2xAcq.1[],_xlfn.AGGREGATE(15,6,(ROW(Tableyear1[])-ROW(INDEX(Tableyear1[],1,1))+1)/(YEAR(Tableyear1[])=YEAR(M58)),1)))*$C$25,O58+MAX($Q$2:Q58)*$C$19),O58)*($J59/$J58)</f>
        <v/>
      </c>
      <c r="P59" s="108">
        <f t="array" ref="P59">IF(YEAR(M59)&lt;&gt;YEAR(M58),IF(O58&gt;INDEX(Table2xAcq.1[],_xlfn.AGGREGATE(15,6,(ROW(Tableyear1[])-ROW(INDEX(Tableyear1[],1,1))+1)/(YEAR(Tableyear1[])=YEAR(M58)),1)),P58+(O58-INDEX(Table2xAcq.1[],_xlfn.AGGREGATE(15,6,(ROW(Tableyear1[])-ROW(INDEX(Tableyear1[],1,1))+1)/(YEAR(Tableyear1[])=YEAR(M58)),1)))*$C$25,P58-MAX($Q$2:Q58)*$C$19),P58)*(1+Tbill_YTM)^(1/52)</f>
        <v/>
      </c>
      <c r="Q59" s="72">
        <f>SUM(N59:P59)</f>
        <v/>
      </c>
      <c r="R59" s="72">
        <f>IF(YEAR(M59)&lt;&gt;YEAR(M58), R58*EXP($C$20/52)+(-MAX(Q$2:Q58)*$C$19), R58*EXP($C$20/52))</f>
        <v/>
      </c>
      <c r="S59" s="73">
        <f>Q59/-R59</f>
        <v/>
      </c>
      <c r="T59" s="67" t="n"/>
      <c r="U59" s="67" t="n"/>
      <c r="V59" s="67" t="n"/>
    </row>
    <row r="60">
      <c r="H60" s="104" t="n">
        <v>31726</v>
      </c>
      <c r="I60" s="105" t="n">
        <v>143.505004882812</v>
      </c>
      <c r="J60" s="106" t="n">
        <v>0.0735811576751961</v>
      </c>
      <c r="K60" s="107">
        <f>K59*(1+Tbill_YTM)^(1/52)</f>
        <v/>
      </c>
      <c r="L60" s="67" t="n"/>
      <c r="M60" s="104" t="n">
        <v>31726</v>
      </c>
      <c r="N60" s="108">
        <f>N59*($I60/$I59)</f>
        <v/>
      </c>
      <c r="O60" s="108">
        <f t="array" ref="O60">IF(YEAR(M60)&lt;&gt;YEAR(M59),IF(O59&gt;INDEX(Table2xAcq.1[],_xlfn.AGGREGATE(15,6,(ROW(Tableyear1[])-ROW(INDEX(Tableyear1[],1,1))+1)/(YEAR(Tableyear1[])=YEAR(M59)),1)),O59-(O59-INDEX(Table2xAcq.1[],_xlfn.AGGREGATE(15,6,(ROW(Tableyear1[])-ROW(INDEX(Tableyear1[],1,1))+1)/(YEAR(Tableyear1[])=YEAR(M59)),1)))*$C$25,O59+MAX($Q$2:Q59)*$C$19),O59)*($J60/$J59)</f>
        <v/>
      </c>
      <c r="P60" s="108">
        <f t="array" ref="P60">IF(YEAR(M60)&lt;&gt;YEAR(M59),IF(O59&gt;INDEX(Table2xAcq.1[],_xlfn.AGGREGATE(15,6,(ROW(Tableyear1[])-ROW(INDEX(Tableyear1[],1,1))+1)/(YEAR(Tableyear1[])=YEAR(M59)),1)),P59+(O59-INDEX(Table2xAcq.1[],_xlfn.AGGREGATE(15,6,(ROW(Tableyear1[])-ROW(INDEX(Tableyear1[],1,1))+1)/(YEAR(Tableyear1[])=YEAR(M59)),1)))*$C$25,P59-MAX($Q$2:Q59)*$C$19),P59)*(1+Tbill_YTM)^(1/52)</f>
        <v/>
      </c>
      <c r="Q60" s="72">
        <f>SUM(N60:P60)</f>
        <v/>
      </c>
      <c r="R60" s="72">
        <f>IF(YEAR(M60)&lt;&gt;YEAR(M59), R59*EXP($C$20/52)+(-MAX(Q$2:Q59)*$C$19), R59*EXP($C$20/52))</f>
        <v/>
      </c>
      <c r="S60" s="73">
        <f>Q60/-R60</f>
        <v/>
      </c>
      <c r="T60" s="67" t="n"/>
      <c r="U60" s="67" t="n"/>
      <c r="V60" s="67" t="n"/>
    </row>
    <row r="61">
      <c r="H61" s="104" t="n">
        <v>31733</v>
      </c>
      <c r="I61" s="105" t="n">
        <v>142.899993896484</v>
      </c>
      <c r="J61" s="106" t="n">
        <v>0.07296072762376231</v>
      </c>
      <c r="K61" s="107">
        <f>K60*(1+Tbill_YTM)^(1/52)</f>
        <v/>
      </c>
      <c r="L61" s="67" t="n"/>
      <c r="M61" s="104" t="n">
        <v>31733</v>
      </c>
      <c r="N61" s="108">
        <f>N60*($I61/$I60)</f>
        <v/>
      </c>
      <c r="O61" s="108">
        <f t="array" ref="O61">IF(YEAR(M61)&lt;&gt;YEAR(M60),IF(O60&gt;INDEX(Table2xAcq.1[],_xlfn.AGGREGATE(15,6,(ROW(Tableyear1[])-ROW(INDEX(Tableyear1[],1,1))+1)/(YEAR(Tableyear1[])=YEAR(M60)),1)),O60-(O60-INDEX(Table2xAcq.1[],_xlfn.AGGREGATE(15,6,(ROW(Tableyear1[])-ROW(INDEX(Tableyear1[],1,1))+1)/(YEAR(Tableyear1[])=YEAR(M60)),1)))*$C$25,O60+MAX($Q$2:Q60)*$C$19),O60)*($J61/$J60)</f>
        <v/>
      </c>
      <c r="P61" s="108">
        <f t="array" ref="P61">IF(YEAR(M61)&lt;&gt;YEAR(M60),IF(O60&gt;INDEX(Table2xAcq.1[],_xlfn.AGGREGATE(15,6,(ROW(Tableyear1[])-ROW(INDEX(Tableyear1[],1,1))+1)/(YEAR(Tableyear1[])=YEAR(M60)),1)),P60+(O60-INDEX(Table2xAcq.1[],_xlfn.AGGREGATE(15,6,(ROW(Tableyear1[])-ROW(INDEX(Tableyear1[],1,1))+1)/(YEAR(Tableyear1[])=YEAR(M60)),1)))*$C$25,P60-MAX($Q$2:Q60)*$C$19),P60)*(1+Tbill_YTM)^(1/52)</f>
        <v/>
      </c>
      <c r="Q61" s="72">
        <f>SUM(N61:P61)</f>
        <v/>
      </c>
      <c r="R61" s="72">
        <f>IF(YEAR(M61)&lt;&gt;YEAR(M60), R60*EXP($C$20/52)+(-MAX(Q$2:Q60)*$C$19), R60*EXP($C$20/52))</f>
        <v/>
      </c>
      <c r="S61" s="73">
        <f>Q61/-R61</f>
        <v/>
      </c>
      <c r="T61" s="67" t="n"/>
      <c r="U61" s="67" t="n"/>
      <c r="V61" s="67" t="n"/>
    </row>
    <row r="62">
      <c r="H62" s="104" t="n">
        <v>31740</v>
      </c>
      <c r="I62" s="105" t="n">
        <v>147.940002441406</v>
      </c>
      <c r="J62" s="106" t="n">
        <v>0.07810730154081739</v>
      </c>
      <c r="K62" s="107">
        <f>K61*(1+Tbill_YTM)^(1/52)</f>
        <v/>
      </c>
      <c r="L62" s="67" t="n"/>
      <c r="M62" s="104" t="n">
        <v>31740</v>
      </c>
      <c r="N62" s="108">
        <f>N61*($I62/$I61)</f>
        <v/>
      </c>
      <c r="O62" s="108">
        <f t="array" ref="O62">IF(YEAR(M62)&lt;&gt;YEAR(M61),IF(O61&gt;INDEX(Table2xAcq.1[],_xlfn.AGGREGATE(15,6,(ROW(Tableyear1[])-ROW(INDEX(Tableyear1[],1,1))+1)/(YEAR(Tableyear1[])=YEAR(M61)),1)),O61-(O61-INDEX(Table2xAcq.1[],_xlfn.AGGREGATE(15,6,(ROW(Tableyear1[])-ROW(INDEX(Tableyear1[],1,1))+1)/(YEAR(Tableyear1[])=YEAR(M61)),1)))*$C$25,O61+MAX($Q$2:Q61)*$C$19),O61)*($J62/$J61)</f>
        <v/>
      </c>
      <c r="P62" s="108">
        <f t="array" ref="P62">IF(YEAR(M62)&lt;&gt;YEAR(M61),IF(O61&gt;INDEX(Table2xAcq.1[],_xlfn.AGGREGATE(15,6,(ROW(Tableyear1[])-ROW(INDEX(Tableyear1[],1,1))+1)/(YEAR(Tableyear1[])=YEAR(M61)),1)),P61+(O61-INDEX(Table2xAcq.1[],_xlfn.AGGREGATE(15,6,(ROW(Tableyear1[])-ROW(INDEX(Tableyear1[],1,1))+1)/(YEAR(Tableyear1[])=YEAR(M61)),1)))*$C$25,P61-MAX($Q$2:Q61)*$C$19),P61)*(1+Tbill_YTM)^(1/52)</f>
        <v/>
      </c>
      <c r="Q62" s="72">
        <f>SUM(N62:P62)</f>
        <v/>
      </c>
      <c r="R62" s="72">
        <f>IF(YEAR(M62)&lt;&gt;YEAR(M61), R61*EXP($C$20/52)+(-MAX(Q$2:Q61)*$C$19), R61*EXP($C$20/52))</f>
        <v/>
      </c>
      <c r="S62" s="73">
        <f>Q62/-R62</f>
        <v/>
      </c>
      <c r="T62" s="67" t="n"/>
      <c r="U62" s="67" t="n"/>
      <c r="V62" s="67" t="n"/>
    </row>
    <row r="63">
      <c r="H63" s="104" t="n">
        <v>31747</v>
      </c>
      <c r="I63" s="105" t="n">
        <v>149.044998168945</v>
      </c>
      <c r="J63" s="106" t="n">
        <v>0.07927410204193797</v>
      </c>
      <c r="K63" s="107">
        <f>K62*(1+Tbill_YTM)^(1/52)</f>
        <v/>
      </c>
      <c r="L63" s="67" t="n"/>
      <c r="M63" s="104" t="n">
        <v>31747</v>
      </c>
      <c r="N63" s="108">
        <f>N62*($I63/$I62)</f>
        <v/>
      </c>
      <c r="O63" s="108">
        <f t="array" ref="O63">IF(YEAR(M63)&lt;&gt;YEAR(M62),IF(O62&gt;INDEX(Table2xAcq.1[],_xlfn.AGGREGATE(15,6,(ROW(Tableyear1[])-ROW(INDEX(Tableyear1[],1,1))+1)/(YEAR(Tableyear1[])=YEAR(M62)),1)),O62-(O62-INDEX(Table2xAcq.1[],_xlfn.AGGREGATE(15,6,(ROW(Tableyear1[])-ROW(INDEX(Tableyear1[],1,1))+1)/(YEAR(Tableyear1[])=YEAR(M62)),1)))*$C$25,O62+MAX($Q$2:Q62)*$C$19),O62)*($J63/$J62)</f>
        <v/>
      </c>
      <c r="P63" s="108">
        <f t="array" ref="P63">IF(YEAR(M63)&lt;&gt;YEAR(M62),IF(O62&gt;INDEX(Table2xAcq.1[],_xlfn.AGGREGATE(15,6,(ROW(Tableyear1[])-ROW(INDEX(Tableyear1[],1,1))+1)/(YEAR(Tableyear1[])=YEAR(M62)),1)),P62+(O62-INDEX(Table2xAcq.1[],_xlfn.AGGREGATE(15,6,(ROW(Tableyear1[])-ROW(INDEX(Tableyear1[],1,1))+1)/(YEAR(Tableyear1[])=YEAR(M62)),1)))*$C$25,P62-MAX($Q$2:Q62)*$C$19),P62)*(1+Tbill_YTM)^(1/52)</f>
        <v/>
      </c>
      <c r="Q63" s="72">
        <f>SUM(N63:P63)</f>
        <v/>
      </c>
      <c r="R63" s="72">
        <f>IF(YEAR(M63)&lt;&gt;YEAR(M62), R62*EXP($C$20/52)+(-MAX(Q$2:Q62)*$C$19), R62*EXP($C$20/52))</f>
        <v/>
      </c>
      <c r="S63" s="73">
        <f>Q63/-R63</f>
        <v/>
      </c>
      <c r="T63" s="67" t="n"/>
      <c r="U63" s="67" t="n"/>
      <c r="V63" s="67" t="n"/>
    </row>
    <row r="64">
      <c r="H64" s="104" t="n">
        <v>31754</v>
      </c>
      <c r="I64" s="105" t="n">
        <v>144.979995727539</v>
      </c>
      <c r="J64" s="106" t="n">
        <v>0.07494991240391374</v>
      </c>
      <c r="K64" s="107">
        <f>K63*(1+Tbill_YTM)^(1/52)</f>
        <v/>
      </c>
      <c r="L64" s="67" t="n"/>
      <c r="M64" s="104" t="n">
        <v>31754</v>
      </c>
      <c r="N64" s="108">
        <f>N63*($I64/$I63)</f>
        <v/>
      </c>
      <c r="O64" s="108">
        <f t="array" ref="O64">IF(YEAR(M64)&lt;&gt;YEAR(M63),IF(O63&gt;INDEX(Table2xAcq.1[],_xlfn.AGGREGATE(15,6,(ROW(Tableyear1[])-ROW(INDEX(Tableyear1[],1,1))+1)/(YEAR(Tableyear1[])=YEAR(M63)),1)),O63-(O63-INDEX(Table2xAcq.1[],_xlfn.AGGREGATE(15,6,(ROW(Tableyear1[])-ROW(INDEX(Tableyear1[],1,1))+1)/(YEAR(Tableyear1[])=YEAR(M63)),1)))*$C$25,O63+MAX($Q$2:Q63)*$C$19),O63)*($J64/$J63)</f>
        <v/>
      </c>
      <c r="P64" s="108">
        <f t="array" ref="P64">IF(YEAR(M64)&lt;&gt;YEAR(M63),IF(O63&gt;INDEX(Table2xAcq.1[],_xlfn.AGGREGATE(15,6,(ROW(Tableyear1[])-ROW(INDEX(Tableyear1[],1,1))+1)/(YEAR(Tableyear1[])=YEAR(M63)),1)),P63+(O63-INDEX(Table2xAcq.1[],_xlfn.AGGREGATE(15,6,(ROW(Tableyear1[])-ROW(INDEX(Tableyear1[],1,1))+1)/(YEAR(Tableyear1[])=YEAR(M63)),1)))*$C$25,P63-MAX($Q$2:Q63)*$C$19),P63)*(1+Tbill_YTM)^(1/52)</f>
        <v/>
      </c>
      <c r="Q64" s="72">
        <f>SUM(N64:P64)</f>
        <v/>
      </c>
      <c r="R64" s="72">
        <f>IF(YEAR(M64)&lt;&gt;YEAR(M63), R63*EXP($C$20/52)+(-MAX(Q$2:Q63)*$C$19), R63*EXP($C$20/52))</f>
        <v/>
      </c>
      <c r="S64" s="73">
        <f>Q64/-R64</f>
        <v/>
      </c>
      <c r="T64" s="67" t="n"/>
      <c r="U64" s="67" t="n"/>
      <c r="V64" s="67" t="n"/>
    </row>
    <row r="65">
      <c r="H65" s="104" t="n">
        <v>31761</v>
      </c>
      <c r="I65" s="105" t="n">
        <v>143.77000427246</v>
      </c>
      <c r="J65" s="106" t="n">
        <v>0.07369886044860692</v>
      </c>
      <c r="K65" s="107">
        <f>K64*(1+Tbill_YTM)^(1/52)</f>
        <v/>
      </c>
      <c r="L65" s="67" t="n"/>
      <c r="M65" s="104" t="n">
        <v>31761</v>
      </c>
      <c r="N65" s="108">
        <f>N64*($I65/$I64)</f>
        <v/>
      </c>
      <c r="O65" s="108">
        <f t="array" ref="O65">IF(YEAR(M65)&lt;&gt;YEAR(M64),IF(O64&gt;INDEX(Table2xAcq.1[],_xlfn.AGGREGATE(15,6,(ROW(Tableyear1[])-ROW(INDEX(Tableyear1[],1,1))+1)/(YEAR(Tableyear1[])=YEAR(M64)),1)),O64-(O64-INDEX(Table2xAcq.1[],_xlfn.AGGREGATE(15,6,(ROW(Tableyear1[])-ROW(INDEX(Tableyear1[],1,1))+1)/(YEAR(Tableyear1[])=YEAR(M64)),1)))*$C$25,O64+MAX($Q$2:Q64)*$C$19),O64)*($J65/$J64)</f>
        <v/>
      </c>
      <c r="P65" s="108">
        <f t="array" ref="P65">IF(YEAR(M65)&lt;&gt;YEAR(M64),IF(O64&gt;INDEX(Table2xAcq.1[],_xlfn.AGGREGATE(15,6,(ROW(Tableyear1[])-ROW(INDEX(Tableyear1[],1,1))+1)/(YEAR(Tableyear1[])=YEAR(M64)),1)),P64+(O64-INDEX(Table2xAcq.1[],_xlfn.AGGREGATE(15,6,(ROW(Tableyear1[])-ROW(INDEX(Tableyear1[],1,1))+1)/(YEAR(Tableyear1[])=YEAR(M64)),1)))*$C$25,P64-MAX($Q$2:Q64)*$C$19),P64)*(1+Tbill_YTM)^(1/52)</f>
        <v/>
      </c>
      <c r="Q65" s="72">
        <f>SUM(N65:P65)</f>
        <v/>
      </c>
      <c r="R65" s="72">
        <f>IF(YEAR(M65)&lt;&gt;YEAR(M64), R64*EXP($C$20/52)+(-MAX(Q$2:Q64)*$C$19), R64*EXP($C$20/52))</f>
        <v/>
      </c>
      <c r="S65" s="73">
        <f>Q65/-R65</f>
        <v/>
      </c>
      <c r="T65" s="67" t="n"/>
      <c r="U65" s="67" t="n"/>
      <c r="V65" s="67" t="n"/>
    </row>
    <row r="66">
      <c r="H66" s="104" t="n">
        <v>31768</v>
      </c>
      <c r="I66" s="105" t="n">
        <v>142.934997558593</v>
      </c>
      <c r="J66" s="106" t="n">
        <v>0.07284278419556169</v>
      </c>
      <c r="K66" s="107">
        <f>K65*(1+Tbill_YTM)^(1/52)</f>
        <v/>
      </c>
      <c r="L66" s="67" t="n"/>
      <c r="M66" s="104" t="n">
        <v>31768</v>
      </c>
      <c r="N66" s="108">
        <f>N65*($I66/$I65)</f>
        <v/>
      </c>
      <c r="O66" s="108">
        <f t="array" ref="O66">IF(YEAR(M66)&lt;&gt;YEAR(M65),IF(O65&gt;INDEX(Table2xAcq.1[],_xlfn.AGGREGATE(15,6,(ROW(Tableyear1[])-ROW(INDEX(Tableyear1[],1,1))+1)/(YEAR(Tableyear1[])=YEAR(M65)),1)),O65-(O65-INDEX(Table2xAcq.1[],_xlfn.AGGREGATE(15,6,(ROW(Tableyear1[])-ROW(INDEX(Tableyear1[],1,1))+1)/(YEAR(Tableyear1[])=YEAR(M65)),1)))*$C$25,O65+MAX($Q$2:Q65)*$C$19),O65)*($J66/$J65)</f>
        <v/>
      </c>
      <c r="P66" s="108">
        <f t="array" ref="P66">IF(YEAR(M66)&lt;&gt;YEAR(M65),IF(O65&gt;INDEX(Table2xAcq.1[],_xlfn.AGGREGATE(15,6,(ROW(Tableyear1[])-ROW(INDEX(Tableyear1[],1,1))+1)/(YEAR(Tableyear1[])=YEAR(M65)),1)),P65+(O65-INDEX(Table2xAcq.1[],_xlfn.AGGREGATE(15,6,(ROW(Tableyear1[])-ROW(INDEX(Tableyear1[],1,1))+1)/(YEAR(Tableyear1[])=YEAR(M65)),1)))*$C$25,P65-MAX($Q$2:Q65)*$C$19),P65)*(1+Tbill_YTM)^(1/52)</f>
        <v/>
      </c>
      <c r="Q66" s="72">
        <f>SUM(N66:P66)</f>
        <v/>
      </c>
      <c r="R66" s="72">
        <f>IF(YEAR(M66)&lt;&gt;YEAR(M65), R65*EXP($C$20/52)+(-MAX(Q$2:Q65)*$C$19), R65*EXP($C$20/52))</f>
        <v/>
      </c>
      <c r="S66" s="73">
        <f>Q66/-R66</f>
        <v/>
      </c>
      <c r="T66" s="67" t="n"/>
      <c r="U66" s="67" t="n"/>
      <c r="V66" s="67" t="n"/>
    </row>
    <row r="67" ht="17.5" customHeight="1" s="15">
      <c r="A67" s="4" t="n"/>
      <c r="G67" s="110" t="inlineStr">
        <is>
          <t>year-end</t>
        </is>
      </c>
      <c r="H67" s="111" t="n">
        <v>31775</v>
      </c>
      <c r="I67" s="112" t="n">
        <v>142.860000610351</v>
      </c>
      <c r="J67" s="113" t="n">
        <v>0.07276634404291286</v>
      </c>
      <c r="K67" s="114">
        <f>K66*(1+Tbill_YTM)^(1/52)</f>
        <v/>
      </c>
      <c r="L67" s="114" t="n"/>
      <c r="M67" s="111" t="n">
        <v>31775</v>
      </c>
      <c r="N67" s="118">
        <f>N66*($I67/$I66)</f>
        <v/>
      </c>
      <c r="O67" s="115">
        <f t="array" ref="O67">IF(YEAR(M67)&lt;&gt;YEAR(M66),IF(O66&gt;INDEX(Table2xAcq.1[],_xlfn.AGGREGATE(15,6,(ROW(Tableyear1[])-ROW(INDEX(Tableyear1[],1,1))+1)/(YEAR(Tableyear1[])=YEAR(M66)),1)),O66-(O66-INDEX(Table2xAcq.1[],_xlfn.AGGREGATE(15,6,(ROW(Tableyear1[])-ROW(INDEX(Tableyear1[],1,1))+1)/(YEAR(Tableyear1[])=YEAR(M66)),1)))*$C$25,O66+MAX($Q$2:Q66)*$C$19),O66)*($J67/$J66)</f>
        <v/>
      </c>
      <c r="P67" s="115">
        <f t="array" ref="P67">IF(YEAR(M67)&lt;&gt;YEAR(M66),IF(O66&gt;INDEX(Table2xAcq.1[],_xlfn.AGGREGATE(15,6,(ROW(Tableyear1[])-ROW(INDEX(Tableyear1[],1,1))+1)/(YEAR(Tableyear1[])=YEAR(M66)),1)),P66+(O66-INDEX(Table2xAcq.1[],_xlfn.AGGREGATE(15,6,(ROW(Tableyear1[])-ROW(INDEX(Tableyear1[],1,1))+1)/(YEAR(Tableyear1[])=YEAR(M66)),1)))*$C$25,P66-MAX($Q$2:Q66)*$C$19),P66)*(1+Tbill_YTM)^(1/52)</f>
        <v/>
      </c>
      <c r="Q67" s="116">
        <f>SUM(N67:P67)</f>
        <v/>
      </c>
      <c r="R67" s="119">
        <f>IF(YEAR(M67)&lt;&gt;YEAR(M66), R66*EXP($C$20/52)+(-MAX(Q$2:Q66)*$C$19), R66*EXP($C$20/52))</f>
        <v/>
      </c>
      <c r="S67" s="117">
        <f>Q67/-R67</f>
        <v/>
      </c>
      <c r="T67" s="110" t="n"/>
      <c r="U67" s="110" t="n"/>
      <c r="V67" s="110" t="n"/>
    </row>
    <row r="68" ht="17.5" customHeight="1" s="15">
      <c r="H68" s="104" t="n">
        <v>31782</v>
      </c>
      <c r="I68" s="105" t="n">
        <v>156.990005493164</v>
      </c>
      <c r="J68" s="106" t="n">
        <v>0.08716069924714086</v>
      </c>
      <c r="K68" s="107">
        <f>K67*(1+Tbill_YTM)^(1/52)</f>
        <v/>
      </c>
      <c r="L68" s="67" t="n"/>
      <c r="M68" s="104" t="n">
        <v>31782</v>
      </c>
      <c r="N68" s="108">
        <f>N67*($I68/$I67)</f>
        <v/>
      </c>
      <c r="O68" s="108">
        <f t="array" ref="O68">IF(YEAR(M68)&lt;&gt;YEAR(M67),IF(O67&gt;INDEX(Table2xAcq.1[],_xlfn.AGGREGATE(15,6,(ROW(Tableyear1[])-ROW(INDEX(Tableyear1[],1,1))+1)/(YEAR(Tableyear1[])=YEAR(M67)),1)),O67-(O67-INDEX(Table2xAcq.1[],_xlfn.AGGREGATE(15,6,(ROW(Tableyear1[])-ROW(INDEX(Tableyear1[],1,1))+1)/(YEAR(Tableyear1[])=YEAR(M67)),1)))*$C$25,O67+MAX($Q$2:Q67)*$C$19),O67)*($J68/$J67)</f>
        <v/>
      </c>
      <c r="P68" s="108">
        <f t="array" ref="P68">IF(YEAR(M68)&lt;&gt;YEAR(M67),IF(O67&gt;INDEX(Table2xAcq.1[],_xlfn.AGGREGATE(15,6,(ROW(Tableyear1[])-ROW(INDEX(Tableyear1[],1,1))+1)/(YEAR(Tableyear1[])=YEAR(M67)),1)),P67+(O67-INDEX(Table2xAcq.1[],_xlfn.AGGREGATE(15,6,(ROW(Tableyear1[])-ROW(INDEX(Tableyear1[],1,1))+1)/(YEAR(Tableyear1[])=YEAR(M67)),1)))*$C$25,P67-MAX($Q$2:Q67)*$C$19),P67)*(1+Tbill_YTM)^(1/52)</f>
        <v/>
      </c>
      <c r="Q68" s="72">
        <f>SUM(N68:P68)</f>
        <v/>
      </c>
      <c r="R68" s="72">
        <f>IF(YEAR(M68)&lt;&gt;YEAR(M67), R67*EXP($C$20/52)+(-MAX(Q$2:Q67)*$C$19), R67*EXP($C$20/52))</f>
        <v/>
      </c>
      <c r="S68" s="73">
        <f>Q68/-R68</f>
        <v/>
      </c>
      <c r="T68" s="67" t="n"/>
      <c r="U68" s="67" t="n"/>
      <c r="V68" s="67" t="n"/>
    </row>
    <row r="69">
      <c r="H69" s="104" t="n">
        <v>31789</v>
      </c>
      <c r="I69" s="105" t="n">
        <v>162.514999389648</v>
      </c>
      <c r="J69" s="106" t="n">
        <v>0.09329564178492808</v>
      </c>
      <c r="K69" s="107">
        <f>K68*(1+Tbill_YTM)^(1/52)</f>
        <v/>
      </c>
      <c r="L69" s="67" t="n"/>
      <c r="M69" s="104" t="n">
        <v>31789</v>
      </c>
      <c r="N69" s="108">
        <f>N68*($I69/$I68)</f>
        <v/>
      </c>
      <c r="O69" s="108">
        <f t="array" ref="O69">IF(YEAR(M69)&lt;&gt;YEAR(M68),IF(O68&gt;INDEX(Table2xAcq.1[],_xlfn.AGGREGATE(15,6,(ROW(Tableyear1[])-ROW(INDEX(Tableyear1[],1,1))+1)/(YEAR(Tableyear1[])=YEAR(M68)),1)),O68-(O68-INDEX(Table2xAcq.1[],_xlfn.AGGREGATE(15,6,(ROW(Tableyear1[])-ROW(INDEX(Tableyear1[],1,1))+1)/(YEAR(Tableyear1[])=YEAR(M68)),1)))*$C$25,O68+MAX($Q$2:Q68)*$C$19),O68)*($J69/$J68)</f>
        <v/>
      </c>
      <c r="P69" s="108">
        <f t="array" ref="P69">IF(YEAR(M69)&lt;&gt;YEAR(M68),IF(O68&gt;INDEX(Table2xAcq.1[],_xlfn.AGGREGATE(15,6,(ROW(Tableyear1[])-ROW(INDEX(Tableyear1[],1,1))+1)/(YEAR(Tableyear1[])=YEAR(M68)),1)),P68+(O68-INDEX(Table2xAcq.1[],_xlfn.AGGREGATE(15,6,(ROW(Tableyear1[])-ROW(INDEX(Tableyear1[],1,1))+1)/(YEAR(Tableyear1[])=YEAR(M68)),1)))*$C$25,P68-MAX($Q$2:Q68)*$C$19),P68)*(1+Tbill_YTM)^(1/52)</f>
        <v/>
      </c>
      <c r="Q69" s="72">
        <f>SUM(N69:P69)</f>
        <v/>
      </c>
      <c r="R69" s="72">
        <f>IF(YEAR(M69)&lt;&gt;YEAR(M68), R68*EXP($C$20/52)+(-MAX(Q$2:Q68)*$C$19), R68*EXP($C$20/52))</f>
        <v/>
      </c>
      <c r="S69" s="73">
        <f>Q69/-R69</f>
        <v/>
      </c>
      <c r="T69" s="67" t="n"/>
      <c r="U69" s="67" t="n"/>
      <c r="V69" s="67" t="n"/>
    </row>
    <row r="70">
      <c r="H70" s="104" t="n">
        <v>31796</v>
      </c>
      <c r="I70" s="105" t="n">
        <v>166.764999389648</v>
      </c>
      <c r="J70" s="106" t="n">
        <v>0.09817527110006934</v>
      </c>
      <c r="K70" s="107">
        <f>K69*(1+Tbill_YTM)^(1/52)</f>
        <v/>
      </c>
      <c r="L70" s="67" t="n"/>
      <c r="M70" s="104" t="n">
        <v>31796</v>
      </c>
      <c r="N70" s="108">
        <f>N69*($I70/$I69)</f>
        <v/>
      </c>
      <c r="O70" s="108">
        <f t="array" ref="O70">IF(YEAR(M70)&lt;&gt;YEAR(M69),IF(O69&gt;INDEX(Table2xAcq.1[],_xlfn.AGGREGATE(15,6,(ROW(Tableyear1[])-ROW(INDEX(Tableyear1[],1,1))+1)/(YEAR(Tableyear1[])=YEAR(M69)),1)),O69-(O69-INDEX(Table2xAcq.1[],_xlfn.AGGREGATE(15,6,(ROW(Tableyear1[])-ROW(INDEX(Tableyear1[],1,1))+1)/(YEAR(Tableyear1[])=YEAR(M69)),1)))*$C$25,O69+MAX($Q$2:Q69)*$C$19),O69)*($J70/$J69)</f>
        <v/>
      </c>
      <c r="P70" s="108">
        <f t="array" ref="P70">IF(YEAR(M70)&lt;&gt;YEAR(M69),IF(O69&gt;INDEX(Table2xAcq.1[],_xlfn.AGGREGATE(15,6,(ROW(Tableyear1[])-ROW(INDEX(Tableyear1[],1,1))+1)/(YEAR(Tableyear1[])=YEAR(M69)),1)),P69+(O69-INDEX(Table2xAcq.1[],_xlfn.AGGREGATE(15,6,(ROW(Tableyear1[])-ROW(INDEX(Tableyear1[],1,1))+1)/(YEAR(Tableyear1[])=YEAR(M69)),1)))*$C$25,P69-MAX($Q$2:Q69)*$C$19),P69)*(1+Tbill_YTM)^(1/52)</f>
        <v/>
      </c>
      <c r="Q70" s="72">
        <f>SUM(N70:P70)</f>
        <v/>
      </c>
      <c r="R70" s="72">
        <f>IF(YEAR(M70)&lt;&gt;YEAR(M69), R69*EXP($C$20/52)+(-MAX(Q$2:Q69)*$C$19), R69*EXP($C$20/52))</f>
        <v/>
      </c>
      <c r="S70" s="73">
        <f>Q70/-R70</f>
        <v/>
      </c>
      <c r="T70" s="67" t="n"/>
      <c r="U70" s="67" t="n"/>
      <c r="V70" s="67" t="n"/>
    </row>
    <row r="71">
      <c r="H71" s="104" t="n">
        <v>31803</v>
      </c>
      <c r="I71" s="105" t="n">
        <v>166.675003051757</v>
      </c>
      <c r="J71" s="106" t="n">
        <v>0.09806930863908768</v>
      </c>
      <c r="K71" s="107">
        <f>K70*(1+Tbill_YTM)^(1/52)</f>
        <v/>
      </c>
      <c r="L71" s="67" t="n"/>
      <c r="M71" s="104" t="n">
        <v>31803</v>
      </c>
      <c r="N71" s="108">
        <f>N70*($I71/$I70)</f>
        <v/>
      </c>
      <c r="O71" s="108">
        <f t="array" ref="O71">IF(YEAR(M71)&lt;&gt;YEAR(M70),IF(O70&gt;INDEX(Table2xAcq.1[],_xlfn.AGGREGATE(15,6,(ROW(Tableyear1[])-ROW(INDEX(Tableyear1[],1,1))+1)/(YEAR(Tableyear1[])=YEAR(M70)),1)),O70-(O70-INDEX(Table2xAcq.1[],_xlfn.AGGREGATE(15,6,(ROW(Tableyear1[])-ROW(INDEX(Tableyear1[],1,1))+1)/(YEAR(Tableyear1[])=YEAR(M70)),1)))*$C$25,O70+MAX($Q$2:Q70)*$C$19),O70)*($J71/$J70)</f>
        <v/>
      </c>
      <c r="P71" s="108">
        <f t="array" ref="P71">IF(YEAR(M71)&lt;&gt;YEAR(M70),IF(O70&gt;INDEX(Table2xAcq.1[],_xlfn.AGGREGATE(15,6,(ROW(Tableyear1[])-ROW(INDEX(Tableyear1[],1,1))+1)/(YEAR(Tableyear1[])=YEAR(M70)),1)),P70+(O70-INDEX(Table2xAcq.1[],_xlfn.AGGREGATE(15,6,(ROW(Tableyear1[])-ROW(INDEX(Tableyear1[],1,1))+1)/(YEAR(Tableyear1[])=YEAR(M70)),1)))*$C$25,P70-MAX($Q$2:Q70)*$C$19),P70)*(1+Tbill_YTM)^(1/52)</f>
        <v/>
      </c>
      <c r="Q71" s="72">
        <f>SUM(N71:P71)</f>
        <v/>
      </c>
      <c r="R71" s="72">
        <f>IF(YEAR(M71)&lt;&gt;YEAR(M70), R70*EXP($C$20/52)+(-MAX(Q$2:Q70)*$C$19), R70*EXP($C$20/52))</f>
        <v/>
      </c>
      <c r="S71" s="73">
        <f>Q71/-R71</f>
        <v/>
      </c>
      <c r="T71" s="67" t="n"/>
      <c r="U71" s="67" t="n"/>
      <c r="V71" s="67" t="n"/>
    </row>
    <row r="72">
      <c r="H72" s="104" t="n">
        <v>31810</v>
      </c>
      <c r="I72" s="105" t="n">
        <v>174.630004882812</v>
      </c>
      <c r="J72" s="106" t="n">
        <v>0.1074305387637031</v>
      </c>
      <c r="K72" s="107">
        <f>K71*(1+Tbill_YTM)^(1/52)</f>
        <v/>
      </c>
      <c r="L72" s="67" t="n"/>
      <c r="M72" s="104" t="n">
        <v>31810</v>
      </c>
      <c r="N72" s="108">
        <f>N71*($I72/$I71)</f>
        <v/>
      </c>
      <c r="O72" s="108">
        <f t="array" ref="O72">IF(YEAR(M72)&lt;&gt;YEAR(M71),IF(O71&gt;INDEX(Table2xAcq.1[],_xlfn.AGGREGATE(15,6,(ROW(Tableyear1[])-ROW(INDEX(Tableyear1[],1,1))+1)/(YEAR(Tableyear1[])=YEAR(M71)),1)),O71-(O71-INDEX(Table2xAcq.1[],_xlfn.AGGREGATE(15,6,(ROW(Tableyear1[])-ROW(INDEX(Tableyear1[],1,1))+1)/(YEAR(Tableyear1[])=YEAR(M71)),1)))*$C$25,O71+MAX($Q$2:Q71)*$C$19),O71)*($J72/$J71)</f>
        <v/>
      </c>
      <c r="P72" s="108">
        <f t="array" ref="P72">IF(YEAR(M72)&lt;&gt;YEAR(M71),IF(O71&gt;INDEX(Table2xAcq.1[],_xlfn.AGGREGATE(15,6,(ROW(Tableyear1[])-ROW(INDEX(Tableyear1[],1,1))+1)/(YEAR(Tableyear1[])=YEAR(M71)),1)),P71+(O71-INDEX(Table2xAcq.1[],_xlfn.AGGREGATE(15,6,(ROW(Tableyear1[])-ROW(INDEX(Tableyear1[],1,1))+1)/(YEAR(Tableyear1[])=YEAR(M71)),1)))*$C$25,P71-MAX($Q$2:Q71)*$C$19),P71)*(1+Tbill_YTM)^(1/52)</f>
        <v/>
      </c>
      <c r="Q72" s="72">
        <f>SUM(N72:P72)</f>
        <v/>
      </c>
      <c r="R72" s="72">
        <f>IF(YEAR(M72)&lt;&gt;YEAR(M71), R71*EXP($C$20/52)+(-MAX(Q$2:Q71)*$C$19), R71*EXP($C$20/52))</f>
        <v/>
      </c>
      <c r="S72" s="73">
        <f>Q72/-R72</f>
        <v/>
      </c>
      <c r="T72" s="67" t="n"/>
      <c r="U72" s="67" t="n"/>
      <c r="V72" s="67" t="n"/>
    </row>
    <row r="73">
      <c r="H73" s="104" t="n">
        <v>31817</v>
      </c>
      <c r="I73" s="105" t="n">
        <v>179.065002441406</v>
      </c>
      <c r="J73" s="106" t="n">
        <v>0.1128872662883366</v>
      </c>
      <c r="K73" s="107">
        <f>K72*(1+Tbill_YTM)^(1/52)</f>
        <v/>
      </c>
      <c r="L73" s="67" t="n"/>
      <c r="M73" s="104" t="n">
        <v>31817</v>
      </c>
      <c r="N73" s="108">
        <f>N72*($I73/$I72)</f>
        <v/>
      </c>
      <c r="O73" s="108">
        <f t="array" ref="O73">IF(YEAR(M73)&lt;&gt;YEAR(M72),IF(O72&gt;INDEX(Table2xAcq.1[],_xlfn.AGGREGATE(15,6,(ROW(Tableyear1[])-ROW(INDEX(Tableyear1[],1,1))+1)/(YEAR(Tableyear1[])=YEAR(M72)),1)),O72-(O72-INDEX(Table2xAcq.1[],_xlfn.AGGREGATE(15,6,(ROW(Tableyear1[])-ROW(INDEX(Tableyear1[],1,1))+1)/(YEAR(Tableyear1[])=YEAR(M72)),1)))*$C$25,O72+MAX($Q$2:Q72)*$C$19),O72)*($J73/$J72)</f>
        <v/>
      </c>
      <c r="P73" s="108">
        <f t="array" ref="P73">IF(YEAR(M73)&lt;&gt;YEAR(M72),IF(O72&gt;INDEX(Table2xAcq.1[],_xlfn.AGGREGATE(15,6,(ROW(Tableyear1[])-ROW(INDEX(Tableyear1[],1,1))+1)/(YEAR(Tableyear1[])=YEAR(M72)),1)),P72+(O72-INDEX(Table2xAcq.1[],_xlfn.AGGREGATE(15,6,(ROW(Tableyear1[])-ROW(INDEX(Tableyear1[],1,1))+1)/(YEAR(Tableyear1[])=YEAR(M72)),1)))*$C$25,P72-MAX($Q$2:Q72)*$C$19),P72)*(1+Tbill_YTM)^(1/52)</f>
        <v/>
      </c>
      <c r="Q73" s="72">
        <f>SUM(N73:P73)</f>
        <v/>
      </c>
      <c r="R73" s="72">
        <f>IF(YEAR(M73)&lt;&gt;YEAR(M72), R72*EXP($C$20/52)+(-MAX(Q$2:Q72)*$C$19), R72*EXP($C$20/52))</f>
        <v/>
      </c>
      <c r="S73" s="73">
        <f>Q73/-R73</f>
        <v/>
      </c>
      <c r="T73" s="67" t="n"/>
      <c r="U73" s="67" t="n"/>
      <c r="V73" s="67" t="n"/>
    </row>
    <row r="74">
      <c r="E74" s="4" t="n"/>
      <c r="F74" s="4" t="n"/>
      <c r="H74" s="104" t="n">
        <v>31824</v>
      </c>
      <c r="I74" s="105" t="n">
        <v>178.684997558593</v>
      </c>
      <c r="J74" s="106" t="n">
        <v>0.1124081362315182</v>
      </c>
      <c r="K74" s="107">
        <f>K73*(1+Tbill_YTM)^(1/52)</f>
        <v/>
      </c>
      <c r="L74" s="67" t="n"/>
      <c r="M74" s="104" t="n">
        <v>31824</v>
      </c>
      <c r="N74" s="108">
        <f>N73*($I74/$I73)</f>
        <v/>
      </c>
      <c r="O74" s="108">
        <f t="array" ref="O74">IF(YEAR(M74)&lt;&gt;YEAR(M73),IF(O73&gt;INDEX(Table2xAcq.1[],_xlfn.AGGREGATE(15,6,(ROW(Tableyear1[])-ROW(INDEX(Tableyear1[],1,1))+1)/(YEAR(Tableyear1[])=YEAR(M73)),1)),O73-(O73-INDEX(Table2xAcq.1[],_xlfn.AGGREGATE(15,6,(ROW(Tableyear1[])-ROW(INDEX(Tableyear1[],1,1))+1)/(YEAR(Tableyear1[])=YEAR(M73)),1)))*$C$25,O73+MAX($Q$2:Q73)*$C$19),O73)*($J74/$J73)</f>
        <v/>
      </c>
      <c r="P74" s="108">
        <f t="array" ref="P74">IF(YEAR(M74)&lt;&gt;YEAR(M73),IF(O73&gt;INDEX(Table2xAcq.1[],_xlfn.AGGREGATE(15,6,(ROW(Tableyear1[])-ROW(INDEX(Tableyear1[],1,1))+1)/(YEAR(Tableyear1[])=YEAR(M73)),1)),P73+(O73-INDEX(Table2xAcq.1[],_xlfn.AGGREGATE(15,6,(ROW(Tableyear1[])-ROW(INDEX(Tableyear1[],1,1))+1)/(YEAR(Tableyear1[])=YEAR(M73)),1)))*$C$25,P73-MAX($Q$2:Q73)*$C$19),P73)*(1+Tbill_YTM)^(1/52)</f>
        <v/>
      </c>
      <c r="Q74" s="72">
        <f>SUM(N74:P74)</f>
        <v/>
      </c>
      <c r="R74" s="72">
        <f>IF(YEAR(M74)&lt;&gt;YEAR(M73), R73*EXP($C$20/52)+(-MAX(Q$2:Q73)*$C$19), R73*EXP($C$20/52))</f>
        <v/>
      </c>
      <c r="S74" s="73">
        <f>Q74/-R74</f>
        <v/>
      </c>
      <c r="T74" s="67" t="n"/>
      <c r="U74" s="67" t="n"/>
      <c r="V74" s="67" t="n"/>
    </row>
    <row r="75">
      <c r="B75" s="27" t="n"/>
      <c r="C75" s="4" t="n"/>
      <c r="D75" s="4" t="n"/>
      <c r="H75" s="104" t="n">
        <v>31831</v>
      </c>
      <c r="I75" s="105" t="n">
        <v>182.75</v>
      </c>
      <c r="J75" s="106" t="n">
        <v>0.1175226041998242</v>
      </c>
      <c r="K75" s="107">
        <f>K74*(1+Tbill_YTM)^(1/52)</f>
        <v/>
      </c>
      <c r="L75" s="67" t="n"/>
      <c r="M75" s="104" t="n">
        <v>31831</v>
      </c>
      <c r="N75" s="108">
        <f>N74*($I75/$I74)</f>
        <v/>
      </c>
      <c r="O75" s="108">
        <f t="array" ref="O75">IF(YEAR(M75)&lt;&gt;YEAR(M74),IF(O74&gt;INDEX(Table2xAcq.1[],_xlfn.AGGREGATE(15,6,(ROW(Tableyear1[])-ROW(INDEX(Tableyear1[],1,1))+1)/(YEAR(Tableyear1[])=YEAR(M74)),1)),O74-(O74-INDEX(Table2xAcq.1[],_xlfn.AGGREGATE(15,6,(ROW(Tableyear1[])-ROW(INDEX(Tableyear1[],1,1))+1)/(YEAR(Tableyear1[])=YEAR(M74)),1)))*$C$25,O74+MAX($Q$2:Q74)*$C$19),O74)*($J75/$J74)</f>
        <v/>
      </c>
      <c r="P75" s="108">
        <f t="array" ref="P75">IF(YEAR(M75)&lt;&gt;YEAR(M74),IF(O74&gt;INDEX(Table2xAcq.1[],_xlfn.AGGREGATE(15,6,(ROW(Tableyear1[])-ROW(INDEX(Tableyear1[],1,1))+1)/(YEAR(Tableyear1[])=YEAR(M74)),1)),P74+(O74-INDEX(Table2xAcq.1[],_xlfn.AGGREGATE(15,6,(ROW(Tableyear1[])-ROW(INDEX(Tableyear1[],1,1))+1)/(YEAR(Tableyear1[])=YEAR(M74)),1)))*$C$25,P74-MAX($Q$2:Q74)*$C$19),P74)*(1+Tbill_YTM)^(1/52)</f>
        <v/>
      </c>
      <c r="Q75" s="72">
        <f>SUM(N75:P75)</f>
        <v/>
      </c>
      <c r="R75" s="72">
        <f>IF(YEAR(M75)&lt;&gt;YEAR(M74), R74*EXP($C$20/52)+(-MAX(Q$2:Q74)*$C$19), R74*EXP($C$20/52))</f>
        <v/>
      </c>
      <c r="S75" s="73">
        <f>Q75/-R75</f>
        <v/>
      </c>
      <c r="T75" s="67" t="n"/>
      <c r="U75" s="67" t="n"/>
      <c r="V75" s="67" t="n"/>
    </row>
    <row r="76">
      <c r="H76" s="104" t="n">
        <v>31838</v>
      </c>
      <c r="I76" s="105" t="n">
        <v>184.285003662109</v>
      </c>
      <c r="J76" s="106" t="n">
        <v>0.1194968600447196</v>
      </c>
      <c r="K76" s="107">
        <f>K75*(1+Tbill_YTM)^(1/52)</f>
        <v/>
      </c>
      <c r="L76" s="67" t="n"/>
      <c r="M76" s="104" t="n">
        <v>31838</v>
      </c>
      <c r="N76" s="108">
        <f>N75*($I76/$I75)</f>
        <v/>
      </c>
      <c r="O76" s="108">
        <f t="array" ref="O76">IF(YEAR(M76)&lt;&gt;YEAR(M75),IF(O75&gt;INDEX(Table2xAcq.1[],_xlfn.AGGREGATE(15,6,(ROW(Tableyear1[])-ROW(INDEX(Tableyear1[],1,1))+1)/(YEAR(Tableyear1[])=YEAR(M75)),1)),O75-(O75-INDEX(Table2xAcq.1[],_xlfn.AGGREGATE(15,6,(ROW(Tableyear1[])-ROW(INDEX(Tableyear1[],1,1))+1)/(YEAR(Tableyear1[])=YEAR(M75)),1)))*$C$25,O75+MAX($Q$2:Q75)*$C$19),O75)*($J76/$J75)</f>
        <v/>
      </c>
      <c r="P76" s="108">
        <f t="array" ref="P76">IF(YEAR(M76)&lt;&gt;YEAR(M75),IF(O75&gt;INDEX(Table2xAcq.1[],_xlfn.AGGREGATE(15,6,(ROW(Tableyear1[])-ROW(INDEX(Tableyear1[],1,1))+1)/(YEAR(Tableyear1[])=YEAR(M75)),1)),P75+(O75-INDEX(Table2xAcq.1[],_xlfn.AGGREGATE(15,6,(ROW(Tableyear1[])-ROW(INDEX(Tableyear1[],1,1))+1)/(YEAR(Tableyear1[])=YEAR(M75)),1)))*$C$25,P75-MAX($Q$2:Q75)*$C$19),P75)*(1+Tbill_YTM)^(1/52)</f>
        <v/>
      </c>
      <c r="Q76" s="72">
        <f>SUM(N76:P76)</f>
        <v/>
      </c>
      <c r="R76" s="72">
        <f>IF(YEAR(M76)&lt;&gt;YEAR(M75), R75*EXP($C$20/52)+(-MAX(Q$2:Q75)*$C$19), R75*EXP($C$20/52))</f>
        <v/>
      </c>
      <c r="S76" s="73">
        <f>Q76/-R76</f>
        <v/>
      </c>
      <c r="T76" s="67" t="n"/>
      <c r="U76" s="67" t="n"/>
      <c r="V76" s="67" t="n"/>
    </row>
    <row r="77">
      <c r="H77" s="104" t="n">
        <v>31845</v>
      </c>
      <c r="I77" s="105" t="n">
        <v>183.164993286132</v>
      </c>
      <c r="J77" s="106" t="n">
        <v>0.1180443520219599</v>
      </c>
      <c r="K77" s="107">
        <f>K76*(1+Tbill_YTM)^(1/52)</f>
        <v/>
      </c>
      <c r="L77" s="67" t="n"/>
      <c r="M77" s="104" t="n">
        <v>31845</v>
      </c>
      <c r="N77" s="108">
        <f>N76*($I77/$I76)</f>
        <v/>
      </c>
      <c r="O77" s="108">
        <f t="array" ref="O77">IF(YEAR(M77)&lt;&gt;YEAR(M76),IF(O76&gt;INDEX(Table2xAcq.1[],_xlfn.AGGREGATE(15,6,(ROW(Tableyear1[])-ROW(INDEX(Tableyear1[],1,1))+1)/(YEAR(Tableyear1[])=YEAR(M76)),1)),O76-(O76-INDEX(Table2xAcq.1[],_xlfn.AGGREGATE(15,6,(ROW(Tableyear1[])-ROW(INDEX(Tableyear1[],1,1))+1)/(YEAR(Tableyear1[])=YEAR(M76)),1)))*$C$25,O76+MAX($Q$2:Q76)*$C$19),O76)*($J77/$J76)</f>
        <v/>
      </c>
      <c r="P77" s="108">
        <f t="array" ref="P77">IF(YEAR(M77)&lt;&gt;YEAR(M76),IF(O76&gt;INDEX(Table2xAcq.1[],_xlfn.AGGREGATE(15,6,(ROW(Tableyear1[])-ROW(INDEX(Tableyear1[],1,1))+1)/(YEAR(Tableyear1[])=YEAR(M76)),1)),P76+(O76-INDEX(Table2xAcq.1[],_xlfn.AGGREGATE(15,6,(ROW(Tableyear1[])-ROW(INDEX(Tableyear1[],1,1))+1)/(YEAR(Tableyear1[])=YEAR(M76)),1)))*$C$25,P76-MAX($Q$2:Q76)*$C$19),P76)*(1+Tbill_YTM)^(1/52)</f>
        <v/>
      </c>
      <c r="Q77" s="72">
        <f>SUM(N77:P77)</f>
        <v/>
      </c>
      <c r="R77" s="72">
        <f>IF(YEAR(M77)&lt;&gt;YEAR(M76), R76*EXP($C$20/52)+(-MAX(Q$2:Q76)*$C$19), R76*EXP($C$20/52))</f>
        <v/>
      </c>
      <c r="S77" s="73">
        <f>Q77/-R77</f>
        <v/>
      </c>
      <c r="T77" s="67" t="n"/>
      <c r="U77" s="67" t="n"/>
      <c r="V77" s="67" t="n"/>
    </row>
    <row r="78">
      <c r="H78" s="104" t="n">
        <v>31852</v>
      </c>
      <c r="I78" s="105" t="n">
        <v>189.824996948242</v>
      </c>
      <c r="J78" s="106" t="n">
        <v>0.126628697782064</v>
      </c>
      <c r="K78" s="107">
        <f>K77*(1+Tbill_YTM)^(1/52)</f>
        <v/>
      </c>
      <c r="L78" s="67" t="n"/>
      <c r="M78" s="104" t="n">
        <v>31852</v>
      </c>
      <c r="N78" s="108">
        <f>N77*($I78/$I77)</f>
        <v/>
      </c>
      <c r="O78" s="108">
        <f t="array" ref="O78">IF(YEAR(M78)&lt;&gt;YEAR(M77),IF(O77&gt;INDEX(Table2xAcq.1[],_xlfn.AGGREGATE(15,6,(ROW(Tableyear1[])-ROW(INDEX(Tableyear1[],1,1))+1)/(YEAR(Tableyear1[])=YEAR(M77)),1)),O77-(O77-INDEX(Table2xAcq.1[],_xlfn.AGGREGATE(15,6,(ROW(Tableyear1[])-ROW(INDEX(Tableyear1[],1,1))+1)/(YEAR(Tableyear1[])=YEAR(M77)),1)))*$C$25,O77+MAX($Q$2:Q77)*$C$19),O77)*($J78/$J77)</f>
        <v/>
      </c>
      <c r="P78" s="108">
        <f t="array" ref="P78">IF(YEAR(M78)&lt;&gt;YEAR(M77),IF(O77&gt;INDEX(Table2xAcq.1[],_xlfn.AGGREGATE(15,6,(ROW(Tableyear1[])-ROW(INDEX(Tableyear1[],1,1))+1)/(YEAR(Tableyear1[])=YEAR(M77)),1)),P77+(O77-INDEX(Table2xAcq.1[],_xlfn.AGGREGATE(15,6,(ROW(Tableyear1[])-ROW(INDEX(Tableyear1[],1,1))+1)/(YEAR(Tableyear1[])=YEAR(M77)),1)))*$C$25,P77-MAX($Q$2:Q77)*$C$19),P77)*(1+Tbill_YTM)^(1/52)</f>
        <v/>
      </c>
      <c r="Q78" s="72">
        <f>SUM(N78:P78)</f>
        <v/>
      </c>
      <c r="R78" s="72">
        <f>IF(YEAR(M78)&lt;&gt;YEAR(M77), R77*EXP($C$20/52)+(-MAX(Q$2:Q77)*$C$19), R77*EXP($C$20/52))</f>
        <v/>
      </c>
      <c r="S78" s="73">
        <f>Q78/-R78</f>
        <v/>
      </c>
      <c r="T78" s="67" t="n"/>
      <c r="U78" s="67" t="n"/>
      <c r="V78" s="67" t="n"/>
    </row>
    <row r="79">
      <c r="H79" s="104" t="n">
        <v>31859</v>
      </c>
      <c r="I79" s="105" t="n">
        <v>189.050003051757</v>
      </c>
      <c r="J79" s="106" t="n">
        <v>0.1255947299750981</v>
      </c>
      <c r="K79" s="107">
        <f>K78*(1+Tbill_YTM)^(1/52)</f>
        <v/>
      </c>
      <c r="L79" s="67" t="n"/>
      <c r="M79" s="104" t="n">
        <v>31859</v>
      </c>
      <c r="N79" s="108">
        <f>N78*($I79/$I78)</f>
        <v/>
      </c>
      <c r="O79" s="108">
        <f t="array" ref="O79">IF(YEAR(M79)&lt;&gt;YEAR(M78),IF(O78&gt;INDEX(Table2xAcq.1[],_xlfn.AGGREGATE(15,6,(ROW(Tableyear1[])-ROW(INDEX(Tableyear1[],1,1))+1)/(YEAR(Tableyear1[])=YEAR(M78)),1)),O78-(O78-INDEX(Table2xAcq.1[],_xlfn.AGGREGATE(15,6,(ROW(Tableyear1[])-ROW(INDEX(Tableyear1[],1,1))+1)/(YEAR(Tableyear1[])=YEAR(M78)),1)))*$C$25,O78+MAX($Q$2:Q78)*$C$19),O78)*($J79/$J78)</f>
        <v/>
      </c>
      <c r="P79" s="108">
        <f t="array" ref="P79">IF(YEAR(M79)&lt;&gt;YEAR(M78),IF(O78&gt;INDEX(Table2xAcq.1[],_xlfn.AGGREGATE(15,6,(ROW(Tableyear1[])-ROW(INDEX(Tableyear1[],1,1))+1)/(YEAR(Tableyear1[])=YEAR(M78)),1)),P78+(O78-INDEX(Table2xAcq.1[],_xlfn.AGGREGATE(15,6,(ROW(Tableyear1[])-ROW(INDEX(Tableyear1[],1,1))+1)/(YEAR(Tableyear1[])=YEAR(M78)),1)))*$C$25,P78-MAX($Q$2:Q78)*$C$19),P78)*(1+Tbill_YTM)^(1/52)</f>
        <v/>
      </c>
      <c r="Q79" s="72">
        <f>SUM(N79:P79)</f>
        <v/>
      </c>
      <c r="R79" s="72">
        <f>IF(YEAR(M79)&lt;&gt;YEAR(M78), R78*EXP($C$20/52)+(-MAX(Q$2:Q78)*$C$19), R78*EXP($C$20/52))</f>
        <v/>
      </c>
      <c r="S79" s="73">
        <f>Q79/-R79</f>
        <v/>
      </c>
      <c r="T79" s="67" t="n"/>
      <c r="U79" s="67" t="n"/>
      <c r="V79" s="67" t="n"/>
    </row>
    <row r="80">
      <c r="H80" s="104" t="n">
        <v>31866</v>
      </c>
      <c r="I80" s="105" t="n">
        <v>191.360000610351</v>
      </c>
      <c r="J80" s="106" t="n">
        <v>0.1286640081018519</v>
      </c>
      <c r="K80" s="107">
        <f>K79*(1+Tbill_YTM)^(1/52)</f>
        <v/>
      </c>
      <c r="L80" s="67" t="n"/>
      <c r="M80" s="104" t="n">
        <v>31866</v>
      </c>
      <c r="N80" s="108">
        <f>N79*($I80/$I79)</f>
        <v/>
      </c>
      <c r="O80" s="108">
        <f t="array" ref="O80">IF(YEAR(M80)&lt;&gt;YEAR(M79),IF(O79&gt;INDEX(Table2xAcq.1[],_xlfn.AGGREGATE(15,6,(ROW(Tableyear1[])-ROW(INDEX(Tableyear1[],1,1))+1)/(YEAR(Tableyear1[])=YEAR(M79)),1)),O79-(O79-INDEX(Table2xAcq.1[],_xlfn.AGGREGATE(15,6,(ROW(Tableyear1[])-ROW(INDEX(Tableyear1[],1,1))+1)/(YEAR(Tableyear1[])=YEAR(M79)),1)))*$C$25,O79+MAX($Q$2:Q79)*$C$19),O79)*($J80/$J79)</f>
        <v/>
      </c>
      <c r="P80" s="108">
        <f t="array" ref="P80">IF(YEAR(M80)&lt;&gt;YEAR(M79),IF(O79&gt;INDEX(Table2xAcq.1[],_xlfn.AGGREGATE(15,6,(ROW(Tableyear1[])-ROW(INDEX(Tableyear1[],1,1))+1)/(YEAR(Tableyear1[])=YEAR(M79)),1)),P79+(O79-INDEX(Table2xAcq.1[],_xlfn.AGGREGATE(15,6,(ROW(Tableyear1[])-ROW(INDEX(Tableyear1[],1,1))+1)/(YEAR(Tableyear1[])=YEAR(M79)),1)))*$C$25,P79-MAX($Q$2:Q79)*$C$19),P79)*(1+Tbill_YTM)^(1/52)</f>
        <v/>
      </c>
      <c r="Q80" s="72">
        <f>SUM(N80:P80)</f>
        <v/>
      </c>
      <c r="R80" s="72">
        <f>IF(YEAR(M80)&lt;&gt;YEAR(M79), R79*EXP($C$20/52)+(-MAX(Q$2:Q79)*$C$19), R79*EXP($C$20/52))</f>
        <v/>
      </c>
      <c r="S80" s="73">
        <f>Q80/-R80</f>
        <v/>
      </c>
      <c r="T80" s="67" t="n"/>
      <c r="U80" s="67" t="n"/>
      <c r="V80" s="67" t="n"/>
    </row>
    <row r="81">
      <c r="H81" s="104" t="n">
        <v>31873</v>
      </c>
      <c r="I81" s="105" t="n">
        <v>188.285003662109</v>
      </c>
      <c r="J81" s="106" t="n">
        <v>0.1245289597009336</v>
      </c>
      <c r="K81" s="107">
        <f>K80*(1+Tbill_YTM)^(1/52)</f>
        <v/>
      </c>
      <c r="L81" s="67" t="n"/>
      <c r="M81" s="104" t="n">
        <v>31873</v>
      </c>
      <c r="N81" s="108">
        <f>N80*($I81/$I80)</f>
        <v/>
      </c>
      <c r="O81" s="108">
        <f t="array" ref="O81">IF(YEAR(M81)&lt;&gt;YEAR(M80),IF(O80&gt;INDEX(Table2xAcq.1[],_xlfn.AGGREGATE(15,6,(ROW(Tableyear1[])-ROW(INDEX(Tableyear1[],1,1))+1)/(YEAR(Tableyear1[])=YEAR(M80)),1)),O80-(O80-INDEX(Table2xAcq.1[],_xlfn.AGGREGATE(15,6,(ROW(Tableyear1[])-ROW(INDEX(Tableyear1[],1,1))+1)/(YEAR(Tableyear1[])=YEAR(M80)),1)))*$C$25,O80+MAX($Q$2:Q80)*$C$19),O80)*($J81/$J80)</f>
        <v/>
      </c>
      <c r="P81" s="108">
        <f t="array" ref="P81">IF(YEAR(M81)&lt;&gt;YEAR(M80),IF(O80&gt;INDEX(Table2xAcq.1[],_xlfn.AGGREGATE(15,6,(ROW(Tableyear1[])-ROW(INDEX(Tableyear1[],1,1))+1)/(YEAR(Tableyear1[])=YEAR(M80)),1)),P80+(O80-INDEX(Table2xAcq.1[],_xlfn.AGGREGATE(15,6,(ROW(Tableyear1[])-ROW(INDEX(Tableyear1[],1,1))+1)/(YEAR(Tableyear1[])=YEAR(M80)),1)))*$C$25,P80-MAX($Q$2:Q80)*$C$19),P80)*(1+Tbill_YTM)^(1/52)</f>
        <v/>
      </c>
      <c r="Q81" s="72">
        <f>SUM(N81:P81)</f>
        <v/>
      </c>
      <c r="R81" s="72">
        <f>IF(YEAR(M81)&lt;&gt;YEAR(M80), R80*EXP($C$20/52)+(-MAX(Q$2:Q80)*$C$19), R80*EXP($C$20/52))</f>
        <v/>
      </c>
      <c r="S81" s="73">
        <f>Q81/-R81</f>
        <v/>
      </c>
      <c r="T81" s="67" t="n"/>
      <c r="U81" s="67" t="n"/>
      <c r="V81" s="67" t="n"/>
    </row>
    <row r="82">
      <c r="H82" s="104" t="n">
        <v>31880</v>
      </c>
      <c r="I82" s="105" t="n">
        <v>183.744995117187</v>
      </c>
      <c r="J82" s="106" t="n">
        <v>0.1185235686168187</v>
      </c>
      <c r="K82" s="107">
        <f>K81*(1+Tbill_YTM)^(1/52)</f>
        <v/>
      </c>
      <c r="L82" s="67" t="n"/>
      <c r="M82" s="104" t="n">
        <v>31880</v>
      </c>
      <c r="N82" s="108">
        <f>N81*($I82/$I81)</f>
        <v/>
      </c>
      <c r="O82" s="108">
        <f t="array" ref="O82">IF(YEAR(M82)&lt;&gt;YEAR(M81),IF(O81&gt;INDEX(Table2xAcq.1[],_xlfn.AGGREGATE(15,6,(ROW(Tableyear1[])-ROW(INDEX(Tableyear1[],1,1))+1)/(YEAR(Tableyear1[])=YEAR(M81)),1)),O81-(O81-INDEX(Table2xAcq.1[],_xlfn.AGGREGATE(15,6,(ROW(Tableyear1[])-ROW(INDEX(Tableyear1[],1,1))+1)/(YEAR(Tableyear1[])=YEAR(M81)),1)))*$C$25,O81+MAX($Q$2:Q81)*$C$19),O81)*($J82/$J81)</f>
        <v/>
      </c>
      <c r="P82" s="108">
        <f t="array" ref="P82">IF(YEAR(M82)&lt;&gt;YEAR(M81),IF(O81&gt;INDEX(Table2xAcq.1[],_xlfn.AGGREGATE(15,6,(ROW(Tableyear1[])-ROW(INDEX(Tableyear1[],1,1))+1)/(YEAR(Tableyear1[])=YEAR(M81)),1)),P81+(O81-INDEX(Table2xAcq.1[],_xlfn.AGGREGATE(15,6,(ROW(Tableyear1[])-ROW(INDEX(Tableyear1[],1,1))+1)/(YEAR(Tableyear1[])=YEAR(M81)),1)))*$C$25,P81-MAX($Q$2:Q81)*$C$19),P81)*(1+Tbill_YTM)^(1/52)</f>
        <v/>
      </c>
      <c r="Q82" s="72">
        <f>SUM(N82:P82)</f>
        <v/>
      </c>
      <c r="R82" s="72">
        <f>IF(YEAR(M82)&lt;&gt;YEAR(M81), R81*EXP($C$20/52)+(-MAX(Q$2:Q81)*$C$19), R81*EXP($C$20/52))</f>
        <v/>
      </c>
      <c r="S82" s="73">
        <f>Q82/-R82</f>
        <v/>
      </c>
      <c r="T82" s="67" t="n"/>
      <c r="U82" s="67" t="n"/>
      <c r="V82" s="67" t="n"/>
    </row>
    <row r="83">
      <c r="H83" s="104" t="n">
        <v>31887</v>
      </c>
      <c r="I83" s="105" t="n">
        <v>180.375</v>
      </c>
      <c r="J83" s="106" t="n">
        <v>0.1141759797504606</v>
      </c>
      <c r="K83" s="107">
        <f>K82*(1+Tbill_YTM)^(1/52)</f>
        <v/>
      </c>
      <c r="L83" s="67" t="n"/>
      <c r="M83" s="104" t="n">
        <v>31887</v>
      </c>
      <c r="N83" s="108">
        <f>N82*($I83/$I82)</f>
        <v/>
      </c>
      <c r="O83" s="108">
        <f t="array" ref="O83">IF(YEAR(M83)&lt;&gt;YEAR(M82),IF(O82&gt;INDEX(Table2xAcq.1[],_xlfn.AGGREGATE(15,6,(ROW(Tableyear1[])-ROW(INDEX(Tableyear1[],1,1))+1)/(YEAR(Tableyear1[])=YEAR(M82)),1)),O82-(O82-INDEX(Table2xAcq.1[],_xlfn.AGGREGATE(15,6,(ROW(Tableyear1[])-ROW(INDEX(Tableyear1[],1,1))+1)/(YEAR(Tableyear1[])=YEAR(M82)),1)))*$C$25,O82+MAX($Q$2:Q82)*$C$19),O82)*($J83/$J82)</f>
        <v/>
      </c>
      <c r="P83" s="108">
        <f t="array" ref="P83">IF(YEAR(M83)&lt;&gt;YEAR(M82),IF(O82&gt;INDEX(Table2xAcq.1[],_xlfn.AGGREGATE(15,6,(ROW(Tableyear1[])-ROW(INDEX(Tableyear1[],1,1))+1)/(YEAR(Tableyear1[])=YEAR(M82)),1)),P82+(O82-INDEX(Table2xAcq.1[],_xlfn.AGGREGATE(15,6,(ROW(Tableyear1[])-ROW(INDEX(Tableyear1[],1,1))+1)/(YEAR(Tableyear1[])=YEAR(M82)),1)))*$C$25,P82-MAX($Q$2:Q82)*$C$19),P82)*(1+Tbill_YTM)^(1/52)</f>
        <v/>
      </c>
      <c r="Q83" s="72">
        <f>SUM(N83:P83)</f>
        <v/>
      </c>
      <c r="R83" s="72">
        <f>IF(YEAR(M83)&lt;&gt;YEAR(M82), R82*EXP($C$20/52)+(-MAX(Q$2:Q82)*$C$19), R82*EXP($C$20/52))</f>
        <v/>
      </c>
      <c r="S83" s="73">
        <f>Q83/-R83</f>
        <v/>
      </c>
      <c r="T83" s="67" t="n"/>
      <c r="U83" s="67" t="n"/>
      <c r="V83" s="67" t="n"/>
    </row>
    <row r="84">
      <c r="H84" s="104" t="n">
        <v>31894</v>
      </c>
      <c r="I84" s="105" t="n">
        <v>185.830001831054</v>
      </c>
      <c r="J84" s="106" t="n">
        <v>0.121081927676738</v>
      </c>
      <c r="K84" s="107">
        <f>K83*(1+Tbill_YTM)^(1/52)</f>
        <v/>
      </c>
      <c r="L84" s="67" t="n"/>
      <c r="M84" s="104" t="n">
        <v>31894</v>
      </c>
      <c r="N84" s="108">
        <f>N83*($I84/$I83)</f>
        <v/>
      </c>
      <c r="O84" s="108">
        <f t="array" ref="O84">IF(YEAR(M84)&lt;&gt;YEAR(M83),IF(O83&gt;INDEX(Table2xAcq.1[],_xlfn.AGGREGATE(15,6,(ROW(Tableyear1[])-ROW(INDEX(Tableyear1[],1,1))+1)/(YEAR(Tableyear1[])=YEAR(M83)),1)),O83-(O83-INDEX(Table2xAcq.1[],_xlfn.AGGREGATE(15,6,(ROW(Tableyear1[])-ROW(INDEX(Tableyear1[],1,1))+1)/(YEAR(Tableyear1[])=YEAR(M83)),1)))*$C$25,O83+MAX($Q$2:Q83)*$C$19),O83)*($J84/$J83)</f>
        <v/>
      </c>
      <c r="P84" s="108">
        <f t="array" ref="P84">IF(YEAR(M84)&lt;&gt;YEAR(M83),IF(O83&gt;INDEX(Table2xAcq.1[],_xlfn.AGGREGATE(15,6,(ROW(Tableyear1[])-ROW(INDEX(Tableyear1[],1,1))+1)/(YEAR(Tableyear1[])=YEAR(M83)),1)),P83+(O83-INDEX(Table2xAcq.1[],_xlfn.AGGREGATE(15,6,(ROW(Tableyear1[])-ROW(INDEX(Tableyear1[],1,1))+1)/(YEAR(Tableyear1[])=YEAR(M83)),1)))*$C$25,P83-MAX($Q$2:Q83)*$C$19),P83)*(1+Tbill_YTM)^(1/52)</f>
        <v/>
      </c>
      <c r="Q84" s="72">
        <f>SUM(N84:P84)</f>
        <v/>
      </c>
      <c r="R84" s="72">
        <f>IF(YEAR(M84)&lt;&gt;YEAR(M83), R83*EXP($C$20/52)+(-MAX(Q$2:Q83)*$C$19), R83*EXP($C$20/52))</f>
        <v/>
      </c>
      <c r="S84" s="73">
        <f>Q84/-R84</f>
        <v/>
      </c>
      <c r="T84" s="67" t="n"/>
      <c r="U84" s="67" t="n"/>
      <c r="V84" s="67" t="n"/>
    </row>
    <row r="85">
      <c r="H85" s="104" t="n">
        <v>31901</v>
      </c>
      <c r="I85" s="105" t="n">
        <v>190.360000610351</v>
      </c>
      <c r="J85" s="106" t="n">
        <v>0.1269851831162899</v>
      </c>
      <c r="K85" s="107">
        <f>K84*(1+Tbill_YTM)^(1/52)</f>
        <v/>
      </c>
      <c r="L85" s="67" t="n"/>
      <c r="M85" s="104" t="n">
        <v>31901</v>
      </c>
      <c r="N85" s="108">
        <f>N84*($I85/$I84)</f>
        <v/>
      </c>
      <c r="O85" s="108">
        <f t="array" ref="O85">IF(YEAR(M85)&lt;&gt;YEAR(M84),IF(O84&gt;INDEX(Table2xAcq.1[],_xlfn.AGGREGATE(15,6,(ROW(Tableyear1[])-ROW(INDEX(Tableyear1[],1,1))+1)/(YEAR(Tableyear1[])=YEAR(M84)),1)),O84-(O84-INDEX(Table2xAcq.1[],_xlfn.AGGREGATE(15,6,(ROW(Tableyear1[])-ROW(INDEX(Tableyear1[],1,1))+1)/(YEAR(Tableyear1[])=YEAR(M84)),1)))*$C$25,O84+MAX($Q$2:Q84)*$C$19),O84)*($J85/$J84)</f>
        <v/>
      </c>
      <c r="P85" s="108">
        <f t="array" ref="P85">IF(YEAR(M85)&lt;&gt;YEAR(M84),IF(O84&gt;INDEX(Table2xAcq.1[],_xlfn.AGGREGATE(15,6,(ROW(Tableyear1[])-ROW(INDEX(Tableyear1[],1,1))+1)/(YEAR(Tableyear1[])=YEAR(M84)),1)),P84+(O84-INDEX(Table2xAcq.1[],_xlfn.AGGREGATE(15,6,(ROW(Tableyear1[])-ROW(INDEX(Tableyear1[],1,1))+1)/(YEAR(Tableyear1[])=YEAR(M84)),1)))*$C$25,P84-MAX($Q$2:Q84)*$C$19),P84)*(1+Tbill_YTM)^(1/52)</f>
        <v/>
      </c>
      <c r="Q85" s="72">
        <f>SUM(N85:P85)</f>
        <v/>
      </c>
      <c r="R85" s="72">
        <f>IF(YEAR(M85)&lt;&gt;YEAR(M84), R84*EXP($C$20/52)+(-MAX(Q$2:Q84)*$C$19), R84*EXP($C$20/52))</f>
        <v/>
      </c>
      <c r="S85" s="73">
        <f>Q85/-R85</f>
        <v/>
      </c>
      <c r="T85" s="67" t="n"/>
      <c r="U85" s="67" t="n"/>
      <c r="V85" s="67" t="n"/>
    </row>
    <row r="86">
      <c r="H86" s="104" t="n">
        <v>31908</v>
      </c>
      <c r="I86" s="105" t="n">
        <v>187.910003662109</v>
      </c>
      <c r="J86" s="106" t="n">
        <v>0.1237164994631134</v>
      </c>
      <c r="K86" s="107">
        <f>K85*(1+Tbill_YTM)^(1/52)</f>
        <v/>
      </c>
      <c r="L86" s="67" t="n"/>
      <c r="M86" s="104" t="n">
        <v>31908</v>
      </c>
      <c r="N86" s="108">
        <f>N85*($I86/$I85)</f>
        <v/>
      </c>
      <c r="O86" s="108">
        <f t="array" ref="O86">IF(YEAR(M86)&lt;&gt;YEAR(M85),IF(O85&gt;INDEX(Table2xAcq.1[],_xlfn.AGGREGATE(15,6,(ROW(Tableyear1[])-ROW(INDEX(Tableyear1[],1,1))+1)/(YEAR(Tableyear1[])=YEAR(M85)),1)),O85-(O85-INDEX(Table2xAcq.1[],_xlfn.AGGREGATE(15,6,(ROW(Tableyear1[])-ROW(INDEX(Tableyear1[],1,1))+1)/(YEAR(Tableyear1[])=YEAR(M85)),1)))*$C$25,O85+MAX($Q$2:Q85)*$C$19),O85)*($J86/$J85)</f>
        <v/>
      </c>
      <c r="P86" s="108">
        <f t="array" ref="P86">IF(YEAR(M86)&lt;&gt;YEAR(M85),IF(O85&gt;INDEX(Table2xAcq.1[],_xlfn.AGGREGATE(15,6,(ROW(Tableyear1[])-ROW(INDEX(Tableyear1[],1,1))+1)/(YEAR(Tableyear1[])=YEAR(M85)),1)),P85+(O85-INDEX(Table2xAcq.1[],_xlfn.AGGREGATE(15,6,(ROW(Tableyear1[])-ROW(INDEX(Tableyear1[],1,1))+1)/(YEAR(Tableyear1[])=YEAR(M85)),1)))*$C$25,P85-MAX($Q$2:Q85)*$C$19),P85)*(1+Tbill_YTM)^(1/52)</f>
        <v/>
      </c>
      <c r="Q86" s="72">
        <f>SUM(N86:P86)</f>
        <v/>
      </c>
      <c r="R86" s="72">
        <f>IF(YEAR(M86)&lt;&gt;YEAR(M85), R85*EXP($C$20/52)+(-MAX(Q$2:Q85)*$C$19), R85*EXP($C$20/52))</f>
        <v/>
      </c>
      <c r="S86" s="73">
        <f>Q86/-R86</f>
        <v/>
      </c>
      <c r="T86" s="67" t="n"/>
      <c r="U86" s="67" t="n"/>
      <c r="V86" s="67" t="n"/>
    </row>
    <row r="87">
      <c r="H87" s="104" t="n">
        <v>31915</v>
      </c>
      <c r="I87" s="105" t="n">
        <v>181.639999389648</v>
      </c>
      <c r="J87" s="106" t="n">
        <v>0.1154603878661761</v>
      </c>
      <c r="K87" s="107">
        <f>K86*(1+Tbill_YTM)^(1/52)</f>
        <v/>
      </c>
      <c r="L87" s="67" t="n"/>
      <c r="M87" s="104" t="n">
        <v>31915</v>
      </c>
      <c r="N87" s="108">
        <f>N86*($I87/$I86)</f>
        <v/>
      </c>
      <c r="O87" s="108">
        <f t="array" ref="O87">IF(YEAR(M87)&lt;&gt;YEAR(M86),IF(O86&gt;INDEX(Table2xAcq.1[],_xlfn.AGGREGATE(15,6,(ROW(Tableyear1[])-ROW(INDEX(Tableyear1[],1,1))+1)/(YEAR(Tableyear1[])=YEAR(M86)),1)),O86-(O86-INDEX(Table2xAcq.1[],_xlfn.AGGREGATE(15,6,(ROW(Tableyear1[])-ROW(INDEX(Tableyear1[],1,1))+1)/(YEAR(Tableyear1[])=YEAR(M86)),1)))*$C$25,O86+MAX($Q$2:Q86)*$C$19),O86)*($J87/$J86)</f>
        <v/>
      </c>
      <c r="P87" s="108">
        <f t="array" ref="P87">IF(YEAR(M87)&lt;&gt;YEAR(M86),IF(O86&gt;INDEX(Table2xAcq.1[],_xlfn.AGGREGATE(15,6,(ROW(Tableyear1[])-ROW(INDEX(Tableyear1[],1,1))+1)/(YEAR(Tableyear1[])=YEAR(M86)),1)),P86+(O86-INDEX(Table2xAcq.1[],_xlfn.AGGREGATE(15,6,(ROW(Tableyear1[])-ROW(INDEX(Tableyear1[],1,1))+1)/(YEAR(Tableyear1[])=YEAR(M86)),1)))*$C$25,P86-MAX($Q$2:Q86)*$C$19),P86)*(1+Tbill_YTM)^(1/52)</f>
        <v/>
      </c>
      <c r="Q87" s="72">
        <f>SUM(N87:P87)</f>
        <v/>
      </c>
      <c r="R87" s="72">
        <f>IF(YEAR(M87)&lt;&gt;YEAR(M86), R86*EXP($C$20/52)+(-MAX(Q$2:Q86)*$C$19), R86*EXP($C$20/52))</f>
        <v/>
      </c>
      <c r="S87" s="73">
        <f>Q87/-R87</f>
        <v/>
      </c>
      <c r="T87" s="67" t="n"/>
      <c r="U87" s="67" t="n"/>
      <c r="V87" s="67" t="n"/>
    </row>
    <row r="88">
      <c r="H88" s="104" t="n">
        <v>31922</v>
      </c>
      <c r="I88" s="105" t="n">
        <v>188.77000427246</v>
      </c>
      <c r="J88" s="106" t="n">
        <v>0.1245248354770928</v>
      </c>
      <c r="K88" s="107">
        <f>K87*(1+Tbill_YTM)^(1/52)</f>
        <v/>
      </c>
      <c r="L88" s="67" t="n"/>
      <c r="M88" s="104" t="n">
        <v>31922</v>
      </c>
      <c r="N88" s="108">
        <f>N87*($I88/$I87)</f>
        <v/>
      </c>
      <c r="O88" s="108">
        <f t="array" ref="O88">IF(YEAR(M88)&lt;&gt;YEAR(M87),IF(O87&gt;INDEX(Table2xAcq.1[],_xlfn.AGGREGATE(15,6,(ROW(Tableyear1[])-ROW(INDEX(Tableyear1[],1,1))+1)/(YEAR(Tableyear1[])=YEAR(M87)),1)),O87-(O87-INDEX(Table2xAcq.1[],_xlfn.AGGREGATE(15,6,(ROW(Tableyear1[])-ROW(INDEX(Tableyear1[],1,1))+1)/(YEAR(Tableyear1[])=YEAR(M87)),1)))*$C$25,O87+MAX($Q$2:Q87)*$C$19),O87)*($J88/$J87)</f>
        <v/>
      </c>
      <c r="P88" s="108">
        <f t="array" ref="P88">IF(YEAR(M88)&lt;&gt;YEAR(M87),IF(O87&gt;INDEX(Table2xAcq.1[],_xlfn.AGGREGATE(15,6,(ROW(Tableyear1[])-ROW(INDEX(Tableyear1[],1,1))+1)/(YEAR(Tableyear1[])=YEAR(M87)),1)),P87+(O87-INDEX(Table2xAcq.1[],_xlfn.AGGREGATE(15,6,(ROW(Tableyear1[])-ROW(INDEX(Tableyear1[],1,1))+1)/(YEAR(Tableyear1[])=YEAR(M87)),1)))*$C$25,P87-MAX($Q$2:Q87)*$C$19),P87)*(1+Tbill_YTM)^(1/52)</f>
        <v/>
      </c>
      <c r="Q88" s="72">
        <f>SUM(N88:P88)</f>
        <v/>
      </c>
      <c r="R88" s="72">
        <f>IF(YEAR(M88)&lt;&gt;YEAR(M87), R87*EXP($C$20/52)+(-MAX(Q$2:Q87)*$C$19), R87*EXP($C$20/52))</f>
        <v/>
      </c>
      <c r="S88" s="73">
        <f>Q88/-R88</f>
        <v/>
      </c>
      <c r="T88" s="67" t="n"/>
      <c r="U88" s="67" t="n"/>
      <c r="V88" s="67" t="n"/>
    </row>
    <row r="89">
      <c r="H89" s="104" t="n">
        <v>31929</v>
      </c>
      <c r="I89" s="105" t="n">
        <v>185.684997558593</v>
      </c>
      <c r="J89" s="106" t="n">
        <v>0.1204546977984864</v>
      </c>
      <c r="K89" s="107">
        <f>K88*(1+Tbill_YTM)^(1/52)</f>
        <v/>
      </c>
      <c r="L89" s="67" t="n"/>
      <c r="M89" s="104" t="n">
        <v>31929</v>
      </c>
      <c r="N89" s="108">
        <f>N88*($I89/$I88)</f>
        <v/>
      </c>
      <c r="O89" s="108">
        <f t="array" ref="O89">IF(YEAR(M89)&lt;&gt;YEAR(M88),IF(O88&gt;INDEX(Table2xAcq.1[],_xlfn.AGGREGATE(15,6,(ROW(Tableyear1[])-ROW(INDEX(Tableyear1[],1,1))+1)/(YEAR(Tableyear1[])=YEAR(M88)),1)),O88-(O88-INDEX(Table2xAcq.1[],_xlfn.AGGREGATE(15,6,(ROW(Tableyear1[])-ROW(INDEX(Tableyear1[],1,1))+1)/(YEAR(Tableyear1[])=YEAR(M88)),1)))*$C$25,O88+MAX($Q$2:Q88)*$C$19),O88)*($J89/$J88)</f>
        <v/>
      </c>
      <c r="P89" s="108">
        <f t="array" ref="P89">IF(YEAR(M89)&lt;&gt;YEAR(M88),IF(O88&gt;INDEX(Table2xAcq.1[],_xlfn.AGGREGATE(15,6,(ROW(Tableyear1[])-ROW(INDEX(Tableyear1[],1,1))+1)/(YEAR(Tableyear1[])=YEAR(M88)),1)),P88+(O88-INDEX(Table2xAcq.1[],_xlfn.AGGREGATE(15,6,(ROW(Tableyear1[])-ROW(INDEX(Tableyear1[],1,1))+1)/(YEAR(Tableyear1[])=YEAR(M88)),1)))*$C$25,P88-MAX($Q$2:Q88)*$C$19),P88)*(1+Tbill_YTM)^(1/52)</f>
        <v/>
      </c>
      <c r="Q89" s="72">
        <f>SUM(N89:P89)</f>
        <v/>
      </c>
      <c r="R89" s="72">
        <f>IF(YEAR(M89)&lt;&gt;YEAR(M88), R88*EXP($C$20/52)+(-MAX(Q$2:Q88)*$C$19), R88*EXP($C$20/52))</f>
        <v/>
      </c>
      <c r="S89" s="73">
        <f>Q89/-R89</f>
        <v/>
      </c>
      <c r="T89" s="67" t="n"/>
      <c r="U89" s="67" t="n"/>
      <c r="V89" s="67" t="n"/>
    </row>
    <row r="90">
      <c r="H90" s="104" t="n">
        <v>31936</v>
      </c>
      <c r="I90" s="105" t="n">
        <v>190.360000610351</v>
      </c>
      <c r="J90" s="106" t="n">
        <v>0.1265200890493742</v>
      </c>
      <c r="K90" s="107">
        <f>K89*(1+Tbill_YTM)^(1/52)</f>
        <v/>
      </c>
      <c r="L90" s="67" t="n"/>
      <c r="M90" s="104" t="n">
        <v>31936</v>
      </c>
      <c r="N90" s="108">
        <f>N89*($I90/$I89)</f>
        <v/>
      </c>
      <c r="O90" s="108">
        <f t="array" ref="O90">IF(YEAR(M90)&lt;&gt;YEAR(M89),IF(O89&gt;INDEX(Table2xAcq.1[],_xlfn.AGGREGATE(15,6,(ROW(Tableyear1[])-ROW(INDEX(Tableyear1[],1,1))+1)/(YEAR(Tableyear1[])=YEAR(M89)),1)),O89-(O89-INDEX(Table2xAcq.1[],_xlfn.AGGREGATE(15,6,(ROW(Tableyear1[])-ROW(INDEX(Tableyear1[],1,1))+1)/(YEAR(Tableyear1[])=YEAR(M89)),1)))*$C$25,O89+MAX($Q$2:Q89)*$C$19),O89)*($J90/$J89)</f>
        <v/>
      </c>
      <c r="P90" s="108">
        <f t="array" ref="P90">IF(YEAR(M90)&lt;&gt;YEAR(M89),IF(O89&gt;INDEX(Table2xAcq.1[],_xlfn.AGGREGATE(15,6,(ROW(Tableyear1[])-ROW(INDEX(Tableyear1[],1,1))+1)/(YEAR(Tableyear1[])=YEAR(M89)),1)),P89+(O89-INDEX(Table2xAcq.1[],_xlfn.AGGREGATE(15,6,(ROW(Tableyear1[])-ROW(INDEX(Tableyear1[],1,1))+1)/(YEAR(Tableyear1[])=YEAR(M89)),1)))*$C$25,P89-MAX($Q$2:Q89)*$C$19),P89)*(1+Tbill_YTM)^(1/52)</f>
        <v/>
      </c>
      <c r="Q90" s="72">
        <f>SUM(N90:P90)</f>
        <v/>
      </c>
      <c r="R90" s="72">
        <f>IF(YEAR(M90)&lt;&gt;YEAR(M89), R89*EXP($C$20/52)+(-MAX(Q$2:Q89)*$C$19), R89*EXP($C$20/52))</f>
        <v/>
      </c>
      <c r="S90" s="73">
        <f>Q90/-R90</f>
        <v/>
      </c>
      <c r="T90" s="67" t="n"/>
      <c r="U90" s="67" t="n"/>
      <c r="V90" s="67" t="n"/>
    </row>
    <row r="91">
      <c r="H91" s="104" t="n">
        <v>31943</v>
      </c>
      <c r="I91" s="105" t="n">
        <v>192.050003051757</v>
      </c>
      <c r="J91" s="106" t="n">
        <v>0.1287665616139337</v>
      </c>
      <c r="K91" s="107">
        <f>K90*(1+Tbill_YTM)^(1/52)</f>
        <v/>
      </c>
      <c r="L91" s="67" t="n"/>
      <c r="M91" s="104" t="n">
        <v>31943</v>
      </c>
      <c r="N91" s="108">
        <f>N90*($I91/$I90)</f>
        <v/>
      </c>
      <c r="O91" s="108">
        <f t="array" ref="O91">IF(YEAR(M91)&lt;&gt;YEAR(M90),IF(O90&gt;INDEX(Table2xAcq.1[],_xlfn.AGGREGATE(15,6,(ROW(Tableyear1[])-ROW(INDEX(Tableyear1[],1,1))+1)/(YEAR(Tableyear1[])=YEAR(M90)),1)),O90-(O90-INDEX(Table2xAcq.1[],_xlfn.AGGREGATE(15,6,(ROW(Tableyear1[])-ROW(INDEX(Tableyear1[],1,1))+1)/(YEAR(Tableyear1[])=YEAR(M90)),1)))*$C$25,O90+MAX($Q$2:Q90)*$C$19),O90)*($J91/$J90)</f>
        <v/>
      </c>
      <c r="P91" s="108">
        <f t="array" ref="P91">IF(YEAR(M91)&lt;&gt;YEAR(M90),IF(O90&gt;INDEX(Table2xAcq.1[],_xlfn.AGGREGATE(15,6,(ROW(Tableyear1[])-ROW(INDEX(Tableyear1[],1,1))+1)/(YEAR(Tableyear1[])=YEAR(M90)),1)),P90+(O90-INDEX(Table2xAcq.1[],_xlfn.AGGREGATE(15,6,(ROW(Tableyear1[])-ROW(INDEX(Tableyear1[],1,1))+1)/(YEAR(Tableyear1[])=YEAR(M90)),1)))*$C$25,P90-MAX($Q$2:Q90)*$C$19),P90)*(1+Tbill_YTM)^(1/52)</f>
        <v/>
      </c>
      <c r="Q91" s="72">
        <f>SUM(N91:P91)</f>
        <v/>
      </c>
      <c r="R91" s="72">
        <f>IF(YEAR(M91)&lt;&gt;YEAR(M90), R90*EXP($C$20/52)+(-MAX(Q$2:Q90)*$C$19), R90*EXP($C$20/52))</f>
        <v/>
      </c>
      <c r="S91" s="73">
        <f>Q91/-R91</f>
        <v/>
      </c>
      <c r="T91" s="67" t="n"/>
      <c r="U91" s="67" t="n"/>
      <c r="V91" s="67" t="n"/>
    </row>
    <row r="92">
      <c r="H92" s="104" t="n">
        <v>31950</v>
      </c>
      <c r="I92" s="105" t="n">
        <v>191.059997558593</v>
      </c>
      <c r="J92" s="106" t="n">
        <v>0.1274389948208285</v>
      </c>
      <c r="K92" s="107">
        <f>K91*(1+Tbill_YTM)^(1/52)</f>
        <v/>
      </c>
      <c r="L92" s="67" t="n"/>
      <c r="M92" s="104" t="n">
        <v>31950</v>
      </c>
      <c r="N92" s="108">
        <f>N91*($I92/$I91)</f>
        <v/>
      </c>
      <c r="O92" s="108">
        <f t="array" ref="O92">IF(YEAR(M92)&lt;&gt;YEAR(M91),IF(O91&gt;INDEX(Table2xAcq.1[],_xlfn.AGGREGATE(15,6,(ROW(Tableyear1[])-ROW(INDEX(Tableyear1[],1,1))+1)/(YEAR(Tableyear1[])=YEAR(M91)),1)),O91-(O91-INDEX(Table2xAcq.1[],_xlfn.AGGREGATE(15,6,(ROW(Tableyear1[])-ROW(INDEX(Tableyear1[],1,1))+1)/(YEAR(Tableyear1[])=YEAR(M91)),1)))*$C$25,O91+MAX($Q$2:Q91)*$C$19),O91)*($J92/$J91)</f>
        <v/>
      </c>
      <c r="P92" s="108">
        <f t="array" ref="P92">IF(YEAR(M92)&lt;&gt;YEAR(M91),IF(O91&gt;INDEX(Table2xAcq.1[],_xlfn.AGGREGATE(15,6,(ROW(Tableyear1[])-ROW(INDEX(Tableyear1[],1,1))+1)/(YEAR(Tableyear1[])=YEAR(M91)),1)),P91+(O91-INDEX(Table2xAcq.1[],_xlfn.AGGREGATE(15,6,(ROW(Tableyear1[])-ROW(INDEX(Tableyear1[],1,1))+1)/(YEAR(Tableyear1[])=YEAR(M91)),1)))*$C$25,P91-MAX($Q$2:Q91)*$C$19),P91)*(1+Tbill_YTM)^(1/52)</f>
        <v/>
      </c>
      <c r="Q92" s="72">
        <f>SUM(N92:P92)</f>
        <v/>
      </c>
      <c r="R92" s="72">
        <f>IF(YEAR(M92)&lt;&gt;YEAR(M91), R91*EXP($C$20/52)+(-MAX(Q$2:Q91)*$C$19), R91*EXP($C$20/52))</f>
        <v/>
      </c>
      <c r="S92" s="73">
        <f>Q92/-R92</f>
        <v/>
      </c>
      <c r="T92" s="67" t="n"/>
      <c r="U92" s="67" t="n"/>
      <c r="V92" s="67" t="n"/>
    </row>
    <row r="93">
      <c r="H93" s="104" t="n">
        <v>31957</v>
      </c>
      <c r="I93" s="105" t="n">
        <v>190.384994506835</v>
      </c>
      <c r="J93" s="106" t="n">
        <v>0.1265385267844396</v>
      </c>
      <c r="K93" s="107">
        <f>K92*(1+Tbill_YTM)^(1/52)</f>
        <v/>
      </c>
      <c r="L93" s="67" t="n"/>
      <c r="M93" s="104" t="n">
        <v>31957</v>
      </c>
      <c r="N93" s="108">
        <f>N92*($I93/$I92)</f>
        <v/>
      </c>
      <c r="O93" s="108">
        <f t="array" ref="O93">IF(YEAR(M93)&lt;&gt;YEAR(M92),IF(O92&gt;INDEX(Table2xAcq.1[],_xlfn.AGGREGATE(15,6,(ROW(Tableyear1[])-ROW(INDEX(Tableyear1[],1,1))+1)/(YEAR(Tableyear1[])=YEAR(M92)),1)),O92-(O92-INDEX(Table2xAcq.1[],_xlfn.AGGREGATE(15,6,(ROW(Tableyear1[])-ROW(INDEX(Tableyear1[],1,1))+1)/(YEAR(Tableyear1[])=YEAR(M92)),1)))*$C$25,O92+MAX($Q$2:Q92)*$C$19),O92)*($J93/$J92)</f>
        <v/>
      </c>
      <c r="P93" s="108">
        <f t="array" ref="P93">IF(YEAR(M93)&lt;&gt;YEAR(M92),IF(O92&gt;INDEX(Table2xAcq.1[],_xlfn.AGGREGATE(15,6,(ROW(Tableyear1[])-ROW(INDEX(Tableyear1[],1,1))+1)/(YEAR(Tableyear1[])=YEAR(M92)),1)),P92+(O92-INDEX(Table2xAcq.1[],_xlfn.AGGREGATE(15,6,(ROW(Tableyear1[])-ROW(INDEX(Tableyear1[],1,1))+1)/(YEAR(Tableyear1[])=YEAR(M92)),1)))*$C$25,P92-MAX($Q$2:Q92)*$C$19),P92)*(1+Tbill_YTM)^(1/52)</f>
        <v/>
      </c>
      <c r="Q93" s="72">
        <f>SUM(N93:P93)</f>
        <v/>
      </c>
      <c r="R93" s="72">
        <f>IF(YEAR(M93)&lt;&gt;YEAR(M92), R92*EXP($C$20/52)+(-MAX(Q$2:Q92)*$C$19), R92*EXP($C$20/52))</f>
        <v/>
      </c>
      <c r="S93" s="73">
        <f>Q93/-R93</f>
        <v/>
      </c>
      <c r="T93" s="67" t="n"/>
      <c r="U93" s="67" t="n"/>
      <c r="V93" s="67" t="n"/>
    </row>
    <row r="94">
      <c r="H94" s="104" t="n">
        <v>31964</v>
      </c>
      <c r="I94" s="105" t="n">
        <v>188.735000610351</v>
      </c>
      <c r="J94" s="106" t="n">
        <v>0.1243452048012104</v>
      </c>
      <c r="K94" s="107">
        <f>K93*(1+Tbill_YTM)^(1/52)</f>
        <v/>
      </c>
      <c r="L94" s="67" t="n"/>
      <c r="M94" s="104" t="n">
        <v>31964</v>
      </c>
      <c r="N94" s="108">
        <f>N93*($I94/$I93)</f>
        <v/>
      </c>
      <c r="O94" s="108">
        <f t="array" ref="O94">IF(YEAR(M94)&lt;&gt;YEAR(M93),IF(O93&gt;INDEX(Table2xAcq.1[],_xlfn.AGGREGATE(15,6,(ROW(Tableyear1[])-ROW(INDEX(Tableyear1[],1,1))+1)/(YEAR(Tableyear1[])=YEAR(M93)),1)),O93-(O93-INDEX(Table2xAcq.1[],_xlfn.AGGREGATE(15,6,(ROW(Tableyear1[])-ROW(INDEX(Tableyear1[],1,1))+1)/(YEAR(Tableyear1[])=YEAR(M93)),1)))*$C$25,O93+MAX($Q$2:Q93)*$C$19),O93)*($J94/$J93)</f>
        <v/>
      </c>
      <c r="P94" s="108">
        <f t="array" ref="P94">IF(YEAR(M94)&lt;&gt;YEAR(M93),IF(O93&gt;INDEX(Table2xAcq.1[],_xlfn.AGGREGATE(15,6,(ROW(Tableyear1[])-ROW(INDEX(Tableyear1[],1,1))+1)/(YEAR(Tableyear1[])=YEAR(M93)),1)),P93+(O93-INDEX(Table2xAcq.1[],_xlfn.AGGREGATE(15,6,(ROW(Tableyear1[])-ROW(INDEX(Tableyear1[],1,1))+1)/(YEAR(Tableyear1[])=YEAR(M93)),1)))*$C$25,P93-MAX($Q$2:Q93)*$C$19),P93)*(1+Tbill_YTM)^(1/52)</f>
        <v/>
      </c>
      <c r="Q94" s="72">
        <f>SUM(N94:P94)</f>
        <v/>
      </c>
      <c r="R94" s="72">
        <f>IF(YEAR(M94)&lt;&gt;YEAR(M93), R93*EXP($C$20/52)+(-MAX(Q$2:Q93)*$C$19), R93*EXP($C$20/52))</f>
        <v/>
      </c>
      <c r="S94" s="73">
        <f>Q94/-R94</f>
        <v/>
      </c>
      <c r="T94" s="67" t="n"/>
      <c r="U94" s="67" t="n"/>
      <c r="V94" s="67" t="n"/>
    </row>
    <row r="95">
      <c r="H95" s="104" t="n">
        <v>31971</v>
      </c>
      <c r="I95" s="105" t="n">
        <v>195.865005493164</v>
      </c>
      <c r="J95" s="106" t="n">
        <v>0.1337401968749635</v>
      </c>
      <c r="K95" s="107">
        <f>K94*(1+Tbill_YTM)^(1/52)</f>
        <v/>
      </c>
      <c r="L95" s="67" t="n"/>
      <c r="M95" s="104" t="n">
        <v>31971</v>
      </c>
      <c r="N95" s="108">
        <f>N94*($I95/$I94)</f>
        <v/>
      </c>
      <c r="O95" s="108">
        <f t="array" ref="O95">IF(YEAR(M95)&lt;&gt;YEAR(M94),IF(O94&gt;INDEX(Table2xAcq.1[],_xlfn.AGGREGATE(15,6,(ROW(Tableyear1[])-ROW(INDEX(Tableyear1[],1,1))+1)/(YEAR(Tableyear1[])=YEAR(M94)),1)),O94-(O94-INDEX(Table2xAcq.1[],_xlfn.AGGREGATE(15,6,(ROW(Tableyear1[])-ROW(INDEX(Tableyear1[],1,1))+1)/(YEAR(Tableyear1[])=YEAR(M94)),1)))*$C$25,O94+MAX($Q$2:Q94)*$C$19),O94)*($J95/$J94)</f>
        <v/>
      </c>
      <c r="P95" s="108">
        <f t="array" ref="P95">IF(YEAR(M95)&lt;&gt;YEAR(M94),IF(O94&gt;INDEX(Table2xAcq.1[],_xlfn.AGGREGATE(15,6,(ROW(Tableyear1[])-ROW(INDEX(Tableyear1[],1,1))+1)/(YEAR(Tableyear1[])=YEAR(M94)),1)),P94+(O94-INDEX(Table2xAcq.1[],_xlfn.AGGREGATE(15,6,(ROW(Tableyear1[])-ROW(INDEX(Tableyear1[],1,1))+1)/(YEAR(Tableyear1[])=YEAR(M94)),1)))*$C$25,P94-MAX($Q$2:Q94)*$C$19),P94)*(1+Tbill_YTM)^(1/52)</f>
        <v/>
      </c>
      <c r="Q95" s="72">
        <f>SUM(N95:P95)</f>
        <v/>
      </c>
      <c r="R95" s="72">
        <f>IF(YEAR(M95)&lt;&gt;YEAR(M94), R94*EXP($C$20/52)+(-MAX(Q$2:Q94)*$C$19), R94*EXP($C$20/52))</f>
        <v/>
      </c>
      <c r="S95" s="73">
        <f>Q95/-R95</f>
        <v/>
      </c>
      <c r="T95" s="67" t="n"/>
      <c r="U95" s="67" t="n"/>
      <c r="V95" s="67" t="n"/>
    </row>
    <row r="96">
      <c r="H96" s="104" t="n">
        <v>31978</v>
      </c>
      <c r="I96" s="105" t="n">
        <v>193.024993896484</v>
      </c>
      <c r="J96" s="106" t="n">
        <v>0.1298617734770644</v>
      </c>
      <c r="K96" s="107">
        <f>K95*(1+Tbill_YTM)^(1/52)</f>
        <v/>
      </c>
      <c r="L96" s="67" t="n"/>
      <c r="M96" s="104" t="n">
        <v>31978</v>
      </c>
      <c r="N96" s="108">
        <f>N95*($I96/$I95)</f>
        <v/>
      </c>
      <c r="O96" s="108">
        <f t="array" ref="O96">IF(YEAR(M96)&lt;&gt;YEAR(M95),IF(O95&gt;INDEX(Table2xAcq.1[],_xlfn.AGGREGATE(15,6,(ROW(Tableyear1[])-ROW(INDEX(Tableyear1[],1,1))+1)/(YEAR(Tableyear1[])=YEAR(M95)),1)),O95-(O95-INDEX(Table2xAcq.1[],_xlfn.AGGREGATE(15,6,(ROW(Tableyear1[])-ROW(INDEX(Tableyear1[],1,1))+1)/(YEAR(Tableyear1[])=YEAR(M95)),1)))*$C$25,O95+MAX($Q$2:Q95)*$C$19),O95)*($J96/$J95)</f>
        <v/>
      </c>
      <c r="P96" s="108">
        <f t="array" ref="P96">IF(YEAR(M96)&lt;&gt;YEAR(M95),IF(O95&gt;INDEX(Table2xAcq.1[],_xlfn.AGGREGATE(15,6,(ROW(Tableyear1[])-ROW(INDEX(Tableyear1[],1,1))+1)/(YEAR(Tableyear1[])=YEAR(M95)),1)),P95+(O95-INDEX(Table2xAcq.1[],_xlfn.AGGREGATE(15,6,(ROW(Tableyear1[])-ROW(INDEX(Tableyear1[],1,1))+1)/(YEAR(Tableyear1[])=YEAR(M95)),1)))*$C$25,P95-MAX($Q$2:Q95)*$C$19),P95)*(1+Tbill_YTM)^(1/52)</f>
        <v/>
      </c>
      <c r="Q96" s="72">
        <f>SUM(N96:P96)</f>
        <v/>
      </c>
      <c r="R96" s="72">
        <f>IF(YEAR(M96)&lt;&gt;YEAR(M95), R95*EXP($C$20/52)+(-MAX(Q$2:Q95)*$C$19), R95*EXP($C$20/52))</f>
        <v/>
      </c>
      <c r="S96" s="73">
        <f>Q96/-R96</f>
        <v/>
      </c>
      <c r="T96" s="67" t="n"/>
      <c r="U96" s="67" t="n"/>
      <c r="V96" s="67" t="n"/>
    </row>
    <row r="97">
      <c r="H97" s="104" t="n">
        <v>31985</v>
      </c>
      <c r="I97" s="105" t="n">
        <v>196.350006103515</v>
      </c>
      <c r="J97" s="106" t="n">
        <v>0.1343357224027615</v>
      </c>
      <c r="K97" s="107">
        <f>K96*(1+Tbill_YTM)^(1/52)</f>
        <v/>
      </c>
      <c r="L97" s="67" t="n"/>
      <c r="M97" s="104" t="n">
        <v>31985</v>
      </c>
      <c r="N97" s="108">
        <f>N96*($I97/$I96)</f>
        <v/>
      </c>
      <c r="O97" s="108">
        <f t="array" ref="O97">IF(YEAR(M97)&lt;&gt;YEAR(M96),IF(O96&gt;INDEX(Table2xAcq.1[],_xlfn.AGGREGATE(15,6,(ROW(Tableyear1[])-ROW(INDEX(Tableyear1[],1,1))+1)/(YEAR(Tableyear1[])=YEAR(M96)),1)),O96-(O96-INDEX(Table2xAcq.1[],_xlfn.AGGREGATE(15,6,(ROW(Tableyear1[])-ROW(INDEX(Tableyear1[],1,1))+1)/(YEAR(Tableyear1[])=YEAR(M96)),1)))*$C$25,O96+MAX($Q$2:Q96)*$C$19),O96)*($J97/$J96)</f>
        <v/>
      </c>
      <c r="P97" s="108">
        <f t="array" ref="P97">IF(YEAR(M97)&lt;&gt;YEAR(M96),IF(O96&gt;INDEX(Table2xAcq.1[],_xlfn.AGGREGATE(15,6,(ROW(Tableyear1[])-ROW(INDEX(Tableyear1[],1,1))+1)/(YEAR(Tableyear1[])=YEAR(M96)),1)),P96+(O96-INDEX(Table2xAcq.1[],_xlfn.AGGREGATE(15,6,(ROW(Tableyear1[])-ROW(INDEX(Tableyear1[],1,1))+1)/(YEAR(Tableyear1[])=YEAR(M96)),1)))*$C$25,P96-MAX($Q$2:Q96)*$C$19),P96)*(1+Tbill_YTM)^(1/52)</f>
        <v/>
      </c>
      <c r="Q97" s="72">
        <f>SUM(N97:P97)</f>
        <v/>
      </c>
      <c r="R97" s="72">
        <f>IF(YEAR(M97)&lt;&gt;YEAR(M96), R96*EXP($C$20/52)+(-MAX(Q$2:Q96)*$C$19), R96*EXP($C$20/52))</f>
        <v/>
      </c>
      <c r="S97" s="73">
        <f>Q97/-R97</f>
        <v/>
      </c>
      <c r="T97" s="67" t="n"/>
      <c r="U97" s="67" t="n"/>
      <c r="V97" s="67" t="n"/>
    </row>
    <row r="98">
      <c r="H98" s="104" t="n">
        <v>31992</v>
      </c>
      <c r="I98" s="105" t="n">
        <v>203.729995727539</v>
      </c>
      <c r="J98" s="106" t="n">
        <v>0.1444339776271132</v>
      </c>
      <c r="K98" s="107">
        <f>K97*(1+Tbill_YTM)^(1/52)</f>
        <v/>
      </c>
      <c r="L98" s="67" t="n"/>
      <c r="M98" s="104" t="n">
        <v>31992</v>
      </c>
      <c r="N98" s="108">
        <f>N97*($I98/$I97)</f>
        <v/>
      </c>
      <c r="O98" s="108">
        <f t="array" ref="O98">IF(YEAR(M98)&lt;&gt;YEAR(M97),IF(O97&gt;INDEX(Table2xAcq.1[],_xlfn.AGGREGATE(15,6,(ROW(Tableyear1[])-ROW(INDEX(Tableyear1[],1,1))+1)/(YEAR(Tableyear1[])=YEAR(M97)),1)),O97-(O97-INDEX(Table2xAcq.1[],_xlfn.AGGREGATE(15,6,(ROW(Tableyear1[])-ROW(INDEX(Tableyear1[],1,1))+1)/(YEAR(Tableyear1[])=YEAR(M97)),1)))*$C$25,O97+MAX($Q$2:Q97)*$C$19),O97)*($J98/$J97)</f>
        <v/>
      </c>
      <c r="P98" s="108">
        <f t="array" ref="P98">IF(YEAR(M98)&lt;&gt;YEAR(M97),IF(O97&gt;INDEX(Table2xAcq.1[],_xlfn.AGGREGATE(15,6,(ROW(Tableyear1[])-ROW(INDEX(Tableyear1[],1,1))+1)/(YEAR(Tableyear1[])=YEAR(M97)),1)),P97+(O97-INDEX(Table2xAcq.1[],_xlfn.AGGREGATE(15,6,(ROW(Tableyear1[])-ROW(INDEX(Tableyear1[],1,1))+1)/(YEAR(Tableyear1[])=YEAR(M97)),1)))*$C$25,P97-MAX($Q$2:Q97)*$C$19),P97)*(1+Tbill_YTM)^(1/52)</f>
        <v/>
      </c>
      <c r="Q98" s="72">
        <f>SUM(N98:P98)</f>
        <v/>
      </c>
      <c r="R98" s="72">
        <f>IF(YEAR(M98)&lt;&gt;YEAR(M97), R97*EXP($C$20/52)+(-MAX(Q$2:Q97)*$C$19), R97*EXP($C$20/52))</f>
        <v/>
      </c>
      <c r="S98" s="73">
        <f>Q98/-R98</f>
        <v/>
      </c>
      <c r="T98" s="67" t="n"/>
      <c r="U98" s="67" t="n"/>
      <c r="V98" s="67" t="n"/>
    </row>
    <row r="99">
      <c r="H99" s="104" t="n">
        <v>31999</v>
      </c>
      <c r="I99" s="105" t="n">
        <v>206.46499633789</v>
      </c>
      <c r="J99" s="106" t="n">
        <v>0.1483119241764654</v>
      </c>
      <c r="K99" s="107">
        <f>K98*(1+Tbill_YTM)^(1/52)</f>
        <v/>
      </c>
      <c r="L99" s="67" t="n"/>
      <c r="M99" s="104" t="n">
        <v>31999</v>
      </c>
      <c r="N99" s="108">
        <f>N98*($I99/$I98)</f>
        <v/>
      </c>
      <c r="O99" s="108">
        <f t="array" ref="O99">IF(YEAR(M99)&lt;&gt;YEAR(M98),IF(O98&gt;INDEX(Table2xAcq.1[],_xlfn.AGGREGATE(15,6,(ROW(Tableyear1[])-ROW(INDEX(Tableyear1[],1,1))+1)/(YEAR(Tableyear1[])=YEAR(M98)),1)),O98-(O98-INDEX(Table2xAcq.1[],_xlfn.AGGREGATE(15,6,(ROW(Tableyear1[])-ROW(INDEX(Tableyear1[],1,1))+1)/(YEAR(Tableyear1[])=YEAR(M98)),1)))*$C$25,O98+MAX($Q$2:Q98)*$C$19),O98)*($J99/$J98)</f>
        <v/>
      </c>
      <c r="P99" s="108">
        <f t="array" ref="P99">IF(YEAR(M99)&lt;&gt;YEAR(M98),IF(O98&gt;INDEX(Table2xAcq.1[],_xlfn.AGGREGATE(15,6,(ROW(Tableyear1[])-ROW(INDEX(Tableyear1[],1,1))+1)/(YEAR(Tableyear1[])=YEAR(M98)),1)),P98+(O98-INDEX(Table2xAcq.1[],_xlfn.AGGREGATE(15,6,(ROW(Tableyear1[])-ROW(INDEX(Tableyear1[],1,1))+1)/(YEAR(Tableyear1[])=YEAR(M98)),1)))*$C$25,P98-MAX($Q$2:Q98)*$C$19),P98)*(1+Tbill_YTM)^(1/52)</f>
        <v/>
      </c>
      <c r="Q99" s="72">
        <f>SUM(N99:P99)</f>
        <v/>
      </c>
      <c r="R99" s="72">
        <f>IF(YEAR(M99)&lt;&gt;YEAR(M98), R98*EXP($C$20/52)+(-MAX(Q$2:Q98)*$C$19), R98*EXP($C$20/52))</f>
        <v/>
      </c>
      <c r="S99" s="73">
        <f>Q99/-R99</f>
        <v/>
      </c>
      <c r="T99" s="67" t="n"/>
      <c r="U99" s="67" t="n"/>
      <c r="V99" s="67" t="n"/>
    </row>
    <row r="100">
      <c r="H100" s="104" t="n">
        <v>32006</v>
      </c>
      <c r="I100" s="105" t="n">
        <v>210.574996948242</v>
      </c>
      <c r="J100" s="106" t="n">
        <v>0.1542166742280448</v>
      </c>
      <c r="K100" s="107">
        <f>K99*(1+Tbill_YTM)^(1/52)</f>
        <v/>
      </c>
      <c r="L100" s="67" t="n"/>
      <c r="M100" s="104" t="n">
        <v>32006</v>
      </c>
      <c r="N100" s="108">
        <f>N99*($I100/$I99)</f>
        <v/>
      </c>
      <c r="O100" s="108">
        <f t="array" ref="O100">IF(YEAR(M100)&lt;&gt;YEAR(M99),IF(O99&gt;INDEX(Table2xAcq.1[],_xlfn.AGGREGATE(15,6,(ROW(Tableyear1[])-ROW(INDEX(Tableyear1[],1,1))+1)/(YEAR(Tableyear1[])=YEAR(M99)),1)),O99-(O99-INDEX(Table2xAcq.1[],_xlfn.AGGREGATE(15,6,(ROW(Tableyear1[])-ROW(INDEX(Tableyear1[],1,1))+1)/(YEAR(Tableyear1[])=YEAR(M99)),1)))*$C$25,O99+MAX($Q$2:Q99)*$C$19),O99)*($J100/$J99)</f>
        <v/>
      </c>
      <c r="P100" s="108">
        <f t="array" ref="P100">IF(YEAR(M100)&lt;&gt;YEAR(M99),IF(O99&gt;INDEX(Table2xAcq.1[],_xlfn.AGGREGATE(15,6,(ROW(Tableyear1[])-ROW(INDEX(Tableyear1[],1,1))+1)/(YEAR(Tableyear1[])=YEAR(M99)),1)),P99+(O99-INDEX(Table2xAcq.1[],_xlfn.AGGREGATE(15,6,(ROW(Tableyear1[])-ROW(INDEX(Tableyear1[],1,1))+1)/(YEAR(Tableyear1[])=YEAR(M99)),1)))*$C$25,P99-MAX($Q$2:Q99)*$C$19),P99)*(1+Tbill_YTM)^(1/52)</f>
        <v/>
      </c>
      <c r="Q100" s="72">
        <f>SUM(N100:P100)</f>
        <v/>
      </c>
      <c r="R100" s="72">
        <f>IF(YEAR(M100)&lt;&gt;YEAR(M99), R99*EXP($C$20/52)+(-MAX(Q$2:Q99)*$C$19), R99*EXP($C$20/52))</f>
        <v/>
      </c>
      <c r="S100" s="73">
        <f>Q100/-R100</f>
        <v/>
      </c>
      <c r="T100" s="67" t="n"/>
      <c r="U100" s="67" t="n"/>
      <c r="V100" s="67" t="n"/>
    </row>
    <row r="101">
      <c r="H101" s="104" t="n">
        <v>32013</v>
      </c>
      <c r="I101" s="105" t="n">
        <v>208.845001220703</v>
      </c>
      <c r="J101" s="106" t="n">
        <v>0.1516827153877617</v>
      </c>
      <c r="K101" s="107">
        <f>K100*(1+Tbill_YTM)^(1/52)</f>
        <v/>
      </c>
      <c r="L101" s="67" t="n"/>
      <c r="M101" s="104" t="n">
        <v>32013</v>
      </c>
      <c r="N101" s="108">
        <f>N100*($I101/$I100)</f>
        <v/>
      </c>
      <c r="O101" s="108">
        <f t="array" ref="O101">IF(YEAR(M101)&lt;&gt;YEAR(M100),IF(O100&gt;INDEX(Table2xAcq.1[],_xlfn.AGGREGATE(15,6,(ROW(Tableyear1[])-ROW(INDEX(Tableyear1[],1,1))+1)/(YEAR(Tableyear1[])=YEAR(M100)),1)),O100-(O100-INDEX(Table2xAcq.1[],_xlfn.AGGREGATE(15,6,(ROW(Tableyear1[])-ROW(INDEX(Tableyear1[],1,1))+1)/(YEAR(Tableyear1[])=YEAR(M100)),1)))*$C$25,O100+MAX($Q$2:Q100)*$C$19),O100)*($J101/$J100)</f>
        <v/>
      </c>
      <c r="P101" s="108">
        <f t="array" ref="P101">IF(YEAR(M101)&lt;&gt;YEAR(M100),IF(O100&gt;INDEX(Table2xAcq.1[],_xlfn.AGGREGATE(15,6,(ROW(Tableyear1[])-ROW(INDEX(Tableyear1[],1,1))+1)/(YEAR(Tableyear1[])=YEAR(M100)),1)),P100+(O100-INDEX(Table2xAcq.1[],_xlfn.AGGREGATE(15,6,(ROW(Tableyear1[])-ROW(INDEX(Tableyear1[],1,1))+1)/(YEAR(Tableyear1[])=YEAR(M100)),1)))*$C$25,P100-MAX($Q$2:Q100)*$C$19),P100)*(1+Tbill_YTM)^(1/52)</f>
        <v/>
      </c>
      <c r="Q101" s="72">
        <f>SUM(N101:P101)</f>
        <v/>
      </c>
      <c r="R101" s="72">
        <f>IF(YEAR(M101)&lt;&gt;YEAR(M100), R100*EXP($C$20/52)+(-MAX(Q$2:Q100)*$C$19), R100*EXP($C$20/52))</f>
        <v/>
      </c>
      <c r="S101" s="73">
        <f>Q101/-R101</f>
        <v/>
      </c>
      <c r="T101" s="67" t="n"/>
      <c r="U101" s="67" t="n"/>
      <c r="V101" s="67" t="n"/>
    </row>
    <row r="102">
      <c r="H102" s="104" t="n">
        <v>32020</v>
      </c>
      <c r="I102" s="105" t="n">
        <v>204.059997558593</v>
      </c>
      <c r="J102" s="106" t="n">
        <v>0.1447320836334281</v>
      </c>
      <c r="K102" s="107">
        <f>K101*(1+Tbill_YTM)^(1/52)</f>
        <v/>
      </c>
      <c r="L102" s="67" t="n"/>
      <c r="M102" s="104" t="n">
        <v>32020</v>
      </c>
      <c r="N102" s="108">
        <f>N101*($I102/$I101)</f>
        <v/>
      </c>
      <c r="O102" s="108">
        <f t="array" ref="O102">IF(YEAR(M102)&lt;&gt;YEAR(M101),IF(O101&gt;INDEX(Table2xAcq.1[],_xlfn.AGGREGATE(15,6,(ROW(Tableyear1[])-ROW(INDEX(Tableyear1[],1,1))+1)/(YEAR(Tableyear1[])=YEAR(M101)),1)),O101-(O101-INDEX(Table2xAcq.1[],_xlfn.AGGREGATE(15,6,(ROW(Tableyear1[])-ROW(INDEX(Tableyear1[],1,1))+1)/(YEAR(Tableyear1[])=YEAR(M101)),1)))*$C$25,O101+MAX($Q$2:Q101)*$C$19),O101)*($J102/$J101)</f>
        <v/>
      </c>
      <c r="P102" s="108">
        <f t="array" ref="P102">IF(YEAR(M102)&lt;&gt;YEAR(M101),IF(O101&gt;INDEX(Table2xAcq.1[],_xlfn.AGGREGATE(15,6,(ROW(Tableyear1[])-ROW(INDEX(Tableyear1[],1,1))+1)/(YEAR(Tableyear1[])=YEAR(M101)),1)),P101+(O101-INDEX(Table2xAcq.1[],_xlfn.AGGREGATE(15,6,(ROW(Tableyear1[])-ROW(INDEX(Tableyear1[],1,1))+1)/(YEAR(Tableyear1[])=YEAR(M101)),1)))*$C$25,P101-MAX($Q$2:Q101)*$C$19),P101)*(1+Tbill_YTM)^(1/52)</f>
        <v/>
      </c>
      <c r="Q102" s="72">
        <f>SUM(N102:P102)</f>
        <v/>
      </c>
      <c r="R102" s="72">
        <f>IF(YEAR(M102)&lt;&gt;YEAR(M101), R101*EXP($C$20/52)+(-MAX(Q$2:Q101)*$C$19), R101*EXP($C$20/52))</f>
        <v/>
      </c>
      <c r="S102" s="73">
        <f>Q102/-R102</f>
        <v/>
      </c>
      <c r="T102" s="67" t="n"/>
      <c r="U102" s="67" t="n"/>
      <c r="V102" s="67" t="n"/>
    </row>
    <row r="103">
      <c r="H103" s="104" t="n">
        <v>32027</v>
      </c>
      <c r="I103" s="105" t="n">
        <v>206.365005493164</v>
      </c>
      <c r="J103" s="106" t="n">
        <v>0.1480017945532889</v>
      </c>
      <c r="K103" s="107">
        <f>K102*(1+Tbill_YTM)^(1/52)</f>
        <v/>
      </c>
      <c r="L103" s="67" t="n"/>
      <c r="M103" s="104" t="n">
        <v>32027</v>
      </c>
      <c r="N103" s="108">
        <f>N102*($I103/$I102)</f>
        <v/>
      </c>
      <c r="O103" s="108">
        <f t="array" ref="O103">IF(YEAR(M103)&lt;&gt;YEAR(M102),IF(O102&gt;INDEX(Table2xAcq.1[],_xlfn.AGGREGATE(15,6,(ROW(Tableyear1[])-ROW(INDEX(Tableyear1[],1,1))+1)/(YEAR(Tableyear1[])=YEAR(M102)),1)),O102-(O102-INDEX(Table2xAcq.1[],_xlfn.AGGREGATE(15,6,(ROW(Tableyear1[])-ROW(INDEX(Tableyear1[],1,1))+1)/(YEAR(Tableyear1[])=YEAR(M102)),1)))*$C$25,O102+MAX($Q$2:Q102)*$C$19),O102)*($J103/$J102)</f>
        <v/>
      </c>
      <c r="P103" s="108">
        <f t="array" ref="P103">IF(YEAR(M103)&lt;&gt;YEAR(M102),IF(O102&gt;INDEX(Table2xAcq.1[],_xlfn.AGGREGATE(15,6,(ROW(Tableyear1[])-ROW(INDEX(Tableyear1[],1,1))+1)/(YEAR(Tableyear1[])=YEAR(M102)),1)),P102+(O102-INDEX(Table2xAcq.1[],_xlfn.AGGREGATE(15,6,(ROW(Tableyear1[])-ROW(INDEX(Tableyear1[],1,1))+1)/(YEAR(Tableyear1[])=YEAR(M102)),1)))*$C$25,P102-MAX($Q$2:Q102)*$C$19),P102)*(1+Tbill_YTM)^(1/52)</f>
        <v/>
      </c>
      <c r="Q103" s="72">
        <f>SUM(N103:P103)</f>
        <v/>
      </c>
      <c r="R103" s="72">
        <f>IF(YEAR(M103)&lt;&gt;YEAR(M102), R102*EXP($C$20/52)+(-MAX(Q$2:Q102)*$C$19), R102*EXP($C$20/52))</f>
        <v/>
      </c>
      <c r="S103" s="73">
        <f>Q103/-R103</f>
        <v/>
      </c>
      <c r="T103" s="67" t="n"/>
      <c r="U103" s="67" t="n"/>
      <c r="V103" s="67" t="n"/>
    </row>
    <row r="104">
      <c r="H104" s="104" t="n">
        <v>32034</v>
      </c>
      <c r="I104" s="105" t="n">
        <v>201.675003051757</v>
      </c>
      <c r="J104" s="106" t="n">
        <v>0.1412745999290963</v>
      </c>
      <c r="K104" s="107">
        <f>K103*(1+Tbill_YTM)^(1/52)</f>
        <v/>
      </c>
      <c r="L104" s="67" t="n"/>
      <c r="M104" s="104" t="n">
        <v>32034</v>
      </c>
      <c r="N104" s="108">
        <f>N103*($I104/$I103)</f>
        <v/>
      </c>
      <c r="O104" s="108">
        <f t="array" ref="O104">IF(YEAR(M104)&lt;&gt;YEAR(M103),IF(O103&gt;INDEX(Table2xAcq.1[],_xlfn.AGGREGATE(15,6,(ROW(Tableyear1[])-ROW(INDEX(Tableyear1[],1,1))+1)/(YEAR(Tableyear1[])=YEAR(M103)),1)),O103-(O103-INDEX(Table2xAcq.1[],_xlfn.AGGREGATE(15,6,(ROW(Tableyear1[])-ROW(INDEX(Tableyear1[],1,1))+1)/(YEAR(Tableyear1[])=YEAR(M103)),1)))*$C$25,O103+MAX($Q$2:Q103)*$C$19),O103)*($J104/$J103)</f>
        <v/>
      </c>
      <c r="P104" s="108">
        <f t="array" ref="P104">IF(YEAR(M104)&lt;&gt;YEAR(M103),IF(O103&gt;INDEX(Table2xAcq.1[],_xlfn.AGGREGATE(15,6,(ROW(Tableyear1[])-ROW(INDEX(Tableyear1[],1,1))+1)/(YEAR(Tableyear1[])=YEAR(M103)),1)),P103+(O103-INDEX(Table2xAcq.1[],_xlfn.AGGREGATE(15,6,(ROW(Tableyear1[])-ROW(INDEX(Tableyear1[],1,1))+1)/(YEAR(Tableyear1[])=YEAR(M103)),1)))*$C$25,P103-MAX($Q$2:Q103)*$C$19),P103)*(1+Tbill_YTM)^(1/52)</f>
        <v/>
      </c>
      <c r="Q104" s="72">
        <f>SUM(N104:P104)</f>
        <v/>
      </c>
      <c r="R104" s="72">
        <f>IF(YEAR(M104)&lt;&gt;YEAR(M103), R103*EXP($C$20/52)+(-MAX(Q$2:Q103)*$C$19), R103*EXP($C$20/52))</f>
        <v/>
      </c>
      <c r="S104" s="73">
        <f>Q104/-R104</f>
        <v/>
      </c>
      <c r="T104" s="67" t="n"/>
      <c r="U104" s="67" t="n"/>
      <c r="V104" s="67" t="n"/>
    </row>
    <row r="105">
      <c r="H105" s="104" t="n">
        <v>32041</v>
      </c>
      <c r="I105" s="105" t="n">
        <v>205.115005493164</v>
      </c>
      <c r="J105" s="106" t="n">
        <v>0.1460940863434852</v>
      </c>
      <c r="K105" s="107">
        <f>K104*(1+Tbill_YTM)^(1/52)</f>
        <v/>
      </c>
      <c r="L105" s="67" t="n"/>
      <c r="M105" s="104" t="n">
        <v>32041</v>
      </c>
      <c r="N105" s="108">
        <f>N104*($I105/$I104)</f>
        <v/>
      </c>
      <c r="O105" s="108">
        <f t="array" ref="O105">IF(YEAR(M105)&lt;&gt;YEAR(M104),IF(O104&gt;INDEX(Table2xAcq.1[],_xlfn.AGGREGATE(15,6,(ROW(Tableyear1[])-ROW(INDEX(Tableyear1[],1,1))+1)/(YEAR(Tableyear1[])=YEAR(M104)),1)),O104-(O104-INDEX(Table2xAcq.1[],_xlfn.AGGREGATE(15,6,(ROW(Tableyear1[])-ROW(INDEX(Tableyear1[],1,1))+1)/(YEAR(Tableyear1[])=YEAR(M104)),1)))*$C$25,O104+MAX($Q$2:Q104)*$C$19),O104)*($J105/$J104)</f>
        <v/>
      </c>
      <c r="P105" s="108">
        <f t="array" ref="P105">IF(YEAR(M105)&lt;&gt;YEAR(M104),IF(O104&gt;INDEX(Table2xAcq.1[],_xlfn.AGGREGATE(15,6,(ROW(Tableyear1[])-ROW(INDEX(Tableyear1[],1,1))+1)/(YEAR(Tableyear1[])=YEAR(M104)),1)),P104+(O104-INDEX(Table2xAcq.1[],_xlfn.AGGREGATE(15,6,(ROW(Tableyear1[])-ROW(INDEX(Tableyear1[],1,1))+1)/(YEAR(Tableyear1[])=YEAR(M104)),1)))*$C$25,P104-MAX($Q$2:Q104)*$C$19),P104)*(1+Tbill_YTM)^(1/52)</f>
        <v/>
      </c>
      <c r="Q105" s="72">
        <f>SUM(N105:P105)</f>
        <v/>
      </c>
      <c r="R105" s="72">
        <f>IF(YEAR(M105)&lt;&gt;YEAR(M104), R104*EXP($C$20/52)+(-MAX(Q$2:Q104)*$C$19), R104*EXP($C$20/52))</f>
        <v/>
      </c>
      <c r="S105" s="73">
        <f>Q105/-R105</f>
        <v/>
      </c>
      <c r="T105" s="67" t="n"/>
      <c r="U105" s="67" t="n"/>
      <c r="V105" s="67" t="n"/>
    </row>
    <row r="106">
      <c r="H106" s="104" t="n">
        <v>32048</v>
      </c>
      <c r="I106" s="105" t="n">
        <v>212.14500427246</v>
      </c>
      <c r="J106" s="106" t="n">
        <v>0.1561083829200591</v>
      </c>
      <c r="K106" s="107">
        <f>K105*(1+Tbill_YTM)^(1/52)</f>
        <v/>
      </c>
      <c r="L106" s="67" t="n"/>
      <c r="M106" s="104" t="n">
        <v>32048</v>
      </c>
      <c r="N106" s="108">
        <f>N105*($I106/$I105)</f>
        <v/>
      </c>
      <c r="O106" s="108">
        <f t="array" ref="O106">IF(YEAR(M106)&lt;&gt;YEAR(M105),IF(O105&gt;INDEX(Table2xAcq.1[],_xlfn.AGGREGATE(15,6,(ROW(Tableyear1[])-ROW(INDEX(Tableyear1[],1,1))+1)/(YEAR(Tableyear1[])=YEAR(M105)),1)),O105-(O105-INDEX(Table2xAcq.1[],_xlfn.AGGREGATE(15,6,(ROW(Tableyear1[])-ROW(INDEX(Tableyear1[],1,1))+1)/(YEAR(Tableyear1[])=YEAR(M105)),1)))*$C$25,O105+MAX($Q$2:Q105)*$C$19),O105)*($J106/$J105)</f>
        <v/>
      </c>
      <c r="P106" s="108">
        <f t="array" ref="P106">IF(YEAR(M106)&lt;&gt;YEAR(M105),IF(O105&gt;INDEX(Table2xAcq.1[],_xlfn.AGGREGATE(15,6,(ROW(Tableyear1[])-ROW(INDEX(Tableyear1[],1,1))+1)/(YEAR(Tableyear1[])=YEAR(M105)),1)),P105+(O105-INDEX(Table2xAcq.1[],_xlfn.AGGREGATE(15,6,(ROW(Tableyear1[])-ROW(INDEX(Tableyear1[],1,1))+1)/(YEAR(Tableyear1[])=YEAR(M105)),1)))*$C$25,P105-MAX($Q$2:Q105)*$C$19),P105)*(1+Tbill_YTM)^(1/52)</f>
        <v/>
      </c>
      <c r="Q106" s="72">
        <f>SUM(N106:P106)</f>
        <v/>
      </c>
      <c r="R106" s="72">
        <f>IF(YEAR(M106)&lt;&gt;YEAR(M105), R105*EXP($C$20/52)+(-MAX(Q$2:Q105)*$C$19), R105*EXP($C$20/52))</f>
        <v/>
      </c>
      <c r="S106" s="73">
        <f>Q106/-R106</f>
        <v/>
      </c>
      <c r="T106" s="67" t="n"/>
      <c r="U106" s="67" t="n"/>
      <c r="V106" s="67" t="n"/>
    </row>
    <row r="107">
      <c r="H107" s="104" t="n">
        <v>32055</v>
      </c>
      <c r="I107" s="105" t="n">
        <v>202.46499633789</v>
      </c>
      <c r="J107" s="106" t="n">
        <v>0.1418621800410292</v>
      </c>
      <c r="K107" s="107">
        <f>K106*(1+Tbill_YTM)^(1/52)</f>
        <v/>
      </c>
      <c r="L107" s="67" t="n"/>
      <c r="M107" s="104" t="n">
        <v>32055</v>
      </c>
      <c r="N107" s="108">
        <f>N106*($I107/$I106)</f>
        <v/>
      </c>
      <c r="O107" s="108">
        <f t="array" ref="O107">IF(YEAR(M107)&lt;&gt;YEAR(M106),IF(O106&gt;INDEX(Table2xAcq.1[],_xlfn.AGGREGATE(15,6,(ROW(Tableyear1[])-ROW(INDEX(Tableyear1[],1,1))+1)/(YEAR(Tableyear1[])=YEAR(M106)),1)),O106-(O106-INDEX(Table2xAcq.1[],_xlfn.AGGREGATE(15,6,(ROW(Tableyear1[])-ROW(INDEX(Tableyear1[],1,1))+1)/(YEAR(Tableyear1[])=YEAR(M106)),1)))*$C$25,O106+MAX($Q$2:Q106)*$C$19),O106)*($J107/$J106)</f>
        <v/>
      </c>
      <c r="P107" s="108">
        <f t="array" ref="P107">IF(YEAR(M107)&lt;&gt;YEAR(M106),IF(O106&gt;INDEX(Table2xAcq.1[],_xlfn.AGGREGATE(15,6,(ROW(Tableyear1[])-ROW(INDEX(Tableyear1[],1,1))+1)/(YEAR(Tableyear1[])=YEAR(M106)),1)),P106+(O106-INDEX(Table2xAcq.1[],_xlfn.AGGREGATE(15,6,(ROW(Tableyear1[])-ROW(INDEX(Tableyear1[],1,1))+1)/(YEAR(Tableyear1[])=YEAR(M106)),1)))*$C$25,P106-MAX($Q$2:Q106)*$C$19),P106)*(1+Tbill_YTM)^(1/52)</f>
        <v/>
      </c>
      <c r="Q107" s="72">
        <f>SUM(N107:P107)</f>
        <v/>
      </c>
      <c r="R107" s="72">
        <f>IF(YEAR(M107)&lt;&gt;YEAR(M106), R106*EXP($C$20/52)+(-MAX(Q$2:Q106)*$C$19), R106*EXP($C$20/52))</f>
        <v/>
      </c>
      <c r="S107" s="73">
        <f>Q107/-R107</f>
        <v/>
      </c>
      <c r="T107" s="67" t="n"/>
      <c r="U107" s="67" t="n"/>
      <c r="V107" s="67" t="n"/>
    </row>
    <row r="108">
      <c r="H108" s="104" t="n">
        <v>32062</v>
      </c>
      <c r="I108" s="105" t="n">
        <v>183.285003662109</v>
      </c>
      <c r="J108" s="106" t="n">
        <v>0.1149842937557735</v>
      </c>
      <c r="K108" s="107">
        <f>K107*(1+Tbill_YTM)^(1/52)</f>
        <v/>
      </c>
      <c r="L108" s="67" t="n"/>
      <c r="M108" s="104" t="n">
        <v>32062</v>
      </c>
      <c r="N108" s="108">
        <f>N107*($I108/$I107)</f>
        <v/>
      </c>
      <c r="O108" s="108">
        <f t="array" ref="O108">IF(YEAR(M108)&lt;&gt;YEAR(M107),IF(O107&gt;INDEX(Table2xAcq.1[],_xlfn.AGGREGATE(15,6,(ROW(Tableyear1[])-ROW(INDEX(Tableyear1[],1,1))+1)/(YEAR(Tableyear1[])=YEAR(M107)),1)),O107-(O107-INDEX(Table2xAcq.1[],_xlfn.AGGREGATE(15,6,(ROW(Tableyear1[])-ROW(INDEX(Tableyear1[],1,1))+1)/(YEAR(Tableyear1[])=YEAR(M107)),1)))*$C$25,O107+MAX($Q$2:Q107)*$C$19),O107)*($J108/$J107)</f>
        <v/>
      </c>
      <c r="P108" s="108">
        <f t="array" ref="P108">IF(YEAR(M108)&lt;&gt;YEAR(M107),IF(O107&gt;INDEX(Table2xAcq.1[],_xlfn.AGGREGATE(15,6,(ROW(Tableyear1[])-ROW(INDEX(Tableyear1[],1,1))+1)/(YEAR(Tableyear1[])=YEAR(M107)),1)),P107+(O107-INDEX(Table2xAcq.1[],_xlfn.AGGREGATE(15,6,(ROW(Tableyear1[])-ROW(INDEX(Tableyear1[],1,1))+1)/(YEAR(Tableyear1[])=YEAR(M107)),1)))*$C$25,P107-MAX($Q$2:Q107)*$C$19),P107)*(1+Tbill_YTM)^(1/52)</f>
        <v/>
      </c>
      <c r="Q108" s="72">
        <f>SUM(N108:P108)</f>
        <v/>
      </c>
      <c r="R108" s="72">
        <f>IF(YEAR(M108)&lt;&gt;YEAR(M107), R107*EXP($C$20/52)+(-MAX(Q$2:Q107)*$C$19), R107*EXP($C$20/52))</f>
        <v/>
      </c>
      <c r="S108" s="73">
        <f>Q108/-R108</f>
        <v/>
      </c>
      <c r="T108" s="67" t="n"/>
      <c r="U108" s="67" t="n"/>
      <c r="V108" s="67" t="n"/>
    </row>
    <row r="109" ht="17.5" customHeight="1" s="15" thickBot="1">
      <c r="G109" s="79" t="inlineStr">
        <is>
          <t>below 100WMA</t>
        </is>
      </c>
      <c r="H109" s="120" t="n">
        <v>32069</v>
      </c>
      <c r="I109" s="121" t="n">
        <v>145.419998168945</v>
      </c>
      <c r="J109" s="106" t="n">
        <v>0.06747488679178153</v>
      </c>
      <c r="K109" s="107">
        <f>K108*(1+Tbill_YTM)^(1/52)</f>
        <v/>
      </c>
      <c r="L109" s="67" t="n"/>
      <c r="M109" s="120" t="n">
        <v>32069</v>
      </c>
      <c r="N109" s="108">
        <f>N108*($I109/$I108)</f>
        <v/>
      </c>
      <c r="O109" s="108">
        <f t="array" ref="O109">IF(YEAR(M109)&lt;&gt;YEAR(M108),IF(O108&gt;INDEX(Table2xAcq.1[],_xlfn.AGGREGATE(15,6,(ROW(Tableyear1[])-ROW(INDEX(Tableyear1[],1,1))+1)/(YEAR(Tableyear1[])=YEAR(M108)),1)),O108-(O108-INDEX(Table2xAcq.1[],_xlfn.AGGREGATE(15,6,(ROW(Tableyear1[])-ROW(INDEX(Tableyear1[],1,1))+1)/(YEAR(Tableyear1[])=YEAR(M108)),1)))*$C$25,O108+MAX($Q$2:Q108)*$C$19),O108)*($J109/$J108)</f>
        <v/>
      </c>
      <c r="P109" s="108">
        <f t="array" ref="P109">IF(YEAR(M109)&lt;&gt;YEAR(M108),IF(O108&gt;INDEX(Table2xAcq.1[],_xlfn.AGGREGATE(15,6,(ROW(Tableyear1[])-ROW(INDEX(Tableyear1[],1,1))+1)/(YEAR(Tableyear1[])=YEAR(M108)),1)),P108+(O108-INDEX(Table2xAcq.1[],_xlfn.AGGREGATE(15,6,(ROW(Tableyear1[])-ROW(INDEX(Tableyear1[],1,1))+1)/(YEAR(Tableyear1[])=YEAR(M108)),1)))*$C$25,P108-MAX($Q$2:Q108)*$C$19),P108)*(1+Tbill_YTM)^(1/52)</f>
        <v/>
      </c>
      <c r="Q109" s="72">
        <f>SUM(N109:P109)</f>
        <v/>
      </c>
      <c r="R109" s="72">
        <f>IF(YEAR(M109)&lt;&gt;YEAR(M108), R108*EXP($C$20/52)+(-MAX(Q$2:Q108)*$C$19), R108*EXP($C$20/52))</f>
        <v/>
      </c>
      <c r="S109" s="73">
        <f>Q109/-R109</f>
        <v/>
      </c>
      <c r="T109" s="67" t="n"/>
      <c r="U109" s="67" t="n"/>
      <c r="V109" s="67" t="n"/>
    </row>
    <row r="110">
      <c r="H110" s="104" t="n">
        <v>32076</v>
      </c>
      <c r="I110" s="105" t="n">
        <v>150.070007324218</v>
      </c>
      <c r="J110" s="106" t="n">
        <v>0.07179009577656337</v>
      </c>
      <c r="K110" s="107">
        <f>K109*(1+Tbill_YTM)^(1/52)</f>
        <v/>
      </c>
      <c r="L110" s="67" t="n"/>
      <c r="M110" s="104" t="n">
        <v>32076</v>
      </c>
      <c r="N110" s="108">
        <f>N109*($I110/$I109)</f>
        <v/>
      </c>
      <c r="O110" s="108">
        <f t="array" ref="O110">IF(YEAR(M110)&lt;&gt;YEAR(M109),IF(O109&gt;INDEX(Table2xAcq.1[],_xlfn.AGGREGATE(15,6,(ROW(Tableyear1[])-ROW(INDEX(Tableyear1[],1,1))+1)/(YEAR(Tableyear1[])=YEAR(M109)),1)),O109-(O109-INDEX(Table2xAcq.1[],_xlfn.AGGREGATE(15,6,(ROW(Tableyear1[])-ROW(INDEX(Tableyear1[],1,1))+1)/(YEAR(Tableyear1[])=YEAR(M109)),1)))*$C$25,O109+MAX($Q$2:Q109)*$C$19),O109)*($J110/$J109)</f>
        <v/>
      </c>
      <c r="P110" s="108">
        <f t="array" ref="P110">IF(YEAR(M110)&lt;&gt;YEAR(M109),IF(O109&gt;INDEX(Table2xAcq.1[],_xlfn.AGGREGATE(15,6,(ROW(Tableyear1[])-ROW(INDEX(Tableyear1[],1,1))+1)/(YEAR(Tableyear1[])=YEAR(M109)),1)),P109+(O109-INDEX(Table2xAcq.1[],_xlfn.AGGREGATE(15,6,(ROW(Tableyear1[])-ROW(INDEX(Tableyear1[],1,1))+1)/(YEAR(Tableyear1[])=YEAR(M109)),1)))*$C$25,P109-MAX($Q$2:Q109)*$C$19),P109)*(1+Tbill_YTM)^(1/52)</f>
        <v/>
      </c>
      <c r="Q110" s="72">
        <f>SUM(N110:P110)</f>
        <v/>
      </c>
      <c r="R110" s="72">
        <f>IF(YEAR(M110)&lt;&gt;YEAR(M109), R109*EXP($C$20/52)+(-MAX(Q$2:Q109)*$C$19), R109*EXP($C$20/52))</f>
        <v/>
      </c>
      <c r="S110" s="73">
        <f>Q110/-R110</f>
        <v/>
      </c>
      <c r="T110" s="67" t="n"/>
      <c r="U110" s="67" t="n"/>
      <c r="V110" s="67" t="n"/>
    </row>
    <row r="111">
      <c r="H111" s="104" t="n">
        <v>32083</v>
      </c>
      <c r="I111" s="105" t="n">
        <v>150.679992675781</v>
      </c>
      <c r="J111" s="106" t="n">
        <v>0.07237370215590337</v>
      </c>
      <c r="K111" s="107">
        <f>K110*(1+Tbill_YTM)^(1/52)</f>
        <v/>
      </c>
      <c r="L111" s="67" t="n"/>
      <c r="M111" s="104" t="n">
        <v>32083</v>
      </c>
      <c r="N111" s="108">
        <f>N110*($I111/$I110)</f>
        <v/>
      </c>
      <c r="O111" s="108">
        <f t="array" ref="O111">IF(YEAR(M111)&lt;&gt;YEAR(M110),IF(O110&gt;INDEX(Table2xAcq.1[],_xlfn.AGGREGATE(15,6,(ROW(Tableyear1[])-ROW(INDEX(Tableyear1[],1,1))+1)/(YEAR(Tableyear1[])=YEAR(M110)),1)),O110-(O110-INDEX(Table2xAcq.1[],_xlfn.AGGREGATE(15,6,(ROW(Tableyear1[])-ROW(INDEX(Tableyear1[],1,1))+1)/(YEAR(Tableyear1[])=YEAR(M110)),1)))*$C$25,O110+MAX($Q$2:Q110)*$C$19),O110)*($J111/$J110)</f>
        <v/>
      </c>
      <c r="P111" s="108">
        <f t="array" ref="P111">IF(YEAR(M111)&lt;&gt;YEAR(M110),IF(O110&gt;INDEX(Table2xAcq.1[],_xlfn.AGGREGATE(15,6,(ROW(Tableyear1[])-ROW(INDEX(Tableyear1[],1,1))+1)/(YEAR(Tableyear1[])=YEAR(M110)),1)),P110+(O110-INDEX(Table2xAcq.1[],_xlfn.AGGREGATE(15,6,(ROW(Tableyear1[])-ROW(INDEX(Tableyear1[],1,1))+1)/(YEAR(Tableyear1[])=YEAR(M110)),1)))*$C$25,P110-MAX($Q$2:Q110)*$C$19),P110)*(1+Tbill_YTM)^(1/52)</f>
        <v/>
      </c>
      <c r="Q111" s="72">
        <f>SUM(N111:P111)</f>
        <v/>
      </c>
      <c r="R111" s="72">
        <f>IF(YEAR(M111)&lt;&gt;YEAR(M110), R110*EXP($C$20/52)+(-MAX(Q$2:Q110)*$C$19), R110*EXP($C$20/52))</f>
        <v/>
      </c>
      <c r="S111" s="73">
        <f>Q111/-R111</f>
        <v/>
      </c>
      <c r="T111" s="67" t="n"/>
      <c r="U111" s="67" t="n"/>
      <c r="V111" s="67" t="n"/>
    </row>
    <row r="112">
      <c r="H112" s="104" t="n">
        <v>32090</v>
      </c>
      <c r="I112" s="105" t="n">
        <v>147.949996948242</v>
      </c>
      <c r="J112" s="106" t="n">
        <v>0.06975119210446036</v>
      </c>
      <c r="K112" s="107">
        <f>K111*(1+Tbill_YTM)^(1/52)</f>
        <v/>
      </c>
      <c r="L112" s="67" t="n"/>
      <c r="M112" s="104" t="n">
        <v>32090</v>
      </c>
      <c r="N112" s="108">
        <f>N111*($I112/$I111)</f>
        <v/>
      </c>
      <c r="O112" s="108">
        <f t="array" ref="O112">IF(YEAR(M112)&lt;&gt;YEAR(M111),IF(O111&gt;INDEX(Table2xAcq.1[],_xlfn.AGGREGATE(15,6,(ROW(Tableyear1[])-ROW(INDEX(Tableyear1[],1,1))+1)/(YEAR(Tableyear1[])=YEAR(M111)),1)),O111-(O111-INDEX(Table2xAcq.1[],_xlfn.AGGREGATE(15,6,(ROW(Tableyear1[])-ROW(INDEX(Tableyear1[],1,1))+1)/(YEAR(Tableyear1[])=YEAR(M111)),1)))*$C$25,O111+MAX($Q$2:Q111)*$C$19),O111)*($J112/$J111)</f>
        <v/>
      </c>
      <c r="P112" s="108">
        <f t="array" ref="P112">IF(YEAR(M112)&lt;&gt;YEAR(M111),IF(O111&gt;INDEX(Table2xAcq.1[],_xlfn.AGGREGATE(15,6,(ROW(Tableyear1[])-ROW(INDEX(Tableyear1[],1,1))+1)/(YEAR(Tableyear1[])=YEAR(M111)),1)),P111+(O111-INDEX(Table2xAcq.1[],_xlfn.AGGREGATE(15,6,(ROW(Tableyear1[])-ROW(INDEX(Tableyear1[],1,1))+1)/(YEAR(Tableyear1[])=YEAR(M111)),1)))*$C$25,P111-MAX($Q$2:Q111)*$C$19),P111)*(1+Tbill_YTM)^(1/52)</f>
        <v/>
      </c>
      <c r="Q112" s="72">
        <f>SUM(N112:P112)</f>
        <v/>
      </c>
      <c r="R112" s="72">
        <f>IF(YEAR(M112)&lt;&gt;YEAR(M111), R111*EXP($C$20/52)+(-MAX(Q$2:Q111)*$C$19), R111*EXP($C$20/52))</f>
        <v/>
      </c>
      <c r="S112" s="73">
        <f>Q112/-R112</f>
        <v/>
      </c>
      <c r="T112" s="67" t="n"/>
      <c r="U112" s="67" t="n"/>
      <c r="V112" s="67" t="n"/>
    </row>
    <row r="113">
      <c r="H113" s="104" t="n">
        <v>32097</v>
      </c>
      <c r="I113" s="105" t="n">
        <v>140.835006713867</v>
      </c>
      <c r="J113" s="106" t="n">
        <v>0.06304245184226399</v>
      </c>
      <c r="K113" s="107">
        <f>K112*(1+Tbill_YTM)^(1/52)</f>
        <v/>
      </c>
      <c r="L113" s="67" t="n"/>
      <c r="M113" s="104" t="n">
        <v>32097</v>
      </c>
      <c r="N113" s="108">
        <f>N112*($I113/$I112)</f>
        <v/>
      </c>
      <c r="O113" s="108">
        <f t="array" ref="O113">IF(YEAR(M113)&lt;&gt;YEAR(M112),IF(O112&gt;INDEX(Table2xAcq.1[],_xlfn.AGGREGATE(15,6,(ROW(Tableyear1[])-ROW(INDEX(Tableyear1[],1,1))+1)/(YEAR(Tableyear1[])=YEAR(M112)),1)),O112-(O112-INDEX(Table2xAcq.1[],_xlfn.AGGREGATE(15,6,(ROW(Tableyear1[])-ROW(INDEX(Tableyear1[],1,1))+1)/(YEAR(Tableyear1[])=YEAR(M112)),1)))*$C$25,O112+MAX($Q$2:Q112)*$C$19),O112)*($J113/$J112)</f>
        <v/>
      </c>
      <c r="P113" s="108">
        <f t="array" ref="P113">IF(YEAR(M113)&lt;&gt;YEAR(M112),IF(O112&gt;INDEX(Table2xAcq.1[],_xlfn.AGGREGATE(15,6,(ROW(Tableyear1[])-ROW(INDEX(Tableyear1[],1,1))+1)/(YEAR(Tableyear1[])=YEAR(M112)),1)),P112+(O112-INDEX(Table2xAcq.1[],_xlfn.AGGREGATE(15,6,(ROW(Tableyear1[])-ROW(INDEX(Tableyear1[],1,1))+1)/(YEAR(Tableyear1[])=YEAR(M112)),1)))*$C$25,P112-MAX($Q$2:Q112)*$C$19),P112)*(1+Tbill_YTM)^(1/52)</f>
        <v/>
      </c>
      <c r="Q113" s="72">
        <f>SUM(N113:P113)</f>
        <v/>
      </c>
      <c r="R113" s="72">
        <f>IF(YEAR(M113)&lt;&gt;YEAR(M112), R112*EXP($C$20/52)+(-MAX(Q$2:Q112)*$C$19), R112*EXP($C$20/52))</f>
        <v/>
      </c>
      <c r="S113" s="73">
        <f>Q113/-R113</f>
        <v/>
      </c>
      <c r="T113" s="67" t="n"/>
      <c r="U113" s="67" t="n"/>
      <c r="V113" s="67" t="n"/>
    </row>
    <row r="114">
      <c r="H114" s="104" t="n">
        <v>32104</v>
      </c>
      <c r="I114" s="105" t="n">
        <v>143.354995727539</v>
      </c>
      <c r="J114" s="106" t="n">
        <v>0.06529851430491888</v>
      </c>
      <c r="K114" s="107">
        <f>K113*(1+Tbill_YTM)^(1/52)</f>
        <v/>
      </c>
      <c r="L114" s="67" t="n"/>
      <c r="M114" s="104" t="n">
        <v>32104</v>
      </c>
      <c r="N114" s="108">
        <f>N113*($I114/$I113)</f>
        <v/>
      </c>
      <c r="O114" s="108">
        <f t="array" ref="O114">IF(YEAR(M114)&lt;&gt;YEAR(M113),IF(O113&gt;INDEX(Table2xAcq.1[],_xlfn.AGGREGATE(15,6,(ROW(Tableyear1[])-ROW(INDEX(Tableyear1[],1,1))+1)/(YEAR(Tableyear1[])=YEAR(M113)),1)),O113-(O113-INDEX(Table2xAcq.1[],_xlfn.AGGREGATE(15,6,(ROW(Tableyear1[])-ROW(INDEX(Tableyear1[],1,1))+1)/(YEAR(Tableyear1[])=YEAR(M113)),1)))*$C$25,O113+MAX($Q$2:Q113)*$C$19),O113)*($J114/$J113)</f>
        <v/>
      </c>
      <c r="P114" s="108">
        <f t="array" ref="P114">IF(YEAR(M114)&lt;&gt;YEAR(M113),IF(O113&gt;INDEX(Table2xAcq.1[],_xlfn.AGGREGATE(15,6,(ROW(Tableyear1[])-ROW(INDEX(Tableyear1[],1,1))+1)/(YEAR(Tableyear1[])=YEAR(M113)),1)),P113+(O113-INDEX(Table2xAcq.1[],_xlfn.AGGREGATE(15,6,(ROW(Tableyear1[])-ROW(INDEX(Tableyear1[],1,1))+1)/(YEAR(Tableyear1[])=YEAR(M113)),1)))*$C$25,P113-MAX($Q$2:Q113)*$C$19),P113)*(1+Tbill_YTM)^(1/52)</f>
        <v/>
      </c>
      <c r="Q114" s="72">
        <f>SUM(N114:P114)</f>
        <v/>
      </c>
      <c r="R114" s="72">
        <f>IF(YEAR(M114)&lt;&gt;YEAR(M113), R113*EXP($C$20/52)+(-MAX(Q$2:Q113)*$C$19), R113*EXP($C$20/52))</f>
        <v/>
      </c>
      <c r="S114" s="73">
        <f>Q114/-R114</f>
        <v/>
      </c>
      <c r="T114" s="67" t="n"/>
      <c r="U114" s="67" t="n"/>
      <c r="V114" s="67" t="n"/>
    </row>
    <row r="115">
      <c r="H115" s="104" t="n">
        <v>32111</v>
      </c>
      <c r="I115" s="105" t="n">
        <v>130.434997558593</v>
      </c>
      <c r="J115" s="106" t="n">
        <v>0.0535283394188214</v>
      </c>
      <c r="K115" s="107">
        <f>K114*(1+Tbill_YTM)^(1/52)</f>
        <v/>
      </c>
      <c r="L115" s="67" t="n"/>
      <c r="M115" s="104" t="n">
        <v>32111</v>
      </c>
      <c r="N115" s="108">
        <f>N114*($I115/$I114)</f>
        <v/>
      </c>
      <c r="O115" s="108">
        <f t="array" ref="O115">IF(YEAR(M115)&lt;&gt;YEAR(M114),IF(O114&gt;INDEX(Table2xAcq.1[],_xlfn.AGGREGATE(15,6,(ROW(Tableyear1[])-ROW(INDEX(Tableyear1[],1,1))+1)/(YEAR(Tableyear1[])=YEAR(M114)),1)),O114-(O114-INDEX(Table2xAcq.1[],_xlfn.AGGREGATE(15,6,(ROW(Tableyear1[])-ROW(INDEX(Tableyear1[],1,1))+1)/(YEAR(Tableyear1[])=YEAR(M114)),1)))*$C$25,O114+MAX($Q$2:Q114)*$C$19),O114)*($J115/$J114)</f>
        <v/>
      </c>
      <c r="P115" s="108">
        <f t="array" ref="P115">IF(YEAR(M115)&lt;&gt;YEAR(M114),IF(O114&gt;INDEX(Table2xAcq.1[],_xlfn.AGGREGATE(15,6,(ROW(Tableyear1[])-ROW(INDEX(Tableyear1[],1,1))+1)/(YEAR(Tableyear1[])=YEAR(M114)),1)),P114+(O114-INDEX(Table2xAcq.1[],_xlfn.AGGREGATE(15,6,(ROW(Tableyear1[])-ROW(INDEX(Tableyear1[],1,1))+1)/(YEAR(Tableyear1[])=YEAR(M114)),1)))*$C$25,P114-MAX($Q$2:Q114)*$C$19),P114)*(1+Tbill_YTM)^(1/52)</f>
        <v/>
      </c>
      <c r="Q115" s="72">
        <f>SUM(N115:P115)</f>
        <v/>
      </c>
      <c r="R115" s="72">
        <f>IF(YEAR(M115)&lt;&gt;YEAR(M114), R114*EXP($C$20/52)+(-MAX(Q$2:Q114)*$C$19), R114*EXP($C$20/52))</f>
        <v/>
      </c>
      <c r="S115" s="73">
        <f>Q115/-R115</f>
        <v/>
      </c>
      <c r="T115" s="67" t="n"/>
      <c r="U115" s="67" t="n"/>
      <c r="V115" s="67" t="n"/>
    </row>
    <row r="116">
      <c r="H116" s="104" t="n">
        <v>32118</v>
      </c>
      <c r="I116" s="105" t="n">
        <v>139.820007324218</v>
      </c>
      <c r="J116" s="106" t="n">
        <v>0.06123124121030816</v>
      </c>
      <c r="K116" s="107">
        <f>K115*(1+Tbill_YTM)^(1/52)</f>
        <v/>
      </c>
      <c r="L116" s="67" t="n"/>
      <c r="M116" s="104" t="n">
        <v>32118</v>
      </c>
      <c r="N116" s="108">
        <f>N115*($I116/$I115)</f>
        <v/>
      </c>
      <c r="O116" s="108">
        <f t="array" ref="O116">IF(YEAR(M116)&lt;&gt;YEAR(M115),IF(O115&gt;INDEX(Table2xAcq.1[],_xlfn.AGGREGATE(15,6,(ROW(Tableyear1[])-ROW(INDEX(Tableyear1[],1,1))+1)/(YEAR(Tableyear1[])=YEAR(M115)),1)),O115-(O115-INDEX(Table2xAcq.1[],_xlfn.AGGREGATE(15,6,(ROW(Tableyear1[])-ROW(INDEX(Tableyear1[],1,1))+1)/(YEAR(Tableyear1[])=YEAR(M115)),1)))*$C$25,O115+MAX($Q$2:Q115)*$C$19),O115)*($J116/$J115)</f>
        <v/>
      </c>
      <c r="P116" s="108">
        <f t="array" ref="P116">IF(YEAR(M116)&lt;&gt;YEAR(M115),IF(O115&gt;INDEX(Table2xAcq.1[],_xlfn.AGGREGATE(15,6,(ROW(Tableyear1[])-ROW(INDEX(Tableyear1[],1,1))+1)/(YEAR(Tableyear1[])=YEAR(M115)),1)),P115+(O115-INDEX(Table2xAcq.1[],_xlfn.AGGREGATE(15,6,(ROW(Tableyear1[])-ROW(INDEX(Tableyear1[],1,1))+1)/(YEAR(Tableyear1[])=YEAR(M115)),1)))*$C$25,P115-MAX($Q$2:Q115)*$C$19),P115)*(1+Tbill_YTM)^(1/52)</f>
        <v/>
      </c>
      <c r="Q116" s="72">
        <f>SUM(N116:P116)</f>
        <v/>
      </c>
      <c r="R116" s="72">
        <f>IF(YEAR(M116)&lt;&gt;YEAR(M115), R115*EXP($C$20/52)+(-MAX(Q$2:Q115)*$C$19), R115*EXP($C$20/52))</f>
        <v/>
      </c>
      <c r="S116" s="73">
        <f>Q116/-R116</f>
        <v/>
      </c>
      <c r="T116" s="67" t="n"/>
      <c r="U116" s="67" t="n"/>
      <c r="V116" s="67" t="n"/>
    </row>
    <row r="117">
      <c r="H117" s="104" t="n">
        <v>32125</v>
      </c>
      <c r="I117" s="105" t="n">
        <v>154.744995117187</v>
      </c>
      <c r="J117" s="106" t="n">
        <v>0.07430341228369498</v>
      </c>
      <c r="K117" s="107">
        <f>K116*(1+Tbill_YTM)^(1/52)</f>
        <v/>
      </c>
      <c r="L117" s="67" t="n"/>
      <c r="M117" s="104" t="n">
        <v>32125</v>
      </c>
      <c r="N117" s="108">
        <f>N116*($I117/$I116)</f>
        <v/>
      </c>
      <c r="O117" s="108">
        <f t="array" ref="O117">IF(YEAR(M117)&lt;&gt;YEAR(M116),IF(O116&gt;INDEX(Table2xAcq.1[],_xlfn.AGGREGATE(15,6,(ROW(Tableyear1[])-ROW(INDEX(Tableyear1[],1,1))+1)/(YEAR(Tableyear1[])=YEAR(M116)),1)),O116-(O116-INDEX(Table2xAcq.1[],_xlfn.AGGREGATE(15,6,(ROW(Tableyear1[])-ROW(INDEX(Tableyear1[],1,1))+1)/(YEAR(Tableyear1[])=YEAR(M116)),1)))*$C$25,O116+MAX($Q$2:Q116)*$C$19),O116)*($J117/$J116)</f>
        <v/>
      </c>
      <c r="P117" s="108">
        <f t="array" ref="P117">IF(YEAR(M117)&lt;&gt;YEAR(M116),IF(O116&gt;INDEX(Table2xAcq.1[],_xlfn.AGGREGATE(15,6,(ROW(Tableyear1[])-ROW(INDEX(Tableyear1[],1,1))+1)/(YEAR(Tableyear1[])=YEAR(M116)),1)),P116+(O116-INDEX(Table2xAcq.1[],_xlfn.AGGREGATE(15,6,(ROW(Tableyear1[])-ROW(INDEX(Tableyear1[],1,1))+1)/(YEAR(Tableyear1[])=YEAR(M116)),1)))*$C$25,P116-MAX($Q$2:Q116)*$C$19),P116)*(1+Tbill_YTM)^(1/52)</f>
        <v/>
      </c>
      <c r="Q117" s="72">
        <f>SUM(N117:P117)</f>
        <v/>
      </c>
      <c r="R117" s="72">
        <f>IF(YEAR(M117)&lt;&gt;YEAR(M116), R116*EXP($C$20/52)+(-MAX(Q$2:Q116)*$C$19), R116*EXP($C$20/52))</f>
        <v/>
      </c>
      <c r="S117" s="73">
        <f>Q117/-R117</f>
        <v/>
      </c>
      <c r="T117" s="67" t="n"/>
      <c r="U117" s="67" t="n"/>
      <c r="V117" s="67" t="n"/>
    </row>
    <row r="118">
      <c r="H118" s="104" t="n">
        <v>32132</v>
      </c>
      <c r="I118" s="105" t="n">
        <v>158.184997558593</v>
      </c>
      <c r="J118" s="106" t="n">
        <v>0.07760696235285414</v>
      </c>
      <c r="K118" s="107">
        <f>K117*(1+Tbill_YTM)^(1/52)</f>
        <v/>
      </c>
      <c r="L118" s="67" t="n"/>
      <c r="M118" s="104" t="n">
        <v>32132</v>
      </c>
      <c r="N118" s="108">
        <f>N117*($I118/$I117)</f>
        <v/>
      </c>
      <c r="O118" s="108">
        <f t="array" ref="O118">IF(YEAR(M118)&lt;&gt;YEAR(M117),IF(O117&gt;INDEX(Table2xAcq.1[],_xlfn.AGGREGATE(15,6,(ROW(Tableyear1[])-ROW(INDEX(Tableyear1[],1,1))+1)/(YEAR(Tableyear1[])=YEAR(M117)),1)),O117-(O117-INDEX(Table2xAcq.1[],_xlfn.AGGREGATE(15,6,(ROW(Tableyear1[])-ROW(INDEX(Tableyear1[],1,1))+1)/(YEAR(Tableyear1[])=YEAR(M117)),1)))*$C$25,O117+MAX($Q$2:Q117)*$C$19),O117)*($J118/$J117)</f>
        <v/>
      </c>
      <c r="P118" s="108">
        <f t="array" ref="P118">IF(YEAR(M118)&lt;&gt;YEAR(M117),IF(O117&gt;INDEX(Table2xAcq.1[],_xlfn.AGGREGATE(15,6,(ROW(Tableyear1[])-ROW(INDEX(Tableyear1[],1,1))+1)/(YEAR(Tableyear1[])=YEAR(M117)),1)),P117+(O117-INDEX(Table2xAcq.1[],_xlfn.AGGREGATE(15,6,(ROW(Tableyear1[])-ROW(INDEX(Tableyear1[],1,1))+1)/(YEAR(Tableyear1[])=YEAR(M117)),1)))*$C$25,P117-MAX($Q$2:Q117)*$C$19),P117)*(1+Tbill_YTM)^(1/52)</f>
        <v/>
      </c>
      <c r="Q118" s="72">
        <f>SUM(N118:P118)</f>
        <v/>
      </c>
      <c r="R118" s="72">
        <f>IF(YEAR(M118)&lt;&gt;YEAR(M117), R117*EXP($C$20/52)+(-MAX(Q$2:Q117)*$C$19), R117*EXP($C$20/52))</f>
        <v/>
      </c>
      <c r="S118" s="73">
        <f>Q118/-R118</f>
        <v/>
      </c>
      <c r="T118" s="67" t="n"/>
      <c r="U118" s="67" t="n"/>
      <c r="V118" s="67" t="n"/>
    </row>
    <row r="119" ht="17.5" customHeight="1" s="15">
      <c r="A119" s="4" t="n"/>
      <c r="G119" s="110" t="inlineStr">
        <is>
          <t>year-end</t>
        </is>
      </c>
      <c r="H119" s="111" t="n">
        <v>32139</v>
      </c>
      <c r="I119" s="112" t="n">
        <v>156.25</v>
      </c>
      <c r="J119" s="113" t="n">
        <v>0.07570830843496956</v>
      </c>
      <c r="K119" s="114">
        <f>K118*(1+Tbill_YTM)^(1/52)</f>
        <v/>
      </c>
      <c r="L119" s="114" t="n"/>
      <c r="M119" s="111" t="n">
        <v>32139</v>
      </c>
      <c r="N119" s="118">
        <f>N118*($I119/$I118)</f>
        <v/>
      </c>
      <c r="O119" s="115">
        <f t="array" ref="O119">IF(YEAR(M119)&lt;&gt;YEAR(M118),IF(O118&gt;INDEX(Table2xAcq.1[],_xlfn.AGGREGATE(15,6,(ROW(Tableyear1[])-ROW(INDEX(Tableyear1[],1,1))+1)/(YEAR(Tableyear1[])=YEAR(M118)),1)),O118-(O118-INDEX(Table2xAcq.1[],_xlfn.AGGREGATE(15,6,(ROW(Tableyear1[])-ROW(INDEX(Tableyear1[],1,1))+1)/(YEAR(Tableyear1[])=YEAR(M118)),1)))*$C$25,O118+MAX($Q$2:Q118)*$C$19),O118)*($J119/$J118)</f>
        <v/>
      </c>
      <c r="P119" s="115">
        <f t="array" ref="P119">IF(YEAR(M119)&lt;&gt;YEAR(M118),IF(O118&gt;INDEX(Table2xAcq.1[],_xlfn.AGGREGATE(15,6,(ROW(Tableyear1[])-ROW(INDEX(Tableyear1[],1,1))+1)/(YEAR(Tableyear1[])=YEAR(M118)),1)),P118+(O118-INDEX(Table2xAcq.1[],_xlfn.AGGREGATE(15,6,(ROW(Tableyear1[])-ROW(INDEX(Tableyear1[],1,1))+1)/(YEAR(Tableyear1[])=YEAR(M118)),1)))*$C$25,P118-MAX($Q$2:Q118)*$C$19),P118)*(1+Tbill_YTM)^(1/52)</f>
        <v/>
      </c>
      <c r="Q119" s="116">
        <f>SUM(N119:P119)</f>
        <v/>
      </c>
      <c r="R119" s="119">
        <f>IF(YEAR(M119)&lt;&gt;YEAR(M118), R118*EXP($C$20/52)+(-MAX(Q$2:Q118)*$C$19), R118*EXP($C$20/52))</f>
        <v/>
      </c>
      <c r="S119" s="117">
        <f>Q119/-R119</f>
        <v/>
      </c>
      <c r="T119" s="110" t="n"/>
      <c r="U119" s="110" t="n"/>
      <c r="V119" s="110" t="n"/>
    </row>
    <row r="120" ht="17.5" customHeight="1" s="15">
      <c r="H120" s="104" t="n">
        <v>32146</v>
      </c>
      <c r="I120" s="105" t="n">
        <v>158.195007324218</v>
      </c>
      <c r="J120" s="106" t="n">
        <v>0.07759314957941976</v>
      </c>
      <c r="K120" s="107">
        <f>K119*(1+Tbill_YTM)^(1/52)</f>
        <v/>
      </c>
      <c r="L120" s="67" t="n"/>
      <c r="M120" s="104" t="n">
        <v>32146</v>
      </c>
      <c r="N120" s="108">
        <f>N119*($I120/$I119)</f>
        <v/>
      </c>
      <c r="O120" s="108">
        <f t="array" ref="O120">IF(YEAR(M120)&lt;&gt;YEAR(M119),IF(O119&gt;INDEX(Table2xAcq.1[],_xlfn.AGGREGATE(15,6,(ROW(Tableyear1[])-ROW(INDEX(Tableyear1[],1,1))+1)/(YEAR(Tableyear1[])=YEAR(M119)),1)),O119-(O119-INDEX(Table2xAcq.1[],_xlfn.AGGREGATE(15,6,(ROW(Tableyear1[])-ROW(INDEX(Tableyear1[],1,1))+1)/(YEAR(Tableyear1[])=YEAR(M119)),1)))*$C$25,O119+MAX($Q$2:Q119)*$C$19),O119)*($J120/$J119)</f>
        <v/>
      </c>
      <c r="P120" s="108">
        <f t="array" ref="P120">IF(YEAR(M120)&lt;&gt;YEAR(M119),IF(O119&gt;INDEX(Table2xAcq.1[],_xlfn.AGGREGATE(15,6,(ROW(Tableyear1[])-ROW(INDEX(Tableyear1[],1,1))+1)/(YEAR(Tableyear1[])=YEAR(M119)),1)),P119+(O119-INDEX(Table2xAcq.1[],_xlfn.AGGREGATE(15,6,(ROW(Tableyear1[])-ROW(INDEX(Tableyear1[],1,1))+1)/(YEAR(Tableyear1[])=YEAR(M119)),1)))*$C$25,P119-MAX($Q$2:Q119)*$C$19),P119)*(1+Tbill_YTM)^(1/52)</f>
        <v/>
      </c>
      <c r="Q120" s="72">
        <f>SUM(N120:P120)</f>
        <v/>
      </c>
      <c r="R120" s="72">
        <f>IF(YEAR(M120)&lt;&gt;YEAR(M119), R119*EXP($C$20/52)+(-MAX(Q$2:Q119)*$C$19), R119*EXP($C$20/52))</f>
        <v/>
      </c>
      <c r="S120" s="73">
        <f>Q120/-R120</f>
        <v/>
      </c>
      <c r="T120" s="67" t="n"/>
      <c r="U120" s="67" t="n"/>
      <c r="V120" s="67" t="n"/>
    </row>
    <row r="121">
      <c r="H121" s="104" t="n">
        <v>32153</v>
      </c>
      <c r="I121" s="105" t="n">
        <v>159.824996948242</v>
      </c>
      <c r="J121" s="106" t="n">
        <v>0.07919213845838716</v>
      </c>
      <c r="K121" s="107">
        <f>K120*(1+Tbill_YTM)^(1/52)</f>
        <v/>
      </c>
      <c r="L121" s="67" t="n"/>
      <c r="M121" s="104" t="n">
        <v>32153</v>
      </c>
      <c r="N121" s="108">
        <f>N120*($I121/$I120)</f>
        <v/>
      </c>
      <c r="O121" s="108">
        <f t="array" ref="O121">IF(YEAR(M121)&lt;&gt;YEAR(M120),IF(O120&gt;INDEX(Table2xAcq.1[],_xlfn.AGGREGATE(15,6,(ROW(Tableyear1[])-ROW(INDEX(Tableyear1[],1,1))+1)/(YEAR(Tableyear1[])=YEAR(M120)),1)),O120-(O120-INDEX(Table2xAcq.1[],_xlfn.AGGREGATE(15,6,(ROW(Tableyear1[])-ROW(INDEX(Tableyear1[],1,1))+1)/(YEAR(Tableyear1[])=YEAR(M120)),1)))*$C$25,O120+MAX($Q$2:Q120)*$C$19),O120)*($J121/$J120)</f>
        <v/>
      </c>
      <c r="P121" s="108">
        <f t="array" ref="P121">IF(YEAR(M121)&lt;&gt;YEAR(M120),IF(O120&gt;INDEX(Table2xAcq.1[],_xlfn.AGGREGATE(15,6,(ROW(Tableyear1[])-ROW(INDEX(Tableyear1[],1,1))+1)/(YEAR(Tableyear1[])=YEAR(M120)),1)),P120+(O120-INDEX(Table2xAcq.1[],_xlfn.AGGREGATE(15,6,(ROW(Tableyear1[])-ROW(INDEX(Tableyear1[],1,1))+1)/(YEAR(Tableyear1[])=YEAR(M120)),1)))*$C$25,P120-MAX($Q$2:Q120)*$C$19),P120)*(1+Tbill_YTM)^(1/52)</f>
        <v/>
      </c>
      <c r="Q121" s="72">
        <f>SUM(N121:P121)</f>
        <v/>
      </c>
      <c r="R121" s="72">
        <f>IF(YEAR(M121)&lt;&gt;YEAR(M120), R120*EXP($C$20/52)+(-MAX(Q$2:Q120)*$C$19), R120*EXP($C$20/52))</f>
        <v/>
      </c>
      <c r="S121" s="73">
        <f>Q121/-R121</f>
        <v/>
      </c>
      <c r="T121" s="67" t="n"/>
      <c r="U121" s="67" t="n"/>
      <c r="V121" s="67" t="n"/>
    </row>
    <row r="122">
      <c r="H122" s="104" t="n">
        <v>32160</v>
      </c>
      <c r="I122" s="105" t="n">
        <v>154.354995727539</v>
      </c>
      <c r="J122" s="106" t="n">
        <v>0.07377144579692896</v>
      </c>
      <c r="K122" s="107">
        <f>K121*(1+Tbill_YTM)^(1/52)</f>
        <v/>
      </c>
      <c r="L122" s="67" t="n"/>
      <c r="M122" s="104" t="n">
        <v>32160</v>
      </c>
      <c r="N122" s="108">
        <f>N121*($I122/$I121)</f>
        <v/>
      </c>
      <c r="O122" s="108">
        <f t="array" ref="O122">IF(YEAR(M122)&lt;&gt;YEAR(M121),IF(O121&gt;INDEX(Table2xAcq.1[],_xlfn.AGGREGATE(15,6,(ROW(Tableyear1[])-ROW(INDEX(Tableyear1[],1,1))+1)/(YEAR(Tableyear1[])=YEAR(M121)),1)),O121-(O121-INDEX(Table2xAcq.1[],_xlfn.AGGREGATE(15,6,(ROW(Tableyear1[])-ROW(INDEX(Tableyear1[],1,1))+1)/(YEAR(Tableyear1[])=YEAR(M121)),1)))*$C$25,O121+MAX($Q$2:Q121)*$C$19),O121)*($J122/$J121)</f>
        <v/>
      </c>
      <c r="P122" s="108">
        <f t="array" ref="P122">IF(YEAR(M122)&lt;&gt;YEAR(M121),IF(O121&gt;INDEX(Table2xAcq.1[],_xlfn.AGGREGATE(15,6,(ROW(Tableyear1[])-ROW(INDEX(Tableyear1[],1,1))+1)/(YEAR(Tableyear1[])=YEAR(M121)),1)),P121+(O121-INDEX(Table2xAcq.1[],_xlfn.AGGREGATE(15,6,(ROW(Tableyear1[])-ROW(INDEX(Tableyear1[],1,1))+1)/(YEAR(Tableyear1[])=YEAR(M121)),1)))*$C$25,P121-MAX($Q$2:Q121)*$C$19),P121)*(1+Tbill_YTM)^(1/52)</f>
        <v/>
      </c>
      <c r="Q122" s="72">
        <f>SUM(N122:P122)</f>
        <v/>
      </c>
      <c r="R122" s="72">
        <f>IF(YEAR(M122)&lt;&gt;YEAR(M121), R121*EXP($C$20/52)+(-MAX(Q$2:Q121)*$C$19), R121*EXP($C$20/52))</f>
        <v/>
      </c>
      <c r="S122" s="73">
        <f>Q122/-R122</f>
        <v/>
      </c>
      <c r="T122" s="67" t="n"/>
      <c r="U122" s="67" t="n"/>
      <c r="V122" s="67" t="n"/>
    </row>
    <row r="123">
      <c r="H123" s="104" t="n">
        <v>32167</v>
      </c>
      <c r="I123" s="105" t="n">
        <v>159.130004882812</v>
      </c>
      <c r="J123" s="106" t="n">
        <v>0.07833572086192075</v>
      </c>
      <c r="K123" s="107">
        <f>K122*(1+Tbill_YTM)^(1/52)</f>
        <v/>
      </c>
      <c r="L123" s="67" t="n"/>
      <c r="M123" s="104" t="n">
        <v>32167</v>
      </c>
      <c r="N123" s="108">
        <f>N122*($I123/$I122)</f>
        <v/>
      </c>
      <c r="O123" s="108">
        <f t="array" ref="O123">IF(YEAR(M123)&lt;&gt;YEAR(M122),IF(O122&gt;INDEX(Table2xAcq.1[],_xlfn.AGGREGATE(15,6,(ROW(Tableyear1[])-ROW(INDEX(Tableyear1[],1,1))+1)/(YEAR(Tableyear1[])=YEAR(M122)),1)),O122-(O122-INDEX(Table2xAcq.1[],_xlfn.AGGREGATE(15,6,(ROW(Tableyear1[])-ROW(INDEX(Tableyear1[],1,1))+1)/(YEAR(Tableyear1[])=YEAR(M122)),1)))*$C$25,O122+MAX($Q$2:Q122)*$C$19),O122)*($J123/$J122)</f>
        <v/>
      </c>
      <c r="P123" s="108">
        <f t="array" ref="P123">IF(YEAR(M123)&lt;&gt;YEAR(M122),IF(O122&gt;INDEX(Table2xAcq.1[],_xlfn.AGGREGATE(15,6,(ROW(Tableyear1[])-ROW(INDEX(Tableyear1[],1,1))+1)/(YEAR(Tableyear1[])=YEAR(M122)),1)),P122+(O122-INDEX(Table2xAcq.1[],_xlfn.AGGREGATE(15,6,(ROW(Tableyear1[])-ROW(INDEX(Tableyear1[],1,1))+1)/(YEAR(Tableyear1[])=YEAR(M122)),1)))*$C$25,P122-MAX($Q$2:Q122)*$C$19),P122)*(1+Tbill_YTM)^(1/52)</f>
        <v/>
      </c>
      <c r="Q123" s="72">
        <f>SUM(N123:P123)</f>
        <v/>
      </c>
      <c r="R123" s="72">
        <f>IF(YEAR(M123)&lt;&gt;YEAR(M122), R122*EXP($C$20/52)+(-MAX(Q$2:Q122)*$C$19), R122*EXP($C$20/52))</f>
        <v/>
      </c>
      <c r="S123" s="73">
        <f>Q123/-R123</f>
        <v/>
      </c>
      <c r="T123" s="67" t="n"/>
      <c r="U123" s="67" t="n"/>
      <c r="V123" s="67" t="n"/>
    </row>
    <row r="124">
      <c r="H124" s="104" t="n">
        <v>32174</v>
      </c>
      <c r="I124" s="105" t="n">
        <v>158.014999389648</v>
      </c>
      <c r="J124" s="106" t="n">
        <v>0.07723794223574244</v>
      </c>
      <c r="K124" s="107">
        <f>K123*(1+Tbill_YTM)^(1/52)</f>
        <v/>
      </c>
      <c r="L124" s="67" t="n"/>
      <c r="M124" s="104" t="n">
        <v>32174</v>
      </c>
      <c r="N124" s="108">
        <f>N123*($I124/$I123)</f>
        <v/>
      </c>
      <c r="O124" s="108">
        <f t="array" ref="O124">IF(YEAR(M124)&lt;&gt;YEAR(M123),IF(O123&gt;INDEX(Table2xAcq.1[],_xlfn.AGGREGATE(15,6,(ROW(Tableyear1[])-ROW(INDEX(Tableyear1[],1,1))+1)/(YEAR(Tableyear1[])=YEAR(M123)),1)),O123-(O123-INDEX(Table2xAcq.1[],_xlfn.AGGREGATE(15,6,(ROW(Tableyear1[])-ROW(INDEX(Tableyear1[],1,1))+1)/(YEAR(Tableyear1[])=YEAR(M123)),1)))*$C$25,O123+MAX($Q$2:Q123)*$C$19),O123)*($J124/$J123)</f>
        <v/>
      </c>
      <c r="P124" s="108">
        <f t="array" ref="P124">IF(YEAR(M124)&lt;&gt;YEAR(M123),IF(O123&gt;INDEX(Table2xAcq.1[],_xlfn.AGGREGATE(15,6,(ROW(Tableyear1[])-ROW(INDEX(Tableyear1[],1,1))+1)/(YEAR(Tableyear1[])=YEAR(M123)),1)),P123+(O123-INDEX(Table2xAcq.1[],_xlfn.AGGREGATE(15,6,(ROW(Tableyear1[])-ROW(INDEX(Tableyear1[],1,1))+1)/(YEAR(Tableyear1[])=YEAR(M123)),1)))*$C$25,P123-MAX($Q$2:Q123)*$C$19),P123)*(1+Tbill_YTM)^(1/52)</f>
        <v/>
      </c>
      <c r="Q124" s="72">
        <f>SUM(N124:P124)</f>
        <v/>
      </c>
      <c r="R124" s="72">
        <f>IF(YEAR(M124)&lt;&gt;YEAR(M123), R123*EXP($C$20/52)+(-MAX(Q$2:Q123)*$C$19), R123*EXP($C$20/52))</f>
        <v/>
      </c>
      <c r="S124" s="73">
        <f>Q124/-R124</f>
        <v/>
      </c>
      <c r="T124" s="67" t="n"/>
      <c r="U124" s="67" t="n"/>
      <c r="V124" s="67" t="n"/>
    </row>
    <row r="125">
      <c r="H125" s="104" t="n">
        <v>32181</v>
      </c>
      <c r="I125" s="105" t="n">
        <v>163.934997558593</v>
      </c>
      <c r="J125" s="106" t="n">
        <v>0.08302534822093185</v>
      </c>
      <c r="K125" s="107">
        <f>K124*(1+Tbill_YTM)^(1/52)</f>
        <v/>
      </c>
      <c r="L125" s="67" t="n"/>
      <c r="M125" s="104" t="n">
        <v>32181</v>
      </c>
      <c r="N125" s="108">
        <f>N124*($I125/$I124)</f>
        <v/>
      </c>
      <c r="O125" s="108">
        <f t="array" ref="O125">IF(YEAR(M125)&lt;&gt;YEAR(M124),IF(O124&gt;INDEX(Table2xAcq.1[],_xlfn.AGGREGATE(15,6,(ROW(Tableyear1[])-ROW(INDEX(Tableyear1[],1,1))+1)/(YEAR(Tableyear1[])=YEAR(M124)),1)),O124-(O124-INDEX(Table2xAcq.1[],_xlfn.AGGREGATE(15,6,(ROW(Tableyear1[])-ROW(INDEX(Tableyear1[],1,1))+1)/(YEAR(Tableyear1[])=YEAR(M124)),1)))*$C$25,O124+MAX($Q$2:Q124)*$C$19),O124)*($J125/$J124)</f>
        <v/>
      </c>
      <c r="P125" s="108">
        <f t="array" ref="P125">IF(YEAR(M125)&lt;&gt;YEAR(M124),IF(O124&gt;INDEX(Table2xAcq.1[],_xlfn.AGGREGATE(15,6,(ROW(Tableyear1[])-ROW(INDEX(Tableyear1[],1,1))+1)/(YEAR(Tableyear1[])=YEAR(M124)),1)),P124+(O124-INDEX(Table2xAcq.1[],_xlfn.AGGREGATE(15,6,(ROW(Tableyear1[])-ROW(INDEX(Tableyear1[],1,1))+1)/(YEAR(Tableyear1[])=YEAR(M124)),1)))*$C$25,P124-MAX($Q$2:Q124)*$C$19),P124)*(1+Tbill_YTM)^(1/52)</f>
        <v/>
      </c>
      <c r="Q125" s="72">
        <f>SUM(N125:P125)</f>
        <v/>
      </c>
      <c r="R125" s="72">
        <f>IF(YEAR(M125)&lt;&gt;YEAR(M124), R124*EXP($C$20/52)+(-MAX(Q$2:Q124)*$C$19), R124*EXP($C$20/52))</f>
        <v/>
      </c>
      <c r="S125" s="73">
        <f>Q125/-R125</f>
        <v/>
      </c>
      <c r="T125" s="67" t="n"/>
      <c r="U125" s="67" t="n"/>
      <c r="V125" s="67" t="n"/>
    </row>
    <row r="126" ht="17.5" customHeight="1" s="15" thickBot="1">
      <c r="E126" s="4" t="n"/>
      <c r="F126" s="4" t="n"/>
      <c r="G126" s="82" t="inlineStr">
        <is>
          <t>reclaimed 100WMA</t>
        </is>
      </c>
      <c r="H126" s="122" t="n">
        <v>32188</v>
      </c>
      <c r="I126" s="123" t="n">
        <v>167.074996948242</v>
      </c>
      <c r="J126" s="106" t="n">
        <v>0.08620587155788365</v>
      </c>
      <c r="K126" s="107">
        <f>K125*(1+Tbill_YTM)^(1/52)</f>
        <v/>
      </c>
      <c r="L126" s="67" t="n"/>
      <c r="M126" s="122" t="n">
        <v>32188</v>
      </c>
      <c r="N126" s="108">
        <f>N125*($I126/$I125)</f>
        <v/>
      </c>
      <c r="O126" s="108">
        <f t="array" ref="O126">IF(YEAR(M126)&lt;&gt;YEAR(M125),IF(O125&gt;INDEX(Table2xAcq.1[],_xlfn.AGGREGATE(15,6,(ROW(Tableyear1[])-ROW(INDEX(Tableyear1[],1,1))+1)/(YEAR(Tableyear1[])=YEAR(M125)),1)),O125-(O125-INDEX(Table2xAcq.1[],_xlfn.AGGREGATE(15,6,(ROW(Tableyear1[])-ROW(INDEX(Tableyear1[],1,1))+1)/(YEAR(Tableyear1[])=YEAR(M125)),1)))*$C$25,O125+MAX($Q$2:Q125)*$C$19),O125)*($J126/$J125)</f>
        <v/>
      </c>
      <c r="P126" s="108">
        <f t="array" ref="P126">IF(YEAR(M126)&lt;&gt;YEAR(M125),IF(O125&gt;INDEX(Table2xAcq.1[],_xlfn.AGGREGATE(15,6,(ROW(Tableyear1[])-ROW(INDEX(Tableyear1[],1,1))+1)/(YEAR(Tableyear1[])=YEAR(M125)),1)),P125+(O125-INDEX(Table2xAcq.1[],_xlfn.AGGREGATE(15,6,(ROW(Tableyear1[])-ROW(INDEX(Tableyear1[],1,1))+1)/(YEAR(Tableyear1[])=YEAR(M125)),1)))*$C$25,P125-MAX($Q$2:Q125)*$C$19),P125)*(1+Tbill_YTM)^(1/52)</f>
        <v/>
      </c>
      <c r="Q126" s="72">
        <f>SUM(N126:P126)</f>
        <v/>
      </c>
      <c r="R126" s="72">
        <f>IF(YEAR(M126)&lt;&gt;YEAR(M125), R125*EXP($C$20/52)+(-MAX(Q$2:Q125)*$C$19), R125*EXP($C$20/52))</f>
        <v/>
      </c>
      <c r="S126" s="73">
        <f>Q126/-R126</f>
        <v/>
      </c>
      <c r="T126" s="67" t="n"/>
      <c r="U126" s="67" t="n"/>
      <c r="V126" s="67" t="n"/>
    </row>
    <row r="127">
      <c r="B127" s="27" t="n"/>
      <c r="C127" s="4" t="n"/>
      <c r="D127" s="4" t="n"/>
      <c r="H127" s="104" t="n">
        <v>32195</v>
      </c>
      <c r="I127" s="105" t="n">
        <v>170.64500427246</v>
      </c>
      <c r="J127" s="106" t="n">
        <v>0.08988991283843001</v>
      </c>
      <c r="K127" s="107">
        <f>K126*(1+Tbill_YTM)^(1/52)</f>
        <v/>
      </c>
      <c r="L127" s="67" t="n"/>
      <c r="M127" s="104" t="n">
        <v>32195</v>
      </c>
      <c r="N127" s="108">
        <f>N126*($I127/$I126)</f>
        <v/>
      </c>
      <c r="O127" s="108">
        <f t="array" ref="O127">IF(YEAR(M127)&lt;&gt;YEAR(M126),IF(O126&gt;INDEX(Table2xAcq.1[],_xlfn.AGGREGATE(15,6,(ROW(Tableyear1[])-ROW(INDEX(Tableyear1[],1,1))+1)/(YEAR(Tableyear1[])=YEAR(M126)),1)),O126-(O126-INDEX(Table2xAcq.1[],_xlfn.AGGREGATE(15,6,(ROW(Tableyear1[])-ROW(INDEX(Tableyear1[],1,1))+1)/(YEAR(Tableyear1[])=YEAR(M126)),1)))*$C$25,O126+MAX($Q$2:Q126)*$C$19),O126)*($J127/$J126)</f>
        <v/>
      </c>
      <c r="P127" s="108">
        <f t="array" ref="P127">IF(YEAR(M127)&lt;&gt;YEAR(M126),IF(O126&gt;INDEX(Table2xAcq.1[],_xlfn.AGGREGATE(15,6,(ROW(Tableyear1[])-ROW(INDEX(Tableyear1[],1,1))+1)/(YEAR(Tableyear1[])=YEAR(M126)),1)),P126+(O126-INDEX(Table2xAcq.1[],_xlfn.AGGREGATE(15,6,(ROW(Tableyear1[])-ROW(INDEX(Tableyear1[],1,1))+1)/(YEAR(Tableyear1[])=YEAR(M126)),1)))*$C$25,P126-MAX($Q$2:Q126)*$C$19),P126)*(1+Tbill_YTM)^(1/52)</f>
        <v/>
      </c>
      <c r="Q127" s="72">
        <f>SUM(N127:P127)</f>
        <v/>
      </c>
      <c r="R127" s="72">
        <f>IF(YEAR(M127)&lt;&gt;YEAR(M126), R126*EXP($C$20/52)+(-MAX(Q$2:Q126)*$C$19), R126*EXP($C$20/52))</f>
        <v/>
      </c>
      <c r="S127" s="73">
        <f>Q127/-R127</f>
        <v/>
      </c>
      <c r="T127" s="67" t="n"/>
      <c r="U127" s="67" t="n"/>
      <c r="V127" s="67" t="n"/>
    </row>
    <row r="128">
      <c r="H128" s="104" t="n">
        <v>32202</v>
      </c>
      <c r="I128" s="105" t="n">
        <v>177.389999389648</v>
      </c>
      <c r="J128" s="106" t="n">
        <v>0.0969959752252504</v>
      </c>
      <c r="K128" s="107">
        <f>K127*(1+Tbill_YTM)^(1/52)</f>
        <v/>
      </c>
      <c r="L128" s="67" t="n"/>
      <c r="M128" s="104" t="n">
        <v>32202</v>
      </c>
      <c r="N128" s="108">
        <f>N127*($I128/$I127)</f>
        <v/>
      </c>
      <c r="O128" s="108">
        <f t="array" ref="O128">IF(YEAR(M128)&lt;&gt;YEAR(M127),IF(O127&gt;INDEX(Table2xAcq.1[],_xlfn.AGGREGATE(15,6,(ROW(Tableyear1[])-ROW(INDEX(Tableyear1[],1,1))+1)/(YEAR(Tableyear1[])=YEAR(M127)),1)),O127-(O127-INDEX(Table2xAcq.1[],_xlfn.AGGREGATE(15,6,(ROW(Tableyear1[])-ROW(INDEX(Tableyear1[],1,1))+1)/(YEAR(Tableyear1[])=YEAR(M127)),1)))*$C$25,O127+MAX($Q$2:Q127)*$C$19),O127)*($J128/$J127)</f>
        <v/>
      </c>
      <c r="P128" s="108">
        <f t="array" ref="P128">IF(YEAR(M128)&lt;&gt;YEAR(M127),IF(O127&gt;INDEX(Table2xAcq.1[],_xlfn.AGGREGATE(15,6,(ROW(Tableyear1[])-ROW(INDEX(Tableyear1[],1,1))+1)/(YEAR(Tableyear1[])=YEAR(M127)),1)),P127+(O127-INDEX(Table2xAcq.1[],_xlfn.AGGREGATE(15,6,(ROW(Tableyear1[])-ROW(INDEX(Tableyear1[],1,1))+1)/(YEAR(Tableyear1[])=YEAR(M127)),1)))*$C$25,P127-MAX($Q$2:Q127)*$C$19),P127)*(1+Tbill_YTM)^(1/52)</f>
        <v/>
      </c>
      <c r="Q128" s="72">
        <f>SUM(N128:P128)</f>
        <v/>
      </c>
      <c r="R128" s="72">
        <f>IF(YEAR(M128)&lt;&gt;YEAR(M127), R127*EXP($C$20/52)+(-MAX(Q$2:Q127)*$C$19), R127*EXP($C$20/52))</f>
        <v/>
      </c>
      <c r="S128" s="73">
        <f>Q128/-R128</f>
        <v/>
      </c>
      <c r="T128" s="67" t="n"/>
      <c r="U128" s="67" t="n"/>
      <c r="V128" s="67" t="n"/>
    </row>
    <row r="129">
      <c r="H129" s="104" t="n">
        <v>32209</v>
      </c>
      <c r="I129" s="105" t="n">
        <v>177.889999389648</v>
      </c>
      <c r="J129" s="106" t="n">
        <v>0.09754277028449268</v>
      </c>
      <c r="K129" s="107">
        <f>K128*(1+Tbill_YTM)^(1/52)</f>
        <v/>
      </c>
      <c r="L129" s="67" t="n"/>
      <c r="M129" s="104" t="n">
        <v>32209</v>
      </c>
      <c r="N129" s="108">
        <f>N128*($I129/$I128)</f>
        <v/>
      </c>
      <c r="O129" s="108">
        <f t="array" ref="O129">IF(YEAR(M129)&lt;&gt;YEAR(M128),IF(O128&gt;INDEX(Table2xAcq.1[],_xlfn.AGGREGATE(15,6,(ROW(Tableyear1[])-ROW(INDEX(Tableyear1[],1,1))+1)/(YEAR(Tableyear1[])=YEAR(M128)),1)),O128-(O128-INDEX(Table2xAcq.1[],_xlfn.AGGREGATE(15,6,(ROW(Tableyear1[])-ROW(INDEX(Tableyear1[],1,1))+1)/(YEAR(Tableyear1[])=YEAR(M128)),1)))*$C$25,O128+MAX($Q$2:Q128)*$C$19),O128)*($J129/$J128)</f>
        <v/>
      </c>
      <c r="P129" s="108">
        <f t="array" ref="P129">IF(YEAR(M129)&lt;&gt;YEAR(M128),IF(O128&gt;INDEX(Table2xAcq.1[],_xlfn.AGGREGATE(15,6,(ROW(Tableyear1[])-ROW(INDEX(Tableyear1[],1,1))+1)/(YEAR(Tableyear1[])=YEAR(M128)),1)),P128+(O128-INDEX(Table2xAcq.1[],_xlfn.AGGREGATE(15,6,(ROW(Tableyear1[])-ROW(INDEX(Tableyear1[],1,1))+1)/(YEAR(Tableyear1[])=YEAR(M128)),1)))*$C$25,P128-MAX($Q$2:Q128)*$C$19),P128)*(1+Tbill_YTM)^(1/52)</f>
        <v/>
      </c>
      <c r="Q129" s="72">
        <f>SUM(N129:P129)</f>
        <v/>
      </c>
      <c r="R129" s="72">
        <f>IF(YEAR(M129)&lt;&gt;YEAR(M128), R128*EXP($C$20/52)+(-MAX(Q$2:Q128)*$C$19), R128*EXP($C$20/52))</f>
        <v/>
      </c>
      <c r="S129" s="73">
        <f>Q129/-R129</f>
        <v/>
      </c>
      <c r="T129" s="67" t="n"/>
      <c r="U129" s="67" t="n"/>
      <c r="V129" s="67" t="n"/>
    </row>
    <row r="130">
      <c r="H130" s="104" t="n">
        <v>32216</v>
      </c>
      <c r="I130" s="105" t="n">
        <v>181.035003662109</v>
      </c>
      <c r="J130" s="106" t="n">
        <v>0.1009917829366369</v>
      </c>
      <c r="K130" s="107">
        <f>K129*(1+Tbill_YTM)^(1/52)</f>
        <v/>
      </c>
      <c r="L130" s="67" t="n"/>
      <c r="M130" s="104" t="n">
        <v>32216</v>
      </c>
      <c r="N130" s="108">
        <f>N129*($I130/$I129)</f>
        <v/>
      </c>
      <c r="O130" s="108">
        <f t="array" ref="O130">IF(YEAR(M130)&lt;&gt;YEAR(M129),IF(O129&gt;INDEX(Table2xAcq.1[],_xlfn.AGGREGATE(15,6,(ROW(Tableyear1[])-ROW(INDEX(Tableyear1[],1,1))+1)/(YEAR(Tableyear1[])=YEAR(M129)),1)),O129-(O129-INDEX(Table2xAcq.1[],_xlfn.AGGREGATE(15,6,(ROW(Tableyear1[])-ROW(INDEX(Tableyear1[],1,1))+1)/(YEAR(Tableyear1[])=YEAR(M129)),1)))*$C$25,O129+MAX($Q$2:Q129)*$C$19),O129)*($J130/$J129)</f>
        <v/>
      </c>
      <c r="P130" s="108">
        <f t="array" ref="P130">IF(YEAR(M130)&lt;&gt;YEAR(M129),IF(O129&gt;INDEX(Table2xAcq.1[],_xlfn.AGGREGATE(15,6,(ROW(Tableyear1[])-ROW(INDEX(Tableyear1[],1,1))+1)/(YEAR(Tableyear1[])=YEAR(M129)),1)),P129+(O129-INDEX(Table2xAcq.1[],_xlfn.AGGREGATE(15,6,(ROW(Tableyear1[])-ROW(INDEX(Tableyear1[],1,1))+1)/(YEAR(Tableyear1[])=YEAR(M129)),1)))*$C$25,P129-MAX($Q$2:Q129)*$C$19),P129)*(1+Tbill_YTM)^(1/52)</f>
        <v/>
      </c>
      <c r="Q130" s="72">
        <f>SUM(N130:P130)</f>
        <v/>
      </c>
      <c r="R130" s="72">
        <f>IF(YEAR(M130)&lt;&gt;YEAR(M129), R129*EXP($C$20/52)+(-MAX(Q$2:Q129)*$C$19), R129*EXP($C$20/52))</f>
        <v/>
      </c>
      <c r="S130" s="73">
        <f>Q130/-R130</f>
        <v/>
      </c>
      <c r="T130" s="67" t="n"/>
      <c r="U130" s="67" t="n"/>
      <c r="V130" s="67" t="n"/>
    </row>
    <row r="131">
      <c r="H131" s="104" t="n">
        <v>32223</v>
      </c>
      <c r="I131" s="105" t="n">
        <v>172.880004882812</v>
      </c>
      <c r="J131" s="106" t="n">
        <v>0.09189312411478295</v>
      </c>
      <c r="K131" s="107">
        <f>K130*(1+Tbill_YTM)^(1/52)</f>
        <v/>
      </c>
      <c r="L131" s="67" t="n"/>
      <c r="M131" s="104" t="n">
        <v>32223</v>
      </c>
      <c r="N131" s="108">
        <f>N130*($I131/$I130)</f>
        <v/>
      </c>
      <c r="O131" s="108">
        <f t="array" ref="O131">IF(YEAR(M131)&lt;&gt;YEAR(M130),IF(O130&gt;INDEX(Table2xAcq.1[],_xlfn.AGGREGATE(15,6,(ROW(Tableyear1[])-ROW(INDEX(Tableyear1[],1,1))+1)/(YEAR(Tableyear1[])=YEAR(M130)),1)),O130-(O130-INDEX(Table2xAcq.1[],_xlfn.AGGREGATE(15,6,(ROW(Tableyear1[])-ROW(INDEX(Tableyear1[],1,1))+1)/(YEAR(Tableyear1[])=YEAR(M130)),1)))*$C$25,O130+MAX($Q$2:Q130)*$C$19),O130)*($J131/$J130)</f>
        <v/>
      </c>
      <c r="P131" s="108">
        <f t="array" ref="P131">IF(YEAR(M131)&lt;&gt;YEAR(M130),IF(O130&gt;INDEX(Table2xAcq.1[],_xlfn.AGGREGATE(15,6,(ROW(Tableyear1[])-ROW(INDEX(Tableyear1[],1,1))+1)/(YEAR(Tableyear1[])=YEAR(M130)),1)),P130+(O130-INDEX(Table2xAcq.1[],_xlfn.AGGREGATE(15,6,(ROW(Tableyear1[])-ROW(INDEX(Tableyear1[],1,1))+1)/(YEAR(Tableyear1[])=YEAR(M130)),1)))*$C$25,P130-MAX($Q$2:Q130)*$C$19),P130)*(1+Tbill_YTM)^(1/52)</f>
        <v/>
      </c>
      <c r="Q131" s="72">
        <f>SUM(N131:P131)</f>
        <v/>
      </c>
      <c r="R131" s="72">
        <f>IF(YEAR(M131)&lt;&gt;YEAR(M130), R130*EXP($C$20/52)+(-MAX(Q$2:Q130)*$C$19), R130*EXP($C$20/52))</f>
        <v/>
      </c>
      <c r="S131" s="73">
        <f>Q131/-R131</f>
        <v/>
      </c>
      <c r="T131" s="67" t="n"/>
      <c r="U131" s="67" t="n"/>
      <c r="V131" s="67" t="n"/>
    </row>
    <row r="132">
      <c r="H132" s="104" t="n">
        <v>32230</v>
      </c>
      <c r="I132" s="105" t="n">
        <v>173.259994506835</v>
      </c>
      <c r="J132" s="106" t="n">
        <v>0.09229708562214579</v>
      </c>
      <c r="K132" s="107">
        <f>K131*(1+Tbill_YTM)^(1/52)</f>
        <v/>
      </c>
      <c r="L132" s="67" t="n"/>
      <c r="M132" s="104" t="n">
        <v>32230</v>
      </c>
      <c r="N132" s="108">
        <f>N131*($I132/$I131)</f>
        <v/>
      </c>
      <c r="O132" s="108">
        <f t="array" ref="O132">IF(YEAR(M132)&lt;&gt;YEAR(M131),IF(O131&gt;INDEX(Table2xAcq.1[],_xlfn.AGGREGATE(15,6,(ROW(Tableyear1[])-ROW(INDEX(Tableyear1[],1,1))+1)/(YEAR(Tableyear1[])=YEAR(M131)),1)),O131-(O131-INDEX(Table2xAcq.1[],_xlfn.AGGREGATE(15,6,(ROW(Tableyear1[])-ROW(INDEX(Tableyear1[],1,1))+1)/(YEAR(Tableyear1[])=YEAR(M131)),1)))*$C$25,O131+MAX($Q$2:Q131)*$C$19),O131)*($J132/$J131)</f>
        <v/>
      </c>
      <c r="P132" s="108">
        <f t="array" ref="P132">IF(YEAR(M132)&lt;&gt;YEAR(M131),IF(O131&gt;INDEX(Table2xAcq.1[],_xlfn.AGGREGATE(15,6,(ROW(Tableyear1[])-ROW(INDEX(Tableyear1[],1,1))+1)/(YEAR(Tableyear1[])=YEAR(M131)),1)),P131+(O131-INDEX(Table2xAcq.1[],_xlfn.AGGREGATE(15,6,(ROW(Tableyear1[])-ROW(INDEX(Tableyear1[],1,1))+1)/(YEAR(Tableyear1[])=YEAR(M131)),1)))*$C$25,P131-MAX($Q$2:Q131)*$C$19),P131)*(1+Tbill_YTM)^(1/52)</f>
        <v/>
      </c>
      <c r="Q132" s="72">
        <f>SUM(N132:P132)</f>
        <v/>
      </c>
      <c r="R132" s="72">
        <f>IF(YEAR(M132)&lt;&gt;YEAR(M131), R131*EXP($C$20/52)+(-MAX(Q$2:Q131)*$C$19), R131*EXP($C$20/52))</f>
        <v/>
      </c>
      <c r="S132" s="73">
        <f>Q132/-R132</f>
        <v/>
      </c>
      <c r="T132" s="67" t="n"/>
      <c r="U132" s="67" t="n"/>
      <c r="V132" s="67" t="n"/>
    </row>
    <row r="133">
      <c r="H133" s="104" t="n">
        <v>32237</v>
      </c>
      <c r="I133" s="105" t="n">
        <v>178.929992675781</v>
      </c>
      <c r="J133" s="106" t="n">
        <v>0.09833799896704348</v>
      </c>
      <c r="K133" s="107">
        <f>K132*(1+Tbill_YTM)^(1/52)</f>
        <v/>
      </c>
      <c r="L133" s="67" t="n"/>
      <c r="M133" s="104" t="n">
        <v>32237</v>
      </c>
      <c r="N133" s="108">
        <f>N132*($I133/$I132)</f>
        <v/>
      </c>
      <c r="O133" s="108">
        <f t="array" ref="O133">IF(YEAR(M133)&lt;&gt;YEAR(M132),IF(O132&gt;INDEX(Table2xAcq.1[],_xlfn.AGGREGATE(15,6,(ROW(Tableyear1[])-ROW(INDEX(Tableyear1[],1,1))+1)/(YEAR(Tableyear1[])=YEAR(M132)),1)),O132-(O132-INDEX(Table2xAcq.1[],_xlfn.AGGREGATE(15,6,(ROW(Tableyear1[])-ROW(INDEX(Tableyear1[],1,1))+1)/(YEAR(Tableyear1[])=YEAR(M132)),1)))*$C$25,O132+MAX($Q$2:Q132)*$C$19),O132)*($J133/$J132)</f>
        <v/>
      </c>
      <c r="P133" s="108">
        <f t="array" ref="P133">IF(YEAR(M133)&lt;&gt;YEAR(M132),IF(O132&gt;INDEX(Table2xAcq.1[],_xlfn.AGGREGATE(15,6,(ROW(Tableyear1[])-ROW(INDEX(Tableyear1[],1,1))+1)/(YEAR(Tableyear1[])=YEAR(M132)),1)),P132+(O132-INDEX(Table2xAcq.1[],_xlfn.AGGREGATE(15,6,(ROW(Tableyear1[])-ROW(INDEX(Tableyear1[],1,1))+1)/(YEAR(Tableyear1[])=YEAR(M132)),1)))*$C$25,P132-MAX($Q$2:Q132)*$C$19),P132)*(1+Tbill_YTM)^(1/52)</f>
        <v/>
      </c>
      <c r="Q133" s="72">
        <f>SUM(N133:P133)</f>
        <v/>
      </c>
      <c r="R133" s="72">
        <f>IF(YEAR(M133)&lt;&gt;YEAR(M132), R132*EXP($C$20/52)+(-MAX(Q$2:Q132)*$C$19), R132*EXP($C$20/52))</f>
        <v/>
      </c>
      <c r="S133" s="73">
        <f>Q133/-R133</f>
        <v/>
      </c>
      <c r="T133" s="67" t="n"/>
      <c r="U133" s="67" t="n"/>
      <c r="V133" s="67" t="n"/>
    </row>
    <row r="134">
      <c r="H134" s="104" t="n">
        <v>32244</v>
      </c>
      <c r="I134" s="105" t="n">
        <v>173.134994506835</v>
      </c>
      <c r="J134" s="106" t="n">
        <v>0.09196826167001665</v>
      </c>
      <c r="K134" s="107">
        <f>K133*(1+Tbill_YTM)^(1/52)</f>
        <v/>
      </c>
      <c r="L134" s="67" t="n"/>
      <c r="M134" s="104" t="n">
        <v>32244</v>
      </c>
      <c r="N134" s="108">
        <f>N133*($I134/$I133)</f>
        <v/>
      </c>
      <c r="O134" s="108">
        <f t="array" ref="O134">IF(YEAR(M134)&lt;&gt;YEAR(M133),IF(O133&gt;INDEX(Table2xAcq.1[],_xlfn.AGGREGATE(15,6,(ROW(Tableyear1[])-ROW(INDEX(Tableyear1[],1,1))+1)/(YEAR(Tableyear1[])=YEAR(M133)),1)),O133-(O133-INDEX(Table2xAcq.1[],_xlfn.AGGREGATE(15,6,(ROW(Tableyear1[])-ROW(INDEX(Tableyear1[],1,1))+1)/(YEAR(Tableyear1[])=YEAR(M133)),1)))*$C$25,O133+MAX($Q$2:Q133)*$C$19),O133)*($J134/$J133)</f>
        <v/>
      </c>
      <c r="P134" s="108">
        <f t="array" ref="P134">IF(YEAR(M134)&lt;&gt;YEAR(M133),IF(O133&gt;INDEX(Table2xAcq.1[],_xlfn.AGGREGATE(15,6,(ROW(Tableyear1[])-ROW(INDEX(Tableyear1[],1,1))+1)/(YEAR(Tableyear1[])=YEAR(M133)),1)),P133+(O133-INDEX(Table2xAcq.1[],_xlfn.AGGREGATE(15,6,(ROW(Tableyear1[])-ROW(INDEX(Tableyear1[],1,1))+1)/(YEAR(Tableyear1[])=YEAR(M133)),1)))*$C$25,P133-MAX($Q$2:Q133)*$C$19),P133)*(1+Tbill_YTM)^(1/52)</f>
        <v/>
      </c>
      <c r="Q134" s="72">
        <f>SUM(N134:P134)</f>
        <v/>
      </c>
      <c r="R134" s="72">
        <f>IF(YEAR(M134)&lt;&gt;YEAR(M133), R133*EXP($C$20/52)+(-MAX(Q$2:Q133)*$C$19), R133*EXP($C$20/52))</f>
        <v/>
      </c>
      <c r="S134" s="73">
        <f>Q134/-R134</f>
        <v/>
      </c>
      <c r="T134" s="67" t="n"/>
      <c r="U134" s="67" t="n"/>
      <c r="V134" s="67" t="n"/>
    </row>
    <row r="135">
      <c r="H135" s="104" t="n">
        <v>32251</v>
      </c>
      <c r="I135" s="105" t="n">
        <v>173.320007324218</v>
      </c>
      <c r="J135" s="106" t="n">
        <v>0.09216481704866619</v>
      </c>
      <c r="K135" s="107">
        <f>K134*(1+Tbill_YTM)^(1/52)</f>
        <v/>
      </c>
      <c r="L135" s="67" t="n"/>
      <c r="M135" s="104" t="n">
        <v>32251</v>
      </c>
      <c r="N135" s="108">
        <f>N134*($I135/$I134)</f>
        <v/>
      </c>
      <c r="O135" s="108">
        <f t="array" ref="O135">IF(YEAR(M135)&lt;&gt;YEAR(M134),IF(O134&gt;INDEX(Table2xAcq.1[],_xlfn.AGGREGATE(15,6,(ROW(Tableyear1[])-ROW(INDEX(Tableyear1[],1,1))+1)/(YEAR(Tableyear1[])=YEAR(M134)),1)),O134-(O134-INDEX(Table2xAcq.1[],_xlfn.AGGREGATE(15,6,(ROW(Tableyear1[])-ROW(INDEX(Tableyear1[],1,1))+1)/(YEAR(Tableyear1[])=YEAR(M134)),1)))*$C$25,O134+MAX($Q$2:Q134)*$C$19),O134)*($J135/$J134)</f>
        <v/>
      </c>
      <c r="P135" s="108">
        <f t="array" ref="P135">IF(YEAR(M135)&lt;&gt;YEAR(M134),IF(O134&gt;INDEX(Table2xAcq.1[],_xlfn.AGGREGATE(15,6,(ROW(Tableyear1[])-ROW(INDEX(Tableyear1[],1,1))+1)/(YEAR(Tableyear1[])=YEAR(M134)),1)),P134+(O134-INDEX(Table2xAcq.1[],_xlfn.AGGREGATE(15,6,(ROW(Tableyear1[])-ROW(INDEX(Tableyear1[],1,1))+1)/(YEAR(Tableyear1[])=YEAR(M134)),1)))*$C$25,P134-MAX($Q$2:Q134)*$C$19),P134)*(1+Tbill_YTM)^(1/52)</f>
        <v/>
      </c>
      <c r="Q135" s="72">
        <f>SUM(N135:P135)</f>
        <v/>
      </c>
      <c r="R135" s="72">
        <f>IF(YEAR(M135)&lt;&gt;YEAR(M134), R134*EXP($C$20/52)+(-MAX(Q$2:Q134)*$C$19), R134*EXP($C$20/52))</f>
        <v/>
      </c>
      <c r="S135" s="73">
        <f>Q135/-R135</f>
        <v/>
      </c>
      <c r="T135" s="67" t="n"/>
      <c r="U135" s="67" t="n"/>
      <c r="V135" s="67" t="n"/>
    </row>
    <row r="136">
      <c r="H136" s="104" t="n">
        <v>32258</v>
      </c>
      <c r="I136" s="105" t="n">
        <v>175.919998168945</v>
      </c>
      <c r="J136" s="106" t="n">
        <v>0.09492996441084249</v>
      </c>
      <c r="K136" s="107">
        <f>K135*(1+Tbill_YTM)^(1/52)</f>
        <v/>
      </c>
      <c r="L136" s="67" t="n"/>
      <c r="M136" s="104" t="n">
        <v>32258</v>
      </c>
      <c r="N136" s="108">
        <f>N135*($I136/$I135)</f>
        <v/>
      </c>
      <c r="O136" s="108">
        <f t="array" ref="O136">IF(YEAR(M136)&lt;&gt;YEAR(M135),IF(O135&gt;INDEX(Table2xAcq.1[],_xlfn.AGGREGATE(15,6,(ROW(Tableyear1[])-ROW(INDEX(Tableyear1[],1,1))+1)/(YEAR(Tableyear1[])=YEAR(M135)),1)),O135-(O135-INDEX(Table2xAcq.1[],_xlfn.AGGREGATE(15,6,(ROW(Tableyear1[])-ROW(INDEX(Tableyear1[],1,1))+1)/(YEAR(Tableyear1[])=YEAR(M135)),1)))*$C$25,O135+MAX($Q$2:Q135)*$C$19),O135)*($J136/$J135)</f>
        <v/>
      </c>
      <c r="P136" s="108">
        <f t="array" ref="P136">IF(YEAR(M136)&lt;&gt;YEAR(M135),IF(O135&gt;INDEX(Table2xAcq.1[],_xlfn.AGGREGATE(15,6,(ROW(Tableyear1[])-ROW(INDEX(Tableyear1[],1,1))+1)/(YEAR(Tableyear1[])=YEAR(M135)),1)),P135+(O135-INDEX(Table2xAcq.1[],_xlfn.AGGREGATE(15,6,(ROW(Tableyear1[])-ROW(INDEX(Tableyear1[],1,1))+1)/(YEAR(Tableyear1[])=YEAR(M135)),1)))*$C$25,P135-MAX($Q$2:Q135)*$C$19),P135)*(1+Tbill_YTM)^(1/52)</f>
        <v/>
      </c>
      <c r="Q136" s="72">
        <f>SUM(N136:P136)</f>
        <v/>
      </c>
      <c r="R136" s="72">
        <f>IF(YEAR(M136)&lt;&gt;YEAR(M135), R135*EXP($C$20/52)+(-MAX(Q$2:Q135)*$C$19), R135*EXP($C$20/52))</f>
        <v/>
      </c>
      <c r="S136" s="73">
        <f>Q136/-R136</f>
        <v/>
      </c>
      <c r="T136" s="67" t="n"/>
      <c r="U136" s="67" t="n"/>
      <c r="V136" s="67" t="n"/>
    </row>
    <row r="137">
      <c r="H137" s="104" t="n">
        <v>32265</v>
      </c>
      <c r="I137" s="105" t="n">
        <v>177.179992675781</v>
      </c>
      <c r="J137" s="106" t="n">
        <v>0.09628980109725412</v>
      </c>
      <c r="K137" s="107">
        <f>K136*(1+Tbill_YTM)^(1/52)</f>
        <v/>
      </c>
      <c r="L137" s="67" t="n"/>
      <c r="M137" s="104" t="n">
        <v>32265</v>
      </c>
      <c r="N137" s="108">
        <f>N136*($I137/$I136)</f>
        <v/>
      </c>
      <c r="O137" s="108">
        <f t="array" ref="O137">IF(YEAR(M137)&lt;&gt;YEAR(M136),IF(O136&gt;INDEX(Table2xAcq.1[],_xlfn.AGGREGATE(15,6,(ROW(Tableyear1[])-ROW(INDEX(Tableyear1[],1,1))+1)/(YEAR(Tableyear1[])=YEAR(M136)),1)),O136-(O136-INDEX(Table2xAcq.1[],_xlfn.AGGREGATE(15,6,(ROW(Tableyear1[])-ROW(INDEX(Tableyear1[],1,1))+1)/(YEAR(Tableyear1[])=YEAR(M136)),1)))*$C$25,O136+MAX($Q$2:Q136)*$C$19),O136)*($J137/$J136)</f>
        <v/>
      </c>
      <c r="P137" s="108">
        <f t="array" ref="P137">IF(YEAR(M137)&lt;&gt;YEAR(M136),IF(O136&gt;INDEX(Table2xAcq.1[],_xlfn.AGGREGATE(15,6,(ROW(Tableyear1[])-ROW(INDEX(Tableyear1[],1,1))+1)/(YEAR(Tableyear1[])=YEAR(M136)),1)),P136+(O136-INDEX(Table2xAcq.1[],_xlfn.AGGREGATE(15,6,(ROW(Tableyear1[])-ROW(INDEX(Tableyear1[],1,1))+1)/(YEAR(Tableyear1[])=YEAR(M136)),1)))*$C$25,P136-MAX($Q$2:Q136)*$C$19),P136)*(1+Tbill_YTM)^(1/52)</f>
        <v/>
      </c>
      <c r="Q137" s="72">
        <f>SUM(N137:P137)</f>
        <v/>
      </c>
      <c r="R137" s="72">
        <f>IF(YEAR(M137)&lt;&gt;YEAR(M136), R136*EXP($C$20/52)+(-MAX(Q$2:Q136)*$C$19), R136*EXP($C$20/52))</f>
        <v/>
      </c>
      <c r="S137" s="73">
        <f>Q137/-R137</f>
        <v/>
      </c>
      <c r="T137" s="67" t="n"/>
      <c r="U137" s="67" t="n"/>
      <c r="V137" s="67" t="n"/>
    </row>
    <row r="138">
      <c r="H138" s="104" t="n">
        <v>32272</v>
      </c>
      <c r="I138" s="105" t="n">
        <v>173.845001220703</v>
      </c>
      <c r="J138" s="106" t="n">
        <v>0.09266494866306167</v>
      </c>
      <c r="K138" s="107">
        <f>K137*(1+Tbill_YTM)^(1/52)</f>
        <v/>
      </c>
      <c r="L138" s="67" t="n"/>
      <c r="M138" s="104" t="n">
        <v>32272</v>
      </c>
      <c r="N138" s="108">
        <f>N137*($I138/$I137)</f>
        <v/>
      </c>
      <c r="O138" s="108">
        <f t="array" ref="O138">IF(YEAR(M138)&lt;&gt;YEAR(M137),IF(O137&gt;INDEX(Table2xAcq.1[],_xlfn.AGGREGATE(15,6,(ROW(Tableyear1[])-ROW(INDEX(Tableyear1[],1,1))+1)/(YEAR(Tableyear1[])=YEAR(M137)),1)),O137-(O137-INDEX(Table2xAcq.1[],_xlfn.AGGREGATE(15,6,(ROW(Tableyear1[])-ROW(INDEX(Tableyear1[],1,1))+1)/(YEAR(Tableyear1[])=YEAR(M137)),1)))*$C$25,O137+MAX($Q$2:Q137)*$C$19),O137)*($J138/$J137)</f>
        <v/>
      </c>
      <c r="P138" s="108">
        <f t="array" ref="P138">IF(YEAR(M138)&lt;&gt;YEAR(M137),IF(O137&gt;INDEX(Table2xAcq.1[],_xlfn.AGGREGATE(15,6,(ROW(Tableyear1[])-ROW(INDEX(Tableyear1[],1,1))+1)/(YEAR(Tableyear1[])=YEAR(M137)),1)),P137+(O137-INDEX(Table2xAcq.1[],_xlfn.AGGREGATE(15,6,(ROW(Tableyear1[])-ROW(INDEX(Tableyear1[],1,1))+1)/(YEAR(Tableyear1[])=YEAR(M137)),1)))*$C$25,P137-MAX($Q$2:Q137)*$C$19),P137)*(1+Tbill_YTM)^(1/52)</f>
        <v/>
      </c>
      <c r="Q138" s="72">
        <f>SUM(N138:P138)</f>
        <v/>
      </c>
      <c r="R138" s="72">
        <f>IF(YEAR(M138)&lt;&gt;YEAR(M137), R137*EXP($C$20/52)+(-MAX(Q$2:Q137)*$C$19), R137*EXP($C$20/52))</f>
        <v/>
      </c>
      <c r="S138" s="73">
        <f>Q138/-R138</f>
        <v/>
      </c>
      <c r="T138" s="67" t="n"/>
      <c r="U138" s="67" t="n"/>
      <c r="V138" s="67" t="n"/>
    </row>
    <row r="139">
      <c r="H139" s="104" t="n">
        <v>32279</v>
      </c>
      <c r="I139" s="105" t="n">
        <v>169.884994506835</v>
      </c>
      <c r="J139" s="106" t="n">
        <v>0.08844332806690663</v>
      </c>
      <c r="K139" s="107">
        <f>K138*(1+Tbill_YTM)^(1/52)</f>
        <v/>
      </c>
      <c r="L139" s="67" t="n"/>
      <c r="M139" s="104" t="n">
        <v>32279</v>
      </c>
      <c r="N139" s="108">
        <f>N138*($I139/$I138)</f>
        <v/>
      </c>
      <c r="O139" s="108">
        <f t="array" ref="O139">IF(YEAR(M139)&lt;&gt;YEAR(M138),IF(O138&gt;INDEX(Table2xAcq.1[],_xlfn.AGGREGATE(15,6,(ROW(Tableyear1[])-ROW(INDEX(Tableyear1[],1,1))+1)/(YEAR(Tableyear1[])=YEAR(M138)),1)),O138-(O138-INDEX(Table2xAcq.1[],_xlfn.AGGREGATE(15,6,(ROW(Tableyear1[])-ROW(INDEX(Tableyear1[],1,1))+1)/(YEAR(Tableyear1[])=YEAR(M138)),1)))*$C$25,O138+MAX($Q$2:Q138)*$C$19),O138)*($J139/$J138)</f>
        <v/>
      </c>
      <c r="P139" s="108">
        <f t="array" ref="P139">IF(YEAR(M139)&lt;&gt;YEAR(M138),IF(O138&gt;INDEX(Table2xAcq.1[],_xlfn.AGGREGATE(15,6,(ROW(Tableyear1[])-ROW(INDEX(Tableyear1[],1,1))+1)/(YEAR(Tableyear1[])=YEAR(M138)),1)),P138+(O138-INDEX(Table2xAcq.1[],_xlfn.AGGREGATE(15,6,(ROW(Tableyear1[])-ROW(INDEX(Tableyear1[],1,1))+1)/(YEAR(Tableyear1[])=YEAR(M138)),1)))*$C$25,P138-MAX($Q$2:Q138)*$C$19),P138)*(1+Tbill_YTM)^(1/52)</f>
        <v/>
      </c>
      <c r="Q139" s="72">
        <f>SUM(N139:P139)</f>
        <v/>
      </c>
      <c r="R139" s="72">
        <f>IF(YEAR(M139)&lt;&gt;YEAR(M138), R138*EXP($C$20/52)+(-MAX(Q$2:Q138)*$C$19), R138*EXP($C$20/52))</f>
        <v/>
      </c>
      <c r="S139" s="73">
        <f>Q139/-R139</f>
        <v/>
      </c>
      <c r="T139" s="67" t="n"/>
      <c r="U139" s="67" t="n"/>
      <c r="V139" s="67" t="n"/>
    </row>
    <row r="140">
      <c r="H140" s="104" t="n">
        <v>32286</v>
      </c>
      <c r="I140" s="105" t="n">
        <v>169.585006713867</v>
      </c>
      <c r="J140" s="106" t="n">
        <v>0.08813097653913859</v>
      </c>
      <c r="K140" s="107">
        <f>K139*(1+Tbill_YTM)^(1/52)</f>
        <v/>
      </c>
      <c r="L140" s="67" t="n"/>
      <c r="M140" s="104" t="n">
        <v>32286</v>
      </c>
      <c r="N140" s="108">
        <f>N139*($I140/$I139)</f>
        <v/>
      </c>
      <c r="O140" s="108">
        <f t="array" ref="O140">IF(YEAR(M140)&lt;&gt;YEAR(M139),IF(O139&gt;INDEX(Table2xAcq.1[],_xlfn.AGGREGATE(15,6,(ROW(Tableyear1[])-ROW(INDEX(Tableyear1[],1,1))+1)/(YEAR(Tableyear1[])=YEAR(M139)),1)),O139-(O139-INDEX(Table2xAcq.1[],_xlfn.AGGREGATE(15,6,(ROW(Tableyear1[])-ROW(INDEX(Tableyear1[],1,1))+1)/(YEAR(Tableyear1[])=YEAR(M139)),1)))*$C$25,O139+MAX($Q$2:Q139)*$C$19),O139)*($J140/$J139)</f>
        <v/>
      </c>
      <c r="P140" s="108">
        <f t="array" ref="P140">IF(YEAR(M140)&lt;&gt;YEAR(M139),IF(O139&gt;INDEX(Table2xAcq.1[],_xlfn.AGGREGATE(15,6,(ROW(Tableyear1[])-ROW(INDEX(Tableyear1[],1,1))+1)/(YEAR(Tableyear1[])=YEAR(M139)),1)),P139+(O139-INDEX(Table2xAcq.1[],_xlfn.AGGREGATE(15,6,(ROW(Tableyear1[])-ROW(INDEX(Tableyear1[],1,1))+1)/(YEAR(Tableyear1[])=YEAR(M139)),1)))*$C$25,P139-MAX($Q$2:Q139)*$C$19),P139)*(1+Tbill_YTM)^(1/52)</f>
        <v/>
      </c>
      <c r="Q140" s="72">
        <f>SUM(N140:P140)</f>
        <v/>
      </c>
      <c r="R140" s="72">
        <f>IF(YEAR(M140)&lt;&gt;YEAR(M139), R139*EXP($C$20/52)+(-MAX(Q$2:Q139)*$C$19), R139*EXP($C$20/52))</f>
        <v/>
      </c>
      <c r="S140" s="73">
        <f>Q140/-R140</f>
        <v/>
      </c>
      <c r="T140" s="67" t="n"/>
      <c r="U140" s="67" t="n"/>
      <c r="V140" s="67" t="n"/>
    </row>
    <row r="141">
      <c r="H141" s="104" t="n">
        <v>32293</v>
      </c>
      <c r="I141" s="105" t="n">
        <v>178.005004882812</v>
      </c>
      <c r="J141" s="106" t="n">
        <v>0.09688248913410437</v>
      </c>
      <c r="K141" s="107">
        <f>K140*(1+Tbill_YTM)^(1/52)</f>
        <v/>
      </c>
      <c r="L141" s="67" t="n"/>
      <c r="M141" s="104" t="n">
        <v>32293</v>
      </c>
      <c r="N141" s="108">
        <f>N140*($I141/$I140)</f>
        <v/>
      </c>
      <c r="O141" s="108">
        <f t="array" ref="O141">IF(YEAR(M141)&lt;&gt;YEAR(M140),IF(O140&gt;INDEX(Table2xAcq.1[],_xlfn.AGGREGATE(15,6,(ROW(Tableyear1[])-ROW(INDEX(Tableyear1[],1,1))+1)/(YEAR(Tableyear1[])=YEAR(M140)),1)),O140-(O140-INDEX(Table2xAcq.1[],_xlfn.AGGREGATE(15,6,(ROW(Tableyear1[])-ROW(INDEX(Tableyear1[],1,1))+1)/(YEAR(Tableyear1[])=YEAR(M140)),1)))*$C$25,O140+MAX($Q$2:Q140)*$C$19),O140)*($J141/$J140)</f>
        <v/>
      </c>
      <c r="P141" s="108">
        <f t="array" ref="P141">IF(YEAR(M141)&lt;&gt;YEAR(M140),IF(O140&gt;INDEX(Table2xAcq.1[],_xlfn.AGGREGATE(15,6,(ROW(Tableyear1[])-ROW(INDEX(Tableyear1[],1,1))+1)/(YEAR(Tableyear1[])=YEAR(M140)),1)),P140+(O140-INDEX(Table2xAcq.1[],_xlfn.AGGREGATE(15,6,(ROW(Tableyear1[])-ROW(INDEX(Tableyear1[],1,1))+1)/(YEAR(Tableyear1[])=YEAR(M140)),1)))*$C$25,P140-MAX($Q$2:Q140)*$C$19),P140)*(1+Tbill_YTM)^(1/52)</f>
        <v/>
      </c>
      <c r="Q141" s="72">
        <f>SUM(N141:P141)</f>
        <v/>
      </c>
      <c r="R141" s="72">
        <f>IF(YEAR(M141)&lt;&gt;YEAR(M140), R140*EXP($C$20/52)+(-MAX(Q$2:Q140)*$C$19), R140*EXP($C$20/52))</f>
        <v/>
      </c>
      <c r="S141" s="73">
        <f>Q141/-R141</f>
        <v/>
      </c>
      <c r="T141" s="67" t="n"/>
      <c r="U141" s="67" t="n"/>
      <c r="V141" s="67" t="n"/>
    </row>
    <row r="142">
      <c r="H142" s="104" t="n">
        <v>32300</v>
      </c>
      <c r="I142" s="105" t="n">
        <v>184.285003662109</v>
      </c>
      <c r="J142" s="106" t="n">
        <v>0.1037184981991077</v>
      </c>
      <c r="K142" s="107">
        <f>K141*(1+Tbill_YTM)^(1/52)</f>
        <v/>
      </c>
      <c r="L142" s="67" t="n"/>
      <c r="M142" s="104" t="n">
        <v>32300</v>
      </c>
      <c r="N142" s="108">
        <f>N141*($I142/$I141)</f>
        <v/>
      </c>
      <c r="O142" s="108">
        <f t="array" ref="O142">IF(YEAR(M142)&lt;&gt;YEAR(M141),IF(O141&gt;INDEX(Table2xAcq.1[],_xlfn.AGGREGATE(15,6,(ROW(Tableyear1[])-ROW(INDEX(Tableyear1[],1,1))+1)/(YEAR(Tableyear1[])=YEAR(M141)),1)),O141-(O141-INDEX(Table2xAcq.1[],_xlfn.AGGREGATE(15,6,(ROW(Tableyear1[])-ROW(INDEX(Tableyear1[],1,1))+1)/(YEAR(Tableyear1[])=YEAR(M141)),1)))*$C$25,O141+MAX($Q$2:Q141)*$C$19),O141)*($J142/$J141)</f>
        <v/>
      </c>
      <c r="P142" s="108">
        <f t="array" ref="P142">IF(YEAR(M142)&lt;&gt;YEAR(M141),IF(O141&gt;INDEX(Table2xAcq.1[],_xlfn.AGGREGATE(15,6,(ROW(Tableyear1[])-ROW(INDEX(Tableyear1[],1,1))+1)/(YEAR(Tableyear1[])=YEAR(M141)),1)),P141+(O141-INDEX(Table2xAcq.1[],_xlfn.AGGREGATE(15,6,(ROW(Tableyear1[])-ROW(INDEX(Tableyear1[],1,1))+1)/(YEAR(Tableyear1[])=YEAR(M141)),1)))*$C$25,P141-MAX($Q$2:Q141)*$C$19),P141)*(1+Tbill_YTM)^(1/52)</f>
        <v/>
      </c>
      <c r="Q142" s="72">
        <f>SUM(N142:P142)</f>
        <v/>
      </c>
      <c r="R142" s="72">
        <f>IF(YEAR(M142)&lt;&gt;YEAR(M141), R141*EXP($C$20/52)+(-MAX(Q$2:Q141)*$C$19), R141*EXP($C$20/52))</f>
        <v/>
      </c>
      <c r="S142" s="73">
        <f>Q142/-R142</f>
        <v/>
      </c>
      <c r="T142" s="67" t="n"/>
      <c r="U142" s="67" t="n"/>
      <c r="V142" s="67" t="n"/>
    </row>
    <row r="143">
      <c r="H143" s="104" t="n">
        <v>32307</v>
      </c>
      <c r="I143" s="105" t="n">
        <v>183.940002441406</v>
      </c>
      <c r="J143" s="106" t="n">
        <v>0.103330153973836</v>
      </c>
      <c r="K143" s="107">
        <f>K142*(1+Tbill_YTM)^(1/52)</f>
        <v/>
      </c>
      <c r="L143" s="67" t="n"/>
      <c r="M143" s="104" t="n">
        <v>32307</v>
      </c>
      <c r="N143" s="108">
        <f>N142*($I143/$I142)</f>
        <v/>
      </c>
      <c r="O143" s="108">
        <f t="array" ref="O143">IF(YEAR(M143)&lt;&gt;YEAR(M142),IF(O142&gt;INDEX(Table2xAcq.1[],_xlfn.AGGREGATE(15,6,(ROW(Tableyear1[])-ROW(INDEX(Tableyear1[],1,1))+1)/(YEAR(Tableyear1[])=YEAR(M142)),1)),O142-(O142-INDEX(Table2xAcq.1[],_xlfn.AGGREGATE(15,6,(ROW(Tableyear1[])-ROW(INDEX(Tableyear1[],1,1))+1)/(YEAR(Tableyear1[])=YEAR(M142)),1)))*$C$25,O142+MAX($Q$2:Q142)*$C$19),O142)*($J143/$J142)</f>
        <v/>
      </c>
      <c r="P143" s="108">
        <f t="array" ref="P143">IF(YEAR(M143)&lt;&gt;YEAR(M142),IF(O142&gt;INDEX(Table2xAcq.1[],_xlfn.AGGREGATE(15,6,(ROW(Tableyear1[])-ROW(INDEX(Tableyear1[],1,1))+1)/(YEAR(Tableyear1[])=YEAR(M142)),1)),P142+(O142-INDEX(Table2xAcq.1[],_xlfn.AGGREGATE(15,6,(ROW(Tableyear1[])-ROW(INDEX(Tableyear1[],1,1))+1)/(YEAR(Tableyear1[])=YEAR(M142)),1)))*$C$25,P142-MAX($Q$2:Q142)*$C$19),P142)*(1+Tbill_YTM)^(1/52)</f>
        <v/>
      </c>
      <c r="Q143" s="72">
        <f>SUM(N143:P143)</f>
        <v/>
      </c>
      <c r="R143" s="72">
        <f>IF(YEAR(M143)&lt;&gt;YEAR(M142), R142*EXP($C$20/52)+(-MAX(Q$2:Q142)*$C$19), R142*EXP($C$20/52))</f>
        <v/>
      </c>
      <c r="S143" s="73">
        <f>Q143/-R143</f>
        <v/>
      </c>
      <c r="T143" s="67" t="n"/>
      <c r="U143" s="67" t="n"/>
      <c r="V143" s="67" t="n"/>
    </row>
    <row r="144">
      <c r="H144" s="104" t="n">
        <v>32314</v>
      </c>
      <c r="I144" s="105" t="n">
        <v>187.350006103515</v>
      </c>
      <c r="J144" s="106" t="n">
        <v>0.1071613619631836</v>
      </c>
      <c r="K144" s="107">
        <f>K143*(1+Tbill_YTM)^(1/52)</f>
        <v/>
      </c>
      <c r="L144" s="67" t="n"/>
      <c r="M144" s="104" t="n">
        <v>32314</v>
      </c>
      <c r="N144" s="108">
        <f>N143*($I144/$I143)</f>
        <v/>
      </c>
      <c r="O144" s="108">
        <f t="array" ref="O144">IF(YEAR(M144)&lt;&gt;YEAR(M143),IF(O143&gt;INDEX(Table2xAcq.1[],_xlfn.AGGREGATE(15,6,(ROW(Tableyear1[])-ROW(INDEX(Tableyear1[],1,1))+1)/(YEAR(Tableyear1[])=YEAR(M143)),1)),O143-(O143-INDEX(Table2xAcq.1[],_xlfn.AGGREGATE(15,6,(ROW(Tableyear1[])-ROW(INDEX(Tableyear1[],1,1))+1)/(YEAR(Tableyear1[])=YEAR(M143)),1)))*$C$25,O143+MAX($Q$2:Q143)*$C$19),O143)*($J144/$J143)</f>
        <v/>
      </c>
      <c r="P144" s="108">
        <f t="array" ref="P144">IF(YEAR(M144)&lt;&gt;YEAR(M143),IF(O143&gt;INDEX(Table2xAcq.1[],_xlfn.AGGREGATE(15,6,(ROW(Tableyear1[])-ROW(INDEX(Tableyear1[],1,1))+1)/(YEAR(Tableyear1[])=YEAR(M143)),1)),P143+(O143-INDEX(Table2xAcq.1[],_xlfn.AGGREGATE(15,6,(ROW(Tableyear1[])-ROW(INDEX(Tableyear1[],1,1))+1)/(YEAR(Tableyear1[])=YEAR(M143)),1)))*$C$25,P143-MAX($Q$2:Q143)*$C$19),P143)*(1+Tbill_YTM)^(1/52)</f>
        <v/>
      </c>
      <c r="Q144" s="72">
        <f>SUM(N144:P144)</f>
        <v/>
      </c>
      <c r="R144" s="72">
        <f>IF(YEAR(M144)&lt;&gt;YEAR(M143), R143*EXP($C$20/52)+(-MAX(Q$2:Q143)*$C$19), R143*EXP($C$20/52))</f>
        <v/>
      </c>
      <c r="S144" s="73">
        <f>Q144/-R144</f>
        <v/>
      </c>
      <c r="T144" s="67" t="n"/>
      <c r="U144" s="67" t="n"/>
      <c r="V144" s="67" t="n"/>
    </row>
    <row r="145">
      <c r="H145" s="104" t="n">
        <v>32321</v>
      </c>
      <c r="I145" s="105" t="n">
        <v>189.955001831054</v>
      </c>
      <c r="J145" s="106" t="n">
        <v>0.1101413980558124</v>
      </c>
      <c r="K145" s="107">
        <f>K144*(1+Tbill_YTM)^(1/52)</f>
        <v/>
      </c>
      <c r="L145" s="67" t="n"/>
      <c r="M145" s="104" t="n">
        <v>32321</v>
      </c>
      <c r="N145" s="108">
        <f>N144*($I145/$I144)</f>
        <v/>
      </c>
      <c r="O145" s="108">
        <f t="array" ref="O145">IF(YEAR(M145)&lt;&gt;YEAR(M144),IF(O144&gt;INDEX(Table2xAcq.1[],_xlfn.AGGREGATE(15,6,(ROW(Tableyear1[])-ROW(INDEX(Tableyear1[],1,1))+1)/(YEAR(Tableyear1[])=YEAR(M144)),1)),O144-(O144-INDEX(Table2xAcq.1[],_xlfn.AGGREGATE(15,6,(ROW(Tableyear1[])-ROW(INDEX(Tableyear1[],1,1))+1)/(YEAR(Tableyear1[])=YEAR(M144)),1)))*$C$25,O144+MAX($Q$2:Q144)*$C$19),O144)*($J145/$J144)</f>
        <v/>
      </c>
      <c r="P145" s="108">
        <f t="array" ref="P145">IF(YEAR(M145)&lt;&gt;YEAR(M144),IF(O144&gt;INDEX(Table2xAcq.1[],_xlfn.AGGREGATE(15,6,(ROW(Tableyear1[])-ROW(INDEX(Tableyear1[],1,1))+1)/(YEAR(Tableyear1[])=YEAR(M144)),1)),P144+(O144-INDEX(Table2xAcq.1[],_xlfn.AGGREGATE(15,6,(ROW(Tableyear1[])-ROW(INDEX(Tableyear1[],1,1))+1)/(YEAR(Tableyear1[])=YEAR(M144)),1)))*$C$25,P144-MAX($Q$2:Q144)*$C$19),P144)*(1+Tbill_YTM)^(1/52)</f>
        <v/>
      </c>
      <c r="Q145" s="72">
        <f>SUM(N145:P145)</f>
        <v/>
      </c>
      <c r="R145" s="72">
        <f>IF(YEAR(M145)&lt;&gt;YEAR(M144), R144*EXP($C$20/52)+(-MAX(Q$2:Q144)*$C$19), R144*EXP($C$20/52))</f>
        <v/>
      </c>
      <c r="S145" s="73">
        <f>Q145/-R145</f>
        <v/>
      </c>
      <c r="T145" s="67" t="n"/>
      <c r="U145" s="67" t="n"/>
      <c r="V145" s="67" t="n"/>
    </row>
    <row r="146">
      <c r="H146" s="104" t="n">
        <v>32328</v>
      </c>
      <c r="I146" s="105" t="n">
        <v>188.14500427246</v>
      </c>
      <c r="J146" s="106" t="n">
        <v>0.1080424203015077</v>
      </c>
      <c r="K146" s="107">
        <f>K145*(1+Tbill_YTM)^(1/52)</f>
        <v/>
      </c>
      <c r="L146" s="67" t="n"/>
      <c r="M146" s="104" t="n">
        <v>32328</v>
      </c>
      <c r="N146" s="108">
        <f>N145*($I146/$I145)</f>
        <v/>
      </c>
      <c r="O146" s="108">
        <f t="array" ref="O146">IF(YEAR(M146)&lt;&gt;YEAR(M145),IF(O145&gt;INDEX(Table2xAcq.1[],_xlfn.AGGREGATE(15,6,(ROW(Tableyear1[])-ROW(INDEX(Tableyear1[],1,1))+1)/(YEAR(Tableyear1[])=YEAR(M145)),1)),O145-(O145-INDEX(Table2xAcq.1[],_xlfn.AGGREGATE(15,6,(ROW(Tableyear1[])-ROW(INDEX(Tableyear1[],1,1))+1)/(YEAR(Tableyear1[])=YEAR(M145)),1)))*$C$25,O145+MAX($Q$2:Q145)*$C$19),O145)*($J146/$J145)</f>
        <v/>
      </c>
      <c r="P146" s="108">
        <f t="array" ref="P146">IF(YEAR(M146)&lt;&gt;YEAR(M145),IF(O145&gt;INDEX(Table2xAcq.1[],_xlfn.AGGREGATE(15,6,(ROW(Tableyear1[])-ROW(INDEX(Tableyear1[],1,1))+1)/(YEAR(Tableyear1[])=YEAR(M145)),1)),P145+(O145-INDEX(Table2xAcq.1[],_xlfn.AGGREGATE(15,6,(ROW(Tableyear1[])-ROW(INDEX(Tableyear1[],1,1))+1)/(YEAR(Tableyear1[])=YEAR(M145)),1)))*$C$25,P145-MAX($Q$2:Q145)*$C$19),P145)*(1+Tbill_YTM)^(1/52)</f>
        <v/>
      </c>
      <c r="Q146" s="72">
        <f>SUM(N146:P146)</f>
        <v/>
      </c>
      <c r="R146" s="72">
        <f>IF(YEAR(M146)&lt;&gt;YEAR(M145), R145*EXP($C$20/52)+(-MAX(Q$2:Q145)*$C$19), R145*EXP($C$20/52))</f>
        <v/>
      </c>
      <c r="S146" s="73">
        <f>Q146/-R146</f>
        <v/>
      </c>
      <c r="T146" s="67" t="n"/>
      <c r="U146" s="67" t="n"/>
      <c r="V146" s="67" t="n"/>
    </row>
    <row r="147">
      <c r="H147" s="104" t="n">
        <v>32335</v>
      </c>
      <c r="I147" s="105" t="n">
        <v>188.509994506835</v>
      </c>
      <c r="J147" s="106" t="n">
        <v>0.10846161217387</v>
      </c>
      <c r="K147" s="107">
        <f>K146*(1+Tbill_YTM)^(1/52)</f>
        <v/>
      </c>
      <c r="L147" s="67" t="n"/>
      <c r="M147" s="104" t="n">
        <v>32335</v>
      </c>
      <c r="N147" s="108">
        <f>N146*($I147/$I146)</f>
        <v/>
      </c>
      <c r="O147" s="108">
        <f t="array" ref="O147">IF(YEAR(M147)&lt;&gt;YEAR(M146),IF(O146&gt;INDEX(Table2xAcq.1[],_xlfn.AGGREGATE(15,6,(ROW(Tableyear1[])-ROW(INDEX(Tableyear1[],1,1))+1)/(YEAR(Tableyear1[])=YEAR(M146)),1)),O146-(O146-INDEX(Table2xAcq.1[],_xlfn.AGGREGATE(15,6,(ROW(Tableyear1[])-ROW(INDEX(Tableyear1[],1,1))+1)/(YEAR(Tableyear1[])=YEAR(M146)),1)))*$C$25,O146+MAX($Q$2:Q146)*$C$19),O146)*($J147/$J146)</f>
        <v/>
      </c>
      <c r="P147" s="108">
        <f t="array" ref="P147">IF(YEAR(M147)&lt;&gt;YEAR(M146),IF(O146&gt;INDEX(Table2xAcq.1[],_xlfn.AGGREGATE(15,6,(ROW(Tableyear1[])-ROW(INDEX(Tableyear1[],1,1))+1)/(YEAR(Tableyear1[])=YEAR(M146)),1)),P146+(O146-INDEX(Table2xAcq.1[],_xlfn.AGGREGATE(15,6,(ROW(Tableyear1[])-ROW(INDEX(Tableyear1[],1,1))+1)/(YEAR(Tableyear1[])=YEAR(M146)),1)))*$C$25,P146-MAX($Q$2:Q146)*$C$19),P146)*(1+Tbill_YTM)^(1/52)</f>
        <v/>
      </c>
      <c r="Q147" s="72">
        <f>SUM(N147:P147)</f>
        <v/>
      </c>
      <c r="R147" s="72">
        <f>IF(YEAR(M147)&lt;&gt;YEAR(M146), R146*EXP($C$20/52)+(-MAX(Q$2:Q146)*$C$19), R146*EXP($C$20/52))</f>
        <v/>
      </c>
      <c r="S147" s="73">
        <f>Q147/-R147</f>
        <v/>
      </c>
      <c r="T147" s="67" t="n"/>
      <c r="U147" s="67" t="n"/>
      <c r="V147" s="67" t="n"/>
    </row>
    <row r="148">
      <c r="H148" s="104" t="n">
        <v>32342</v>
      </c>
      <c r="I148" s="105" t="n">
        <v>181.860000610351</v>
      </c>
      <c r="J148" s="106" t="n">
        <v>0.1008092957983274</v>
      </c>
      <c r="K148" s="107">
        <f>K147*(1+Tbill_YTM)^(1/52)</f>
        <v/>
      </c>
      <c r="L148" s="67" t="n"/>
      <c r="M148" s="104" t="n">
        <v>32342</v>
      </c>
      <c r="N148" s="108">
        <f>N147*($I148/$I147)</f>
        <v/>
      </c>
      <c r="O148" s="108">
        <f t="array" ref="O148">IF(YEAR(M148)&lt;&gt;YEAR(M147),IF(O147&gt;INDEX(Table2xAcq.1[],_xlfn.AGGREGATE(15,6,(ROW(Tableyear1[])-ROW(INDEX(Tableyear1[],1,1))+1)/(YEAR(Tableyear1[])=YEAR(M147)),1)),O147-(O147-INDEX(Table2xAcq.1[],_xlfn.AGGREGATE(15,6,(ROW(Tableyear1[])-ROW(INDEX(Tableyear1[],1,1))+1)/(YEAR(Tableyear1[])=YEAR(M147)),1)))*$C$25,O147+MAX($Q$2:Q147)*$C$19),O147)*($J148/$J147)</f>
        <v/>
      </c>
      <c r="P148" s="108">
        <f t="array" ref="P148">IF(YEAR(M148)&lt;&gt;YEAR(M147),IF(O147&gt;INDEX(Table2xAcq.1[],_xlfn.AGGREGATE(15,6,(ROW(Tableyear1[])-ROW(INDEX(Tableyear1[],1,1))+1)/(YEAR(Tableyear1[])=YEAR(M147)),1)),P147+(O147-INDEX(Table2xAcq.1[],_xlfn.AGGREGATE(15,6,(ROW(Tableyear1[])-ROW(INDEX(Tableyear1[],1,1))+1)/(YEAR(Tableyear1[])=YEAR(M147)),1)))*$C$25,P147-MAX($Q$2:Q147)*$C$19),P147)*(1+Tbill_YTM)^(1/52)</f>
        <v/>
      </c>
      <c r="Q148" s="72">
        <f>SUM(N148:P148)</f>
        <v/>
      </c>
      <c r="R148" s="72">
        <f>IF(YEAR(M148)&lt;&gt;YEAR(M147), R147*EXP($C$20/52)+(-MAX(Q$2:Q147)*$C$19), R147*EXP($C$20/52))</f>
        <v/>
      </c>
      <c r="S148" s="73">
        <f>Q148/-R148</f>
        <v/>
      </c>
      <c r="T148" s="67" t="n"/>
      <c r="U148" s="67" t="n"/>
      <c r="V148" s="67" t="n"/>
    </row>
    <row r="149">
      <c r="H149" s="104" t="n">
        <v>32349</v>
      </c>
      <c r="I149" s="105" t="n">
        <v>181.160003662109</v>
      </c>
      <c r="J149" s="106" t="n">
        <v>0.1000332460988176</v>
      </c>
      <c r="K149" s="107">
        <f>K148*(1+Tbill_YTM)^(1/52)</f>
        <v/>
      </c>
      <c r="L149" s="67" t="n"/>
      <c r="M149" s="104" t="n">
        <v>32349</v>
      </c>
      <c r="N149" s="108">
        <f>N148*($I149/$I148)</f>
        <v/>
      </c>
      <c r="O149" s="108">
        <f t="array" ref="O149">IF(YEAR(M149)&lt;&gt;YEAR(M148),IF(O148&gt;INDEX(Table2xAcq.1[],_xlfn.AGGREGATE(15,6,(ROW(Tableyear1[])-ROW(INDEX(Tableyear1[],1,1))+1)/(YEAR(Tableyear1[])=YEAR(M148)),1)),O148-(O148-INDEX(Table2xAcq.1[],_xlfn.AGGREGATE(15,6,(ROW(Tableyear1[])-ROW(INDEX(Tableyear1[],1,1))+1)/(YEAR(Tableyear1[])=YEAR(M148)),1)))*$C$25,O148+MAX($Q$2:Q148)*$C$19),O148)*($J149/$J148)</f>
        <v/>
      </c>
      <c r="P149" s="108">
        <f t="array" ref="P149">IF(YEAR(M149)&lt;&gt;YEAR(M148),IF(O148&gt;INDEX(Table2xAcq.1[],_xlfn.AGGREGATE(15,6,(ROW(Tableyear1[])-ROW(INDEX(Tableyear1[],1,1))+1)/(YEAR(Tableyear1[])=YEAR(M148)),1)),P148+(O148-INDEX(Table2xAcq.1[],_xlfn.AGGREGATE(15,6,(ROW(Tableyear1[])-ROW(INDEX(Tableyear1[],1,1))+1)/(YEAR(Tableyear1[])=YEAR(M148)),1)))*$C$25,P148-MAX($Q$2:Q148)*$C$19),P148)*(1+Tbill_YTM)^(1/52)</f>
        <v/>
      </c>
      <c r="Q149" s="72">
        <f>SUM(N149:P149)</f>
        <v/>
      </c>
      <c r="R149" s="72">
        <f>IF(YEAR(M149)&lt;&gt;YEAR(M148), R148*EXP($C$20/52)+(-MAX(Q$2:Q148)*$C$19), R148*EXP($C$20/52))</f>
        <v/>
      </c>
      <c r="S149" s="73">
        <f>Q149/-R149</f>
        <v/>
      </c>
      <c r="T149" s="67" t="n"/>
      <c r="U149" s="67" t="n"/>
      <c r="V149" s="67" t="n"/>
    </row>
    <row r="150">
      <c r="H150" s="104" t="n">
        <v>32356</v>
      </c>
      <c r="I150" s="105" t="n">
        <v>179.89500427246</v>
      </c>
      <c r="J150" s="106" t="n">
        <v>0.09863622696985319</v>
      </c>
      <c r="K150" s="107">
        <f>K149*(1+Tbill_YTM)^(1/52)</f>
        <v/>
      </c>
      <c r="L150" s="67" t="n"/>
      <c r="M150" s="104" t="n">
        <v>32356</v>
      </c>
      <c r="N150" s="108">
        <f>N149*($I150/$I149)</f>
        <v/>
      </c>
      <c r="O150" s="108">
        <f t="array" ref="O150">IF(YEAR(M150)&lt;&gt;YEAR(M149),IF(O149&gt;INDEX(Table2xAcq.1[],_xlfn.AGGREGATE(15,6,(ROW(Tableyear1[])-ROW(INDEX(Tableyear1[],1,1))+1)/(YEAR(Tableyear1[])=YEAR(M149)),1)),O149-(O149-INDEX(Table2xAcq.1[],_xlfn.AGGREGATE(15,6,(ROW(Tableyear1[])-ROW(INDEX(Tableyear1[],1,1))+1)/(YEAR(Tableyear1[])=YEAR(M149)),1)))*$C$25,O149+MAX($Q$2:Q149)*$C$19),O149)*($J150/$J149)</f>
        <v/>
      </c>
      <c r="P150" s="108">
        <f t="array" ref="P150">IF(YEAR(M150)&lt;&gt;YEAR(M149),IF(O149&gt;INDEX(Table2xAcq.1[],_xlfn.AGGREGATE(15,6,(ROW(Tableyear1[])-ROW(INDEX(Tableyear1[],1,1))+1)/(YEAR(Tableyear1[])=YEAR(M149)),1)),P149+(O149-INDEX(Table2xAcq.1[],_xlfn.AGGREGATE(15,6,(ROW(Tableyear1[])-ROW(INDEX(Tableyear1[],1,1))+1)/(YEAR(Tableyear1[])=YEAR(M149)),1)))*$C$25,P149-MAX($Q$2:Q149)*$C$19),P149)*(1+Tbill_YTM)^(1/52)</f>
        <v/>
      </c>
      <c r="Q150" s="72">
        <f>SUM(N150:P150)</f>
        <v/>
      </c>
      <c r="R150" s="72">
        <f>IF(YEAR(M150)&lt;&gt;YEAR(M149), R149*EXP($C$20/52)+(-MAX(Q$2:Q149)*$C$19), R149*EXP($C$20/52))</f>
        <v/>
      </c>
      <c r="S150" s="73">
        <f>Q150/-R150</f>
        <v/>
      </c>
      <c r="T150" s="67" t="n"/>
      <c r="U150" s="67" t="n"/>
      <c r="V150" s="67" t="n"/>
    </row>
    <row r="151">
      <c r="H151" s="104" t="n">
        <v>32363</v>
      </c>
      <c r="I151" s="105" t="n">
        <v>173.744995117187</v>
      </c>
      <c r="J151" s="106" t="n">
        <v>0.09189214086963624</v>
      </c>
      <c r="K151" s="107">
        <f>K150*(1+Tbill_YTM)^(1/52)</f>
        <v/>
      </c>
      <c r="L151" s="67" t="n"/>
      <c r="M151" s="104" t="n">
        <v>32363</v>
      </c>
      <c r="N151" s="108">
        <f>N150*($I151/$I150)</f>
        <v/>
      </c>
      <c r="O151" s="108">
        <f t="array" ref="O151">IF(YEAR(M151)&lt;&gt;YEAR(M150),IF(O150&gt;INDEX(Table2xAcq.1[],_xlfn.AGGREGATE(15,6,(ROW(Tableyear1[])-ROW(INDEX(Tableyear1[],1,1))+1)/(YEAR(Tableyear1[])=YEAR(M150)),1)),O150-(O150-INDEX(Table2xAcq.1[],_xlfn.AGGREGATE(15,6,(ROW(Tableyear1[])-ROW(INDEX(Tableyear1[],1,1))+1)/(YEAR(Tableyear1[])=YEAR(M150)),1)))*$C$25,O150+MAX($Q$2:Q150)*$C$19),O150)*($J151/$J150)</f>
        <v/>
      </c>
      <c r="P151" s="108">
        <f t="array" ref="P151">IF(YEAR(M151)&lt;&gt;YEAR(M150),IF(O150&gt;INDEX(Table2xAcq.1[],_xlfn.AGGREGATE(15,6,(ROW(Tableyear1[])-ROW(INDEX(Tableyear1[],1,1))+1)/(YEAR(Tableyear1[])=YEAR(M150)),1)),P150+(O150-INDEX(Table2xAcq.1[],_xlfn.AGGREGATE(15,6,(ROW(Tableyear1[])-ROW(INDEX(Tableyear1[],1,1))+1)/(YEAR(Tableyear1[])=YEAR(M150)),1)))*$C$25,P150-MAX($Q$2:Q150)*$C$19),P150)*(1+Tbill_YTM)^(1/52)</f>
        <v/>
      </c>
      <c r="Q151" s="72">
        <f>SUM(N151:P151)</f>
        <v/>
      </c>
      <c r="R151" s="72">
        <f>IF(YEAR(M151)&lt;&gt;YEAR(M150), R150*EXP($C$20/52)+(-MAX(Q$2:Q150)*$C$19), R150*EXP($C$20/52))</f>
        <v/>
      </c>
      <c r="S151" s="73">
        <f>Q151/-R151</f>
        <v/>
      </c>
      <c r="T151" s="67" t="n"/>
      <c r="U151" s="67" t="n"/>
      <c r="V151" s="67" t="n"/>
    </row>
    <row r="152">
      <c r="H152" s="104" t="n">
        <v>32370</v>
      </c>
      <c r="I152" s="105" t="n">
        <v>172.815002441406</v>
      </c>
      <c r="J152" s="106" t="n">
        <v>0.09090841160695495</v>
      </c>
      <c r="K152" s="107">
        <f>K151*(1+Tbill_YTM)^(1/52)</f>
        <v/>
      </c>
      <c r="L152" s="67" t="n"/>
      <c r="M152" s="104" t="n">
        <v>32370</v>
      </c>
      <c r="N152" s="108">
        <f>N151*($I152/$I151)</f>
        <v/>
      </c>
      <c r="O152" s="108">
        <f t="array" ref="O152">IF(YEAR(M152)&lt;&gt;YEAR(M151),IF(O151&gt;INDEX(Table2xAcq.1[],_xlfn.AGGREGATE(15,6,(ROW(Tableyear1[])-ROW(INDEX(Tableyear1[],1,1))+1)/(YEAR(Tableyear1[])=YEAR(M151)),1)),O151-(O151-INDEX(Table2xAcq.1[],_xlfn.AGGREGATE(15,6,(ROW(Tableyear1[])-ROW(INDEX(Tableyear1[],1,1))+1)/(YEAR(Tableyear1[])=YEAR(M151)),1)))*$C$25,O151+MAX($Q$2:Q151)*$C$19),O151)*($J152/$J151)</f>
        <v/>
      </c>
      <c r="P152" s="108">
        <f t="array" ref="P152">IF(YEAR(M152)&lt;&gt;YEAR(M151),IF(O151&gt;INDEX(Table2xAcq.1[],_xlfn.AGGREGATE(15,6,(ROW(Tableyear1[])-ROW(INDEX(Tableyear1[],1,1))+1)/(YEAR(Tableyear1[])=YEAR(M151)),1)),P151+(O151-INDEX(Table2xAcq.1[],_xlfn.AGGREGATE(15,6,(ROW(Tableyear1[])-ROW(INDEX(Tableyear1[],1,1))+1)/(YEAR(Tableyear1[])=YEAR(M151)),1)))*$C$25,P151-MAX($Q$2:Q151)*$C$19),P151)*(1+Tbill_YTM)^(1/52)</f>
        <v/>
      </c>
      <c r="Q152" s="72">
        <f>SUM(N152:P152)</f>
        <v/>
      </c>
      <c r="R152" s="72">
        <f>IF(YEAR(M152)&lt;&gt;YEAR(M151), R151*EXP($C$20/52)+(-MAX(Q$2:Q151)*$C$19), R151*EXP($C$20/52))</f>
        <v/>
      </c>
      <c r="S152" s="73">
        <f>Q152/-R152</f>
        <v/>
      </c>
      <c r="T152" s="67" t="n"/>
      <c r="U152" s="67" t="n"/>
      <c r="V152" s="67" t="n"/>
    </row>
    <row r="153" ht="17.5" customHeight="1" s="15" thickBot="1">
      <c r="G153" s="79" t="inlineStr">
        <is>
          <t>below 100WMA</t>
        </is>
      </c>
      <c r="H153" s="120" t="n">
        <v>32377</v>
      </c>
      <c r="I153" s="121" t="n">
        <v>170.979995727539</v>
      </c>
      <c r="J153" s="106" t="n">
        <v>0.088977820590098</v>
      </c>
      <c r="K153" s="107">
        <f>K152*(1+Tbill_YTM)^(1/52)</f>
        <v/>
      </c>
      <c r="L153" s="67" t="n"/>
      <c r="M153" s="120" t="n">
        <v>32377</v>
      </c>
      <c r="N153" s="108">
        <f>N152*($I153/$I152)</f>
        <v/>
      </c>
      <c r="O153" s="108">
        <f t="array" ref="O153">IF(YEAR(M153)&lt;&gt;YEAR(M152),IF(O152&gt;INDEX(Table2xAcq.1[],_xlfn.AGGREGATE(15,6,(ROW(Tableyear1[])-ROW(INDEX(Tableyear1[],1,1))+1)/(YEAR(Tableyear1[])=YEAR(M152)),1)),O152-(O152-INDEX(Table2xAcq.1[],_xlfn.AGGREGATE(15,6,(ROW(Tableyear1[])-ROW(INDEX(Tableyear1[],1,1))+1)/(YEAR(Tableyear1[])=YEAR(M152)),1)))*$C$25,O152+MAX($Q$2:Q152)*$C$19),O152)*($J153/$J152)</f>
        <v/>
      </c>
      <c r="P153" s="108">
        <f t="array" ref="P153">IF(YEAR(M153)&lt;&gt;YEAR(M152),IF(O152&gt;INDEX(Table2xAcq.1[],_xlfn.AGGREGATE(15,6,(ROW(Tableyear1[])-ROW(INDEX(Tableyear1[],1,1))+1)/(YEAR(Tableyear1[])=YEAR(M152)),1)),P152+(O152-INDEX(Table2xAcq.1[],_xlfn.AGGREGATE(15,6,(ROW(Tableyear1[])-ROW(INDEX(Tableyear1[],1,1))+1)/(YEAR(Tableyear1[])=YEAR(M152)),1)))*$C$25,P152-MAX($Q$2:Q152)*$C$19),P152)*(1+Tbill_YTM)^(1/52)</f>
        <v/>
      </c>
      <c r="Q153" s="72">
        <f>SUM(N153:P153)</f>
        <v/>
      </c>
      <c r="R153" s="72">
        <f>IF(YEAR(M153)&lt;&gt;YEAR(M152), R152*EXP($C$20/52)+(-MAX(Q$2:Q152)*$C$19), R152*EXP($C$20/52))</f>
        <v/>
      </c>
      <c r="S153" s="73">
        <f>Q153/-R153</f>
        <v/>
      </c>
      <c r="T153" s="67" t="n"/>
      <c r="U153" s="67" t="n"/>
      <c r="V153" s="67" t="n"/>
    </row>
    <row r="154">
      <c r="H154" s="104" t="n">
        <v>32384</v>
      </c>
      <c r="I154" s="105" t="n">
        <v>171.46499633789</v>
      </c>
      <c r="J154" s="106" t="n">
        <v>0.08948260826552486</v>
      </c>
      <c r="K154" s="107">
        <f>K153*(1+Tbill_YTM)^(1/52)</f>
        <v/>
      </c>
      <c r="L154" s="67" t="n"/>
      <c r="M154" s="104" t="n">
        <v>32384</v>
      </c>
      <c r="N154" s="108">
        <f>N153*($I154/$I153)</f>
        <v/>
      </c>
      <c r="O154" s="108">
        <f t="array" ref="O154">IF(YEAR(M154)&lt;&gt;YEAR(M153),IF(O153&gt;INDEX(Table2xAcq.1[],_xlfn.AGGREGATE(15,6,(ROW(Tableyear1[])-ROW(INDEX(Tableyear1[],1,1))+1)/(YEAR(Tableyear1[])=YEAR(M153)),1)),O153-(O153-INDEX(Table2xAcq.1[],_xlfn.AGGREGATE(15,6,(ROW(Tableyear1[])-ROW(INDEX(Tableyear1[],1,1))+1)/(YEAR(Tableyear1[])=YEAR(M153)),1)))*$C$25,O153+MAX($Q$2:Q153)*$C$19),O153)*($J154/$J153)</f>
        <v/>
      </c>
      <c r="P154" s="108">
        <f t="array" ref="P154">IF(YEAR(M154)&lt;&gt;YEAR(M153),IF(O153&gt;INDEX(Table2xAcq.1[],_xlfn.AGGREGATE(15,6,(ROW(Tableyear1[])-ROW(INDEX(Tableyear1[],1,1))+1)/(YEAR(Tableyear1[])=YEAR(M153)),1)),P153+(O153-INDEX(Table2xAcq.1[],_xlfn.AGGREGATE(15,6,(ROW(Tableyear1[])-ROW(INDEX(Tableyear1[],1,1))+1)/(YEAR(Tableyear1[])=YEAR(M153)),1)))*$C$25,P153-MAX($Q$2:Q153)*$C$19),P153)*(1+Tbill_YTM)^(1/52)</f>
        <v/>
      </c>
      <c r="Q154" s="72">
        <f>SUM(N154:P154)</f>
        <v/>
      </c>
      <c r="R154" s="72">
        <f>IF(YEAR(M154)&lt;&gt;YEAR(M153), R153*EXP($C$20/52)+(-MAX(Q$2:Q153)*$C$19), R153*EXP($C$20/52))</f>
        <v/>
      </c>
      <c r="S154" s="73">
        <f>Q154/-R154</f>
        <v/>
      </c>
      <c r="T154" s="67" t="n"/>
      <c r="U154" s="67" t="n"/>
      <c r="V154" s="67" t="n"/>
    </row>
    <row r="155" ht="17.5" customHeight="1" s="15" thickBot="1">
      <c r="G155" s="82" t="inlineStr">
        <is>
          <t>reclaimed 100WMA</t>
        </is>
      </c>
      <c r="H155" s="122" t="n">
        <v>32391</v>
      </c>
      <c r="I155" s="123" t="n">
        <v>175.479995727539</v>
      </c>
      <c r="J155" s="106" t="n">
        <v>0.09367323171921564</v>
      </c>
      <c r="K155" s="107">
        <f>K154*(1+Tbill_YTM)^(1/52)</f>
        <v/>
      </c>
      <c r="L155" s="67" t="n"/>
      <c r="M155" s="122" t="n">
        <v>32391</v>
      </c>
      <c r="N155" s="108">
        <f>N154*($I155/$I154)</f>
        <v/>
      </c>
      <c r="O155" s="108">
        <f t="array" ref="O155">IF(YEAR(M155)&lt;&gt;YEAR(M154),IF(O154&gt;INDEX(Table2xAcq.1[],_xlfn.AGGREGATE(15,6,(ROW(Tableyear1[])-ROW(INDEX(Tableyear1[],1,1))+1)/(YEAR(Tableyear1[])=YEAR(M154)),1)),O154-(O154-INDEX(Table2xAcq.1[],_xlfn.AGGREGATE(15,6,(ROW(Tableyear1[])-ROW(INDEX(Tableyear1[],1,1))+1)/(YEAR(Tableyear1[])=YEAR(M154)),1)))*$C$25,O154+MAX($Q$2:Q154)*$C$19),O154)*($J155/$J154)</f>
        <v/>
      </c>
      <c r="P155" s="108">
        <f t="array" ref="P155">IF(YEAR(M155)&lt;&gt;YEAR(M154),IF(O154&gt;INDEX(Table2xAcq.1[],_xlfn.AGGREGATE(15,6,(ROW(Tableyear1[])-ROW(INDEX(Tableyear1[],1,1))+1)/(YEAR(Tableyear1[])=YEAR(M154)),1)),P154+(O154-INDEX(Table2xAcq.1[],_xlfn.AGGREGATE(15,6,(ROW(Tableyear1[])-ROW(INDEX(Tableyear1[],1,1))+1)/(YEAR(Tableyear1[])=YEAR(M154)),1)))*$C$25,P154-MAX($Q$2:Q154)*$C$19),P154)*(1+Tbill_YTM)^(1/52)</f>
        <v/>
      </c>
      <c r="Q155" s="72">
        <f>SUM(N155:P155)</f>
        <v/>
      </c>
      <c r="R155" s="72">
        <f>IF(YEAR(M155)&lt;&gt;YEAR(M154), R154*EXP($C$20/52)+(-MAX(Q$2:Q154)*$C$19), R154*EXP($C$20/52))</f>
        <v/>
      </c>
      <c r="S155" s="73">
        <f>Q155/-R155</f>
        <v/>
      </c>
      <c r="T155" s="67" t="n"/>
      <c r="U155" s="67" t="n"/>
      <c r="V155" s="67" t="n"/>
    </row>
    <row r="156">
      <c r="H156" s="104" t="n">
        <v>32398</v>
      </c>
      <c r="I156" s="105" t="n">
        <v>176.64500427246</v>
      </c>
      <c r="J156" s="106" t="n">
        <v>0.09491702153047928</v>
      </c>
      <c r="K156" s="107">
        <f>K155*(1+Tbill_YTM)^(1/52)</f>
        <v/>
      </c>
      <c r="L156" s="67" t="n"/>
      <c r="M156" s="104" t="n">
        <v>32398</v>
      </c>
      <c r="N156" s="108">
        <f>N155*($I156/$I155)</f>
        <v/>
      </c>
      <c r="O156" s="108">
        <f t="array" ref="O156">IF(YEAR(M156)&lt;&gt;YEAR(M155),IF(O155&gt;INDEX(Table2xAcq.1[],_xlfn.AGGREGATE(15,6,(ROW(Tableyear1[])-ROW(INDEX(Tableyear1[],1,1))+1)/(YEAR(Tableyear1[])=YEAR(M155)),1)),O155-(O155-INDEX(Table2xAcq.1[],_xlfn.AGGREGATE(15,6,(ROW(Tableyear1[])-ROW(INDEX(Tableyear1[],1,1))+1)/(YEAR(Tableyear1[])=YEAR(M155)),1)))*$C$25,O155+MAX($Q$2:Q155)*$C$19),O155)*($J156/$J155)</f>
        <v/>
      </c>
      <c r="P156" s="108">
        <f t="array" ref="P156">IF(YEAR(M156)&lt;&gt;YEAR(M155),IF(O155&gt;INDEX(Table2xAcq.1[],_xlfn.AGGREGATE(15,6,(ROW(Tableyear1[])-ROW(INDEX(Tableyear1[],1,1))+1)/(YEAR(Tableyear1[])=YEAR(M155)),1)),P155+(O155-INDEX(Table2xAcq.1[],_xlfn.AGGREGATE(15,6,(ROW(Tableyear1[])-ROW(INDEX(Tableyear1[],1,1))+1)/(YEAR(Tableyear1[])=YEAR(M155)),1)))*$C$25,P155-MAX($Q$2:Q155)*$C$19),P155)*(1+Tbill_YTM)^(1/52)</f>
        <v/>
      </c>
      <c r="Q156" s="72">
        <f>SUM(N156:P156)</f>
        <v/>
      </c>
      <c r="R156" s="72">
        <f>IF(YEAR(M156)&lt;&gt;YEAR(M155), R155*EXP($C$20/52)+(-MAX(Q$2:Q155)*$C$19), R155*EXP($C$20/52))</f>
        <v/>
      </c>
      <c r="S156" s="73">
        <f>Q156/-R156</f>
        <v/>
      </c>
      <c r="T156" s="67" t="n"/>
      <c r="U156" s="67" t="n"/>
      <c r="V156" s="67" t="n"/>
    </row>
    <row r="157">
      <c r="H157" s="104" t="n">
        <v>32405</v>
      </c>
      <c r="I157" s="105" t="n">
        <v>177.475006103515</v>
      </c>
      <c r="J157" s="106" t="n">
        <v>0.09580899469431776</v>
      </c>
      <c r="K157" s="107">
        <f>K156*(1+Tbill_YTM)^(1/52)</f>
        <v/>
      </c>
      <c r="L157" s="67" t="n"/>
      <c r="M157" s="104" t="n">
        <v>32405</v>
      </c>
      <c r="N157" s="108">
        <f>N156*($I157/$I156)</f>
        <v/>
      </c>
      <c r="O157" s="108">
        <f t="array" ref="O157">IF(YEAR(M157)&lt;&gt;YEAR(M156),IF(O156&gt;INDEX(Table2xAcq.1[],_xlfn.AGGREGATE(15,6,(ROW(Tableyear1[])-ROW(INDEX(Tableyear1[],1,1))+1)/(YEAR(Tableyear1[])=YEAR(M156)),1)),O156-(O156-INDEX(Table2xAcq.1[],_xlfn.AGGREGATE(15,6,(ROW(Tableyear1[])-ROW(INDEX(Tableyear1[],1,1))+1)/(YEAR(Tableyear1[])=YEAR(M156)),1)))*$C$25,O156+MAX($Q$2:Q156)*$C$19),O156)*($J157/$J156)</f>
        <v/>
      </c>
      <c r="P157" s="108">
        <f t="array" ref="P157">IF(YEAR(M157)&lt;&gt;YEAR(M156),IF(O156&gt;INDEX(Table2xAcq.1[],_xlfn.AGGREGATE(15,6,(ROW(Tableyear1[])-ROW(INDEX(Tableyear1[],1,1))+1)/(YEAR(Tableyear1[])=YEAR(M156)),1)),P156+(O156-INDEX(Table2xAcq.1[],_xlfn.AGGREGATE(15,6,(ROW(Tableyear1[])-ROW(INDEX(Tableyear1[],1,1))+1)/(YEAR(Tableyear1[])=YEAR(M156)),1)))*$C$25,P156-MAX($Q$2:Q156)*$C$19),P156)*(1+Tbill_YTM)^(1/52)</f>
        <v/>
      </c>
      <c r="Q157" s="72">
        <f>SUM(N157:P157)</f>
        <v/>
      </c>
      <c r="R157" s="72">
        <f>IF(YEAR(M157)&lt;&gt;YEAR(M156), R156*EXP($C$20/52)+(-MAX(Q$2:Q156)*$C$19), R156*EXP($C$20/52))</f>
        <v/>
      </c>
      <c r="S157" s="73">
        <f>Q157/-R157</f>
        <v/>
      </c>
      <c r="T157" s="67" t="n"/>
      <c r="U157" s="67" t="n"/>
      <c r="V157" s="67" t="n"/>
    </row>
    <row r="158">
      <c r="H158" s="104" t="n">
        <v>32412</v>
      </c>
      <c r="I158" s="105" t="n">
        <v>179.365005493164</v>
      </c>
      <c r="J158" s="106" t="n">
        <v>0.09784960813584685</v>
      </c>
      <c r="K158" s="107">
        <f>K157*(1+Tbill_YTM)^(1/52)</f>
        <v/>
      </c>
      <c r="L158" s="67" t="n"/>
      <c r="M158" s="104" t="n">
        <v>32412</v>
      </c>
      <c r="N158" s="108">
        <f>N157*($I158/$I157)</f>
        <v/>
      </c>
      <c r="O158" s="108">
        <f t="array" ref="O158">IF(YEAR(M158)&lt;&gt;YEAR(M157),IF(O157&gt;INDEX(Table2xAcq.1[],_xlfn.AGGREGATE(15,6,(ROW(Tableyear1[])-ROW(INDEX(Tableyear1[],1,1))+1)/(YEAR(Tableyear1[])=YEAR(M157)),1)),O157-(O157-INDEX(Table2xAcq.1[],_xlfn.AGGREGATE(15,6,(ROW(Tableyear1[])-ROW(INDEX(Tableyear1[],1,1))+1)/(YEAR(Tableyear1[])=YEAR(M157)),1)))*$C$25,O157+MAX($Q$2:Q157)*$C$19),O157)*($J158/$J157)</f>
        <v/>
      </c>
      <c r="P158" s="108">
        <f t="array" ref="P158">IF(YEAR(M158)&lt;&gt;YEAR(M157),IF(O157&gt;INDEX(Table2xAcq.1[],_xlfn.AGGREGATE(15,6,(ROW(Tableyear1[])-ROW(INDEX(Tableyear1[],1,1))+1)/(YEAR(Tableyear1[])=YEAR(M157)),1)),P157+(O157-INDEX(Table2xAcq.1[],_xlfn.AGGREGATE(15,6,(ROW(Tableyear1[])-ROW(INDEX(Tableyear1[],1,1))+1)/(YEAR(Tableyear1[])=YEAR(M157)),1)))*$C$25,P157-MAX($Q$2:Q157)*$C$19),P157)*(1+Tbill_YTM)^(1/52)</f>
        <v/>
      </c>
      <c r="Q158" s="72">
        <f>SUM(N158:P158)</f>
        <v/>
      </c>
      <c r="R158" s="72">
        <f>IF(YEAR(M158)&lt;&gt;YEAR(M157), R157*EXP($C$20/52)+(-MAX(Q$2:Q157)*$C$19), R157*EXP($C$20/52))</f>
        <v/>
      </c>
      <c r="S158" s="73">
        <f>Q158/-R158</f>
        <v/>
      </c>
      <c r="T158" s="67" t="n"/>
      <c r="U158" s="67" t="n"/>
      <c r="V158" s="67" t="n"/>
    </row>
    <row r="159">
      <c r="H159" s="104" t="n">
        <v>32419</v>
      </c>
      <c r="I159" s="105" t="n">
        <v>176</v>
      </c>
      <c r="J159" s="106" t="n">
        <v>0.09417816210348667</v>
      </c>
      <c r="K159" s="107">
        <f>K158*(1+Tbill_YTM)^(1/52)</f>
        <v/>
      </c>
      <c r="L159" s="67" t="n"/>
      <c r="M159" s="104" t="n">
        <v>32419</v>
      </c>
      <c r="N159" s="108">
        <f>N158*($I159/$I158)</f>
        <v/>
      </c>
      <c r="O159" s="108">
        <f t="array" ref="O159">IF(YEAR(M159)&lt;&gt;YEAR(M158),IF(O158&gt;INDEX(Table2xAcq.1[],_xlfn.AGGREGATE(15,6,(ROW(Tableyear1[])-ROW(INDEX(Tableyear1[],1,1))+1)/(YEAR(Tableyear1[])=YEAR(M158)),1)),O158-(O158-INDEX(Table2xAcq.1[],_xlfn.AGGREGATE(15,6,(ROW(Tableyear1[])-ROW(INDEX(Tableyear1[],1,1))+1)/(YEAR(Tableyear1[])=YEAR(M158)),1)))*$C$25,O158+MAX($Q$2:Q158)*$C$19),O158)*($J159/$J158)</f>
        <v/>
      </c>
      <c r="P159" s="108">
        <f t="array" ref="P159">IF(YEAR(M159)&lt;&gt;YEAR(M158),IF(O158&gt;INDEX(Table2xAcq.1[],_xlfn.AGGREGATE(15,6,(ROW(Tableyear1[])-ROW(INDEX(Tableyear1[],1,1))+1)/(YEAR(Tableyear1[])=YEAR(M158)),1)),P158+(O158-INDEX(Table2xAcq.1[],_xlfn.AGGREGATE(15,6,(ROW(Tableyear1[])-ROW(INDEX(Tableyear1[],1,1))+1)/(YEAR(Tableyear1[])=YEAR(M158)),1)))*$C$25,P158-MAX($Q$2:Q158)*$C$19),P158)*(1+Tbill_YTM)^(1/52)</f>
        <v/>
      </c>
      <c r="Q159" s="72">
        <f>SUM(N159:P159)</f>
        <v/>
      </c>
      <c r="R159" s="72">
        <f>IF(YEAR(M159)&lt;&gt;YEAR(M158), R158*EXP($C$20/52)+(-MAX(Q$2:Q158)*$C$19), R158*EXP($C$20/52))</f>
        <v/>
      </c>
      <c r="S159" s="73">
        <f>Q159/-R159</f>
        <v/>
      </c>
      <c r="T159" s="67" t="n"/>
      <c r="U159" s="67" t="n"/>
      <c r="V159" s="67" t="n"/>
    </row>
    <row r="160" ht="17.5" customHeight="1" s="15" thickBot="1">
      <c r="G160" s="79" t="inlineStr">
        <is>
          <t>below 100WMA</t>
        </is>
      </c>
      <c r="H160" s="120" t="n">
        <v>32426</v>
      </c>
      <c r="I160" s="121" t="n">
        <v>175.369995117187</v>
      </c>
      <c r="J160" s="106" t="n">
        <v>0.09350392685371903</v>
      </c>
      <c r="K160" s="107">
        <f>K159*(1+Tbill_YTM)^(1/52)</f>
        <v/>
      </c>
      <c r="L160" s="67" t="n"/>
      <c r="M160" s="120" t="n">
        <v>32426</v>
      </c>
      <c r="N160" s="108">
        <f>N159*($I160/$I159)</f>
        <v/>
      </c>
      <c r="O160" s="108">
        <f t="array" ref="O160">IF(YEAR(M160)&lt;&gt;YEAR(M159),IF(O159&gt;INDEX(Table2xAcq.1[],_xlfn.AGGREGATE(15,6,(ROW(Tableyear1[])-ROW(INDEX(Tableyear1[],1,1))+1)/(YEAR(Tableyear1[])=YEAR(M159)),1)),O159-(O159-INDEX(Table2xAcq.1[],_xlfn.AGGREGATE(15,6,(ROW(Tableyear1[])-ROW(INDEX(Tableyear1[],1,1))+1)/(YEAR(Tableyear1[])=YEAR(M159)),1)))*$C$25,O159+MAX($Q$2:Q159)*$C$19),O159)*($J160/$J159)</f>
        <v/>
      </c>
      <c r="P160" s="108">
        <f t="array" ref="P160">IF(YEAR(M160)&lt;&gt;YEAR(M159),IF(O159&gt;INDEX(Table2xAcq.1[],_xlfn.AGGREGATE(15,6,(ROW(Tableyear1[])-ROW(INDEX(Tableyear1[],1,1))+1)/(YEAR(Tableyear1[])=YEAR(M159)),1)),P159+(O159-INDEX(Table2xAcq.1[],_xlfn.AGGREGATE(15,6,(ROW(Tableyear1[])-ROW(INDEX(Tableyear1[],1,1))+1)/(YEAR(Tableyear1[])=YEAR(M159)),1)))*$C$25,P159-MAX($Q$2:Q159)*$C$19),P159)*(1+Tbill_YTM)^(1/52)</f>
        <v/>
      </c>
      <c r="Q160" s="72">
        <f>SUM(N160:P160)</f>
        <v/>
      </c>
      <c r="R160" s="72">
        <f>IF(YEAR(M160)&lt;&gt;YEAR(M159), R159*EXP($C$20/52)+(-MAX(Q$2:Q159)*$C$19), R159*EXP($C$20/52))</f>
        <v/>
      </c>
      <c r="S160" s="73">
        <f>Q160/-R160</f>
        <v/>
      </c>
      <c r="T160" s="67" t="n"/>
      <c r="U160" s="67" t="n"/>
      <c r="V160" s="67" t="n"/>
    </row>
    <row r="161" ht="17.5" customHeight="1" s="15" thickBot="1">
      <c r="G161" s="82" t="inlineStr">
        <is>
          <t>reclaimed 100WMA</t>
        </is>
      </c>
      <c r="H161" s="122" t="n">
        <v>32433</v>
      </c>
      <c r="I161" s="123" t="n">
        <v>179.740005493164</v>
      </c>
      <c r="J161" s="106" t="n">
        <v>0.09816393873627968</v>
      </c>
      <c r="K161" s="107">
        <f>K160*(1+Tbill_YTM)^(1/52)</f>
        <v/>
      </c>
      <c r="L161" s="67" t="n"/>
      <c r="M161" s="122" t="n">
        <v>32433</v>
      </c>
      <c r="N161" s="108">
        <f>N160*($I161/$I160)</f>
        <v/>
      </c>
      <c r="O161" s="108">
        <f t="array" ref="O161">IF(YEAR(M161)&lt;&gt;YEAR(M160),IF(O160&gt;INDEX(Table2xAcq.1[],_xlfn.AGGREGATE(15,6,(ROW(Tableyear1[])-ROW(INDEX(Tableyear1[],1,1))+1)/(YEAR(Tableyear1[])=YEAR(M160)),1)),O160-(O160-INDEX(Table2xAcq.1[],_xlfn.AGGREGATE(15,6,(ROW(Tableyear1[])-ROW(INDEX(Tableyear1[],1,1))+1)/(YEAR(Tableyear1[])=YEAR(M160)),1)))*$C$25,O160+MAX($Q$2:Q160)*$C$19),O160)*($J161/$J160)</f>
        <v/>
      </c>
      <c r="P161" s="108">
        <f t="array" ref="P161">IF(YEAR(M161)&lt;&gt;YEAR(M160),IF(O160&gt;INDEX(Table2xAcq.1[],_xlfn.AGGREGATE(15,6,(ROW(Tableyear1[])-ROW(INDEX(Tableyear1[],1,1))+1)/(YEAR(Tableyear1[])=YEAR(M160)),1)),P160+(O160-INDEX(Table2xAcq.1[],_xlfn.AGGREGATE(15,6,(ROW(Tableyear1[])-ROW(INDEX(Tableyear1[],1,1))+1)/(YEAR(Tableyear1[])=YEAR(M160)),1)))*$C$25,P160-MAX($Q$2:Q160)*$C$19),P160)*(1+Tbill_YTM)^(1/52)</f>
        <v/>
      </c>
      <c r="Q161" s="72">
        <f>SUM(N161:P161)</f>
        <v/>
      </c>
      <c r="R161" s="72">
        <f>IF(YEAR(M161)&lt;&gt;YEAR(M160), R160*EXP($C$20/52)+(-MAX(Q$2:Q160)*$C$19), R160*EXP($C$20/52))</f>
        <v/>
      </c>
      <c r="S161" s="73">
        <f>Q161/-R161</f>
        <v/>
      </c>
      <c r="T161" s="67" t="n"/>
      <c r="U161" s="67" t="n"/>
      <c r="V161" s="67" t="n"/>
    </row>
    <row r="162" ht="17.5" customHeight="1" s="15" thickBot="1">
      <c r="G162" s="79" t="inlineStr">
        <is>
          <t>below 100WMA</t>
        </is>
      </c>
      <c r="H162" s="120" t="n">
        <v>32440</v>
      </c>
      <c r="I162" s="121" t="n">
        <v>174.884994506835</v>
      </c>
      <c r="J162" s="106" t="n">
        <v>0.09286086778423067</v>
      </c>
      <c r="K162" s="107">
        <f>K161*(1+Tbill_YTM)^(1/52)</f>
        <v/>
      </c>
      <c r="L162" s="67" t="n"/>
      <c r="M162" s="120" t="n">
        <v>32440</v>
      </c>
      <c r="N162" s="108">
        <f>N161*($I162/$I161)</f>
        <v/>
      </c>
      <c r="O162" s="108">
        <f t="array" ref="O162">IF(YEAR(M162)&lt;&gt;YEAR(M161),IF(O161&gt;INDEX(Table2xAcq.1[],_xlfn.AGGREGATE(15,6,(ROW(Tableyear1[])-ROW(INDEX(Tableyear1[],1,1))+1)/(YEAR(Tableyear1[])=YEAR(M161)),1)),O161-(O161-INDEX(Table2xAcq.1[],_xlfn.AGGREGATE(15,6,(ROW(Tableyear1[])-ROW(INDEX(Tableyear1[],1,1))+1)/(YEAR(Tableyear1[])=YEAR(M161)),1)))*$C$25,O161+MAX($Q$2:Q161)*$C$19),O161)*($J162/$J161)</f>
        <v/>
      </c>
      <c r="P162" s="108">
        <f t="array" ref="P162">IF(YEAR(M162)&lt;&gt;YEAR(M161),IF(O161&gt;INDEX(Table2xAcq.1[],_xlfn.AGGREGATE(15,6,(ROW(Tableyear1[])-ROW(INDEX(Tableyear1[],1,1))+1)/(YEAR(Tableyear1[])=YEAR(M161)),1)),P161+(O161-INDEX(Table2xAcq.1[],_xlfn.AGGREGATE(15,6,(ROW(Tableyear1[])-ROW(INDEX(Tableyear1[],1,1))+1)/(YEAR(Tableyear1[])=YEAR(M161)),1)))*$C$25,P161-MAX($Q$2:Q161)*$C$19),P161)*(1+Tbill_YTM)^(1/52)</f>
        <v/>
      </c>
      <c r="Q162" s="72">
        <f>SUM(N162:P162)</f>
        <v/>
      </c>
      <c r="R162" s="72">
        <f>IF(YEAR(M162)&lt;&gt;YEAR(M161), R161*EXP($C$20/52)+(-MAX(Q$2:Q161)*$C$19), R161*EXP($C$20/52))</f>
        <v/>
      </c>
      <c r="S162" s="73">
        <f>Q162/-R162</f>
        <v/>
      </c>
      <c r="T162" s="67" t="n"/>
      <c r="U162" s="67" t="n"/>
      <c r="V162" s="67" t="n"/>
    </row>
    <row r="163">
      <c r="H163" s="104" t="n">
        <v>32447</v>
      </c>
      <c r="I163" s="105" t="n">
        <v>173.559997558593</v>
      </c>
      <c r="J163" s="106" t="n">
        <v>0.0914537674578456</v>
      </c>
      <c r="K163" s="107">
        <f>K162*(1+Tbill_YTM)^(1/52)</f>
        <v/>
      </c>
      <c r="L163" s="67" t="n"/>
      <c r="M163" s="104" t="n">
        <v>32447</v>
      </c>
      <c r="N163" s="108">
        <f>N162*($I163/$I162)</f>
        <v/>
      </c>
      <c r="O163" s="108">
        <f t="array" ref="O163">IF(YEAR(M163)&lt;&gt;YEAR(M162),IF(O162&gt;INDEX(Table2xAcq.1[],_xlfn.AGGREGATE(15,6,(ROW(Tableyear1[])-ROW(INDEX(Tableyear1[],1,1))+1)/(YEAR(Tableyear1[])=YEAR(M162)),1)),O162-(O162-INDEX(Table2xAcq.1[],_xlfn.AGGREGATE(15,6,(ROW(Tableyear1[])-ROW(INDEX(Tableyear1[],1,1))+1)/(YEAR(Tableyear1[])=YEAR(M162)),1)))*$C$25,O162+MAX($Q$2:Q162)*$C$19),O162)*($J163/$J162)</f>
        <v/>
      </c>
      <c r="P163" s="108">
        <f t="array" ref="P163">IF(YEAR(M163)&lt;&gt;YEAR(M162),IF(O162&gt;INDEX(Table2xAcq.1[],_xlfn.AGGREGATE(15,6,(ROW(Tableyear1[])-ROW(INDEX(Tableyear1[],1,1))+1)/(YEAR(Tableyear1[])=YEAR(M162)),1)),P162+(O162-INDEX(Table2xAcq.1[],_xlfn.AGGREGATE(15,6,(ROW(Tableyear1[])-ROW(INDEX(Tableyear1[],1,1))+1)/(YEAR(Tableyear1[])=YEAR(M162)),1)))*$C$25,P162-MAX($Q$2:Q162)*$C$19),P162)*(1+Tbill_YTM)^(1/52)</f>
        <v/>
      </c>
      <c r="Q163" s="72">
        <f>SUM(N163:P163)</f>
        <v/>
      </c>
      <c r="R163" s="72">
        <f>IF(YEAR(M163)&lt;&gt;YEAR(M162), R162*EXP($C$20/52)+(-MAX(Q$2:Q162)*$C$19), R162*EXP($C$20/52))</f>
        <v/>
      </c>
      <c r="S163" s="73">
        <f>Q163/-R163</f>
        <v/>
      </c>
      <c r="T163" s="67" t="n"/>
      <c r="U163" s="67" t="n"/>
      <c r="V163" s="67" t="n"/>
    </row>
    <row r="164">
      <c r="H164" s="104" t="n">
        <v>32454</v>
      </c>
      <c r="I164" s="105" t="n">
        <v>169.240005493164</v>
      </c>
      <c r="J164" s="106" t="n">
        <v>0.08690111067830047</v>
      </c>
      <c r="K164" s="107">
        <f>K163*(1+Tbill_YTM)^(1/52)</f>
        <v/>
      </c>
      <c r="L164" s="67" t="n"/>
      <c r="M164" s="104" t="n">
        <v>32454</v>
      </c>
      <c r="N164" s="108">
        <f>N163*($I164/$I163)</f>
        <v/>
      </c>
      <c r="O164" s="108">
        <f t="array" ref="O164">IF(YEAR(M164)&lt;&gt;YEAR(M163),IF(O163&gt;INDEX(Table2xAcq.1[],_xlfn.AGGREGATE(15,6,(ROW(Tableyear1[])-ROW(INDEX(Tableyear1[],1,1))+1)/(YEAR(Tableyear1[])=YEAR(M163)),1)),O163-(O163-INDEX(Table2xAcq.1[],_xlfn.AGGREGATE(15,6,(ROW(Tableyear1[])-ROW(INDEX(Tableyear1[],1,1))+1)/(YEAR(Tableyear1[])=YEAR(M163)),1)))*$C$25,O163+MAX($Q$2:Q163)*$C$19),O163)*($J164/$J163)</f>
        <v/>
      </c>
      <c r="P164" s="108">
        <f t="array" ref="P164">IF(YEAR(M164)&lt;&gt;YEAR(M163),IF(O163&gt;INDEX(Table2xAcq.1[],_xlfn.AGGREGATE(15,6,(ROW(Tableyear1[])-ROW(INDEX(Tableyear1[],1,1))+1)/(YEAR(Tableyear1[])=YEAR(M163)),1)),P163+(O163-INDEX(Table2xAcq.1[],_xlfn.AGGREGATE(15,6,(ROW(Tableyear1[])-ROW(INDEX(Tableyear1[],1,1))+1)/(YEAR(Tableyear1[])=YEAR(M163)),1)))*$C$25,P163-MAX($Q$2:Q163)*$C$19),P163)*(1+Tbill_YTM)^(1/52)</f>
        <v/>
      </c>
      <c r="Q164" s="72">
        <f>SUM(N164:P164)</f>
        <v/>
      </c>
      <c r="R164" s="72">
        <f>IF(YEAR(M164)&lt;&gt;YEAR(M163), R163*EXP($C$20/52)+(-MAX(Q$2:Q163)*$C$19), R163*EXP($C$20/52))</f>
        <v/>
      </c>
      <c r="S164" s="73">
        <f>Q164/-R164</f>
        <v/>
      </c>
      <c r="T164" s="67" t="n"/>
      <c r="U164" s="67" t="n"/>
      <c r="V164" s="67" t="n"/>
    </row>
    <row r="165">
      <c r="H165" s="104" t="n">
        <v>32461</v>
      </c>
      <c r="I165" s="105" t="n">
        <v>166.524993896484</v>
      </c>
      <c r="J165" s="106" t="n">
        <v>0.08411291030489068</v>
      </c>
      <c r="K165" s="107">
        <f>K164*(1+Tbill_YTM)^(1/52)</f>
        <v/>
      </c>
      <c r="L165" s="67" t="n"/>
      <c r="M165" s="104" t="n">
        <v>32461</v>
      </c>
      <c r="N165" s="108">
        <f>N164*($I165/$I164)</f>
        <v/>
      </c>
      <c r="O165" s="108">
        <f t="array" ref="O165">IF(YEAR(M165)&lt;&gt;YEAR(M164),IF(O164&gt;INDEX(Table2xAcq.1[],_xlfn.AGGREGATE(15,6,(ROW(Tableyear1[])-ROW(INDEX(Tableyear1[],1,1))+1)/(YEAR(Tableyear1[])=YEAR(M164)),1)),O164-(O164-INDEX(Table2xAcq.1[],_xlfn.AGGREGATE(15,6,(ROW(Tableyear1[])-ROW(INDEX(Tableyear1[],1,1))+1)/(YEAR(Tableyear1[])=YEAR(M164)),1)))*$C$25,O164+MAX($Q$2:Q164)*$C$19),O164)*($J165/$J164)</f>
        <v/>
      </c>
      <c r="P165" s="108">
        <f t="array" ref="P165">IF(YEAR(M165)&lt;&gt;YEAR(M164),IF(O164&gt;INDEX(Table2xAcq.1[],_xlfn.AGGREGATE(15,6,(ROW(Tableyear1[])-ROW(INDEX(Tableyear1[],1,1))+1)/(YEAR(Tableyear1[])=YEAR(M164)),1)),P164+(O164-INDEX(Table2xAcq.1[],_xlfn.AGGREGATE(15,6,(ROW(Tableyear1[])-ROW(INDEX(Tableyear1[],1,1))+1)/(YEAR(Tableyear1[])=YEAR(M164)),1)))*$C$25,P164-MAX($Q$2:Q164)*$C$19),P164)*(1+Tbill_YTM)^(1/52)</f>
        <v/>
      </c>
      <c r="Q165" s="72">
        <f>SUM(N165:P165)</f>
        <v/>
      </c>
      <c r="R165" s="72">
        <f>IF(YEAR(M165)&lt;&gt;YEAR(M164), R164*EXP($C$20/52)+(-MAX(Q$2:Q164)*$C$19), R164*EXP($C$20/52))</f>
        <v/>
      </c>
      <c r="S165" s="73">
        <f>Q165/-R165</f>
        <v/>
      </c>
      <c r="T165" s="67" t="n"/>
      <c r="U165" s="67" t="n"/>
      <c r="V165" s="67" t="n"/>
    </row>
    <row r="166">
      <c r="H166" s="104" t="n">
        <v>32468</v>
      </c>
      <c r="I166" s="105" t="n">
        <v>165.720001220703</v>
      </c>
      <c r="J166" s="106" t="n">
        <v>0.0832996957219056</v>
      </c>
      <c r="K166" s="107">
        <f>K165*(1+Tbill_YTM)^(1/52)</f>
        <v/>
      </c>
      <c r="L166" s="67" t="n"/>
      <c r="M166" s="104" t="n">
        <v>32468</v>
      </c>
      <c r="N166" s="108">
        <f>N165*($I166/$I165)</f>
        <v/>
      </c>
      <c r="O166" s="108">
        <f t="array" ref="O166">IF(YEAR(M166)&lt;&gt;YEAR(M165),IF(O165&gt;INDEX(Table2xAcq.1[],_xlfn.AGGREGATE(15,6,(ROW(Tableyear1[])-ROW(INDEX(Tableyear1[],1,1))+1)/(YEAR(Tableyear1[])=YEAR(M165)),1)),O165-(O165-INDEX(Table2xAcq.1[],_xlfn.AGGREGATE(15,6,(ROW(Tableyear1[])-ROW(INDEX(Tableyear1[],1,1))+1)/(YEAR(Tableyear1[])=YEAR(M165)),1)))*$C$25,O165+MAX($Q$2:Q165)*$C$19),O165)*($J166/$J165)</f>
        <v/>
      </c>
      <c r="P166" s="108">
        <f t="array" ref="P166">IF(YEAR(M166)&lt;&gt;YEAR(M165),IF(O165&gt;INDEX(Table2xAcq.1[],_xlfn.AGGREGATE(15,6,(ROW(Tableyear1[])-ROW(INDEX(Tableyear1[],1,1))+1)/(YEAR(Tableyear1[])=YEAR(M165)),1)),P165+(O165-INDEX(Table2xAcq.1[],_xlfn.AGGREGATE(15,6,(ROW(Tableyear1[])-ROW(INDEX(Tableyear1[],1,1))+1)/(YEAR(Tableyear1[])=YEAR(M165)),1)))*$C$25,P165-MAX($Q$2:Q165)*$C$19),P165)*(1+Tbill_YTM)^(1/52)</f>
        <v/>
      </c>
      <c r="Q166" s="72">
        <f>SUM(N166:P166)</f>
        <v/>
      </c>
      <c r="R166" s="72">
        <f>IF(YEAR(M166)&lt;&gt;YEAR(M165), R165*EXP($C$20/52)+(-MAX(Q$2:Q165)*$C$19), R165*EXP($C$20/52))</f>
        <v/>
      </c>
      <c r="S166" s="73">
        <f>Q166/-R166</f>
        <v/>
      </c>
      <c r="T166" s="67" t="n"/>
      <c r="U166" s="67" t="n"/>
      <c r="V166" s="67" t="n"/>
    </row>
    <row r="167">
      <c r="H167" s="104" t="n">
        <v>32475</v>
      </c>
      <c r="I167" s="105" t="n">
        <v>171.615005493164</v>
      </c>
      <c r="J167" s="106" t="n">
        <v>0.0892259817291252</v>
      </c>
      <c r="K167" s="107">
        <f>K166*(1+Tbill_YTM)^(1/52)</f>
        <v/>
      </c>
      <c r="L167" s="67" t="n"/>
      <c r="M167" s="104" t="n">
        <v>32475</v>
      </c>
      <c r="N167" s="108">
        <f>N166*($I167/$I166)</f>
        <v/>
      </c>
      <c r="O167" s="108">
        <f t="array" ref="O167">IF(YEAR(M167)&lt;&gt;YEAR(M166),IF(O166&gt;INDEX(Table2xAcq.1[],_xlfn.AGGREGATE(15,6,(ROW(Tableyear1[])-ROW(INDEX(Tableyear1[],1,1))+1)/(YEAR(Tableyear1[])=YEAR(M166)),1)),O166-(O166-INDEX(Table2xAcq.1[],_xlfn.AGGREGATE(15,6,(ROW(Tableyear1[])-ROW(INDEX(Tableyear1[],1,1))+1)/(YEAR(Tableyear1[])=YEAR(M166)),1)))*$C$25,O166+MAX($Q$2:Q166)*$C$19),O166)*($J167/$J166)</f>
        <v/>
      </c>
      <c r="P167" s="108">
        <f t="array" ref="P167">IF(YEAR(M167)&lt;&gt;YEAR(M166),IF(O166&gt;INDEX(Table2xAcq.1[],_xlfn.AGGREGATE(15,6,(ROW(Tableyear1[])-ROW(INDEX(Tableyear1[],1,1))+1)/(YEAR(Tableyear1[])=YEAR(M166)),1)),P166+(O166-INDEX(Table2xAcq.1[],_xlfn.AGGREGATE(15,6,(ROW(Tableyear1[])-ROW(INDEX(Tableyear1[],1,1))+1)/(YEAR(Tableyear1[])=YEAR(M166)),1)))*$C$25,P166-MAX($Q$2:Q166)*$C$19),P166)*(1+Tbill_YTM)^(1/52)</f>
        <v/>
      </c>
      <c r="Q167" s="72">
        <f>SUM(N167:P167)</f>
        <v/>
      </c>
      <c r="R167" s="72">
        <f>IF(YEAR(M167)&lt;&gt;YEAR(M166), R166*EXP($C$20/52)+(-MAX(Q$2:Q166)*$C$19), R166*EXP($C$20/52))</f>
        <v/>
      </c>
      <c r="S167" s="73">
        <f>Q167/-R167</f>
        <v/>
      </c>
      <c r="T167" s="67" t="n"/>
      <c r="U167" s="67" t="n"/>
      <c r="V167" s="67" t="n"/>
    </row>
    <row r="168">
      <c r="H168" s="104" t="n">
        <v>32482</v>
      </c>
      <c r="I168" s="105" t="n">
        <v>171.794998168945</v>
      </c>
      <c r="J168" s="106" t="n">
        <v>0.08941314512028044</v>
      </c>
      <c r="K168" s="107">
        <f>K167*(1+Tbill_YTM)^(1/52)</f>
        <v/>
      </c>
      <c r="L168" s="67" t="n"/>
      <c r="M168" s="104" t="n">
        <v>32482</v>
      </c>
      <c r="N168" s="108">
        <f>N167*($I168/$I167)</f>
        <v/>
      </c>
      <c r="O168" s="108">
        <f t="array" ref="O168">IF(YEAR(M168)&lt;&gt;YEAR(M167),IF(O167&gt;INDEX(Table2xAcq.1[],_xlfn.AGGREGATE(15,6,(ROW(Tableyear1[])-ROW(INDEX(Tableyear1[],1,1))+1)/(YEAR(Tableyear1[])=YEAR(M167)),1)),O167-(O167-INDEX(Table2xAcq.1[],_xlfn.AGGREGATE(15,6,(ROW(Tableyear1[])-ROW(INDEX(Tableyear1[],1,1))+1)/(YEAR(Tableyear1[])=YEAR(M167)),1)))*$C$25,O167+MAX($Q$2:Q167)*$C$19),O167)*($J168/$J167)</f>
        <v/>
      </c>
      <c r="P168" s="108">
        <f t="array" ref="P168">IF(YEAR(M168)&lt;&gt;YEAR(M167),IF(O167&gt;INDEX(Table2xAcq.1[],_xlfn.AGGREGATE(15,6,(ROW(Tableyear1[])-ROW(INDEX(Tableyear1[],1,1))+1)/(YEAR(Tableyear1[])=YEAR(M167)),1)),P167+(O167-INDEX(Table2xAcq.1[],_xlfn.AGGREGATE(15,6,(ROW(Tableyear1[])-ROW(INDEX(Tableyear1[],1,1))+1)/(YEAR(Tableyear1[])=YEAR(M167)),1)))*$C$25,P167-MAX($Q$2:Q167)*$C$19),P167)*(1+Tbill_YTM)^(1/52)</f>
        <v/>
      </c>
      <c r="Q168" s="72">
        <f>SUM(N168:P168)</f>
        <v/>
      </c>
      <c r="R168" s="72">
        <f>IF(YEAR(M168)&lt;&gt;YEAR(M167), R167*EXP($C$20/52)+(-MAX(Q$2:Q167)*$C$19), R167*EXP($C$20/52))</f>
        <v/>
      </c>
      <c r="S168" s="73">
        <f>Q168/-R168</f>
        <v/>
      </c>
      <c r="T168" s="67" t="n"/>
      <c r="U168" s="67" t="n"/>
      <c r="V168" s="67" t="n"/>
    </row>
    <row r="169">
      <c r="H169" s="104" t="n">
        <v>32489</v>
      </c>
      <c r="I169" s="105" t="n">
        <v>174.014999389648</v>
      </c>
      <c r="J169" s="106" t="n">
        <v>0.09172400740881707</v>
      </c>
      <c r="K169" s="107">
        <f>K168*(1+Tbill_YTM)^(1/52)</f>
        <v/>
      </c>
      <c r="L169" s="67" t="n"/>
      <c r="M169" s="104" t="n">
        <v>32489</v>
      </c>
      <c r="N169" s="108">
        <f>N168*($I169/$I168)</f>
        <v/>
      </c>
      <c r="O169" s="108">
        <f t="array" ref="O169">IF(YEAR(M169)&lt;&gt;YEAR(M168),IF(O168&gt;INDEX(Table2xAcq.1[],_xlfn.AGGREGATE(15,6,(ROW(Tableyear1[])-ROW(INDEX(Tableyear1[],1,1))+1)/(YEAR(Tableyear1[])=YEAR(M168)),1)),O168-(O168-INDEX(Table2xAcq.1[],_xlfn.AGGREGATE(15,6,(ROW(Tableyear1[])-ROW(INDEX(Tableyear1[],1,1))+1)/(YEAR(Tableyear1[])=YEAR(M168)),1)))*$C$25,O168+MAX($Q$2:Q168)*$C$19),O168)*($J169/$J168)</f>
        <v/>
      </c>
      <c r="P169" s="108">
        <f t="array" ref="P169">IF(YEAR(M169)&lt;&gt;YEAR(M168),IF(O168&gt;INDEX(Table2xAcq.1[],_xlfn.AGGREGATE(15,6,(ROW(Tableyear1[])-ROW(INDEX(Tableyear1[],1,1))+1)/(YEAR(Tableyear1[])=YEAR(M168)),1)),P168+(O168-INDEX(Table2xAcq.1[],_xlfn.AGGREGATE(15,6,(ROW(Tableyear1[])-ROW(INDEX(Tableyear1[],1,1))+1)/(YEAR(Tableyear1[])=YEAR(M168)),1)))*$C$25,P168-MAX($Q$2:Q168)*$C$19),P168)*(1+Tbill_YTM)^(1/52)</f>
        <v/>
      </c>
      <c r="Q169" s="72">
        <f>SUM(N169:P169)</f>
        <v/>
      </c>
      <c r="R169" s="72">
        <f>IF(YEAR(M169)&lt;&gt;YEAR(M168), R168*EXP($C$20/52)+(-MAX(Q$2:Q168)*$C$19), R168*EXP($C$20/52))</f>
        <v/>
      </c>
      <c r="S169" s="73">
        <f>Q169/-R169</f>
        <v/>
      </c>
      <c r="T169" s="67" t="n"/>
      <c r="U169" s="67" t="n"/>
      <c r="V169" s="67" t="n"/>
    </row>
    <row r="170">
      <c r="H170" s="104" t="n">
        <v>32496</v>
      </c>
      <c r="I170" s="105" t="n">
        <v>175.610000610351</v>
      </c>
      <c r="J170" s="106" t="n">
        <v>0.09340547055047699</v>
      </c>
      <c r="K170" s="107">
        <f>K169*(1+Tbill_YTM)^(1/52)</f>
        <v/>
      </c>
      <c r="L170" s="67" t="n"/>
      <c r="M170" s="104" t="n">
        <v>32496</v>
      </c>
      <c r="N170" s="108">
        <f>N169*($I170/$I169)</f>
        <v/>
      </c>
      <c r="O170" s="108">
        <f t="array" ref="O170">IF(YEAR(M170)&lt;&gt;YEAR(M169),IF(O169&gt;INDEX(Table2xAcq.1[],_xlfn.AGGREGATE(15,6,(ROW(Tableyear1[])-ROW(INDEX(Tableyear1[],1,1))+1)/(YEAR(Tableyear1[])=YEAR(M169)),1)),O169-(O169-INDEX(Table2xAcq.1[],_xlfn.AGGREGATE(15,6,(ROW(Tableyear1[])-ROW(INDEX(Tableyear1[],1,1))+1)/(YEAR(Tableyear1[])=YEAR(M169)),1)))*$C$25,O169+MAX($Q$2:Q169)*$C$19),O169)*($J170/$J169)</f>
        <v/>
      </c>
      <c r="P170" s="108">
        <f t="array" ref="P170">IF(YEAR(M170)&lt;&gt;YEAR(M169),IF(O169&gt;INDEX(Table2xAcq.1[],_xlfn.AGGREGATE(15,6,(ROW(Tableyear1[])-ROW(INDEX(Tableyear1[],1,1))+1)/(YEAR(Tableyear1[])=YEAR(M169)),1)),P169+(O169-INDEX(Table2xAcq.1[],_xlfn.AGGREGATE(15,6,(ROW(Tableyear1[])-ROW(INDEX(Tableyear1[],1,1))+1)/(YEAR(Tableyear1[])=YEAR(M169)),1)))*$C$25,P169-MAX($Q$2:Q169)*$C$19),P169)*(1+Tbill_YTM)^(1/52)</f>
        <v/>
      </c>
      <c r="Q170" s="72">
        <f>SUM(N170:P170)</f>
        <v/>
      </c>
      <c r="R170" s="72">
        <f>IF(YEAR(M170)&lt;&gt;YEAR(M169), R169*EXP($C$20/52)+(-MAX(Q$2:Q169)*$C$19), R169*EXP($C$20/52))</f>
        <v/>
      </c>
      <c r="S170" s="73">
        <f>Q170/-R170</f>
        <v/>
      </c>
      <c r="T170" s="67" t="n"/>
      <c r="U170" s="67" t="n"/>
      <c r="V170" s="67" t="n"/>
    </row>
    <row r="171" ht="17.5" customHeight="1" s="15">
      <c r="A171" s="4" t="n"/>
      <c r="G171" s="110" t="inlineStr">
        <is>
          <t>year-end</t>
        </is>
      </c>
      <c r="H171" s="111" t="n">
        <v>32503</v>
      </c>
      <c r="I171" s="112" t="n">
        <v>177.410003662109</v>
      </c>
      <c r="J171" s="113" t="n">
        <v>0.09532028327705744</v>
      </c>
      <c r="K171" s="114">
        <f>K170*(1+Tbill_YTM)^(1/52)</f>
        <v/>
      </c>
      <c r="L171" s="114" t="n"/>
      <c r="M171" s="111" t="n">
        <v>32503</v>
      </c>
      <c r="N171" s="118">
        <f>N170*($I171/$I170)</f>
        <v/>
      </c>
      <c r="O171" s="115">
        <f t="array" ref="O171">IF(YEAR(M171)&lt;&gt;YEAR(M170),IF(O170&gt;INDEX(Table2xAcq.1[],_xlfn.AGGREGATE(15,6,(ROW(Tableyear1[])-ROW(INDEX(Tableyear1[],1,1))+1)/(YEAR(Tableyear1[])=YEAR(M170)),1)),O170-(O170-INDEX(Table2xAcq.1[],_xlfn.AGGREGATE(15,6,(ROW(Tableyear1[])-ROW(INDEX(Tableyear1[],1,1))+1)/(YEAR(Tableyear1[])=YEAR(M170)),1)))*$C$25,O170+MAX($Q$2:Q170)*$C$19),O170)*($J171/$J170)</f>
        <v/>
      </c>
      <c r="P171" s="115">
        <f t="array" ref="P171">IF(YEAR(M171)&lt;&gt;YEAR(M170),IF(O170&gt;INDEX(Table2xAcq.1[],_xlfn.AGGREGATE(15,6,(ROW(Tableyear1[])-ROW(INDEX(Tableyear1[],1,1))+1)/(YEAR(Tableyear1[])=YEAR(M170)),1)),P170+(O170-INDEX(Table2xAcq.1[],_xlfn.AGGREGATE(15,6,(ROW(Tableyear1[])-ROW(INDEX(Tableyear1[],1,1))+1)/(YEAR(Tableyear1[])=YEAR(M170)),1)))*$C$25,P170-MAX($Q$2:Q170)*$C$19),P170)*(1+Tbill_YTM)^(1/52)</f>
        <v/>
      </c>
      <c r="Q171" s="116">
        <f>SUM(N171:P171)</f>
        <v/>
      </c>
      <c r="R171" s="119">
        <f>IF(YEAR(M171)&lt;&gt;YEAR(M170), R170*EXP($C$20/52)+(-MAX(Q$2:Q170)*$C$19), R170*EXP($C$20/52))</f>
        <v/>
      </c>
      <c r="S171" s="117">
        <f>Q171/-R171</f>
        <v/>
      </c>
      <c r="T171" s="110" t="n"/>
      <c r="U171" s="110" t="n"/>
      <c r="V171" s="110" t="n"/>
    </row>
    <row r="172" ht="17.5" customHeight="1" s="15">
      <c r="H172" s="104" t="n">
        <v>32510</v>
      </c>
      <c r="I172" s="105" t="n">
        <v>177.52000427246</v>
      </c>
      <c r="J172" s="106" t="n">
        <v>0.09543848731429172</v>
      </c>
      <c r="K172" s="107">
        <f>K171*(1+Tbill_YTM)^(1/52)</f>
        <v/>
      </c>
      <c r="L172" s="67" t="n"/>
      <c r="M172" s="104" t="n">
        <v>32510</v>
      </c>
      <c r="N172" s="108">
        <f>N171*($I172/$I171)</f>
        <v/>
      </c>
      <c r="O172" s="108">
        <f t="array" ref="O172">IF(YEAR(M172)&lt;&gt;YEAR(M171),IF(O171&gt;INDEX(Table2xAcq.1[],_xlfn.AGGREGATE(15,6,(ROW(Tableyear1[])-ROW(INDEX(Tableyear1[],1,1))+1)/(YEAR(Tableyear1[])=YEAR(M171)),1)),O171-(O171-INDEX(Table2xAcq.1[],_xlfn.AGGREGATE(15,6,(ROW(Tableyear1[])-ROW(INDEX(Tableyear1[],1,1))+1)/(YEAR(Tableyear1[])=YEAR(M171)),1)))*$C$25,O171+MAX($Q$2:Q171)*$C$19),O171)*($J172/$J171)</f>
        <v/>
      </c>
      <c r="P172" s="108">
        <f t="array" ref="P172">IF(YEAR(M172)&lt;&gt;YEAR(M171),IF(O171&gt;INDEX(Table2xAcq.1[],_xlfn.AGGREGATE(15,6,(ROW(Tableyear1[])-ROW(INDEX(Tableyear1[],1,1))+1)/(YEAR(Tableyear1[])=YEAR(M171)),1)),P171+(O171-INDEX(Table2xAcq.1[],_xlfn.AGGREGATE(15,6,(ROW(Tableyear1[])-ROW(INDEX(Tableyear1[],1,1))+1)/(YEAR(Tableyear1[])=YEAR(M171)),1)))*$C$25,P171-MAX($Q$2:Q171)*$C$19),P171)*(1+Tbill_YTM)^(1/52)</f>
        <v/>
      </c>
      <c r="Q172" s="72">
        <f>SUM(N172:P172)</f>
        <v/>
      </c>
      <c r="R172" s="72">
        <f>IF(YEAR(M172)&lt;&gt;YEAR(M171), R171*EXP($C$20/52)+(-MAX(Q$2:Q171)*$C$19), R171*EXP($C$20/52))</f>
        <v/>
      </c>
      <c r="S172" s="73">
        <f>Q172/-R172</f>
        <v/>
      </c>
      <c r="T172" s="67" t="n"/>
      <c r="U172" s="67" t="n"/>
      <c r="V172" s="67" t="n"/>
    </row>
    <row r="173" ht="17.5" customHeight="1" s="15" thickBot="1">
      <c r="G173" s="82" t="inlineStr">
        <is>
          <t>reclaimed 100WMA</t>
        </is>
      </c>
      <c r="H173" s="122" t="n">
        <v>32517</v>
      </c>
      <c r="I173" s="123" t="n">
        <v>179.100006103515</v>
      </c>
      <c r="J173" s="106" t="n">
        <v>0.09713737173385564</v>
      </c>
      <c r="K173" s="107">
        <f>K172*(1+Tbill_YTM)^(1/52)</f>
        <v/>
      </c>
      <c r="L173" s="67" t="n"/>
      <c r="M173" s="122" t="n">
        <v>32517</v>
      </c>
      <c r="N173" s="108">
        <f>N172*($I173/$I172)</f>
        <v/>
      </c>
      <c r="O173" s="108">
        <f t="array" ref="O173">IF(YEAR(M173)&lt;&gt;YEAR(M172),IF(O172&gt;INDEX(Table2xAcq.1[],_xlfn.AGGREGATE(15,6,(ROW(Tableyear1[])-ROW(INDEX(Tableyear1[],1,1))+1)/(YEAR(Tableyear1[])=YEAR(M172)),1)),O172-(O172-INDEX(Table2xAcq.1[],_xlfn.AGGREGATE(15,6,(ROW(Tableyear1[])-ROW(INDEX(Tableyear1[],1,1))+1)/(YEAR(Tableyear1[])=YEAR(M172)),1)))*$C$25,O172+MAX($Q$2:Q172)*$C$19),O172)*($J173/$J172)</f>
        <v/>
      </c>
      <c r="P173" s="108">
        <f t="array" ref="P173">IF(YEAR(M173)&lt;&gt;YEAR(M172),IF(O172&gt;INDEX(Table2xAcq.1[],_xlfn.AGGREGATE(15,6,(ROW(Tableyear1[])-ROW(INDEX(Tableyear1[],1,1))+1)/(YEAR(Tableyear1[])=YEAR(M172)),1)),P172+(O172-INDEX(Table2xAcq.1[],_xlfn.AGGREGATE(15,6,(ROW(Tableyear1[])-ROW(INDEX(Tableyear1[],1,1))+1)/(YEAR(Tableyear1[])=YEAR(M172)),1)))*$C$25,P172-MAX($Q$2:Q172)*$C$19),P172)*(1+Tbill_YTM)^(1/52)</f>
        <v/>
      </c>
      <c r="Q173" s="72">
        <f>SUM(N173:P173)</f>
        <v/>
      </c>
      <c r="R173" s="72">
        <f>IF(YEAR(M173)&lt;&gt;YEAR(M172), R172*EXP($C$20/52)+(-MAX(Q$2:Q172)*$C$19), R172*EXP($C$20/52))</f>
        <v/>
      </c>
      <c r="S173" s="73">
        <f>Q173/-R173</f>
        <v/>
      </c>
      <c r="T173" s="67" t="n"/>
      <c r="U173" s="67" t="n"/>
      <c r="V173" s="67" t="n"/>
    </row>
    <row r="174">
      <c r="H174" s="104" t="n">
        <v>32524</v>
      </c>
      <c r="I174" s="105" t="n">
        <v>180.320007324218</v>
      </c>
      <c r="J174" s="106" t="n">
        <v>0.09846074089133844</v>
      </c>
      <c r="K174" s="107">
        <f>K173*(1+Tbill_YTM)^(1/52)</f>
        <v/>
      </c>
      <c r="L174" s="67" t="n"/>
      <c r="M174" s="104" t="n">
        <v>32524</v>
      </c>
      <c r="N174" s="108">
        <f>N173*($I174/$I173)</f>
        <v/>
      </c>
      <c r="O174" s="108">
        <f t="array" ref="O174">IF(YEAR(M174)&lt;&gt;YEAR(M173),IF(O173&gt;INDEX(Table2xAcq.1[],_xlfn.AGGREGATE(15,6,(ROW(Tableyear1[])-ROW(INDEX(Tableyear1[],1,1))+1)/(YEAR(Tableyear1[])=YEAR(M173)),1)),O173-(O173-INDEX(Table2xAcq.1[],_xlfn.AGGREGATE(15,6,(ROW(Tableyear1[])-ROW(INDEX(Tableyear1[],1,1))+1)/(YEAR(Tableyear1[])=YEAR(M173)),1)))*$C$25,O173+MAX($Q$2:Q173)*$C$19),O173)*($J174/$J173)</f>
        <v/>
      </c>
      <c r="P174" s="108">
        <f t="array" ref="P174">IF(YEAR(M174)&lt;&gt;YEAR(M173),IF(O173&gt;INDEX(Table2xAcq.1[],_xlfn.AGGREGATE(15,6,(ROW(Tableyear1[])-ROW(INDEX(Tableyear1[],1,1))+1)/(YEAR(Tableyear1[])=YEAR(M173)),1)),P173+(O173-INDEX(Table2xAcq.1[],_xlfn.AGGREGATE(15,6,(ROW(Tableyear1[])-ROW(INDEX(Tableyear1[],1,1))+1)/(YEAR(Tableyear1[])=YEAR(M173)),1)))*$C$25,P173-MAX($Q$2:Q173)*$C$19),P173)*(1+Tbill_YTM)^(1/52)</f>
        <v/>
      </c>
      <c r="Q174" s="72">
        <f>SUM(N174:P174)</f>
        <v/>
      </c>
      <c r="R174" s="72">
        <f>IF(YEAR(M174)&lt;&gt;YEAR(M173), R173*EXP($C$20/52)+(-MAX(Q$2:Q173)*$C$19), R173*EXP($C$20/52))</f>
        <v/>
      </c>
      <c r="S174" s="73">
        <f>Q174/-R174</f>
        <v/>
      </c>
      <c r="T174" s="67" t="n"/>
      <c r="U174" s="67" t="n"/>
      <c r="V174" s="67" t="n"/>
    </row>
    <row r="175">
      <c r="H175" s="104" t="n">
        <v>32531</v>
      </c>
      <c r="I175" s="105" t="n">
        <v>183.544998168945</v>
      </c>
      <c r="J175" s="106" t="n">
        <v>0.1019826461158505</v>
      </c>
      <c r="K175" s="107">
        <f>K174*(1+Tbill_YTM)^(1/52)</f>
        <v/>
      </c>
      <c r="L175" s="67" t="n"/>
      <c r="M175" s="104" t="n">
        <v>32531</v>
      </c>
      <c r="N175" s="108">
        <f>N174*($I175/$I174)</f>
        <v/>
      </c>
      <c r="O175" s="108">
        <f t="array" ref="O175">IF(YEAR(M175)&lt;&gt;YEAR(M174),IF(O174&gt;INDEX(Table2xAcq.1[],_xlfn.AGGREGATE(15,6,(ROW(Tableyear1[])-ROW(INDEX(Tableyear1[],1,1))+1)/(YEAR(Tableyear1[])=YEAR(M174)),1)),O174-(O174-INDEX(Table2xAcq.1[],_xlfn.AGGREGATE(15,6,(ROW(Tableyear1[])-ROW(INDEX(Tableyear1[],1,1))+1)/(YEAR(Tableyear1[])=YEAR(M174)),1)))*$C$25,O174+MAX($Q$2:Q174)*$C$19),O174)*($J175/$J174)</f>
        <v/>
      </c>
      <c r="P175" s="108">
        <f t="array" ref="P175">IF(YEAR(M175)&lt;&gt;YEAR(M174),IF(O174&gt;INDEX(Table2xAcq.1[],_xlfn.AGGREGATE(15,6,(ROW(Tableyear1[])-ROW(INDEX(Tableyear1[],1,1))+1)/(YEAR(Tableyear1[])=YEAR(M174)),1)),P174+(O174-INDEX(Table2xAcq.1[],_xlfn.AGGREGATE(15,6,(ROW(Tableyear1[])-ROW(INDEX(Tableyear1[],1,1))+1)/(YEAR(Tableyear1[])=YEAR(M174)),1)))*$C$25,P174-MAX($Q$2:Q174)*$C$19),P174)*(1+Tbill_YTM)^(1/52)</f>
        <v/>
      </c>
      <c r="Q175" s="72">
        <f>SUM(N175:P175)</f>
        <v/>
      </c>
      <c r="R175" s="72">
        <f>IF(YEAR(M175)&lt;&gt;YEAR(M174), R174*EXP($C$20/52)+(-MAX(Q$2:Q174)*$C$19), R174*EXP($C$20/52))</f>
        <v/>
      </c>
      <c r="S175" s="73">
        <f>Q175/-R175</f>
        <v/>
      </c>
      <c r="T175" s="67" t="n"/>
      <c r="U175" s="67" t="n"/>
      <c r="V175" s="67" t="n"/>
    </row>
    <row r="176">
      <c r="H176" s="104" t="n">
        <v>32538</v>
      </c>
      <c r="I176" s="105" t="n">
        <v>189.975006103515</v>
      </c>
      <c r="J176" s="106" t="n">
        <v>0.1091280244182303</v>
      </c>
      <c r="K176" s="107">
        <f>K175*(1+Tbill_YTM)^(1/52)</f>
        <v/>
      </c>
      <c r="L176" s="67" t="n"/>
      <c r="M176" s="104" t="n">
        <v>32538</v>
      </c>
      <c r="N176" s="108">
        <f>N175*($I176/$I175)</f>
        <v/>
      </c>
      <c r="O176" s="108">
        <f t="array" ref="O176">IF(YEAR(M176)&lt;&gt;YEAR(M175),IF(O175&gt;INDEX(Table2xAcq.1[],_xlfn.AGGREGATE(15,6,(ROW(Tableyear1[])-ROW(INDEX(Tableyear1[],1,1))+1)/(YEAR(Tableyear1[])=YEAR(M175)),1)),O175-(O175-INDEX(Table2xAcq.1[],_xlfn.AGGREGATE(15,6,(ROW(Tableyear1[])-ROW(INDEX(Tableyear1[],1,1))+1)/(YEAR(Tableyear1[])=YEAR(M175)),1)))*$C$25,O175+MAX($Q$2:Q175)*$C$19),O175)*($J176/$J175)</f>
        <v/>
      </c>
      <c r="P176" s="108">
        <f t="array" ref="P176">IF(YEAR(M176)&lt;&gt;YEAR(M175),IF(O175&gt;INDEX(Table2xAcq.1[],_xlfn.AGGREGATE(15,6,(ROW(Tableyear1[])-ROW(INDEX(Tableyear1[],1,1))+1)/(YEAR(Tableyear1[])=YEAR(M175)),1)),P175+(O175-INDEX(Table2xAcq.1[],_xlfn.AGGREGATE(15,6,(ROW(Tableyear1[])-ROW(INDEX(Tableyear1[],1,1))+1)/(YEAR(Tableyear1[])=YEAR(M175)),1)))*$C$25,P175-MAX($Q$2:Q175)*$C$19),P175)*(1+Tbill_YTM)^(1/52)</f>
        <v/>
      </c>
      <c r="Q176" s="72">
        <f>SUM(N176:P176)</f>
        <v/>
      </c>
      <c r="R176" s="72">
        <f>IF(YEAR(M176)&lt;&gt;YEAR(M175), R175*EXP($C$20/52)+(-MAX(Q$2:Q175)*$C$19), R175*EXP($C$20/52))</f>
        <v/>
      </c>
      <c r="S176" s="73">
        <f>Q176/-R176</f>
        <v/>
      </c>
      <c r="T176" s="67" t="n"/>
      <c r="U176" s="67" t="n"/>
      <c r="V176" s="67" t="n"/>
    </row>
    <row r="177">
      <c r="H177" s="104" t="n">
        <v>32545</v>
      </c>
      <c r="I177" s="105" t="n">
        <v>185.705001831054</v>
      </c>
      <c r="J177" s="106" t="n">
        <v>0.1042223566667876</v>
      </c>
      <c r="K177" s="107">
        <f>K176*(1+Tbill_YTM)^(1/52)</f>
        <v/>
      </c>
      <c r="L177" s="67" t="n"/>
      <c r="M177" s="104" t="n">
        <v>32545</v>
      </c>
      <c r="N177" s="108">
        <f>N176*($I177/$I176)</f>
        <v/>
      </c>
      <c r="O177" s="108">
        <f t="array" ref="O177">IF(YEAR(M177)&lt;&gt;YEAR(M176),IF(O176&gt;INDEX(Table2xAcq.1[],_xlfn.AGGREGATE(15,6,(ROW(Tableyear1[])-ROW(INDEX(Tableyear1[],1,1))+1)/(YEAR(Tableyear1[])=YEAR(M176)),1)),O176-(O176-INDEX(Table2xAcq.1[],_xlfn.AGGREGATE(15,6,(ROW(Tableyear1[])-ROW(INDEX(Tableyear1[],1,1))+1)/(YEAR(Tableyear1[])=YEAR(M176)),1)))*$C$25,O176+MAX($Q$2:Q176)*$C$19),O176)*($J177/$J176)</f>
        <v/>
      </c>
      <c r="P177" s="108">
        <f t="array" ref="P177">IF(YEAR(M177)&lt;&gt;YEAR(M176),IF(O176&gt;INDEX(Table2xAcq.1[],_xlfn.AGGREGATE(15,6,(ROW(Tableyear1[])-ROW(INDEX(Tableyear1[],1,1))+1)/(YEAR(Tableyear1[])=YEAR(M176)),1)),P176+(O176-INDEX(Table2xAcq.1[],_xlfn.AGGREGATE(15,6,(ROW(Tableyear1[])-ROW(INDEX(Tableyear1[],1,1))+1)/(YEAR(Tableyear1[])=YEAR(M176)),1)))*$C$25,P176-MAX($Q$2:Q176)*$C$19),P176)*(1+Tbill_YTM)^(1/52)</f>
        <v/>
      </c>
      <c r="Q177" s="72">
        <f>SUM(N177:P177)</f>
        <v/>
      </c>
      <c r="R177" s="72">
        <f>IF(YEAR(M177)&lt;&gt;YEAR(M176), R176*EXP($C$20/52)+(-MAX(Q$2:Q176)*$C$19), R176*EXP($C$20/52))</f>
        <v/>
      </c>
      <c r="S177" s="73">
        <f>Q177/-R177</f>
        <v/>
      </c>
      <c r="T177" s="67" t="n"/>
      <c r="U177" s="67" t="n"/>
      <c r="V177" s="67" t="n"/>
    </row>
    <row r="178">
      <c r="E178" s="4" t="n"/>
      <c r="F178" s="4" t="n"/>
      <c r="H178" s="104" t="n">
        <v>32552</v>
      </c>
      <c r="I178" s="105" t="n">
        <v>188.509994506835</v>
      </c>
      <c r="J178" s="106" t="n">
        <v>0.1073708227201569</v>
      </c>
      <c r="K178" s="107">
        <f>K177*(1+Tbill_YTM)^(1/52)</f>
        <v/>
      </c>
      <c r="L178" s="67" t="n"/>
      <c r="M178" s="104" t="n">
        <v>32552</v>
      </c>
      <c r="N178" s="108">
        <f>N177*($I178/$I177)</f>
        <v/>
      </c>
      <c r="O178" s="108">
        <f t="array" ref="O178">IF(YEAR(M178)&lt;&gt;YEAR(M177),IF(O177&gt;INDEX(Table2xAcq.1[],_xlfn.AGGREGATE(15,6,(ROW(Tableyear1[])-ROW(INDEX(Tableyear1[],1,1))+1)/(YEAR(Tableyear1[])=YEAR(M177)),1)),O177-(O177-INDEX(Table2xAcq.1[],_xlfn.AGGREGATE(15,6,(ROW(Tableyear1[])-ROW(INDEX(Tableyear1[],1,1))+1)/(YEAR(Tableyear1[])=YEAR(M177)),1)))*$C$25,O177+MAX($Q$2:Q177)*$C$19),O177)*($J178/$J177)</f>
        <v/>
      </c>
      <c r="P178" s="108">
        <f t="array" ref="P178">IF(YEAR(M178)&lt;&gt;YEAR(M177),IF(O177&gt;INDEX(Table2xAcq.1[],_xlfn.AGGREGATE(15,6,(ROW(Tableyear1[])-ROW(INDEX(Tableyear1[],1,1))+1)/(YEAR(Tableyear1[])=YEAR(M177)),1)),P177+(O177-INDEX(Table2xAcq.1[],_xlfn.AGGREGATE(15,6,(ROW(Tableyear1[])-ROW(INDEX(Tableyear1[],1,1))+1)/(YEAR(Tableyear1[])=YEAR(M177)),1)))*$C$25,P177-MAX($Q$2:Q177)*$C$19),P177)*(1+Tbill_YTM)^(1/52)</f>
        <v/>
      </c>
      <c r="Q178" s="72">
        <f>SUM(N178:P178)</f>
        <v/>
      </c>
      <c r="R178" s="72">
        <f>IF(YEAR(M178)&lt;&gt;YEAR(M177), R177*EXP($C$20/52)+(-MAX(Q$2:Q177)*$C$19), R177*EXP($C$20/52))</f>
        <v/>
      </c>
      <c r="S178" s="73">
        <f>Q178/-R178</f>
        <v/>
      </c>
      <c r="T178" s="67" t="n"/>
      <c r="U178" s="67" t="n"/>
      <c r="V178" s="67" t="n"/>
    </row>
    <row r="179">
      <c r="B179" s="27" t="n"/>
      <c r="C179" s="4" t="n"/>
      <c r="D179" s="4" t="n"/>
      <c r="H179" s="104" t="n">
        <v>32559</v>
      </c>
      <c r="I179" s="105" t="n">
        <v>184.58999633789</v>
      </c>
      <c r="J179" s="106" t="n">
        <v>0.1029053467164867</v>
      </c>
      <c r="K179" s="107">
        <f>K178*(1+Tbill_YTM)^(1/52)</f>
        <v/>
      </c>
      <c r="L179" s="67" t="n"/>
      <c r="M179" s="104" t="n">
        <v>32559</v>
      </c>
      <c r="N179" s="108">
        <f>N178*($I179/$I178)</f>
        <v/>
      </c>
      <c r="O179" s="108">
        <f t="array" ref="O179">IF(YEAR(M179)&lt;&gt;YEAR(M178),IF(O178&gt;INDEX(Table2xAcq.1[],_xlfn.AGGREGATE(15,6,(ROW(Tableyear1[])-ROW(INDEX(Tableyear1[],1,1))+1)/(YEAR(Tableyear1[])=YEAR(M178)),1)),O178-(O178-INDEX(Table2xAcq.1[],_xlfn.AGGREGATE(15,6,(ROW(Tableyear1[])-ROW(INDEX(Tableyear1[],1,1))+1)/(YEAR(Tableyear1[])=YEAR(M178)),1)))*$C$25,O178+MAX($Q$2:Q178)*$C$19),O178)*($J179/$J178)</f>
        <v/>
      </c>
      <c r="P179" s="108">
        <f t="array" ref="P179">IF(YEAR(M179)&lt;&gt;YEAR(M178),IF(O178&gt;INDEX(Table2xAcq.1[],_xlfn.AGGREGATE(15,6,(ROW(Tableyear1[])-ROW(INDEX(Tableyear1[],1,1))+1)/(YEAR(Tableyear1[])=YEAR(M178)),1)),P178+(O178-INDEX(Table2xAcq.1[],_xlfn.AGGREGATE(15,6,(ROW(Tableyear1[])-ROW(INDEX(Tableyear1[],1,1))+1)/(YEAR(Tableyear1[])=YEAR(M178)),1)))*$C$25,P178-MAX($Q$2:Q178)*$C$19),P178)*(1+Tbill_YTM)^(1/52)</f>
        <v/>
      </c>
      <c r="Q179" s="72">
        <f>SUM(N179:P179)</f>
        <v/>
      </c>
      <c r="R179" s="72">
        <f>IF(YEAR(M179)&lt;&gt;YEAR(M178), R178*EXP($C$20/52)+(-MAX(Q$2:Q178)*$C$19), R178*EXP($C$20/52))</f>
        <v/>
      </c>
      <c r="S179" s="73">
        <f>Q179/-R179</f>
        <v/>
      </c>
      <c r="T179" s="67" t="n"/>
      <c r="U179" s="67" t="n"/>
      <c r="V179" s="67" t="n"/>
    </row>
    <row r="180">
      <c r="H180" s="104" t="n">
        <v>32566</v>
      </c>
      <c r="I180" s="105" t="n">
        <v>185.815002441406</v>
      </c>
      <c r="J180" s="106" t="n">
        <v>0.1042711810554329</v>
      </c>
      <c r="K180" s="107">
        <f>K179*(1+Tbill_YTM)^(1/52)</f>
        <v/>
      </c>
      <c r="L180" s="67" t="n"/>
      <c r="M180" s="104" t="n">
        <v>32566</v>
      </c>
      <c r="N180" s="108">
        <f>N179*($I180/$I179)</f>
        <v/>
      </c>
      <c r="O180" s="108">
        <f t="array" ref="O180">IF(YEAR(M180)&lt;&gt;YEAR(M179),IF(O179&gt;INDEX(Table2xAcq.1[],_xlfn.AGGREGATE(15,6,(ROW(Tableyear1[])-ROW(INDEX(Tableyear1[],1,1))+1)/(YEAR(Tableyear1[])=YEAR(M179)),1)),O179-(O179-INDEX(Table2xAcq.1[],_xlfn.AGGREGATE(15,6,(ROW(Tableyear1[])-ROW(INDEX(Tableyear1[],1,1))+1)/(YEAR(Tableyear1[])=YEAR(M179)),1)))*$C$25,O179+MAX($Q$2:Q179)*$C$19),O179)*($J180/$J179)</f>
        <v/>
      </c>
      <c r="P180" s="108">
        <f t="array" ref="P180">IF(YEAR(M180)&lt;&gt;YEAR(M179),IF(O179&gt;INDEX(Table2xAcq.1[],_xlfn.AGGREGATE(15,6,(ROW(Tableyear1[])-ROW(INDEX(Tableyear1[],1,1))+1)/(YEAR(Tableyear1[])=YEAR(M179)),1)),P179+(O179-INDEX(Table2xAcq.1[],_xlfn.AGGREGATE(15,6,(ROW(Tableyear1[])-ROW(INDEX(Tableyear1[],1,1))+1)/(YEAR(Tableyear1[])=YEAR(M179)),1)))*$C$25,P179-MAX($Q$2:Q179)*$C$19),P179)*(1+Tbill_YTM)^(1/52)</f>
        <v/>
      </c>
      <c r="Q180" s="72">
        <f>SUM(N180:P180)</f>
        <v/>
      </c>
      <c r="R180" s="72">
        <f>IF(YEAR(M180)&lt;&gt;YEAR(M179), R179*EXP($C$20/52)+(-MAX(Q$2:Q179)*$C$19), R179*EXP($C$20/52))</f>
        <v/>
      </c>
      <c r="S180" s="73">
        <f>Q180/-R180</f>
        <v/>
      </c>
      <c r="T180" s="67" t="n"/>
      <c r="U180" s="67" t="n"/>
      <c r="V180" s="67" t="n"/>
    </row>
    <row r="181">
      <c r="H181" s="104" t="n">
        <v>32573</v>
      </c>
      <c r="I181" s="105" t="n">
        <v>184.994995117187</v>
      </c>
      <c r="J181" s="106" t="n">
        <v>0.1033508771935595</v>
      </c>
      <c r="K181" s="107">
        <f>K180*(1+Tbill_YTM)^(1/52)</f>
        <v/>
      </c>
      <c r="L181" s="67" t="n"/>
      <c r="M181" s="104" t="n">
        <v>32573</v>
      </c>
      <c r="N181" s="108">
        <f>N180*($I181/$I180)</f>
        <v/>
      </c>
      <c r="O181" s="108">
        <f t="array" ref="O181">IF(YEAR(M181)&lt;&gt;YEAR(M180),IF(O180&gt;INDEX(Table2xAcq.1[],_xlfn.AGGREGATE(15,6,(ROW(Tableyear1[])-ROW(INDEX(Tableyear1[],1,1))+1)/(YEAR(Tableyear1[])=YEAR(M180)),1)),O180-(O180-INDEX(Table2xAcq.1[],_xlfn.AGGREGATE(15,6,(ROW(Tableyear1[])-ROW(INDEX(Tableyear1[],1,1))+1)/(YEAR(Tableyear1[])=YEAR(M180)),1)))*$C$25,O180+MAX($Q$2:Q180)*$C$19),O180)*($J181/$J180)</f>
        <v/>
      </c>
      <c r="P181" s="108">
        <f t="array" ref="P181">IF(YEAR(M181)&lt;&gt;YEAR(M180),IF(O180&gt;INDEX(Table2xAcq.1[],_xlfn.AGGREGATE(15,6,(ROW(Tableyear1[])-ROW(INDEX(Tableyear1[],1,1))+1)/(YEAR(Tableyear1[])=YEAR(M180)),1)),P180+(O180-INDEX(Table2xAcq.1[],_xlfn.AGGREGATE(15,6,(ROW(Tableyear1[])-ROW(INDEX(Tableyear1[],1,1))+1)/(YEAR(Tableyear1[])=YEAR(M180)),1)))*$C$25,P180-MAX($Q$2:Q180)*$C$19),P180)*(1+Tbill_YTM)^(1/52)</f>
        <v/>
      </c>
      <c r="Q181" s="72">
        <f>SUM(N181:P181)</f>
        <v/>
      </c>
      <c r="R181" s="72">
        <f>IF(YEAR(M181)&lt;&gt;YEAR(M180), R180*EXP($C$20/52)+(-MAX(Q$2:Q180)*$C$19), R180*EXP($C$20/52))</f>
        <v/>
      </c>
      <c r="S181" s="73">
        <f>Q181/-R181</f>
        <v/>
      </c>
      <c r="T181" s="67" t="n"/>
      <c r="U181" s="67" t="n"/>
      <c r="V181" s="67" t="n"/>
    </row>
    <row r="182">
      <c r="H182" s="104" t="n">
        <v>32580</v>
      </c>
      <c r="I182" s="105" t="n">
        <v>182.009994506835</v>
      </c>
      <c r="J182" s="106" t="n">
        <v>0.1000156255419377</v>
      </c>
      <c r="K182" s="107">
        <f>K181*(1+Tbill_YTM)^(1/52)</f>
        <v/>
      </c>
      <c r="L182" s="67" t="n"/>
      <c r="M182" s="104" t="n">
        <v>32580</v>
      </c>
      <c r="N182" s="108">
        <f>N181*($I182/$I181)</f>
        <v/>
      </c>
      <c r="O182" s="108">
        <f t="array" ref="O182">IF(YEAR(M182)&lt;&gt;YEAR(M181),IF(O181&gt;INDEX(Table2xAcq.1[],_xlfn.AGGREGATE(15,6,(ROW(Tableyear1[])-ROW(INDEX(Tableyear1[],1,1))+1)/(YEAR(Tableyear1[])=YEAR(M181)),1)),O181-(O181-INDEX(Table2xAcq.1[],_xlfn.AGGREGATE(15,6,(ROW(Tableyear1[])-ROW(INDEX(Tableyear1[],1,1))+1)/(YEAR(Tableyear1[])=YEAR(M181)),1)))*$C$25,O181+MAX($Q$2:Q181)*$C$19),O181)*($J182/$J181)</f>
        <v/>
      </c>
      <c r="P182" s="108">
        <f t="array" ref="P182">IF(YEAR(M182)&lt;&gt;YEAR(M181),IF(O181&gt;INDEX(Table2xAcq.1[],_xlfn.AGGREGATE(15,6,(ROW(Tableyear1[])-ROW(INDEX(Tableyear1[],1,1))+1)/(YEAR(Tableyear1[])=YEAR(M181)),1)),P181+(O181-INDEX(Table2xAcq.1[],_xlfn.AGGREGATE(15,6,(ROW(Tableyear1[])-ROW(INDEX(Tableyear1[],1,1))+1)/(YEAR(Tableyear1[])=YEAR(M181)),1)))*$C$25,P181-MAX($Q$2:Q181)*$C$19),P181)*(1+Tbill_YTM)^(1/52)</f>
        <v/>
      </c>
      <c r="Q182" s="72">
        <f>SUM(N182:P182)</f>
        <v/>
      </c>
      <c r="R182" s="72">
        <f>IF(YEAR(M182)&lt;&gt;YEAR(M181), R181*EXP($C$20/52)+(-MAX(Q$2:Q181)*$C$19), R181*EXP($C$20/52))</f>
        <v/>
      </c>
      <c r="S182" s="73">
        <f>Q182/-R182</f>
        <v/>
      </c>
      <c r="T182" s="67" t="n"/>
      <c r="U182" s="67" t="n"/>
      <c r="V182" s="67" t="n"/>
    </row>
    <row r="183">
      <c r="H183" s="104" t="n">
        <v>32587</v>
      </c>
      <c r="I183" s="105" t="n">
        <v>181.039993286132</v>
      </c>
      <c r="J183" s="106" t="n">
        <v>0.09894958211802656</v>
      </c>
      <c r="K183" s="107">
        <f>K182*(1+Tbill_YTM)^(1/52)</f>
        <v/>
      </c>
      <c r="L183" s="67" t="n"/>
      <c r="M183" s="104" t="n">
        <v>32587</v>
      </c>
      <c r="N183" s="108">
        <f>N182*($I183/$I182)</f>
        <v/>
      </c>
      <c r="O183" s="108">
        <f t="array" ref="O183">IF(YEAR(M183)&lt;&gt;YEAR(M182),IF(O182&gt;INDEX(Table2xAcq.1[],_xlfn.AGGREGATE(15,6,(ROW(Tableyear1[])-ROW(INDEX(Tableyear1[],1,1))+1)/(YEAR(Tableyear1[])=YEAR(M182)),1)),O182-(O182-INDEX(Table2xAcq.1[],_xlfn.AGGREGATE(15,6,(ROW(Tableyear1[])-ROW(INDEX(Tableyear1[],1,1))+1)/(YEAR(Tableyear1[])=YEAR(M182)),1)))*$C$25,O182+MAX($Q$2:Q182)*$C$19),O182)*($J183/$J182)</f>
        <v/>
      </c>
      <c r="P183" s="108">
        <f t="array" ref="P183">IF(YEAR(M183)&lt;&gt;YEAR(M182),IF(O182&gt;INDEX(Table2xAcq.1[],_xlfn.AGGREGATE(15,6,(ROW(Tableyear1[])-ROW(INDEX(Tableyear1[],1,1))+1)/(YEAR(Tableyear1[])=YEAR(M182)),1)),P182+(O182-INDEX(Table2xAcq.1[],_xlfn.AGGREGATE(15,6,(ROW(Tableyear1[])-ROW(INDEX(Tableyear1[],1,1))+1)/(YEAR(Tableyear1[])=YEAR(M182)),1)))*$C$25,P182-MAX($Q$2:Q182)*$C$19),P182)*(1+Tbill_YTM)^(1/52)</f>
        <v/>
      </c>
      <c r="Q183" s="72">
        <f>SUM(N183:P183)</f>
        <v/>
      </c>
      <c r="R183" s="72">
        <f>IF(YEAR(M183)&lt;&gt;YEAR(M182), R182*EXP($C$20/52)+(-MAX(Q$2:Q182)*$C$19), R182*EXP($C$20/52))</f>
        <v/>
      </c>
      <c r="S183" s="73">
        <f>Q183/-R183</f>
        <v/>
      </c>
      <c r="T183" s="67" t="n"/>
      <c r="U183" s="67" t="n"/>
      <c r="V183" s="67" t="n"/>
    </row>
    <row r="184">
      <c r="H184" s="104" t="n">
        <v>32594</v>
      </c>
      <c r="I184" s="105" t="n">
        <v>185.869995117187</v>
      </c>
      <c r="J184" s="106" t="n">
        <v>0.1042293731093666</v>
      </c>
      <c r="K184" s="107">
        <f>K183*(1+Tbill_YTM)^(1/52)</f>
        <v/>
      </c>
      <c r="L184" s="67" t="n"/>
      <c r="M184" s="104" t="n">
        <v>32594</v>
      </c>
      <c r="N184" s="108">
        <f>N183*($I184/$I183)</f>
        <v/>
      </c>
      <c r="O184" s="108">
        <f t="array" ref="O184">IF(YEAR(M184)&lt;&gt;YEAR(M183),IF(O183&gt;INDEX(Table2xAcq.1[],_xlfn.AGGREGATE(15,6,(ROW(Tableyear1[])-ROW(INDEX(Tableyear1[],1,1))+1)/(YEAR(Tableyear1[])=YEAR(M183)),1)),O183-(O183-INDEX(Table2xAcq.1[],_xlfn.AGGREGATE(15,6,(ROW(Tableyear1[])-ROW(INDEX(Tableyear1[],1,1))+1)/(YEAR(Tableyear1[])=YEAR(M183)),1)))*$C$25,O183+MAX($Q$2:Q183)*$C$19),O183)*($J184/$J183)</f>
        <v/>
      </c>
      <c r="P184" s="108">
        <f t="array" ref="P184">IF(YEAR(M184)&lt;&gt;YEAR(M183),IF(O183&gt;INDEX(Table2xAcq.1[],_xlfn.AGGREGATE(15,6,(ROW(Tableyear1[])-ROW(INDEX(Tableyear1[],1,1))+1)/(YEAR(Tableyear1[])=YEAR(M183)),1)),P183+(O183-INDEX(Table2xAcq.1[],_xlfn.AGGREGATE(15,6,(ROW(Tableyear1[])-ROW(INDEX(Tableyear1[],1,1))+1)/(YEAR(Tableyear1[])=YEAR(M183)),1)))*$C$25,P183-MAX($Q$2:Q183)*$C$19),P183)*(1+Tbill_YTM)^(1/52)</f>
        <v/>
      </c>
      <c r="Q184" s="72">
        <f>SUM(N184:P184)</f>
        <v/>
      </c>
      <c r="R184" s="72">
        <f>IF(YEAR(M184)&lt;&gt;YEAR(M183), R183*EXP($C$20/52)+(-MAX(Q$2:Q183)*$C$19), R183*EXP($C$20/52))</f>
        <v/>
      </c>
      <c r="S184" s="73">
        <f>Q184/-R184</f>
        <v/>
      </c>
      <c r="T184" s="67" t="n"/>
      <c r="U184" s="67" t="n"/>
      <c r="V184" s="67" t="n"/>
    </row>
    <row r="185">
      <c r="H185" s="104" t="n">
        <v>32601</v>
      </c>
      <c r="I185" s="105" t="n">
        <v>188.399993896484</v>
      </c>
      <c r="J185" s="106" t="n">
        <v>0.1070668422400602</v>
      </c>
      <c r="K185" s="107">
        <f>K184*(1+Tbill_YTM)^(1/52)</f>
        <v/>
      </c>
      <c r="L185" s="67" t="n"/>
      <c r="M185" s="104" t="n">
        <v>32601</v>
      </c>
      <c r="N185" s="108">
        <f>N184*($I185/$I184)</f>
        <v/>
      </c>
      <c r="O185" s="108">
        <f t="array" ref="O185">IF(YEAR(M185)&lt;&gt;YEAR(M184),IF(O184&gt;INDEX(Table2xAcq.1[],_xlfn.AGGREGATE(15,6,(ROW(Tableyear1[])-ROW(INDEX(Tableyear1[],1,1))+1)/(YEAR(Tableyear1[])=YEAR(M184)),1)),O184-(O184-INDEX(Table2xAcq.1[],_xlfn.AGGREGATE(15,6,(ROW(Tableyear1[])-ROW(INDEX(Tableyear1[],1,1))+1)/(YEAR(Tableyear1[])=YEAR(M184)),1)))*$C$25,O184+MAX($Q$2:Q184)*$C$19),O184)*($J185/$J184)</f>
        <v/>
      </c>
      <c r="P185" s="108">
        <f t="array" ref="P185">IF(YEAR(M185)&lt;&gt;YEAR(M184),IF(O184&gt;INDEX(Table2xAcq.1[],_xlfn.AGGREGATE(15,6,(ROW(Tableyear1[])-ROW(INDEX(Tableyear1[],1,1))+1)/(YEAR(Tableyear1[])=YEAR(M184)),1)),P184+(O184-INDEX(Table2xAcq.1[],_xlfn.AGGREGATE(15,6,(ROW(Tableyear1[])-ROW(INDEX(Tableyear1[],1,1))+1)/(YEAR(Tableyear1[])=YEAR(M184)),1)))*$C$25,P184-MAX($Q$2:Q184)*$C$19),P184)*(1+Tbill_YTM)^(1/52)</f>
        <v/>
      </c>
      <c r="Q185" s="72">
        <f>SUM(N185:P185)</f>
        <v/>
      </c>
      <c r="R185" s="72">
        <f>IF(YEAR(M185)&lt;&gt;YEAR(M184), R184*EXP($C$20/52)+(-MAX(Q$2:Q184)*$C$19), R184*EXP($C$20/52))</f>
        <v/>
      </c>
      <c r="S185" s="73">
        <f>Q185/-R185</f>
        <v/>
      </c>
      <c r="T185" s="67" t="n"/>
      <c r="U185" s="67" t="n"/>
      <c r="V185" s="67" t="n"/>
    </row>
    <row r="186">
      <c r="H186" s="104" t="n">
        <v>32608</v>
      </c>
      <c r="I186" s="105" t="n">
        <v>194.630004882812</v>
      </c>
      <c r="J186" s="106" t="n">
        <v>0.1141478149049905</v>
      </c>
      <c r="K186" s="107">
        <f>K185*(1+Tbill_YTM)^(1/52)</f>
        <v/>
      </c>
      <c r="L186" s="67" t="n"/>
      <c r="M186" s="104" t="n">
        <v>32608</v>
      </c>
      <c r="N186" s="108">
        <f>N185*($I186/$I185)</f>
        <v/>
      </c>
      <c r="O186" s="108">
        <f t="array" ref="O186">IF(YEAR(M186)&lt;&gt;YEAR(M185),IF(O185&gt;INDEX(Table2xAcq.1[],_xlfn.AGGREGATE(15,6,(ROW(Tableyear1[])-ROW(INDEX(Tableyear1[],1,1))+1)/(YEAR(Tableyear1[])=YEAR(M185)),1)),O185-(O185-INDEX(Table2xAcq.1[],_xlfn.AGGREGATE(15,6,(ROW(Tableyear1[])-ROW(INDEX(Tableyear1[],1,1))+1)/(YEAR(Tableyear1[])=YEAR(M185)),1)))*$C$25,O185+MAX($Q$2:Q185)*$C$19),O185)*($J186/$J185)</f>
        <v/>
      </c>
      <c r="P186" s="108">
        <f t="array" ref="P186">IF(YEAR(M186)&lt;&gt;YEAR(M185),IF(O185&gt;INDEX(Table2xAcq.1[],_xlfn.AGGREGATE(15,6,(ROW(Tableyear1[])-ROW(INDEX(Tableyear1[],1,1))+1)/(YEAR(Tableyear1[])=YEAR(M185)),1)),P185+(O185-INDEX(Table2xAcq.1[],_xlfn.AGGREGATE(15,6,(ROW(Tableyear1[])-ROW(INDEX(Tableyear1[],1,1))+1)/(YEAR(Tableyear1[])=YEAR(M185)),1)))*$C$25,P185-MAX($Q$2:Q185)*$C$19),P185)*(1+Tbill_YTM)^(1/52)</f>
        <v/>
      </c>
      <c r="Q186" s="72">
        <f>SUM(N186:P186)</f>
        <v/>
      </c>
      <c r="R186" s="72">
        <f>IF(YEAR(M186)&lt;&gt;YEAR(M185), R185*EXP($C$20/52)+(-MAX(Q$2:Q185)*$C$19), R185*EXP($C$20/52))</f>
        <v/>
      </c>
      <c r="S186" s="73">
        <f>Q186/-R186</f>
        <v/>
      </c>
      <c r="T186" s="67" t="n"/>
      <c r="U186" s="67" t="n"/>
      <c r="V186" s="67" t="n"/>
    </row>
    <row r="187">
      <c r="H187" s="104" t="n">
        <v>32615</v>
      </c>
      <c r="I187" s="105" t="n">
        <v>198.860000610351</v>
      </c>
      <c r="J187" s="106" t="n">
        <v>0.1191094832731</v>
      </c>
      <c r="K187" s="107">
        <f>K186*(1+Tbill_YTM)^(1/52)</f>
        <v/>
      </c>
      <c r="L187" s="67" t="n"/>
      <c r="M187" s="104" t="n">
        <v>32615</v>
      </c>
      <c r="N187" s="108">
        <f>N186*($I187/$I186)</f>
        <v/>
      </c>
      <c r="O187" s="108">
        <f t="array" ref="O187">IF(YEAR(M187)&lt;&gt;YEAR(M186),IF(O186&gt;INDEX(Table2xAcq.1[],_xlfn.AGGREGATE(15,6,(ROW(Tableyear1[])-ROW(INDEX(Tableyear1[],1,1))+1)/(YEAR(Tableyear1[])=YEAR(M186)),1)),O186-(O186-INDEX(Table2xAcq.1[],_xlfn.AGGREGATE(15,6,(ROW(Tableyear1[])-ROW(INDEX(Tableyear1[],1,1))+1)/(YEAR(Tableyear1[])=YEAR(M186)),1)))*$C$25,O186+MAX($Q$2:Q186)*$C$19),O186)*($J187/$J186)</f>
        <v/>
      </c>
      <c r="P187" s="108">
        <f t="array" ref="P187">IF(YEAR(M187)&lt;&gt;YEAR(M186),IF(O186&gt;INDEX(Table2xAcq.1[],_xlfn.AGGREGATE(15,6,(ROW(Tableyear1[])-ROW(INDEX(Tableyear1[],1,1))+1)/(YEAR(Tableyear1[])=YEAR(M186)),1)),P186+(O186-INDEX(Table2xAcq.1[],_xlfn.AGGREGATE(15,6,(ROW(Tableyear1[])-ROW(INDEX(Tableyear1[],1,1))+1)/(YEAR(Tableyear1[])=YEAR(M186)),1)))*$C$25,P186-MAX($Q$2:Q186)*$C$19),P186)*(1+Tbill_YTM)^(1/52)</f>
        <v/>
      </c>
      <c r="Q187" s="72">
        <f>SUM(N187:P187)</f>
        <v/>
      </c>
      <c r="R187" s="72">
        <f>IF(YEAR(M187)&lt;&gt;YEAR(M186), R186*EXP($C$20/52)+(-MAX(Q$2:Q186)*$C$19), R186*EXP($C$20/52))</f>
        <v/>
      </c>
      <c r="S187" s="73">
        <f>Q187/-R187</f>
        <v/>
      </c>
      <c r="T187" s="67" t="n"/>
      <c r="U187" s="67" t="n"/>
      <c r="V187" s="67" t="n"/>
    </row>
    <row r="188">
      <c r="H188" s="104" t="n">
        <v>32622</v>
      </c>
      <c r="I188" s="105" t="n">
        <v>200.470001220703</v>
      </c>
      <c r="J188" s="106" t="n">
        <v>0.1210381400183461</v>
      </c>
      <c r="K188" s="107">
        <f>K187*(1+Tbill_YTM)^(1/52)</f>
        <v/>
      </c>
      <c r="L188" s="67" t="n"/>
      <c r="M188" s="104" t="n">
        <v>32622</v>
      </c>
      <c r="N188" s="108">
        <f>N187*($I188/$I187)</f>
        <v/>
      </c>
      <c r="O188" s="108">
        <f t="array" ref="O188">IF(YEAR(M188)&lt;&gt;YEAR(M187),IF(O187&gt;INDEX(Table2xAcq.1[],_xlfn.AGGREGATE(15,6,(ROW(Tableyear1[])-ROW(INDEX(Tableyear1[],1,1))+1)/(YEAR(Tableyear1[])=YEAR(M187)),1)),O187-(O187-INDEX(Table2xAcq.1[],_xlfn.AGGREGATE(15,6,(ROW(Tableyear1[])-ROW(INDEX(Tableyear1[],1,1))+1)/(YEAR(Tableyear1[])=YEAR(M187)),1)))*$C$25,O187+MAX($Q$2:Q187)*$C$19),O187)*($J188/$J187)</f>
        <v/>
      </c>
      <c r="P188" s="108">
        <f t="array" ref="P188">IF(YEAR(M188)&lt;&gt;YEAR(M187),IF(O187&gt;INDEX(Table2xAcq.1[],_xlfn.AGGREGATE(15,6,(ROW(Tableyear1[])-ROW(INDEX(Tableyear1[],1,1))+1)/(YEAR(Tableyear1[])=YEAR(M187)),1)),P187+(O187-INDEX(Table2xAcq.1[],_xlfn.AGGREGATE(15,6,(ROW(Tableyear1[])-ROW(INDEX(Tableyear1[],1,1))+1)/(YEAR(Tableyear1[])=YEAR(M187)),1)))*$C$25,P187-MAX($Q$2:Q187)*$C$19),P187)*(1+Tbill_YTM)^(1/52)</f>
        <v/>
      </c>
      <c r="Q188" s="72">
        <f>SUM(N188:P188)</f>
        <v/>
      </c>
      <c r="R188" s="72">
        <f>IF(YEAR(M188)&lt;&gt;YEAR(M187), R187*EXP($C$20/52)+(-MAX(Q$2:Q187)*$C$19), R187*EXP($C$20/52))</f>
        <v/>
      </c>
      <c r="S188" s="73">
        <f>Q188/-R188</f>
        <v/>
      </c>
      <c r="T188" s="67" t="n"/>
      <c r="U188" s="67" t="n"/>
      <c r="V188" s="67" t="n"/>
    </row>
    <row r="189">
      <c r="H189" s="104" t="n">
        <v>32629</v>
      </c>
      <c r="I189" s="105" t="n">
        <v>203.440002441406</v>
      </c>
      <c r="J189" s="106" t="n">
        <v>0.1246245461780422</v>
      </c>
      <c r="K189" s="107">
        <f>K188*(1+Tbill_YTM)^(1/52)</f>
        <v/>
      </c>
      <c r="L189" s="67" t="n"/>
      <c r="M189" s="104" t="n">
        <v>32629</v>
      </c>
      <c r="N189" s="108">
        <f>N188*($I189/$I188)</f>
        <v/>
      </c>
      <c r="O189" s="108">
        <f t="array" ref="O189">IF(YEAR(M189)&lt;&gt;YEAR(M188),IF(O188&gt;INDEX(Table2xAcq.1[],_xlfn.AGGREGATE(15,6,(ROW(Tableyear1[])-ROW(INDEX(Tableyear1[],1,1))+1)/(YEAR(Tableyear1[])=YEAR(M188)),1)),O188-(O188-INDEX(Table2xAcq.1[],_xlfn.AGGREGATE(15,6,(ROW(Tableyear1[])-ROW(INDEX(Tableyear1[],1,1))+1)/(YEAR(Tableyear1[])=YEAR(M188)),1)))*$C$25,O188+MAX($Q$2:Q188)*$C$19),O188)*($J189/$J188)</f>
        <v/>
      </c>
      <c r="P189" s="108">
        <f t="array" ref="P189">IF(YEAR(M189)&lt;&gt;YEAR(M188),IF(O188&gt;INDEX(Table2xAcq.1[],_xlfn.AGGREGATE(15,6,(ROW(Tableyear1[])-ROW(INDEX(Tableyear1[],1,1))+1)/(YEAR(Tableyear1[])=YEAR(M188)),1)),P188+(O188-INDEX(Table2xAcq.1[],_xlfn.AGGREGATE(15,6,(ROW(Tableyear1[])-ROW(INDEX(Tableyear1[],1,1))+1)/(YEAR(Tableyear1[])=YEAR(M188)),1)))*$C$25,P188-MAX($Q$2:Q188)*$C$19),P188)*(1+Tbill_YTM)^(1/52)</f>
        <v/>
      </c>
      <c r="Q189" s="72">
        <f>SUM(N189:P189)</f>
        <v/>
      </c>
      <c r="R189" s="72">
        <f>IF(YEAR(M189)&lt;&gt;YEAR(M188), R188*EXP($C$20/52)+(-MAX(Q$2:Q188)*$C$19), R188*EXP($C$20/52))</f>
        <v/>
      </c>
      <c r="S189" s="73">
        <f>Q189/-R189</f>
        <v/>
      </c>
      <c r="T189" s="67" t="n"/>
      <c r="U189" s="67" t="n"/>
      <c r="V189" s="67" t="n"/>
    </row>
    <row r="190">
      <c r="H190" s="104" t="n">
        <v>32636</v>
      </c>
      <c r="I190" s="105" t="n">
        <v>207.154998779296</v>
      </c>
      <c r="J190" s="106" t="n">
        <v>0.129176057455142</v>
      </c>
      <c r="K190" s="107">
        <f>K189*(1+Tbill_YTM)^(1/52)</f>
        <v/>
      </c>
      <c r="L190" s="67" t="n"/>
      <c r="M190" s="104" t="n">
        <v>32636</v>
      </c>
      <c r="N190" s="108">
        <f>N189*($I190/$I189)</f>
        <v/>
      </c>
      <c r="O190" s="108">
        <f t="array" ref="O190">IF(YEAR(M190)&lt;&gt;YEAR(M189),IF(O189&gt;INDEX(Table2xAcq.1[],_xlfn.AGGREGATE(15,6,(ROW(Tableyear1[])-ROW(INDEX(Tableyear1[],1,1))+1)/(YEAR(Tableyear1[])=YEAR(M189)),1)),O189-(O189-INDEX(Table2xAcq.1[],_xlfn.AGGREGATE(15,6,(ROW(Tableyear1[])-ROW(INDEX(Tableyear1[],1,1))+1)/(YEAR(Tableyear1[])=YEAR(M189)),1)))*$C$25,O189+MAX($Q$2:Q189)*$C$19),O189)*($J190/$J189)</f>
        <v/>
      </c>
      <c r="P190" s="108">
        <f t="array" ref="P190">IF(YEAR(M190)&lt;&gt;YEAR(M189),IF(O189&gt;INDEX(Table2xAcq.1[],_xlfn.AGGREGATE(15,6,(ROW(Tableyear1[])-ROW(INDEX(Tableyear1[],1,1))+1)/(YEAR(Tableyear1[])=YEAR(M189)),1)),P189+(O189-INDEX(Table2xAcq.1[],_xlfn.AGGREGATE(15,6,(ROW(Tableyear1[])-ROW(INDEX(Tableyear1[],1,1))+1)/(YEAR(Tableyear1[])=YEAR(M189)),1)))*$C$25,P189-MAX($Q$2:Q189)*$C$19),P189)*(1+Tbill_YTM)^(1/52)</f>
        <v/>
      </c>
      <c r="Q190" s="72">
        <f>SUM(N190:P190)</f>
        <v/>
      </c>
      <c r="R190" s="72">
        <f>IF(YEAR(M190)&lt;&gt;YEAR(M189), R189*EXP($C$20/52)+(-MAX(Q$2:Q189)*$C$19), R189*EXP($C$20/52))</f>
        <v/>
      </c>
      <c r="S190" s="73">
        <f>Q190/-R190</f>
        <v/>
      </c>
      <c r="T190" s="67" t="n"/>
      <c r="U190" s="67" t="n"/>
      <c r="V190" s="67" t="n"/>
    </row>
    <row r="191" ht="17.5" customHeight="1" s="15" thickBot="1">
      <c r="G191" s="85" t="inlineStr">
        <is>
          <t>Full recovery</t>
        </is>
      </c>
      <c r="H191" s="124" t="n">
        <v>32643</v>
      </c>
      <c r="I191" s="125" t="n">
        <v>212.610000610351</v>
      </c>
      <c r="J191" s="106" t="n">
        <v>0.1359792302880313</v>
      </c>
      <c r="K191" s="107">
        <f>K190*(1+Tbill_YTM)^(1/52)</f>
        <v/>
      </c>
      <c r="L191" s="67" t="n"/>
      <c r="M191" s="124" t="n">
        <v>32643</v>
      </c>
      <c r="N191" s="108">
        <f>N190*($I191/$I190)</f>
        <v/>
      </c>
      <c r="O191" s="108">
        <f t="array" ref="O191">IF(YEAR(M191)&lt;&gt;YEAR(M190),IF(O190&gt;INDEX(Table2xAcq.1[],_xlfn.AGGREGATE(15,6,(ROW(Tableyear1[])-ROW(INDEX(Tableyear1[],1,1))+1)/(YEAR(Tableyear1[])=YEAR(M190)),1)),O190-(O190-INDEX(Table2xAcq.1[],_xlfn.AGGREGATE(15,6,(ROW(Tableyear1[])-ROW(INDEX(Tableyear1[],1,1))+1)/(YEAR(Tableyear1[])=YEAR(M190)),1)))*$C$25,O190+MAX($Q$2:Q190)*$C$19),O190)*($J191/$J190)</f>
        <v/>
      </c>
      <c r="P191" s="108">
        <f t="array" ref="P191">IF(YEAR(M191)&lt;&gt;YEAR(M190),IF(O190&gt;INDEX(Table2xAcq.1[],_xlfn.AGGREGATE(15,6,(ROW(Tableyear1[])-ROW(INDEX(Tableyear1[],1,1))+1)/(YEAR(Tableyear1[])=YEAR(M190)),1)),P190+(O190-INDEX(Table2xAcq.1[],_xlfn.AGGREGATE(15,6,(ROW(Tableyear1[])-ROW(INDEX(Tableyear1[],1,1))+1)/(YEAR(Tableyear1[])=YEAR(M190)),1)))*$C$25,P190-MAX($Q$2:Q190)*$C$19),P190)*(1+Tbill_YTM)^(1/52)</f>
        <v/>
      </c>
      <c r="Q191" s="72">
        <f>SUM(N191:P191)</f>
        <v/>
      </c>
      <c r="R191" s="72">
        <f>IF(YEAR(M191)&lt;&gt;YEAR(M190), R190*EXP($C$20/52)+(-MAX(Q$2:Q190)*$C$19), R190*EXP($C$20/52))</f>
        <v/>
      </c>
      <c r="S191" s="73">
        <f>Q191/-R191</f>
        <v/>
      </c>
      <c r="T191" s="67" t="n"/>
      <c r="U191" s="67" t="n"/>
      <c r="V191" s="67" t="n"/>
    </row>
    <row r="192">
      <c r="H192" s="104" t="n">
        <v>32650</v>
      </c>
      <c r="I192" s="105" t="n">
        <v>214.434997558593</v>
      </c>
      <c r="J192" s="106" t="n">
        <v>0.138313661214023</v>
      </c>
      <c r="K192" s="107">
        <f>K191*(1+Tbill_YTM)^(1/52)</f>
        <v/>
      </c>
      <c r="L192" s="67" t="n"/>
      <c r="M192" s="104" t="n">
        <v>32650</v>
      </c>
      <c r="N192" s="108">
        <f>N191*($I192/$I191)</f>
        <v/>
      </c>
      <c r="O192" s="108">
        <f t="array" ref="O192">IF(YEAR(M192)&lt;&gt;YEAR(M191),IF(O191&gt;INDEX(Table2xAcq.1[],_xlfn.AGGREGATE(15,6,(ROW(Tableyear1[])-ROW(INDEX(Tableyear1[],1,1))+1)/(YEAR(Tableyear1[])=YEAR(M191)),1)),O191-(O191-INDEX(Table2xAcq.1[],_xlfn.AGGREGATE(15,6,(ROW(Tableyear1[])-ROW(INDEX(Tableyear1[],1,1))+1)/(YEAR(Tableyear1[])=YEAR(M191)),1)))*$C$25,O191+MAX($Q$2:Q191)*$C$19),O191)*($J192/$J191)</f>
        <v/>
      </c>
      <c r="P192" s="108">
        <f t="array" ref="P192">IF(YEAR(M192)&lt;&gt;YEAR(M191),IF(O191&gt;INDEX(Table2xAcq.1[],_xlfn.AGGREGATE(15,6,(ROW(Tableyear1[])-ROW(INDEX(Tableyear1[],1,1))+1)/(YEAR(Tableyear1[])=YEAR(M191)),1)),P191+(O191-INDEX(Table2xAcq.1[],_xlfn.AGGREGATE(15,6,(ROW(Tableyear1[])-ROW(INDEX(Tableyear1[],1,1))+1)/(YEAR(Tableyear1[])=YEAR(M191)),1)))*$C$25,P191-MAX($Q$2:Q191)*$C$19),P191)*(1+Tbill_YTM)^(1/52)</f>
        <v/>
      </c>
      <c r="Q192" s="72">
        <f>SUM(N192:P192)</f>
        <v/>
      </c>
      <c r="R192" s="72">
        <f>IF(YEAR(M192)&lt;&gt;YEAR(M191), R191*EXP($C$20/52)+(-MAX(Q$2:Q191)*$C$19), R191*EXP($C$20/52))</f>
        <v/>
      </c>
      <c r="S192" s="73">
        <f>Q192/-R192</f>
        <v/>
      </c>
      <c r="T192" s="67" t="n"/>
      <c r="U192" s="67" t="n"/>
      <c r="V192" s="67" t="n"/>
    </row>
    <row r="193">
      <c r="H193" s="104" t="n">
        <v>32657</v>
      </c>
      <c r="I193" s="105" t="n">
        <v>217.789993286132</v>
      </c>
      <c r="J193" s="106" t="n">
        <v>0.1426417023240711</v>
      </c>
      <c r="K193" s="107">
        <f>K192*(1+Tbill_YTM)^(1/52)</f>
        <v/>
      </c>
      <c r="L193" s="67" t="n"/>
      <c r="M193" s="104" t="n">
        <v>32657</v>
      </c>
      <c r="N193" s="108">
        <f>N192*($I193/$I192)</f>
        <v/>
      </c>
      <c r="O193" s="108">
        <f t="array" ref="O193">IF(YEAR(M193)&lt;&gt;YEAR(M192),IF(O192&gt;INDEX(Table2xAcq.1[],_xlfn.AGGREGATE(15,6,(ROW(Tableyear1[])-ROW(INDEX(Tableyear1[],1,1))+1)/(YEAR(Tableyear1[])=YEAR(M192)),1)),O192-(O192-INDEX(Table2xAcq.1[],_xlfn.AGGREGATE(15,6,(ROW(Tableyear1[])-ROW(INDEX(Tableyear1[],1,1))+1)/(YEAR(Tableyear1[])=YEAR(M192)),1)))*$C$25,O192+MAX($Q$2:Q192)*$C$19),O192)*($J193/$J192)</f>
        <v/>
      </c>
      <c r="P193" s="108">
        <f t="array" ref="P193">IF(YEAR(M193)&lt;&gt;YEAR(M192),IF(O192&gt;INDEX(Table2xAcq.1[],_xlfn.AGGREGATE(15,6,(ROW(Tableyear1[])-ROW(INDEX(Tableyear1[],1,1))+1)/(YEAR(Tableyear1[])=YEAR(M192)),1)),P192+(O192-INDEX(Table2xAcq.1[],_xlfn.AGGREGATE(15,6,(ROW(Tableyear1[])-ROW(INDEX(Tableyear1[],1,1))+1)/(YEAR(Tableyear1[])=YEAR(M192)),1)))*$C$25,P192-MAX($Q$2:Q192)*$C$19),P192)*(1+Tbill_YTM)^(1/52)</f>
        <v/>
      </c>
      <c r="Q193" s="72">
        <f>SUM(N193:P193)</f>
        <v/>
      </c>
      <c r="R193" s="72">
        <f>IF(YEAR(M193)&lt;&gt;YEAR(M192), R192*EXP($C$20/52)+(-MAX(Q$2:Q192)*$C$19), R192*EXP($C$20/52))</f>
        <v/>
      </c>
      <c r="S193" s="73">
        <f>Q193/-R193</f>
        <v/>
      </c>
      <c r="T193" s="67" t="n"/>
      <c r="U193" s="67" t="n"/>
      <c r="V193" s="67" t="n"/>
    </row>
    <row r="194">
      <c r="H194" s="104" t="n">
        <v>32664</v>
      </c>
      <c r="I194" s="105" t="n">
        <v>218.794998168945</v>
      </c>
      <c r="J194" s="106" t="n">
        <v>0.1439581595695618</v>
      </c>
      <c r="K194" s="107">
        <f>K193*(1+Tbill_YTM)^(1/52)</f>
        <v/>
      </c>
      <c r="L194" s="67" t="n"/>
      <c r="M194" s="104" t="n">
        <v>32664</v>
      </c>
      <c r="N194" s="108">
        <f>N193*($I194/$I193)</f>
        <v/>
      </c>
      <c r="O194" s="108">
        <f t="array" ref="O194">IF(YEAR(M194)&lt;&gt;YEAR(M193),IF(O193&gt;INDEX(Table2xAcq.1[],_xlfn.AGGREGATE(15,6,(ROW(Tableyear1[])-ROW(INDEX(Tableyear1[],1,1))+1)/(YEAR(Tableyear1[])=YEAR(M193)),1)),O193-(O193-INDEX(Table2xAcq.1[],_xlfn.AGGREGATE(15,6,(ROW(Tableyear1[])-ROW(INDEX(Tableyear1[],1,1))+1)/(YEAR(Tableyear1[])=YEAR(M193)),1)))*$C$25,O193+MAX($Q$2:Q193)*$C$19),O193)*($J194/$J193)</f>
        <v/>
      </c>
      <c r="P194" s="108">
        <f t="array" ref="P194">IF(YEAR(M194)&lt;&gt;YEAR(M193),IF(O193&gt;INDEX(Table2xAcq.1[],_xlfn.AGGREGATE(15,6,(ROW(Tableyear1[])-ROW(INDEX(Tableyear1[],1,1))+1)/(YEAR(Tableyear1[])=YEAR(M193)),1)),P193+(O193-INDEX(Table2xAcq.1[],_xlfn.AGGREGATE(15,6,(ROW(Tableyear1[])-ROW(INDEX(Tableyear1[],1,1))+1)/(YEAR(Tableyear1[])=YEAR(M193)),1)))*$C$25,P193-MAX($Q$2:Q193)*$C$19),P193)*(1+Tbill_YTM)^(1/52)</f>
        <v/>
      </c>
      <c r="Q194" s="72">
        <f>SUM(N194:P194)</f>
        <v/>
      </c>
      <c r="R194" s="72">
        <f>IF(YEAR(M194)&lt;&gt;YEAR(M193), R193*EXP($C$20/52)+(-MAX(Q$2:Q193)*$C$19), R193*EXP($C$20/52))</f>
        <v/>
      </c>
      <c r="S194" s="73">
        <f>Q194/-R194</f>
        <v/>
      </c>
      <c r="T194" s="67" t="n"/>
      <c r="U194" s="67" t="n"/>
      <c r="V194" s="67" t="n"/>
    </row>
    <row r="195">
      <c r="H195" s="104" t="n">
        <v>32671</v>
      </c>
      <c r="I195" s="105" t="n">
        <v>212.815002441406</v>
      </c>
      <c r="J195" s="106" t="n">
        <v>0.1360889743836589</v>
      </c>
      <c r="K195" s="107">
        <f>K194*(1+Tbill_YTM)^(1/52)</f>
        <v/>
      </c>
      <c r="L195" s="67" t="n"/>
      <c r="M195" s="104" t="n">
        <v>32671</v>
      </c>
      <c r="N195" s="108">
        <f>N194*($I195/$I194)</f>
        <v/>
      </c>
      <c r="O195" s="108">
        <f t="array" ref="O195">IF(YEAR(M195)&lt;&gt;YEAR(M194),IF(O194&gt;INDEX(Table2xAcq.1[],_xlfn.AGGREGATE(15,6,(ROW(Tableyear1[])-ROW(INDEX(Tableyear1[],1,1))+1)/(YEAR(Tableyear1[])=YEAR(M194)),1)),O194-(O194-INDEX(Table2xAcq.1[],_xlfn.AGGREGATE(15,6,(ROW(Tableyear1[])-ROW(INDEX(Tableyear1[],1,1))+1)/(YEAR(Tableyear1[])=YEAR(M194)),1)))*$C$25,O194+MAX($Q$2:Q194)*$C$19),O194)*($J195/$J194)</f>
        <v/>
      </c>
      <c r="P195" s="108">
        <f t="array" ref="P195">IF(YEAR(M195)&lt;&gt;YEAR(M194),IF(O194&gt;INDEX(Table2xAcq.1[],_xlfn.AGGREGATE(15,6,(ROW(Tableyear1[])-ROW(INDEX(Tableyear1[],1,1))+1)/(YEAR(Tableyear1[])=YEAR(M194)),1)),P194+(O194-INDEX(Table2xAcq.1[],_xlfn.AGGREGATE(15,6,(ROW(Tableyear1[])-ROW(INDEX(Tableyear1[],1,1))+1)/(YEAR(Tableyear1[])=YEAR(M194)),1)))*$C$25,P194-MAX($Q$2:Q194)*$C$19),P194)*(1+Tbill_YTM)^(1/52)</f>
        <v/>
      </c>
      <c r="Q195" s="72">
        <f>SUM(N195:P195)</f>
        <v/>
      </c>
      <c r="R195" s="72">
        <f>IF(YEAR(M195)&lt;&gt;YEAR(M194), R194*EXP($C$20/52)+(-MAX(Q$2:Q194)*$C$19), R194*EXP($C$20/52))</f>
        <v/>
      </c>
      <c r="S195" s="73">
        <f>Q195/-R195</f>
        <v/>
      </c>
      <c r="T195" s="67" t="n"/>
      <c r="U195" s="67" t="n"/>
      <c r="V195" s="67" t="n"/>
    </row>
    <row r="196">
      <c r="H196" s="104" t="n">
        <v>32678</v>
      </c>
      <c r="I196" s="105" t="n">
        <v>214.259994506835</v>
      </c>
      <c r="J196" s="106" t="n">
        <v>0.1379370347733948</v>
      </c>
      <c r="K196" s="107">
        <f>K195*(1+Tbill_YTM)^(1/52)</f>
        <v/>
      </c>
      <c r="L196" s="67" t="n"/>
      <c r="M196" s="104" t="n">
        <v>32678</v>
      </c>
      <c r="N196" s="108">
        <f>N195*($I196/$I195)</f>
        <v/>
      </c>
      <c r="O196" s="108">
        <f t="array" ref="O196">IF(YEAR(M196)&lt;&gt;YEAR(M195),IF(O195&gt;INDEX(Table2xAcq.1[],_xlfn.AGGREGATE(15,6,(ROW(Tableyear1[])-ROW(INDEX(Tableyear1[],1,1))+1)/(YEAR(Tableyear1[])=YEAR(M195)),1)),O195-(O195-INDEX(Table2xAcq.1[],_xlfn.AGGREGATE(15,6,(ROW(Tableyear1[])-ROW(INDEX(Tableyear1[],1,1))+1)/(YEAR(Tableyear1[])=YEAR(M195)),1)))*$C$25,O195+MAX($Q$2:Q195)*$C$19),O195)*($J196/$J195)</f>
        <v/>
      </c>
      <c r="P196" s="108">
        <f t="array" ref="P196">IF(YEAR(M196)&lt;&gt;YEAR(M195),IF(O195&gt;INDEX(Table2xAcq.1[],_xlfn.AGGREGATE(15,6,(ROW(Tableyear1[])-ROW(INDEX(Tableyear1[],1,1))+1)/(YEAR(Tableyear1[])=YEAR(M195)),1)),P195+(O195-INDEX(Table2xAcq.1[],_xlfn.AGGREGATE(15,6,(ROW(Tableyear1[])-ROW(INDEX(Tableyear1[],1,1))+1)/(YEAR(Tableyear1[])=YEAR(M195)),1)))*$C$25,P195-MAX($Q$2:Q195)*$C$19),P195)*(1+Tbill_YTM)^(1/52)</f>
        <v/>
      </c>
      <c r="Q196" s="72">
        <f>SUM(N196:P196)</f>
        <v/>
      </c>
      <c r="R196" s="72">
        <f>IF(YEAR(M196)&lt;&gt;YEAR(M195), R195*EXP($C$20/52)+(-MAX(Q$2:Q195)*$C$19), R195*EXP($C$20/52))</f>
        <v/>
      </c>
      <c r="S196" s="73">
        <f>Q196/-R196</f>
        <v/>
      </c>
      <c r="T196" s="67" t="n"/>
      <c r="U196" s="67" t="n"/>
      <c r="V196" s="67" t="n"/>
    </row>
    <row r="197">
      <c r="H197" s="104" t="n">
        <v>32685</v>
      </c>
      <c r="I197" s="105" t="n">
        <v>204.585006713867</v>
      </c>
      <c r="J197" s="106" t="n">
        <v>0.1254798410662586</v>
      </c>
      <c r="K197" s="107">
        <f>K196*(1+Tbill_YTM)^(1/52)</f>
        <v/>
      </c>
      <c r="L197" s="67" t="n"/>
      <c r="M197" s="104" t="n">
        <v>32685</v>
      </c>
      <c r="N197" s="108">
        <f>N196*($I197/$I196)</f>
        <v/>
      </c>
      <c r="O197" s="108">
        <f t="array" ref="O197">IF(YEAR(M197)&lt;&gt;YEAR(M196),IF(O196&gt;INDEX(Table2xAcq.1[],_xlfn.AGGREGATE(15,6,(ROW(Tableyear1[])-ROW(INDEX(Tableyear1[],1,1))+1)/(YEAR(Tableyear1[])=YEAR(M196)),1)),O196-(O196-INDEX(Table2xAcq.1[],_xlfn.AGGREGATE(15,6,(ROW(Tableyear1[])-ROW(INDEX(Tableyear1[],1,1))+1)/(YEAR(Tableyear1[])=YEAR(M196)),1)))*$C$25,O196+MAX($Q$2:Q196)*$C$19),O196)*($J197/$J196)</f>
        <v/>
      </c>
      <c r="P197" s="108">
        <f t="array" ref="P197">IF(YEAR(M197)&lt;&gt;YEAR(M196),IF(O196&gt;INDEX(Table2xAcq.1[],_xlfn.AGGREGATE(15,6,(ROW(Tableyear1[])-ROW(INDEX(Tableyear1[],1,1))+1)/(YEAR(Tableyear1[])=YEAR(M196)),1)),P196+(O196-INDEX(Table2xAcq.1[],_xlfn.AGGREGATE(15,6,(ROW(Tableyear1[])-ROW(INDEX(Tableyear1[],1,1))+1)/(YEAR(Tableyear1[])=YEAR(M196)),1)))*$C$25,P196-MAX($Q$2:Q196)*$C$19),P196)*(1+Tbill_YTM)^(1/52)</f>
        <v/>
      </c>
      <c r="Q197" s="72">
        <f>SUM(N197:P197)</f>
        <v/>
      </c>
      <c r="R197" s="72">
        <f>IF(YEAR(M197)&lt;&gt;YEAR(M196), R196*EXP($C$20/52)+(-MAX(Q$2:Q196)*$C$19), R196*EXP($C$20/52))</f>
        <v/>
      </c>
      <c r="S197" s="73">
        <f>Q197/-R197</f>
        <v/>
      </c>
      <c r="T197" s="67" t="n"/>
      <c r="U197" s="67" t="n"/>
      <c r="V197" s="67" t="n"/>
    </row>
    <row r="198">
      <c r="H198" s="104" t="n">
        <v>32692</v>
      </c>
      <c r="I198" s="105" t="n">
        <v>209.580001831054</v>
      </c>
      <c r="J198" s="106" t="n">
        <v>0.1316070857113949</v>
      </c>
      <c r="K198" s="107">
        <f>K197*(1+Tbill_YTM)^(1/52)</f>
        <v/>
      </c>
      <c r="L198" s="67" t="n"/>
      <c r="M198" s="104" t="n">
        <v>32692</v>
      </c>
      <c r="N198" s="108">
        <f>N197*($I198/$I197)</f>
        <v/>
      </c>
      <c r="O198" s="108">
        <f t="array" ref="O198">IF(YEAR(M198)&lt;&gt;YEAR(M197),IF(O197&gt;INDEX(Table2xAcq.1[],_xlfn.AGGREGATE(15,6,(ROW(Tableyear1[])-ROW(INDEX(Tableyear1[],1,1))+1)/(YEAR(Tableyear1[])=YEAR(M197)),1)),O197-(O197-INDEX(Table2xAcq.1[],_xlfn.AGGREGATE(15,6,(ROW(Tableyear1[])-ROW(INDEX(Tableyear1[],1,1))+1)/(YEAR(Tableyear1[])=YEAR(M197)),1)))*$C$25,O197+MAX($Q$2:Q197)*$C$19),O197)*($J198/$J197)</f>
        <v/>
      </c>
      <c r="P198" s="108">
        <f t="array" ref="P198">IF(YEAR(M198)&lt;&gt;YEAR(M197),IF(O197&gt;INDEX(Table2xAcq.1[],_xlfn.AGGREGATE(15,6,(ROW(Tableyear1[])-ROW(INDEX(Tableyear1[],1,1))+1)/(YEAR(Tableyear1[])=YEAR(M197)),1)),P197+(O197-INDEX(Table2xAcq.1[],_xlfn.AGGREGATE(15,6,(ROW(Tableyear1[])-ROW(INDEX(Tableyear1[],1,1))+1)/(YEAR(Tableyear1[])=YEAR(M197)),1)))*$C$25,P197-MAX($Q$2:Q197)*$C$19),P197)*(1+Tbill_YTM)^(1/52)</f>
        <v/>
      </c>
      <c r="Q198" s="72">
        <f>SUM(N198:P198)</f>
        <v/>
      </c>
      <c r="R198" s="72">
        <f>IF(YEAR(M198)&lt;&gt;YEAR(M197), R197*EXP($C$20/52)+(-MAX(Q$2:Q197)*$C$19), R197*EXP($C$20/52))</f>
        <v/>
      </c>
      <c r="S198" s="73">
        <f>Q198/-R198</f>
        <v/>
      </c>
      <c r="T198" s="67" t="n"/>
      <c r="U198" s="67" t="n"/>
      <c r="V198" s="67" t="n"/>
    </row>
    <row r="199">
      <c r="H199" s="104" t="n">
        <v>32699</v>
      </c>
      <c r="I199" s="105" t="n">
        <v>212.865005493164</v>
      </c>
      <c r="J199" s="106" t="n">
        <v>0.1357327633022375</v>
      </c>
      <c r="K199" s="107">
        <f>K198*(1+Tbill_YTM)^(1/52)</f>
        <v/>
      </c>
      <c r="L199" s="67" t="n"/>
      <c r="M199" s="104" t="n">
        <v>32699</v>
      </c>
      <c r="N199" s="108">
        <f>N198*($I199/$I198)</f>
        <v/>
      </c>
      <c r="O199" s="108">
        <f t="array" ref="O199">IF(YEAR(M199)&lt;&gt;YEAR(M198),IF(O198&gt;INDEX(Table2xAcq.1[],_xlfn.AGGREGATE(15,6,(ROW(Tableyear1[])-ROW(INDEX(Tableyear1[],1,1))+1)/(YEAR(Tableyear1[])=YEAR(M198)),1)),O198-(O198-INDEX(Table2xAcq.1[],_xlfn.AGGREGATE(15,6,(ROW(Tableyear1[])-ROW(INDEX(Tableyear1[],1,1))+1)/(YEAR(Tableyear1[])=YEAR(M198)),1)))*$C$25,O198+MAX($Q$2:Q198)*$C$19),O198)*($J199/$J198)</f>
        <v/>
      </c>
      <c r="P199" s="108">
        <f t="array" ref="P199">IF(YEAR(M199)&lt;&gt;YEAR(M198),IF(O198&gt;INDEX(Table2xAcq.1[],_xlfn.AGGREGATE(15,6,(ROW(Tableyear1[])-ROW(INDEX(Tableyear1[],1,1))+1)/(YEAR(Tableyear1[])=YEAR(M198)),1)),P198+(O198-INDEX(Table2xAcq.1[],_xlfn.AGGREGATE(15,6,(ROW(Tableyear1[])-ROW(INDEX(Tableyear1[],1,1))+1)/(YEAR(Tableyear1[])=YEAR(M198)),1)))*$C$25,P198-MAX($Q$2:Q198)*$C$19),P198)*(1+Tbill_YTM)^(1/52)</f>
        <v/>
      </c>
      <c r="Q199" s="72">
        <f>SUM(N199:P199)</f>
        <v/>
      </c>
      <c r="R199" s="72">
        <f>IF(YEAR(M199)&lt;&gt;YEAR(M198), R198*EXP($C$20/52)+(-MAX(Q$2:Q198)*$C$19), R198*EXP($C$20/52))</f>
        <v/>
      </c>
      <c r="S199" s="73">
        <f>Q199/-R199</f>
        <v/>
      </c>
      <c r="T199" s="67" t="n"/>
      <c r="U199" s="67" t="n"/>
      <c r="V199" s="67" t="n"/>
    </row>
    <row r="200">
      <c r="H200" s="104" t="n">
        <v>32706</v>
      </c>
      <c r="I200" s="105" t="n">
        <v>210.865005493164</v>
      </c>
      <c r="J200" s="106" t="n">
        <v>0.1331821747169926</v>
      </c>
      <c r="K200" s="107">
        <f>K199*(1+Tbill_YTM)^(1/52)</f>
        <v/>
      </c>
      <c r="L200" s="67" t="n"/>
      <c r="M200" s="104" t="n">
        <v>32706</v>
      </c>
      <c r="N200" s="108">
        <f>N199*($I200/$I199)</f>
        <v/>
      </c>
      <c r="O200" s="108">
        <f t="array" ref="O200">IF(YEAR(M200)&lt;&gt;YEAR(M199),IF(O199&gt;INDEX(Table2xAcq.1[],_xlfn.AGGREGATE(15,6,(ROW(Tableyear1[])-ROW(INDEX(Tableyear1[],1,1))+1)/(YEAR(Tableyear1[])=YEAR(M199)),1)),O199-(O199-INDEX(Table2xAcq.1[],_xlfn.AGGREGATE(15,6,(ROW(Tableyear1[])-ROW(INDEX(Tableyear1[],1,1))+1)/(YEAR(Tableyear1[])=YEAR(M199)),1)))*$C$25,O199+MAX($Q$2:Q199)*$C$19),O199)*($J200/$J199)</f>
        <v/>
      </c>
      <c r="P200" s="108">
        <f t="array" ref="P200">IF(YEAR(M200)&lt;&gt;YEAR(M199),IF(O199&gt;INDEX(Table2xAcq.1[],_xlfn.AGGREGATE(15,6,(ROW(Tableyear1[])-ROW(INDEX(Tableyear1[],1,1))+1)/(YEAR(Tableyear1[])=YEAR(M199)),1)),P199+(O199-INDEX(Table2xAcq.1[],_xlfn.AGGREGATE(15,6,(ROW(Tableyear1[])-ROW(INDEX(Tableyear1[],1,1))+1)/(YEAR(Tableyear1[])=YEAR(M199)),1)))*$C$25,P199-MAX($Q$2:Q199)*$C$19),P199)*(1+Tbill_YTM)^(1/52)</f>
        <v/>
      </c>
      <c r="Q200" s="72">
        <f>SUM(N200:P200)</f>
        <v/>
      </c>
      <c r="R200" s="72">
        <f>IF(YEAR(M200)&lt;&gt;YEAR(M199), R199*EXP($C$20/52)+(-MAX(Q$2:Q199)*$C$19), R199*EXP($C$20/52))</f>
        <v/>
      </c>
      <c r="S200" s="73">
        <f>Q200/-R200</f>
        <v/>
      </c>
      <c r="T200" s="67" t="n"/>
      <c r="U200" s="67" t="n"/>
      <c r="V200" s="67" t="n"/>
    </row>
    <row r="201">
      <c r="H201" s="104" t="n">
        <v>32713</v>
      </c>
      <c r="I201" s="105" t="n">
        <v>213.14500427246</v>
      </c>
      <c r="J201" s="106" t="n">
        <v>0.1360622656554444</v>
      </c>
      <c r="K201" s="107">
        <f>K200*(1+Tbill_YTM)^(1/52)</f>
        <v/>
      </c>
      <c r="L201" s="67" t="n"/>
      <c r="M201" s="104" t="n">
        <v>32713</v>
      </c>
      <c r="N201" s="108">
        <f>N200*($I201/$I200)</f>
        <v/>
      </c>
      <c r="O201" s="108">
        <f t="array" ref="O201">IF(YEAR(M201)&lt;&gt;YEAR(M200),IF(O200&gt;INDEX(Table2xAcq.1[],_xlfn.AGGREGATE(15,6,(ROW(Tableyear1[])-ROW(INDEX(Tableyear1[],1,1))+1)/(YEAR(Tableyear1[])=YEAR(M200)),1)),O200-(O200-INDEX(Table2xAcq.1[],_xlfn.AGGREGATE(15,6,(ROW(Tableyear1[])-ROW(INDEX(Tableyear1[],1,1))+1)/(YEAR(Tableyear1[])=YEAR(M200)),1)))*$C$25,O200+MAX($Q$2:Q200)*$C$19),O200)*($J201/$J200)</f>
        <v/>
      </c>
      <c r="P201" s="108">
        <f t="array" ref="P201">IF(YEAR(M201)&lt;&gt;YEAR(M200),IF(O200&gt;INDEX(Table2xAcq.1[],_xlfn.AGGREGATE(15,6,(ROW(Tableyear1[])-ROW(INDEX(Tableyear1[],1,1))+1)/(YEAR(Tableyear1[])=YEAR(M200)),1)),P200+(O200-INDEX(Table2xAcq.1[],_xlfn.AGGREGATE(15,6,(ROW(Tableyear1[])-ROW(INDEX(Tableyear1[],1,1))+1)/(YEAR(Tableyear1[])=YEAR(M200)),1)))*$C$25,P200-MAX($Q$2:Q200)*$C$19),P200)*(1+Tbill_YTM)^(1/52)</f>
        <v/>
      </c>
      <c r="Q201" s="72">
        <f>SUM(N201:P201)</f>
        <v/>
      </c>
      <c r="R201" s="72">
        <f>IF(YEAR(M201)&lt;&gt;YEAR(M200), R200*EXP($C$20/52)+(-MAX(Q$2:Q200)*$C$19), R200*EXP($C$20/52))</f>
        <v/>
      </c>
      <c r="S201" s="73">
        <f>Q201/-R201</f>
        <v/>
      </c>
      <c r="T201" s="67" t="n"/>
      <c r="U201" s="67" t="n"/>
      <c r="V201" s="67" t="n"/>
    </row>
    <row r="202">
      <c r="H202" s="104" t="n">
        <v>32720</v>
      </c>
      <c r="I202" s="105" t="n">
        <v>215.139999389648</v>
      </c>
      <c r="J202" s="106" t="n">
        <v>0.1386092974898773</v>
      </c>
      <c r="K202" s="107">
        <f>K201*(1+Tbill_YTM)^(1/52)</f>
        <v/>
      </c>
      <c r="L202" s="67" t="n"/>
      <c r="M202" s="104" t="n">
        <v>32720</v>
      </c>
      <c r="N202" s="108">
        <f>N201*($I202/$I201)</f>
        <v/>
      </c>
      <c r="O202" s="108">
        <f t="array" ref="O202">IF(YEAR(M202)&lt;&gt;YEAR(M201),IF(O201&gt;INDEX(Table2xAcq.1[],_xlfn.AGGREGATE(15,6,(ROW(Tableyear1[])-ROW(INDEX(Tableyear1[],1,1))+1)/(YEAR(Tableyear1[])=YEAR(M201)),1)),O201-(O201-INDEX(Table2xAcq.1[],_xlfn.AGGREGATE(15,6,(ROW(Tableyear1[])-ROW(INDEX(Tableyear1[],1,1))+1)/(YEAR(Tableyear1[])=YEAR(M201)),1)))*$C$25,O201+MAX($Q$2:Q201)*$C$19),O201)*($J202/$J201)</f>
        <v/>
      </c>
      <c r="P202" s="108">
        <f t="array" ref="P202">IF(YEAR(M202)&lt;&gt;YEAR(M201),IF(O201&gt;INDEX(Table2xAcq.1[],_xlfn.AGGREGATE(15,6,(ROW(Tableyear1[])-ROW(INDEX(Tableyear1[],1,1))+1)/(YEAR(Tableyear1[])=YEAR(M201)),1)),P201+(O201-INDEX(Table2xAcq.1[],_xlfn.AGGREGATE(15,6,(ROW(Tableyear1[])-ROW(INDEX(Tableyear1[],1,1))+1)/(YEAR(Tableyear1[])=YEAR(M201)),1)))*$C$25,P201-MAX($Q$2:Q201)*$C$19),P201)*(1+Tbill_YTM)^(1/52)</f>
        <v/>
      </c>
      <c r="Q202" s="72">
        <f>SUM(N202:P202)</f>
        <v/>
      </c>
      <c r="R202" s="72">
        <f>IF(YEAR(M202)&lt;&gt;YEAR(M201), R201*EXP($C$20/52)+(-MAX(Q$2:Q201)*$C$19), R201*EXP($C$20/52))</f>
        <v/>
      </c>
      <c r="S202" s="73">
        <f>Q202/-R202</f>
        <v/>
      </c>
      <c r="T202" s="67" t="n"/>
      <c r="U202" s="67" t="n"/>
      <c r="V202" s="67" t="n"/>
    </row>
    <row r="203">
      <c r="H203" s="104" t="n">
        <v>32727</v>
      </c>
      <c r="I203" s="105" t="n">
        <v>216.304992675781</v>
      </c>
      <c r="J203" s="106" t="n">
        <v>0.1401104493112906</v>
      </c>
      <c r="K203" s="107">
        <f>K202*(1+Tbill_YTM)^(1/52)</f>
        <v/>
      </c>
      <c r="L203" s="67" t="n"/>
      <c r="M203" s="104" t="n">
        <v>32727</v>
      </c>
      <c r="N203" s="108">
        <f>N202*($I203/$I202)</f>
        <v/>
      </c>
      <c r="O203" s="108">
        <f t="array" ref="O203">IF(YEAR(M203)&lt;&gt;YEAR(M202),IF(O202&gt;INDEX(Table2xAcq.1[],_xlfn.AGGREGATE(15,6,(ROW(Tableyear1[])-ROW(INDEX(Tableyear1[],1,1))+1)/(YEAR(Tableyear1[])=YEAR(M202)),1)),O202-(O202-INDEX(Table2xAcq.1[],_xlfn.AGGREGATE(15,6,(ROW(Tableyear1[])-ROW(INDEX(Tableyear1[],1,1))+1)/(YEAR(Tableyear1[])=YEAR(M202)),1)))*$C$25,O202+MAX($Q$2:Q202)*$C$19),O202)*($J203/$J202)</f>
        <v/>
      </c>
      <c r="P203" s="108">
        <f t="array" ref="P203">IF(YEAR(M203)&lt;&gt;YEAR(M202),IF(O202&gt;INDEX(Table2xAcq.1[],_xlfn.AGGREGATE(15,6,(ROW(Tableyear1[])-ROW(INDEX(Tableyear1[],1,1))+1)/(YEAR(Tableyear1[])=YEAR(M202)),1)),P202+(O202-INDEX(Table2xAcq.1[],_xlfn.AGGREGATE(15,6,(ROW(Tableyear1[])-ROW(INDEX(Tableyear1[],1,1))+1)/(YEAR(Tableyear1[])=YEAR(M202)),1)))*$C$25,P202-MAX($Q$2:Q202)*$C$19),P202)*(1+Tbill_YTM)^(1/52)</f>
        <v/>
      </c>
      <c r="Q203" s="72">
        <f>SUM(N203:P203)</f>
        <v/>
      </c>
      <c r="R203" s="72">
        <f>IF(YEAR(M203)&lt;&gt;YEAR(M202), R202*EXP($C$20/52)+(-MAX(Q$2:Q202)*$C$19), R202*EXP($C$20/52))</f>
        <v/>
      </c>
      <c r="S203" s="73">
        <f>Q203/-R203</f>
        <v/>
      </c>
      <c r="T203" s="67" t="n"/>
      <c r="U203" s="67" t="n"/>
      <c r="V203" s="67" t="n"/>
    </row>
    <row r="204">
      <c r="H204" s="104" t="n">
        <v>32734</v>
      </c>
      <c r="I204" s="105" t="n">
        <v>216.720001220703</v>
      </c>
      <c r="J204" s="106" t="n">
        <v>0.1406480886230582</v>
      </c>
      <c r="K204" s="107">
        <f>K203*(1+Tbill_YTM)^(1/52)</f>
        <v/>
      </c>
      <c r="L204" s="67" t="n"/>
      <c r="M204" s="104" t="n">
        <v>32734</v>
      </c>
      <c r="N204" s="108">
        <f>N203*($I204/$I203)</f>
        <v/>
      </c>
      <c r="O204" s="108">
        <f t="array" ref="O204">IF(YEAR(M204)&lt;&gt;YEAR(M203),IF(O203&gt;INDEX(Table2xAcq.1[],_xlfn.AGGREGATE(15,6,(ROW(Tableyear1[])-ROW(INDEX(Tableyear1[],1,1))+1)/(YEAR(Tableyear1[])=YEAR(M203)),1)),O203-(O203-INDEX(Table2xAcq.1[],_xlfn.AGGREGATE(15,6,(ROW(Tableyear1[])-ROW(INDEX(Tableyear1[],1,1))+1)/(YEAR(Tableyear1[])=YEAR(M203)),1)))*$C$25,O203+MAX($Q$2:Q203)*$C$19),O203)*($J204/$J203)</f>
        <v/>
      </c>
      <c r="P204" s="108">
        <f t="array" ref="P204">IF(YEAR(M204)&lt;&gt;YEAR(M203),IF(O203&gt;INDEX(Table2xAcq.1[],_xlfn.AGGREGATE(15,6,(ROW(Tableyear1[])-ROW(INDEX(Tableyear1[],1,1))+1)/(YEAR(Tableyear1[])=YEAR(M203)),1)),P203+(O203-INDEX(Table2xAcq.1[],_xlfn.AGGREGATE(15,6,(ROW(Tableyear1[])-ROW(INDEX(Tableyear1[],1,1))+1)/(YEAR(Tableyear1[])=YEAR(M203)),1)))*$C$25,P203-MAX($Q$2:Q203)*$C$19),P203)*(1+Tbill_YTM)^(1/52)</f>
        <v/>
      </c>
      <c r="Q204" s="72">
        <f>SUM(N204:P204)</f>
        <v/>
      </c>
      <c r="R204" s="72">
        <f>IF(YEAR(M204)&lt;&gt;YEAR(M203), R203*EXP($C$20/52)+(-MAX(Q$2:Q203)*$C$19), R203*EXP($C$20/52))</f>
        <v/>
      </c>
      <c r="S204" s="73">
        <f>Q204/-R204</f>
        <v/>
      </c>
      <c r="T204" s="67" t="n"/>
      <c r="U204" s="67" t="n"/>
      <c r="V204" s="67" t="n"/>
    </row>
    <row r="205">
      <c r="H205" s="104" t="n">
        <v>32741</v>
      </c>
      <c r="I205" s="105" t="n">
        <v>220.820007324218</v>
      </c>
      <c r="J205" s="106" t="n">
        <v>0.1459697757636466</v>
      </c>
      <c r="K205" s="107">
        <f>K204*(1+Tbill_YTM)^(1/52)</f>
        <v/>
      </c>
      <c r="L205" s="67" t="n"/>
      <c r="M205" s="104" t="n">
        <v>32741</v>
      </c>
      <c r="N205" s="108">
        <f>N204*($I205/$I204)</f>
        <v/>
      </c>
      <c r="O205" s="108">
        <f t="array" ref="O205">IF(YEAR(M205)&lt;&gt;YEAR(M204),IF(O204&gt;INDEX(Table2xAcq.1[],_xlfn.AGGREGATE(15,6,(ROW(Tableyear1[])-ROW(INDEX(Tableyear1[],1,1))+1)/(YEAR(Tableyear1[])=YEAR(M204)),1)),O204-(O204-INDEX(Table2xAcq.1[],_xlfn.AGGREGATE(15,6,(ROW(Tableyear1[])-ROW(INDEX(Tableyear1[],1,1))+1)/(YEAR(Tableyear1[])=YEAR(M204)),1)))*$C$25,O204+MAX($Q$2:Q204)*$C$19),O204)*($J205/$J204)</f>
        <v/>
      </c>
      <c r="P205" s="108">
        <f t="array" ref="P205">IF(YEAR(M205)&lt;&gt;YEAR(M204),IF(O204&gt;INDEX(Table2xAcq.1[],_xlfn.AGGREGATE(15,6,(ROW(Tableyear1[])-ROW(INDEX(Tableyear1[],1,1))+1)/(YEAR(Tableyear1[])=YEAR(M204)),1)),P204+(O204-INDEX(Table2xAcq.1[],_xlfn.AGGREGATE(15,6,(ROW(Tableyear1[])-ROW(INDEX(Tableyear1[],1,1))+1)/(YEAR(Tableyear1[])=YEAR(M204)),1)))*$C$25,P204-MAX($Q$2:Q204)*$C$19),P204)*(1+Tbill_YTM)^(1/52)</f>
        <v/>
      </c>
      <c r="Q205" s="72">
        <f>SUM(N205:P205)</f>
        <v/>
      </c>
      <c r="R205" s="72">
        <f>IF(YEAR(M205)&lt;&gt;YEAR(M204), R204*EXP($C$20/52)+(-MAX(Q$2:Q204)*$C$19), R204*EXP($C$20/52))</f>
        <v/>
      </c>
      <c r="S205" s="73">
        <f>Q205/-R205</f>
        <v/>
      </c>
      <c r="T205" s="67" t="n"/>
      <c r="U205" s="67" t="n"/>
      <c r="V205" s="67" t="n"/>
    </row>
    <row r="206">
      <c r="H206" s="104" t="n">
        <v>32748</v>
      </c>
      <c r="I206" s="105" t="n">
        <v>223.514999389648</v>
      </c>
      <c r="J206" s="106" t="n">
        <v>0.1495327444660072</v>
      </c>
      <c r="K206" s="107">
        <f>K205*(1+Tbill_YTM)^(1/52)</f>
        <v/>
      </c>
      <c r="L206" s="67" t="n"/>
      <c r="M206" s="104" t="n">
        <v>32748</v>
      </c>
      <c r="N206" s="108">
        <f>N205*($I206/$I205)</f>
        <v/>
      </c>
      <c r="O206" s="108">
        <f t="array" ref="O206">IF(YEAR(M206)&lt;&gt;YEAR(M205),IF(O205&gt;INDEX(Table2xAcq.1[],_xlfn.AGGREGATE(15,6,(ROW(Tableyear1[])-ROW(INDEX(Tableyear1[],1,1))+1)/(YEAR(Tableyear1[])=YEAR(M205)),1)),O205-(O205-INDEX(Table2xAcq.1[],_xlfn.AGGREGATE(15,6,(ROW(Tableyear1[])-ROW(INDEX(Tableyear1[],1,1))+1)/(YEAR(Tableyear1[])=YEAR(M205)),1)))*$C$25,O205+MAX($Q$2:Q205)*$C$19),O205)*($J206/$J205)</f>
        <v/>
      </c>
      <c r="P206" s="108">
        <f t="array" ref="P206">IF(YEAR(M206)&lt;&gt;YEAR(M205),IF(O205&gt;INDEX(Table2xAcq.1[],_xlfn.AGGREGATE(15,6,(ROW(Tableyear1[])-ROW(INDEX(Tableyear1[],1,1))+1)/(YEAR(Tableyear1[])=YEAR(M205)),1)),P205+(O205-INDEX(Table2xAcq.1[],_xlfn.AGGREGATE(15,6,(ROW(Tableyear1[])-ROW(INDEX(Tableyear1[],1,1))+1)/(YEAR(Tableyear1[])=YEAR(M205)),1)))*$C$25,P205-MAX($Q$2:Q205)*$C$19),P205)*(1+Tbill_YTM)^(1/52)</f>
        <v/>
      </c>
      <c r="Q206" s="72">
        <f>SUM(N206:P206)</f>
        <v/>
      </c>
      <c r="R206" s="72">
        <f>IF(YEAR(M206)&lt;&gt;YEAR(M205), R205*EXP($C$20/52)+(-MAX(Q$2:Q205)*$C$19), R205*EXP($C$20/52))</f>
        <v/>
      </c>
      <c r="S206" s="73">
        <f>Q206/-R206</f>
        <v/>
      </c>
      <c r="T206" s="67" t="n"/>
      <c r="U206" s="67" t="n"/>
      <c r="V206" s="67" t="n"/>
    </row>
    <row r="207">
      <c r="H207" s="104" t="n">
        <v>32755</v>
      </c>
      <c r="I207" s="105" t="n">
        <v>222.654998779296</v>
      </c>
      <c r="J207" s="106" t="n">
        <v>0.1483820543390847</v>
      </c>
      <c r="K207" s="107">
        <f>K206*(1+Tbill_YTM)^(1/52)</f>
        <v/>
      </c>
      <c r="L207" s="67" t="n"/>
      <c r="M207" s="104" t="n">
        <v>32755</v>
      </c>
      <c r="N207" s="108">
        <f>N206*($I207/$I206)</f>
        <v/>
      </c>
      <c r="O207" s="108">
        <f t="array" ref="O207">IF(YEAR(M207)&lt;&gt;YEAR(M206),IF(O206&gt;INDEX(Table2xAcq.1[],_xlfn.AGGREGATE(15,6,(ROW(Tableyear1[])-ROW(INDEX(Tableyear1[],1,1))+1)/(YEAR(Tableyear1[])=YEAR(M206)),1)),O206-(O206-INDEX(Table2xAcq.1[],_xlfn.AGGREGATE(15,6,(ROW(Tableyear1[])-ROW(INDEX(Tableyear1[],1,1))+1)/(YEAR(Tableyear1[])=YEAR(M206)),1)))*$C$25,O206+MAX($Q$2:Q206)*$C$19),O206)*($J207/$J206)</f>
        <v/>
      </c>
      <c r="P207" s="108">
        <f t="array" ref="P207">IF(YEAR(M207)&lt;&gt;YEAR(M206),IF(O206&gt;INDEX(Table2xAcq.1[],_xlfn.AGGREGATE(15,6,(ROW(Tableyear1[])-ROW(INDEX(Tableyear1[],1,1))+1)/(YEAR(Tableyear1[])=YEAR(M206)),1)),P206+(O206-INDEX(Table2xAcq.1[],_xlfn.AGGREGATE(15,6,(ROW(Tableyear1[])-ROW(INDEX(Tableyear1[],1,1))+1)/(YEAR(Tableyear1[])=YEAR(M206)),1)))*$C$25,P206-MAX($Q$2:Q206)*$C$19),P206)*(1+Tbill_YTM)^(1/52)</f>
        <v/>
      </c>
      <c r="Q207" s="72">
        <f>SUM(N207:P207)</f>
        <v/>
      </c>
      <c r="R207" s="72">
        <f>IF(YEAR(M207)&lt;&gt;YEAR(M206), R206*EXP($C$20/52)+(-MAX(Q$2:Q206)*$C$19), R206*EXP($C$20/52))</f>
        <v/>
      </c>
      <c r="S207" s="73">
        <f>Q207/-R207</f>
        <v/>
      </c>
      <c r="T207" s="67" t="n"/>
      <c r="U207" s="67" t="n"/>
      <c r="V207" s="67" t="n"/>
    </row>
    <row r="208">
      <c r="H208" s="104" t="n">
        <v>32762</v>
      </c>
      <c r="I208" s="105" t="n">
        <v>221.960006713867</v>
      </c>
      <c r="J208" s="106" t="n">
        <v>0.1474557391790111</v>
      </c>
      <c r="K208" s="107">
        <f>K207*(1+Tbill_YTM)^(1/52)</f>
        <v/>
      </c>
      <c r="L208" s="67" t="n"/>
      <c r="M208" s="104" t="n">
        <v>32762</v>
      </c>
      <c r="N208" s="108">
        <f>N207*($I208/$I207)</f>
        <v/>
      </c>
      <c r="O208" s="108">
        <f t="array" ref="O208">IF(YEAR(M208)&lt;&gt;YEAR(M207),IF(O207&gt;INDEX(Table2xAcq.1[],_xlfn.AGGREGATE(15,6,(ROW(Tableyear1[])-ROW(INDEX(Tableyear1[],1,1))+1)/(YEAR(Tableyear1[])=YEAR(M207)),1)),O207-(O207-INDEX(Table2xAcq.1[],_xlfn.AGGREGATE(15,6,(ROW(Tableyear1[])-ROW(INDEX(Tableyear1[],1,1))+1)/(YEAR(Tableyear1[])=YEAR(M207)),1)))*$C$25,O207+MAX($Q$2:Q207)*$C$19),O207)*($J208/$J207)</f>
        <v/>
      </c>
      <c r="P208" s="108">
        <f t="array" ref="P208">IF(YEAR(M208)&lt;&gt;YEAR(M207),IF(O207&gt;INDEX(Table2xAcq.1[],_xlfn.AGGREGATE(15,6,(ROW(Tableyear1[])-ROW(INDEX(Tableyear1[],1,1))+1)/(YEAR(Tableyear1[])=YEAR(M207)),1)),P207+(O207-INDEX(Table2xAcq.1[],_xlfn.AGGREGATE(15,6,(ROW(Tableyear1[])-ROW(INDEX(Tableyear1[],1,1))+1)/(YEAR(Tableyear1[])=YEAR(M207)),1)))*$C$25,P207-MAX($Q$2:Q207)*$C$19),P207)*(1+Tbill_YTM)^(1/52)</f>
        <v/>
      </c>
      <c r="Q208" s="72">
        <f>SUM(N208:P208)</f>
        <v/>
      </c>
      <c r="R208" s="72">
        <f>IF(YEAR(M208)&lt;&gt;YEAR(M207), R207*EXP($C$20/52)+(-MAX(Q$2:Q207)*$C$19), R207*EXP($C$20/52))</f>
        <v/>
      </c>
      <c r="S208" s="73">
        <f>Q208/-R208</f>
        <v/>
      </c>
      <c r="T208" s="67" t="n"/>
      <c r="U208" s="67" t="n"/>
      <c r="V208" s="67" t="n"/>
    </row>
    <row r="209">
      <c r="H209" s="104" t="n">
        <v>32769</v>
      </c>
      <c r="I209" s="105" t="n">
        <v>223.889999389648</v>
      </c>
      <c r="J209" s="106" t="n">
        <v>0.1500200614713981</v>
      </c>
      <c r="K209" s="107">
        <f>K208*(1+Tbill_YTM)^(1/52)</f>
        <v/>
      </c>
      <c r="L209" s="67" t="n"/>
      <c r="M209" s="104" t="n">
        <v>32769</v>
      </c>
      <c r="N209" s="108">
        <f>N208*($I209/$I208)</f>
        <v/>
      </c>
      <c r="O209" s="108">
        <f t="array" ref="O209">IF(YEAR(M209)&lt;&gt;YEAR(M208),IF(O208&gt;INDEX(Table2xAcq.1[],_xlfn.AGGREGATE(15,6,(ROW(Tableyear1[])-ROW(INDEX(Tableyear1[],1,1))+1)/(YEAR(Tableyear1[])=YEAR(M208)),1)),O208-(O208-INDEX(Table2xAcq.1[],_xlfn.AGGREGATE(15,6,(ROW(Tableyear1[])-ROW(INDEX(Tableyear1[],1,1))+1)/(YEAR(Tableyear1[])=YEAR(M208)),1)))*$C$25,O208+MAX($Q$2:Q208)*$C$19),O208)*($J209/$J208)</f>
        <v/>
      </c>
      <c r="P209" s="108">
        <f t="array" ref="P209">IF(YEAR(M209)&lt;&gt;YEAR(M208),IF(O208&gt;INDEX(Table2xAcq.1[],_xlfn.AGGREGATE(15,6,(ROW(Tableyear1[])-ROW(INDEX(Tableyear1[],1,1))+1)/(YEAR(Tableyear1[])=YEAR(M208)),1)),P208+(O208-INDEX(Table2xAcq.1[],_xlfn.AGGREGATE(15,6,(ROW(Tableyear1[])-ROW(INDEX(Tableyear1[],1,1))+1)/(YEAR(Tableyear1[])=YEAR(M208)),1)))*$C$25,P208-MAX($Q$2:Q208)*$C$19),P208)*(1+Tbill_YTM)^(1/52)</f>
        <v/>
      </c>
      <c r="Q209" s="72">
        <f>SUM(N209:P209)</f>
        <v/>
      </c>
      <c r="R209" s="72">
        <f>IF(YEAR(M209)&lt;&gt;YEAR(M208), R208*EXP($C$20/52)+(-MAX(Q$2:Q208)*$C$19), R208*EXP($C$20/52))</f>
        <v/>
      </c>
      <c r="S209" s="73">
        <f>Q209/-R209</f>
        <v/>
      </c>
      <c r="T209" s="67" t="n"/>
      <c r="U209" s="67" t="n"/>
      <c r="V209" s="67" t="n"/>
    </row>
    <row r="210">
      <c r="H210" s="104" t="n">
        <v>32776</v>
      </c>
      <c r="I210" s="105" t="n">
        <v>226.389999389648</v>
      </c>
      <c r="J210" s="106" t="n">
        <v>0.1533703688071516</v>
      </c>
      <c r="K210" s="107">
        <f>K209*(1+Tbill_YTM)^(1/52)</f>
        <v/>
      </c>
      <c r="L210" s="67" t="n"/>
      <c r="M210" s="104" t="n">
        <v>32776</v>
      </c>
      <c r="N210" s="108">
        <f>N209*($I210/$I209)</f>
        <v/>
      </c>
      <c r="O210" s="108">
        <f t="array" ref="O210">IF(YEAR(M210)&lt;&gt;YEAR(M209),IF(O209&gt;INDEX(Table2xAcq.1[],_xlfn.AGGREGATE(15,6,(ROW(Tableyear1[])-ROW(INDEX(Tableyear1[],1,1))+1)/(YEAR(Tableyear1[])=YEAR(M209)),1)),O209-(O209-INDEX(Table2xAcq.1[],_xlfn.AGGREGATE(15,6,(ROW(Tableyear1[])-ROW(INDEX(Tableyear1[],1,1))+1)/(YEAR(Tableyear1[])=YEAR(M209)),1)))*$C$25,O209+MAX($Q$2:Q209)*$C$19),O209)*($J210/$J209)</f>
        <v/>
      </c>
      <c r="P210" s="108">
        <f t="array" ref="P210">IF(YEAR(M210)&lt;&gt;YEAR(M209),IF(O209&gt;INDEX(Table2xAcq.1[],_xlfn.AGGREGATE(15,6,(ROW(Tableyear1[])-ROW(INDEX(Tableyear1[],1,1))+1)/(YEAR(Tableyear1[])=YEAR(M209)),1)),P209+(O209-INDEX(Table2xAcq.1[],_xlfn.AGGREGATE(15,6,(ROW(Tableyear1[])-ROW(INDEX(Tableyear1[],1,1))+1)/(YEAR(Tableyear1[])=YEAR(M209)),1)))*$C$25,P209-MAX($Q$2:Q209)*$C$19),P209)*(1+Tbill_YTM)^(1/52)</f>
        <v/>
      </c>
      <c r="Q210" s="72">
        <f>SUM(N210:P210)</f>
        <v/>
      </c>
      <c r="R210" s="72">
        <f>IF(YEAR(M210)&lt;&gt;YEAR(M209), R209*EXP($C$20/52)+(-MAX(Q$2:Q209)*$C$19), R209*EXP($C$20/52))</f>
        <v/>
      </c>
      <c r="S210" s="73">
        <f>Q210/-R210</f>
        <v/>
      </c>
      <c r="T210" s="67" t="n"/>
      <c r="U210" s="67" t="n"/>
      <c r="V210" s="67" t="n"/>
    </row>
    <row r="211">
      <c r="H211" s="104" t="n">
        <v>32783</v>
      </c>
      <c r="I211" s="105" t="n">
        <v>234.404998779296</v>
      </c>
      <c r="J211" s="106" t="n">
        <v>0.1642300659288754</v>
      </c>
      <c r="K211" s="107">
        <f>K210*(1+Tbill_YTM)^(1/52)</f>
        <v/>
      </c>
      <c r="L211" s="67" t="n"/>
      <c r="M211" s="104" t="n">
        <v>32783</v>
      </c>
      <c r="N211" s="108">
        <f>N210*($I211/$I210)</f>
        <v/>
      </c>
      <c r="O211" s="108">
        <f t="array" ref="O211">IF(YEAR(M211)&lt;&gt;YEAR(M210),IF(O210&gt;INDEX(Table2xAcq.1[],_xlfn.AGGREGATE(15,6,(ROW(Tableyear1[])-ROW(INDEX(Tableyear1[],1,1))+1)/(YEAR(Tableyear1[])=YEAR(M210)),1)),O210-(O210-INDEX(Table2xAcq.1[],_xlfn.AGGREGATE(15,6,(ROW(Tableyear1[])-ROW(INDEX(Tableyear1[],1,1))+1)/(YEAR(Tableyear1[])=YEAR(M210)),1)))*$C$25,O210+MAX($Q$2:Q210)*$C$19),O210)*($J211/$J210)</f>
        <v/>
      </c>
      <c r="P211" s="108">
        <f t="array" ref="P211">IF(YEAR(M211)&lt;&gt;YEAR(M210),IF(O210&gt;INDEX(Table2xAcq.1[],_xlfn.AGGREGATE(15,6,(ROW(Tableyear1[])-ROW(INDEX(Tableyear1[],1,1))+1)/(YEAR(Tableyear1[])=YEAR(M210)),1)),P210+(O210-INDEX(Table2xAcq.1[],_xlfn.AGGREGATE(15,6,(ROW(Tableyear1[])-ROW(INDEX(Tableyear1[],1,1))+1)/(YEAR(Tableyear1[])=YEAR(M210)),1)))*$C$25,P210-MAX($Q$2:Q210)*$C$19),P210)*(1+Tbill_YTM)^(1/52)</f>
        <v/>
      </c>
      <c r="Q211" s="72">
        <f>SUM(N211:P211)</f>
        <v/>
      </c>
      <c r="R211" s="72">
        <f>IF(YEAR(M211)&lt;&gt;YEAR(M210), R210*EXP($C$20/52)+(-MAX(Q$2:Q210)*$C$19), R210*EXP($C$20/52))</f>
        <v/>
      </c>
      <c r="S211" s="73">
        <f>Q211/-R211</f>
        <v/>
      </c>
      <c r="T211" s="67" t="n"/>
      <c r="U211" s="67" t="n"/>
      <c r="V211" s="67" t="n"/>
    </row>
    <row r="212">
      <c r="H212" s="104" t="n">
        <v>32790</v>
      </c>
      <c r="I212" s="105" t="n">
        <v>224.664993286132</v>
      </c>
      <c r="J212" s="106" t="n">
        <v>0.150581877941246</v>
      </c>
      <c r="K212" s="107">
        <f>K211*(1+Tbill_YTM)^(1/52)</f>
        <v/>
      </c>
      <c r="L212" s="67" t="n"/>
      <c r="M212" s="104" t="n">
        <v>32790</v>
      </c>
      <c r="N212" s="108">
        <f>N211*($I212/$I211)</f>
        <v/>
      </c>
      <c r="O212" s="108">
        <f t="array" ref="O212">IF(YEAR(M212)&lt;&gt;YEAR(M211),IF(O211&gt;INDEX(Table2xAcq.1[],_xlfn.AGGREGATE(15,6,(ROW(Tableyear1[])-ROW(INDEX(Tableyear1[],1,1))+1)/(YEAR(Tableyear1[])=YEAR(M211)),1)),O211-(O211-INDEX(Table2xAcq.1[],_xlfn.AGGREGATE(15,6,(ROW(Tableyear1[])-ROW(INDEX(Tableyear1[],1,1))+1)/(YEAR(Tableyear1[])=YEAR(M211)),1)))*$C$25,O211+MAX($Q$2:Q211)*$C$19),O211)*($J212/$J211)</f>
        <v/>
      </c>
      <c r="P212" s="108">
        <f t="array" ref="P212">IF(YEAR(M212)&lt;&gt;YEAR(M211),IF(O211&gt;INDEX(Table2xAcq.1[],_xlfn.AGGREGATE(15,6,(ROW(Tableyear1[])-ROW(INDEX(Tableyear1[],1,1))+1)/(YEAR(Tableyear1[])=YEAR(M211)),1)),P211+(O211-INDEX(Table2xAcq.1[],_xlfn.AGGREGATE(15,6,(ROW(Tableyear1[])-ROW(INDEX(Tableyear1[],1,1))+1)/(YEAR(Tableyear1[])=YEAR(M211)),1)))*$C$25,P211-MAX($Q$2:Q211)*$C$19),P211)*(1+Tbill_YTM)^(1/52)</f>
        <v/>
      </c>
      <c r="Q212" s="72">
        <f>SUM(N212:P212)</f>
        <v/>
      </c>
      <c r="R212" s="72">
        <f>IF(YEAR(M212)&lt;&gt;YEAR(M211), R211*EXP($C$20/52)+(-MAX(Q$2:Q211)*$C$19), R211*EXP($C$20/52))</f>
        <v/>
      </c>
      <c r="S212" s="73">
        <f>Q212/-R212</f>
        <v/>
      </c>
      <c r="T212" s="67" t="n"/>
      <c r="U212" s="67" t="n"/>
      <c r="V212" s="67" t="n"/>
    </row>
    <row r="213">
      <c r="H213" s="104" t="n">
        <v>32797</v>
      </c>
      <c r="I213" s="105" t="n">
        <v>231.050003051757</v>
      </c>
      <c r="J213" s="106" t="n">
        <v>0.1591409929784204</v>
      </c>
      <c r="K213" s="107">
        <f>K212*(1+Tbill_YTM)^(1/52)</f>
        <v/>
      </c>
      <c r="L213" s="67" t="n"/>
      <c r="M213" s="104" t="n">
        <v>32797</v>
      </c>
      <c r="N213" s="108">
        <f>N212*($I213/$I212)</f>
        <v/>
      </c>
      <c r="O213" s="108">
        <f t="array" ref="O213">IF(YEAR(M213)&lt;&gt;YEAR(M212),IF(O212&gt;INDEX(Table2xAcq.1[],_xlfn.AGGREGATE(15,6,(ROW(Tableyear1[])-ROW(INDEX(Tableyear1[],1,1))+1)/(YEAR(Tableyear1[])=YEAR(M212)),1)),O212-(O212-INDEX(Table2xAcq.1[],_xlfn.AGGREGATE(15,6,(ROW(Tableyear1[])-ROW(INDEX(Tableyear1[],1,1))+1)/(YEAR(Tableyear1[])=YEAR(M212)),1)))*$C$25,O212+MAX($Q$2:Q212)*$C$19),O212)*($J213/$J212)</f>
        <v/>
      </c>
      <c r="P213" s="108">
        <f t="array" ref="P213">IF(YEAR(M213)&lt;&gt;YEAR(M212),IF(O212&gt;INDEX(Table2xAcq.1[],_xlfn.AGGREGATE(15,6,(ROW(Tableyear1[])-ROW(INDEX(Tableyear1[],1,1))+1)/(YEAR(Tableyear1[])=YEAR(M212)),1)),P212+(O212-INDEX(Table2xAcq.1[],_xlfn.AGGREGATE(15,6,(ROW(Tableyear1[])-ROW(INDEX(Tableyear1[],1,1))+1)/(YEAR(Tableyear1[])=YEAR(M212)),1)))*$C$25,P212-MAX($Q$2:Q212)*$C$19),P212)*(1+Tbill_YTM)^(1/52)</f>
        <v/>
      </c>
      <c r="Q213" s="72">
        <f>SUM(N213:P213)</f>
        <v/>
      </c>
      <c r="R213" s="72">
        <f>IF(YEAR(M213)&lt;&gt;YEAR(M212), R212*EXP($C$20/52)+(-MAX(Q$2:Q212)*$C$19), R212*EXP($C$20/52))</f>
        <v/>
      </c>
      <c r="S213" s="73">
        <f>Q213/-R213</f>
        <v/>
      </c>
      <c r="T213" s="67" t="n"/>
      <c r="U213" s="67" t="n"/>
      <c r="V213" s="67" t="n"/>
    </row>
    <row r="214">
      <c r="H214" s="104" t="n">
        <v>32804</v>
      </c>
      <c r="I214" s="105" t="n">
        <v>218.83999633789</v>
      </c>
      <c r="J214" s="106" t="n">
        <v>0.1423211482084318</v>
      </c>
      <c r="K214" s="107">
        <f>K213*(1+Tbill_YTM)^(1/52)</f>
        <v/>
      </c>
      <c r="L214" s="67" t="n"/>
      <c r="M214" s="104" t="n">
        <v>32804</v>
      </c>
      <c r="N214" s="108">
        <f>N213*($I214/$I213)</f>
        <v/>
      </c>
      <c r="O214" s="108">
        <f t="array" ref="O214">IF(YEAR(M214)&lt;&gt;YEAR(M213),IF(O213&gt;INDEX(Table2xAcq.1[],_xlfn.AGGREGATE(15,6,(ROW(Tableyear1[])-ROW(INDEX(Tableyear1[],1,1))+1)/(YEAR(Tableyear1[])=YEAR(M213)),1)),O213-(O213-INDEX(Table2xAcq.1[],_xlfn.AGGREGATE(15,6,(ROW(Tableyear1[])-ROW(INDEX(Tableyear1[],1,1))+1)/(YEAR(Tableyear1[])=YEAR(M213)),1)))*$C$25,O213+MAX($Q$2:Q213)*$C$19),O213)*($J214/$J213)</f>
        <v/>
      </c>
      <c r="P214" s="108">
        <f t="array" ref="P214">IF(YEAR(M214)&lt;&gt;YEAR(M213),IF(O213&gt;INDEX(Table2xAcq.1[],_xlfn.AGGREGATE(15,6,(ROW(Tableyear1[])-ROW(INDEX(Tableyear1[],1,1))+1)/(YEAR(Tableyear1[])=YEAR(M213)),1)),P213+(O213-INDEX(Table2xAcq.1[],_xlfn.AGGREGATE(15,6,(ROW(Tableyear1[])-ROW(INDEX(Tableyear1[],1,1))+1)/(YEAR(Tableyear1[])=YEAR(M213)),1)))*$C$25,P213-MAX($Q$2:Q213)*$C$19),P213)*(1+Tbill_YTM)^(1/52)</f>
        <v/>
      </c>
      <c r="Q214" s="72">
        <f>SUM(N214:P214)</f>
        <v/>
      </c>
      <c r="R214" s="72">
        <f>IF(YEAR(M214)&lt;&gt;YEAR(M213), R213*EXP($C$20/52)+(-MAX(Q$2:Q213)*$C$19), R213*EXP($C$20/52))</f>
        <v/>
      </c>
      <c r="S214" s="73">
        <f>Q214/-R214</f>
        <v/>
      </c>
      <c r="T214" s="67" t="n"/>
      <c r="U214" s="67" t="n"/>
      <c r="V214" s="67" t="n"/>
    </row>
    <row r="215">
      <c r="H215" s="104" t="n">
        <v>32811</v>
      </c>
      <c r="I215" s="105" t="n">
        <v>219.054992675781</v>
      </c>
      <c r="J215" s="106" t="n">
        <v>0.1426007911090103</v>
      </c>
      <c r="K215" s="107">
        <f>K214*(1+Tbill_YTM)^(1/52)</f>
        <v/>
      </c>
      <c r="L215" s="67" t="n"/>
      <c r="M215" s="104" t="n">
        <v>32811</v>
      </c>
      <c r="N215" s="108">
        <f>N214*($I215/$I214)</f>
        <v/>
      </c>
      <c r="O215" s="108">
        <f t="array" ref="O215">IF(YEAR(M215)&lt;&gt;YEAR(M214),IF(O214&gt;INDEX(Table2xAcq.1[],_xlfn.AGGREGATE(15,6,(ROW(Tableyear1[])-ROW(INDEX(Tableyear1[],1,1))+1)/(YEAR(Tableyear1[])=YEAR(M214)),1)),O214-(O214-INDEX(Table2xAcq.1[],_xlfn.AGGREGATE(15,6,(ROW(Tableyear1[])-ROW(INDEX(Tableyear1[],1,1))+1)/(YEAR(Tableyear1[])=YEAR(M214)),1)))*$C$25,O214+MAX($Q$2:Q214)*$C$19),O214)*($J215/$J214)</f>
        <v/>
      </c>
      <c r="P215" s="108">
        <f t="array" ref="P215">IF(YEAR(M215)&lt;&gt;YEAR(M214),IF(O214&gt;INDEX(Table2xAcq.1[],_xlfn.AGGREGATE(15,6,(ROW(Tableyear1[])-ROW(INDEX(Tableyear1[],1,1))+1)/(YEAR(Tableyear1[])=YEAR(M214)),1)),P214+(O214-INDEX(Table2xAcq.1[],_xlfn.AGGREGATE(15,6,(ROW(Tableyear1[])-ROW(INDEX(Tableyear1[],1,1))+1)/(YEAR(Tableyear1[])=YEAR(M214)),1)))*$C$25,P214-MAX($Q$2:Q214)*$C$19),P214)*(1+Tbill_YTM)^(1/52)</f>
        <v/>
      </c>
      <c r="Q215" s="72">
        <f>SUM(N215:P215)</f>
        <v/>
      </c>
      <c r="R215" s="72">
        <f>IF(YEAR(M215)&lt;&gt;YEAR(M214), R214*EXP($C$20/52)+(-MAX(Q$2:Q214)*$C$19), R214*EXP($C$20/52))</f>
        <v/>
      </c>
      <c r="S215" s="73">
        <f>Q215/-R215</f>
        <v/>
      </c>
      <c r="T215" s="67" t="n"/>
      <c r="U215" s="67" t="n"/>
      <c r="V215" s="67" t="n"/>
    </row>
    <row r="216">
      <c r="H216" s="104" t="n">
        <v>32818</v>
      </c>
      <c r="I216" s="105" t="n">
        <v>222.529998779296</v>
      </c>
      <c r="J216" s="106" t="n">
        <v>0.1471251218573472</v>
      </c>
      <c r="K216" s="107">
        <f>K215*(1+Tbill_YTM)^(1/52)</f>
        <v/>
      </c>
      <c r="L216" s="67" t="n"/>
      <c r="M216" s="104" t="n">
        <v>32818</v>
      </c>
      <c r="N216" s="108">
        <f>N215*($I216/$I215)</f>
        <v/>
      </c>
      <c r="O216" s="108">
        <f t="array" ref="O216">IF(YEAR(M216)&lt;&gt;YEAR(M215),IF(O215&gt;INDEX(Table2xAcq.1[],_xlfn.AGGREGATE(15,6,(ROW(Tableyear1[])-ROW(INDEX(Tableyear1[],1,1))+1)/(YEAR(Tableyear1[])=YEAR(M215)),1)),O215-(O215-INDEX(Table2xAcq.1[],_xlfn.AGGREGATE(15,6,(ROW(Tableyear1[])-ROW(INDEX(Tableyear1[],1,1))+1)/(YEAR(Tableyear1[])=YEAR(M215)),1)))*$C$25,O215+MAX($Q$2:Q215)*$C$19),O215)*($J216/$J215)</f>
        <v/>
      </c>
      <c r="P216" s="108">
        <f t="array" ref="P216">IF(YEAR(M216)&lt;&gt;YEAR(M215),IF(O215&gt;INDEX(Table2xAcq.1[],_xlfn.AGGREGATE(15,6,(ROW(Tableyear1[])-ROW(INDEX(Tableyear1[],1,1))+1)/(YEAR(Tableyear1[])=YEAR(M215)),1)),P215+(O215-INDEX(Table2xAcq.1[],_xlfn.AGGREGATE(15,6,(ROW(Tableyear1[])-ROW(INDEX(Tableyear1[],1,1))+1)/(YEAR(Tableyear1[])=YEAR(M215)),1)))*$C$25,P215-MAX($Q$2:Q215)*$C$19),P215)*(1+Tbill_YTM)^(1/52)</f>
        <v/>
      </c>
      <c r="Q216" s="72">
        <f>SUM(N216:P216)</f>
        <v/>
      </c>
      <c r="R216" s="72">
        <f>IF(YEAR(M216)&lt;&gt;YEAR(M215), R215*EXP($C$20/52)+(-MAX(Q$2:Q215)*$C$19), R215*EXP($C$20/52))</f>
        <v/>
      </c>
      <c r="S216" s="73">
        <f>Q216/-R216</f>
        <v/>
      </c>
      <c r="T216" s="67" t="n"/>
      <c r="U216" s="67" t="n"/>
      <c r="V216" s="67" t="n"/>
    </row>
    <row r="217">
      <c r="H217" s="104" t="n">
        <v>32825</v>
      </c>
      <c r="I217" s="105" t="n">
        <v>222.630004882812</v>
      </c>
      <c r="J217" s="106" t="n">
        <v>0.1472573594005727</v>
      </c>
      <c r="K217" s="107">
        <f>K216*(1+Tbill_YTM)^(1/52)</f>
        <v/>
      </c>
      <c r="L217" s="67" t="n"/>
      <c r="M217" s="104" t="n">
        <v>32825</v>
      </c>
      <c r="N217" s="108">
        <f>N216*($I217/$I216)</f>
        <v/>
      </c>
      <c r="O217" s="108">
        <f t="array" ref="O217">IF(YEAR(M217)&lt;&gt;YEAR(M216),IF(O216&gt;INDEX(Table2xAcq.1[],_xlfn.AGGREGATE(15,6,(ROW(Tableyear1[])-ROW(INDEX(Tableyear1[],1,1))+1)/(YEAR(Tableyear1[])=YEAR(M216)),1)),O216-(O216-INDEX(Table2xAcq.1[],_xlfn.AGGREGATE(15,6,(ROW(Tableyear1[])-ROW(INDEX(Tableyear1[],1,1))+1)/(YEAR(Tableyear1[])=YEAR(M216)),1)))*$C$25,O216+MAX($Q$2:Q216)*$C$19),O216)*($J217/$J216)</f>
        <v/>
      </c>
      <c r="P217" s="108">
        <f t="array" ref="P217">IF(YEAR(M217)&lt;&gt;YEAR(M216),IF(O216&gt;INDEX(Table2xAcq.1[],_xlfn.AGGREGATE(15,6,(ROW(Tableyear1[])-ROW(INDEX(Tableyear1[],1,1))+1)/(YEAR(Tableyear1[])=YEAR(M216)),1)),P216+(O216-INDEX(Table2xAcq.1[],_xlfn.AGGREGATE(15,6,(ROW(Tableyear1[])-ROW(INDEX(Tableyear1[],1,1))+1)/(YEAR(Tableyear1[])=YEAR(M216)),1)))*$C$25,P216-MAX($Q$2:Q216)*$C$19),P216)*(1+Tbill_YTM)^(1/52)</f>
        <v/>
      </c>
      <c r="Q217" s="72">
        <f>SUM(N217:P217)</f>
        <v/>
      </c>
      <c r="R217" s="72">
        <f>IF(YEAR(M217)&lt;&gt;YEAR(M216), R216*EXP($C$20/52)+(-MAX(Q$2:Q216)*$C$19), R216*EXP($C$20/52))</f>
        <v/>
      </c>
      <c r="S217" s="73">
        <f>Q217/-R217</f>
        <v/>
      </c>
      <c r="T217" s="67" t="n"/>
      <c r="U217" s="67" t="n"/>
      <c r="V217" s="67" t="n"/>
    </row>
    <row r="218">
      <c r="H218" s="104" t="n">
        <v>32832</v>
      </c>
      <c r="I218" s="105" t="n">
        <v>224.835006713867</v>
      </c>
      <c r="J218" s="106" t="n">
        <v>0.1501743314168604</v>
      </c>
      <c r="K218" s="107">
        <f>K217*(1+Tbill_YTM)^(1/52)</f>
        <v/>
      </c>
      <c r="L218" s="67" t="n"/>
      <c r="M218" s="104" t="n">
        <v>32832</v>
      </c>
      <c r="N218" s="108">
        <f>N217*($I218/$I217)</f>
        <v/>
      </c>
      <c r="O218" s="108">
        <f t="array" ref="O218">IF(YEAR(M218)&lt;&gt;YEAR(M217),IF(O217&gt;INDEX(Table2xAcq.1[],_xlfn.AGGREGATE(15,6,(ROW(Tableyear1[])-ROW(INDEX(Tableyear1[],1,1))+1)/(YEAR(Tableyear1[])=YEAR(M217)),1)),O217-(O217-INDEX(Table2xAcq.1[],_xlfn.AGGREGATE(15,6,(ROW(Tableyear1[])-ROW(INDEX(Tableyear1[],1,1))+1)/(YEAR(Tableyear1[])=YEAR(M217)),1)))*$C$25,O217+MAX($Q$2:Q217)*$C$19),O217)*($J218/$J217)</f>
        <v/>
      </c>
      <c r="P218" s="108">
        <f t="array" ref="P218">IF(YEAR(M218)&lt;&gt;YEAR(M217),IF(O217&gt;INDEX(Table2xAcq.1[],_xlfn.AGGREGATE(15,6,(ROW(Tableyear1[])-ROW(INDEX(Tableyear1[],1,1))+1)/(YEAR(Tableyear1[])=YEAR(M217)),1)),P217+(O217-INDEX(Table2xAcq.1[],_xlfn.AGGREGATE(15,6,(ROW(Tableyear1[])-ROW(INDEX(Tableyear1[],1,1))+1)/(YEAR(Tableyear1[])=YEAR(M217)),1)))*$C$25,P217-MAX($Q$2:Q217)*$C$19),P217)*(1+Tbill_YTM)^(1/52)</f>
        <v/>
      </c>
      <c r="Q218" s="72">
        <f>SUM(N218:P218)</f>
        <v/>
      </c>
      <c r="R218" s="72">
        <f>IF(YEAR(M218)&lt;&gt;YEAR(M217), R217*EXP($C$20/52)+(-MAX(Q$2:Q217)*$C$19), R217*EXP($C$20/52))</f>
        <v/>
      </c>
      <c r="S218" s="73">
        <f>Q218/-R218</f>
        <v/>
      </c>
      <c r="T218" s="67" t="n"/>
      <c r="U218" s="67" t="n"/>
      <c r="V218" s="67" t="n"/>
    </row>
    <row r="219">
      <c r="H219" s="104" t="n">
        <v>32839</v>
      </c>
      <c r="I219" s="105" t="n">
        <v>225.315002441406</v>
      </c>
      <c r="J219" s="106" t="n">
        <v>0.1508155397279652</v>
      </c>
      <c r="K219" s="107">
        <f>K218*(1+Tbill_YTM)^(1/52)</f>
        <v/>
      </c>
      <c r="L219" s="67" t="n"/>
      <c r="M219" s="104" t="n">
        <v>32839</v>
      </c>
      <c r="N219" s="108">
        <f>N218*($I219/$I218)</f>
        <v/>
      </c>
      <c r="O219" s="108">
        <f t="array" ref="O219">IF(YEAR(M219)&lt;&gt;YEAR(M218),IF(O218&gt;INDEX(Table2xAcq.1[],_xlfn.AGGREGATE(15,6,(ROW(Tableyear1[])-ROW(INDEX(Tableyear1[],1,1))+1)/(YEAR(Tableyear1[])=YEAR(M218)),1)),O218-(O218-INDEX(Table2xAcq.1[],_xlfn.AGGREGATE(15,6,(ROW(Tableyear1[])-ROW(INDEX(Tableyear1[],1,1))+1)/(YEAR(Tableyear1[])=YEAR(M218)),1)))*$C$25,O218+MAX($Q$2:Q218)*$C$19),O218)*($J219/$J218)</f>
        <v/>
      </c>
      <c r="P219" s="108">
        <f t="array" ref="P219">IF(YEAR(M219)&lt;&gt;YEAR(M218),IF(O218&gt;INDEX(Table2xAcq.1[],_xlfn.AGGREGATE(15,6,(ROW(Tableyear1[])-ROW(INDEX(Tableyear1[],1,1))+1)/(YEAR(Tableyear1[])=YEAR(M218)),1)),P218+(O218-INDEX(Table2xAcq.1[],_xlfn.AGGREGATE(15,6,(ROW(Tableyear1[])-ROW(INDEX(Tableyear1[],1,1))+1)/(YEAR(Tableyear1[])=YEAR(M218)),1)))*$C$25,P218-MAX($Q$2:Q218)*$C$19),P218)*(1+Tbill_YTM)^(1/52)</f>
        <v/>
      </c>
      <c r="Q219" s="72">
        <f>SUM(N219:P219)</f>
        <v/>
      </c>
      <c r="R219" s="72">
        <f>IF(YEAR(M219)&lt;&gt;YEAR(M218), R218*EXP($C$20/52)+(-MAX(Q$2:Q218)*$C$19), R218*EXP($C$20/52))</f>
        <v/>
      </c>
      <c r="S219" s="73">
        <f>Q219/-R219</f>
        <v/>
      </c>
      <c r="T219" s="67" t="n"/>
      <c r="U219" s="67" t="n"/>
      <c r="V219" s="67" t="n"/>
    </row>
    <row r="220">
      <c r="H220" s="104" t="n">
        <v>32846</v>
      </c>
      <c r="I220" s="105" t="n">
        <v>224.024993896484</v>
      </c>
      <c r="J220" s="106" t="n">
        <v>0.1490885944926457</v>
      </c>
      <c r="K220" s="107">
        <f>K219*(1+Tbill_YTM)^(1/52)</f>
        <v/>
      </c>
      <c r="L220" s="67" t="n"/>
      <c r="M220" s="104" t="n">
        <v>32846</v>
      </c>
      <c r="N220" s="108">
        <f>N219*($I220/$I219)</f>
        <v/>
      </c>
      <c r="O220" s="108">
        <f t="array" ref="O220">IF(YEAR(M220)&lt;&gt;YEAR(M219),IF(O219&gt;INDEX(Table2xAcq.1[],_xlfn.AGGREGATE(15,6,(ROW(Tableyear1[])-ROW(INDEX(Tableyear1[],1,1))+1)/(YEAR(Tableyear1[])=YEAR(M219)),1)),O219-(O219-INDEX(Table2xAcq.1[],_xlfn.AGGREGATE(15,6,(ROW(Tableyear1[])-ROW(INDEX(Tableyear1[],1,1))+1)/(YEAR(Tableyear1[])=YEAR(M219)),1)))*$C$25,O219+MAX($Q$2:Q219)*$C$19),O219)*($J220/$J219)</f>
        <v/>
      </c>
      <c r="P220" s="108">
        <f t="array" ref="P220">IF(YEAR(M220)&lt;&gt;YEAR(M219),IF(O219&gt;INDEX(Table2xAcq.1[],_xlfn.AGGREGATE(15,6,(ROW(Tableyear1[])-ROW(INDEX(Tableyear1[],1,1))+1)/(YEAR(Tableyear1[])=YEAR(M219)),1)),P219+(O219-INDEX(Table2xAcq.1[],_xlfn.AGGREGATE(15,6,(ROW(Tableyear1[])-ROW(INDEX(Tableyear1[],1,1))+1)/(YEAR(Tableyear1[])=YEAR(M219)),1)))*$C$25,P219-MAX($Q$2:Q219)*$C$19),P219)*(1+Tbill_YTM)^(1/52)</f>
        <v/>
      </c>
      <c r="Q220" s="72">
        <f>SUM(N220:P220)</f>
        <v/>
      </c>
      <c r="R220" s="72">
        <f>IF(YEAR(M220)&lt;&gt;YEAR(M219), R219*EXP($C$20/52)+(-MAX(Q$2:Q219)*$C$19), R219*EXP($C$20/52))</f>
        <v/>
      </c>
      <c r="S220" s="73">
        <f>Q220/-R220</f>
        <v/>
      </c>
      <c r="T220" s="67" t="n"/>
      <c r="U220" s="67" t="n"/>
      <c r="V220" s="67" t="n"/>
    </row>
    <row r="221">
      <c r="H221" s="104" t="n">
        <v>32853</v>
      </c>
      <c r="I221" s="105" t="n">
        <v>214.139999389648</v>
      </c>
      <c r="J221" s="106" t="n">
        <v>0.1359316702409465</v>
      </c>
      <c r="K221" s="107">
        <f>K220*(1+Tbill_YTM)^(1/52)</f>
        <v/>
      </c>
      <c r="L221" s="67" t="n"/>
      <c r="M221" s="104" t="n">
        <v>32853</v>
      </c>
      <c r="N221" s="108">
        <f>N220*($I221/$I220)</f>
        <v/>
      </c>
      <c r="O221" s="108">
        <f t="array" ref="O221">IF(YEAR(M221)&lt;&gt;YEAR(M220),IF(O220&gt;INDEX(Table2xAcq.1[],_xlfn.AGGREGATE(15,6,(ROW(Tableyear1[])-ROW(INDEX(Tableyear1[],1,1))+1)/(YEAR(Tableyear1[])=YEAR(M220)),1)),O220-(O220-INDEX(Table2xAcq.1[],_xlfn.AGGREGATE(15,6,(ROW(Tableyear1[])-ROW(INDEX(Tableyear1[],1,1))+1)/(YEAR(Tableyear1[])=YEAR(M220)),1)))*$C$25,O220+MAX($Q$2:Q220)*$C$19),O220)*($J221/$J220)</f>
        <v/>
      </c>
      <c r="P221" s="108">
        <f t="array" ref="P221">IF(YEAR(M221)&lt;&gt;YEAR(M220),IF(O220&gt;INDEX(Table2xAcq.1[],_xlfn.AGGREGATE(15,6,(ROW(Tableyear1[])-ROW(INDEX(Tableyear1[],1,1))+1)/(YEAR(Tableyear1[])=YEAR(M220)),1)),P220+(O220-INDEX(Table2xAcq.1[],_xlfn.AGGREGATE(15,6,(ROW(Tableyear1[])-ROW(INDEX(Tableyear1[],1,1))+1)/(YEAR(Tableyear1[])=YEAR(M220)),1)))*$C$25,P220-MAX($Q$2:Q220)*$C$19),P220)*(1+Tbill_YTM)^(1/52)</f>
        <v/>
      </c>
      <c r="Q221" s="72">
        <f>SUM(N221:P221)</f>
        <v/>
      </c>
      <c r="R221" s="72">
        <f>IF(YEAR(M221)&lt;&gt;YEAR(M220), R220*EXP($C$20/52)+(-MAX(Q$2:Q220)*$C$19), R220*EXP($C$20/52))</f>
        <v/>
      </c>
      <c r="S221" s="73">
        <f>Q221/-R221</f>
        <v/>
      </c>
      <c r="T221" s="67" t="n"/>
      <c r="U221" s="67" t="n"/>
      <c r="V221" s="67" t="n"/>
    </row>
    <row r="222">
      <c r="H222" s="104" t="n">
        <v>32860</v>
      </c>
      <c r="I222" s="105" t="n">
        <v>217.625</v>
      </c>
      <c r="J222" s="106" t="n">
        <v>0.1403560837564606</v>
      </c>
      <c r="K222" s="107">
        <f>K221*(1+Tbill_YTM)^(1/52)</f>
        <v/>
      </c>
      <c r="L222" s="67" t="n"/>
      <c r="M222" s="104" t="n">
        <v>32860</v>
      </c>
      <c r="N222" s="108">
        <f>N221*($I222/$I221)</f>
        <v/>
      </c>
      <c r="O222" s="108">
        <f t="array" ref="O222">IF(YEAR(M222)&lt;&gt;YEAR(M221),IF(O221&gt;INDEX(Table2xAcq.1[],_xlfn.AGGREGATE(15,6,(ROW(Tableyear1[])-ROW(INDEX(Tableyear1[],1,1))+1)/(YEAR(Tableyear1[])=YEAR(M221)),1)),O221-(O221-INDEX(Table2xAcq.1[],_xlfn.AGGREGATE(15,6,(ROW(Tableyear1[])-ROW(INDEX(Tableyear1[],1,1))+1)/(YEAR(Tableyear1[])=YEAR(M221)),1)))*$C$25,O221+MAX($Q$2:Q221)*$C$19),O221)*($J222/$J221)</f>
        <v/>
      </c>
      <c r="P222" s="108">
        <f t="array" ref="P222">IF(YEAR(M222)&lt;&gt;YEAR(M221),IF(O221&gt;INDEX(Table2xAcq.1[],_xlfn.AGGREGATE(15,6,(ROW(Tableyear1[])-ROW(INDEX(Tableyear1[],1,1))+1)/(YEAR(Tableyear1[])=YEAR(M221)),1)),P221+(O221-INDEX(Table2xAcq.1[],_xlfn.AGGREGATE(15,6,(ROW(Tableyear1[])-ROW(INDEX(Tableyear1[],1,1))+1)/(YEAR(Tableyear1[])=YEAR(M221)),1)))*$C$25,P221-MAX($Q$2:Q221)*$C$19),P221)*(1+Tbill_YTM)^(1/52)</f>
        <v/>
      </c>
      <c r="Q222" s="72">
        <f>SUM(N222:P222)</f>
        <v/>
      </c>
      <c r="R222" s="72">
        <f>IF(YEAR(M222)&lt;&gt;YEAR(M221), R221*EXP($C$20/52)+(-MAX(Q$2:Q221)*$C$19), R221*EXP($C$20/52))</f>
        <v/>
      </c>
      <c r="S222" s="73">
        <f>Q222/-R222</f>
        <v/>
      </c>
      <c r="T222" s="67" t="n"/>
      <c r="U222" s="67" t="n"/>
      <c r="V222" s="67" t="n"/>
    </row>
    <row r="223" ht="17.5" customHeight="1" s="15">
      <c r="A223" s="4" t="n"/>
      <c r="G223" s="110" t="inlineStr">
        <is>
          <t>year-end</t>
        </is>
      </c>
      <c r="H223" s="111" t="n">
        <v>32867</v>
      </c>
      <c r="I223" s="112" t="n">
        <v>223.835006713867</v>
      </c>
      <c r="J223" s="113" t="n">
        <v>0.1483663052150218</v>
      </c>
      <c r="K223" s="114">
        <f>K222*(1+Tbill_YTM)^(1/52)</f>
        <v/>
      </c>
      <c r="L223" s="114" t="n"/>
      <c r="M223" s="111" t="n">
        <v>32867</v>
      </c>
      <c r="N223" s="118">
        <f>N222*($I223/$I222)</f>
        <v/>
      </c>
      <c r="O223" s="115">
        <f t="array" ref="O223">IF(YEAR(M223)&lt;&gt;YEAR(M222),IF(O222&gt;INDEX(Table2xAcq.1[],_xlfn.AGGREGATE(15,6,(ROW(Tableyear1[])-ROW(INDEX(Tableyear1[],1,1))+1)/(YEAR(Tableyear1[])=YEAR(M222)),1)),O222-(O222-INDEX(Table2xAcq.1[],_xlfn.AGGREGATE(15,6,(ROW(Tableyear1[])-ROW(INDEX(Tableyear1[],1,1))+1)/(YEAR(Tableyear1[])=YEAR(M222)),1)))*$C$25,O222+MAX($Q$2:Q222)*$C$19),O222)*($J223/$J222)</f>
        <v/>
      </c>
      <c r="P223" s="115">
        <f t="array" ref="P223">IF(YEAR(M223)&lt;&gt;YEAR(M222),IF(O222&gt;INDEX(Table2xAcq.1[],_xlfn.AGGREGATE(15,6,(ROW(Tableyear1[])-ROW(INDEX(Tableyear1[],1,1))+1)/(YEAR(Tableyear1[])=YEAR(M222)),1)),P222+(O222-INDEX(Table2xAcq.1[],_xlfn.AGGREGATE(15,6,(ROW(Tableyear1[])-ROW(INDEX(Tableyear1[],1,1))+1)/(YEAR(Tableyear1[])=YEAR(M222)),1)))*$C$25,P222-MAX($Q$2:Q222)*$C$19),P222)*(1+Tbill_YTM)^(1/52)</f>
        <v/>
      </c>
      <c r="Q223" s="116">
        <f>SUM(N223:P223)</f>
        <v/>
      </c>
      <c r="R223" s="119">
        <f>IF(YEAR(M223)&lt;&gt;YEAR(M222), R222*EXP($C$20/52)+(-MAX(Q$2:Q222)*$C$19), R222*EXP($C$20/52))</f>
        <v/>
      </c>
      <c r="S223" s="117">
        <f>Q223/-R223</f>
        <v/>
      </c>
      <c r="T223" s="110" t="n"/>
      <c r="U223" s="110" t="n"/>
      <c r="V223" s="110" t="n"/>
    </row>
    <row r="224" ht="17.5" customHeight="1" s="15">
      <c r="H224" s="104" t="n">
        <v>32874</v>
      </c>
      <c r="I224" s="105" t="n">
        <v>223.139999389648</v>
      </c>
      <c r="J224" s="106" t="n">
        <v>0.1474449509522942</v>
      </c>
      <c r="K224" s="107">
        <f>K223*(1+Tbill_YTM)^(1/52)</f>
        <v/>
      </c>
      <c r="L224" s="67" t="n"/>
      <c r="M224" s="104" t="n">
        <v>32874</v>
      </c>
      <c r="N224" s="108">
        <f>N223*($I224/$I223)</f>
        <v/>
      </c>
      <c r="O224" s="108">
        <f t="array" ref="O224">IF(YEAR(M224)&lt;&gt;YEAR(M223),IF(O223&gt;INDEX(Table2xAcq.1[],_xlfn.AGGREGATE(15,6,(ROW(Tableyear1[])-ROW(INDEX(Tableyear1[],1,1))+1)/(YEAR(Tableyear1[])=YEAR(M223)),1)),O223-(O223-INDEX(Table2xAcq.1[],_xlfn.AGGREGATE(15,6,(ROW(Tableyear1[])-ROW(INDEX(Tableyear1[],1,1))+1)/(YEAR(Tableyear1[])=YEAR(M223)),1)))*$C$25,O223+MAX($Q$2:Q223)*$C$19),O223)*($J224/$J223)</f>
        <v/>
      </c>
      <c r="P224" s="108">
        <f t="array" ref="P224">IF(YEAR(M224)&lt;&gt;YEAR(M223),IF(O223&gt;INDEX(Table2xAcq.1[],_xlfn.AGGREGATE(15,6,(ROW(Tableyear1[])-ROW(INDEX(Tableyear1[],1,1))+1)/(YEAR(Tableyear1[])=YEAR(M223)),1)),P223+(O223-INDEX(Table2xAcq.1[],_xlfn.AGGREGATE(15,6,(ROW(Tableyear1[])-ROW(INDEX(Tableyear1[],1,1))+1)/(YEAR(Tableyear1[])=YEAR(M223)),1)))*$C$25,P223-MAX($Q$2:Q223)*$C$19),P223)*(1+Tbill_YTM)^(1/52)</f>
        <v/>
      </c>
      <c r="Q224" s="72">
        <f>SUM(N224:P224)</f>
        <v/>
      </c>
      <c r="R224" s="72">
        <f>IF(YEAR(M224)&lt;&gt;YEAR(M223), R223*EXP($C$20/52)+(-MAX(Q$2:Q223)*$C$19), R223*EXP($C$20/52))</f>
        <v/>
      </c>
      <c r="S224" s="73">
        <f>Q224/-R224</f>
        <v/>
      </c>
      <c r="T224" s="67" t="n"/>
      <c r="U224" s="67" t="n"/>
      <c r="V224" s="67" t="n"/>
    </row>
    <row r="225">
      <c r="H225" s="104" t="n">
        <v>32881</v>
      </c>
      <c r="I225" s="105" t="n">
        <v>208.794998168945</v>
      </c>
      <c r="J225" s="106" t="n">
        <v>0.1284873637229085</v>
      </c>
      <c r="K225" s="107">
        <f>K224*(1+Tbill_YTM)^(1/52)</f>
        <v/>
      </c>
      <c r="L225" s="67" t="n"/>
      <c r="M225" s="104" t="n">
        <v>32881</v>
      </c>
      <c r="N225" s="108">
        <f>N224*($I225/$I224)</f>
        <v/>
      </c>
      <c r="O225" s="108">
        <f t="array" ref="O225">IF(YEAR(M225)&lt;&gt;YEAR(M224),IF(O224&gt;INDEX(Table2xAcq.1[],_xlfn.AGGREGATE(15,6,(ROW(Tableyear1[])-ROW(INDEX(Tableyear1[],1,1))+1)/(YEAR(Tableyear1[])=YEAR(M224)),1)),O224-(O224-INDEX(Table2xAcq.1[],_xlfn.AGGREGATE(15,6,(ROW(Tableyear1[])-ROW(INDEX(Tableyear1[],1,1))+1)/(YEAR(Tableyear1[])=YEAR(M224)),1)))*$C$25,O224+MAX($Q$2:Q224)*$C$19),O224)*($J225/$J224)</f>
        <v/>
      </c>
      <c r="P225" s="108">
        <f t="array" ref="P225">IF(YEAR(M225)&lt;&gt;YEAR(M224),IF(O224&gt;INDEX(Table2xAcq.1[],_xlfn.AGGREGATE(15,6,(ROW(Tableyear1[])-ROW(INDEX(Tableyear1[],1,1))+1)/(YEAR(Tableyear1[])=YEAR(M224)),1)),P224+(O224-INDEX(Table2xAcq.1[],_xlfn.AGGREGATE(15,6,(ROW(Tableyear1[])-ROW(INDEX(Tableyear1[],1,1))+1)/(YEAR(Tableyear1[])=YEAR(M224)),1)))*$C$25,P224-MAX($Q$2:Q224)*$C$19),P224)*(1+Tbill_YTM)^(1/52)</f>
        <v/>
      </c>
      <c r="Q225" s="72">
        <f>SUM(N225:P225)</f>
        <v/>
      </c>
      <c r="R225" s="72">
        <f>IF(YEAR(M225)&lt;&gt;YEAR(M224), R224*EXP($C$20/52)+(-MAX(Q$2:Q224)*$C$19), R224*EXP($C$20/52))</f>
        <v/>
      </c>
      <c r="S225" s="73">
        <f>Q225/-R225</f>
        <v/>
      </c>
      <c r="T225" s="67" t="n"/>
      <c r="U225" s="67" t="n"/>
      <c r="V225" s="67" t="n"/>
    </row>
    <row r="226">
      <c r="H226" s="104" t="n">
        <v>32888</v>
      </c>
      <c r="I226" s="105" t="n">
        <v>213.910003662109</v>
      </c>
      <c r="J226" s="106" t="n">
        <v>0.1347826636774894</v>
      </c>
      <c r="K226" s="107">
        <f>K225*(1+Tbill_YTM)^(1/52)</f>
        <v/>
      </c>
      <c r="L226" s="67" t="n"/>
      <c r="M226" s="104" t="n">
        <v>32888</v>
      </c>
      <c r="N226" s="108">
        <f>N225*($I226/$I225)</f>
        <v/>
      </c>
      <c r="O226" s="108">
        <f t="array" ref="O226">IF(YEAR(M226)&lt;&gt;YEAR(M225),IF(O225&gt;INDEX(Table2xAcq.1[],_xlfn.AGGREGATE(15,6,(ROW(Tableyear1[])-ROW(INDEX(Tableyear1[],1,1))+1)/(YEAR(Tableyear1[])=YEAR(M225)),1)),O225-(O225-INDEX(Table2xAcq.1[],_xlfn.AGGREGATE(15,6,(ROW(Tableyear1[])-ROW(INDEX(Tableyear1[],1,1))+1)/(YEAR(Tableyear1[])=YEAR(M225)),1)))*$C$25,O225+MAX($Q$2:Q225)*$C$19),O225)*($J226/$J225)</f>
        <v/>
      </c>
      <c r="P226" s="108">
        <f t="array" ref="P226">IF(YEAR(M226)&lt;&gt;YEAR(M225),IF(O225&gt;INDEX(Table2xAcq.1[],_xlfn.AGGREGATE(15,6,(ROW(Tableyear1[])-ROW(INDEX(Tableyear1[],1,1))+1)/(YEAR(Tableyear1[])=YEAR(M225)),1)),P225+(O225-INDEX(Table2xAcq.1[],_xlfn.AGGREGATE(15,6,(ROW(Tableyear1[])-ROW(INDEX(Tableyear1[],1,1))+1)/(YEAR(Tableyear1[])=YEAR(M225)),1)))*$C$25,P225-MAX($Q$2:Q225)*$C$19),P225)*(1+Tbill_YTM)^(1/52)</f>
        <v/>
      </c>
      <c r="Q226" s="72">
        <f>SUM(N226:P226)</f>
        <v/>
      </c>
      <c r="R226" s="72">
        <f>IF(YEAR(M226)&lt;&gt;YEAR(M225), R225*EXP($C$20/52)+(-MAX(Q$2:Q225)*$C$19), R225*EXP($C$20/52))</f>
        <v/>
      </c>
      <c r="S226" s="73">
        <f>Q226/-R226</f>
        <v/>
      </c>
      <c r="T226" s="67" t="n"/>
      <c r="U226" s="67" t="n"/>
      <c r="V226" s="67" t="n"/>
    </row>
    <row r="227">
      <c r="H227" s="104" t="n">
        <v>32895</v>
      </c>
      <c r="I227" s="105" t="n">
        <v>203.244995117187</v>
      </c>
      <c r="J227" s="106" t="n">
        <v>0.1213428222935551</v>
      </c>
      <c r="K227" s="107">
        <f>K226*(1+Tbill_YTM)^(1/52)</f>
        <v/>
      </c>
      <c r="L227" s="67" t="n"/>
      <c r="M227" s="104" t="n">
        <v>32895</v>
      </c>
      <c r="N227" s="108">
        <f>N226*($I227/$I226)</f>
        <v/>
      </c>
      <c r="O227" s="108">
        <f t="array" ref="O227">IF(YEAR(M227)&lt;&gt;YEAR(M226),IF(O226&gt;INDEX(Table2xAcq.1[],_xlfn.AGGREGATE(15,6,(ROW(Tableyear1[])-ROW(INDEX(Tableyear1[],1,1))+1)/(YEAR(Tableyear1[])=YEAR(M226)),1)),O226-(O226-INDEX(Table2xAcq.1[],_xlfn.AGGREGATE(15,6,(ROW(Tableyear1[])-ROW(INDEX(Tableyear1[],1,1))+1)/(YEAR(Tableyear1[])=YEAR(M226)),1)))*$C$25,O226+MAX($Q$2:Q226)*$C$19),O226)*($J227/$J226)</f>
        <v/>
      </c>
      <c r="P227" s="108">
        <f t="array" ref="P227">IF(YEAR(M227)&lt;&gt;YEAR(M226),IF(O226&gt;INDEX(Table2xAcq.1[],_xlfn.AGGREGATE(15,6,(ROW(Tableyear1[])-ROW(INDEX(Tableyear1[],1,1))+1)/(YEAR(Tableyear1[])=YEAR(M226)),1)),P226+(O226-INDEX(Table2xAcq.1[],_xlfn.AGGREGATE(15,6,(ROW(Tableyear1[])-ROW(INDEX(Tableyear1[],1,1))+1)/(YEAR(Tableyear1[])=YEAR(M226)),1)))*$C$25,P226-MAX($Q$2:Q226)*$C$19),P226)*(1+Tbill_YTM)^(1/52)</f>
        <v/>
      </c>
      <c r="Q227" s="72">
        <f>SUM(N227:P227)</f>
        <v/>
      </c>
      <c r="R227" s="72">
        <f>IF(YEAR(M227)&lt;&gt;YEAR(M226), R226*EXP($C$20/52)+(-MAX(Q$2:Q226)*$C$19), R226*EXP($C$20/52))</f>
        <v/>
      </c>
      <c r="S227" s="73">
        <f>Q227/-R227</f>
        <v/>
      </c>
      <c r="T227" s="67" t="n"/>
      <c r="U227" s="67" t="n"/>
      <c r="V227" s="67" t="n"/>
    </row>
    <row r="228">
      <c r="H228" s="104" t="n">
        <v>32902</v>
      </c>
      <c r="I228" s="105" t="n">
        <v>205.615005493164</v>
      </c>
      <c r="J228" s="106" t="n">
        <v>0.1241727443560417</v>
      </c>
      <c r="K228" s="107">
        <f>K227*(1+Tbill_YTM)^(1/52)</f>
        <v/>
      </c>
      <c r="L228" s="67" t="n"/>
      <c r="M228" s="104" t="n">
        <v>32902</v>
      </c>
      <c r="N228" s="108">
        <f>N227*($I228/$I227)</f>
        <v/>
      </c>
      <c r="O228" s="108">
        <f t="array" ref="O228">IF(YEAR(M228)&lt;&gt;YEAR(M227),IF(O227&gt;INDEX(Table2xAcq.1[],_xlfn.AGGREGATE(15,6,(ROW(Tableyear1[])-ROW(INDEX(Tableyear1[],1,1))+1)/(YEAR(Tableyear1[])=YEAR(M227)),1)),O227-(O227-INDEX(Table2xAcq.1[],_xlfn.AGGREGATE(15,6,(ROW(Tableyear1[])-ROW(INDEX(Tableyear1[],1,1))+1)/(YEAR(Tableyear1[])=YEAR(M227)),1)))*$C$25,O227+MAX($Q$2:Q227)*$C$19),O227)*($J228/$J227)</f>
        <v/>
      </c>
      <c r="P228" s="108">
        <f t="array" ref="P228">IF(YEAR(M228)&lt;&gt;YEAR(M227),IF(O227&gt;INDEX(Table2xAcq.1[],_xlfn.AGGREGATE(15,6,(ROW(Tableyear1[])-ROW(INDEX(Tableyear1[],1,1))+1)/(YEAR(Tableyear1[])=YEAR(M227)),1)),P227+(O227-INDEX(Table2xAcq.1[],_xlfn.AGGREGATE(15,6,(ROW(Tableyear1[])-ROW(INDEX(Tableyear1[],1,1))+1)/(YEAR(Tableyear1[])=YEAR(M227)),1)))*$C$25,P227-MAX($Q$2:Q227)*$C$19),P227)*(1+Tbill_YTM)^(1/52)</f>
        <v/>
      </c>
      <c r="Q228" s="72">
        <f>SUM(N228:P228)</f>
        <v/>
      </c>
      <c r="R228" s="72">
        <f>IF(YEAR(M228)&lt;&gt;YEAR(M227), R227*EXP($C$20/52)+(-MAX(Q$2:Q227)*$C$19), R227*EXP($C$20/52))</f>
        <v/>
      </c>
      <c r="S228" s="73">
        <f>Q228/-R228</f>
        <v/>
      </c>
      <c r="T228" s="67" t="n"/>
      <c r="U228" s="67" t="n"/>
      <c r="V228" s="67" t="n"/>
    </row>
    <row r="229">
      <c r="H229" s="104" t="n">
        <v>32909</v>
      </c>
      <c r="I229" s="105" t="n">
        <v>208.494995117187</v>
      </c>
      <c r="J229" s="106" t="n">
        <v>0.1276512474397454</v>
      </c>
      <c r="K229" s="107">
        <f>K228*(1+Tbill_YTM)^(1/52)</f>
        <v/>
      </c>
      <c r="L229" s="67" t="n"/>
      <c r="M229" s="104" t="n">
        <v>32909</v>
      </c>
      <c r="N229" s="108">
        <f>N228*($I229/$I228)</f>
        <v/>
      </c>
      <c r="O229" s="108">
        <f t="array" ref="O229">IF(YEAR(M229)&lt;&gt;YEAR(M228),IF(O228&gt;INDEX(Table2xAcq.1[],_xlfn.AGGREGATE(15,6,(ROW(Tableyear1[])-ROW(INDEX(Tableyear1[],1,1))+1)/(YEAR(Tableyear1[])=YEAR(M228)),1)),O228-(O228-INDEX(Table2xAcq.1[],_xlfn.AGGREGATE(15,6,(ROW(Tableyear1[])-ROW(INDEX(Tableyear1[],1,1))+1)/(YEAR(Tableyear1[])=YEAR(M228)),1)))*$C$25,O228+MAX($Q$2:Q228)*$C$19),O228)*($J229/$J228)</f>
        <v/>
      </c>
      <c r="P229" s="108">
        <f t="array" ref="P229">IF(YEAR(M229)&lt;&gt;YEAR(M228),IF(O228&gt;INDEX(Table2xAcq.1[],_xlfn.AGGREGATE(15,6,(ROW(Tableyear1[])-ROW(INDEX(Tableyear1[],1,1))+1)/(YEAR(Tableyear1[])=YEAR(M228)),1)),P228+(O228-INDEX(Table2xAcq.1[],_xlfn.AGGREGATE(15,6,(ROW(Tableyear1[])-ROW(INDEX(Tableyear1[],1,1))+1)/(YEAR(Tableyear1[])=YEAR(M228)),1)))*$C$25,P228-MAX($Q$2:Q228)*$C$19),P228)*(1+Tbill_YTM)^(1/52)</f>
        <v/>
      </c>
      <c r="Q229" s="72">
        <f>SUM(N229:P229)</f>
        <v/>
      </c>
      <c r="R229" s="72">
        <f>IF(YEAR(M229)&lt;&gt;YEAR(M228), R228*EXP($C$20/52)+(-MAX(Q$2:Q228)*$C$19), R228*EXP($C$20/52))</f>
        <v/>
      </c>
      <c r="S229" s="73">
        <f>Q229/-R229</f>
        <v/>
      </c>
      <c r="T229" s="67" t="n"/>
      <c r="U229" s="67" t="n"/>
      <c r="V229" s="67" t="n"/>
    </row>
    <row r="230">
      <c r="E230" s="4" t="n"/>
      <c r="F230" s="4" t="n"/>
      <c r="H230" s="104" t="n">
        <v>32916</v>
      </c>
      <c r="I230" s="105" t="n">
        <v>208.354995727539</v>
      </c>
      <c r="J230" s="106" t="n">
        <v>0.1274798179364202</v>
      </c>
      <c r="K230" s="107">
        <f>K229*(1+Tbill_YTM)^(1/52)</f>
        <v/>
      </c>
      <c r="L230" s="67" t="n"/>
      <c r="M230" s="104" t="n">
        <v>32916</v>
      </c>
      <c r="N230" s="108">
        <f>N229*($I230/$I229)</f>
        <v/>
      </c>
      <c r="O230" s="108">
        <f t="array" ref="O230">IF(YEAR(M230)&lt;&gt;YEAR(M229),IF(O229&gt;INDEX(Table2xAcq.1[],_xlfn.AGGREGATE(15,6,(ROW(Tableyear1[])-ROW(INDEX(Tableyear1[],1,1))+1)/(YEAR(Tableyear1[])=YEAR(M229)),1)),O229-(O229-INDEX(Table2xAcq.1[],_xlfn.AGGREGATE(15,6,(ROW(Tableyear1[])-ROW(INDEX(Tableyear1[],1,1))+1)/(YEAR(Tableyear1[])=YEAR(M229)),1)))*$C$25,O229+MAX($Q$2:Q229)*$C$19),O229)*($J230/$J229)</f>
        <v/>
      </c>
      <c r="P230" s="108">
        <f t="array" ref="P230">IF(YEAR(M230)&lt;&gt;YEAR(M229),IF(O229&gt;INDEX(Table2xAcq.1[],_xlfn.AGGREGATE(15,6,(ROW(Tableyear1[])-ROW(INDEX(Tableyear1[],1,1))+1)/(YEAR(Tableyear1[])=YEAR(M229)),1)),P229+(O229-INDEX(Table2xAcq.1[],_xlfn.AGGREGATE(15,6,(ROW(Tableyear1[])-ROW(INDEX(Tableyear1[],1,1))+1)/(YEAR(Tableyear1[])=YEAR(M229)),1)))*$C$25,P229-MAX($Q$2:Q229)*$C$19),P229)*(1+Tbill_YTM)^(1/52)</f>
        <v/>
      </c>
      <c r="Q230" s="72">
        <f>SUM(N230:P230)</f>
        <v/>
      </c>
      <c r="R230" s="72">
        <f>IF(YEAR(M230)&lt;&gt;YEAR(M229), R229*EXP($C$20/52)+(-MAX(Q$2:Q229)*$C$19), R229*EXP($C$20/52))</f>
        <v/>
      </c>
      <c r="S230" s="73">
        <f>Q230/-R230</f>
        <v/>
      </c>
      <c r="T230" s="67" t="n"/>
      <c r="U230" s="67" t="n"/>
      <c r="V230" s="67" t="n"/>
    </row>
    <row r="231">
      <c r="B231" s="27" t="n"/>
      <c r="C231" s="4" t="n"/>
      <c r="D231" s="4" t="n"/>
      <c r="H231" s="104" t="n">
        <v>32923</v>
      </c>
      <c r="I231" s="105" t="n">
        <v>201.794998168945</v>
      </c>
      <c r="J231" s="106" t="n">
        <v>0.1194524865877013</v>
      </c>
      <c r="K231" s="107">
        <f>K230*(1+Tbill_YTM)^(1/52)</f>
        <v/>
      </c>
      <c r="L231" s="67" t="n"/>
      <c r="M231" s="104" t="n">
        <v>32923</v>
      </c>
      <c r="N231" s="108">
        <f>N230*($I231/$I230)</f>
        <v/>
      </c>
      <c r="O231" s="108">
        <f t="array" ref="O231">IF(YEAR(M231)&lt;&gt;YEAR(M230),IF(O230&gt;INDEX(Table2xAcq.1[],_xlfn.AGGREGATE(15,6,(ROW(Tableyear1[])-ROW(INDEX(Tableyear1[],1,1))+1)/(YEAR(Tableyear1[])=YEAR(M230)),1)),O230-(O230-INDEX(Table2xAcq.1[],_xlfn.AGGREGATE(15,6,(ROW(Tableyear1[])-ROW(INDEX(Tableyear1[],1,1))+1)/(YEAR(Tableyear1[])=YEAR(M230)),1)))*$C$25,O230+MAX($Q$2:Q230)*$C$19),O230)*($J231/$J230)</f>
        <v/>
      </c>
      <c r="P231" s="108">
        <f t="array" ref="P231">IF(YEAR(M231)&lt;&gt;YEAR(M230),IF(O230&gt;INDEX(Table2xAcq.1[],_xlfn.AGGREGATE(15,6,(ROW(Tableyear1[])-ROW(INDEX(Tableyear1[],1,1))+1)/(YEAR(Tableyear1[])=YEAR(M230)),1)),P230+(O230-INDEX(Table2xAcq.1[],_xlfn.AGGREGATE(15,6,(ROW(Tableyear1[])-ROW(INDEX(Tableyear1[],1,1))+1)/(YEAR(Tableyear1[])=YEAR(M230)),1)))*$C$25,P230-MAX($Q$2:Q230)*$C$19),P230)*(1+Tbill_YTM)^(1/52)</f>
        <v/>
      </c>
      <c r="Q231" s="72">
        <f>SUM(N231:P231)</f>
        <v/>
      </c>
      <c r="R231" s="72">
        <f>IF(YEAR(M231)&lt;&gt;YEAR(M230), R230*EXP($C$20/52)+(-MAX(Q$2:Q230)*$C$19), R230*EXP($C$20/52))</f>
        <v/>
      </c>
      <c r="S231" s="73">
        <f>Q231/-R231</f>
        <v/>
      </c>
      <c r="T231" s="67" t="n"/>
      <c r="U231" s="67" t="n"/>
      <c r="V231" s="67" t="n"/>
    </row>
    <row r="232">
      <c r="H232" s="104" t="n">
        <v>32930</v>
      </c>
      <c r="I232" s="105" t="n">
        <v>211.539993286132</v>
      </c>
      <c r="J232" s="106" t="n">
        <v>0.1309895802629214</v>
      </c>
      <c r="K232" s="107">
        <f>K231*(1+Tbill_YTM)^(1/52)</f>
        <v/>
      </c>
      <c r="L232" s="67" t="n"/>
      <c r="M232" s="104" t="n">
        <v>32930</v>
      </c>
      <c r="N232" s="108">
        <f>N231*($I232/$I231)</f>
        <v/>
      </c>
      <c r="O232" s="108">
        <f t="array" ref="O232">IF(YEAR(M232)&lt;&gt;YEAR(M231),IF(O231&gt;INDEX(Table2xAcq.1[],_xlfn.AGGREGATE(15,6,(ROW(Tableyear1[])-ROW(INDEX(Tableyear1[],1,1))+1)/(YEAR(Tableyear1[])=YEAR(M231)),1)),O231-(O231-INDEX(Table2xAcq.1[],_xlfn.AGGREGATE(15,6,(ROW(Tableyear1[])-ROW(INDEX(Tableyear1[],1,1))+1)/(YEAR(Tableyear1[])=YEAR(M231)),1)))*$C$25,O231+MAX($Q$2:Q231)*$C$19),O231)*($J232/$J231)</f>
        <v/>
      </c>
      <c r="P232" s="108">
        <f t="array" ref="P232">IF(YEAR(M232)&lt;&gt;YEAR(M231),IF(O231&gt;INDEX(Table2xAcq.1[],_xlfn.AGGREGATE(15,6,(ROW(Tableyear1[])-ROW(INDEX(Tableyear1[],1,1))+1)/(YEAR(Tableyear1[])=YEAR(M231)),1)),P231+(O231-INDEX(Table2xAcq.1[],_xlfn.AGGREGATE(15,6,(ROW(Tableyear1[])-ROW(INDEX(Tableyear1[],1,1))+1)/(YEAR(Tableyear1[])=YEAR(M231)),1)))*$C$25,P231-MAX($Q$2:Q231)*$C$19),P231)*(1+Tbill_YTM)^(1/52)</f>
        <v/>
      </c>
      <c r="Q232" s="72">
        <f>SUM(N232:P232)</f>
        <v/>
      </c>
      <c r="R232" s="72">
        <f>IF(YEAR(M232)&lt;&gt;YEAR(M231), R231*EXP($C$20/52)+(-MAX(Q$2:Q231)*$C$19), R231*EXP($C$20/52))</f>
        <v/>
      </c>
      <c r="S232" s="73">
        <f>Q232/-R232</f>
        <v/>
      </c>
      <c r="T232" s="67" t="n"/>
      <c r="U232" s="67" t="n"/>
      <c r="V232" s="67" t="n"/>
    </row>
    <row r="233">
      <c r="H233" s="104" t="n">
        <v>32937</v>
      </c>
      <c r="I233" s="105" t="n">
        <v>213.820007324218</v>
      </c>
      <c r="J233" s="106" t="n">
        <v>0.1338132362270065</v>
      </c>
      <c r="K233" s="107">
        <f>K232*(1+Tbill_YTM)^(1/52)</f>
        <v/>
      </c>
      <c r="L233" s="67" t="n"/>
      <c r="M233" s="104" t="n">
        <v>32937</v>
      </c>
      <c r="N233" s="108">
        <f>N232*($I233/$I232)</f>
        <v/>
      </c>
      <c r="O233" s="108">
        <f t="array" ref="O233">IF(YEAR(M233)&lt;&gt;YEAR(M232),IF(O232&gt;INDEX(Table2xAcq.1[],_xlfn.AGGREGATE(15,6,(ROW(Tableyear1[])-ROW(INDEX(Tableyear1[],1,1))+1)/(YEAR(Tableyear1[])=YEAR(M232)),1)),O232-(O232-INDEX(Table2xAcq.1[],_xlfn.AGGREGATE(15,6,(ROW(Tableyear1[])-ROW(INDEX(Tableyear1[],1,1))+1)/(YEAR(Tableyear1[])=YEAR(M232)),1)))*$C$25,O232+MAX($Q$2:Q232)*$C$19),O232)*($J233/$J232)</f>
        <v/>
      </c>
      <c r="P233" s="108">
        <f t="array" ref="P233">IF(YEAR(M233)&lt;&gt;YEAR(M232),IF(O232&gt;INDEX(Table2xAcq.1[],_xlfn.AGGREGATE(15,6,(ROW(Tableyear1[])-ROW(INDEX(Tableyear1[],1,1))+1)/(YEAR(Tableyear1[])=YEAR(M232)),1)),P232+(O232-INDEX(Table2xAcq.1[],_xlfn.AGGREGATE(15,6,(ROW(Tableyear1[])-ROW(INDEX(Tableyear1[],1,1))+1)/(YEAR(Tableyear1[])=YEAR(M232)),1)))*$C$25,P232-MAX($Q$2:Q232)*$C$19),P232)*(1+Tbill_YTM)^(1/52)</f>
        <v/>
      </c>
      <c r="Q233" s="72">
        <f>SUM(N233:P233)</f>
        <v/>
      </c>
      <c r="R233" s="72">
        <f>IF(YEAR(M233)&lt;&gt;YEAR(M232), R232*EXP($C$20/52)+(-MAX(Q$2:Q232)*$C$19), R232*EXP($C$20/52))</f>
        <v/>
      </c>
      <c r="S233" s="73">
        <f>Q233/-R233</f>
        <v/>
      </c>
      <c r="T233" s="67" t="n"/>
      <c r="U233" s="67" t="n"/>
      <c r="V233" s="67" t="n"/>
    </row>
    <row r="234">
      <c r="H234" s="104" t="n">
        <v>32944</v>
      </c>
      <c r="I234" s="105" t="n">
        <v>217.960006713867</v>
      </c>
      <c r="J234" s="106" t="n">
        <v>0.1389950405234281</v>
      </c>
      <c r="K234" s="107">
        <f>K233*(1+Tbill_YTM)^(1/52)</f>
        <v/>
      </c>
      <c r="L234" s="67" t="n"/>
      <c r="M234" s="104" t="n">
        <v>32944</v>
      </c>
      <c r="N234" s="108">
        <f>N233*($I234/$I233)</f>
        <v/>
      </c>
      <c r="O234" s="108">
        <f t="array" ref="O234">IF(YEAR(M234)&lt;&gt;YEAR(M233),IF(O233&gt;INDEX(Table2xAcq.1[],_xlfn.AGGREGATE(15,6,(ROW(Tableyear1[])-ROW(INDEX(Tableyear1[],1,1))+1)/(YEAR(Tableyear1[])=YEAR(M233)),1)),O233-(O233-INDEX(Table2xAcq.1[],_xlfn.AGGREGATE(15,6,(ROW(Tableyear1[])-ROW(INDEX(Tableyear1[],1,1))+1)/(YEAR(Tableyear1[])=YEAR(M233)),1)))*$C$25,O233+MAX($Q$2:Q233)*$C$19),O233)*($J234/$J233)</f>
        <v/>
      </c>
      <c r="P234" s="108">
        <f t="array" ref="P234">IF(YEAR(M234)&lt;&gt;YEAR(M233),IF(O233&gt;INDEX(Table2xAcq.1[],_xlfn.AGGREGATE(15,6,(ROW(Tableyear1[])-ROW(INDEX(Tableyear1[],1,1))+1)/(YEAR(Tableyear1[])=YEAR(M233)),1)),P233+(O233-INDEX(Table2xAcq.1[],_xlfn.AGGREGATE(15,6,(ROW(Tableyear1[])-ROW(INDEX(Tableyear1[],1,1))+1)/(YEAR(Tableyear1[])=YEAR(M233)),1)))*$C$25,P233-MAX($Q$2:Q233)*$C$19),P233)*(1+Tbill_YTM)^(1/52)</f>
        <v/>
      </c>
      <c r="Q234" s="72">
        <f>SUM(N234:P234)</f>
        <v/>
      </c>
      <c r="R234" s="72">
        <f>IF(YEAR(M234)&lt;&gt;YEAR(M233), R233*EXP($C$20/52)+(-MAX(Q$2:Q233)*$C$19), R233*EXP($C$20/52))</f>
        <v/>
      </c>
      <c r="S234" s="73">
        <f>Q234/-R234</f>
        <v/>
      </c>
      <c r="T234" s="67" t="n"/>
      <c r="U234" s="67" t="n"/>
      <c r="V234" s="67" t="n"/>
    </row>
    <row r="235">
      <c r="H235" s="104" t="n">
        <v>32951</v>
      </c>
      <c r="I235" s="105" t="n">
        <v>214.490005493164</v>
      </c>
      <c r="J235" s="106" t="n">
        <v>0.1345693390604883</v>
      </c>
      <c r="K235" s="107">
        <f>K234*(1+Tbill_YTM)^(1/52)</f>
        <v/>
      </c>
      <c r="L235" s="67" t="n"/>
      <c r="M235" s="104" t="n">
        <v>32951</v>
      </c>
      <c r="N235" s="108">
        <f>N234*($I235/$I234)</f>
        <v/>
      </c>
      <c r="O235" s="108">
        <f t="array" ref="O235">IF(YEAR(M235)&lt;&gt;YEAR(M234),IF(O234&gt;INDEX(Table2xAcq.1[],_xlfn.AGGREGATE(15,6,(ROW(Tableyear1[])-ROW(INDEX(Tableyear1[],1,1))+1)/(YEAR(Tableyear1[])=YEAR(M234)),1)),O234-(O234-INDEX(Table2xAcq.1[],_xlfn.AGGREGATE(15,6,(ROW(Tableyear1[])-ROW(INDEX(Tableyear1[],1,1))+1)/(YEAR(Tableyear1[])=YEAR(M234)),1)))*$C$25,O234+MAX($Q$2:Q234)*$C$19),O234)*($J235/$J234)</f>
        <v/>
      </c>
      <c r="P235" s="108">
        <f t="array" ref="P235">IF(YEAR(M235)&lt;&gt;YEAR(M234),IF(O234&gt;INDEX(Table2xAcq.1[],_xlfn.AGGREGATE(15,6,(ROW(Tableyear1[])-ROW(INDEX(Tableyear1[],1,1))+1)/(YEAR(Tableyear1[])=YEAR(M234)),1)),P234+(O234-INDEX(Table2xAcq.1[],_xlfn.AGGREGATE(15,6,(ROW(Tableyear1[])-ROW(INDEX(Tableyear1[],1,1))+1)/(YEAR(Tableyear1[])=YEAR(M234)),1)))*$C$25,P234-MAX($Q$2:Q234)*$C$19),P234)*(1+Tbill_YTM)^(1/52)</f>
        <v/>
      </c>
      <c r="Q235" s="72">
        <f>SUM(N235:P235)</f>
        <v/>
      </c>
      <c r="R235" s="72">
        <f>IF(YEAR(M235)&lt;&gt;YEAR(M234), R234*EXP($C$20/52)+(-MAX(Q$2:Q234)*$C$19), R234*EXP($C$20/52))</f>
        <v/>
      </c>
      <c r="S235" s="73">
        <f>Q235/-R235</f>
        <v/>
      </c>
      <c r="T235" s="67" t="n"/>
      <c r="U235" s="67" t="n"/>
      <c r="V235" s="67" t="n"/>
    </row>
    <row r="236">
      <c r="H236" s="104" t="n">
        <v>32958</v>
      </c>
      <c r="I236" s="105" t="n">
        <v>213.14500427246</v>
      </c>
      <c r="J236" s="106" t="n">
        <v>0.1328816527285352</v>
      </c>
      <c r="K236" s="107">
        <f>K235*(1+Tbill_YTM)^(1/52)</f>
        <v/>
      </c>
      <c r="L236" s="67" t="n"/>
      <c r="M236" s="104" t="n">
        <v>32958</v>
      </c>
      <c r="N236" s="108">
        <f>N235*($I236/$I235)</f>
        <v/>
      </c>
      <c r="O236" s="108">
        <f t="array" ref="O236">IF(YEAR(M236)&lt;&gt;YEAR(M235),IF(O235&gt;INDEX(Table2xAcq.1[],_xlfn.AGGREGATE(15,6,(ROW(Tableyear1[])-ROW(INDEX(Tableyear1[],1,1))+1)/(YEAR(Tableyear1[])=YEAR(M235)),1)),O235-(O235-INDEX(Table2xAcq.1[],_xlfn.AGGREGATE(15,6,(ROW(Tableyear1[])-ROW(INDEX(Tableyear1[],1,1))+1)/(YEAR(Tableyear1[])=YEAR(M235)),1)))*$C$25,O235+MAX($Q$2:Q235)*$C$19),O235)*($J236/$J235)</f>
        <v/>
      </c>
      <c r="P236" s="108">
        <f t="array" ref="P236">IF(YEAR(M236)&lt;&gt;YEAR(M235),IF(O235&gt;INDEX(Table2xAcq.1[],_xlfn.AGGREGATE(15,6,(ROW(Tableyear1[])-ROW(INDEX(Tableyear1[],1,1))+1)/(YEAR(Tableyear1[])=YEAR(M235)),1)),P235+(O235-INDEX(Table2xAcq.1[],_xlfn.AGGREGATE(15,6,(ROW(Tableyear1[])-ROW(INDEX(Tableyear1[],1,1))+1)/(YEAR(Tableyear1[])=YEAR(M235)),1)))*$C$25,P235-MAX($Q$2:Q235)*$C$19),P235)*(1+Tbill_YTM)^(1/52)</f>
        <v/>
      </c>
      <c r="Q236" s="72">
        <f>SUM(N236:P236)</f>
        <v/>
      </c>
      <c r="R236" s="72">
        <f>IF(YEAR(M236)&lt;&gt;YEAR(M235), R235*EXP($C$20/52)+(-MAX(Q$2:Q235)*$C$19), R235*EXP($C$20/52))</f>
        <v/>
      </c>
      <c r="S236" s="73">
        <f>Q236/-R236</f>
        <v/>
      </c>
      <c r="T236" s="67" t="n"/>
      <c r="U236" s="67" t="n"/>
      <c r="V236" s="67" t="n"/>
    </row>
    <row r="237">
      <c r="H237" s="104" t="n">
        <v>32965</v>
      </c>
      <c r="I237" s="105" t="n">
        <v>212.475006103515</v>
      </c>
      <c r="J237" s="106" t="n">
        <v>0.1320462546452595</v>
      </c>
      <c r="K237" s="107">
        <f>K236*(1+Tbill_YTM)^(1/52)</f>
        <v/>
      </c>
      <c r="L237" s="67" t="n"/>
      <c r="M237" s="104" t="n">
        <v>32965</v>
      </c>
      <c r="N237" s="108">
        <f>N236*($I237/$I236)</f>
        <v/>
      </c>
      <c r="O237" s="108">
        <f t="array" ref="O237">IF(YEAR(M237)&lt;&gt;YEAR(M236),IF(O236&gt;INDEX(Table2xAcq.1[],_xlfn.AGGREGATE(15,6,(ROW(Tableyear1[])-ROW(INDEX(Tableyear1[],1,1))+1)/(YEAR(Tableyear1[])=YEAR(M236)),1)),O236-(O236-INDEX(Table2xAcq.1[],_xlfn.AGGREGATE(15,6,(ROW(Tableyear1[])-ROW(INDEX(Tableyear1[],1,1))+1)/(YEAR(Tableyear1[])=YEAR(M236)),1)))*$C$25,O236+MAX($Q$2:Q236)*$C$19),O236)*($J237/$J236)</f>
        <v/>
      </c>
      <c r="P237" s="108">
        <f t="array" ref="P237">IF(YEAR(M237)&lt;&gt;YEAR(M236),IF(O236&gt;INDEX(Table2xAcq.1[],_xlfn.AGGREGATE(15,6,(ROW(Tableyear1[])-ROW(INDEX(Tableyear1[],1,1))+1)/(YEAR(Tableyear1[])=YEAR(M236)),1)),P236+(O236-INDEX(Table2xAcq.1[],_xlfn.AGGREGATE(15,6,(ROW(Tableyear1[])-ROW(INDEX(Tableyear1[],1,1))+1)/(YEAR(Tableyear1[])=YEAR(M236)),1)))*$C$25,P236-MAX($Q$2:Q236)*$C$19),P236)*(1+Tbill_YTM)^(1/52)</f>
        <v/>
      </c>
      <c r="Q237" s="72">
        <f>SUM(N237:P237)</f>
        <v/>
      </c>
      <c r="R237" s="72">
        <f>IF(YEAR(M237)&lt;&gt;YEAR(M236), R236*EXP($C$20/52)+(-MAX(Q$2:Q236)*$C$19), R236*EXP($C$20/52))</f>
        <v/>
      </c>
      <c r="S237" s="73">
        <f>Q237/-R237</f>
        <v/>
      </c>
      <c r="T237" s="67" t="n"/>
      <c r="U237" s="67" t="n"/>
      <c r="V237" s="67" t="n"/>
    </row>
    <row r="238">
      <c r="H238" s="104" t="n">
        <v>32972</v>
      </c>
      <c r="I238" s="105" t="n">
        <v>216.044998168945</v>
      </c>
      <c r="J238" s="106" t="n">
        <v>0.1364835208442181</v>
      </c>
      <c r="K238" s="107">
        <f>K237*(1+Tbill_YTM)^(1/52)</f>
        <v/>
      </c>
      <c r="L238" s="67" t="n"/>
      <c r="M238" s="104" t="n">
        <v>32972</v>
      </c>
      <c r="N238" s="108">
        <f>N237*($I238/$I237)</f>
        <v/>
      </c>
      <c r="O238" s="108">
        <f t="array" ref="O238">IF(YEAR(M238)&lt;&gt;YEAR(M237),IF(O237&gt;INDEX(Table2xAcq.1[],_xlfn.AGGREGATE(15,6,(ROW(Tableyear1[])-ROW(INDEX(Tableyear1[],1,1))+1)/(YEAR(Tableyear1[])=YEAR(M237)),1)),O237-(O237-INDEX(Table2xAcq.1[],_xlfn.AGGREGATE(15,6,(ROW(Tableyear1[])-ROW(INDEX(Tableyear1[],1,1))+1)/(YEAR(Tableyear1[])=YEAR(M237)),1)))*$C$25,O237+MAX($Q$2:Q237)*$C$19),O237)*($J238/$J237)</f>
        <v/>
      </c>
      <c r="P238" s="108">
        <f t="array" ref="P238">IF(YEAR(M238)&lt;&gt;YEAR(M237),IF(O237&gt;INDEX(Table2xAcq.1[],_xlfn.AGGREGATE(15,6,(ROW(Tableyear1[])-ROW(INDEX(Tableyear1[],1,1))+1)/(YEAR(Tableyear1[])=YEAR(M237)),1)),P237+(O237-INDEX(Table2xAcq.1[],_xlfn.AGGREGATE(15,6,(ROW(Tableyear1[])-ROW(INDEX(Tableyear1[],1,1))+1)/(YEAR(Tableyear1[])=YEAR(M237)),1)))*$C$25,P237-MAX($Q$2:Q237)*$C$19),P237)*(1+Tbill_YTM)^(1/52)</f>
        <v/>
      </c>
      <c r="Q238" s="72">
        <f>SUM(N238:P238)</f>
        <v/>
      </c>
      <c r="R238" s="72">
        <f>IF(YEAR(M238)&lt;&gt;YEAR(M237), R237*EXP($C$20/52)+(-MAX(Q$2:Q237)*$C$19), R237*EXP($C$20/52))</f>
        <v/>
      </c>
      <c r="S238" s="73">
        <f>Q238/-R238</f>
        <v/>
      </c>
      <c r="T238" s="67" t="n"/>
      <c r="U238" s="67" t="n"/>
      <c r="V238" s="67" t="n"/>
    </row>
    <row r="239">
      <c r="H239" s="104" t="n">
        <v>32979</v>
      </c>
      <c r="I239" s="105" t="n">
        <v>208.619995117187</v>
      </c>
      <c r="J239" s="106" t="n">
        <v>0.1271022292857758</v>
      </c>
      <c r="K239" s="107">
        <f>K238*(1+Tbill_YTM)^(1/52)</f>
        <v/>
      </c>
      <c r="L239" s="67" t="n"/>
      <c r="M239" s="104" t="n">
        <v>32979</v>
      </c>
      <c r="N239" s="108">
        <f>N238*($I239/$I238)</f>
        <v/>
      </c>
      <c r="O239" s="108">
        <f t="array" ref="O239">IF(YEAR(M239)&lt;&gt;YEAR(M238),IF(O238&gt;INDEX(Table2xAcq.1[],_xlfn.AGGREGATE(15,6,(ROW(Tableyear1[])-ROW(INDEX(Tableyear1[],1,1))+1)/(YEAR(Tableyear1[])=YEAR(M238)),1)),O238-(O238-INDEX(Table2xAcq.1[],_xlfn.AGGREGATE(15,6,(ROW(Tableyear1[])-ROW(INDEX(Tableyear1[],1,1))+1)/(YEAR(Tableyear1[])=YEAR(M238)),1)))*$C$25,O238+MAX($Q$2:Q238)*$C$19),O238)*($J239/$J238)</f>
        <v/>
      </c>
      <c r="P239" s="108">
        <f t="array" ref="P239">IF(YEAR(M239)&lt;&gt;YEAR(M238),IF(O238&gt;INDEX(Table2xAcq.1[],_xlfn.AGGREGATE(15,6,(ROW(Tableyear1[])-ROW(INDEX(Tableyear1[],1,1))+1)/(YEAR(Tableyear1[])=YEAR(M238)),1)),P238+(O238-INDEX(Table2xAcq.1[],_xlfn.AGGREGATE(15,6,(ROW(Tableyear1[])-ROW(INDEX(Tableyear1[],1,1))+1)/(YEAR(Tableyear1[])=YEAR(M238)),1)))*$C$25,P238-MAX($Q$2:Q238)*$C$19),P238)*(1+Tbill_YTM)^(1/52)</f>
        <v/>
      </c>
      <c r="Q239" s="72">
        <f>SUM(N239:P239)</f>
        <v/>
      </c>
      <c r="R239" s="72">
        <f>IF(YEAR(M239)&lt;&gt;YEAR(M238), R238*EXP($C$20/52)+(-MAX(Q$2:Q238)*$C$19), R238*EXP($C$20/52))</f>
        <v/>
      </c>
      <c r="S239" s="73">
        <f>Q239/-R239</f>
        <v/>
      </c>
      <c r="T239" s="67" t="n"/>
      <c r="U239" s="67" t="n"/>
      <c r="V239" s="67" t="n"/>
    </row>
    <row r="240">
      <c r="H240" s="104" t="n">
        <v>32986</v>
      </c>
      <c r="I240" s="105" t="n">
        <v>203.669998168945</v>
      </c>
      <c r="J240" s="106" t="n">
        <v>0.1210706344070018</v>
      </c>
      <c r="K240" s="107">
        <f>K239*(1+Tbill_YTM)^(1/52)</f>
        <v/>
      </c>
      <c r="L240" s="67" t="n"/>
      <c r="M240" s="104" t="n">
        <v>32986</v>
      </c>
      <c r="N240" s="108">
        <f>N239*($I240/$I239)</f>
        <v/>
      </c>
      <c r="O240" s="108">
        <f t="array" ref="O240">IF(YEAR(M240)&lt;&gt;YEAR(M239),IF(O239&gt;INDEX(Table2xAcq.1[],_xlfn.AGGREGATE(15,6,(ROW(Tableyear1[])-ROW(INDEX(Tableyear1[],1,1))+1)/(YEAR(Tableyear1[])=YEAR(M239)),1)),O239-(O239-INDEX(Table2xAcq.1[],_xlfn.AGGREGATE(15,6,(ROW(Tableyear1[])-ROW(INDEX(Tableyear1[],1,1))+1)/(YEAR(Tableyear1[])=YEAR(M239)),1)))*$C$25,O239+MAX($Q$2:Q239)*$C$19),O239)*($J240/$J239)</f>
        <v/>
      </c>
      <c r="P240" s="108">
        <f t="array" ref="P240">IF(YEAR(M240)&lt;&gt;YEAR(M239),IF(O239&gt;INDEX(Table2xAcq.1[],_xlfn.AGGREGATE(15,6,(ROW(Tableyear1[])-ROW(INDEX(Tableyear1[],1,1))+1)/(YEAR(Tableyear1[])=YEAR(M239)),1)),P239+(O239-INDEX(Table2xAcq.1[],_xlfn.AGGREGATE(15,6,(ROW(Tableyear1[])-ROW(INDEX(Tableyear1[],1,1))+1)/(YEAR(Tableyear1[])=YEAR(M239)),1)))*$C$25,P239-MAX($Q$2:Q239)*$C$19),P239)*(1+Tbill_YTM)^(1/52)</f>
        <v/>
      </c>
      <c r="Q240" s="72">
        <f>SUM(N240:P240)</f>
        <v/>
      </c>
      <c r="R240" s="72">
        <f>IF(YEAR(M240)&lt;&gt;YEAR(M239), R239*EXP($C$20/52)+(-MAX(Q$2:Q239)*$C$19), R239*EXP($C$20/52))</f>
        <v/>
      </c>
      <c r="S240" s="73">
        <f>Q240/-R240</f>
        <v/>
      </c>
      <c r="T240" s="67" t="n"/>
      <c r="U240" s="67" t="n"/>
      <c r="V240" s="67" t="n"/>
    </row>
    <row r="241">
      <c r="H241" s="104" t="n">
        <v>32993</v>
      </c>
      <c r="I241" s="105" t="n">
        <v>212.705001831054</v>
      </c>
      <c r="J241" s="106" t="n">
        <v>0.1318122618933805</v>
      </c>
      <c r="K241" s="107">
        <f>K240*(1+Tbill_YTM)^(1/52)</f>
        <v/>
      </c>
      <c r="L241" s="67" t="n"/>
      <c r="M241" s="104" t="n">
        <v>32993</v>
      </c>
      <c r="N241" s="108">
        <f>N240*($I241/$I240)</f>
        <v/>
      </c>
      <c r="O241" s="108">
        <f t="array" ref="O241">IF(YEAR(M241)&lt;&gt;YEAR(M240),IF(O240&gt;INDEX(Table2xAcq.1[],_xlfn.AGGREGATE(15,6,(ROW(Tableyear1[])-ROW(INDEX(Tableyear1[],1,1))+1)/(YEAR(Tableyear1[])=YEAR(M240)),1)),O240-(O240-INDEX(Table2xAcq.1[],_xlfn.AGGREGATE(15,6,(ROW(Tableyear1[])-ROW(INDEX(Tableyear1[],1,1))+1)/(YEAR(Tableyear1[])=YEAR(M240)),1)))*$C$25,O240+MAX($Q$2:Q240)*$C$19),O240)*($J241/$J240)</f>
        <v/>
      </c>
      <c r="P241" s="108">
        <f t="array" ref="P241">IF(YEAR(M241)&lt;&gt;YEAR(M240),IF(O240&gt;INDEX(Table2xAcq.1[],_xlfn.AGGREGATE(15,6,(ROW(Tableyear1[])-ROW(INDEX(Tableyear1[],1,1))+1)/(YEAR(Tableyear1[])=YEAR(M240)),1)),P240+(O240-INDEX(Table2xAcq.1[],_xlfn.AGGREGATE(15,6,(ROW(Tableyear1[])-ROW(INDEX(Tableyear1[],1,1))+1)/(YEAR(Tableyear1[])=YEAR(M240)),1)))*$C$25,P240-MAX($Q$2:Q240)*$C$19),P240)*(1+Tbill_YTM)^(1/52)</f>
        <v/>
      </c>
      <c r="Q241" s="72">
        <f>SUM(N241:P241)</f>
        <v/>
      </c>
      <c r="R241" s="72">
        <f>IF(YEAR(M241)&lt;&gt;YEAR(M240), R240*EXP($C$20/52)+(-MAX(Q$2:Q240)*$C$19), R240*EXP($C$20/52))</f>
        <v/>
      </c>
      <c r="S241" s="73">
        <f>Q241/-R241</f>
        <v/>
      </c>
      <c r="T241" s="67" t="n"/>
      <c r="U241" s="67" t="n"/>
      <c r="V241" s="67" t="n"/>
    </row>
    <row r="242">
      <c r="H242" s="104" t="n">
        <v>33000</v>
      </c>
      <c r="I242" s="105" t="n">
        <v>220.889999389648</v>
      </c>
      <c r="J242" s="106" t="n">
        <v>0.1419566687714754</v>
      </c>
      <c r="K242" s="107">
        <f>K241*(1+Tbill_YTM)^(1/52)</f>
        <v/>
      </c>
      <c r="L242" s="67" t="n"/>
      <c r="M242" s="104" t="n">
        <v>33000</v>
      </c>
      <c r="N242" s="108">
        <f>N241*($I242/$I241)</f>
        <v/>
      </c>
      <c r="O242" s="108">
        <f t="array" ref="O242">IF(YEAR(M242)&lt;&gt;YEAR(M241),IF(O241&gt;INDEX(Table2xAcq.1[],_xlfn.AGGREGATE(15,6,(ROW(Tableyear1[])-ROW(INDEX(Tableyear1[],1,1))+1)/(YEAR(Tableyear1[])=YEAR(M241)),1)),O241-(O241-INDEX(Table2xAcq.1[],_xlfn.AGGREGATE(15,6,(ROW(Tableyear1[])-ROW(INDEX(Tableyear1[],1,1))+1)/(YEAR(Tableyear1[])=YEAR(M241)),1)))*$C$25,O241+MAX($Q$2:Q241)*$C$19),O241)*($J242/$J241)</f>
        <v/>
      </c>
      <c r="P242" s="108">
        <f t="array" ref="P242">IF(YEAR(M242)&lt;&gt;YEAR(M241),IF(O241&gt;INDEX(Table2xAcq.1[],_xlfn.AGGREGATE(15,6,(ROW(Tableyear1[])-ROW(INDEX(Tableyear1[],1,1))+1)/(YEAR(Tableyear1[])=YEAR(M241)),1)),P241+(O241-INDEX(Table2xAcq.1[],_xlfn.AGGREGATE(15,6,(ROW(Tableyear1[])-ROW(INDEX(Tableyear1[],1,1))+1)/(YEAR(Tableyear1[])=YEAR(M241)),1)))*$C$25,P241-MAX($Q$2:Q241)*$C$19),P241)*(1+Tbill_YTM)^(1/52)</f>
        <v/>
      </c>
      <c r="Q242" s="72">
        <f>SUM(N242:P242)</f>
        <v/>
      </c>
      <c r="R242" s="72">
        <f>IF(YEAR(M242)&lt;&gt;YEAR(M241), R241*EXP($C$20/52)+(-MAX(Q$2:Q241)*$C$19), R241*EXP($C$20/52))</f>
        <v/>
      </c>
      <c r="S242" s="73">
        <f>Q242/-R242</f>
        <v/>
      </c>
      <c r="T242" s="67" t="n"/>
      <c r="U242" s="67" t="n"/>
      <c r="V242" s="67" t="n"/>
    </row>
    <row r="243">
      <c r="H243" s="104" t="n">
        <v>33007</v>
      </c>
      <c r="I243" s="105" t="n">
        <v>228.509994506835</v>
      </c>
      <c r="J243" s="106" t="n">
        <v>0.1517507665203975</v>
      </c>
      <c r="K243" s="107">
        <f>K242*(1+Tbill_YTM)^(1/52)</f>
        <v/>
      </c>
      <c r="L243" s="67" t="n"/>
      <c r="M243" s="104" t="n">
        <v>33007</v>
      </c>
      <c r="N243" s="108">
        <f>N242*($I243/$I242)</f>
        <v/>
      </c>
      <c r="O243" s="108">
        <f t="array" ref="O243">IF(YEAR(M243)&lt;&gt;YEAR(M242),IF(O242&gt;INDEX(Table2xAcq.1[],_xlfn.AGGREGATE(15,6,(ROW(Tableyear1[])-ROW(INDEX(Tableyear1[],1,1))+1)/(YEAR(Tableyear1[])=YEAR(M242)),1)),O242-(O242-INDEX(Table2xAcq.1[],_xlfn.AGGREGATE(15,6,(ROW(Tableyear1[])-ROW(INDEX(Tableyear1[],1,1))+1)/(YEAR(Tableyear1[])=YEAR(M242)),1)))*$C$25,O242+MAX($Q$2:Q242)*$C$19),O242)*($J243/$J242)</f>
        <v/>
      </c>
      <c r="P243" s="108">
        <f t="array" ref="P243">IF(YEAR(M243)&lt;&gt;YEAR(M242),IF(O242&gt;INDEX(Table2xAcq.1[],_xlfn.AGGREGATE(15,6,(ROW(Tableyear1[])-ROW(INDEX(Tableyear1[],1,1))+1)/(YEAR(Tableyear1[])=YEAR(M242)),1)),P242+(O242-INDEX(Table2xAcq.1[],_xlfn.AGGREGATE(15,6,(ROW(Tableyear1[])-ROW(INDEX(Tableyear1[],1,1))+1)/(YEAR(Tableyear1[])=YEAR(M242)),1)))*$C$25,P242-MAX($Q$2:Q242)*$C$19),P242)*(1+Tbill_YTM)^(1/52)</f>
        <v/>
      </c>
      <c r="Q243" s="72">
        <f>SUM(N243:P243)</f>
        <v/>
      </c>
      <c r="R243" s="72">
        <f>IF(YEAR(M243)&lt;&gt;YEAR(M242), R242*EXP($C$20/52)+(-MAX(Q$2:Q242)*$C$19), R242*EXP($C$20/52))</f>
        <v/>
      </c>
      <c r="S243" s="73">
        <f>Q243/-R243</f>
        <v/>
      </c>
      <c r="T243" s="67" t="n"/>
      <c r="U243" s="67" t="n"/>
      <c r="V243" s="67" t="n"/>
    </row>
    <row r="244">
      <c r="H244" s="104" t="n">
        <v>33014</v>
      </c>
      <c r="I244" s="105" t="n">
        <v>232.199996948242</v>
      </c>
      <c r="J244" s="106" t="n">
        <v>0.1566517398905482</v>
      </c>
      <c r="K244" s="107">
        <f>K243*(1+Tbill_YTM)^(1/52)</f>
        <v/>
      </c>
      <c r="L244" s="67" t="n"/>
      <c r="M244" s="104" t="n">
        <v>33014</v>
      </c>
      <c r="N244" s="108">
        <f>N243*($I244/$I243)</f>
        <v/>
      </c>
      <c r="O244" s="108">
        <f t="array" ref="O244">IF(YEAR(M244)&lt;&gt;YEAR(M243),IF(O243&gt;INDEX(Table2xAcq.1[],_xlfn.AGGREGATE(15,6,(ROW(Tableyear1[])-ROW(INDEX(Tableyear1[],1,1))+1)/(YEAR(Tableyear1[])=YEAR(M243)),1)),O243-(O243-INDEX(Table2xAcq.1[],_xlfn.AGGREGATE(15,6,(ROW(Tableyear1[])-ROW(INDEX(Tableyear1[],1,1))+1)/(YEAR(Tableyear1[])=YEAR(M243)),1)))*$C$25,O243+MAX($Q$2:Q243)*$C$19),O243)*($J244/$J243)</f>
        <v/>
      </c>
      <c r="P244" s="108">
        <f t="array" ref="P244">IF(YEAR(M244)&lt;&gt;YEAR(M243),IF(O243&gt;INDEX(Table2xAcq.1[],_xlfn.AGGREGATE(15,6,(ROW(Tableyear1[])-ROW(INDEX(Tableyear1[],1,1))+1)/(YEAR(Tableyear1[])=YEAR(M243)),1)),P243+(O243-INDEX(Table2xAcq.1[],_xlfn.AGGREGATE(15,6,(ROW(Tableyear1[])-ROW(INDEX(Tableyear1[],1,1))+1)/(YEAR(Tableyear1[])=YEAR(M243)),1)))*$C$25,P243-MAX($Q$2:Q243)*$C$19),P243)*(1+Tbill_YTM)^(1/52)</f>
        <v/>
      </c>
      <c r="Q244" s="72">
        <f>SUM(N244:P244)</f>
        <v/>
      </c>
      <c r="R244" s="72">
        <f>IF(YEAR(M244)&lt;&gt;YEAR(M243), R243*EXP($C$20/52)+(-MAX(Q$2:Q243)*$C$19), R243*EXP($C$20/52))</f>
        <v/>
      </c>
      <c r="S244" s="73">
        <f>Q244/-R244</f>
        <v/>
      </c>
      <c r="T244" s="67" t="n"/>
      <c r="U244" s="67" t="n"/>
      <c r="V244" s="67" t="n"/>
    </row>
    <row r="245">
      <c r="H245" s="104" t="n">
        <v>33021</v>
      </c>
      <c r="I245" s="105" t="n">
        <v>237.884994506835</v>
      </c>
      <c r="J245" s="106" t="n">
        <v>0.1643224097487018</v>
      </c>
      <c r="K245" s="107">
        <f>K244*(1+Tbill_YTM)^(1/52)</f>
        <v/>
      </c>
      <c r="L245" s="67" t="n"/>
      <c r="M245" s="104" t="n">
        <v>33021</v>
      </c>
      <c r="N245" s="108">
        <f>N244*($I245/$I244)</f>
        <v/>
      </c>
      <c r="O245" s="108">
        <f t="array" ref="O245">IF(YEAR(M245)&lt;&gt;YEAR(M244),IF(O244&gt;INDEX(Table2xAcq.1[],_xlfn.AGGREGATE(15,6,(ROW(Tableyear1[])-ROW(INDEX(Tableyear1[],1,1))+1)/(YEAR(Tableyear1[])=YEAR(M244)),1)),O244-(O244-INDEX(Table2xAcq.1[],_xlfn.AGGREGATE(15,6,(ROW(Tableyear1[])-ROW(INDEX(Tableyear1[],1,1))+1)/(YEAR(Tableyear1[])=YEAR(M244)),1)))*$C$25,O244+MAX($Q$2:Q244)*$C$19),O244)*($J245/$J244)</f>
        <v/>
      </c>
      <c r="P245" s="108">
        <f t="array" ref="P245">IF(YEAR(M245)&lt;&gt;YEAR(M244),IF(O244&gt;INDEX(Table2xAcq.1[],_xlfn.AGGREGATE(15,6,(ROW(Tableyear1[])-ROW(INDEX(Tableyear1[],1,1))+1)/(YEAR(Tableyear1[])=YEAR(M244)),1)),P244+(O244-INDEX(Table2xAcq.1[],_xlfn.AGGREGATE(15,6,(ROW(Tableyear1[])-ROW(INDEX(Tableyear1[],1,1))+1)/(YEAR(Tableyear1[])=YEAR(M244)),1)))*$C$25,P244-MAX($Q$2:Q244)*$C$19),P244)*(1+Tbill_YTM)^(1/52)</f>
        <v/>
      </c>
      <c r="Q245" s="72">
        <f>SUM(N245:P245)</f>
        <v/>
      </c>
      <c r="R245" s="72">
        <f>IF(YEAR(M245)&lt;&gt;YEAR(M244), R244*EXP($C$20/52)+(-MAX(Q$2:Q244)*$C$19), R244*EXP($C$20/52))</f>
        <v/>
      </c>
      <c r="S245" s="73">
        <f>Q245/-R245</f>
        <v/>
      </c>
      <c r="T245" s="67" t="n"/>
      <c r="U245" s="67" t="n"/>
      <c r="V245" s="67" t="n"/>
    </row>
    <row r="246">
      <c r="H246" s="104" t="n">
        <v>33028</v>
      </c>
      <c r="I246" s="105" t="n">
        <v>234.729995727539</v>
      </c>
      <c r="J246" s="106" t="n">
        <v>0.1599636900804611</v>
      </c>
      <c r="K246" s="107">
        <f>K245*(1+Tbill_YTM)^(1/52)</f>
        <v/>
      </c>
      <c r="L246" s="67" t="n"/>
      <c r="M246" s="104" t="n">
        <v>33028</v>
      </c>
      <c r="N246" s="108">
        <f>N245*($I246/$I245)</f>
        <v/>
      </c>
      <c r="O246" s="108">
        <f t="array" ref="O246">IF(YEAR(M246)&lt;&gt;YEAR(M245),IF(O245&gt;INDEX(Table2xAcq.1[],_xlfn.AGGREGATE(15,6,(ROW(Tableyear1[])-ROW(INDEX(Tableyear1[],1,1))+1)/(YEAR(Tableyear1[])=YEAR(M245)),1)),O245-(O245-INDEX(Table2xAcq.1[],_xlfn.AGGREGATE(15,6,(ROW(Tableyear1[])-ROW(INDEX(Tableyear1[],1,1))+1)/(YEAR(Tableyear1[])=YEAR(M245)),1)))*$C$25,O245+MAX($Q$2:Q245)*$C$19),O245)*($J246/$J245)</f>
        <v/>
      </c>
      <c r="P246" s="108">
        <f t="array" ref="P246">IF(YEAR(M246)&lt;&gt;YEAR(M245),IF(O245&gt;INDEX(Table2xAcq.1[],_xlfn.AGGREGATE(15,6,(ROW(Tableyear1[])-ROW(INDEX(Tableyear1[],1,1))+1)/(YEAR(Tableyear1[])=YEAR(M245)),1)),P245+(O245-INDEX(Table2xAcq.1[],_xlfn.AGGREGATE(15,6,(ROW(Tableyear1[])-ROW(INDEX(Tableyear1[],1,1))+1)/(YEAR(Tableyear1[])=YEAR(M245)),1)))*$C$25,P245-MAX($Q$2:Q245)*$C$19),P245)*(1+Tbill_YTM)^(1/52)</f>
        <v/>
      </c>
      <c r="Q246" s="72">
        <f>SUM(N246:P246)</f>
        <v/>
      </c>
      <c r="R246" s="72">
        <f>IF(YEAR(M246)&lt;&gt;YEAR(M245), R245*EXP($C$20/52)+(-MAX(Q$2:Q245)*$C$19), R245*EXP($C$20/52))</f>
        <v/>
      </c>
      <c r="S246" s="73">
        <f>Q246/-R246</f>
        <v/>
      </c>
      <c r="T246" s="67" t="n"/>
      <c r="U246" s="67" t="n"/>
      <c r="V246" s="67" t="n"/>
    </row>
    <row r="247">
      <c r="H247" s="104" t="n">
        <v>33035</v>
      </c>
      <c r="I247" s="105" t="n">
        <v>240.785003662109</v>
      </c>
      <c r="J247" s="106" t="n">
        <v>0.1682164181536518</v>
      </c>
      <c r="K247" s="107">
        <f>K246*(1+Tbill_YTM)^(1/52)</f>
        <v/>
      </c>
      <c r="L247" s="67" t="n"/>
      <c r="M247" s="104" t="n">
        <v>33035</v>
      </c>
      <c r="N247" s="108">
        <f>N246*($I247/$I246)</f>
        <v/>
      </c>
      <c r="O247" s="108">
        <f t="array" ref="O247">IF(YEAR(M247)&lt;&gt;YEAR(M246),IF(O246&gt;INDEX(Table2xAcq.1[],_xlfn.AGGREGATE(15,6,(ROW(Tableyear1[])-ROW(INDEX(Tableyear1[],1,1))+1)/(YEAR(Tableyear1[])=YEAR(M246)),1)),O246-(O246-INDEX(Table2xAcq.1[],_xlfn.AGGREGATE(15,6,(ROW(Tableyear1[])-ROW(INDEX(Tableyear1[],1,1))+1)/(YEAR(Tableyear1[])=YEAR(M246)),1)))*$C$25,O246+MAX($Q$2:Q246)*$C$19),O246)*($J247/$J246)</f>
        <v/>
      </c>
      <c r="P247" s="108">
        <f t="array" ref="P247">IF(YEAR(M247)&lt;&gt;YEAR(M246),IF(O246&gt;INDEX(Table2xAcq.1[],_xlfn.AGGREGATE(15,6,(ROW(Tableyear1[])-ROW(INDEX(Tableyear1[],1,1))+1)/(YEAR(Tableyear1[])=YEAR(M246)),1)),P246+(O246-INDEX(Table2xAcq.1[],_xlfn.AGGREGATE(15,6,(ROW(Tableyear1[])-ROW(INDEX(Tableyear1[],1,1))+1)/(YEAR(Tableyear1[])=YEAR(M246)),1)))*$C$25,P246-MAX($Q$2:Q246)*$C$19),P246)*(1+Tbill_YTM)^(1/52)</f>
        <v/>
      </c>
      <c r="Q247" s="72">
        <f>SUM(N247:P247)</f>
        <v/>
      </c>
      <c r="R247" s="72">
        <f>IF(YEAR(M247)&lt;&gt;YEAR(M246), R246*EXP($C$20/52)+(-MAX(Q$2:Q246)*$C$19), R246*EXP($C$20/52))</f>
        <v/>
      </c>
      <c r="S247" s="73">
        <f>Q247/-R247</f>
        <v/>
      </c>
      <c r="T247" s="67" t="n"/>
      <c r="U247" s="67" t="n"/>
      <c r="V247" s="67" t="n"/>
    </row>
    <row r="248">
      <c r="H248" s="104" t="n">
        <v>33042</v>
      </c>
      <c r="I248" s="105" t="n">
        <v>235.740005493164</v>
      </c>
      <c r="J248" s="106" t="n">
        <v>0.1611673784820403</v>
      </c>
      <c r="K248" s="107">
        <f>K247*(1+Tbill_YTM)^(1/52)</f>
        <v/>
      </c>
      <c r="L248" s="67" t="n"/>
      <c r="M248" s="104" t="n">
        <v>33042</v>
      </c>
      <c r="N248" s="108">
        <f>N247*($I248/$I247)</f>
        <v/>
      </c>
      <c r="O248" s="108">
        <f t="array" ref="O248">IF(YEAR(M248)&lt;&gt;YEAR(M247),IF(O247&gt;INDEX(Table2xAcq.1[],_xlfn.AGGREGATE(15,6,(ROW(Tableyear1[])-ROW(INDEX(Tableyear1[],1,1))+1)/(YEAR(Tableyear1[])=YEAR(M247)),1)),O247-(O247-INDEX(Table2xAcq.1[],_xlfn.AGGREGATE(15,6,(ROW(Tableyear1[])-ROW(INDEX(Tableyear1[],1,1))+1)/(YEAR(Tableyear1[])=YEAR(M247)),1)))*$C$25,O247+MAX($Q$2:Q247)*$C$19),O247)*($J248/$J247)</f>
        <v/>
      </c>
      <c r="P248" s="108">
        <f t="array" ref="P248">IF(YEAR(M248)&lt;&gt;YEAR(M247),IF(O247&gt;INDEX(Table2xAcq.1[],_xlfn.AGGREGATE(15,6,(ROW(Tableyear1[])-ROW(INDEX(Tableyear1[],1,1))+1)/(YEAR(Tableyear1[])=YEAR(M247)),1)),P247+(O247-INDEX(Table2xAcq.1[],_xlfn.AGGREGATE(15,6,(ROW(Tableyear1[])-ROW(INDEX(Tableyear1[],1,1))+1)/(YEAR(Tableyear1[])=YEAR(M247)),1)))*$C$25,P247-MAX($Q$2:Q247)*$C$19),P247)*(1+Tbill_YTM)^(1/52)</f>
        <v/>
      </c>
      <c r="Q248" s="72">
        <f>SUM(N248:P248)</f>
        <v/>
      </c>
      <c r="R248" s="72">
        <f>IF(YEAR(M248)&lt;&gt;YEAR(M247), R247*EXP($C$20/52)+(-MAX(Q$2:Q247)*$C$19), R247*EXP($C$20/52))</f>
        <v/>
      </c>
      <c r="S248" s="73">
        <f>Q248/-R248</f>
        <v/>
      </c>
      <c r="T248" s="67" t="n"/>
      <c r="U248" s="67" t="n"/>
      <c r="V248" s="67" t="n"/>
    </row>
    <row r="249">
      <c r="H249" s="104" t="n">
        <v>33049</v>
      </c>
      <c r="I249" s="105" t="n">
        <v>238.460006713867</v>
      </c>
      <c r="J249" s="106" t="n">
        <v>0.1648865220808671</v>
      </c>
      <c r="K249" s="107">
        <f>K248*(1+Tbill_YTM)^(1/52)</f>
        <v/>
      </c>
      <c r="L249" s="67" t="n"/>
      <c r="M249" s="104" t="n">
        <v>33049</v>
      </c>
      <c r="N249" s="108">
        <f>N248*($I249/$I248)</f>
        <v/>
      </c>
      <c r="O249" s="108">
        <f t="array" ref="O249">IF(YEAR(M249)&lt;&gt;YEAR(M248),IF(O248&gt;INDEX(Table2xAcq.1[],_xlfn.AGGREGATE(15,6,(ROW(Tableyear1[])-ROW(INDEX(Tableyear1[],1,1))+1)/(YEAR(Tableyear1[])=YEAR(M248)),1)),O248-(O248-INDEX(Table2xAcq.1[],_xlfn.AGGREGATE(15,6,(ROW(Tableyear1[])-ROW(INDEX(Tableyear1[],1,1))+1)/(YEAR(Tableyear1[])=YEAR(M248)),1)))*$C$25,O248+MAX($Q$2:Q248)*$C$19),O248)*($J249/$J248)</f>
        <v/>
      </c>
      <c r="P249" s="108">
        <f t="array" ref="P249">IF(YEAR(M249)&lt;&gt;YEAR(M248),IF(O248&gt;INDEX(Table2xAcq.1[],_xlfn.AGGREGATE(15,6,(ROW(Tableyear1[])-ROW(INDEX(Tableyear1[],1,1))+1)/(YEAR(Tableyear1[])=YEAR(M248)),1)),P248+(O248-INDEX(Table2xAcq.1[],_xlfn.AGGREGATE(15,6,(ROW(Tableyear1[])-ROW(INDEX(Tableyear1[],1,1))+1)/(YEAR(Tableyear1[])=YEAR(M248)),1)))*$C$25,P248-MAX($Q$2:Q248)*$C$19),P248)*(1+Tbill_YTM)^(1/52)</f>
        <v/>
      </c>
      <c r="Q249" s="72">
        <f>SUM(N249:P249)</f>
        <v/>
      </c>
      <c r="R249" s="72">
        <f>IF(YEAR(M249)&lt;&gt;YEAR(M248), R248*EXP($C$20/52)+(-MAX(Q$2:Q248)*$C$19), R248*EXP($C$20/52))</f>
        <v/>
      </c>
      <c r="S249" s="73">
        <f>Q249/-R249</f>
        <v/>
      </c>
      <c r="T249" s="67" t="n"/>
      <c r="U249" s="67" t="n"/>
      <c r="V249" s="67" t="n"/>
    </row>
    <row r="250">
      <c r="H250" s="104" t="n">
        <v>33056</v>
      </c>
      <c r="I250" s="105" t="n">
        <v>238.46499633789</v>
      </c>
      <c r="J250" s="106" t="n">
        <v>0.1648934223721401</v>
      </c>
      <c r="K250" s="107">
        <f>K249*(1+Tbill_YTM)^(1/52)</f>
        <v/>
      </c>
      <c r="L250" s="67" t="n"/>
      <c r="M250" s="104" t="n">
        <v>33056</v>
      </c>
      <c r="N250" s="108">
        <f>N249*($I250/$I249)</f>
        <v/>
      </c>
      <c r="O250" s="108">
        <f t="array" ref="O250">IF(YEAR(M250)&lt;&gt;YEAR(M249),IF(O249&gt;INDEX(Table2xAcq.1[],_xlfn.AGGREGATE(15,6,(ROW(Tableyear1[])-ROW(INDEX(Tableyear1[],1,1))+1)/(YEAR(Tableyear1[])=YEAR(M249)),1)),O249-(O249-INDEX(Table2xAcq.1[],_xlfn.AGGREGATE(15,6,(ROW(Tableyear1[])-ROW(INDEX(Tableyear1[],1,1))+1)/(YEAR(Tableyear1[])=YEAR(M249)),1)))*$C$25,O249+MAX($Q$2:Q249)*$C$19),O249)*($J250/$J249)</f>
        <v/>
      </c>
      <c r="P250" s="108">
        <f t="array" ref="P250">IF(YEAR(M250)&lt;&gt;YEAR(M249),IF(O249&gt;INDEX(Table2xAcq.1[],_xlfn.AGGREGATE(15,6,(ROW(Tableyear1[])-ROW(INDEX(Tableyear1[],1,1))+1)/(YEAR(Tableyear1[])=YEAR(M249)),1)),P249+(O249-INDEX(Table2xAcq.1[],_xlfn.AGGREGATE(15,6,(ROW(Tableyear1[])-ROW(INDEX(Tableyear1[],1,1))+1)/(YEAR(Tableyear1[])=YEAR(M249)),1)))*$C$25,P249-MAX($Q$2:Q249)*$C$19),P249)*(1+Tbill_YTM)^(1/52)</f>
        <v/>
      </c>
      <c r="Q250" s="72">
        <f>SUM(N250:P250)</f>
        <v/>
      </c>
      <c r="R250" s="72">
        <f>IF(YEAR(M250)&lt;&gt;YEAR(M249), R249*EXP($C$20/52)+(-MAX(Q$2:Q249)*$C$19), R249*EXP($C$20/52))</f>
        <v/>
      </c>
      <c r="S250" s="73">
        <f>Q250/-R250</f>
        <v/>
      </c>
      <c r="T250" s="67" t="n"/>
      <c r="U250" s="67" t="n"/>
      <c r="V250" s="67" t="n"/>
    </row>
    <row r="251">
      <c r="H251" s="104" t="n">
        <v>33063</v>
      </c>
      <c r="I251" s="105" t="n">
        <v>244.740005493164</v>
      </c>
      <c r="J251" s="106" t="n">
        <v>0.1735714904401557</v>
      </c>
      <c r="K251" s="107">
        <f>K250*(1+Tbill_YTM)^(1/52)</f>
        <v/>
      </c>
      <c r="L251" s="67" t="n"/>
      <c r="M251" s="104" t="n">
        <v>33063</v>
      </c>
      <c r="N251" s="108">
        <f>N250*($I251/$I250)</f>
        <v/>
      </c>
      <c r="O251" s="108">
        <f t="array" ref="O251">IF(YEAR(M251)&lt;&gt;YEAR(M250),IF(O250&gt;INDEX(Table2xAcq.1[],_xlfn.AGGREGATE(15,6,(ROW(Tableyear1[])-ROW(INDEX(Tableyear1[],1,1))+1)/(YEAR(Tableyear1[])=YEAR(M250)),1)),O250-(O250-INDEX(Table2xAcq.1[],_xlfn.AGGREGATE(15,6,(ROW(Tableyear1[])-ROW(INDEX(Tableyear1[],1,1))+1)/(YEAR(Tableyear1[])=YEAR(M250)),1)))*$C$25,O250+MAX($Q$2:Q250)*$C$19),O250)*($J251/$J250)</f>
        <v/>
      </c>
      <c r="P251" s="108">
        <f t="array" ref="P251">IF(YEAR(M251)&lt;&gt;YEAR(M250),IF(O250&gt;INDEX(Table2xAcq.1[],_xlfn.AGGREGATE(15,6,(ROW(Tableyear1[])-ROW(INDEX(Tableyear1[],1,1))+1)/(YEAR(Tableyear1[])=YEAR(M250)),1)),P250+(O250-INDEX(Table2xAcq.1[],_xlfn.AGGREGATE(15,6,(ROW(Tableyear1[])-ROW(INDEX(Tableyear1[],1,1))+1)/(YEAR(Tableyear1[])=YEAR(M250)),1)))*$C$25,P250-MAX($Q$2:Q250)*$C$19),P250)*(1+Tbill_YTM)^(1/52)</f>
        <v/>
      </c>
      <c r="Q251" s="72">
        <f>SUM(N251:P251)</f>
        <v/>
      </c>
      <c r="R251" s="72">
        <f>IF(YEAR(M251)&lt;&gt;YEAR(M250), R250*EXP($C$20/52)+(-MAX(Q$2:Q250)*$C$19), R250*EXP($C$20/52))</f>
        <v/>
      </c>
      <c r="S251" s="73">
        <f>Q251/-R251</f>
        <v/>
      </c>
      <c r="T251" s="67" t="n"/>
      <c r="U251" s="67" t="n"/>
      <c r="V251" s="67" t="n"/>
    </row>
    <row r="252">
      <c r="H252" s="104" t="n">
        <v>33070</v>
      </c>
      <c r="I252" s="105" t="n">
        <v>232.440002441406</v>
      </c>
      <c r="J252" s="106" t="n">
        <v>0.1561249772899242</v>
      </c>
      <c r="K252" s="107">
        <f>K251*(1+Tbill_YTM)^(1/52)</f>
        <v/>
      </c>
      <c r="L252" s="67" t="n"/>
      <c r="M252" s="104" t="n">
        <v>33070</v>
      </c>
      <c r="N252" s="108">
        <f>N251*($I252/$I251)</f>
        <v/>
      </c>
      <c r="O252" s="108">
        <f t="array" ref="O252">IF(YEAR(M252)&lt;&gt;YEAR(M251),IF(O251&gt;INDEX(Table2xAcq.1[],_xlfn.AGGREGATE(15,6,(ROW(Tableyear1[])-ROW(INDEX(Tableyear1[],1,1))+1)/(YEAR(Tableyear1[])=YEAR(M251)),1)),O251-(O251-INDEX(Table2xAcq.1[],_xlfn.AGGREGATE(15,6,(ROW(Tableyear1[])-ROW(INDEX(Tableyear1[],1,1))+1)/(YEAR(Tableyear1[])=YEAR(M251)),1)))*$C$25,O251+MAX($Q$2:Q251)*$C$19),O251)*($J252/$J251)</f>
        <v/>
      </c>
      <c r="P252" s="108">
        <f t="array" ref="P252">IF(YEAR(M252)&lt;&gt;YEAR(M251),IF(O251&gt;INDEX(Table2xAcq.1[],_xlfn.AGGREGATE(15,6,(ROW(Tableyear1[])-ROW(INDEX(Tableyear1[],1,1))+1)/(YEAR(Tableyear1[])=YEAR(M251)),1)),P251+(O251-INDEX(Table2xAcq.1[],_xlfn.AGGREGATE(15,6,(ROW(Tableyear1[])-ROW(INDEX(Tableyear1[],1,1))+1)/(YEAR(Tableyear1[])=YEAR(M251)),1)))*$C$25,P251-MAX($Q$2:Q251)*$C$19),P251)*(1+Tbill_YTM)^(1/52)</f>
        <v/>
      </c>
      <c r="Q252" s="72">
        <f>SUM(N252:P252)</f>
        <v/>
      </c>
      <c r="R252" s="72">
        <f>IF(YEAR(M252)&lt;&gt;YEAR(M251), R251*EXP($C$20/52)+(-MAX(Q$2:Q251)*$C$19), R251*EXP($C$20/52))</f>
        <v/>
      </c>
      <c r="S252" s="73">
        <f>Q252/-R252</f>
        <v/>
      </c>
      <c r="T252" s="67" t="n"/>
      <c r="U252" s="67" t="n"/>
      <c r="V252" s="67" t="n"/>
    </row>
    <row r="253">
      <c r="H253" s="104" t="n">
        <v>33077</v>
      </c>
      <c r="I253" s="105" t="n">
        <v>225.634994506835</v>
      </c>
      <c r="J253" s="106" t="n">
        <v>0.1469834207756967</v>
      </c>
      <c r="K253" s="107">
        <f>K252*(1+Tbill_YTM)^(1/52)</f>
        <v/>
      </c>
      <c r="L253" s="67" t="n"/>
      <c r="M253" s="104" t="n">
        <v>33077</v>
      </c>
      <c r="N253" s="108">
        <f>N252*($I253/$I252)</f>
        <v/>
      </c>
      <c r="O253" s="108">
        <f t="array" ref="O253">IF(YEAR(M253)&lt;&gt;YEAR(M252),IF(O252&gt;INDEX(Table2xAcq.1[],_xlfn.AGGREGATE(15,6,(ROW(Tableyear1[])-ROW(INDEX(Tableyear1[],1,1))+1)/(YEAR(Tableyear1[])=YEAR(M252)),1)),O252-(O252-INDEX(Table2xAcq.1[],_xlfn.AGGREGATE(15,6,(ROW(Tableyear1[])-ROW(INDEX(Tableyear1[],1,1))+1)/(YEAR(Tableyear1[])=YEAR(M252)),1)))*$C$25,O252+MAX($Q$2:Q252)*$C$19),O252)*($J253/$J252)</f>
        <v/>
      </c>
      <c r="P253" s="108">
        <f t="array" ref="P253">IF(YEAR(M253)&lt;&gt;YEAR(M252),IF(O252&gt;INDEX(Table2xAcq.1[],_xlfn.AGGREGATE(15,6,(ROW(Tableyear1[])-ROW(INDEX(Tableyear1[],1,1))+1)/(YEAR(Tableyear1[])=YEAR(M252)),1)),P252+(O252-INDEX(Table2xAcq.1[],_xlfn.AGGREGATE(15,6,(ROW(Tableyear1[])-ROW(INDEX(Tableyear1[],1,1))+1)/(YEAR(Tableyear1[])=YEAR(M252)),1)))*$C$25,P252-MAX($Q$2:Q252)*$C$19),P252)*(1+Tbill_YTM)^(1/52)</f>
        <v/>
      </c>
      <c r="Q253" s="72">
        <f>SUM(N253:P253)</f>
        <v/>
      </c>
      <c r="R253" s="72">
        <f>IF(YEAR(M253)&lt;&gt;YEAR(M252), R252*EXP($C$20/52)+(-MAX(Q$2:Q252)*$C$19), R252*EXP($C$20/52))</f>
        <v/>
      </c>
      <c r="S253" s="73">
        <f>Q253/-R253</f>
        <v/>
      </c>
      <c r="T253" s="67" t="n"/>
      <c r="U253" s="67" t="n"/>
      <c r="V253" s="67" t="n"/>
    </row>
    <row r="254">
      <c r="H254" s="104" t="n">
        <v>33084</v>
      </c>
      <c r="I254" s="105" t="n">
        <v>212.604995727539</v>
      </c>
      <c r="J254" s="106" t="n">
        <v>0.1300073856755557</v>
      </c>
      <c r="K254" s="107">
        <f>K253*(1+Tbill_YTM)^(1/52)</f>
        <v/>
      </c>
      <c r="L254" s="67" t="n"/>
      <c r="M254" s="104" t="n">
        <v>33084</v>
      </c>
      <c r="N254" s="108">
        <f>N253*($I254/$I253)</f>
        <v/>
      </c>
      <c r="O254" s="108">
        <f t="array" ref="O254">IF(YEAR(M254)&lt;&gt;YEAR(M253),IF(O253&gt;INDEX(Table2xAcq.1[],_xlfn.AGGREGATE(15,6,(ROW(Tableyear1[])-ROW(INDEX(Tableyear1[],1,1))+1)/(YEAR(Tableyear1[])=YEAR(M253)),1)),O253-(O253-INDEX(Table2xAcq.1[],_xlfn.AGGREGATE(15,6,(ROW(Tableyear1[])-ROW(INDEX(Tableyear1[],1,1))+1)/(YEAR(Tableyear1[])=YEAR(M253)),1)))*$C$25,O253+MAX($Q$2:Q253)*$C$19),O253)*($J254/$J253)</f>
        <v/>
      </c>
      <c r="P254" s="108">
        <f t="array" ref="P254">IF(YEAR(M254)&lt;&gt;YEAR(M253),IF(O253&gt;INDEX(Table2xAcq.1[],_xlfn.AGGREGATE(15,6,(ROW(Tableyear1[])-ROW(INDEX(Tableyear1[],1,1))+1)/(YEAR(Tableyear1[])=YEAR(M253)),1)),P253+(O253-INDEX(Table2xAcq.1[],_xlfn.AGGREGATE(15,6,(ROW(Tableyear1[])-ROW(INDEX(Tableyear1[],1,1))+1)/(YEAR(Tableyear1[])=YEAR(M253)),1)))*$C$25,P253-MAX($Q$2:Q253)*$C$19),P253)*(1+Tbill_YTM)^(1/52)</f>
        <v/>
      </c>
      <c r="Q254" s="72">
        <f>SUM(N254:P254)</f>
        <v/>
      </c>
      <c r="R254" s="72">
        <f>IF(YEAR(M254)&lt;&gt;YEAR(M253), R253*EXP($C$20/52)+(-MAX(Q$2:Q253)*$C$19), R253*EXP($C$20/52))</f>
        <v/>
      </c>
      <c r="S254" s="73">
        <f>Q254/-R254</f>
        <v/>
      </c>
      <c r="T254" s="67" t="n"/>
      <c r="U254" s="67" t="n"/>
      <c r="V254" s="67" t="n"/>
    </row>
    <row r="255" ht="17.5" customHeight="1" s="15" thickBot="1">
      <c r="G255" s="79" t="inlineStr">
        <is>
          <t>below 100WMA</t>
        </is>
      </c>
      <c r="H255" s="120" t="n">
        <v>33091</v>
      </c>
      <c r="I255" s="121" t="n">
        <v>206.229995727539</v>
      </c>
      <c r="J255" s="106" t="n">
        <v>0.1222107948113993</v>
      </c>
      <c r="K255" s="107">
        <f>K254*(1+Tbill_YTM)^(1/52)</f>
        <v/>
      </c>
      <c r="L255" s="67" t="n"/>
      <c r="M255" s="120" t="n">
        <v>33091</v>
      </c>
      <c r="N255" s="108">
        <f>N254*($I255/$I254)</f>
        <v/>
      </c>
      <c r="O255" s="108">
        <f t="array" ref="O255">IF(YEAR(M255)&lt;&gt;YEAR(M254),IF(O254&gt;INDEX(Table2xAcq.1[],_xlfn.AGGREGATE(15,6,(ROW(Tableyear1[])-ROW(INDEX(Tableyear1[],1,1))+1)/(YEAR(Tableyear1[])=YEAR(M254)),1)),O254-(O254-INDEX(Table2xAcq.1[],_xlfn.AGGREGATE(15,6,(ROW(Tableyear1[])-ROW(INDEX(Tableyear1[],1,1))+1)/(YEAR(Tableyear1[])=YEAR(M254)),1)))*$C$25,O254+MAX($Q$2:Q254)*$C$19),O254)*($J255/$J254)</f>
        <v/>
      </c>
      <c r="P255" s="108">
        <f t="array" ref="P255">IF(YEAR(M255)&lt;&gt;YEAR(M254),IF(O254&gt;INDEX(Table2xAcq.1[],_xlfn.AGGREGATE(15,6,(ROW(Tableyear1[])-ROW(INDEX(Tableyear1[],1,1))+1)/(YEAR(Tableyear1[])=YEAR(M254)),1)),P254+(O254-INDEX(Table2xAcq.1[],_xlfn.AGGREGATE(15,6,(ROW(Tableyear1[])-ROW(INDEX(Tableyear1[],1,1))+1)/(YEAR(Tableyear1[])=YEAR(M254)),1)))*$C$25,P254-MAX($Q$2:Q254)*$C$19),P254)*(1+Tbill_YTM)^(1/52)</f>
        <v/>
      </c>
      <c r="Q255" s="72">
        <f>SUM(N255:P255)</f>
        <v/>
      </c>
      <c r="R255" s="72">
        <f>IF(YEAR(M255)&lt;&gt;YEAR(M254), R254*EXP($C$20/52)+(-MAX(Q$2:Q254)*$C$19), R254*EXP($C$20/52))</f>
        <v/>
      </c>
      <c r="S255" s="73">
        <f>Q255/-R255</f>
        <v/>
      </c>
      <c r="T255" s="67" t="n"/>
      <c r="U255" s="67" t="n"/>
      <c r="V255" s="67" t="n"/>
    </row>
    <row r="256">
      <c r="H256" s="104" t="n">
        <v>33098</v>
      </c>
      <c r="I256" s="105" t="n">
        <v>196.845001220703</v>
      </c>
      <c r="J256" s="106" t="n">
        <v>0.1110877994979888</v>
      </c>
      <c r="K256" s="107">
        <f>K255*(1+Tbill_YTM)^(1/52)</f>
        <v/>
      </c>
      <c r="L256" s="67" t="n"/>
      <c r="M256" s="104" t="n">
        <v>33098</v>
      </c>
      <c r="N256" s="108">
        <f>N255*($I256/$I255)</f>
        <v/>
      </c>
      <c r="O256" s="108">
        <f t="array" ref="O256">IF(YEAR(M256)&lt;&gt;YEAR(M255),IF(O255&gt;INDEX(Table2xAcq.1[],_xlfn.AGGREGATE(15,6,(ROW(Tableyear1[])-ROW(INDEX(Tableyear1[],1,1))+1)/(YEAR(Tableyear1[])=YEAR(M255)),1)),O255-(O255-INDEX(Table2xAcq.1[],_xlfn.AGGREGATE(15,6,(ROW(Tableyear1[])-ROW(INDEX(Tableyear1[],1,1))+1)/(YEAR(Tableyear1[])=YEAR(M255)),1)))*$C$25,O255+MAX($Q$2:Q255)*$C$19),O255)*($J256/$J255)</f>
        <v/>
      </c>
      <c r="P256" s="108">
        <f t="array" ref="P256">IF(YEAR(M256)&lt;&gt;YEAR(M255),IF(O255&gt;INDEX(Table2xAcq.1[],_xlfn.AGGREGATE(15,6,(ROW(Tableyear1[])-ROW(INDEX(Tableyear1[],1,1))+1)/(YEAR(Tableyear1[])=YEAR(M255)),1)),P255+(O255-INDEX(Table2xAcq.1[],_xlfn.AGGREGATE(15,6,(ROW(Tableyear1[])-ROW(INDEX(Tableyear1[],1,1))+1)/(YEAR(Tableyear1[])=YEAR(M255)),1)))*$C$25,P255-MAX($Q$2:Q255)*$C$19),P255)*(1+Tbill_YTM)^(1/52)</f>
        <v/>
      </c>
      <c r="Q256" s="72">
        <f>SUM(N256:P256)</f>
        <v/>
      </c>
      <c r="R256" s="72">
        <f>IF(YEAR(M256)&lt;&gt;YEAR(M255), R255*EXP($C$20/52)+(-MAX(Q$2:Q255)*$C$19), R255*EXP($C$20/52))</f>
        <v/>
      </c>
      <c r="S256" s="73">
        <f>Q256/-R256</f>
        <v/>
      </c>
      <c r="T256" s="67" t="n"/>
      <c r="U256" s="67" t="n"/>
      <c r="V256" s="67" t="n"/>
    </row>
    <row r="257">
      <c r="H257" s="104" t="n">
        <v>33105</v>
      </c>
      <c r="I257" s="105" t="n">
        <v>184.96499633789</v>
      </c>
      <c r="J257" s="106" t="n">
        <v>0.0976790404004958</v>
      </c>
      <c r="K257" s="107">
        <f>K256*(1+Tbill_YTM)^(1/52)</f>
        <v/>
      </c>
      <c r="L257" s="67" t="n"/>
      <c r="M257" s="104" t="n">
        <v>33105</v>
      </c>
      <c r="N257" s="108">
        <f>N256*($I257/$I256)</f>
        <v/>
      </c>
      <c r="O257" s="108">
        <f t="array" ref="O257">IF(YEAR(M257)&lt;&gt;YEAR(M256),IF(O256&gt;INDEX(Table2xAcq.1[],_xlfn.AGGREGATE(15,6,(ROW(Tableyear1[])-ROW(INDEX(Tableyear1[],1,1))+1)/(YEAR(Tableyear1[])=YEAR(M256)),1)),O256-(O256-INDEX(Table2xAcq.1[],_xlfn.AGGREGATE(15,6,(ROW(Tableyear1[])-ROW(INDEX(Tableyear1[],1,1))+1)/(YEAR(Tableyear1[])=YEAR(M256)),1)))*$C$25,O256+MAX($Q$2:Q256)*$C$19),O256)*($J257/$J256)</f>
        <v/>
      </c>
      <c r="P257" s="108">
        <f t="array" ref="P257">IF(YEAR(M257)&lt;&gt;YEAR(M256),IF(O256&gt;INDEX(Table2xAcq.1[],_xlfn.AGGREGATE(15,6,(ROW(Tableyear1[])-ROW(INDEX(Tableyear1[],1,1))+1)/(YEAR(Tableyear1[])=YEAR(M256)),1)),P256+(O256-INDEX(Table2xAcq.1[],_xlfn.AGGREGATE(15,6,(ROW(Tableyear1[])-ROW(INDEX(Tableyear1[],1,1))+1)/(YEAR(Tableyear1[])=YEAR(M256)),1)))*$C$25,P256-MAX($Q$2:Q256)*$C$19),P256)*(1+Tbill_YTM)^(1/52)</f>
        <v/>
      </c>
      <c r="Q257" s="72">
        <f>SUM(N257:P257)</f>
        <v/>
      </c>
      <c r="R257" s="72">
        <f>IF(YEAR(M257)&lt;&gt;YEAR(M256), R256*EXP($C$20/52)+(-MAX(Q$2:Q256)*$C$19), R256*EXP($C$20/52))</f>
        <v/>
      </c>
      <c r="S257" s="73">
        <f>Q257/-R257</f>
        <v/>
      </c>
      <c r="T257" s="67" t="n"/>
      <c r="U257" s="67" t="n"/>
      <c r="V257" s="67" t="n"/>
    </row>
    <row r="258">
      <c r="H258" s="104" t="n">
        <v>33112</v>
      </c>
      <c r="I258" s="105" t="n">
        <v>193.615005493164</v>
      </c>
      <c r="J258" s="106" t="n">
        <v>0.1068150889553173</v>
      </c>
      <c r="K258" s="107">
        <f>K257*(1+Tbill_YTM)^(1/52)</f>
        <v/>
      </c>
      <c r="L258" s="67" t="n"/>
      <c r="M258" s="104" t="n">
        <v>33112</v>
      </c>
      <c r="N258" s="108">
        <f>N257*($I258/$I257)</f>
        <v/>
      </c>
      <c r="O258" s="108">
        <f t="array" ref="O258">IF(YEAR(M258)&lt;&gt;YEAR(M257),IF(O257&gt;INDEX(Table2xAcq.1[],_xlfn.AGGREGATE(15,6,(ROW(Tableyear1[])-ROW(INDEX(Tableyear1[],1,1))+1)/(YEAR(Tableyear1[])=YEAR(M257)),1)),O257-(O257-INDEX(Table2xAcq.1[],_xlfn.AGGREGATE(15,6,(ROW(Tableyear1[])-ROW(INDEX(Tableyear1[],1,1))+1)/(YEAR(Tableyear1[])=YEAR(M257)),1)))*$C$25,O257+MAX($Q$2:Q257)*$C$19),O257)*($J258/$J257)</f>
        <v/>
      </c>
      <c r="P258" s="108">
        <f t="array" ref="P258">IF(YEAR(M258)&lt;&gt;YEAR(M257),IF(O257&gt;INDEX(Table2xAcq.1[],_xlfn.AGGREGATE(15,6,(ROW(Tableyear1[])-ROW(INDEX(Tableyear1[],1,1))+1)/(YEAR(Tableyear1[])=YEAR(M257)),1)),P257+(O257-INDEX(Table2xAcq.1[],_xlfn.AGGREGATE(15,6,(ROW(Tableyear1[])-ROW(INDEX(Tableyear1[],1,1))+1)/(YEAR(Tableyear1[])=YEAR(M257)),1)))*$C$25,P257-MAX($Q$2:Q257)*$C$19),P257)*(1+Tbill_YTM)^(1/52)</f>
        <v/>
      </c>
      <c r="Q258" s="72">
        <f>SUM(N258:P258)</f>
        <v/>
      </c>
      <c r="R258" s="72">
        <f>IF(YEAR(M258)&lt;&gt;YEAR(M257), R257*EXP($C$20/52)+(-MAX(Q$2:Q257)*$C$19), R257*EXP($C$20/52))</f>
        <v/>
      </c>
      <c r="S258" s="73">
        <f>Q258/-R258</f>
        <v/>
      </c>
      <c r="T258" s="67" t="n"/>
      <c r="U258" s="67" t="n"/>
      <c r="V258" s="67" t="n"/>
    </row>
    <row r="259">
      <c r="H259" s="104" t="n">
        <v>33119</v>
      </c>
      <c r="I259" s="105" t="n">
        <v>191.800003051757</v>
      </c>
      <c r="J259" s="106" t="n">
        <v>0.104812458562707</v>
      </c>
      <c r="K259" s="107">
        <f>K258*(1+Tbill_YTM)^(1/52)</f>
        <v/>
      </c>
      <c r="L259" s="67" t="n"/>
      <c r="M259" s="104" t="n">
        <v>33119</v>
      </c>
      <c r="N259" s="108">
        <f>N258*($I259/$I258)</f>
        <v/>
      </c>
      <c r="O259" s="108">
        <f t="array" ref="O259">IF(YEAR(M259)&lt;&gt;YEAR(M258),IF(O258&gt;INDEX(Table2xAcq.1[],_xlfn.AGGREGATE(15,6,(ROW(Tableyear1[])-ROW(INDEX(Tableyear1[],1,1))+1)/(YEAR(Tableyear1[])=YEAR(M258)),1)),O258-(O258-INDEX(Table2xAcq.1[],_xlfn.AGGREGATE(15,6,(ROW(Tableyear1[])-ROW(INDEX(Tableyear1[],1,1))+1)/(YEAR(Tableyear1[])=YEAR(M258)),1)))*$C$25,O258+MAX($Q$2:Q258)*$C$19),O258)*($J259/$J258)</f>
        <v/>
      </c>
      <c r="P259" s="108">
        <f t="array" ref="P259">IF(YEAR(M259)&lt;&gt;YEAR(M258),IF(O258&gt;INDEX(Table2xAcq.1[],_xlfn.AGGREGATE(15,6,(ROW(Tableyear1[])-ROW(INDEX(Tableyear1[],1,1))+1)/(YEAR(Tableyear1[])=YEAR(M258)),1)),P258+(O258-INDEX(Table2xAcq.1[],_xlfn.AGGREGATE(15,6,(ROW(Tableyear1[])-ROW(INDEX(Tableyear1[],1,1))+1)/(YEAR(Tableyear1[])=YEAR(M258)),1)))*$C$25,P258-MAX($Q$2:Q258)*$C$19),P258)*(1+Tbill_YTM)^(1/52)</f>
        <v/>
      </c>
      <c r="Q259" s="72">
        <f>SUM(N259:P259)</f>
        <v/>
      </c>
      <c r="R259" s="72">
        <f>IF(YEAR(M259)&lt;&gt;YEAR(M258), R258*EXP($C$20/52)+(-MAX(Q$2:Q258)*$C$19), R258*EXP($C$20/52))</f>
        <v/>
      </c>
      <c r="S259" s="73">
        <f>Q259/-R259</f>
        <v/>
      </c>
      <c r="T259" s="67" t="n"/>
      <c r="U259" s="67" t="n"/>
      <c r="V259" s="67" t="n"/>
    </row>
    <row r="260">
      <c r="H260" s="104" t="n">
        <v>33126</v>
      </c>
      <c r="I260" s="105" t="n">
        <v>189.52000427246</v>
      </c>
      <c r="J260" s="106" t="n">
        <v>0.102320568325212</v>
      </c>
      <c r="K260" s="107">
        <f>K259*(1+Tbill_YTM)^(1/52)</f>
        <v/>
      </c>
      <c r="L260" s="67" t="n"/>
      <c r="M260" s="104" t="n">
        <v>33126</v>
      </c>
      <c r="N260" s="108">
        <f>N259*($I260/$I259)</f>
        <v/>
      </c>
      <c r="O260" s="108">
        <f t="array" ref="O260">IF(YEAR(M260)&lt;&gt;YEAR(M259),IF(O259&gt;INDEX(Table2xAcq.1[],_xlfn.AGGREGATE(15,6,(ROW(Tableyear1[])-ROW(INDEX(Tableyear1[],1,1))+1)/(YEAR(Tableyear1[])=YEAR(M259)),1)),O259-(O259-INDEX(Table2xAcq.1[],_xlfn.AGGREGATE(15,6,(ROW(Tableyear1[])-ROW(INDEX(Tableyear1[],1,1))+1)/(YEAR(Tableyear1[])=YEAR(M259)),1)))*$C$25,O259+MAX($Q$2:Q259)*$C$19),O259)*($J260/$J259)</f>
        <v/>
      </c>
      <c r="P260" s="108">
        <f t="array" ref="P260">IF(YEAR(M260)&lt;&gt;YEAR(M259),IF(O259&gt;INDEX(Table2xAcq.1[],_xlfn.AGGREGATE(15,6,(ROW(Tableyear1[])-ROW(INDEX(Tableyear1[],1,1))+1)/(YEAR(Tableyear1[])=YEAR(M259)),1)),P259+(O259-INDEX(Table2xAcq.1[],_xlfn.AGGREGATE(15,6,(ROW(Tableyear1[])-ROW(INDEX(Tableyear1[],1,1))+1)/(YEAR(Tableyear1[])=YEAR(M259)),1)))*$C$25,P259-MAX($Q$2:Q259)*$C$19),P259)*(1+Tbill_YTM)^(1/52)</f>
        <v/>
      </c>
      <c r="Q260" s="72">
        <f>SUM(N260:P260)</f>
        <v/>
      </c>
      <c r="R260" s="72">
        <f>IF(YEAR(M260)&lt;&gt;YEAR(M259), R259*EXP($C$20/52)+(-MAX(Q$2:Q259)*$C$19), R259*EXP($C$20/52))</f>
        <v/>
      </c>
      <c r="S260" s="73">
        <f>Q260/-R260</f>
        <v/>
      </c>
      <c r="T260" s="67" t="n"/>
      <c r="U260" s="67" t="n"/>
      <c r="V260" s="67" t="n"/>
    </row>
    <row r="261">
      <c r="H261" s="104" t="n">
        <v>33133</v>
      </c>
      <c r="I261" s="105" t="n">
        <v>183.199996948242</v>
      </c>
      <c r="J261" s="106" t="n">
        <v>0.09549630991812776</v>
      </c>
      <c r="K261" s="107">
        <f>K260*(1+Tbill_YTM)^(1/52)</f>
        <v/>
      </c>
      <c r="L261" s="67" t="n"/>
      <c r="M261" s="104" t="n">
        <v>33133</v>
      </c>
      <c r="N261" s="108">
        <f>N260*($I261/$I260)</f>
        <v/>
      </c>
      <c r="O261" s="108">
        <f t="array" ref="O261">IF(YEAR(M261)&lt;&gt;YEAR(M260),IF(O260&gt;INDEX(Table2xAcq.1[],_xlfn.AGGREGATE(15,6,(ROW(Tableyear1[])-ROW(INDEX(Tableyear1[],1,1))+1)/(YEAR(Tableyear1[])=YEAR(M260)),1)),O260-(O260-INDEX(Table2xAcq.1[],_xlfn.AGGREGATE(15,6,(ROW(Tableyear1[])-ROW(INDEX(Tableyear1[],1,1))+1)/(YEAR(Tableyear1[])=YEAR(M260)),1)))*$C$25,O260+MAX($Q$2:Q260)*$C$19),O260)*($J261/$J260)</f>
        <v/>
      </c>
      <c r="P261" s="108">
        <f t="array" ref="P261">IF(YEAR(M261)&lt;&gt;YEAR(M260),IF(O260&gt;INDEX(Table2xAcq.1[],_xlfn.AGGREGATE(15,6,(ROW(Tableyear1[])-ROW(INDEX(Tableyear1[],1,1))+1)/(YEAR(Tableyear1[])=YEAR(M260)),1)),P260+(O260-INDEX(Table2xAcq.1[],_xlfn.AGGREGATE(15,6,(ROW(Tableyear1[])-ROW(INDEX(Tableyear1[],1,1))+1)/(YEAR(Tableyear1[])=YEAR(M260)),1)))*$C$25,P260-MAX($Q$2:Q260)*$C$19),P260)*(1+Tbill_YTM)^(1/52)</f>
        <v/>
      </c>
      <c r="Q261" s="72">
        <f>SUM(N261:P261)</f>
        <v/>
      </c>
      <c r="R261" s="72">
        <f>IF(YEAR(M261)&lt;&gt;YEAR(M260), R260*EXP($C$20/52)+(-MAX(Q$2:Q260)*$C$19), R260*EXP($C$20/52))</f>
        <v/>
      </c>
      <c r="S261" s="73">
        <f>Q261/-R261</f>
        <v/>
      </c>
      <c r="T261" s="67" t="n"/>
      <c r="U261" s="67" t="n"/>
      <c r="V261" s="67" t="n"/>
    </row>
    <row r="262">
      <c r="H262" s="104" t="n">
        <v>33140</v>
      </c>
      <c r="I262" s="105" t="n">
        <v>177.054992675781</v>
      </c>
      <c r="J262" s="106" t="n">
        <v>0.08908992081085125</v>
      </c>
      <c r="K262" s="107">
        <f>K261*(1+Tbill_YTM)^(1/52)</f>
        <v/>
      </c>
      <c r="L262" s="67" t="n"/>
      <c r="M262" s="104" t="n">
        <v>33140</v>
      </c>
      <c r="N262" s="108">
        <f>N261*($I262/$I261)</f>
        <v/>
      </c>
      <c r="O262" s="108">
        <f t="array" ref="O262">IF(YEAR(M262)&lt;&gt;YEAR(M261),IF(O261&gt;INDEX(Table2xAcq.1[],_xlfn.AGGREGATE(15,6,(ROW(Tableyear1[])-ROW(INDEX(Tableyear1[],1,1))+1)/(YEAR(Tableyear1[])=YEAR(M261)),1)),O261-(O261-INDEX(Table2xAcq.1[],_xlfn.AGGREGATE(15,6,(ROW(Tableyear1[])-ROW(INDEX(Tableyear1[],1,1))+1)/(YEAR(Tableyear1[])=YEAR(M261)),1)))*$C$25,O261+MAX($Q$2:Q261)*$C$19),O261)*($J262/$J261)</f>
        <v/>
      </c>
      <c r="P262" s="108">
        <f t="array" ref="P262">IF(YEAR(M262)&lt;&gt;YEAR(M261),IF(O261&gt;INDEX(Table2xAcq.1[],_xlfn.AGGREGATE(15,6,(ROW(Tableyear1[])-ROW(INDEX(Tableyear1[],1,1))+1)/(YEAR(Tableyear1[])=YEAR(M261)),1)),P261+(O261-INDEX(Table2xAcq.1[],_xlfn.AGGREGATE(15,6,(ROW(Tableyear1[])-ROW(INDEX(Tableyear1[],1,1))+1)/(YEAR(Tableyear1[])=YEAR(M261)),1)))*$C$25,P261-MAX($Q$2:Q261)*$C$19),P261)*(1+Tbill_YTM)^(1/52)</f>
        <v/>
      </c>
      <c r="Q262" s="72">
        <f>SUM(N262:P262)</f>
        <v/>
      </c>
      <c r="R262" s="72">
        <f>IF(YEAR(M262)&lt;&gt;YEAR(M261), R261*EXP($C$20/52)+(-MAX(Q$2:Q261)*$C$19), R261*EXP($C$20/52))</f>
        <v/>
      </c>
      <c r="S262" s="73">
        <f>Q262/-R262</f>
        <v/>
      </c>
      <c r="T262" s="67" t="n"/>
      <c r="U262" s="67" t="n"/>
      <c r="V262" s="67" t="n"/>
    </row>
    <row r="263">
      <c r="H263" s="104" t="n">
        <v>33147</v>
      </c>
      <c r="I263" s="105" t="n">
        <v>178.365005493164</v>
      </c>
      <c r="J263" s="106" t="n">
        <v>0.09040825627711586</v>
      </c>
      <c r="K263" s="107">
        <f>K262*(1+Tbill_YTM)^(1/52)</f>
        <v/>
      </c>
      <c r="L263" s="67" t="n"/>
      <c r="M263" s="104" t="n">
        <v>33147</v>
      </c>
      <c r="N263" s="108">
        <f>N262*($I263/$I262)</f>
        <v/>
      </c>
      <c r="O263" s="108">
        <f t="array" ref="O263">IF(YEAR(M263)&lt;&gt;YEAR(M262),IF(O262&gt;INDEX(Table2xAcq.1[],_xlfn.AGGREGATE(15,6,(ROW(Tableyear1[])-ROW(INDEX(Tableyear1[],1,1))+1)/(YEAR(Tableyear1[])=YEAR(M262)),1)),O262-(O262-INDEX(Table2xAcq.1[],_xlfn.AGGREGATE(15,6,(ROW(Tableyear1[])-ROW(INDEX(Tableyear1[],1,1))+1)/(YEAR(Tableyear1[])=YEAR(M262)),1)))*$C$25,O262+MAX($Q$2:Q262)*$C$19),O262)*($J263/$J262)</f>
        <v/>
      </c>
      <c r="P263" s="108">
        <f t="array" ref="P263">IF(YEAR(M263)&lt;&gt;YEAR(M262),IF(O262&gt;INDEX(Table2xAcq.1[],_xlfn.AGGREGATE(15,6,(ROW(Tableyear1[])-ROW(INDEX(Tableyear1[],1,1))+1)/(YEAR(Tableyear1[])=YEAR(M262)),1)),P262+(O262-INDEX(Table2xAcq.1[],_xlfn.AGGREGATE(15,6,(ROW(Tableyear1[])-ROW(INDEX(Tableyear1[],1,1))+1)/(YEAR(Tableyear1[])=YEAR(M262)),1)))*$C$25,P262-MAX($Q$2:Q262)*$C$19),P262)*(1+Tbill_YTM)^(1/52)</f>
        <v/>
      </c>
      <c r="Q263" s="72">
        <f>SUM(N263:P263)</f>
        <v/>
      </c>
      <c r="R263" s="72">
        <f>IF(YEAR(M263)&lt;&gt;YEAR(M262), R262*EXP($C$20/52)+(-MAX(Q$2:Q262)*$C$19), R262*EXP($C$20/52))</f>
        <v/>
      </c>
      <c r="S263" s="73">
        <f>Q263/-R263</f>
        <v/>
      </c>
      <c r="T263" s="67" t="n"/>
      <c r="U263" s="67" t="n"/>
      <c r="V263" s="67" t="n"/>
    </row>
    <row r="264">
      <c r="H264" s="104" t="n">
        <v>33154</v>
      </c>
      <c r="I264" s="105" t="n">
        <v>166.71499633789</v>
      </c>
      <c r="J264" s="106" t="n">
        <v>0.07859812557991332</v>
      </c>
      <c r="K264" s="107">
        <f>K263*(1+Tbill_YTM)^(1/52)</f>
        <v/>
      </c>
      <c r="L264" s="67" t="n"/>
      <c r="M264" s="104" t="n">
        <v>33154</v>
      </c>
      <c r="N264" s="108">
        <f>N263*($I264/$I263)</f>
        <v/>
      </c>
      <c r="O264" s="108">
        <f t="array" ref="O264">IF(YEAR(M264)&lt;&gt;YEAR(M263),IF(O263&gt;INDEX(Table2xAcq.1[],_xlfn.AGGREGATE(15,6,(ROW(Tableyear1[])-ROW(INDEX(Tableyear1[],1,1))+1)/(YEAR(Tableyear1[])=YEAR(M263)),1)),O263-(O263-INDEX(Table2xAcq.1[],_xlfn.AGGREGATE(15,6,(ROW(Tableyear1[])-ROW(INDEX(Tableyear1[],1,1))+1)/(YEAR(Tableyear1[])=YEAR(M263)),1)))*$C$25,O263+MAX($Q$2:Q263)*$C$19),O263)*($J264/$J263)</f>
        <v/>
      </c>
      <c r="P264" s="108">
        <f t="array" ref="P264">IF(YEAR(M264)&lt;&gt;YEAR(M263),IF(O263&gt;INDEX(Table2xAcq.1[],_xlfn.AGGREGATE(15,6,(ROW(Tableyear1[])-ROW(INDEX(Tableyear1[],1,1))+1)/(YEAR(Tableyear1[])=YEAR(M263)),1)),P263+(O263-INDEX(Table2xAcq.1[],_xlfn.AGGREGATE(15,6,(ROW(Tableyear1[])-ROW(INDEX(Tableyear1[],1,1))+1)/(YEAR(Tableyear1[])=YEAR(M263)),1)))*$C$25,P263-MAX($Q$2:Q263)*$C$19),P263)*(1+Tbill_YTM)^(1/52)</f>
        <v/>
      </c>
      <c r="Q264" s="72">
        <f>SUM(N264:P264)</f>
        <v/>
      </c>
      <c r="R264" s="72">
        <f>IF(YEAR(M264)&lt;&gt;YEAR(M263), R263*EXP($C$20/52)+(-MAX(Q$2:Q263)*$C$19), R263*EXP($C$20/52))</f>
        <v/>
      </c>
      <c r="S264" s="73">
        <f>Q264/-R264</f>
        <v/>
      </c>
      <c r="T264" s="67" t="n"/>
      <c r="U264" s="67" t="n"/>
      <c r="V264" s="67" t="n"/>
    </row>
    <row r="265">
      <c r="H265" s="104" t="n">
        <v>33161</v>
      </c>
      <c r="I265" s="105" t="n">
        <v>174.619995117187</v>
      </c>
      <c r="J265" s="106" t="n">
        <v>0.0860517812247239</v>
      </c>
      <c r="K265" s="107">
        <f>K264*(1+Tbill_YTM)^(1/52)</f>
        <v/>
      </c>
      <c r="L265" s="67" t="n"/>
      <c r="M265" s="104" t="n">
        <v>33161</v>
      </c>
      <c r="N265" s="108">
        <f>N264*($I265/$I264)</f>
        <v/>
      </c>
      <c r="O265" s="108">
        <f t="array" ref="O265">IF(YEAR(M265)&lt;&gt;YEAR(M264),IF(O264&gt;INDEX(Table2xAcq.1[],_xlfn.AGGREGATE(15,6,(ROW(Tableyear1[])-ROW(INDEX(Tableyear1[],1,1))+1)/(YEAR(Tableyear1[])=YEAR(M264)),1)),O264-(O264-INDEX(Table2xAcq.1[],_xlfn.AGGREGATE(15,6,(ROW(Tableyear1[])-ROW(INDEX(Tableyear1[],1,1))+1)/(YEAR(Tableyear1[])=YEAR(M264)),1)))*$C$25,O264+MAX($Q$2:Q264)*$C$19),O264)*($J265/$J264)</f>
        <v/>
      </c>
      <c r="P265" s="108">
        <f t="array" ref="P265">IF(YEAR(M265)&lt;&gt;YEAR(M264),IF(O264&gt;INDEX(Table2xAcq.1[],_xlfn.AGGREGATE(15,6,(ROW(Tableyear1[])-ROW(INDEX(Tableyear1[],1,1))+1)/(YEAR(Tableyear1[])=YEAR(M264)),1)),P264+(O264-INDEX(Table2xAcq.1[],_xlfn.AGGREGATE(15,6,(ROW(Tableyear1[])-ROW(INDEX(Tableyear1[],1,1))+1)/(YEAR(Tableyear1[])=YEAR(M264)),1)))*$C$25,P264-MAX($Q$2:Q264)*$C$19),P264)*(1+Tbill_YTM)^(1/52)</f>
        <v/>
      </c>
      <c r="Q265" s="72">
        <f>SUM(N265:P265)</f>
        <v/>
      </c>
      <c r="R265" s="72">
        <f>IF(YEAR(M265)&lt;&gt;YEAR(M264), R264*EXP($C$20/52)+(-MAX(Q$2:Q264)*$C$19), R264*EXP($C$20/52))</f>
        <v/>
      </c>
      <c r="S265" s="73">
        <f>Q265/-R265</f>
        <v/>
      </c>
      <c r="T265" s="67" t="n"/>
      <c r="U265" s="67" t="n"/>
      <c r="V265" s="67" t="n"/>
    </row>
    <row r="266">
      <c r="H266" s="104" t="n">
        <v>33168</v>
      </c>
      <c r="I266" s="105" t="n">
        <v>174.210006713867</v>
      </c>
      <c r="J266" s="106" t="n">
        <v>0.08564770112652564</v>
      </c>
      <c r="K266" s="107">
        <f>K265*(1+Tbill_YTM)^(1/52)</f>
        <v/>
      </c>
      <c r="L266" s="67" t="n"/>
      <c r="M266" s="104" t="n">
        <v>33168</v>
      </c>
      <c r="N266" s="108">
        <f>N265*($I266/$I265)</f>
        <v/>
      </c>
      <c r="O266" s="108">
        <f t="array" ref="O266">IF(YEAR(M266)&lt;&gt;YEAR(M265),IF(O265&gt;INDEX(Table2xAcq.1[],_xlfn.AGGREGATE(15,6,(ROW(Tableyear1[])-ROW(INDEX(Tableyear1[],1,1))+1)/(YEAR(Tableyear1[])=YEAR(M265)),1)),O265-(O265-INDEX(Table2xAcq.1[],_xlfn.AGGREGATE(15,6,(ROW(Tableyear1[])-ROW(INDEX(Tableyear1[],1,1))+1)/(YEAR(Tableyear1[])=YEAR(M265)),1)))*$C$25,O265+MAX($Q$2:Q265)*$C$19),O265)*($J266/$J265)</f>
        <v/>
      </c>
      <c r="P266" s="108">
        <f t="array" ref="P266">IF(YEAR(M266)&lt;&gt;YEAR(M265),IF(O265&gt;INDEX(Table2xAcq.1[],_xlfn.AGGREGATE(15,6,(ROW(Tableyear1[])-ROW(INDEX(Tableyear1[],1,1))+1)/(YEAR(Tableyear1[])=YEAR(M265)),1)),P265+(O265-INDEX(Table2xAcq.1[],_xlfn.AGGREGATE(15,6,(ROW(Tableyear1[])-ROW(INDEX(Tableyear1[],1,1))+1)/(YEAR(Tableyear1[])=YEAR(M265)),1)))*$C$25,P265-MAX($Q$2:Q265)*$C$19),P265)*(1+Tbill_YTM)^(1/52)</f>
        <v/>
      </c>
      <c r="Q266" s="72">
        <f>SUM(N266:P266)</f>
        <v/>
      </c>
      <c r="R266" s="72">
        <f>IF(YEAR(M266)&lt;&gt;YEAR(M265), R265*EXP($C$20/52)+(-MAX(Q$2:Q265)*$C$19), R265*EXP($C$20/52))</f>
        <v/>
      </c>
      <c r="S266" s="73">
        <f>Q266/-R266</f>
        <v/>
      </c>
      <c r="T266" s="67" t="n"/>
      <c r="U266" s="67" t="n"/>
      <c r="V266" s="67" t="n"/>
    </row>
    <row r="267">
      <c r="H267" s="104" t="n">
        <v>33175</v>
      </c>
      <c r="I267" s="105" t="n">
        <v>176.865005493164</v>
      </c>
      <c r="J267" s="106" t="n">
        <v>0.08825828069345039</v>
      </c>
      <c r="K267" s="107">
        <f>K266*(1+Tbill_YTM)^(1/52)</f>
        <v/>
      </c>
      <c r="L267" s="67" t="n"/>
      <c r="M267" s="104" t="n">
        <v>33175</v>
      </c>
      <c r="N267" s="108">
        <f>N266*($I267/$I266)</f>
        <v/>
      </c>
      <c r="O267" s="108">
        <f t="array" ref="O267">IF(YEAR(M267)&lt;&gt;YEAR(M266),IF(O266&gt;INDEX(Table2xAcq.1[],_xlfn.AGGREGATE(15,6,(ROW(Tableyear1[])-ROW(INDEX(Tableyear1[],1,1))+1)/(YEAR(Tableyear1[])=YEAR(M266)),1)),O266-(O266-INDEX(Table2xAcq.1[],_xlfn.AGGREGATE(15,6,(ROW(Tableyear1[])-ROW(INDEX(Tableyear1[],1,1))+1)/(YEAR(Tableyear1[])=YEAR(M266)),1)))*$C$25,O266+MAX($Q$2:Q266)*$C$19),O266)*($J267/$J266)</f>
        <v/>
      </c>
      <c r="P267" s="108">
        <f t="array" ref="P267">IF(YEAR(M267)&lt;&gt;YEAR(M266),IF(O266&gt;INDEX(Table2xAcq.1[],_xlfn.AGGREGATE(15,6,(ROW(Tableyear1[])-ROW(INDEX(Tableyear1[],1,1))+1)/(YEAR(Tableyear1[])=YEAR(M266)),1)),P266+(O266-INDEX(Table2xAcq.1[],_xlfn.AGGREGATE(15,6,(ROW(Tableyear1[])-ROW(INDEX(Tableyear1[],1,1))+1)/(YEAR(Tableyear1[])=YEAR(M266)),1)))*$C$25,P266-MAX($Q$2:Q266)*$C$19),P266)*(1+Tbill_YTM)^(1/52)</f>
        <v/>
      </c>
      <c r="Q267" s="72">
        <f>SUM(N267:P267)</f>
        <v/>
      </c>
      <c r="R267" s="72">
        <f>IF(YEAR(M267)&lt;&gt;YEAR(M266), R266*EXP($C$20/52)+(-MAX(Q$2:Q266)*$C$19), R266*EXP($C$20/52))</f>
        <v/>
      </c>
      <c r="S267" s="73">
        <f>Q267/-R267</f>
        <v/>
      </c>
      <c r="T267" s="67" t="n"/>
      <c r="U267" s="67" t="n"/>
      <c r="V267" s="67" t="n"/>
    </row>
    <row r="268">
      <c r="H268" s="104" t="n">
        <v>33182</v>
      </c>
      <c r="I268" s="105" t="n">
        <v>182.240005493164</v>
      </c>
      <c r="J268" s="106" t="n">
        <v>0.09362269133426121</v>
      </c>
      <c r="K268" s="107">
        <f>K267*(1+Tbill_YTM)^(1/52)</f>
        <v/>
      </c>
      <c r="L268" s="67" t="n"/>
      <c r="M268" s="104" t="n">
        <v>33182</v>
      </c>
      <c r="N268" s="108">
        <f>N267*($I268/$I267)</f>
        <v/>
      </c>
      <c r="O268" s="108">
        <f t="array" ref="O268">IF(YEAR(M268)&lt;&gt;YEAR(M267),IF(O267&gt;INDEX(Table2xAcq.1[],_xlfn.AGGREGATE(15,6,(ROW(Tableyear1[])-ROW(INDEX(Tableyear1[],1,1))+1)/(YEAR(Tableyear1[])=YEAR(M267)),1)),O267-(O267-INDEX(Table2xAcq.1[],_xlfn.AGGREGATE(15,6,(ROW(Tableyear1[])-ROW(INDEX(Tableyear1[],1,1))+1)/(YEAR(Tableyear1[])=YEAR(M267)),1)))*$C$25,O267+MAX($Q$2:Q267)*$C$19),O267)*($J268/$J267)</f>
        <v/>
      </c>
      <c r="P268" s="108">
        <f t="array" ref="P268">IF(YEAR(M268)&lt;&gt;YEAR(M267),IF(O267&gt;INDEX(Table2xAcq.1[],_xlfn.AGGREGATE(15,6,(ROW(Tableyear1[])-ROW(INDEX(Tableyear1[],1,1))+1)/(YEAR(Tableyear1[])=YEAR(M267)),1)),P267+(O267-INDEX(Table2xAcq.1[],_xlfn.AGGREGATE(15,6,(ROW(Tableyear1[])-ROW(INDEX(Tableyear1[],1,1))+1)/(YEAR(Tableyear1[])=YEAR(M267)),1)))*$C$25,P267-MAX($Q$2:Q267)*$C$19),P267)*(1+Tbill_YTM)^(1/52)</f>
        <v/>
      </c>
      <c r="Q268" s="72">
        <f>SUM(N268:P268)</f>
        <v/>
      </c>
      <c r="R268" s="72">
        <f>IF(YEAR(M268)&lt;&gt;YEAR(M267), R267*EXP($C$20/52)+(-MAX(Q$2:Q267)*$C$19), R267*EXP($C$20/52))</f>
        <v/>
      </c>
      <c r="S268" s="73">
        <f>Q268/-R268</f>
        <v/>
      </c>
      <c r="T268" s="67" t="n"/>
      <c r="U268" s="67" t="n"/>
      <c r="V268" s="67" t="n"/>
    </row>
    <row r="269">
      <c r="H269" s="104" t="n">
        <v>33189</v>
      </c>
      <c r="I269" s="105" t="n">
        <v>184.960006713867</v>
      </c>
      <c r="J269" s="106" t="n">
        <v>0.09641739970826026</v>
      </c>
      <c r="K269" s="107">
        <f>K268*(1+Tbill_YTM)^(1/52)</f>
        <v/>
      </c>
      <c r="L269" s="67" t="n"/>
      <c r="M269" s="104" t="n">
        <v>33189</v>
      </c>
      <c r="N269" s="108">
        <f>N268*($I269/$I268)</f>
        <v/>
      </c>
      <c r="O269" s="108">
        <f t="array" ref="O269">IF(YEAR(M269)&lt;&gt;YEAR(M268),IF(O268&gt;INDEX(Table2xAcq.1[],_xlfn.AGGREGATE(15,6,(ROW(Tableyear1[])-ROW(INDEX(Tableyear1[],1,1))+1)/(YEAR(Tableyear1[])=YEAR(M268)),1)),O268-(O268-INDEX(Table2xAcq.1[],_xlfn.AGGREGATE(15,6,(ROW(Tableyear1[])-ROW(INDEX(Tableyear1[],1,1))+1)/(YEAR(Tableyear1[])=YEAR(M268)),1)))*$C$25,O268+MAX($Q$2:Q268)*$C$19),O268)*($J269/$J268)</f>
        <v/>
      </c>
      <c r="P269" s="108">
        <f t="array" ref="P269">IF(YEAR(M269)&lt;&gt;YEAR(M268),IF(O268&gt;INDEX(Table2xAcq.1[],_xlfn.AGGREGATE(15,6,(ROW(Tableyear1[])-ROW(INDEX(Tableyear1[],1,1))+1)/(YEAR(Tableyear1[])=YEAR(M268)),1)),P268+(O268-INDEX(Table2xAcq.1[],_xlfn.AGGREGATE(15,6,(ROW(Tableyear1[])-ROW(INDEX(Tableyear1[],1,1))+1)/(YEAR(Tableyear1[])=YEAR(M268)),1)))*$C$25,P268-MAX($Q$2:Q268)*$C$19),P268)*(1+Tbill_YTM)^(1/52)</f>
        <v/>
      </c>
      <c r="Q269" s="72">
        <f>SUM(N269:P269)</f>
        <v/>
      </c>
      <c r="R269" s="72">
        <f>IF(YEAR(M269)&lt;&gt;YEAR(M268), R268*EXP($C$20/52)+(-MAX(Q$2:Q268)*$C$19), R268*EXP($C$20/52))</f>
        <v/>
      </c>
      <c r="S269" s="73">
        <f>Q269/-R269</f>
        <v/>
      </c>
      <c r="T269" s="67" t="n"/>
      <c r="U269" s="67" t="n"/>
      <c r="V269" s="67" t="n"/>
    </row>
    <row r="270">
      <c r="H270" s="104" t="n">
        <v>33196</v>
      </c>
      <c r="I270" s="105" t="n">
        <v>184.279998779296</v>
      </c>
      <c r="J270" s="106" t="n">
        <v>0.09570843999316089</v>
      </c>
      <c r="K270" s="107">
        <f>K269*(1+Tbill_YTM)^(1/52)</f>
        <v/>
      </c>
      <c r="L270" s="67" t="n"/>
      <c r="M270" s="104" t="n">
        <v>33196</v>
      </c>
      <c r="N270" s="108">
        <f>N269*($I270/$I269)</f>
        <v/>
      </c>
      <c r="O270" s="108">
        <f t="array" ref="O270">IF(YEAR(M270)&lt;&gt;YEAR(M269),IF(O269&gt;INDEX(Table2xAcq.1[],_xlfn.AGGREGATE(15,6,(ROW(Tableyear1[])-ROW(INDEX(Tableyear1[],1,1))+1)/(YEAR(Tableyear1[])=YEAR(M269)),1)),O269-(O269-INDEX(Table2xAcq.1[],_xlfn.AGGREGATE(15,6,(ROW(Tableyear1[])-ROW(INDEX(Tableyear1[],1,1))+1)/(YEAR(Tableyear1[])=YEAR(M269)),1)))*$C$25,O269+MAX($Q$2:Q269)*$C$19),O269)*($J270/$J269)</f>
        <v/>
      </c>
      <c r="P270" s="108">
        <f t="array" ref="P270">IF(YEAR(M270)&lt;&gt;YEAR(M269),IF(O269&gt;INDEX(Table2xAcq.1[],_xlfn.AGGREGATE(15,6,(ROW(Tableyear1[])-ROW(INDEX(Tableyear1[],1,1))+1)/(YEAR(Tableyear1[])=YEAR(M269)),1)),P269+(O269-INDEX(Table2xAcq.1[],_xlfn.AGGREGATE(15,6,(ROW(Tableyear1[])-ROW(INDEX(Tableyear1[],1,1))+1)/(YEAR(Tableyear1[])=YEAR(M269)),1)))*$C$25,P269-MAX($Q$2:Q269)*$C$19),P269)*(1+Tbill_YTM)^(1/52)</f>
        <v/>
      </c>
      <c r="Q270" s="72">
        <f>SUM(N270:P270)</f>
        <v/>
      </c>
      <c r="R270" s="72">
        <f>IF(YEAR(M270)&lt;&gt;YEAR(M269), R269*EXP($C$20/52)+(-MAX(Q$2:Q269)*$C$19), R269*EXP($C$20/52))</f>
        <v/>
      </c>
      <c r="S270" s="73">
        <f>Q270/-R270</f>
        <v/>
      </c>
      <c r="T270" s="67" t="n"/>
      <c r="U270" s="67" t="n"/>
      <c r="V270" s="67" t="n"/>
    </row>
    <row r="271">
      <c r="H271" s="104" t="n">
        <v>33203</v>
      </c>
      <c r="I271" s="105" t="n">
        <v>192.580001831054</v>
      </c>
      <c r="J271" s="106" t="n">
        <v>0.1043298894101823</v>
      </c>
      <c r="K271" s="107">
        <f>K270*(1+Tbill_YTM)^(1/52)</f>
        <v/>
      </c>
      <c r="L271" s="67" t="n"/>
      <c r="M271" s="104" t="n">
        <v>33203</v>
      </c>
      <c r="N271" s="108">
        <f>N270*($I271/$I270)</f>
        <v/>
      </c>
      <c r="O271" s="108">
        <f t="array" ref="O271">IF(YEAR(M271)&lt;&gt;YEAR(M270),IF(O270&gt;INDEX(Table2xAcq.1[],_xlfn.AGGREGATE(15,6,(ROW(Tableyear1[])-ROW(INDEX(Tableyear1[],1,1))+1)/(YEAR(Tableyear1[])=YEAR(M270)),1)),O270-(O270-INDEX(Table2xAcq.1[],_xlfn.AGGREGATE(15,6,(ROW(Tableyear1[])-ROW(INDEX(Tableyear1[],1,1))+1)/(YEAR(Tableyear1[])=YEAR(M270)),1)))*$C$25,O270+MAX($Q$2:Q270)*$C$19),O270)*($J271/$J270)</f>
        <v/>
      </c>
      <c r="P271" s="108">
        <f t="array" ref="P271">IF(YEAR(M271)&lt;&gt;YEAR(M270),IF(O270&gt;INDEX(Table2xAcq.1[],_xlfn.AGGREGATE(15,6,(ROW(Tableyear1[])-ROW(INDEX(Tableyear1[],1,1))+1)/(YEAR(Tableyear1[])=YEAR(M270)),1)),P270+(O270-INDEX(Table2xAcq.1[],_xlfn.AGGREGATE(15,6,(ROW(Tableyear1[])-ROW(INDEX(Tableyear1[],1,1))+1)/(YEAR(Tableyear1[])=YEAR(M270)),1)))*$C$25,P270-MAX($Q$2:Q270)*$C$19),P270)*(1+Tbill_YTM)^(1/52)</f>
        <v/>
      </c>
      <c r="Q271" s="72">
        <f>SUM(N271:P271)</f>
        <v/>
      </c>
      <c r="R271" s="72">
        <f>IF(YEAR(M271)&lt;&gt;YEAR(M270), R270*EXP($C$20/52)+(-MAX(Q$2:Q270)*$C$19), R270*EXP($C$20/52))</f>
        <v/>
      </c>
      <c r="S271" s="73">
        <f>Q271/-R271</f>
        <v/>
      </c>
      <c r="T271" s="67" t="n"/>
      <c r="U271" s="67" t="n"/>
      <c r="V271" s="67" t="n"/>
    </row>
    <row r="272">
      <c r="H272" s="104" t="n">
        <v>33210</v>
      </c>
      <c r="I272" s="105" t="n">
        <v>199.345001220703</v>
      </c>
      <c r="J272" s="106" t="n">
        <v>0.1116597433043702</v>
      </c>
      <c r="K272" s="107">
        <f>K271*(1+Tbill_YTM)^(1/52)</f>
        <v/>
      </c>
      <c r="L272" s="67" t="n"/>
      <c r="M272" s="104" t="n">
        <v>33210</v>
      </c>
      <c r="N272" s="108">
        <f>N271*($I272/$I271)</f>
        <v/>
      </c>
      <c r="O272" s="108">
        <f t="array" ref="O272">IF(YEAR(M272)&lt;&gt;YEAR(M271),IF(O271&gt;INDEX(Table2xAcq.1[],_xlfn.AGGREGATE(15,6,(ROW(Tableyear1[])-ROW(INDEX(Tableyear1[],1,1))+1)/(YEAR(Tableyear1[])=YEAR(M271)),1)),O271-(O271-INDEX(Table2xAcq.1[],_xlfn.AGGREGATE(15,6,(ROW(Tableyear1[])-ROW(INDEX(Tableyear1[],1,1))+1)/(YEAR(Tableyear1[])=YEAR(M271)),1)))*$C$25,O271+MAX($Q$2:Q271)*$C$19),O271)*($J272/$J271)</f>
        <v/>
      </c>
      <c r="P272" s="108">
        <f t="array" ref="P272">IF(YEAR(M272)&lt;&gt;YEAR(M271),IF(O271&gt;INDEX(Table2xAcq.1[],_xlfn.AGGREGATE(15,6,(ROW(Tableyear1[])-ROW(INDEX(Tableyear1[],1,1))+1)/(YEAR(Tableyear1[])=YEAR(M271)),1)),P271+(O271-INDEX(Table2xAcq.1[],_xlfn.AGGREGATE(15,6,(ROW(Tableyear1[])-ROW(INDEX(Tableyear1[],1,1))+1)/(YEAR(Tableyear1[])=YEAR(M271)),1)))*$C$25,P271-MAX($Q$2:Q271)*$C$19),P271)*(1+Tbill_YTM)^(1/52)</f>
        <v/>
      </c>
      <c r="Q272" s="72">
        <f>SUM(N272:P272)</f>
        <v/>
      </c>
      <c r="R272" s="72">
        <f>IF(YEAR(M272)&lt;&gt;YEAR(M271), R271*EXP($C$20/52)+(-MAX(Q$2:Q271)*$C$19), R271*EXP($C$20/52))</f>
        <v/>
      </c>
      <c r="S272" s="73">
        <f>Q272/-R272</f>
        <v/>
      </c>
      <c r="T272" s="67" t="n"/>
      <c r="U272" s="67" t="n"/>
      <c r="V272" s="67" t="n"/>
    </row>
    <row r="273">
      <c r="H273" s="104" t="n">
        <v>33217</v>
      </c>
      <c r="I273" s="105" t="n">
        <v>196.134994506835</v>
      </c>
      <c r="J273" s="106" t="n">
        <v>0.1080636809654006</v>
      </c>
      <c r="K273" s="107">
        <f>K272*(1+Tbill_YTM)^(1/52)</f>
        <v/>
      </c>
      <c r="L273" s="67" t="n"/>
      <c r="M273" s="104" t="n">
        <v>33217</v>
      </c>
      <c r="N273" s="108">
        <f>N272*($I273/$I272)</f>
        <v/>
      </c>
      <c r="O273" s="108">
        <f t="array" ref="O273">IF(YEAR(M273)&lt;&gt;YEAR(M272),IF(O272&gt;INDEX(Table2xAcq.1[],_xlfn.AGGREGATE(15,6,(ROW(Tableyear1[])-ROW(INDEX(Tableyear1[],1,1))+1)/(YEAR(Tableyear1[])=YEAR(M272)),1)),O272-(O272-INDEX(Table2xAcq.1[],_xlfn.AGGREGATE(15,6,(ROW(Tableyear1[])-ROW(INDEX(Tableyear1[],1,1))+1)/(YEAR(Tableyear1[])=YEAR(M272)),1)))*$C$25,O272+MAX($Q$2:Q272)*$C$19),O272)*($J273/$J272)</f>
        <v/>
      </c>
      <c r="P273" s="108">
        <f t="array" ref="P273">IF(YEAR(M273)&lt;&gt;YEAR(M272),IF(O272&gt;INDEX(Table2xAcq.1[],_xlfn.AGGREGATE(15,6,(ROW(Tableyear1[])-ROW(INDEX(Tableyear1[],1,1))+1)/(YEAR(Tableyear1[])=YEAR(M272)),1)),P272+(O272-INDEX(Table2xAcq.1[],_xlfn.AGGREGATE(15,6,(ROW(Tableyear1[])-ROW(INDEX(Tableyear1[],1,1))+1)/(YEAR(Tableyear1[])=YEAR(M272)),1)))*$C$25,P272-MAX($Q$2:Q272)*$C$19),P272)*(1+Tbill_YTM)^(1/52)</f>
        <v/>
      </c>
      <c r="Q273" s="72">
        <f>SUM(N273:P273)</f>
        <v/>
      </c>
      <c r="R273" s="72">
        <f>IF(YEAR(M273)&lt;&gt;YEAR(M272), R272*EXP($C$20/52)+(-MAX(Q$2:Q272)*$C$19), R272*EXP($C$20/52))</f>
        <v/>
      </c>
      <c r="S273" s="73">
        <f>Q273/-R273</f>
        <v/>
      </c>
      <c r="T273" s="67" t="n"/>
      <c r="U273" s="67" t="n"/>
      <c r="V273" s="67" t="n"/>
    </row>
    <row r="274">
      <c r="H274" s="104" t="n">
        <v>33224</v>
      </c>
      <c r="I274" s="105" t="n">
        <v>202.755004882812</v>
      </c>
      <c r="J274" s="106" t="n">
        <v>0.115358480050653</v>
      </c>
      <c r="K274" s="107">
        <f>K273*(1+Tbill_YTM)^(1/52)</f>
        <v/>
      </c>
      <c r="L274" s="67" t="n"/>
      <c r="M274" s="104" t="n">
        <v>33224</v>
      </c>
      <c r="N274" s="108">
        <f>N273*($I274/$I273)</f>
        <v/>
      </c>
      <c r="O274" s="108">
        <f t="array" ref="O274">IF(YEAR(M274)&lt;&gt;YEAR(M273),IF(O273&gt;INDEX(Table2xAcq.1[],_xlfn.AGGREGATE(15,6,(ROW(Tableyear1[])-ROW(INDEX(Tableyear1[],1,1))+1)/(YEAR(Tableyear1[])=YEAR(M273)),1)),O273-(O273-INDEX(Table2xAcq.1[],_xlfn.AGGREGATE(15,6,(ROW(Tableyear1[])-ROW(INDEX(Tableyear1[],1,1))+1)/(YEAR(Tableyear1[])=YEAR(M273)),1)))*$C$25,O273+MAX($Q$2:Q273)*$C$19),O273)*($J274/$J273)</f>
        <v/>
      </c>
      <c r="P274" s="108">
        <f t="array" ref="P274">IF(YEAR(M274)&lt;&gt;YEAR(M273),IF(O273&gt;INDEX(Table2xAcq.1[],_xlfn.AGGREGATE(15,6,(ROW(Tableyear1[])-ROW(INDEX(Tableyear1[],1,1))+1)/(YEAR(Tableyear1[])=YEAR(M273)),1)),P273+(O273-INDEX(Table2xAcq.1[],_xlfn.AGGREGATE(15,6,(ROW(Tableyear1[])-ROW(INDEX(Tableyear1[],1,1))+1)/(YEAR(Tableyear1[])=YEAR(M273)),1)))*$C$25,P273-MAX($Q$2:Q273)*$C$19),P273)*(1+Tbill_YTM)^(1/52)</f>
        <v/>
      </c>
      <c r="Q274" s="72">
        <f>SUM(N274:P274)</f>
        <v/>
      </c>
      <c r="R274" s="72">
        <f>IF(YEAR(M274)&lt;&gt;YEAR(M273), R273*EXP($C$20/52)+(-MAX(Q$2:Q273)*$C$19), R273*EXP($C$20/52))</f>
        <v/>
      </c>
      <c r="S274" s="73">
        <f>Q274/-R274</f>
        <v/>
      </c>
      <c r="T274" s="67" t="n"/>
      <c r="U274" s="67" t="n"/>
      <c r="V274" s="67" t="n"/>
    </row>
    <row r="275">
      <c r="H275" s="104" t="n">
        <v>33231</v>
      </c>
      <c r="I275" s="105" t="n">
        <v>199.419998168945</v>
      </c>
      <c r="J275" s="106" t="n">
        <v>0.1115635423553514</v>
      </c>
      <c r="K275" s="107">
        <f>K274*(1+Tbill_YTM)^(1/52)</f>
        <v/>
      </c>
      <c r="L275" s="67" t="n"/>
      <c r="M275" s="104" t="n">
        <v>33231</v>
      </c>
      <c r="N275" s="108">
        <f>N274*($I275/$I274)</f>
        <v/>
      </c>
      <c r="O275" s="108">
        <f t="array" ref="O275">IF(YEAR(M275)&lt;&gt;YEAR(M274),IF(O274&gt;INDEX(Table2xAcq.1[],_xlfn.AGGREGATE(15,6,(ROW(Tableyear1[])-ROW(INDEX(Tableyear1[],1,1))+1)/(YEAR(Tableyear1[])=YEAR(M274)),1)),O274-(O274-INDEX(Table2xAcq.1[],_xlfn.AGGREGATE(15,6,(ROW(Tableyear1[])-ROW(INDEX(Tableyear1[],1,1))+1)/(YEAR(Tableyear1[])=YEAR(M274)),1)))*$C$25,O274+MAX($Q$2:Q274)*$C$19),O274)*($J275/$J274)</f>
        <v/>
      </c>
      <c r="P275" s="108">
        <f t="array" ref="P275">IF(YEAR(M275)&lt;&gt;YEAR(M274),IF(O274&gt;INDEX(Table2xAcq.1[],_xlfn.AGGREGATE(15,6,(ROW(Tableyear1[])-ROW(INDEX(Tableyear1[],1,1))+1)/(YEAR(Tableyear1[])=YEAR(M274)),1)),P274+(O274-INDEX(Table2xAcq.1[],_xlfn.AGGREGATE(15,6,(ROW(Tableyear1[])-ROW(INDEX(Tableyear1[],1,1))+1)/(YEAR(Tableyear1[])=YEAR(M274)),1)))*$C$25,P274-MAX($Q$2:Q274)*$C$19),P274)*(1+Tbill_YTM)^(1/52)</f>
        <v/>
      </c>
      <c r="Q275" s="72">
        <f>SUM(N275:P275)</f>
        <v/>
      </c>
      <c r="R275" s="72">
        <f>IF(YEAR(M275)&lt;&gt;YEAR(M274), R274*EXP($C$20/52)+(-MAX(Q$2:Q274)*$C$19), R274*EXP($C$20/52))</f>
        <v/>
      </c>
      <c r="S275" s="73">
        <f>Q275/-R275</f>
        <v/>
      </c>
      <c r="T275" s="67" t="n"/>
      <c r="U275" s="67" t="n"/>
      <c r="V275" s="67" t="n"/>
    </row>
    <row r="276" ht="17.5" customHeight="1" s="15">
      <c r="A276" s="4" t="n"/>
      <c r="G276" s="110" t="inlineStr">
        <is>
          <t>year-end</t>
        </is>
      </c>
      <c r="H276" s="111" t="n">
        <v>33238</v>
      </c>
      <c r="I276" s="112" t="n">
        <v>196.824996948242</v>
      </c>
      <c r="J276" s="113" t="n">
        <v>0.1086600469059851</v>
      </c>
      <c r="K276" s="114">
        <f>K275*(1+Tbill_YTM)^(1/52)</f>
        <v/>
      </c>
      <c r="L276" s="114" t="n"/>
      <c r="M276" s="111" t="n">
        <v>33238</v>
      </c>
      <c r="N276" s="118">
        <f>N275*($I276/$I275)</f>
        <v/>
      </c>
      <c r="O276" s="115">
        <f t="array" ref="O276">IF(YEAR(M276)&lt;&gt;YEAR(M275),IF(O275&gt;INDEX(Table2xAcq.1[],_xlfn.AGGREGATE(15,6,(ROW(Tableyear1[])-ROW(INDEX(Tableyear1[],1,1))+1)/(YEAR(Tableyear1[])=YEAR(M275)),1)),O275-(O275-INDEX(Table2xAcq.1[],_xlfn.AGGREGATE(15,6,(ROW(Tableyear1[])-ROW(INDEX(Tableyear1[],1,1))+1)/(YEAR(Tableyear1[])=YEAR(M275)),1)))*$C$25,O275+MAX($Q$2:Q275)*$C$19),O275)*($J276/$J275)</f>
        <v/>
      </c>
      <c r="P276" s="115">
        <f t="array" ref="P276">IF(YEAR(M276)&lt;&gt;YEAR(M275),IF(O275&gt;INDEX(Table2xAcq.1[],_xlfn.AGGREGATE(15,6,(ROW(Tableyear1[])-ROW(INDEX(Tableyear1[],1,1))+1)/(YEAR(Tableyear1[])=YEAR(M275)),1)),P275+(O275-INDEX(Table2xAcq.1[],_xlfn.AGGREGATE(15,6,(ROW(Tableyear1[])-ROW(INDEX(Tableyear1[],1,1))+1)/(YEAR(Tableyear1[])=YEAR(M275)),1)))*$C$25,P275-MAX($Q$2:Q275)*$C$19),P275)*(1+Tbill_YTM)^(1/52)</f>
        <v/>
      </c>
      <c r="Q276" s="116">
        <f>SUM(N276:P276)</f>
        <v/>
      </c>
      <c r="R276" s="119">
        <f>IF(YEAR(M276)&lt;&gt;YEAR(M275), R275*EXP($C$20/52)+(-MAX(Q$2:Q275)*$C$19), R275*EXP($C$20/52))</f>
        <v/>
      </c>
      <c r="S276" s="117">
        <f>Q276/-R276</f>
        <v/>
      </c>
      <c r="T276" s="110" t="n"/>
      <c r="U276" s="110" t="n"/>
      <c r="V276" s="110" t="n"/>
    </row>
    <row r="277" ht="17.5" customHeight="1" s="15">
      <c r="H277" s="104" t="n">
        <v>33245</v>
      </c>
      <c r="I277" s="105" t="n">
        <v>196.195007324218</v>
      </c>
      <c r="J277" s="106" t="n">
        <v>0.1079644573908512</v>
      </c>
      <c r="K277" s="107">
        <f>K276*(1+Tbill_YTM)^(1/52)</f>
        <v/>
      </c>
      <c r="L277" s="67" t="n"/>
      <c r="M277" s="104" t="n">
        <v>33245</v>
      </c>
      <c r="N277" s="108">
        <f>N276*($I277/$I276)</f>
        <v/>
      </c>
      <c r="O277" s="108">
        <f t="array" ref="O277">IF(YEAR(M277)&lt;&gt;YEAR(M276),IF(O276&gt;INDEX(Table2xAcq.1[],_xlfn.AGGREGATE(15,6,(ROW(Tableyear1[])-ROW(INDEX(Tableyear1[],1,1))+1)/(YEAR(Tableyear1[])=YEAR(M276)),1)),O276-(O276-INDEX(Table2xAcq.1[],_xlfn.AGGREGATE(15,6,(ROW(Tableyear1[])-ROW(INDEX(Tableyear1[],1,1))+1)/(YEAR(Tableyear1[])=YEAR(M276)),1)))*$C$25,O276+MAX($Q$2:Q276)*$C$19),O276)*($J277/$J276)</f>
        <v/>
      </c>
      <c r="P277" s="108">
        <f t="array" ref="P277">IF(YEAR(M277)&lt;&gt;YEAR(M276),IF(O276&gt;INDEX(Table2xAcq.1[],_xlfn.AGGREGATE(15,6,(ROW(Tableyear1[])-ROW(INDEX(Tableyear1[],1,1))+1)/(YEAR(Tableyear1[])=YEAR(M276)),1)),P276+(O276-INDEX(Table2xAcq.1[],_xlfn.AGGREGATE(15,6,(ROW(Tableyear1[])-ROW(INDEX(Tableyear1[],1,1))+1)/(YEAR(Tableyear1[])=YEAR(M276)),1)))*$C$25,P276-MAX($Q$2:Q276)*$C$19),P276)*(1+Tbill_YTM)^(1/52)</f>
        <v/>
      </c>
      <c r="Q277" s="72">
        <f>SUM(N277:P277)</f>
        <v/>
      </c>
      <c r="R277" s="72">
        <f>IF(YEAR(M277)&lt;&gt;YEAR(M276), R276*EXP($C$20/52)+(-MAX(Q$2:Q276)*$C$19), R276*EXP($C$20/52))</f>
        <v/>
      </c>
      <c r="S277" s="73">
        <f>Q277/-R277</f>
        <v/>
      </c>
      <c r="T277" s="67" t="n"/>
      <c r="U277" s="67" t="n"/>
      <c r="V277" s="67" t="n"/>
    </row>
    <row r="278" ht="17.5" customHeight="1" s="15" thickBot="1">
      <c r="G278" s="82" t="inlineStr">
        <is>
          <t>reclaimed 100WMA</t>
        </is>
      </c>
      <c r="H278" s="122" t="n">
        <v>33252</v>
      </c>
      <c r="I278" s="123" t="n">
        <v>211.494995117187</v>
      </c>
      <c r="J278" s="106" t="n">
        <v>0.1248033658083809</v>
      </c>
      <c r="K278" s="107">
        <f>K277*(1+Tbill_YTM)^(1/52)</f>
        <v/>
      </c>
      <c r="L278" s="67" t="n"/>
      <c r="M278" s="122" t="n">
        <v>33252</v>
      </c>
      <c r="N278" s="108">
        <f>N277*($I278/$I277)</f>
        <v/>
      </c>
      <c r="O278" s="108">
        <f t="array" ref="O278">IF(YEAR(M278)&lt;&gt;YEAR(M277),IF(O277&gt;INDEX(Table2xAcq.1[],_xlfn.AGGREGATE(15,6,(ROW(Tableyear1[])-ROW(INDEX(Tableyear1[],1,1))+1)/(YEAR(Tableyear1[])=YEAR(M277)),1)),O277-(O277-INDEX(Table2xAcq.1[],_xlfn.AGGREGATE(15,6,(ROW(Tableyear1[])-ROW(INDEX(Tableyear1[],1,1))+1)/(YEAR(Tableyear1[])=YEAR(M277)),1)))*$C$25,O277+MAX($Q$2:Q277)*$C$19),O277)*($J278/$J277)</f>
        <v/>
      </c>
      <c r="P278" s="108">
        <f t="array" ref="P278">IF(YEAR(M278)&lt;&gt;YEAR(M277),IF(O277&gt;INDEX(Table2xAcq.1[],_xlfn.AGGREGATE(15,6,(ROW(Tableyear1[])-ROW(INDEX(Tableyear1[],1,1))+1)/(YEAR(Tableyear1[])=YEAR(M277)),1)),P277+(O277-INDEX(Table2xAcq.1[],_xlfn.AGGREGATE(15,6,(ROW(Tableyear1[])-ROW(INDEX(Tableyear1[],1,1))+1)/(YEAR(Tableyear1[])=YEAR(M277)),1)))*$C$25,P277-MAX($Q$2:Q277)*$C$19),P277)*(1+Tbill_YTM)^(1/52)</f>
        <v/>
      </c>
      <c r="Q278" s="72">
        <f>SUM(N278:P278)</f>
        <v/>
      </c>
      <c r="R278" s="72">
        <f>IF(YEAR(M278)&lt;&gt;YEAR(M277), R277*EXP($C$20/52)+(-MAX(Q$2:Q277)*$C$19), R277*EXP($C$20/52))</f>
        <v/>
      </c>
      <c r="S278" s="73">
        <f>Q278/-R278</f>
        <v/>
      </c>
      <c r="T278" s="67" t="n"/>
      <c r="U278" s="67" t="n"/>
      <c r="V278" s="67" t="n"/>
    </row>
    <row r="279">
      <c r="H279" s="104" t="n">
        <v>33259</v>
      </c>
      <c r="I279" s="105" t="n">
        <v>221.014999389648</v>
      </c>
      <c r="J279" s="106" t="n">
        <v>0.136038890082182</v>
      </c>
      <c r="K279" s="107">
        <f>K278*(1+Tbill_YTM)^(1/52)</f>
        <v/>
      </c>
      <c r="L279" s="67" t="n"/>
      <c r="M279" s="104" t="n">
        <v>33259</v>
      </c>
      <c r="N279" s="108">
        <f>N278*($I279/$I278)</f>
        <v/>
      </c>
      <c r="O279" s="108">
        <f t="array" ref="O279">IF(YEAR(M279)&lt;&gt;YEAR(M278),IF(O278&gt;INDEX(Table2xAcq.1[],_xlfn.AGGREGATE(15,6,(ROW(Tableyear1[])-ROW(INDEX(Tableyear1[],1,1))+1)/(YEAR(Tableyear1[])=YEAR(M278)),1)),O278-(O278-INDEX(Table2xAcq.1[],_xlfn.AGGREGATE(15,6,(ROW(Tableyear1[])-ROW(INDEX(Tableyear1[],1,1))+1)/(YEAR(Tableyear1[])=YEAR(M278)),1)))*$C$25,O278+MAX($Q$2:Q278)*$C$19),O278)*($J279/$J278)</f>
        <v/>
      </c>
      <c r="P279" s="108">
        <f t="array" ref="P279">IF(YEAR(M279)&lt;&gt;YEAR(M278),IF(O278&gt;INDEX(Table2xAcq.1[],_xlfn.AGGREGATE(15,6,(ROW(Tableyear1[])-ROW(INDEX(Tableyear1[],1,1))+1)/(YEAR(Tableyear1[])=YEAR(M278)),1)),P278+(O278-INDEX(Table2xAcq.1[],_xlfn.AGGREGATE(15,6,(ROW(Tableyear1[])-ROW(INDEX(Tableyear1[],1,1))+1)/(YEAR(Tableyear1[])=YEAR(M278)),1)))*$C$25,P278-MAX($Q$2:Q278)*$C$19),P278)*(1+Tbill_YTM)^(1/52)</f>
        <v/>
      </c>
      <c r="Q279" s="72">
        <f>SUM(N279:P279)</f>
        <v/>
      </c>
      <c r="R279" s="72">
        <f>IF(YEAR(M279)&lt;&gt;YEAR(M278), R278*EXP($C$20/52)+(-MAX(Q$2:Q278)*$C$19), R278*EXP($C$20/52))</f>
        <v/>
      </c>
      <c r="S279" s="73">
        <f>Q279/-R279</f>
        <v/>
      </c>
      <c r="T279" s="67" t="n"/>
      <c r="U279" s="67" t="n"/>
      <c r="V279" s="67" t="n"/>
    </row>
    <row r="280">
      <c r="H280" s="104" t="n">
        <v>33266</v>
      </c>
      <c r="I280" s="105" t="n">
        <v>234.449996948242</v>
      </c>
      <c r="J280" s="106" t="n">
        <v>0.152577877582354</v>
      </c>
      <c r="K280" s="107">
        <f>K279*(1+Tbill_YTM)^(1/52)</f>
        <v/>
      </c>
      <c r="L280" s="67" t="n"/>
      <c r="M280" s="104" t="n">
        <v>33266</v>
      </c>
      <c r="N280" s="108">
        <f>N279*($I280/$I279)</f>
        <v/>
      </c>
      <c r="O280" s="108">
        <f t="array" ref="O280">IF(YEAR(M280)&lt;&gt;YEAR(M279),IF(O279&gt;INDEX(Table2xAcq.1[],_xlfn.AGGREGATE(15,6,(ROW(Tableyear1[])-ROW(INDEX(Tableyear1[],1,1))+1)/(YEAR(Tableyear1[])=YEAR(M279)),1)),O279-(O279-INDEX(Table2xAcq.1[],_xlfn.AGGREGATE(15,6,(ROW(Tableyear1[])-ROW(INDEX(Tableyear1[],1,1))+1)/(YEAR(Tableyear1[])=YEAR(M279)),1)))*$C$25,O279+MAX($Q$2:Q279)*$C$19),O279)*($J280/$J279)</f>
        <v/>
      </c>
      <c r="P280" s="108">
        <f t="array" ref="P280">IF(YEAR(M280)&lt;&gt;YEAR(M279),IF(O279&gt;INDEX(Table2xAcq.1[],_xlfn.AGGREGATE(15,6,(ROW(Tableyear1[])-ROW(INDEX(Tableyear1[],1,1))+1)/(YEAR(Tableyear1[])=YEAR(M279)),1)),P279+(O279-INDEX(Table2xAcq.1[],_xlfn.AGGREGATE(15,6,(ROW(Tableyear1[])-ROW(INDEX(Tableyear1[],1,1))+1)/(YEAR(Tableyear1[])=YEAR(M279)),1)))*$C$25,P279-MAX($Q$2:Q279)*$C$19),P279)*(1+Tbill_YTM)^(1/52)</f>
        <v/>
      </c>
      <c r="Q280" s="72">
        <f>SUM(N280:P280)</f>
        <v/>
      </c>
      <c r="R280" s="72">
        <f>IF(YEAR(M280)&lt;&gt;YEAR(M279), R279*EXP($C$20/52)+(-MAX(Q$2:Q279)*$C$19), R279*EXP($C$20/52))</f>
        <v/>
      </c>
      <c r="S280" s="73">
        <f>Q280/-R280</f>
        <v/>
      </c>
      <c r="T280" s="67" t="n"/>
      <c r="U280" s="67" t="n"/>
      <c r="V280" s="67" t="n"/>
    </row>
    <row r="281">
      <c r="H281" s="104" t="n">
        <v>33273</v>
      </c>
      <c r="I281" s="105" t="n">
        <v>244.475006103515</v>
      </c>
      <c r="J281" s="106" t="n">
        <v>0.1656262430297027</v>
      </c>
      <c r="K281" s="107">
        <f>K280*(1+Tbill_YTM)^(1/52)</f>
        <v/>
      </c>
      <c r="L281" s="67" t="n"/>
      <c r="M281" s="104" t="n">
        <v>33273</v>
      </c>
      <c r="N281" s="108">
        <f>N280*($I281/$I280)</f>
        <v/>
      </c>
      <c r="O281" s="108">
        <f t="array" ref="O281">IF(YEAR(M281)&lt;&gt;YEAR(M280),IF(O280&gt;INDEX(Table2xAcq.1[],_xlfn.AGGREGATE(15,6,(ROW(Tableyear1[])-ROW(INDEX(Tableyear1[],1,1))+1)/(YEAR(Tableyear1[])=YEAR(M280)),1)),O280-(O280-INDEX(Table2xAcq.1[],_xlfn.AGGREGATE(15,6,(ROW(Tableyear1[])-ROW(INDEX(Tableyear1[],1,1))+1)/(YEAR(Tableyear1[])=YEAR(M280)),1)))*$C$25,O280+MAX($Q$2:Q280)*$C$19),O280)*($J281/$J280)</f>
        <v/>
      </c>
      <c r="P281" s="108">
        <f t="array" ref="P281">IF(YEAR(M281)&lt;&gt;YEAR(M280),IF(O280&gt;INDEX(Table2xAcq.1[],_xlfn.AGGREGATE(15,6,(ROW(Tableyear1[])-ROW(INDEX(Tableyear1[],1,1))+1)/(YEAR(Tableyear1[])=YEAR(M280)),1)),P280+(O280-INDEX(Table2xAcq.1[],_xlfn.AGGREGATE(15,6,(ROW(Tableyear1[])-ROW(INDEX(Tableyear1[],1,1))+1)/(YEAR(Tableyear1[])=YEAR(M280)),1)))*$C$25,P280-MAX($Q$2:Q280)*$C$19),P280)*(1+Tbill_YTM)^(1/52)</f>
        <v/>
      </c>
      <c r="Q281" s="72">
        <f>SUM(N281:P281)</f>
        <v/>
      </c>
      <c r="R281" s="72">
        <f>IF(YEAR(M281)&lt;&gt;YEAR(M280), R280*EXP($C$20/52)+(-MAX(Q$2:Q280)*$C$19), R280*EXP($C$20/52))</f>
        <v/>
      </c>
      <c r="S281" s="73">
        <f>Q281/-R281</f>
        <v/>
      </c>
      <c r="T281" s="67" t="n"/>
      <c r="U281" s="67" t="n"/>
      <c r="V281" s="67" t="n"/>
    </row>
    <row r="282" ht="17.5" customHeight="1" s="15" thickBot="1">
      <c r="G282" s="85" t="inlineStr">
        <is>
          <t>Full recovery</t>
        </is>
      </c>
      <c r="H282" s="124" t="n">
        <v>33280</v>
      </c>
      <c r="I282" s="125" t="n">
        <v>248.335006713867</v>
      </c>
      <c r="J282" s="106" t="n">
        <v>0.1708563678541133</v>
      </c>
      <c r="K282" s="107">
        <f>K281*(1+Tbill_YTM)^(1/52)</f>
        <v/>
      </c>
      <c r="L282" s="67" t="n"/>
      <c r="M282" s="124" t="n">
        <v>33280</v>
      </c>
      <c r="N282" s="108">
        <f>N281*($I282/$I281)</f>
        <v/>
      </c>
      <c r="O282" s="108">
        <f t="array" ref="O282">IF(YEAR(M282)&lt;&gt;YEAR(M281),IF(O281&gt;INDEX(Table2xAcq.1[],_xlfn.AGGREGATE(15,6,(ROW(Tableyear1[])-ROW(INDEX(Tableyear1[],1,1))+1)/(YEAR(Tableyear1[])=YEAR(M281)),1)),O281-(O281-INDEX(Table2xAcq.1[],_xlfn.AGGREGATE(15,6,(ROW(Tableyear1[])-ROW(INDEX(Tableyear1[],1,1))+1)/(YEAR(Tableyear1[])=YEAR(M281)),1)))*$C$25,O281+MAX($Q$2:Q281)*$C$19),O281)*($J282/$J281)</f>
        <v/>
      </c>
      <c r="P282" s="108">
        <f t="array" ref="P282">IF(YEAR(M282)&lt;&gt;YEAR(M281),IF(O281&gt;INDEX(Table2xAcq.1[],_xlfn.AGGREGATE(15,6,(ROW(Tableyear1[])-ROW(INDEX(Tableyear1[],1,1))+1)/(YEAR(Tableyear1[])=YEAR(M281)),1)),P281+(O281-INDEX(Table2xAcq.1[],_xlfn.AGGREGATE(15,6,(ROW(Tableyear1[])-ROW(INDEX(Tableyear1[],1,1))+1)/(YEAR(Tableyear1[])=YEAR(M281)),1)))*$C$25,P281-MAX($Q$2:Q281)*$C$19),P281)*(1+Tbill_YTM)^(1/52)</f>
        <v/>
      </c>
      <c r="Q282" s="72">
        <f>SUM(N282:P282)</f>
        <v/>
      </c>
      <c r="R282" s="72">
        <f>IF(YEAR(M282)&lt;&gt;YEAR(M281), R281*EXP($C$20/52)+(-MAX(Q$2:Q281)*$C$19), R281*EXP($C$20/52))</f>
        <v/>
      </c>
      <c r="S282" s="73">
        <f>Q282/-R282</f>
        <v/>
      </c>
      <c r="T282" s="67" t="n"/>
      <c r="U282" s="67" t="n"/>
      <c r="V282" s="67" t="n"/>
    </row>
    <row r="283">
      <c r="E283" s="4" t="n"/>
      <c r="F283" s="4" t="n"/>
      <c r="H283" s="104" t="n">
        <v>33287</v>
      </c>
      <c r="I283" s="105" t="n">
        <v>248.634994506835</v>
      </c>
      <c r="J283" s="106" t="n">
        <v>0.1712691556071194</v>
      </c>
      <c r="K283" s="107">
        <f>K282*(1+Tbill_YTM)^(1/52)</f>
        <v/>
      </c>
      <c r="L283" s="67" t="n"/>
      <c r="M283" s="104" t="n">
        <v>33287</v>
      </c>
      <c r="N283" s="108">
        <f>N282*($I283/$I282)</f>
        <v/>
      </c>
      <c r="O283" s="108">
        <f t="array" ref="O283">IF(YEAR(M283)&lt;&gt;YEAR(M282),IF(O282&gt;INDEX(Table2xAcq.1[],_xlfn.AGGREGATE(15,6,(ROW(Tableyear1[])-ROW(INDEX(Tableyear1[],1,1))+1)/(YEAR(Tableyear1[])=YEAR(M282)),1)),O282-(O282-INDEX(Table2xAcq.1[],_xlfn.AGGREGATE(15,6,(ROW(Tableyear1[])-ROW(INDEX(Tableyear1[],1,1))+1)/(YEAR(Tableyear1[])=YEAR(M282)),1)))*$C$25,O282+MAX($Q$2:Q282)*$C$19),O282)*($J283/$J282)</f>
        <v/>
      </c>
      <c r="P283" s="108">
        <f t="array" ref="P283">IF(YEAR(M283)&lt;&gt;YEAR(M282),IF(O282&gt;INDEX(Table2xAcq.1[],_xlfn.AGGREGATE(15,6,(ROW(Tableyear1[])-ROW(INDEX(Tableyear1[],1,1))+1)/(YEAR(Tableyear1[])=YEAR(M282)),1)),P282+(O282-INDEX(Table2xAcq.1[],_xlfn.AGGREGATE(15,6,(ROW(Tableyear1[])-ROW(INDEX(Tableyear1[],1,1))+1)/(YEAR(Tableyear1[])=YEAR(M282)),1)))*$C$25,P282-MAX($Q$2:Q282)*$C$19),P282)*(1+Tbill_YTM)^(1/52)</f>
        <v/>
      </c>
      <c r="Q283" s="72">
        <f>SUM(N283:P283)</f>
        <v/>
      </c>
      <c r="R283" s="72">
        <f>IF(YEAR(M283)&lt;&gt;YEAR(M282), R282*EXP($C$20/52)+(-MAX(Q$2:Q282)*$C$19), R282*EXP($C$20/52))</f>
        <v/>
      </c>
      <c r="S283" s="73">
        <f>Q283/-R283</f>
        <v/>
      </c>
      <c r="T283" s="67" t="n"/>
      <c r="U283" s="67" t="n"/>
      <c r="V283" s="67" t="n"/>
    </row>
    <row r="284">
      <c r="B284" s="27" t="n"/>
      <c r="C284" s="4" t="n"/>
      <c r="D284" s="4" t="n"/>
      <c r="H284" s="104" t="n">
        <v>33294</v>
      </c>
      <c r="I284" s="105" t="n">
        <v>252.389999389648</v>
      </c>
      <c r="J284" s="106" t="n">
        <v>0.176442333396156</v>
      </c>
      <c r="K284" s="107">
        <f>K283*(1+Tbill_YTM)^(1/52)</f>
        <v/>
      </c>
      <c r="L284" s="67" t="n"/>
      <c r="M284" s="104" t="n">
        <v>33294</v>
      </c>
      <c r="N284" s="108">
        <f>N283*($I284/$I283)</f>
        <v/>
      </c>
      <c r="O284" s="108">
        <f t="array" ref="O284">IF(YEAR(M284)&lt;&gt;YEAR(M283),IF(O283&gt;INDEX(Table2xAcq.1[],_xlfn.AGGREGATE(15,6,(ROW(Tableyear1[])-ROW(INDEX(Tableyear1[],1,1))+1)/(YEAR(Tableyear1[])=YEAR(M283)),1)),O283-(O283-INDEX(Table2xAcq.1[],_xlfn.AGGREGATE(15,6,(ROW(Tableyear1[])-ROW(INDEX(Tableyear1[],1,1))+1)/(YEAR(Tableyear1[])=YEAR(M283)),1)))*$C$25,O283+MAX($Q$2:Q283)*$C$19),O283)*($J284/$J283)</f>
        <v/>
      </c>
      <c r="P284" s="108">
        <f t="array" ref="P284">IF(YEAR(M284)&lt;&gt;YEAR(M283),IF(O283&gt;INDEX(Table2xAcq.1[],_xlfn.AGGREGATE(15,6,(ROW(Tableyear1[])-ROW(INDEX(Tableyear1[],1,1))+1)/(YEAR(Tableyear1[])=YEAR(M283)),1)),P283+(O283-INDEX(Table2xAcq.1[],_xlfn.AGGREGATE(15,6,(ROW(Tableyear1[])-ROW(INDEX(Tableyear1[],1,1))+1)/(YEAR(Tableyear1[])=YEAR(M283)),1)))*$C$25,P283-MAX($Q$2:Q283)*$C$19),P283)*(1+Tbill_YTM)^(1/52)</f>
        <v/>
      </c>
      <c r="Q284" s="72">
        <f>SUM(N284:P284)</f>
        <v/>
      </c>
      <c r="R284" s="72">
        <f>IF(YEAR(M284)&lt;&gt;YEAR(M283), R283*EXP($C$20/52)+(-MAX(Q$2:Q283)*$C$19), R283*EXP($C$20/52))</f>
        <v/>
      </c>
      <c r="S284" s="73">
        <f>Q284/-R284</f>
        <v/>
      </c>
      <c r="T284" s="67" t="n"/>
      <c r="U284" s="67" t="n"/>
      <c r="V284" s="67" t="n"/>
    </row>
    <row r="285">
      <c r="H285" s="104" t="n">
        <v>33301</v>
      </c>
      <c r="I285" s="105" t="n">
        <v>262.859985351562</v>
      </c>
      <c r="J285" s="106" t="n">
        <v>0.1910811761253649</v>
      </c>
      <c r="K285" s="107">
        <f>K284*(1+Tbill_YTM)^(1/52)</f>
        <v/>
      </c>
      <c r="L285" s="67" t="n"/>
      <c r="M285" s="104" t="n">
        <v>33301</v>
      </c>
      <c r="N285" s="108">
        <f>N284*($I285/$I284)</f>
        <v/>
      </c>
      <c r="O285" s="108">
        <f t="array" ref="O285">IF(YEAR(M285)&lt;&gt;YEAR(M284),IF(O284&gt;INDEX(Table2xAcq.1[],_xlfn.AGGREGATE(15,6,(ROW(Tableyear1[])-ROW(INDEX(Tableyear1[],1,1))+1)/(YEAR(Tableyear1[])=YEAR(M284)),1)),O284-(O284-INDEX(Table2xAcq.1[],_xlfn.AGGREGATE(15,6,(ROW(Tableyear1[])-ROW(INDEX(Tableyear1[],1,1))+1)/(YEAR(Tableyear1[])=YEAR(M284)),1)))*$C$25,O284+MAX($Q$2:Q284)*$C$19),O284)*($J285/$J284)</f>
        <v/>
      </c>
      <c r="P285" s="108">
        <f t="array" ref="P285">IF(YEAR(M285)&lt;&gt;YEAR(M284),IF(O284&gt;INDEX(Table2xAcq.1[],_xlfn.AGGREGATE(15,6,(ROW(Tableyear1[])-ROW(INDEX(Tableyear1[],1,1))+1)/(YEAR(Tableyear1[])=YEAR(M284)),1)),P284+(O284-INDEX(Table2xAcq.1[],_xlfn.AGGREGATE(15,6,(ROW(Tableyear1[])-ROW(INDEX(Tableyear1[],1,1))+1)/(YEAR(Tableyear1[])=YEAR(M284)),1)))*$C$25,P284-MAX($Q$2:Q284)*$C$19),P284)*(1+Tbill_YTM)^(1/52)</f>
        <v/>
      </c>
      <c r="Q285" s="72">
        <f>SUM(N285:P285)</f>
        <v/>
      </c>
      <c r="R285" s="72">
        <f>IF(YEAR(M285)&lt;&gt;YEAR(M284), R284*EXP($C$20/52)+(-MAX(Q$2:Q284)*$C$19), R284*EXP($C$20/52))</f>
        <v/>
      </c>
      <c r="S285" s="73">
        <f>Q285/-R285</f>
        <v/>
      </c>
      <c r="T285" s="67" t="n"/>
      <c r="U285" s="67" t="n"/>
      <c r="V285" s="67" t="n"/>
    </row>
    <row r="286">
      <c r="H286" s="104" t="n">
        <v>33308</v>
      </c>
      <c r="I286" s="105" t="n">
        <v>254.630004882812</v>
      </c>
      <c r="J286" s="106" t="n">
        <v>0.1791159137416342</v>
      </c>
      <c r="K286" s="107">
        <f>K285*(1+Tbill_YTM)^(1/52)</f>
        <v/>
      </c>
      <c r="L286" s="67" t="n"/>
      <c r="M286" s="104" t="n">
        <v>33308</v>
      </c>
      <c r="N286" s="108">
        <f>N285*($I286/$I285)</f>
        <v/>
      </c>
      <c r="O286" s="108">
        <f t="array" ref="O286">IF(YEAR(M286)&lt;&gt;YEAR(M285),IF(O285&gt;INDEX(Table2xAcq.1[],_xlfn.AGGREGATE(15,6,(ROW(Tableyear1[])-ROW(INDEX(Tableyear1[],1,1))+1)/(YEAR(Tableyear1[])=YEAR(M285)),1)),O285-(O285-INDEX(Table2xAcq.1[],_xlfn.AGGREGATE(15,6,(ROW(Tableyear1[])-ROW(INDEX(Tableyear1[],1,1))+1)/(YEAR(Tableyear1[])=YEAR(M285)),1)))*$C$25,O285+MAX($Q$2:Q285)*$C$19),O285)*($J286/$J285)</f>
        <v/>
      </c>
      <c r="P286" s="108">
        <f t="array" ref="P286">IF(YEAR(M286)&lt;&gt;YEAR(M285),IF(O285&gt;INDEX(Table2xAcq.1[],_xlfn.AGGREGATE(15,6,(ROW(Tableyear1[])-ROW(INDEX(Tableyear1[],1,1))+1)/(YEAR(Tableyear1[])=YEAR(M285)),1)),P285+(O285-INDEX(Table2xAcq.1[],_xlfn.AGGREGATE(15,6,(ROW(Tableyear1[])-ROW(INDEX(Tableyear1[],1,1))+1)/(YEAR(Tableyear1[])=YEAR(M285)),1)))*$C$25,P285-MAX($Q$2:Q285)*$C$19),P285)*(1+Tbill_YTM)^(1/52)</f>
        <v/>
      </c>
      <c r="Q286" s="72">
        <f>SUM(N286:P286)</f>
        <v/>
      </c>
      <c r="R286" s="72">
        <f>IF(YEAR(M286)&lt;&gt;YEAR(M285), R285*EXP($C$20/52)+(-MAX(Q$2:Q285)*$C$19), R285*EXP($C$20/52))</f>
        <v/>
      </c>
      <c r="S286" s="73">
        <f>Q286/-R286</f>
        <v/>
      </c>
      <c r="T286" s="67" t="n"/>
      <c r="U286" s="67" t="n"/>
      <c r="V286" s="67" t="n"/>
    </row>
    <row r="287">
      <c r="H287" s="104" t="n">
        <v>33315</v>
      </c>
      <c r="I287" s="105" t="n">
        <v>252.27000427246</v>
      </c>
      <c r="J287" s="106" t="n">
        <v>0.1757956949327899</v>
      </c>
      <c r="K287" s="107">
        <f>K286*(1+Tbill_YTM)^(1/52)</f>
        <v/>
      </c>
      <c r="L287" s="67" t="n"/>
      <c r="M287" s="104" t="n">
        <v>33315</v>
      </c>
      <c r="N287" s="108">
        <f>N286*($I287/$I286)</f>
        <v/>
      </c>
      <c r="O287" s="108">
        <f t="array" ref="O287">IF(YEAR(M287)&lt;&gt;YEAR(M286),IF(O286&gt;INDEX(Table2xAcq.1[],_xlfn.AGGREGATE(15,6,(ROW(Tableyear1[])-ROW(INDEX(Tableyear1[],1,1))+1)/(YEAR(Tableyear1[])=YEAR(M286)),1)),O286-(O286-INDEX(Table2xAcq.1[],_xlfn.AGGREGATE(15,6,(ROW(Tableyear1[])-ROW(INDEX(Tableyear1[],1,1))+1)/(YEAR(Tableyear1[])=YEAR(M286)),1)))*$C$25,O286+MAX($Q$2:Q286)*$C$19),O286)*($J287/$J286)</f>
        <v/>
      </c>
      <c r="P287" s="108">
        <f t="array" ref="P287">IF(YEAR(M287)&lt;&gt;YEAR(M286),IF(O286&gt;INDEX(Table2xAcq.1[],_xlfn.AGGREGATE(15,6,(ROW(Tableyear1[])-ROW(INDEX(Tableyear1[],1,1))+1)/(YEAR(Tableyear1[])=YEAR(M286)),1)),P286+(O286-INDEX(Table2xAcq.1[],_xlfn.AGGREGATE(15,6,(ROW(Tableyear1[])-ROW(INDEX(Tableyear1[],1,1))+1)/(YEAR(Tableyear1[])=YEAR(M286)),1)))*$C$25,P286-MAX($Q$2:Q286)*$C$19),P286)*(1+Tbill_YTM)^(1/52)</f>
        <v/>
      </c>
      <c r="Q287" s="72">
        <f>SUM(N287:P287)</f>
        <v/>
      </c>
      <c r="R287" s="72">
        <f>IF(YEAR(M287)&lt;&gt;YEAR(M286), R286*EXP($C$20/52)+(-MAX(Q$2:Q286)*$C$19), R286*EXP($C$20/52))</f>
        <v/>
      </c>
      <c r="S287" s="73">
        <f>Q287/-R287</f>
        <v/>
      </c>
      <c r="T287" s="67" t="n"/>
      <c r="U287" s="67" t="n"/>
      <c r="V287" s="67" t="n"/>
    </row>
    <row r="288">
      <c r="H288" s="104" t="n">
        <v>33322</v>
      </c>
      <c r="I288" s="105" t="n">
        <v>264.904998779296</v>
      </c>
      <c r="J288" s="106" t="n">
        <v>0.1934052212512837</v>
      </c>
      <c r="K288" s="107">
        <f>K287*(1+Tbill_YTM)^(1/52)</f>
        <v/>
      </c>
      <c r="L288" s="67" t="n"/>
      <c r="M288" s="104" t="n">
        <v>33322</v>
      </c>
      <c r="N288" s="108">
        <f>N287*($I288/$I287)</f>
        <v/>
      </c>
      <c r="O288" s="108">
        <f t="array" ref="O288">IF(YEAR(M288)&lt;&gt;YEAR(M287),IF(O287&gt;INDEX(Table2xAcq.1[],_xlfn.AGGREGATE(15,6,(ROW(Tableyear1[])-ROW(INDEX(Tableyear1[],1,1))+1)/(YEAR(Tableyear1[])=YEAR(M287)),1)),O287-(O287-INDEX(Table2xAcq.1[],_xlfn.AGGREGATE(15,6,(ROW(Tableyear1[])-ROW(INDEX(Tableyear1[],1,1))+1)/(YEAR(Tableyear1[])=YEAR(M287)),1)))*$C$25,O287+MAX($Q$2:Q287)*$C$19),O287)*($J288/$J287)</f>
        <v/>
      </c>
      <c r="P288" s="108">
        <f t="array" ref="P288">IF(YEAR(M288)&lt;&gt;YEAR(M287),IF(O287&gt;INDEX(Table2xAcq.1[],_xlfn.AGGREGATE(15,6,(ROW(Tableyear1[])-ROW(INDEX(Tableyear1[],1,1))+1)/(YEAR(Tableyear1[])=YEAR(M287)),1)),P287+(O287-INDEX(Table2xAcq.1[],_xlfn.AGGREGATE(15,6,(ROW(Tableyear1[])-ROW(INDEX(Tableyear1[],1,1))+1)/(YEAR(Tableyear1[])=YEAR(M287)),1)))*$C$25,P287-MAX($Q$2:Q287)*$C$19),P287)*(1+Tbill_YTM)^(1/52)</f>
        <v/>
      </c>
      <c r="Q288" s="72">
        <f>SUM(N288:P288)</f>
        <v/>
      </c>
      <c r="R288" s="72">
        <f>IF(YEAR(M288)&lt;&gt;YEAR(M287), R287*EXP($C$20/52)+(-MAX(Q$2:Q287)*$C$19), R287*EXP($C$20/52))</f>
        <v/>
      </c>
      <c r="S288" s="73">
        <f>Q288/-R288</f>
        <v/>
      </c>
      <c r="T288" s="67" t="n"/>
      <c r="U288" s="67" t="n"/>
      <c r="V288" s="67" t="n"/>
    </row>
    <row r="289">
      <c r="H289" s="104" t="n">
        <v>33329</v>
      </c>
      <c r="I289" s="105" t="n">
        <v>275.440002441406</v>
      </c>
      <c r="J289" s="106" t="n">
        <v>0.2087882810164264</v>
      </c>
      <c r="K289" s="107">
        <f>K288*(1+Tbill_YTM)^(1/52)</f>
        <v/>
      </c>
      <c r="L289" s="67" t="n"/>
      <c r="M289" s="104" t="n">
        <v>33329</v>
      </c>
      <c r="N289" s="108">
        <f>N288*($I289/$I288)</f>
        <v/>
      </c>
      <c r="O289" s="108">
        <f t="array" ref="O289">IF(YEAR(M289)&lt;&gt;YEAR(M288),IF(O288&gt;INDEX(Table2xAcq.1[],_xlfn.AGGREGATE(15,6,(ROW(Tableyear1[])-ROW(INDEX(Tableyear1[],1,1))+1)/(YEAR(Tableyear1[])=YEAR(M288)),1)),O288-(O288-INDEX(Table2xAcq.1[],_xlfn.AGGREGATE(15,6,(ROW(Tableyear1[])-ROW(INDEX(Tableyear1[],1,1))+1)/(YEAR(Tableyear1[])=YEAR(M288)),1)))*$C$25,O288+MAX($Q$2:Q288)*$C$19),O288)*($J289/$J288)</f>
        <v/>
      </c>
      <c r="P289" s="108">
        <f t="array" ref="P289">IF(YEAR(M289)&lt;&gt;YEAR(M288),IF(O288&gt;INDEX(Table2xAcq.1[],_xlfn.AGGREGATE(15,6,(ROW(Tableyear1[])-ROW(INDEX(Tableyear1[],1,1))+1)/(YEAR(Tableyear1[])=YEAR(M288)),1)),P288+(O288-INDEX(Table2xAcq.1[],_xlfn.AGGREGATE(15,6,(ROW(Tableyear1[])-ROW(INDEX(Tableyear1[],1,1))+1)/(YEAR(Tableyear1[])=YEAR(M288)),1)))*$C$25,P288-MAX($Q$2:Q288)*$C$19),P288)*(1+Tbill_YTM)^(1/52)</f>
        <v/>
      </c>
      <c r="Q289" s="72">
        <f>SUM(N289:P289)</f>
        <v/>
      </c>
      <c r="R289" s="72">
        <f>IF(YEAR(M289)&lt;&gt;YEAR(M288), R288*EXP($C$20/52)+(-MAX(Q$2:Q288)*$C$19), R288*EXP($C$20/52))</f>
        <v/>
      </c>
      <c r="S289" s="73">
        <f>Q289/-R289</f>
        <v/>
      </c>
      <c r="T289" s="67" t="n"/>
      <c r="U289" s="67" t="n"/>
      <c r="V289" s="67" t="n"/>
    </row>
    <row r="290">
      <c r="H290" s="104" t="n">
        <v>33336</v>
      </c>
      <c r="I290" s="105" t="n">
        <v>279.204986572265</v>
      </c>
      <c r="J290" s="106" t="n">
        <v>0.2144961270647025</v>
      </c>
      <c r="K290" s="107">
        <f>K289*(1+Tbill_YTM)^(1/52)</f>
        <v/>
      </c>
      <c r="L290" s="67" t="n"/>
      <c r="M290" s="104" t="n">
        <v>33336</v>
      </c>
      <c r="N290" s="108">
        <f>N289*($I290/$I289)</f>
        <v/>
      </c>
      <c r="O290" s="108">
        <f t="array" ref="O290">IF(YEAR(M290)&lt;&gt;YEAR(M289),IF(O289&gt;INDEX(Table2xAcq.1[],_xlfn.AGGREGATE(15,6,(ROW(Tableyear1[])-ROW(INDEX(Tableyear1[],1,1))+1)/(YEAR(Tableyear1[])=YEAR(M289)),1)),O289-(O289-INDEX(Table2xAcq.1[],_xlfn.AGGREGATE(15,6,(ROW(Tableyear1[])-ROW(INDEX(Tableyear1[],1,1))+1)/(YEAR(Tableyear1[])=YEAR(M289)),1)))*$C$25,O289+MAX($Q$2:Q289)*$C$19),O289)*($J290/$J289)</f>
        <v/>
      </c>
      <c r="P290" s="108">
        <f t="array" ref="P290">IF(YEAR(M290)&lt;&gt;YEAR(M289),IF(O289&gt;INDEX(Table2xAcq.1[],_xlfn.AGGREGATE(15,6,(ROW(Tableyear1[])-ROW(INDEX(Tableyear1[],1,1))+1)/(YEAR(Tableyear1[])=YEAR(M289)),1)),P289+(O289-INDEX(Table2xAcq.1[],_xlfn.AGGREGATE(15,6,(ROW(Tableyear1[])-ROW(INDEX(Tableyear1[],1,1))+1)/(YEAR(Tableyear1[])=YEAR(M289)),1)))*$C$25,P289-MAX($Q$2:Q289)*$C$19),P289)*(1+Tbill_YTM)^(1/52)</f>
        <v/>
      </c>
      <c r="Q290" s="72">
        <f>SUM(N290:P290)</f>
        <v/>
      </c>
      <c r="R290" s="72">
        <f>IF(YEAR(M290)&lt;&gt;YEAR(M289), R289*EXP($C$20/52)+(-MAX(Q$2:Q289)*$C$19), R289*EXP($C$20/52))</f>
        <v/>
      </c>
      <c r="S290" s="73">
        <f>Q290/-R290</f>
        <v/>
      </c>
      <c r="T290" s="67" t="n"/>
      <c r="U290" s="67" t="n"/>
      <c r="V290" s="67" t="n"/>
    </row>
    <row r="291">
      <c r="H291" s="104" t="n">
        <v>33343</v>
      </c>
      <c r="I291" s="105" t="n">
        <v>274.005004882812</v>
      </c>
      <c r="J291" s="106" t="n">
        <v>0.2065064708132992</v>
      </c>
      <c r="K291" s="107">
        <f>K290*(1+Tbill_YTM)^(1/52)</f>
        <v/>
      </c>
      <c r="L291" s="67" t="n"/>
      <c r="M291" s="104" t="n">
        <v>33343</v>
      </c>
      <c r="N291" s="108">
        <f>N290*($I291/$I290)</f>
        <v/>
      </c>
      <c r="O291" s="108">
        <f t="array" ref="O291">IF(YEAR(M291)&lt;&gt;YEAR(M290),IF(O290&gt;INDEX(Table2xAcq.1[],_xlfn.AGGREGATE(15,6,(ROW(Tableyear1[])-ROW(INDEX(Tableyear1[],1,1))+1)/(YEAR(Tableyear1[])=YEAR(M290)),1)),O290-(O290-INDEX(Table2xAcq.1[],_xlfn.AGGREGATE(15,6,(ROW(Tableyear1[])-ROW(INDEX(Tableyear1[],1,1))+1)/(YEAR(Tableyear1[])=YEAR(M290)),1)))*$C$25,O290+MAX($Q$2:Q290)*$C$19),O290)*($J291/$J290)</f>
        <v/>
      </c>
      <c r="P291" s="108">
        <f t="array" ref="P291">IF(YEAR(M291)&lt;&gt;YEAR(M290),IF(O290&gt;INDEX(Table2xAcq.1[],_xlfn.AGGREGATE(15,6,(ROW(Tableyear1[])-ROW(INDEX(Tableyear1[],1,1))+1)/(YEAR(Tableyear1[])=YEAR(M290)),1)),P290+(O290-INDEX(Table2xAcq.1[],_xlfn.AGGREGATE(15,6,(ROW(Tableyear1[])-ROW(INDEX(Tableyear1[],1,1))+1)/(YEAR(Tableyear1[])=YEAR(M290)),1)))*$C$25,P290-MAX($Q$2:Q290)*$C$19),P290)*(1+Tbill_YTM)^(1/52)</f>
        <v/>
      </c>
      <c r="Q291" s="72">
        <f>SUM(N291:P291)</f>
        <v/>
      </c>
      <c r="R291" s="72">
        <f>IF(YEAR(M291)&lt;&gt;YEAR(M290), R290*EXP($C$20/52)+(-MAX(Q$2:Q290)*$C$19), R290*EXP($C$20/52))</f>
        <v/>
      </c>
      <c r="S291" s="73">
        <f>Q291/-R291</f>
        <v/>
      </c>
      <c r="T291" s="67" t="n"/>
      <c r="U291" s="67" t="n"/>
      <c r="V291" s="67" t="n"/>
    </row>
    <row r="292">
      <c r="H292" s="104" t="n">
        <v>33350</v>
      </c>
      <c r="I292" s="105" t="n">
        <v>271.299987792968</v>
      </c>
      <c r="J292" s="106" t="n">
        <v>0.2024291472406714</v>
      </c>
      <c r="K292" s="107">
        <f>K291*(1+Tbill_YTM)^(1/52)</f>
        <v/>
      </c>
      <c r="L292" s="67" t="n"/>
      <c r="M292" s="104" t="n">
        <v>33350</v>
      </c>
      <c r="N292" s="108">
        <f>N291*($I292/$I291)</f>
        <v/>
      </c>
      <c r="O292" s="108">
        <f t="array" ref="O292">IF(YEAR(M292)&lt;&gt;YEAR(M291),IF(O291&gt;INDEX(Table2xAcq.1[],_xlfn.AGGREGATE(15,6,(ROW(Tableyear1[])-ROW(INDEX(Tableyear1[],1,1))+1)/(YEAR(Tableyear1[])=YEAR(M291)),1)),O291-(O291-INDEX(Table2xAcq.1[],_xlfn.AGGREGATE(15,6,(ROW(Tableyear1[])-ROW(INDEX(Tableyear1[],1,1))+1)/(YEAR(Tableyear1[])=YEAR(M291)),1)))*$C$25,O291+MAX($Q$2:Q291)*$C$19),O291)*($J292/$J291)</f>
        <v/>
      </c>
      <c r="P292" s="108">
        <f t="array" ref="P292">IF(YEAR(M292)&lt;&gt;YEAR(M291),IF(O291&gt;INDEX(Table2xAcq.1[],_xlfn.AGGREGATE(15,6,(ROW(Tableyear1[])-ROW(INDEX(Tableyear1[],1,1))+1)/(YEAR(Tableyear1[])=YEAR(M291)),1)),P291+(O291-INDEX(Table2xAcq.1[],_xlfn.AGGREGATE(15,6,(ROW(Tableyear1[])-ROW(INDEX(Tableyear1[],1,1))+1)/(YEAR(Tableyear1[])=YEAR(M291)),1)))*$C$25,P291-MAX($Q$2:Q291)*$C$19),P291)*(1+Tbill_YTM)^(1/52)</f>
        <v/>
      </c>
      <c r="Q292" s="72">
        <f>SUM(N292:P292)</f>
        <v/>
      </c>
      <c r="R292" s="72">
        <f>IF(YEAR(M292)&lt;&gt;YEAR(M291), R291*EXP($C$20/52)+(-MAX(Q$2:Q291)*$C$19), R291*EXP($C$20/52))</f>
        <v/>
      </c>
      <c r="S292" s="73">
        <f>Q292/-R292</f>
        <v/>
      </c>
      <c r="T292" s="67" t="n"/>
      <c r="U292" s="67" t="n"/>
      <c r="V292" s="67" t="n"/>
    </row>
    <row r="293">
      <c r="H293" s="104" t="n">
        <v>33357</v>
      </c>
      <c r="I293" s="105" t="n">
        <v>267.109985351562</v>
      </c>
      <c r="J293" s="106" t="n">
        <v>0.1961764479460632</v>
      </c>
      <c r="K293" s="107">
        <f>K292*(1+Tbill_YTM)^(1/52)</f>
        <v/>
      </c>
      <c r="L293" s="67" t="n"/>
      <c r="M293" s="104" t="n">
        <v>33357</v>
      </c>
      <c r="N293" s="108">
        <f>N292*($I293/$I292)</f>
        <v/>
      </c>
      <c r="O293" s="108">
        <f t="array" ref="O293">IF(YEAR(M293)&lt;&gt;YEAR(M292),IF(O292&gt;INDEX(Table2xAcq.1[],_xlfn.AGGREGATE(15,6,(ROW(Tableyear1[])-ROW(INDEX(Tableyear1[],1,1))+1)/(YEAR(Tableyear1[])=YEAR(M292)),1)),O292-(O292-INDEX(Table2xAcq.1[],_xlfn.AGGREGATE(15,6,(ROW(Tableyear1[])-ROW(INDEX(Tableyear1[],1,1))+1)/(YEAR(Tableyear1[])=YEAR(M292)),1)))*$C$25,O292+MAX($Q$2:Q292)*$C$19),O292)*($J293/$J292)</f>
        <v/>
      </c>
      <c r="P293" s="108">
        <f t="array" ref="P293">IF(YEAR(M293)&lt;&gt;YEAR(M292),IF(O292&gt;INDEX(Table2xAcq.1[],_xlfn.AGGREGATE(15,6,(ROW(Tableyear1[])-ROW(INDEX(Tableyear1[],1,1))+1)/(YEAR(Tableyear1[])=YEAR(M292)),1)),P292+(O292-INDEX(Table2xAcq.1[],_xlfn.AGGREGATE(15,6,(ROW(Tableyear1[])-ROW(INDEX(Tableyear1[],1,1))+1)/(YEAR(Tableyear1[])=YEAR(M292)),1)))*$C$25,P292-MAX($Q$2:Q292)*$C$19),P292)*(1+Tbill_YTM)^(1/52)</f>
        <v/>
      </c>
      <c r="Q293" s="72">
        <f>SUM(N293:P293)</f>
        <v/>
      </c>
      <c r="R293" s="72">
        <f>IF(YEAR(M293)&lt;&gt;YEAR(M292), R292*EXP($C$20/52)+(-MAX(Q$2:Q292)*$C$19), R292*EXP($C$20/52))</f>
        <v/>
      </c>
      <c r="S293" s="73">
        <f>Q293/-R293</f>
        <v/>
      </c>
      <c r="T293" s="67" t="n"/>
      <c r="U293" s="67" t="n"/>
      <c r="V293" s="67" t="n"/>
    </row>
    <row r="294">
      <c r="H294" s="104" t="n">
        <v>33364</v>
      </c>
      <c r="I294" s="105" t="n">
        <v>268.709991455078</v>
      </c>
      <c r="J294" s="106" t="n">
        <v>0.1985266671912679</v>
      </c>
      <c r="K294" s="107">
        <f>K293*(1+Tbill_YTM)^(1/52)</f>
        <v/>
      </c>
      <c r="L294" s="67" t="n"/>
      <c r="M294" s="104" t="n">
        <v>33364</v>
      </c>
      <c r="N294" s="108">
        <f>N293*($I294/$I293)</f>
        <v/>
      </c>
      <c r="O294" s="108">
        <f t="array" ref="O294">IF(YEAR(M294)&lt;&gt;YEAR(M293),IF(O293&gt;INDEX(Table2xAcq.1[],_xlfn.AGGREGATE(15,6,(ROW(Tableyear1[])-ROW(INDEX(Tableyear1[],1,1))+1)/(YEAR(Tableyear1[])=YEAR(M293)),1)),O293-(O293-INDEX(Table2xAcq.1[],_xlfn.AGGREGATE(15,6,(ROW(Tableyear1[])-ROW(INDEX(Tableyear1[],1,1))+1)/(YEAR(Tableyear1[])=YEAR(M293)),1)))*$C$25,O293+MAX($Q$2:Q293)*$C$19),O293)*($J294/$J293)</f>
        <v/>
      </c>
      <c r="P294" s="108">
        <f t="array" ref="P294">IF(YEAR(M294)&lt;&gt;YEAR(M293),IF(O293&gt;INDEX(Table2xAcq.1[],_xlfn.AGGREGATE(15,6,(ROW(Tableyear1[])-ROW(INDEX(Tableyear1[],1,1))+1)/(YEAR(Tableyear1[])=YEAR(M293)),1)),P293+(O293-INDEX(Table2xAcq.1[],_xlfn.AGGREGATE(15,6,(ROW(Tableyear1[])-ROW(INDEX(Tableyear1[],1,1))+1)/(YEAR(Tableyear1[])=YEAR(M293)),1)))*$C$25,P293-MAX($Q$2:Q293)*$C$19),P293)*(1+Tbill_YTM)^(1/52)</f>
        <v/>
      </c>
      <c r="Q294" s="72">
        <f>SUM(N294:P294)</f>
        <v/>
      </c>
      <c r="R294" s="72">
        <f>IF(YEAR(M294)&lt;&gt;YEAR(M293), R293*EXP($C$20/52)+(-MAX(Q$2:Q293)*$C$19), R293*EXP($C$20/52))</f>
        <v/>
      </c>
      <c r="S294" s="73">
        <f>Q294/-R294</f>
        <v/>
      </c>
      <c r="T294" s="67" t="n"/>
      <c r="U294" s="67" t="n"/>
      <c r="V294" s="67" t="n"/>
    </row>
    <row r="295">
      <c r="H295" s="104" t="n">
        <v>33371</v>
      </c>
      <c r="I295" s="105" t="n">
        <v>260.46499633789</v>
      </c>
      <c r="J295" s="106" t="n">
        <v>0.1863436337822013</v>
      </c>
      <c r="K295" s="107">
        <f>K294*(1+Tbill_YTM)^(1/52)</f>
        <v/>
      </c>
      <c r="L295" s="67" t="n"/>
      <c r="M295" s="104" t="n">
        <v>33371</v>
      </c>
      <c r="N295" s="108">
        <f>N294*($I295/$I294)</f>
        <v/>
      </c>
      <c r="O295" s="108">
        <f t="array" ref="O295">IF(YEAR(M295)&lt;&gt;YEAR(M294),IF(O294&gt;INDEX(Table2xAcq.1[],_xlfn.AGGREGATE(15,6,(ROW(Tableyear1[])-ROW(INDEX(Tableyear1[],1,1))+1)/(YEAR(Tableyear1[])=YEAR(M294)),1)),O294-(O294-INDEX(Table2xAcq.1[],_xlfn.AGGREGATE(15,6,(ROW(Tableyear1[])-ROW(INDEX(Tableyear1[],1,1))+1)/(YEAR(Tableyear1[])=YEAR(M294)),1)))*$C$25,O294+MAX($Q$2:Q294)*$C$19),O294)*($J295/$J294)</f>
        <v/>
      </c>
      <c r="P295" s="108">
        <f t="array" ref="P295">IF(YEAR(M295)&lt;&gt;YEAR(M294),IF(O294&gt;INDEX(Table2xAcq.1[],_xlfn.AGGREGATE(15,6,(ROW(Tableyear1[])-ROW(INDEX(Tableyear1[],1,1))+1)/(YEAR(Tableyear1[])=YEAR(M294)),1)),P294+(O294-INDEX(Table2xAcq.1[],_xlfn.AGGREGATE(15,6,(ROW(Tableyear1[])-ROW(INDEX(Tableyear1[],1,1))+1)/(YEAR(Tableyear1[])=YEAR(M294)),1)))*$C$25,P294-MAX($Q$2:Q294)*$C$19),P294)*(1+Tbill_YTM)^(1/52)</f>
        <v/>
      </c>
      <c r="Q295" s="72">
        <f>SUM(N295:P295)</f>
        <v/>
      </c>
      <c r="R295" s="72">
        <f>IF(YEAR(M295)&lt;&gt;YEAR(M294), R294*EXP($C$20/52)+(-MAX(Q$2:Q294)*$C$19), R294*EXP($C$20/52))</f>
        <v/>
      </c>
      <c r="S295" s="73">
        <f>Q295/-R295</f>
        <v/>
      </c>
      <c r="T295" s="67" t="n"/>
      <c r="U295" s="67" t="n"/>
      <c r="V295" s="67" t="n"/>
    </row>
    <row r="296">
      <c r="H296" s="104" t="n">
        <v>33378</v>
      </c>
      <c r="I296" s="105" t="n">
        <v>269.505004882812</v>
      </c>
      <c r="J296" s="106" t="n">
        <v>0.1992785622015089</v>
      </c>
      <c r="K296" s="107">
        <f>K295*(1+Tbill_YTM)^(1/52)</f>
        <v/>
      </c>
      <c r="L296" s="67" t="n"/>
      <c r="M296" s="104" t="n">
        <v>33378</v>
      </c>
      <c r="N296" s="108">
        <f>N295*($I296/$I295)</f>
        <v/>
      </c>
      <c r="O296" s="108">
        <f t="array" ref="O296">IF(YEAR(M296)&lt;&gt;YEAR(M295),IF(O295&gt;INDEX(Table2xAcq.1[],_xlfn.AGGREGATE(15,6,(ROW(Tableyear1[])-ROW(INDEX(Tableyear1[],1,1))+1)/(YEAR(Tableyear1[])=YEAR(M295)),1)),O295-(O295-INDEX(Table2xAcq.1[],_xlfn.AGGREGATE(15,6,(ROW(Tableyear1[])-ROW(INDEX(Tableyear1[],1,1))+1)/(YEAR(Tableyear1[])=YEAR(M295)),1)))*$C$25,O295+MAX($Q$2:Q295)*$C$19),O295)*($J296/$J295)</f>
        <v/>
      </c>
      <c r="P296" s="108">
        <f t="array" ref="P296">IF(YEAR(M296)&lt;&gt;YEAR(M295),IF(O295&gt;INDEX(Table2xAcq.1[],_xlfn.AGGREGATE(15,6,(ROW(Tableyear1[])-ROW(INDEX(Tableyear1[],1,1))+1)/(YEAR(Tableyear1[])=YEAR(M295)),1)),P295+(O295-INDEX(Table2xAcq.1[],_xlfn.AGGREGATE(15,6,(ROW(Tableyear1[])-ROW(INDEX(Tableyear1[],1,1))+1)/(YEAR(Tableyear1[])=YEAR(M295)),1)))*$C$25,P295-MAX($Q$2:Q295)*$C$19),P295)*(1+Tbill_YTM)^(1/52)</f>
        <v/>
      </c>
      <c r="Q296" s="72">
        <f>SUM(N296:P296)</f>
        <v/>
      </c>
      <c r="R296" s="72">
        <f>IF(YEAR(M296)&lt;&gt;YEAR(M295), R295*EXP($C$20/52)+(-MAX(Q$2:Q295)*$C$19), R295*EXP($C$20/52))</f>
        <v/>
      </c>
      <c r="S296" s="73">
        <f>Q296/-R296</f>
        <v/>
      </c>
      <c r="T296" s="67" t="n"/>
      <c r="U296" s="67" t="n"/>
      <c r="V296" s="67" t="n"/>
    </row>
    <row r="297">
      <c r="H297" s="104" t="n">
        <v>33385</v>
      </c>
      <c r="I297" s="105" t="n">
        <v>279</v>
      </c>
      <c r="J297" s="106" t="n">
        <v>0.2133202233267732</v>
      </c>
      <c r="K297" s="107">
        <f>K296*(1+Tbill_YTM)^(1/52)</f>
        <v/>
      </c>
      <c r="L297" s="67" t="n"/>
      <c r="M297" s="104" t="n">
        <v>33385</v>
      </c>
      <c r="N297" s="108">
        <f>N296*($I297/$I296)</f>
        <v/>
      </c>
      <c r="O297" s="108">
        <f t="array" ref="O297">IF(YEAR(M297)&lt;&gt;YEAR(M296),IF(O296&gt;INDEX(Table2xAcq.1[],_xlfn.AGGREGATE(15,6,(ROW(Tableyear1[])-ROW(INDEX(Tableyear1[],1,1))+1)/(YEAR(Tableyear1[])=YEAR(M296)),1)),O296-(O296-INDEX(Table2xAcq.1[],_xlfn.AGGREGATE(15,6,(ROW(Tableyear1[])-ROW(INDEX(Tableyear1[],1,1))+1)/(YEAR(Tableyear1[])=YEAR(M296)),1)))*$C$25,O296+MAX($Q$2:Q296)*$C$19),O296)*($J297/$J296)</f>
        <v/>
      </c>
      <c r="P297" s="108">
        <f t="array" ref="P297">IF(YEAR(M297)&lt;&gt;YEAR(M296),IF(O296&gt;INDEX(Table2xAcq.1[],_xlfn.AGGREGATE(15,6,(ROW(Tableyear1[])-ROW(INDEX(Tableyear1[],1,1))+1)/(YEAR(Tableyear1[])=YEAR(M296)),1)),P296+(O296-INDEX(Table2xAcq.1[],_xlfn.AGGREGATE(15,6,(ROW(Tableyear1[])-ROW(INDEX(Tableyear1[],1,1))+1)/(YEAR(Tableyear1[])=YEAR(M296)),1)))*$C$25,P296-MAX($Q$2:Q296)*$C$19),P296)*(1+Tbill_YTM)^(1/52)</f>
        <v/>
      </c>
      <c r="Q297" s="72">
        <f>SUM(N297:P297)</f>
        <v/>
      </c>
      <c r="R297" s="72">
        <f>IF(YEAR(M297)&lt;&gt;YEAR(M296), R296*EXP($C$20/52)+(-MAX(Q$2:Q296)*$C$19), R296*EXP($C$20/52))</f>
        <v/>
      </c>
      <c r="S297" s="73">
        <f>Q297/-R297</f>
        <v/>
      </c>
      <c r="T297" s="67" t="n"/>
      <c r="U297" s="67" t="n"/>
      <c r="V297" s="67" t="n"/>
    </row>
    <row r="298">
      <c r="H298" s="104" t="n">
        <v>33392</v>
      </c>
      <c r="I298" s="105" t="n">
        <v>270.570007324218</v>
      </c>
      <c r="J298" s="106" t="n">
        <v>0.2004292704935053</v>
      </c>
      <c r="K298" s="107">
        <f>K297*(1+Tbill_YTM)^(1/52)</f>
        <v/>
      </c>
      <c r="L298" s="67" t="n"/>
      <c r="M298" s="104" t="n">
        <v>33392</v>
      </c>
      <c r="N298" s="108">
        <f>N297*($I298/$I297)</f>
        <v/>
      </c>
      <c r="O298" s="108">
        <f t="array" ref="O298">IF(YEAR(M298)&lt;&gt;YEAR(M297),IF(O297&gt;INDEX(Table2xAcq.1[],_xlfn.AGGREGATE(15,6,(ROW(Tableyear1[])-ROW(INDEX(Tableyear1[],1,1))+1)/(YEAR(Tableyear1[])=YEAR(M297)),1)),O297-(O297-INDEX(Table2xAcq.1[],_xlfn.AGGREGATE(15,6,(ROW(Tableyear1[])-ROW(INDEX(Tableyear1[],1,1))+1)/(YEAR(Tableyear1[])=YEAR(M297)),1)))*$C$25,O297+MAX($Q$2:Q297)*$C$19),O297)*($J298/$J297)</f>
        <v/>
      </c>
      <c r="P298" s="108">
        <f t="array" ref="P298">IF(YEAR(M298)&lt;&gt;YEAR(M297),IF(O297&gt;INDEX(Table2xAcq.1[],_xlfn.AGGREGATE(15,6,(ROW(Tableyear1[])-ROW(INDEX(Tableyear1[],1,1))+1)/(YEAR(Tableyear1[])=YEAR(M297)),1)),P297+(O297-INDEX(Table2xAcq.1[],_xlfn.AGGREGATE(15,6,(ROW(Tableyear1[])-ROW(INDEX(Tableyear1[],1,1))+1)/(YEAR(Tableyear1[])=YEAR(M297)),1)))*$C$25,P297-MAX($Q$2:Q297)*$C$19),P297)*(1+Tbill_YTM)^(1/52)</f>
        <v/>
      </c>
      <c r="Q298" s="72">
        <f>SUM(N298:P298)</f>
        <v/>
      </c>
      <c r="R298" s="72">
        <f>IF(YEAR(M298)&lt;&gt;YEAR(M297), R297*EXP($C$20/52)+(-MAX(Q$2:Q297)*$C$19), R297*EXP($C$20/52))</f>
        <v/>
      </c>
      <c r="S298" s="73">
        <f>Q298/-R298</f>
        <v/>
      </c>
      <c r="T298" s="67" t="n"/>
      <c r="U298" s="67" t="n"/>
      <c r="V298" s="67" t="n"/>
    </row>
    <row r="299">
      <c r="H299" s="104" t="n">
        <v>33399</v>
      </c>
      <c r="I299" s="105" t="n">
        <v>267.799987792968</v>
      </c>
      <c r="J299" s="106" t="n">
        <v>0.1963253936492701</v>
      </c>
      <c r="K299" s="107">
        <f>K298*(1+Tbill_YTM)^(1/52)</f>
        <v/>
      </c>
      <c r="L299" s="67" t="n"/>
      <c r="M299" s="104" t="n">
        <v>33399</v>
      </c>
      <c r="N299" s="108">
        <f>N298*($I299/$I298)</f>
        <v/>
      </c>
      <c r="O299" s="108">
        <f t="array" ref="O299">IF(YEAR(M299)&lt;&gt;YEAR(M298),IF(O298&gt;INDEX(Table2xAcq.1[],_xlfn.AGGREGATE(15,6,(ROW(Tableyear1[])-ROW(INDEX(Tableyear1[],1,1))+1)/(YEAR(Tableyear1[])=YEAR(M298)),1)),O298-(O298-INDEX(Table2xAcq.1[],_xlfn.AGGREGATE(15,6,(ROW(Tableyear1[])-ROW(INDEX(Tableyear1[],1,1))+1)/(YEAR(Tableyear1[])=YEAR(M298)),1)))*$C$25,O298+MAX($Q$2:Q298)*$C$19),O298)*($J299/$J298)</f>
        <v/>
      </c>
      <c r="P299" s="108">
        <f t="array" ref="P299">IF(YEAR(M299)&lt;&gt;YEAR(M298),IF(O298&gt;INDEX(Table2xAcq.1[],_xlfn.AGGREGATE(15,6,(ROW(Tableyear1[])-ROW(INDEX(Tableyear1[],1,1))+1)/(YEAR(Tableyear1[])=YEAR(M298)),1)),P298+(O298-INDEX(Table2xAcq.1[],_xlfn.AGGREGATE(15,6,(ROW(Tableyear1[])-ROW(INDEX(Tableyear1[],1,1))+1)/(YEAR(Tableyear1[])=YEAR(M298)),1)))*$C$25,P298-MAX($Q$2:Q298)*$C$19),P298)*(1+Tbill_YTM)^(1/52)</f>
        <v/>
      </c>
      <c r="Q299" s="72">
        <f>SUM(N299:P299)</f>
        <v/>
      </c>
      <c r="R299" s="72">
        <f>IF(YEAR(M299)&lt;&gt;YEAR(M298), R298*EXP($C$20/52)+(-MAX(Q$2:Q298)*$C$19), R298*EXP($C$20/52))</f>
        <v/>
      </c>
      <c r="S299" s="73">
        <f>Q299/-R299</f>
        <v/>
      </c>
      <c r="T299" s="67" t="n"/>
      <c r="U299" s="67" t="n"/>
      <c r="V299" s="67" t="n"/>
    </row>
    <row r="300">
      <c r="H300" s="104" t="n">
        <v>33406</v>
      </c>
      <c r="I300" s="105" t="n">
        <v>260.279998779296</v>
      </c>
      <c r="J300" s="106" t="n">
        <v>0.1852995170947969</v>
      </c>
      <c r="K300" s="107">
        <f>K299*(1+Tbill_YTM)^(1/52)</f>
        <v/>
      </c>
      <c r="L300" s="67" t="n"/>
      <c r="M300" s="104" t="n">
        <v>33406</v>
      </c>
      <c r="N300" s="108">
        <f>N299*($I300/$I299)</f>
        <v/>
      </c>
      <c r="O300" s="108">
        <f t="array" ref="O300">IF(YEAR(M300)&lt;&gt;YEAR(M299),IF(O299&gt;INDEX(Table2xAcq.1[],_xlfn.AGGREGATE(15,6,(ROW(Tableyear1[])-ROW(INDEX(Tableyear1[],1,1))+1)/(YEAR(Tableyear1[])=YEAR(M299)),1)),O299-(O299-INDEX(Table2xAcq.1[],_xlfn.AGGREGATE(15,6,(ROW(Tableyear1[])-ROW(INDEX(Tableyear1[],1,1))+1)/(YEAR(Tableyear1[])=YEAR(M299)),1)))*$C$25,O299+MAX($Q$2:Q299)*$C$19),O299)*($J300/$J299)</f>
        <v/>
      </c>
      <c r="P300" s="108">
        <f t="array" ref="P300">IF(YEAR(M300)&lt;&gt;YEAR(M299),IF(O299&gt;INDEX(Table2xAcq.1[],_xlfn.AGGREGATE(15,6,(ROW(Tableyear1[])-ROW(INDEX(Tableyear1[],1,1))+1)/(YEAR(Tableyear1[])=YEAR(M299)),1)),P299+(O299-INDEX(Table2xAcq.1[],_xlfn.AGGREGATE(15,6,(ROW(Tableyear1[])-ROW(INDEX(Tableyear1[],1,1))+1)/(YEAR(Tableyear1[])=YEAR(M299)),1)))*$C$25,P299-MAX($Q$2:Q299)*$C$19),P299)*(1+Tbill_YTM)^(1/52)</f>
        <v/>
      </c>
      <c r="Q300" s="72">
        <f>SUM(N300:P300)</f>
        <v/>
      </c>
      <c r="R300" s="72">
        <f>IF(YEAR(M300)&lt;&gt;YEAR(M299), R299*EXP($C$20/52)+(-MAX(Q$2:Q299)*$C$19), R299*EXP($C$20/52))</f>
        <v/>
      </c>
      <c r="S300" s="73">
        <f>Q300/-R300</f>
        <v/>
      </c>
      <c r="T300" s="67" t="n"/>
      <c r="U300" s="67" t="n"/>
      <c r="V300" s="67" t="n"/>
    </row>
    <row r="301">
      <c r="H301" s="104" t="n">
        <v>33413</v>
      </c>
      <c r="I301" s="105" t="n">
        <v>254.195007324218</v>
      </c>
      <c r="J301" s="106" t="n">
        <v>0.1766354170222591</v>
      </c>
      <c r="K301" s="107">
        <f>K300*(1+Tbill_YTM)^(1/52)</f>
        <v/>
      </c>
      <c r="L301" s="67" t="n"/>
      <c r="M301" s="104" t="n">
        <v>33413</v>
      </c>
      <c r="N301" s="108">
        <f>N300*($I301/$I300)</f>
        <v/>
      </c>
      <c r="O301" s="108">
        <f t="array" ref="O301">IF(YEAR(M301)&lt;&gt;YEAR(M300),IF(O300&gt;INDEX(Table2xAcq.1[],_xlfn.AGGREGATE(15,6,(ROW(Tableyear1[])-ROW(INDEX(Tableyear1[],1,1))+1)/(YEAR(Tableyear1[])=YEAR(M300)),1)),O300-(O300-INDEX(Table2xAcq.1[],_xlfn.AGGREGATE(15,6,(ROW(Tableyear1[])-ROW(INDEX(Tableyear1[],1,1))+1)/(YEAR(Tableyear1[])=YEAR(M300)),1)))*$C$25,O300+MAX($Q$2:Q300)*$C$19),O300)*($J301/$J300)</f>
        <v/>
      </c>
      <c r="P301" s="108">
        <f t="array" ref="P301">IF(YEAR(M301)&lt;&gt;YEAR(M300),IF(O300&gt;INDEX(Table2xAcq.1[],_xlfn.AGGREGATE(15,6,(ROW(Tableyear1[])-ROW(INDEX(Tableyear1[],1,1))+1)/(YEAR(Tableyear1[])=YEAR(M300)),1)),P300+(O300-INDEX(Table2xAcq.1[],_xlfn.AGGREGATE(15,6,(ROW(Tableyear1[])-ROW(INDEX(Tableyear1[],1,1))+1)/(YEAR(Tableyear1[])=YEAR(M300)),1)))*$C$25,P300-MAX($Q$2:Q300)*$C$19),P300)*(1+Tbill_YTM)^(1/52)</f>
        <v/>
      </c>
      <c r="Q301" s="72">
        <f>SUM(N301:P301)</f>
        <v/>
      </c>
      <c r="R301" s="72">
        <f>IF(YEAR(M301)&lt;&gt;YEAR(M300), R300*EXP($C$20/52)+(-MAX(Q$2:Q300)*$C$19), R300*EXP($C$20/52))</f>
        <v/>
      </c>
      <c r="S301" s="73">
        <f>Q301/-R301</f>
        <v/>
      </c>
      <c r="T301" s="67" t="n"/>
      <c r="U301" s="67" t="n"/>
      <c r="V301" s="67" t="n"/>
    </row>
    <row r="302">
      <c r="H302" s="104" t="n">
        <v>33420</v>
      </c>
      <c r="I302" s="105" t="n">
        <v>251.975006103515</v>
      </c>
      <c r="J302" s="106" t="n">
        <v>0.1735501413078652</v>
      </c>
      <c r="K302" s="107">
        <f>K301*(1+Tbill_YTM)^(1/52)</f>
        <v/>
      </c>
      <c r="L302" s="67" t="n"/>
      <c r="M302" s="104" t="n">
        <v>33420</v>
      </c>
      <c r="N302" s="108">
        <f>N301*($I302/$I301)</f>
        <v/>
      </c>
      <c r="O302" s="108">
        <f t="array" ref="O302">IF(YEAR(M302)&lt;&gt;YEAR(M301),IF(O301&gt;INDEX(Table2xAcq.1[],_xlfn.AGGREGATE(15,6,(ROW(Tableyear1[])-ROW(INDEX(Tableyear1[],1,1))+1)/(YEAR(Tableyear1[])=YEAR(M301)),1)),O301-(O301-INDEX(Table2xAcq.1[],_xlfn.AGGREGATE(15,6,(ROW(Tableyear1[])-ROW(INDEX(Tableyear1[],1,1))+1)/(YEAR(Tableyear1[])=YEAR(M301)),1)))*$C$25,O301+MAX($Q$2:Q301)*$C$19),O301)*($J302/$J301)</f>
        <v/>
      </c>
      <c r="P302" s="108">
        <f t="array" ref="P302">IF(YEAR(M302)&lt;&gt;YEAR(M301),IF(O301&gt;INDEX(Table2xAcq.1[],_xlfn.AGGREGATE(15,6,(ROW(Tableyear1[])-ROW(INDEX(Tableyear1[],1,1))+1)/(YEAR(Tableyear1[])=YEAR(M301)),1)),P301+(O301-INDEX(Table2xAcq.1[],_xlfn.AGGREGATE(15,6,(ROW(Tableyear1[])-ROW(INDEX(Tableyear1[],1,1))+1)/(YEAR(Tableyear1[])=YEAR(M301)),1)))*$C$25,P301-MAX($Q$2:Q301)*$C$19),P301)*(1+Tbill_YTM)^(1/52)</f>
        <v/>
      </c>
      <c r="Q302" s="72">
        <f>SUM(N302:P302)</f>
        <v/>
      </c>
      <c r="R302" s="72">
        <f>IF(YEAR(M302)&lt;&gt;YEAR(M301), R301*EXP($C$20/52)+(-MAX(Q$2:Q301)*$C$19), R301*EXP($C$20/52))</f>
        <v/>
      </c>
      <c r="S302" s="73">
        <f>Q302/-R302</f>
        <v/>
      </c>
      <c r="T302" s="67" t="n"/>
      <c r="U302" s="67" t="n"/>
      <c r="V302" s="67" t="n"/>
    </row>
    <row r="303">
      <c r="H303" s="104" t="n">
        <v>33427</v>
      </c>
      <c r="I303" s="105" t="n">
        <v>267.440002441406</v>
      </c>
      <c r="J303" s="106" t="n">
        <v>0.1948534629449644</v>
      </c>
      <c r="K303" s="107">
        <f>K302*(1+Tbill_YTM)^(1/52)</f>
        <v/>
      </c>
      <c r="L303" s="67" t="n"/>
      <c r="M303" s="104" t="n">
        <v>33427</v>
      </c>
      <c r="N303" s="108">
        <f>N302*($I303/$I302)</f>
        <v/>
      </c>
      <c r="O303" s="108">
        <f t="array" ref="O303">IF(YEAR(M303)&lt;&gt;YEAR(M302),IF(O302&gt;INDEX(Table2xAcq.1[],_xlfn.AGGREGATE(15,6,(ROW(Tableyear1[])-ROW(INDEX(Tableyear1[],1,1))+1)/(YEAR(Tableyear1[])=YEAR(M302)),1)),O302-(O302-INDEX(Table2xAcq.1[],_xlfn.AGGREGATE(15,6,(ROW(Tableyear1[])-ROW(INDEX(Tableyear1[],1,1))+1)/(YEAR(Tableyear1[])=YEAR(M302)),1)))*$C$25,O302+MAX($Q$2:Q302)*$C$19),O302)*($J303/$J302)</f>
        <v/>
      </c>
      <c r="P303" s="108">
        <f t="array" ref="P303">IF(YEAR(M303)&lt;&gt;YEAR(M302),IF(O302&gt;INDEX(Table2xAcq.1[],_xlfn.AGGREGATE(15,6,(ROW(Tableyear1[])-ROW(INDEX(Tableyear1[],1,1))+1)/(YEAR(Tableyear1[])=YEAR(M302)),1)),P302+(O302-INDEX(Table2xAcq.1[],_xlfn.AGGREGATE(15,6,(ROW(Tableyear1[])-ROW(INDEX(Tableyear1[],1,1))+1)/(YEAR(Tableyear1[])=YEAR(M302)),1)))*$C$25,P302-MAX($Q$2:Q302)*$C$19),P302)*(1+Tbill_YTM)^(1/52)</f>
        <v/>
      </c>
      <c r="Q303" s="72">
        <f>SUM(N303:P303)</f>
        <v/>
      </c>
      <c r="R303" s="72">
        <f>IF(YEAR(M303)&lt;&gt;YEAR(M302), R302*EXP($C$20/52)+(-MAX(Q$2:Q302)*$C$19), R302*EXP($C$20/52))</f>
        <v/>
      </c>
      <c r="S303" s="73">
        <f>Q303/-R303</f>
        <v/>
      </c>
      <c r="T303" s="67" t="n"/>
      <c r="U303" s="67" t="n"/>
      <c r="V303" s="67" t="n"/>
    </row>
    <row r="304">
      <c r="H304" s="104" t="n">
        <v>33434</v>
      </c>
      <c r="I304" s="105" t="n">
        <v>266.924987792968</v>
      </c>
      <c r="J304" s="106" t="n">
        <v>0.1941029963969578</v>
      </c>
      <c r="K304" s="107">
        <f>K303*(1+Tbill_YTM)^(1/52)</f>
        <v/>
      </c>
      <c r="L304" s="67" t="n"/>
      <c r="M304" s="104" t="n">
        <v>33434</v>
      </c>
      <c r="N304" s="108">
        <f>N303*($I304/$I303)</f>
        <v/>
      </c>
      <c r="O304" s="108">
        <f t="array" ref="O304">IF(YEAR(M304)&lt;&gt;YEAR(M303),IF(O303&gt;INDEX(Table2xAcq.1[],_xlfn.AGGREGATE(15,6,(ROW(Tableyear1[])-ROW(INDEX(Tableyear1[],1,1))+1)/(YEAR(Tableyear1[])=YEAR(M303)),1)),O303-(O303-INDEX(Table2xAcq.1[],_xlfn.AGGREGATE(15,6,(ROW(Tableyear1[])-ROW(INDEX(Tableyear1[],1,1))+1)/(YEAR(Tableyear1[])=YEAR(M303)),1)))*$C$25,O303+MAX($Q$2:Q303)*$C$19),O303)*($J304/$J303)</f>
        <v/>
      </c>
      <c r="P304" s="108">
        <f t="array" ref="P304">IF(YEAR(M304)&lt;&gt;YEAR(M303),IF(O303&gt;INDEX(Table2xAcq.1[],_xlfn.AGGREGATE(15,6,(ROW(Tableyear1[])-ROW(INDEX(Tableyear1[],1,1))+1)/(YEAR(Tableyear1[])=YEAR(M303)),1)),P303+(O303-INDEX(Table2xAcq.1[],_xlfn.AGGREGATE(15,6,(ROW(Tableyear1[])-ROW(INDEX(Tableyear1[],1,1))+1)/(YEAR(Tableyear1[])=YEAR(M303)),1)))*$C$25,P303-MAX($Q$2:Q303)*$C$19),P303)*(1+Tbill_YTM)^(1/52)</f>
        <v/>
      </c>
      <c r="Q304" s="72">
        <f>SUM(N304:P304)</f>
        <v/>
      </c>
      <c r="R304" s="72">
        <f>IF(YEAR(M304)&lt;&gt;YEAR(M303), R303*EXP($C$20/52)+(-MAX(Q$2:Q303)*$C$19), R303*EXP($C$20/52))</f>
        <v/>
      </c>
      <c r="S304" s="73">
        <f>Q304/-R304</f>
        <v/>
      </c>
      <c r="T304" s="67" t="n"/>
      <c r="U304" s="67" t="n"/>
      <c r="V304" s="67" t="n"/>
    </row>
    <row r="305">
      <c r="H305" s="104" t="n">
        <v>33441</v>
      </c>
      <c r="I305" s="105" t="n">
        <v>264.220001220703</v>
      </c>
      <c r="J305" s="106" t="n">
        <v>0.1901689623207071</v>
      </c>
      <c r="K305" s="107">
        <f>K304*(1+Tbill_YTM)^(1/52)</f>
        <v/>
      </c>
      <c r="L305" s="67" t="n"/>
      <c r="M305" s="104" t="n">
        <v>33441</v>
      </c>
      <c r="N305" s="108">
        <f>N304*($I305/$I304)</f>
        <v/>
      </c>
      <c r="O305" s="108">
        <f t="array" ref="O305">IF(YEAR(M305)&lt;&gt;YEAR(M304),IF(O304&gt;INDEX(Table2xAcq.1[],_xlfn.AGGREGATE(15,6,(ROW(Tableyear1[])-ROW(INDEX(Tableyear1[],1,1))+1)/(YEAR(Tableyear1[])=YEAR(M304)),1)),O304-(O304-INDEX(Table2xAcq.1[],_xlfn.AGGREGATE(15,6,(ROW(Tableyear1[])-ROW(INDEX(Tableyear1[],1,1))+1)/(YEAR(Tableyear1[])=YEAR(M304)),1)))*$C$25,O304+MAX($Q$2:Q304)*$C$19),O304)*($J305/$J304)</f>
        <v/>
      </c>
      <c r="P305" s="108">
        <f t="array" ref="P305">IF(YEAR(M305)&lt;&gt;YEAR(M304),IF(O304&gt;INDEX(Table2xAcq.1[],_xlfn.AGGREGATE(15,6,(ROW(Tableyear1[])-ROW(INDEX(Tableyear1[],1,1))+1)/(YEAR(Tableyear1[])=YEAR(M304)),1)),P304+(O304-INDEX(Table2xAcq.1[],_xlfn.AGGREGATE(15,6,(ROW(Tableyear1[])-ROW(INDEX(Tableyear1[],1,1))+1)/(YEAR(Tableyear1[])=YEAR(M304)),1)))*$C$25,P304-MAX($Q$2:Q304)*$C$19),P304)*(1+Tbill_YTM)^(1/52)</f>
        <v/>
      </c>
      <c r="Q305" s="72">
        <f>SUM(N305:P305)</f>
        <v/>
      </c>
      <c r="R305" s="72">
        <f>IF(YEAR(M305)&lt;&gt;YEAR(M304), R304*EXP($C$20/52)+(-MAX(Q$2:Q304)*$C$19), R304*EXP($C$20/52))</f>
        <v/>
      </c>
      <c r="S305" s="73">
        <f>Q305/-R305</f>
        <v/>
      </c>
      <c r="T305" s="67" t="n"/>
      <c r="U305" s="67" t="n"/>
      <c r="V305" s="67" t="n"/>
    </row>
    <row r="306">
      <c r="H306" s="104" t="n">
        <v>33448</v>
      </c>
      <c r="I306" s="105" t="n">
        <v>275.470001220703</v>
      </c>
      <c r="J306" s="106" t="n">
        <v>0.2063630491894064</v>
      </c>
      <c r="K306" s="107">
        <f>K305*(1+Tbill_YTM)^(1/52)</f>
        <v/>
      </c>
      <c r="L306" s="67" t="n"/>
      <c r="M306" s="104" t="n">
        <v>33448</v>
      </c>
      <c r="N306" s="108">
        <f>N305*($I306/$I305)</f>
        <v/>
      </c>
      <c r="O306" s="108">
        <f t="array" ref="O306">IF(YEAR(M306)&lt;&gt;YEAR(M305),IF(O305&gt;INDEX(Table2xAcq.1[],_xlfn.AGGREGATE(15,6,(ROW(Tableyear1[])-ROW(INDEX(Tableyear1[],1,1))+1)/(YEAR(Tableyear1[])=YEAR(M305)),1)),O305-(O305-INDEX(Table2xAcq.1[],_xlfn.AGGREGATE(15,6,(ROW(Tableyear1[])-ROW(INDEX(Tableyear1[],1,1))+1)/(YEAR(Tableyear1[])=YEAR(M305)),1)))*$C$25,O305+MAX($Q$2:Q305)*$C$19),O305)*($J306/$J305)</f>
        <v/>
      </c>
      <c r="P306" s="108">
        <f t="array" ref="P306">IF(YEAR(M306)&lt;&gt;YEAR(M305),IF(O305&gt;INDEX(Table2xAcq.1[],_xlfn.AGGREGATE(15,6,(ROW(Tableyear1[])-ROW(INDEX(Tableyear1[],1,1))+1)/(YEAR(Tableyear1[])=YEAR(M305)),1)),P305+(O305-INDEX(Table2xAcq.1[],_xlfn.AGGREGATE(15,6,(ROW(Tableyear1[])-ROW(INDEX(Tableyear1[],1,1))+1)/(YEAR(Tableyear1[])=YEAR(M305)),1)))*$C$25,P305-MAX($Q$2:Q305)*$C$19),P305)*(1+Tbill_YTM)^(1/52)</f>
        <v/>
      </c>
      <c r="Q306" s="72">
        <f>SUM(N306:P306)</f>
        <v/>
      </c>
      <c r="R306" s="72">
        <f>IF(YEAR(M306)&lt;&gt;YEAR(M305), R305*EXP($C$20/52)+(-MAX(Q$2:Q305)*$C$19), R305*EXP($C$20/52))</f>
        <v/>
      </c>
      <c r="S306" s="73">
        <f>Q306/-R306</f>
        <v/>
      </c>
      <c r="T306" s="67" t="n"/>
      <c r="U306" s="67" t="n"/>
      <c r="V306" s="67" t="n"/>
    </row>
    <row r="307">
      <c r="H307" s="104" t="n">
        <v>33455</v>
      </c>
      <c r="I307" s="105" t="n">
        <v>278.154998779296</v>
      </c>
      <c r="J307" s="106" t="n">
        <v>0.2103858776701995</v>
      </c>
      <c r="K307" s="107">
        <f>K306*(1+Tbill_YTM)^(1/52)</f>
        <v/>
      </c>
      <c r="L307" s="67" t="n"/>
      <c r="M307" s="104" t="n">
        <v>33455</v>
      </c>
      <c r="N307" s="108">
        <f>N306*($I307/$I306)</f>
        <v/>
      </c>
      <c r="O307" s="108">
        <f t="array" ref="O307">IF(YEAR(M307)&lt;&gt;YEAR(M306),IF(O306&gt;INDEX(Table2xAcq.1[],_xlfn.AGGREGATE(15,6,(ROW(Tableyear1[])-ROW(INDEX(Tableyear1[],1,1))+1)/(YEAR(Tableyear1[])=YEAR(M306)),1)),O306-(O306-INDEX(Table2xAcq.1[],_xlfn.AGGREGATE(15,6,(ROW(Tableyear1[])-ROW(INDEX(Tableyear1[],1,1))+1)/(YEAR(Tableyear1[])=YEAR(M306)),1)))*$C$25,O306+MAX($Q$2:Q306)*$C$19),O306)*($J307/$J306)</f>
        <v/>
      </c>
      <c r="P307" s="108">
        <f t="array" ref="P307">IF(YEAR(M307)&lt;&gt;YEAR(M306),IF(O306&gt;INDEX(Table2xAcq.1[],_xlfn.AGGREGATE(15,6,(ROW(Tableyear1[])-ROW(INDEX(Tableyear1[],1,1))+1)/(YEAR(Tableyear1[])=YEAR(M306)),1)),P306+(O306-INDEX(Table2xAcq.1[],_xlfn.AGGREGATE(15,6,(ROW(Tableyear1[])-ROW(INDEX(Tableyear1[],1,1))+1)/(YEAR(Tableyear1[])=YEAR(M306)),1)))*$C$25,P306-MAX($Q$2:Q306)*$C$19),P306)*(1+Tbill_YTM)^(1/52)</f>
        <v/>
      </c>
      <c r="Q307" s="72">
        <f>SUM(N307:P307)</f>
        <v/>
      </c>
      <c r="R307" s="72">
        <f>IF(YEAR(M307)&lt;&gt;YEAR(M306), R306*EXP($C$20/52)+(-MAX(Q$2:Q306)*$C$19), R306*EXP($C$20/52))</f>
        <v/>
      </c>
      <c r="S307" s="73">
        <f>Q307/-R307</f>
        <v/>
      </c>
      <c r="T307" s="67" t="n"/>
      <c r="U307" s="67" t="n"/>
      <c r="V307" s="67" t="n"/>
    </row>
    <row r="308">
      <c r="H308" s="104" t="n">
        <v>33462</v>
      </c>
      <c r="I308" s="105" t="n">
        <v>279.510009765625</v>
      </c>
      <c r="J308" s="106" t="n">
        <v>0.2124356353726507</v>
      </c>
      <c r="K308" s="107">
        <f>K307*(1+Tbill_YTM)^(1/52)</f>
        <v/>
      </c>
      <c r="L308" s="67" t="n"/>
      <c r="M308" s="104" t="n">
        <v>33462</v>
      </c>
      <c r="N308" s="108">
        <f>N307*($I308/$I307)</f>
        <v/>
      </c>
      <c r="O308" s="108">
        <f t="array" ref="O308">IF(YEAR(M308)&lt;&gt;YEAR(M307),IF(O307&gt;INDEX(Table2xAcq.1[],_xlfn.AGGREGATE(15,6,(ROW(Tableyear1[])-ROW(INDEX(Tableyear1[],1,1))+1)/(YEAR(Tableyear1[])=YEAR(M307)),1)),O307-(O307-INDEX(Table2xAcq.1[],_xlfn.AGGREGATE(15,6,(ROW(Tableyear1[])-ROW(INDEX(Tableyear1[],1,1))+1)/(YEAR(Tableyear1[])=YEAR(M307)),1)))*$C$25,O307+MAX($Q$2:Q307)*$C$19),O307)*($J308/$J307)</f>
        <v/>
      </c>
      <c r="P308" s="108">
        <f t="array" ref="P308">IF(YEAR(M308)&lt;&gt;YEAR(M307),IF(O307&gt;INDEX(Table2xAcq.1[],_xlfn.AGGREGATE(15,6,(ROW(Tableyear1[])-ROW(INDEX(Tableyear1[],1,1))+1)/(YEAR(Tableyear1[])=YEAR(M307)),1)),P307+(O307-INDEX(Table2xAcq.1[],_xlfn.AGGREGATE(15,6,(ROW(Tableyear1[])-ROW(INDEX(Tableyear1[],1,1))+1)/(YEAR(Tableyear1[])=YEAR(M307)),1)))*$C$25,P307-MAX($Q$2:Q307)*$C$19),P307)*(1+Tbill_YTM)^(1/52)</f>
        <v/>
      </c>
      <c r="Q308" s="72">
        <f>SUM(N308:P308)</f>
        <v/>
      </c>
      <c r="R308" s="72">
        <f>IF(YEAR(M308)&lt;&gt;YEAR(M307), R307*EXP($C$20/52)+(-MAX(Q$2:Q307)*$C$19), R307*EXP($C$20/52))</f>
        <v/>
      </c>
      <c r="S308" s="73">
        <f>Q308/-R308</f>
        <v/>
      </c>
      <c r="T308" s="67" t="n"/>
      <c r="U308" s="67" t="n"/>
      <c r="V308" s="67" t="n"/>
    </row>
    <row r="309">
      <c r="H309" s="104" t="n">
        <v>33469</v>
      </c>
      <c r="I309" s="105" t="n">
        <v>286.774993896484</v>
      </c>
      <c r="J309" s="106" t="n">
        <v>0.2234788285742492</v>
      </c>
      <c r="K309" s="107">
        <f>K308*(1+Tbill_YTM)^(1/52)</f>
        <v/>
      </c>
      <c r="L309" s="67" t="n"/>
      <c r="M309" s="104" t="n">
        <v>33469</v>
      </c>
      <c r="N309" s="108">
        <f>N308*($I309/$I308)</f>
        <v/>
      </c>
      <c r="O309" s="108">
        <f t="array" ref="O309">IF(YEAR(M309)&lt;&gt;YEAR(M308),IF(O308&gt;INDEX(Table2xAcq.1[],_xlfn.AGGREGATE(15,6,(ROW(Tableyear1[])-ROW(INDEX(Tableyear1[],1,1))+1)/(YEAR(Tableyear1[])=YEAR(M308)),1)),O308-(O308-INDEX(Table2xAcq.1[],_xlfn.AGGREGATE(15,6,(ROW(Tableyear1[])-ROW(INDEX(Tableyear1[],1,1))+1)/(YEAR(Tableyear1[])=YEAR(M308)),1)))*$C$25,O308+MAX($Q$2:Q308)*$C$19),O308)*($J309/$J308)</f>
        <v/>
      </c>
      <c r="P309" s="108">
        <f t="array" ref="P309">IF(YEAR(M309)&lt;&gt;YEAR(M308),IF(O308&gt;INDEX(Table2xAcq.1[],_xlfn.AGGREGATE(15,6,(ROW(Tableyear1[])-ROW(INDEX(Tableyear1[],1,1))+1)/(YEAR(Tableyear1[])=YEAR(M308)),1)),P308+(O308-INDEX(Table2xAcq.1[],_xlfn.AGGREGATE(15,6,(ROW(Tableyear1[])-ROW(INDEX(Tableyear1[],1,1))+1)/(YEAR(Tableyear1[])=YEAR(M308)),1)))*$C$25,P308-MAX($Q$2:Q308)*$C$19),P308)*(1+Tbill_YTM)^(1/52)</f>
        <v/>
      </c>
      <c r="Q309" s="72">
        <f>SUM(N309:P309)</f>
        <v/>
      </c>
      <c r="R309" s="72">
        <f>IF(YEAR(M309)&lt;&gt;YEAR(M308), R308*EXP($C$20/52)+(-MAX(Q$2:Q308)*$C$19), R308*EXP($C$20/52))</f>
        <v/>
      </c>
      <c r="S309" s="73">
        <f>Q309/-R309</f>
        <v/>
      </c>
      <c r="T309" s="67" t="n"/>
      <c r="U309" s="67" t="n"/>
      <c r="V309" s="67" t="n"/>
    </row>
    <row r="310">
      <c r="H310" s="104" t="n">
        <v>33476</v>
      </c>
      <c r="I310" s="105" t="n">
        <v>287.404998779296</v>
      </c>
      <c r="J310" s="106" t="n">
        <v>0.2244607325491663</v>
      </c>
      <c r="K310" s="107">
        <f>K309*(1+Tbill_YTM)^(1/52)</f>
        <v/>
      </c>
      <c r="L310" s="67" t="n"/>
      <c r="M310" s="104" t="n">
        <v>33476</v>
      </c>
      <c r="N310" s="108">
        <f>N309*($I310/$I309)</f>
        <v/>
      </c>
      <c r="O310" s="108">
        <f t="array" ref="O310">IF(YEAR(M310)&lt;&gt;YEAR(M309),IF(O309&gt;INDEX(Table2xAcq.1[],_xlfn.AGGREGATE(15,6,(ROW(Tableyear1[])-ROW(INDEX(Tableyear1[],1,1))+1)/(YEAR(Tableyear1[])=YEAR(M309)),1)),O309-(O309-INDEX(Table2xAcq.1[],_xlfn.AGGREGATE(15,6,(ROW(Tableyear1[])-ROW(INDEX(Tableyear1[],1,1))+1)/(YEAR(Tableyear1[])=YEAR(M309)),1)))*$C$25,O309+MAX($Q$2:Q309)*$C$19),O309)*($J310/$J309)</f>
        <v/>
      </c>
      <c r="P310" s="108">
        <f t="array" ref="P310">IF(YEAR(M310)&lt;&gt;YEAR(M309),IF(O309&gt;INDEX(Table2xAcq.1[],_xlfn.AGGREGATE(15,6,(ROW(Tableyear1[])-ROW(INDEX(Tableyear1[],1,1))+1)/(YEAR(Tableyear1[])=YEAR(M309)),1)),P309+(O309-INDEX(Table2xAcq.1[],_xlfn.AGGREGATE(15,6,(ROW(Tableyear1[])-ROW(INDEX(Tableyear1[],1,1))+1)/(YEAR(Tableyear1[])=YEAR(M309)),1)))*$C$25,P309-MAX($Q$2:Q309)*$C$19),P309)*(1+Tbill_YTM)^(1/52)</f>
        <v/>
      </c>
      <c r="Q310" s="72">
        <f>SUM(N310:P310)</f>
        <v/>
      </c>
      <c r="R310" s="72">
        <f>IF(YEAR(M310)&lt;&gt;YEAR(M309), R309*EXP($C$20/52)+(-MAX(Q$2:Q309)*$C$19), R309*EXP($C$20/52))</f>
        <v/>
      </c>
      <c r="S310" s="73">
        <f>Q310/-R310</f>
        <v/>
      </c>
      <c r="T310" s="67" t="n"/>
      <c r="U310" s="67" t="n"/>
      <c r="V310" s="67" t="n"/>
    </row>
    <row r="311">
      <c r="H311" s="104" t="n">
        <v>33483</v>
      </c>
      <c r="I311" s="105" t="n">
        <v>279.96499633789</v>
      </c>
      <c r="J311" s="106" t="n">
        <v>0.2128395818714915</v>
      </c>
      <c r="K311" s="107">
        <f>K310*(1+Tbill_YTM)^(1/52)</f>
        <v/>
      </c>
      <c r="L311" s="67" t="n"/>
      <c r="M311" s="104" t="n">
        <v>33483</v>
      </c>
      <c r="N311" s="108">
        <f>N310*($I311/$I310)</f>
        <v/>
      </c>
      <c r="O311" s="108">
        <f t="array" ref="O311">IF(YEAR(M311)&lt;&gt;YEAR(M310),IF(O310&gt;INDEX(Table2xAcq.1[],_xlfn.AGGREGATE(15,6,(ROW(Tableyear1[])-ROW(INDEX(Tableyear1[],1,1))+1)/(YEAR(Tableyear1[])=YEAR(M310)),1)),O310-(O310-INDEX(Table2xAcq.1[],_xlfn.AGGREGATE(15,6,(ROW(Tableyear1[])-ROW(INDEX(Tableyear1[],1,1))+1)/(YEAR(Tableyear1[])=YEAR(M310)),1)))*$C$25,O310+MAX($Q$2:Q310)*$C$19),O310)*($J311/$J310)</f>
        <v/>
      </c>
      <c r="P311" s="108">
        <f t="array" ref="P311">IF(YEAR(M311)&lt;&gt;YEAR(M310),IF(O310&gt;INDEX(Table2xAcq.1[],_xlfn.AGGREGATE(15,6,(ROW(Tableyear1[])-ROW(INDEX(Tableyear1[],1,1))+1)/(YEAR(Tableyear1[])=YEAR(M310)),1)),P310+(O310-INDEX(Table2xAcq.1[],_xlfn.AGGREGATE(15,6,(ROW(Tableyear1[])-ROW(INDEX(Tableyear1[],1,1))+1)/(YEAR(Tableyear1[])=YEAR(M310)),1)))*$C$25,P310-MAX($Q$2:Q310)*$C$19),P310)*(1+Tbill_YTM)^(1/52)</f>
        <v/>
      </c>
      <c r="Q311" s="72">
        <f>SUM(N311:P311)</f>
        <v/>
      </c>
      <c r="R311" s="72">
        <f>IF(YEAR(M311)&lt;&gt;YEAR(M310), R310*EXP($C$20/52)+(-MAX(Q$2:Q310)*$C$19), R310*EXP($C$20/52))</f>
        <v/>
      </c>
      <c r="S311" s="73">
        <f>Q311/-R311</f>
        <v/>
      </c>
      <c r="T311" s="67" t="n"/>
      <c r="U311" s="67" t="n"/>
      <c r="V311" s="67" t="n"/>
    </row>
    <row r="312">
      <c r="H312" s="104" t="n">
        <v>33490</v>
      </c>
      <c r="I312" s="105" t="n">
        <v>279.494995117187</v>
      </c>
      <c r="J312" s="106" t="n">
        <v>0.2121249577963247</v>
      </c>
      <c r="K312" s="107">
        <f>K311*(1+Tbill_YTM)^(1/52)</f>
        <v/>
      </c>
      <c r="L312" s="67" t="n"/>
      <c r="M312" s="104" t="n">
        <v>33490</v>
      </c>
      <c r="N312" s="108">
        <f>N311*($I312/$I311)</f>
        <v/>
      </c>
      <c r="O312" s="108">
        <f t="array" ref="O312">IF(YEAR(M312)&lt;&gt;YEAR(M311),IF(O311&gt;INDEX(Table2xAcq.1[],_xlfn.AGGREGATE(15,6,(ROW(Tableyear1[])-ROW(INDEX(Tableyear1[],1,1))+1)/(YEAR(Tableyear1[])=YEAR(M311)),1)),O311-(O311-INDEX(Table2xAcq.1[],_xlfn.AGGREGATE(15,6,(ROW(Tableyear1[])-ROW(INDEX(Tableyear1[],1,1))+1)/(YEAR(Tableyear1[])=YEAR(M311)),1)))*$C$25,O311+MAX($Q$2:Q311)*$C$19),O311)*($J312/$J311)</f>
        <v/>
      </c>
      <c r="P312" s="108">
        <f t="array" ref="P312">IF(YEAR(M312)&lt;&gt;YEAR(M311),IF(O311&gt;INDEX(Table2xAcq.1[],_xlfn.AGGREGATE(15,6,(ROW(Tableyear1[])-ROW(INDEX(Tableyear1[],1,1))+1)/(YEAR(Tableyear1[])=YEAR(M311)),1)),P311+(O311-INDEX(Table2xAcq.1[],_xlfn.AGGREGATE(15,6,(ROW(Tableyear1[])-ROW(INDEX(Tableyear1[],1,1))+1)/(YEAR(Tableyear1[])=YEAR(M311)),1)))*$C$25,P311-MAX($Q$2:Q311)*$C$19),P311)*(1+Tbill_YTM)^(1/52)</f>
        <v/>
      </c>
      <c r="Q312" s="72">
        <f>SUM(N312:P312)</f>
        <v/>
      </c>
      <c r="R312" s="72">
        <f>IF(YEAR(M312)&lt;&gt;YEAR(M311), R311*EXP($C$20/52)+(-MAX(Q$2:Q311)*$C$19), R311*EXP($C$20/52))</f>
        <v/>
      </c>
      <c r="S312" s="73">
        <f>Q312/-R312</f>
        <v/>
      </c>
      <c r="T312" s="67" t="n"/>
      <c r="U312" s="67" t="n"/>
      <c r="V312" s="67" t="n"/>
    </row>
    <row r="313">
      <c r="H313" s="104" t="n">
        <v>33497</v>
      </c>
      <c r="I313" s="105" t="n">
        <v>286.635009765625</v>
      </c>
      <c r="J313" s="106" t="n">
        <v>0.2229629000308896</v>
      </c>
      <c r="K313" s="107">
        <f>K312*(1+Tbill_YTM)^(1/52)</f>
        <v/>
      </c>
      <c r="L313" s="67" t="n"/>
      <c r="M313" s="104" t="n">
        <v>33497</v>
      </c>
      <c r="N313" s="108">
        <f>N312*($I313/$I312)</f>
        <v/>
      </c>
      <c r="O313" s="108">
        <f t="array" ref="O313">IF(YEAR(M313)&lt;&gt;YEAR(M312),IF(O312&gt;INDEX(Table2xAcq.1[],_xlfn.AGGREGATE(15,6,(ROW(Tableyear1[])-ROW(INDEX(Tableyear1[],1,1))+1)/(YEAR(Tableyear1[])=YEAR(M312)),1)),O312-(O312-INDEX(Table2xAcq.1[],_xlfn.AGGREGATE(15,6,(ROW(Tableyear1[])-ROW(INDEX(Tableyear1[],1,1))+1)/(YEAR(Tableyear1[])=YEAR(M312)),1)))*$C$25,O312+MAX($Q$2:Q312)*$C$19),O312)*($J313/$J312)</f>
        <v/>
      </c>
      <c r="P313" s="108">
        <f t="array" ref="P313">IF(YEAR(M313)&lt;&gt;YEAR(M312),IF(O312&gt;INDEX(Table2xAcq.1[],_xlfn.AGGREGATE(15,6,(ROW(Tableyear1[])-ROW(INDEX(Tableyear1[],1,1))+1)/(YEAR(Tableyear1[])=YEAR(M312)),1)),P312+(O312-INDEX(Table2xAcq.1[],_xlfn.AGGREGATE(15,6,(ROW(Tableyear1[])-ROW(INDEX(Tableyear1[],1,1))+1)/(YEAR(Tableyear1[])=YEAR(M312)),1)))*$C$25,P312-MAX($Q$2:Q312)*$C$19),P312)*(1+Tbill_YTM)^(1/52)</f>
        <v/>
      </c>
      <c r="Q313" s="72">
        <f>SUM(N313:P313)</f>
        <v/>
      </c>
      <c r="R313" s="72">
        <f>IF(YEAR(M313)&lt;&gt;YEAR(M312), R312*EXP($C$20/52)+(-MAX(Q$2:Q312)*$C$19), R312*EXP($C$20/52))</f>
        <v/>
      </c>
      <c r="S313" s="73">
        <f>Q313/-R313</f>
        <v/>
      </c>
      <c r="T313" s="67" t="n"/>
      <c r="U313" s="67" t="n"/>
      <c r="V313" s="67" t="n"/>
    </row>
    <row r="314">
      <c r="H314" s="104" t="n">
        <v>33504</v>
      </c>
      <c r="I314" s="105" t="n">
        <v>285.940002441406</v>
      </c>
      <c r="J314" s="106" t="n">
        <v>0.2218816584290541</v>
      </c>
      <c r="K314" s="107">
        <f>K313*(1+Tbill_YTM)^(1/52)</f>
        <v/>
      </c>
      <c r="L314" s="67" t="n"/>
      <c r="M314" s="104" t="n">
        <v>33504</v>
      </c>
      <c r="N314" s="108">
        <f>N313*($I314/$I313)</f>
        <v/>
      </c>
      <c r="O314" s="108">
        <f t="array" ref="O314">IF(YEAR(M314)&lt;&gt;YEAR(M313),IF(O313&gt;INDEX(Table2xAcq.1[],_xlfn.AGGREGATE(15,6,(ROW(Tableyear1[])-ROW(INDEX(Tableyear1[],1,1))+1)/(YEAR(Tableyear1[])=YEAR(M313)),1)),O313-(O313-INDEX(Table2xAcq.1[],_xlfn.AGGREGATE(15,6,(ROW(Tableyear1[])-ROW(INDEX(Tableyear1[],1,1))+1)/(YEAR(Tableyear1[])=YEAR(M313)),1)))*$C$25,O313+MAX($Q$2:Q313)*$C$19),O313)*($J314/$J313)</f>
        <v/>
      </c>
      <c r="P314" s="108">
        <f t="array" ref="P314">IF(YEAR(M314)&lt;&gt;YEAR(M313),IF(O313&gt;INDEX(Table2xAcq.1[],_xlfn.AGGREGATE(15,6,(ROW(Tableyear1[])-ROW(INDEX(Tableyear1[],1,1))+1)/(YEAR(Tableyear1[])=YEAR(M313)),1)),P313+(O313-INDEX(Table2xAcq.1[],_xlfn.AGGREGATE(15,6,(ROW(Tableyear1[])-ROW(INDEX(Tableyear1[],1,1))+1)/(YEAR(Tableyear1[])=YEAR(M313)),1)))*$C$25,P313-MAX($Q$2:Q313)*$C$19),P313)*(1+Tbill_YTM)^(1/52)</f>
        <v/>
      </c>
      <c r="Q314" s="72">
        <f>SUM(N314:P314)</f>
        <v/>
      </c>
      <c r="R314" s="72">
        <f>IF(YEAR(M314)&lt;&gt;YEAR(M313), R313*EXP($C$20/52)+(-MAX(Q$2:Q313)*$C$19), R313*EXP($C$20/52))</f>
        <v/>
      </c>
      <c r="S314" s="73">
        <f>Q314/-R314</f>
        <v/>
      </c>
      <c r="T314" s="67" t="n"/>
      <c r="U314" s="67" t="n"/>
      <c r="V314" s="67" t="n"/>
    </row>
    <row r="315">
      <c r="H315" s="104" t="n">
        <v>33511</v>
      </c>
      <c r="I315" s="105" t="n">
        <v>280.515014648437</v>
      </c>
      <c r="J315" s="106" t="n">
        <v>0.2134623727174789</v>
      </c>
      <c r="K315" s="107">
        <f>K314*(1+Tbill_YTM)^(1/52)</f>
        <v/>
      </c>
      <c r="L315" s="67" t="n"/>
      <c r="M315" s="104" t="n">
        <v>33511</v>
      </c>
      <c r="N315" s="108">
        <f>N314*($I315/$I314)</f>
        <v/>
      </c>
      <c r="O315" s="108">
        <f t="array" ref="O315">IF(YEAR(M315)&lt;&gt;YEAR(M314),IF(O314&gt;INDEX(Table2xAcq.1[],_xlfn.AGGREGATE(15,6,(ROW(Tableyear1[])-ROW(INDEX(Tableyear1[],1,1))+1)/(YEAR(Tableyear1[])=YEAR(M314)),1)),O314-(O314-INDEX(Table2xAcq.1[],_xlfn.AGGREGATE(15,6,(ROW(Tableyear1[])-ROW(INDEX(Tableyear1[],1,1))+1)/(YEAR(Tableyear1[])=YEAR(M314)),1)))*$C$25,O314+MAX($Q$2:Q314)*$C$19),O314)*($J315/$J314)</f>
        <v/>
      </c>
      <c r="P315" s="108">
        <f t="array" ref="P315">IF(YEAR(M315)&lt;&gt;YEAR(M314),IF(O314&gt;INDEX(Table2xAcq.1[],_xlfn.AGGREGATE(15,6,(ROW(Tableyear1[])-ROW(INDEX(Tableyear1[],1,1))+1)/(YEAR(Tableyear1[])=YEAR(M314)),1)),P314+(O314-INDEX(Table2xAcq.1[],_xlfn.AGGREGATE(15,6,(ROW(Tableyear1[])-ROW(INDEX(Tableyear1[],1,1))+1)/(YEAR(Tableyear1[])=YEAR(M314)),1)))*$C$25,P314-MAX($Q$2:Q314)*$C$19),P314)*(1+Tbill_YTM)^(1/52)</f>
        <v/>
      </c>
      <c r="Q315" s="72">
        <f>SUM(N315:P315)</f>
        <v/>
      </c>
      <c r="R315" s="72">
        <f>IF(YEAR(M315)&lt;&gt;YEAR(M314), R314*EXP($C$20/52)+(-MAX(Q$2:Q314)*$C$19), R314*EXP($C$20/52))</f>
        <v/>
      </c>
      <c r="S315" s="73">
        <f>Q315/-R315</f>
        <v/>
      </c>
      <c r="T315" s="67" t="n"/>
      <c r="U315" s="67" t="n"/>
      <c r="V315" s="67" t="n"/>
    </row>
    <row r="316">
      <c r="H316" s="104" t="n">
        <v>33518</v>
      </c>
      <c r="I316" s="105" t="n">
        <v>281.5</v>
      </c>
      <c r="J316" s="106" t="n">
        <v>0.2149614533317563</v>
      </c>
      <c r="K316" s="107">
        <f>K315*(1+Tbill_YTM)^(1/52)</f>
        <v/>
      </c>
      <c r="L316" s="67" t="n"/>
      <c r="M316" s="104" t="n">
        <v>33518</v>
      </c>
      <c r="N316" s="108">
        <f>N315*($I316/$I315)</f>
        <v/>
      </c>
      <c r="O316" s="108">
        <f t="array" ref="O316">IF(YEAR(M316)&lt;&gt;YEAR(M315),IF(O315&gt;INDEX(Table2xAcq.1[],_xlfn.AGGREGATE(15,6,(ROW(Tableyear1[])-ROW(INDEX(Tableyear1[],1,1))+1)/(YEAR(Tableyear1[])=YEAR(M315)),1)),O315-(O315-INDEX(Table2xAcq.1[],_xlfn.AGGREGATE(15,6,(ROW(Tableyear1[])-ROW(INDEX(Tableyear1[],1,1))+1)/(YEAR(Tableyear1[])=YEAR(M315)),1)))*$C$25,O315+MAX($Q$2:Q315)*$C$19),O315)*($J316/$J315)</f>
        <v/>
      </c>
      <c r="P316" s="108">
        <f t="array" ref="P316">IF(YEAR(M316)&lt;&gt;YEAR(M315),IF(O315&gt;INDEX(Table2xAcq.1[],_xlfn.AGGREGATE(15,6,(ROW(Tableyear1[])-ROW(INDEX(Tableyear1[],1,1))+1)/(YEAR(Tableyear1[])=YEAR(M315)),1)),P315+(O315-INDEX(Table2xAcq.1[],_xlfn.AGGREGATE(15,6,(ROW(Tableyear1[])-ROW(INDEX(Tableyear1[],1,1))+1)/(YEAR(Tableyear1[])=YEAR(M315)),1)))*$C$25,P315-MAX($Q$2:Q315)*$C$19),P315)*(1+Tbill_YTM)^(1/52)</f>
        <v/>
      </c>
      <c r="Q316" s="72">
        <f>SUM(N316:P316)</f>
        <v/>
      </c>
      <c r="R316" s="72">
        <f>IF(YEAR(M316)&lt;&gt;YEAR(M315), R315*EXP($C$20/52)+(-MAX(Q$2:Q315)*$C$19), R315*EXP($C$20/52))</f>
        <v/>
      </c>
      <c r="S316" s="73">
        <f>Q316/-R316</f>
        <v/>
      </c>
      <c r="T316" s="67" t="n"/>
      <c r="U316" s="67" t="n"/>
      <c r="V316" s="67" t="n"/>
    </row>
    <row r="317">
      <c r="H317" s="104" t="n">
        <v>33525</v>
      </c>
      <c r="I317" s="105" t="n">
        <v>293.109985351562</v>
      </c>
      <c r="J317" s="106" t="n">
        <v>0.2326928872524111</v>
      </c>
      <c r="K317" s="107">
        <f>K316*(1+Tbill_YTM)^(1/52)</f>
        <v/>
      </c>
      <c r="L317" s="67" t="n"/>
      <c r="M317" s="104" t="n">
        <v>33525</v>
      </c>
      <c r="N317" s="108">
        <f>N316*($I317/$I316)</f>
        <v/>
      </c>
      <c r="O317" s="108">
        <f t="array" ref="O317">IF(YEAR(M317)&lt;&gt;YEAR(M316),IF(O316&gt;INDEX(Table2xAcq.1[],_xlfn.AGGREGATE(15,6,(ROW(Tableyear1[])-ROW(INDEX(Tableyear1[],1,1))+1)/(YEAR(Tableyear1[])=YEAR(M316)),1)),O316-(O316-INDEX(Table2xAcq.1[],_xlfn.AGGREGATE(15,6,(ROW(Tableyear1[])-ROW(INDEX(Tableyear1[],1,1))+1)/(YEAR(Tableyear1[])=YEAR(M316)),1)))*$C$25,O316+MAX($Q$2:Q316)*$C$19),O316)*($J317/$J316)</f>
        <v/>
      </c>
      <c r="P317" s="108">
        <f t="array" ref="P317">IF(YEAR(M317)&lt;&gt;YEAR(M316),IF(O316&gt;INDEX(Table2xAcq.1[],_xlfn.AGGREGATE(15,6,(ROW(Tableyear1[])-ROW(INDEX(Tableyear1[],1,1))+1)/(YEAR(Tableyear1[])=YEAR(M316)),1)),P316+(O316-INDEX(Table2xAcq.1[],_xlfn.AGGREGATE(15,6,(ROW(Tableyear1[])-ROW(INDEX(Tableyear1[],1,1))+1)/(YEAR(Tableyear1[])=YEAR(M316)),1)))*$C$25,P316-MAX($Q$2:Q316)*$C$19),P316)*(1+Tbill_YTM)^(1/52)</f>
        <v/>
      </c>
      <c r="Q317" s="72">
        <f>SUM(N317:P317)</f>
        <v/>
      </c>
      <c r="R317" s="72">
        <f>IF(YEAR(M317)&lt;&gt;YEAR(M316), R316*EXP($C$20/52)+(-MAX(Q$2:Q316)*$C$19), R316*EXP($C$20/52))</f>
        <v/>
      </c>
      <c r="S317" s="73">
        <f>Q317/-R317</f>
        <v/>
      </c>
      <c r="T317" s="67" t="n"/>
      <c r="U317" s="67" t="n"/>
      <c r="V317" s="67" t="n"/>
    </row>
    <row r="318">
      <c r="H318" s="104" t="n">
        <v>33532</v>
      </c>
      <c r="I318" s="105" t="n">
        <v>282.940002441406</v>
      </c>
      <c r="J318" s="106" t="n">
        <v>0.216545483172448</v>
      </c>
      <c r="K318" s="107">
        <f>K317*(1+Tbill_YTM)^(1/52)</f>
        <v/>
      </c>
      <c r="L318" s="67" t="n"/>
      <c r="M318" s="104" t="n">
        <v>33532</v>
      </c>
      <c r="N318" s="108">
        <f>N317*($I318/$I317)</f>
        <v/>
      </c>
      <c r="O318" s="108">
        <f t="array" ref="O318">IF(YEAR(M318)&lt;&gt;YEAR(M317),IF(O317&gt;INDEX(Table2xAcq.1[],_xlfn.AGGREGATE(15,6,(ROW(Tableyear1[])-ROW(INDEX(Tableyear1[],1,1))+1)/(YEAR(Tableyear1[])=YEAR(M317)),1)),O317-(O317-INDEX(Table2xAcq.1[],_xlfn.AGGREGATE(15,6,(ROW(Tableyear1[])-ROW(INDEX(Tableyear1[],1,1))+1)/(YEAR(Tableyear1[])=YEAR(M317)),1)))*$C$25,O317+MAX($Q$2:Q317)*$C$19),O317)*($J318/$J317)</f>
        <v/>
      </c>
      <c r="P318" s="108">
        <f t="array" ref="P318">IF(YEAR(M318)&lt;&gt;YEAR(M317),IF(O317&gt;INDEX(Table2xAcq.1[],_xlfn.AGGREGATE(15,6,(ROW(Tableyear1[])-ROW(INDEX(Tableyear1[],1,1))+1)/(YEAR(Tableyear1[])=YEAR(M317)),1)),P317+(O317-INDEX(Table2xAcq.1[],_xlfn.AGGREGATE(15,6,(ROW(Tableyear1[])-ROW(INDEX(Tableyear1[],1,1))+1)/(YEAR(Tableyear1[])=YEAR(M317)),1)))*$C$25,P317-MAX($Q$2:Q317)*$C$19),P317)*(1+Tbill_YTM)^(1/52)</f>
        <v/>
      </c>
      <c r="Q318" s="72">
        <f>SUM(N318:P318)</f>
        <v/>
      </c>
      <c r="R318" s="72">
        <f>IF(YEAR(M318)&lt;&gt;YEAR(M317), R317*EXP($C$20/52)+(-MAX(Q$2:Q317)*$C$19), R317*EXP($C$20/52))</f>
        <v/>
      </c>
      <c r="S318" s="73">
        <f>Q318/-R318</f>
        <v/>
      </c>
      <c r="T318" s="67" t="n"/>
      <c r="U318" s="67" t="n"/>
      <c r="V318" s="67" t="n"/>
    </row>
    <row r="319">
      <c r="H319" s="104" t="n">
        <v>33539</v>
      </c>
      <c r="I319" s="105" t="n">
        <v>290.005004882812</v>
      </c>
      <c r="J319" s="106" t="n">
        <v>0.227359750183742</v>
      </c>
      <c r="K319" s="107">
        <f>K318*(1+Tbill_YTM)^(1/52)</f>
        <v/>
      </c>
      <c r="L319" s="67" t="n"/>
      <c r="M319" s="104" t="n">
        <v>33539</v>
      </c>
      <c r="N319" s="108">
        <f>N318*($I319/$I318)</f>
        <v/>
      </c>
      <c r="O319" s="108">
        <f t="array" ref="O319">IF(YEAR(M319)&lt;&gt;YEAR(M318),IF(O318&gt;INDEX(Table2xAcq.1[],_xlfn.AGGREGATE(15,6,(ROW(Tableyear1[])-ROW(INDEX(Tableyear1[],1,1))+1)/(YEAR(Tableyear1[])=YEAR(M318)),1)),O318-(O318-INDEX(Table2xAcq.1[],_xlfn.AGGREGATE(15,6,(ROW(Tableyear1[])-ROW(INDEX(Tableyear1[],1,1))+1)/(YEAR(Tableyear1[])=YEAR(M318)),1)))*$C$25,O318+MAX($Q$2:Q318)*$C$19),O318)*($J319/$J318)</f>
        <v/>
      </c>
      <c r="P319" s="108">
        <f t="array" ref="P319">IF(YEAR(M319)&lt;&gt;YEAR(M318),IF(O318&gt;INDEX(Table2xAcq.1[],_xlfn.AGGREGATE(15,6,(ROW(Tableyear1[])-ROW(INDEX(Tableyear1[],1,1))+1)/(YEAR(Tableyear1[])=YEAR(M318)),1)),P318+(O318-INDEX(Table2xAcq.1[],_xlfn.AGGREGATE(15,6,(ROW(Tableyear1[])-ROW(INDEX(Tableyear1[],1,1))+1)/(YEAR(Tableyear1[])=YEAR(M318)),1)))*$C$25,P318-MAX($Q$2:Q318)*$C$19),P318)*(1+Tbill_YTM)^(1/52)</f>
        <v/>
      </c>
      <c r="Q319" s="72">
        <f>SUM(N319:P319)</f>
        <v/>
      </c>
      <c r="R319" s="72">
        <f>IF(YEAR(M319)&lt;&gt;YEAR(M318), R318*EXP($C$20/52)+(-MAX(Q$2:Q318)*$C$19), R318*EXP($C$20/52))</f>
        <v/>
      </c>
      <c r="S319" s="73">
        <f>Q319/-R319</f>
        <v/>
      </c>
      <c r="T319" s="67" t="n"/>
      <c r="U319" s="67" t="n"/>
      <c r="V319" s="67" t="n"/>
    </row>
    <row r="320">
      <c r="H320" s="104" t="n">
        <v>33546</v>
      </c>
      <c r="I320" s="105" t="n">
        <v>295.549987792968</v>
      </c>
      <c r="J320" s="106" t="n">
        <v>0.2360541237841951</v>
      </c>
      <c r="K320" s="107">
        <f>K319*(1+Tbill_YTM)^(1/52)</f>
        <v/>
      </c>
      <c r="L320" s="67" t="n"/>
      <c r="M320" s="104" t="n">
        <v>33546</v>
      </c>
      <c r="N320" s="108">
        <f>N319*($I320/$I319)</f>
        <v/>
      </c>
      <c r="O320" s="108">
        <f t="array" ref="O320">IF(YEAR(M320)&lt;&gt;YEAR(M319),IF(O319&gt;INDEX(Table2xAcq.1[],_xlfn.AGGREGATE(15,6,(ROW(Tableyear1[])-ROW(INDEX(Tableyear1[],1,1))+1)/(YEAR(Tableyear1[])=YEAR(M319)),1)),O319-(O319-INDEX(Table2xAcq.1[],_xlfn.AGGREGATE(15,6,(ROW(Tableyear1[])-ROW(INDEX(Tableyear1[],1,1))+1)/(YEAR(Tableyear1[])=YEAR(M319)),1)))*$C$25,O319+MAX($Q$2:Q319)*$C$19),O319)*($J320/$J319)</f>
        <v/>
      </c>
      <c r="P320" s="108">
        <f t="array" ref="P320">IF(YEAR(M320)&lt;&gt;YEAR(M319),IF(O319&gt;INDEX(Table2xAcq.1[],_xlfn.AGGREGATE(15,6,(ROW(Tableyear1[])-ROW(INDEX(Tableyear1[],1,1))+1)/(YEAR(Tableyear1[])=YEAR(M319)),1)),P319+(O319-INDEX(Table2xAcq.1[],_xlfn.AGGREGATE(15,6,(ROW(Tableyear1[])-ROW(INDEX(Tableyear1[],1,1))+1)/(YEAR(Tableyear1[])=YEAR(M319)),1)))*$C$25,P319-MAX($Q$2:Q319)*$C$19),P319)*(1+Tbill_YTM)^(1/52)</f>
        <v/>
      </c>
      <c r="Q320" s="72">
        <f>SUM(N320:P320)</f>
        <v/>
      </c>
      <c r="R320" s="72">
        <f>IF(YEAR(M320)&lt;&gt;YEAR(M319), R319*EXP($C$20/52)+(-MAX(Q$2:Q319)*$C$19), R319*EXP($C$20/52))</f>
        <v/>
      </c>
      <c r="S320" s="73">
        <f>Q320/-R320</f>
        <v/>
      </c>
      <c r="T320" s="67" t="n"/>
      <c r="U320" s="67" t="n"/>
      <c r="V320" s="67" t="n"/>
    </row>
    <row r="321">
      <c r="H321" s="104" t="n">
        <v>33553</v>
      </c>
      <c r="I321" s="105" t="n">
        <v>284.519989013671</v>
      </c>
      <c r="J321" s="106" t="n">
        <v>0.2184349270003904</v>
      </c>
      <c r="K321" s="107">
        <f>K320*(1+Tbill_YTM)^(1/52)</f>
        <v/>
      </c>
      <c r="L321" s="67" t="n"/>
      <c r="M321" s="104" t="n">
        <v>33553</v>
      </c>
      <c r="N321" s="108">
        <f>N320*($I321/$I320)</f>
        <v/>
      </c>
      <c r="O321" s="108">
        <f t="array" ref="O321">IF(YEAR(M321)&lt;&gt;YEAR(M320),IF(O320&gt;INDEX(Table2xAcq.1[],_xlfn.AGGREGATE(15,6,(ROW(Tableyear1[])-ROW(INDEX(Tableyear1[],1,1))+1)/(YEAR(Tableyear1[])=YEAR(M320)),1)),O320-(O320-INDEX(Table2xAcq.1[],_xlfn.AGGREGATE(15,6,(ROW(Tableyear1[])-ROW(INDEX(Tableyear1[],1,1))+1)/(YEAR(Tableyear1[])=YEAR(M320)),1)))*$C$25,O320+MAX($Q$2:Q320)*$C$19),O320)*($J321/$J320)</f>
        <v/>
      </c>
      <c r="P321" s="108">
        <f t="array" ref="P321">IF(YEAR(M321)&lt;&gt;YEAR(M320),IF(O320&gt;INDEX(Table2xAcq.1[],_xlfn.AGGREGATE(15,6,(ROW(Tableyear1[])-ROW(INDEX(Tableyear1[],1,1))+1)/(YEAR(Tableyear1[])=YEAR(M320)),1)),P320+(O320-INDEX(Table2xAcq.1[],_xlfn.AGGREGATE(15,6,(ROW(Tableyear1[])-ROW(INDEX(Tableyear1[],1,1))+1)/(YEAR(Tableyear1[])=YEAR(M320)),1)))*$C$25,P320-MAX($Q$2:Q320)*$C$19),P320)*(1+Tbill_YTM)^(1/52)</f>
        <v/>
      </c>
      <c r="Q321" s="72">
        <f>SUM(N321:P321)</f>
        <v/>
      </c>
      <c r="R321" s="72">
        <f>IF(YEAR(M321)&lt;&gt;YEAR(M320), R320*EXP($C$20/52)+(-MAX(Q$2:Q320)*$C$19), R320*EXP($C$20/52))</f>
        <v/>
      </c>
      <c r="S321" s="73">
        <f>Q321/-R321</f>
        <v/>
      </c>
      <c r="T321" s="67" t="n"/>
      <c r="U321" s="67" t="n"/>
      <c r="V321" s="67" t="n"/>
    </row>
    <row r="322">
      <c r="H322" s="104" t="n">
        <v>33560</v>
      </c>
      <c r="I322" s="105" t="n">
        <v>286.320007324218</v>
      </c>
      <c r="J322" s="106" t="n">
        <v>0.2211987881240094</v>
      </c>
      <c r="K322" s="107">
        <f>K321*(1+Tbill_YTM)^(1/52)</f>
        <v/>
      </c>
      <c r="L322" s="67" t="n"/>
      <c r="M322" s="104" t="n">
        <v>33560</v>
      </c>
      <c r="N322" s="108">
        <f>N321*($I322/$I321)</f>
        <v/>
      </c>
      <c r="O322" s="108">
        <f t="array" ref="O322">IF(YEAR(M322)&lt;&gt;YEAR(M321),IF(O321&gt;INDEX(Table2xAcq.1[],_xlfn.AGGREGATE(15,6,(ROW(Tableyear1[])-ROW(INDEX(Tableyear1[],1,1))+1)/(YEAR(Tableyear1[])=YEAR(M321)),1)),O321-(O321-INDEX(Table2xAcq.1[],_xlfn.AGGREGATE(15,6,(ROW(Tableyear1[])-ROW(INDEX(Tableyear1[],1,1))+1)/(YEAR(Tableyear1[])=YEAR(M321)),1)))*$C$25,O321+MAX($Q$2:Q321)*$C$19),O321)*($J322/$J321)</f>
        <v/>
      </c>
      <c r="P322" s="108">
        <f t="array" ref="P322">IF(YEAR(M322)&lt;&gt;YEAR(M321),IF(O321&gt;INDEX(Table2xAcq.1[],_xlfn.AGGREGATE(15,6,(ROW(Tableyear1[])-ROW(INDEX(Tableyear1[],1,1))+1)/(YEAR(Tableyear1[])=YEAR(M321)),1)),P321+(O321-INDEX(Table2xAcq.1[],_xlfn.AGGREGATE(15,6,(ROW(Tableyear1[])-ROW(INDEX(Tableyear1[],1,1))+1)/(YEAR(Tableyear1[])=YEAR(M321)),1)))*$C$25,P321-MAX($Q$2:Q321)*$C$19),P321)*(1+Tbill_YTM)^(1/52)</f>
        <v/>
      </c>
      <c r="Q322" s="72">
        <f>SUM(N322:P322)</f>
        <v/>
      </c>
      <c r="R322" s="72">
        <f>IF(YEAR(M322)&lt;&gt;YEAR(M321), R321*EXP($C$20/52)+(-MAX(Q$2:Q321)*$C$19), R321*EXP($C$20/52))</f>
        <v/>
      </c>
      <c r="S322" s="73">
        <f>Q322/-R322</f>
        <v/>
      </c>
      <c r="T322" s="67" t="n"/>
      <c r="U322" s="67" t="n"/>
      <c r="V322" s="67" t="n"/>
    </row>
    <row r="323">
      <c r="H323" s="104" t="n">
        <v>33567</v>
      </c>
      <c r="I323" s="105" t="n">
        <v>284.790008544921</v>
      </c>
      <c r="J323" s="106" t="n">
        <v>0.2188347627876418</v>
      </c>
      <c r="K323" s="107">
        <f>K322*(1+Tbill_YTM)^(1/52)</f>
        <v/>
      </c>
      <c r="L323" s="67" t="n"/>
      <c r="M323" s="104" t="n">
        <v>33567</v>
      </c>
      <c r="N323" s="108">
        <f>N322*($I323/$I322)</f>
        <v/>
      </c>
      <c r="O323" s="108">
        <f t="array" ref="O323">IF(YEAR(M323)&lt;&gt;YEAR(M322),IF(O322&gt;INDEX(Table2xAcq.1[],_xlfn.AGGREGATE(15,6,(ROW(Tableyear1[])-ROW(INDEX(Tableyear1[],1,1))+1)/(YEAR(Tableyear1[])=YEAR(M322)),1)),O322-(O322-INDEX(Table2xAcq.1[],_xlfn.AGGREGATE(15,6,(ROW(Tableyear1[])-ROW(INDEX(Tableyear1[],1,1))+1)/(YEAR(Tableyear1[])=YEAR(M322)),1)))*$C$25,O322+MAX($Q$2:Q322)*$C$19),O322)*($J323/$J322)</f>
        <v/>
      </c>
      <c r="P323" s="108">
        <f t="array" ref="P323">IF(YEAR(M323)&lt;&gt;YEAR(M322),IF(O322&gt;INDEX(Table2xAcq.1[],_xlfn.AGGREGATE(15,6,(ROW(Tableyear1[])-ROW(INDEX(Tableyear1[],1,1))+1)/(YEAR(Tableyear1[])=YEAR(M322)),1)),P322+(O322-INDEX(Table2xAcq.1[],_xlfn.AGGREGATE(15,6,(ROW(Tableyear1[])-ROW(INDEX(Tableyear1[],1,1))+1)/(YEAR(Tableyear1[])=YEAR(M322)),1)))*$C$25,P322-MAX($Q$2:Q322)*$C$19),P322)*(1+Tbill_YTM)^(1/52)</f>
        <v/>
      </c>
      <c r="Q323" s="72">
        <f>SUM(N323:P323)</f>
        <v/>
      </c>
      <c r="R323" s="72">
        <f>IF(YEAR(M323)&lt;&gt;YEAR(M322), R322*EXP($C$20/52)+(-MAX(Q$2:Q322)*$C$19), R322*EXP($C$20/52))</f>
        <v/>
      </c>
      <c r="S323" s="73">
        <f>Q323/-R323</f>
        <v/>
      </c>
      <c r="T323" s="67" t="n"/>
      <c r="U323" s="67" t="n"/>
      <c r="V323" s="67" t="n"/>
    </row>
    <row r="324">
      <c r="H324" s="104" t="n">
        <v>33574</v>
      </c>
      <c r="I324" s="105" t="n">
        <v>296.140014648437</v>
      </c>
      <c r="J324" s="106" t="n">
        <v>0.2362776211659365</v>
      </c>
      <c r="K324" s="107">
        <f>K323*(1+Tbill_YTM)^(1/52)</f>
        <v/>
      </c>
      <c r="L324" s="67" t="n"/>
      <c r="M324" s="104" t="n">
        <v>33574</v>
      </c>
      <c r="N324" s="108">
        <f>N323*($I324/$I323)</f>
        <v/>
      </c>
      <c r="O324" s="108">
        <f t="array" ref="O324">IF(YEAR(M324)&lt;&gt;YEAR(M323),IF(O323&gt;INDEX(Table2xAcq.1[],_xlfn.AGGREGATE(15,6,(ROW(Tableyear1[])-ROW(INDEX(Tableyear1[],1,1))+1)/(YEAR(Tableyear1[])=YEAR(M323)),1)),O323-(O323-INDEX(Table2xAcq.1[],_xlfn.AGGREGATE(15,6,(ROW(Tableyear1[])-ROW(INDEX(Tableyear1[],1,1))+1)/(YEAR(Tableyear1[])=YEAR(M323)),1)))*$C$25,O323+MAX($Q$2:Q323)*$C$19),O323)*($J324/$J323)</f>
        <v/>
      </c>
      <c r="P324" s="108">
        <f t="array" ref="P324">IF(YEAR(M324)&lt;&gt;YEAR(M323),IF(O323&gt;INDEX(Table2xAcq.1[],_xlfn.AGGREGATE(15,6,(ROW(Tableyear1[])-ROW(INDEX(Tableyear1[],1,1))+1)/(YEAR(Tableyear1[])=YEAR(M323)),1)),P323+(O323-INDEX(Table2xAcq.1[],_xlfn.AGGREGATE(15,6,(ROW(Tableyear1[])-ROW(INDEX(Tableyear1[],1,1))+1)/(YEAR(Tableyear1[])=YEAR(M323)),1)))*$C$25,P323-MAX($Q$2:Q323)*$C$19),P323)*(1+Tbill_YTM)^(1/52)</f>
        <v/>
      </c>
      <c r="Q324" s="72">
        <f>SUM(N324:P324)</f>
        <v/>
      </c>
      <c r="R324" s="72">
        <f>IF(YEAR(M324)&lt;&gt;YEAR(M323), R323*EXP($C$20/52)+(-MAX(Q$2:Q323)*$C$19), R323*EXP($C$20/52))</f>
        <v/>
      </c>
      <c r="S324" s="73">
        <f>Q324/-R324</f>
        <v/>
      </c>
      <c r="T324" s="67" t="n"/>
      <c r="U324" s="67" t="n"/>
      <c r="V324" s="67" t="n"/>
    </row>
    <row r="325">
      <c r="H325" s="104" t="n">
        <v>33581</v>
      </c>
      <c r="I325" s="105" t="n">
        <v>301.329986572265</v>
      </c>
      <c r="J325" s="106" t="n">
        <v>0.2445593403489105</v>
      </c>
      <c r="K325" s="107">
        <f>K324*(1+Tbill_YTM)^(1/52)</f>
        <v/>
      </c>
      <c r="L325" s="67" t="n"/>
      <c r="M325" s="104" t="n">
        <v>33581</v>
      </c>
      <c r="N325" s="108">
        <f>N324*($I325/$I324)</f>
        <v/>
      </c>
      <c r="O325" s="108">
        <f t="array" ref="O325">IF(YEAR(M325)&lt;&gt;YEAR(M324),IF(O324&gt;INDEX(Table2xAcq.1[],_xlfn.AGGREGATE(15,6,(ROW(Tableyear1[])-ROW(INDEX(Tableyear1[],1,1))+1)/(YEAR(Tableyear1[])=YEAR(M324)),1)),O324-(O324-INDEX(Table2xAcq.1[],_xlfn.AGGREGATE(15,6,(ROW(Tableyear1[])-ROW(INDEX(Tableyear1[],1,1))+1)/(YEAR(Tableyear1[])=YEAR(M324)),1)))*$C$25,O324+MAX($Q$2:Q324)*$C$19),O324)*($J325/$J324)</f>
        <v/>
      </c>
      <c r="P325" s="108">
        <f t="array" ref="P325">IF(YEAR(M325)&lt;&gt;YEAR(M324),IF(O324&gt;INDEX(Table2xAcq.1[],_xlfn.AGGREGATE(15,6,(ROW(Tableyear1[])-ROW(INDEX(Tableyear1[],1,1))+1)/(YEAR(Tableyear1[])=YEAR(M324)),1)),P324+(O324-INDEX(Table2xAcq.1[],_xlfn.AGGREGATE(15,6,(ROW(Tableyear1[])-ROW(INDEX(Tableyear1[],1,1))+1)/(YEAR(Tableyear1[])=YEAR(M324)),1)))*$C$25,P324-MAX($Q$2:Q324)*$C$19),P324)*(1+Tbill_YTM)^(1/52)</f>
        <v/>
      </c>
      <c r="Q325" s="72">
        <f>SUM(N325:P325)</f>
        <v/>
      </c>
      <c r="R325" s="72">
        <f>IF(YEAR(M325)&lt;&gt;YEAR(M324), R324*EXP($C$20/52)+(-MAX(Q$2:Q324)*$C$19), R324*EXP($C$20/52))</f>
        <v/>
      </c>
      <c r="S325" s="73">
        <f>Q325/-R325</f>
        <v/>
      </c>
      <c r="T325" s="67" t="n"/>
      <c r="U325" s="67" t="n"/>
      <c r="V325" s="67" t="n"/>
    </row>
    <row r="326">
      <c r="H326" s="104" t="n">
        <v>33588</v>
      </c>
      <c r="I326" s="105" t="n">
        <v>295.820007324218</v>
      </c>
      <c r="J326" s="106" t="n">
        <v>0.2356155448404247</v>
      </c>
      <c r="K326" s="107">
        <f>K325*(1+Tbill_YTM)^(1/52)</f>
        <v/>
      </c>
      <c r="L326" s="67" t="n"/>
      <c r="M326" s="104" t="n">
        <v>33588</v>
      </c>
      <c r="N326" s="108">
        <f>N325*($I326/$I325)</f>
        <v/>
      </c>
      <c r="O326" s="108">
        <f t="array" ref="O326">IF(YEAR(M326)&lt;&gt;YEAR(M325),IF(O325&gt;INDEX(Table2xAcq.1[],_xlfn.AGGREGATE(15,6,(ROW(Tableyear1[])-ROW(INDEX(Tableyear1[],1,1))+1)/(YEAR(Tableyear1[])=YEAR(M325)),1)),O325-(O325-INDEX(Table2xAcq.1[],_xlfn.AGGREGATE(15,6,(ROW(Tableyear1[])-ROW(INDEX(Tableyear1[],1,1))+1)/(YEAR(Tableyear1[])=YEAR(M325)),1)))*$C$25,O325+MAX($Q$2:Q325)*$C$19),O325)*($J326/$J325)</f>
        <v/>
      </c>
      <c r="P326" s="108">
        <f t="array" ref="P326">IF(YEAR(M326)&lt;&gt;YEAR(M325),IF(O325&gt;INDEX(Table2xAcq.1[],_xlfn.AGGREGATE(15,6,(ROW(Tableyear1[])-ROW(INDEX(Tableyear1[],1,1))+1)/(YEAR(Tableyear1[])=YEAR(M325)),1)),P325+(O325-INDEX(Table2xAcq.1[],_xlfn.AGGREGATE(15,6,(ROW(Tableyear1[])-ROW(INDEX(Tableyear1[],1,1))+1)/(YEAR(Tableyear1[])=YEAR(M325)),1)))*$C$25,P325-MAX($Q$2:Q325)*$C$19),P325)*(1+Tbill_YTM)^(1/52)</f>
        <v/>
      </c>
      <c r="Q326" s="72">
        <f>SUM(N326:P326)</f>
        <v/>
      </c>
      <c r="R326" s="72">
        <f>IF(YEAR(M326)&lt;&gt;YEAR(M325), R325*EXP($C$20/52)+(-MAX(Q$2:Q325)*$C$19), R325*EXP($C$20/52))</f>
        <v/>
      </c>
      <c r="S326" s="73">
        <f>Q326/-R326</f>
        <v/>
      </c>
      <c r="T326" s="67" t="n"/>
      <c r="U326" s="67" t="n"/>
      <c r="V326" s="67" t="n"/>
    </row>
    <row r="327">
      <c r="H327" s="104" t="n">
        <v>33595</v>
      </c>
      <c r="I327" s="105" t="n">
        <v>316.774993896484</v>
      </c>
      <c r="J327" s="106" t="n">
        <v>0.2689961171891836</v>
      </c>
      <c r="K327" s="107">
        <f>K326*(1+Tbill_YTM)^(1/52)</f>
        <v/>
      </c>
      <c r="L327" s="67" t="n"/>
      <c r="M327" s="104" t="n">
        <v>33595</v>
      </c>
      <c r="N327" s="108">
        <f>N326*($I327/$I326)</f>
        <v/>
      </c>
      <c r="O327" s="108">
        <f t="array" ref="O327">IF(YEAR(M327)&lt;&gt;YEAR(M326),IF(O326&gt;INDEX(Table2xAcq.1[],_xlfn.AGGREGATE(15,6,(ROW(Tableyear1[])-ROW(INDEX(Tableyear1[],1,1))+1)/(YEAR(Tableyear1[])=YEAR(M326)),1)),O326-(O326-INDEX(Table2xAcq.1[],_xlfn.AGGREGATE(15,6,(ROW(Tableyear1[])-ROW(INDEX(Tableyear1[],1,1))+1)/(YEAR(Tableyear1[])=YEAR(M326)),1)))*$C$25,O326+MAX($Q$2:Q326)*$C$19),O326)*($J327/$J326)</f>
        <v/>
      </c>
      <c r="P327" s="108">
        <f t="array" ref="P327">IF(YEAR(M327)&lt;&gt;YEAR(M326),IF(O326&gt;INDEX(Table2xAcq.1[],_xlfn.AGGREGATE(15,6,(ROW(Tableyear1[])-ROW(INDEX(Tableyear1[],1,1))+1)/(YEAR(Tableyear1[])=YEAR(M326)),1)),P326+(O326-INDEX(Table2xAcq.1[],_xlfn.AGGREGATE(15,6,(ROW(Tableyear1[])-ROW(INDEX(Tableyear1[],1,1))+1)/(YEAR(Tableyear1[])=YEAR(M326)),1)))*$C$25,P326-MAX($Q$2:Q326)*$C$19),P326)*(1+Tbill_YTM)^(1/52)</f>
        <v/>
      </c>
      <c r="Q327" s="72">
        <f>SUM(N327:P327)</f>
        <v/>
      </c>
      <c r="R327" s="72">
        <f>IF(YEAR(M327)&lt;&gt;YEAR(M326), R326*EXP($C$20/52)+(-MAX(Q$2:Q326)*$C$19), R326*EXP($C$20/52))</f>
        <v/>
      </c>
      <c r="S327" s="73">
        <f>Q327/-R327</f>
        <v/>
      </c>
      <c r="T327" s="67" t="n"/>
      <c r="U327" s="67" t="n"/>
      <c r="V327" s="67" t="n"/>
    </row>
    <row r="328" ht="17.5" customHeight="1" s="15">
      <c r="A328" s="4" t="n"/>
      <c r="G328" s="110" t="inlineStr">
        <is>
          <t>year-end</t>
        </is>
      </c>
      <c r="H328" s="111" t="n">
        <v>33602</v>
      </c>
      <c r="I328" s="112" t="n">
        <v>334.825012207031</v>
      </c>
      <c r="J328" s="113" t="n">
        <v>0.2996512189761478</v>
      </c>
      <c r="K328" s="114">
        <f>K327*(1+Tbill_YTM)^(1/52)</f>
        <v/>
      </c>
      <c r="L328" s="114" t="n"/>
      <c r="M328" s="111" t="n">
        <v>33602</v>
      </c>
      <c r="N328" s="118">
        <f>N327*($I328/$I327)</f>
        <v/>
      </c>
      <c r="O328" s="115">
        <f t="array" ref="O328">IF(YEAR(M328)&lt;&gt;YEAR(M327),IF(O327&gt;INDEX(Table2xAcq.1[],_xlfn.AGGREGATE(15,6,(ROW(Tableyear1[])-ROW(INDEX(Tableyear1[],1,1))+1)/(YEAR(Tableyear1[])=YEAR(M327)),1)),O327-(O327-INDEX(Table2xAcq.1[],_xlfn.AGGREGATE(15,6,(ROW(Tableyear1[])-ROW(INDEX(Tableyear1[],1,1))+1)/(YEAR(Tableyear1[])=YEAR(M327)),1)))*$C$25,O327+MAX($Q$2:Q327)*$C$19),O327)*($J328/$J327)</f>
        <v/>
      </c>
      <c r="P328" s="115">
        <f t="array" ref="P328">IF(YEAR(M328)&lt;&gt;YEAR(M327),IF(O327&gt;INDEX(Table2xAcq.1[],_xlfn.AGGREGATE(15,6,(ROW(Tableyear1[])-ROW(INDEX(Tableyear1[],1,1))+1)/(YEAR(Tableyear1[])=YEAR(M327)),1)),P327+(O327-INDEX(Table2xAcq.1[],_xlfn.AGGREGATE(15,6,(ROW(Tableyear1[])-ROW(INDEX(Tableyear1[],1,1))+1)/(YEAR(Tableyear1[])=YEAR(M327)),1)))*$C$25,P327-MAX($Q$2:Q327)*$C$19),P327)*(1+Tbill_YTM)^(1/52)</f>
        <v/>
      </c>
      <c r="Q328" s="116">
        <f>SUM(N328:P328)</f>
        <v/>
      </c>
      <c r="R328" s="119">
        <f>IF(YEAR(M328)&lt;&gt;YEAR(M327), R327*EXP($C$20/52)+(-MAX(Q$2:Q327)*$C$19), R327*EXP($C$20/52))</f>
        <v/>
      </c>
      <c r="S328" s="117">
        <f>Q328/-R328</f>
        <v/>
      </c>
      <c r="T328" s="110" t="n"/>
      <c r="U328" s="110" t="n"/>
      <c r="V328" s="110" t="n"/>
    </row>
    <row r="329" ht="17.5" customHeight="1" s="15">
      <c r="H329" s="104" t="n">
        <v>33609</v>
      </c>
      <c r="I329" s="105" t="n">
        <v>347.109985351562</v>
      </c>
      <c r="J329" s="106" t="n">
        <v>0.3216400611691663</v>
      </c>
      <c r="K329" s="107">
        <f>K328*(1+Tbill_YTM)^(1/52)</f>
        <v/>
      </c>
      <c r="L329" s="67" t="n"/>
      <c r="M329" s="104" t="n">
        <v>33609</v>
      </c>
      <c r="N329" s="108">
        <f>N328*($I329/$I328)</f>
        <v/>
      </c>
      <c r="O329" s="108">
        <f t="array" ref="O329">IF(YEAR(M329)&lt;&gt;YEAR(M328),IF(O328&gt;INDEX(Table2xAcq.1[],_xlfn.AGGREGATE(15,6,(ROW(Tableyear1[])-ROW(INDEX(Tableyear1[],1,1))+1)/(YEAR(Tableyear1[])=YEAR(M328)),1)),O328-(O328-INDEX(Table2xAcq.1[],_xlfn.AGGREGATE(15,6,(ROW(Tableyear1[])-ROW(INDEX(Tableyear1[],1,1))+1)/(YEAR(Tableyear1[])=YEAR(M328)),1)))*$C$25,O328+MAX($Q$2:Q328)*$C$19),O328)*($J329/$J328)</f>
        <v/>
      </c>
      <c r="P329" s="108">
        <f t="array" ref="P329">IF(YEAR(M329)&lt;&gt;YEAR(M328),IF(O328&gt;INDEX(Table2xAcq.1[],_xlfn.AGGREGATE(15,6,(ROW(Tableyear1[])-ROW(INDEX(Tableyear1[],1,1))+1)/(YEAR(Tableyear1[])=YEAR(M328)),1)),P328+(O328-INDEX(Table2xAcq.1[],_xlfn.AGGREGATE(15,6,(ROW(Tableyear1[])-ROW(INDEX(Tableyear1[],1,1))+1)/(YEAR(Tableyear1[])=YEAR(M328)),1)))*$C$25,P328-MAX($Q$2:Q328)*$C$19),P328)*(1+Tbill_YTM)^(1/52)</f>
        <v/>
      </c>
      <c r="Q329" s="72">
        <f>SUM(N329:P329)</f>
        <v/>
      </c>
      <c r="R329" s="72">
        <f>IF(YEAR(M329)&lt;&gt;YEAR(M328), R328*EXP($C$20/52)+(-MAX(Q$2:Q328)*$C$19), R328*EXP($C$20/52))</f>
        <v/>
      </c>
      <c r="S329" s="73">
        <f>Q329/-R329</f>
        <v/>
      </c>
      <c r="T329" s="67" t="n"/>
      <c r="U329" s="67" t="n"/>
      <c r="V329" s="67" t="n"/>
    </row>
    <row r="330">
      <c r="H330" s="104" t="n">
        <v>33616</v>
      </c>
      <c r="I330" s="105" t="n">
        <v>349.730010986328</v>
      </c>
      <c r="J330" s="106" t="n">
        <v>0.3264956126715376</v>
      </c>
      <c r="K330" s="107">
        <f>K329*(1+Tbill_YTM)^(1/52)</f>
        <v/>
      </c>
      <c r="L330" s="67" t="n"/>
      <c r="M330" s="104" t="n">
        <v>33616</v>
      </c>
      <c r="N330" s="108">
        <f>N329*($I330/$I329)</f>
        <v/>
      </c>
      <c r="O330" s="108">
        <f t="array" ref="O330">IF(YEAR(M330)&lt;&gt;YEAR(M329),IF(O329&gt;INDEX(Table2xAcq.1[],_xlfn.AGGREGATE(15,6,(ROW(Tableyear1[])-ROW(INDEX(Tableyear1[],1,1))+1)/(YEAR(Tableyear1[])=YEAR(M329)),1)),O329-(O329-INDEX(Table2xAcq.1[],_xlfn.AGGREGATE(15,6,(ROW(Tableyear1[])-ROW(INDEX(Tableyear1[],1,1))+1)/(YEAR(Tableyear1[])=YEAR(M329)),1)))*$C$25,O329+MAX($Q$2:Q329)*$C$19),O329)*($J330/$J329)</f>
        <v/>
      </c>
      <c r="P330" s="108">
        <f t="array" ref="P330">IF(YEAR(M330)&lt;&gt;YEAR(M329),IF(O329&gt;INDEX(Table2xAcq.1[],_xlfn.AGGREGATE(15,6,(ROW(Tableyear1[])-ROW(INDEX(Tableyear1[],1,1))+1)/(YEAR(Tableyear1[])=YEAR(M329)),1)),P329+(O329-INDEX(Table2xAcq.1[],_xlfn.AGGREGATE(15,6,(ROW(Tableyear1[])-ROW(INDEX(Tableyear1[],1,1))+1)/(YEAR(Tableyear1[])=YEAR(M329)),1)))*$C$25,P329-MAX($Q$2:Q329)*$C$19),P329)*(1+Tbill_YTM)^(1/52)</f>
        <v/>
      </c>
      <c r="Q330" s="72">
        <f>SUM(N330:P330)</f>
        <v/>
      </c>
      <c r="R330" s="72">
        <f>IF(YEAR(M330)&lt;&gt;YEAR(M329), R329*EXP($C$20/52)+(-MAX(Q$2:Q329)*$C$19), R329*EXP($C$20/52))</f>
        <v/>
      </c>
      <c r="S330" s="73">
        <f>Q330/-R330</f>
        <v/>
      </c>
      <c r="T330" s="67" t="n"/>
      <c r="U330" s="67" t="n"/>
      <c r="V330" s="67" t="n"/>
    </row>
    <row r="331">
      <c r="H331" s="104" t="n">
        <v>33623</v>
      </c>
      <c r="I331" s="105" t="n">
        <v>345.454986572265</v>
      </c>
      <c r="J331" s="106" t="n">
        <v>0.3185135884162051</v>
      </c>
      <c r="K331" s="107">
        <f>K330*(1+Tbill_YTM)^(1/52)</f>
        <v/>
      </c>
      <c r="L331" s="67" t="n"/>
      <c r="M331" s="104" t="n">
        <v>33623</v>
      </c>
      <c r="N331" s="108">
        <f>N330*($I331/$I330)</f>
        <v/>
      </c>
      <c r="O331" s="108">
        <f t="array" ref="O331">IF(YEAR(M331)&lt;&gt;YEAR(M330),IF(O330&gt;INDEX(Table2xAcq.1[],_xlfn.AGGREGATE(15,6,(ROW(Tableyear1[])-ROW(INDEX(Tableyear1[],1,1))+1)/(YEAR(Tableyear1[])=YEAR(M330)),1)),O330-(O330-INDEX(Table2xAcq.1[],_xlfn.AGGREGATE(15,6,(ROW(Tableyear1[])-ROW(INDEX(Tableyear1[],1,1))+1)/(YEAR(Tableyear1[])=YEAR(M330)),1)))*$C$25,O330+MAX($Q$2:Q330)*$C$19),O330)*($J331/$J330)</f>
        <v/>
      </c>
      <c r="P331" s="108">
        <f t="array" ref="P331">IF(YEAR(M331)&lt;&gt;YEAR(M330),IF(O330&gt;INDEX(Table2xAcq.1[],_xlfn.AGGREGATE(15,6,(ROW(Tableyear1[])-ROW(INDEX(Tableyear1[],1,1))+1)/(YEAR(Tableyear1[])=YEAR(M330)),1)),P330+(O330-INDEX(Table2xAcq.1[],_xlfn.AGGREGATE(15,6,(ROW(Tableyear1[])-ROW(INDEX(Tableyear1[],1,1))+1)/(YEAR(Tableyear1[])=YEAR(M330)),1)))*$C$25,P330-MAX($Q$2:Q330)*$C$19),P330)*(1+Tbill_YTM)^(1/52)</f>
        <v/>
      </c>
      <c r="Q331" s="72">
        <f>SUM(N331:P331)</f>
        <v/>
      </c>
      <c r="R331" s="72">
        <f>IF(YEAR(M331)&lt;&gt;YEAR(M330), R330*EXP($C$20/52)+(-MAX(Q$2:Q330)*$C$19), R330*EXP($C$20/52))</f>
        <v/>
      </c>
      <c r="S331" s="73">
        <f>Q331/-R331</f>
        <v/>
      </c>
      <c r="T331" s="67" t="n"/>
      <c r="U331" s="67" t="n"/>
      <c r="V331" s="67" t="n"/>
    </row>
    <row r="332">
      <c r="H332" s="104" t="n">
        <v>33630</v>
      </c>
      <c r="I332" s="105" t="n">
        <v>338.315002441406</v>
      </c>
      <c r="J332" s="106" t="n">
        <v>0.3053472885788807</v>
      </c>
      <c r="K332" s="107">
        <f>K331*(1+Tbill_YTM)^(1/52)</f>
        <v/>
      </c>
      <c r="L332" s="67" t="n"/>
      <c r="M332" s="104" t="n">
        <v>33630</v>
      </c>
      <c r="N332" s="108">
        <f>N331*($I332/$I331)</f>
        <v/>
      </c>
      <c r="O332" s="108">
        <f t="array" ref="O332">IF(YEAR(M332)&lt;&gt;YEAR(M331),IF(O331&gt;INDEX(Table2xAcq.1[],_xlfn.AGGREGATE(15,6,(ROW(Tableyear1[])-ROW(INDEX(Tableyear1[],1,1))+1)/(YEAR(Tableyear1[])=YEAR(M331)),1)),O331-(O331-INDEX(Table2xAcq.1[],_xlfn.AGGREGATE(15,6,(ROW(Tableyear1[])-ROW(INDEX(Tableyear1[],1,1))+1)/(YEAR(Tableyear1[])=YEAR(M331)),1)))*$C$25,O331+MAX($Q$2:Q331)*$C$19),O331)*($J332/$J331)</f>
        <v/>
      </c>
      <c r="P332" s="108">
        <f t="array" ref="P332">IF(YEAR(M332)&lt;&gt;YEAR(M331),IF(O331&gt;INDEX(Table2xAcq.1[],_xlfn.AGGREGATE(15,6,(ROW(Tableyear1[])-ROW(INDEX(Tableyear1[],1,1))+1)/(YEAR(Tableyear1[])=YEAR(M331)),1)),P331+(O331-INDEX(Table2xAcq.1[],_xlfn.AGGREGATE(15,6,(ROW(Tableyear1[])-ROW(INDEX(Tableyear1[],1,1))+1)/(YEAR(Tableyear1[])=YEAR(M331)),1)))*$C$25,P331-MAX($Q$2:Q331)*$C$19),P331)*(1+Tbill_YTM)^(1/52)</f>
        <v/>
      </c>
      <c r="Q332" s="72">
        <f>SUM(N332:P332)</f>
        <v/>
      </c>
      <c r="R332" s="72">
        <f>IF(YEAR(M332)&lt;&gt;YEAR(M331), R331*EXP($C$20/52)+(-MAX(Q$2:Q331)*$C$19), R331*EXP($C$20/52))</f>
        <v/>
      </c>
      <c r="S332" s="73">
        <f>Q332/-R332</f>
        <v/>
      </c>
      <c r="T332" s="67" t="n"/>
      <c r="U332" s="67" t="n"/>
      <c r="V332" s="67" t="n"/>
    </row>
    <row r="333">
      <c r="H333" s="104" t="n">
        <v>33637</v>
      </c>
      <c r="I333" s="105" t="n">
        <v>346.804992675781</v>
      </c>
      <c r="J333" s="106" t="n">
        <v>0.3206726243128558</v>
      </c>
      <c r="K333" s="107">
        <f>K332*(1+Tbill_YTM)^(1/52)</f>
        <v/>
      </c>
      <c r="L333" s="67" t="n"/>
      <c r="M333" s="104" t="n">
        <v>33637</v>
      </c>
      <c r="N333" s="108">
        <f>N332*($I333/$I332)</f>
        <v/>
      </c>
      <c r="O333" s="108">
        <f t="array" ref="O333">IF(YEAR(M333)&lt;&gt;YEAR(M332),IF(O332&gt;INDEX(Table2xAcq.1[],_xlfn.AGGREGATE(15,6,(ROW(Tableyear1[])-ROW(INDEX(Tableyear1[],1,1))+1)/(YEAR(Tableyear1[])=YEAR(M332)),1)),O332-(O332-INDEX(Table2xAcq.1[],_xlfn.AGGREGATE(15,6,(ROW(Tableyear1[])-ROW(INDEX(Tableyear1[],1,1))+1)/(YEAR(Tableyear1[])=YEAR(M332)),1)))*$C$25,O332+MAX($Q$2:Q332)*$C$19),O332)*($J333/$J332)</f>
        <v/>
      </c>
      <c r="P333" s="108">
        <f t="array" ref="P333">IF(YEAR(M333)&lt;&gt;YEAR(M332),IF(O332&gt;INDEX(Table2xAcq.1[],_xlfn.AGGREGATE(15,6,(ROW(Tableyear1[])-ROW(INDEX(Tableyear1[],1,1))+1)/(YEAR(Tableyear1[])=YEAR(M332)),1)),P332+(O332-INDEX(Table2xAcq.1[],_xlfn.AGGREGATE(15,6,(ROW(Tableyear1[])-ROW(INDEX(Tableyear1[],1,1))+1)/(YEAR(Tableyear1[])=YEAR(M332)),1)))*$C$25,P332-MAX($Q$2:Q332)*$C$19),P332)*(1+Tbill_YTM)^(1/52)</f>
        <v/>
      </c>
      <c r="Q333" s="72">
        <f>SUM(N333:P333)</f>
        <v/>
      </c>
      <c r="R333" s="72">
        <f>IF(YEAR(M333)&lt;&gt;YEAR(M332), R332*EXP($C$20/52)+(-MAX(Q$2:Q332)*$C$19), R332*EXP($C$20/52))</f>
        <v/>
      </c>
      <c r="S333" s="73">
        <f>Q333/-R333</f>
        <v/>
      </c>
      <c r="T333" s="67" t="n"/>
      <c r="U333" s="67" t="n"/>
      <c r="V333" s="67" t="n"/>
    </row>
    <row r="334">
      <c r="H334" s="104" t="n">
        <v>33644</v>
      </c>
      <c r="I334" s="105" t="n">
        <v>346.695007324218</v>
      </c>
      <c r="J334" s="106" t="n">
        <v>0.3204692287904928</v>
      </c>
      <c r="K334" s="107">
        <f>K333*(1+Tbill_YTM)^(1/52)</f>
        <v/>
      </c>
      <c r="L334" s="67" t="n"/>
      <c r="M334" s="104" t="n">
        <v>33644</v>
      </c>
      <c r="N334" s="108">
        <f>N333*($I334/$I333)</f>
        <v/>
      </c>
      <c r="O334" s="108">
        <f t="array" ref="O334">IF(YEAR(M334)&lt;&gt;YEAR(M333),IF(O333&gt;INDEX(Table2xAcq.1[],_xlfn.AGGREGATE(15,6,(ROW(Tableyear1[])-ROW(INDEX(Tableyear1[],1,1))+1)/(YEAR(Tableyear1[])=YEAR(M333)),1)),O333-(O333-INDEX(Table2xAcq.1[],_xlfn.AGGREGATE(15,6,(ROW(Tableyear1[])-ROW(INDEX(Tableyear1[],1,1))+1)/(YEAR(Tableyear1[])=YEAR(M333)),1)))*$C$25,O333+MAX($Q$2:Q333)*$C$19),O333)*($J334/$J333)</f>
        <v/>
      </c>
      <c r="P334" s="108">
        <f t="array" ref="P334">IF(YEAR(M334)&lt;&gt;YEAR(M333),IF(O333&gt;INDEX(Table2xAcq.1[],_xlfn.AGGREGATE(15,6,(ROW(Tableyear1[])-ROW(INDEX(Tableyear1[],1,1))+1)/(YEAR(Tableyear1[])=YEAR(M333)),1)),P333+(O333-INDEX(Table2xAcq.1[],_xlfn.AGGREGATE(15,6,(ROW(Tableyear1[])-ROW(INDEX(Tableyear1[],1,1))+1)/(YEAR(Tableyear1[])=YEAR(M333)),1)))*$C$25,P333-MAX($Q$2:Q333)*$C$19),P333)*(1+Tbill_YTM)^(1/52)</f>
        <v/>
      </c>
      <c r="Q334" s="72">
        <f>SUM(N334:P334)</f>
        <v/>
      </c>
      <c r="R334" s="72">
        <f>IF(YEAR(M334)&lt;&gt;YEAR(M333), R333*EXP($C$20/52)+(-MAX(Q$2:Q333)*$C$19), R333*EXP($C$20/52))</f>
        <v/>
      </c>
      <c r="S334" s="73">
        <f>Q334/-R334</f>
        <v/>
      </c>
      <c r="T334" s="67" t="n"/>
      <c r="U334" s="67" t="n"/>
      <c r="V334" s="67" t="n"/>
    </row>
    <row r="335">
      <c r="E335" s="4" t="n"/>
      <c r="F335" s="4" t="n"/>
      <c r="H335" s="104" t="n">
        <v>33651</v>
      </c>
      <c r="I335" s="105" t="n">
        <v>342.390014648437</v>
      </c>
      <c r="J335" s="106" t="n">
        <v>0.312510546642722</v>
      </c>
      <c r="K335" s="107">
        <f>K334*(1+Tbill_YTM)^(1/52)</f>
        <v/>
      </c>
      <c r="L335" s="67" t="n"/>
      <c r="M335" s="104" t="n">
        <v>33651</v>
      </c>
      <c r="N335" s="108">
        <f>N334*($I335/$I334)</f>
        <v/>
      </c>
      <c r="O335" s="108">
        <f t="array" ref="O335">IF(YEAR(M335)&lt;&gt;YEAR(M334),IF(O334&gt;INDEX(Table2xAcq.1[],_xlfn.AGGREGATE(15,6,(ROW(Tableyear1[])-ROW(INDEX(Tableyear1[],1,1))+1)/(YEAR(Tableyear1[])=YEAR(M334)),1)),O334-(O334-INDEX(Table2xAcq.1[],_xlfn.AGGREGATE(15,6,(ROW(Tableyear1[])-ROW(INDEX(Tableyear1[],1,1))+1)/(YEAR(Tableyear1[])=YEAR(M334)),1)))*$C$25,O334+MAX($Q$2:Q334)*$C$19),O334)*($J335/$J334)</f>
        <v/>
      </c>
      <c r="P335" s="108">
        <f t="array" ref="P335">IF(YEAR(M335)&lt;&gt;YEAR(M334),IF(O334&gt;INDEX(Table2xAcq.1[],_xlfn.AGGREGATE(15,6,(ROW(Tableyear1[])-ROW(INDEX(Tableyear1[],1,1))+1)/(YEAR(Tableyear1[])=YEAR(M334)),1)),P334+(O334-INDEX(Table2xAcq.1[],_xlfn.AGGREGATE(15,6,(ROW(Tableyear1[])-ROW(INDEX(Tableyear1[],1,1))+1)/(YEAR(Tableyear1[])=YEAR(M334)),1)))*$C$25,P334-MAX($Q$2:Q334)*$C$19),P334)*(1+Tbill_YTM)^(1/52)</f>
        <v/>
      </c>
      <c r="Q335" s="72">
        <f>SUM(N335:P335)</f>
        <v/>
      </c>
      <c r="R335" s="72">
        <f>IF(YEAR(M335)&lt;&gt;YEAR(M334), R334*EXP($C$20/52)+(-MAX(Q$2:Q334)*$C$19), R334*EXP($C$20/52))</f>
        <v/>
      </c>
      <c r="S335" s="73">
        <f>Q335/-R335</f>
        <v/>
      </c>
      <c r="T335" s="67" t="n"/>
      <c r="U335" s="67" t="n"/>
      <c r="V335" s="67" t="n"/>
    </row>
    <row r="336">
      <c r="B336" s="27" t="n"/>
      <c r="C336" s="4" t="n"/>
      <c r="D336" s="4" t="n"/>
      <c r="H336" s="104" t="n">
        <v>33658</v>
      </c>
      <c r="I336" s="105" t="n">
        <v>345.880004882812</v>
      </c>
      <c r="J336" s="106" t="n">
        <v>0.3188814027381731</v>
      </c>
      <c r="K336" s="107">
        <f>K335*(1+Tbill_YTM)^(1/52)</f>
        <v/>
      </c>
      <c r="L336" s="67" t="n"/>
      <c r="M336" s="104" t="n">
        <v>33658</v>
      </c>
      <c r="N336" s="108">
        <f>N335*($I336/$I335)</f>
        <v/>
      </c>
      <c r="O336" s="108">
        <f t="array" ref="O336">IF(YEAR(M336)&lt;&gt;YEAR(M335),IF(O335&gt;INDEX(Table2xAcq.1[],_xlfn.AGGREGATE(15,6,(ROW(Tableyear1[])-ROW(INDEX(Tableyear1[],1,1))+1)/(YEAR(Tableyear1[])=YEAR(M335)),1)),O335-(O335-INDEX(Table2xAcq.1[],_xlfn.AGGREGATE(15,6,(ROW(Tableyear1[])-ROW(INDEX(Tableyear1[],1,1))+1)/(YEAR(Tableyear1[])=YEAR(M335)),1)))*$C$25,O335+MAX($Q$2:Q335)*$C$19),O335)*($J336/$J335)</f>
        <v/>
      </c>
      <c r="P336" s="108">
        <f t="array" ref="P336">IF(YEAR(M336)&lt;&gt;YEAR(M335),IF(O335&gt;INDEX(Table2xAcq.1[],_xlfn.AGGREGATE(15,6,(ROW(Tableyear1[])-ROW(INDEX(Tableyear1[],1,1))+1)/(YEAR(Tableyear1[])=YEAR(M335)),1)),P335+(O335-INDEX(Table2xAcq.1[],_xlfn.AGGREGATE(15,6,(ROW(Tableyear1[])-ROW(INDEX(Tableyear1[],1,1))+1)/(YEAR(Tableyear1[])=YEAR(M335)),1)))*$C$25,P335-MAX($Q$2:Q335)*$C$19),P335)*(1+Tbill_YTM)^(1/52)</f>
        <v/>
      </c>
      <c r="Q336" s="72">
        <f>SUM(N336:P336)</f>
        <v/>
      </c>
      <c r="R336" s="72">
        <f>IF(YEAR(M336)&lt;&gt;YEAR(M335), R335*EXP($C$20/52)+(-MAX(Q$2:Q335)*$C$19), R335*EXP($C$20/52))</f>
        <v/>
      </c>
      <c r="S336" s="73">
        <f>Q336/-R336</f>
        <v/>
      </c>
      <c r="T336" s="67" t="n"/>
      <c r="U336" s="67" t="n"/>
      <c r="V336" s="67" t="n"/>
    </row>
    <row r="337">
      <c r="H337" s="104" t="n">
        <v>33665</v>
      </c>
      <c r="I337" s="105" t="n">
        <v>333</v>
      </c>
      <c r="J337" s="106" t="n">
        <v>0.2951321604210455</v>
      </c>
      <c r="K337" s="107">
        <f>K336*(1+Tbill_YTM)^(1/52)</f>
        <v/>
      </c>
      <c r="L337" s="67" t="n"/>
      <c r="M337" s="104" t="n">
        <v>33665</v>
      </c>
      <c r="N337" s="108">
        <f>N336*($I337/$I336)</f>
        <v/>
      </c>
      <c r="O337" s="108">
        <f t="array" ref="O337">IF(YEAR(M337)&lt;&gt;YEAR(M336),IF(O336&gt;INDEX(Table2xAcq.1[],_xlfn.AGGREGATE(15,6,(ROW(Tableyear1[])-ROW(INDEX(Tableyear1[],1,1))+1)/(YEAR(Tableyear1[])=YEAR(M336)),1)),O336-(O336-INDEX(Table2xAcq.1[],_xlfn.AGGREGATE(15,6,(ROW(Tableyear1[])-ROW(INDEX(Tableyear1[],1,1))+1)/(YEAR(Tableyear1[])=YEAR(M336)),1)))*$C$25,O336+MAX($Q$2:Q336)*$C$19),O336)*($J337/$J336)</f>
        <v/>
      </c>
      <c r="P337" s="108">
        <f t="array" ref="P337">IF(YEAR(M337)&lt;&gt;YEAR(M336),IF(O336&gt;INDEX(Table2xAcq.1[],_xlfn.AGGREGATE(15,6,(ROW(Tableyear1[])-ROW(INDEX(Tableyear1[],1,1))+1)/(YEAR(Tableyear1[])=YEAR(M336)),1)),P336+(O336-INDEX(Table2xAcq.1[],_xlfn.AGGREGATE(15,6,(ROW(Tableyear1[])-ROW(INDEX(Tableyear1[],1,1))+1)/(YEAR(Tableyear1[])=YEAR(M336)),1)))*$C$25,P336-MAX($Q$2:Q336)*$C$19),P336)*(1+Tbill_YTM)^(1/52)</f>
        <v/>
      </c>
      <c r="Q337" s="72">
        <f>SUM(N337:P337)</f>
        <v/>
      </c>
      <c r="R337" s="72">
        <f>IF(YEAR(M337)&lt;&gt;YEAR(M336), R336*EXP($C$20/52)+(-MAX(Q$2:Q336)*$C$19), R336*EXP($C$20/52))</f>
        <v/>
      </c>
      <c r="S337" s="73">
        <f>Q337/-R337</f>
        <v/>
      </c>
      <c r="T337" s="67" t="n"/>
      <c r="U337" s="67" t="n"/>
      <c r="V337" s="67" t="n"/>
    </row>
    <row r="338">
      <c r="H338" s="104" t="n">
        <v>33672</v>
      </c>
      <c r="I338" s="105" t="n">
        <v>336.470001220703</v>
      </c>
      <c r="J338" s="106" t="n">
        <v>0.30128296496717</v>
      </c>
      <c r="K338" s="107">
        <f>K337*(1+Tbill_YTM)^(1/52)</f>
        <v/>
      </c>
      <c r="L338" s="67" t="n"/>
      <c r="M338" s="104" t="n">
        <v>33672</v>
      </c>
      <c r="N338" s="108">
        <f>N337*($I338/$I337)</f>
        <v/>
      </c>
      <c r="O338" s="108">
        <f t="array" ref="O338">IF(YEAR(M338)&lt;&gt;YEAR(M337),IF(O337&gt;INDEX(Table2xAcq.1[],_xlfn.AGGREGATE(15,6,(ROW(Tableyear1[])-ROW(INDEX(Tableyear1[],1,1))+1)/(YEAR(Tableyear1[])=YEAR(M337)),1)),O337-(O337-INDEX(Table2xAcq.1[],_xlfn.AGGREGATE(15,6,(ROW(Tableyear1[])-ROW(INDEX(Tableyear1[],1,1))+1)/(YEAR(Tableyear1[])=YEAR(M337)),1)))*$C$25,O337+MAX($Q$2:Q337)*$C$19),O337)*($J338/$J337)</f>
        <v/>
      </c>
      <c r="P338" s="108">
        <f t="array" ref="P338">IF(YEAR(M338)&lt;&gt;YEAR(M337),IF(O337&gt;INDEX(Table2xAcq.1[],_xlfn.AGGREGATE(15,6,(ROW(Tableyear1[])-ROW(INDEX(Tableyear1[],1,1))+1)/(YEAR(Tableyear1[])=YEAR(M337)),1)),P337+(O337-INDEX(Table2xAcq.1[],_xlfn.AGGREGATE(15,6,(ROW(Tableyear1[])-ROW(INDEX(Tableyear1[],1,1))+1)/(YEAR(Tableyear1[])=YEAR(M337)),1)))*$C$25,P337-MAX($Q$2:Q337)*$C$19),P337)*(1+Tbill_YTM)^(1/52)</f>
        <v/>
      </c>
      <c r="Q338" s="72">
        <f>SUM(N338:P338)</f>
        <v/>
      </c>
      <c r="R338" s="72">
        <f>IF(YEAR(M338)&lt;&gt;YEAR(M337), R337*EXP($C$20/52)+(-MAX(Q$2:Q337)*$C$19), R337*EXP($C$20/52))</f>
        <v/>
      </c>
      <c r="S338" s="73">
        <f>Q338/-R338</f>
        <v/>
      </c>
      <c r="T338" s="67" t="n"/>
      <c r="U338" s="67" t="n"/>
      <c r="V338" s="67" t="n"/>
    </row>
    <row r="339">
      <c r="H339" s="104" t="n">
        <v>33679</v>
      </c>
      <c r="I339" s="105" t="n">
        <v>340.864990234375</v>
      </c>
      <c r="J339" s="106" t="n">
        <v>0.3091537131244103</v>
      </c>
      <c r="K339" s="107">
        <f>K338*(1+Tbill_YTM)^(1/52)</f>
        <v/>
      </c>
      <c r="L339" s="67" t="n"/>
      <c r="M339" s="104" t="n">
        <v>33679</v>
      </c>
      <c r="N339" s="108">
        <f>N338*($I339/$I338)</f>
        <v/>
      </c>
      <c r="O339" s="108">
        <f t="array" ref="O339">IF(YEAR(M339)&lt;&gt;YEAR(M338),IF(O338&gt;INDEX(Table2xAcq.1[],_xlfn.AGGREGATE(15,6,(ROW(Tableyear1[])-ROW(INDEX(Tableyear1[],1,1))+1)/(YEAR(Tableyear1[])=YEAR(M338)),1)),O338-(O338-INDEX(Table2xAcq.1[],_xlfn.AGGREGATE(15,6,(ROW(Tableyear1[])-ROW(INDEX(Tableyear1[],1,1))+1)/(YEAR(Tableyear1[])=YEAR(M338)),1)))*$C$25,O338+MAX($Q$2:Q338)*$C$19),O338)*($J339/$J338)</f>
        <v/>
      </c>
      <c r="P339" s="108">
        <f t="array" ref="P339">IF(YEAR(M339)&lt;&gt;YEAR(M338),IF(O338&gt;INDEX(Table2xAcq.1[],_xlfn.AGGREGATE(15,6,(ROW(Tableyear1[])-ROW(INDEX(Tableyear1[],1,1))+1)/(YEAR(Tableyear1[])=YEAR(M338)),1)),P338+(O338-INDEX(Table2xAcq.1[],_xlfn.AGGREGATE(15,6,(ROW(Tableyear1[])-ROW(INDEX(Tableyear1[],1,1))+1)/(YEAR(Tableyear1[])=YEAR(M338)),1)))*$C$25,P338-MAX($Q$2:Q338)*$C$19),P338)*(1+Tbill_YTM)^(1/52)</f>
        <v/>
      </c>
      <c r="Q339" s="72">
        <f>SUM(N339:P339)</f>
        <v/>
      </c>
      <c r="R339" s="72">
        <f>IF(YEAR(M339)&lt;&gt;YEAR(M338), R338*EXP($C$20/52)+(-MAX(Q$2:Q338)*$C$19), R338*EXP($C$20/52))</f>
        <v/>
      </c>
      <c r="S339" s="73">
        <f>Q339/-R339</f>
        <v/>
      </c>
      <c r="T339" s="67" t="n"/>
      <c r="U339" s="67" t="n"/>
      <c r="V339" s="67" t="n"/>
    </row>
    <row r="340">
      <c r="H340" s="104" t="n">
        <v>33686</v>
      </c>
      <c r="I340" s="105" t="n">
        <v>324.220001220703</v>
      </c>
      <c r="J340" s="106" t="n">
        <v>0.2789607610412205</v>
      </c>
      <c r="K340" s="107">
        <f>K339*(1+Tbill_YTM)^(1/52)</f>
        <v/>
      </c>
      <c r="L340" s="67" t="n"/>
      <c r="M340" s="104" t="n">
        <v>33686</v>
      </c>
      <c r="N340" s="108">
        <f>N339*($I340/$I339)</f>
        <v/>
      </c>
      <c r="O340" s="108">
        <f t="array" ref="O340">IF(YEAR(M340)&lt;&gt;YEAR(M339),IF(O339&gt;INDEX(Table2xAcq.1[],_xlfn.AGGREGATE(15,6,(ROW(Tableyear1[])-ROW(INDEX(Tableyear1[],1,1))+1)/(YEAR(Tableyear1[])=YEAR(M339)),1)),O339-(O339-INDEX(Table2xAcq.1[],_xlfn.AGGREGATE(15,6,(ROW(Tableyear1[])-ROW(INDEX(Tableyear1[],1,1))+1)/(YEAR(Tableyear1[])=YEAR(M339)),1)))*$C$25,O339+MAX($Q$2:Q339)*$C$19),O339)*($J340/$J339)</f>
        <v/>
      </c>
      <c r="P340" s="108">
        <f t="array" ref="P340">IF(YEAR(M340)&lt;&gt;YEAR(M339),IF(O339&gt;INDEX(Table2xAcq.1[],_xlfn.AGGREGATE(15,6,(ROW(Tableyear1[])-ROW(INDEX(Tableyear1[],1,1))+1)/(YEAR(Tableyear1[])=YEAR(M339)),1)),P339+(O339-INDEX(Table2xAcq.1[],_xlfn.AGGREGATE(15,6,(ROW(Tableyear1[])-ROW(INDEX(Tableyear1[],1,1))+1)/(YEAR(Tableyear1[])=YEAR(M339)),1)))*$C$25,P339-MAX($Q$2:Q339)*$C$19),P339)*(1+Tbill_YTM)^(1/52)</f>
        <v/>
      </c>
      <c r="Q340" s="72">
        <f>SUM(N340:P340)</f>
        <v/>
      </c>
      <c r="R340" s="72">
        <f>IF(YEAR(M340)&lt;&gt;YEAR(M339), R339*EXP($C$20/52)+(-MAX(Q$2:Q339)*$C$19), R339*EXP($C$20/52))</f>
        <v/>
      </c>
      <c r="S340" s="73">
        <f>Q340/-R340</f>
        <v/>
      </c>
      <c r="T340" s="67" t="n"/>
      <c r="U340" s="67" t="n"/>
      <c r="V340" s="67" t="n"/>
    </row>
    <row r="341">
      <c r="H341" s="104" t="n">
        <v>33693</v>
      </c>
      <c r="I341" s="105" t="n">
        <v>316.385009765625</v>
      </c>
      <c r="J341" s="106" t="n">
        <v>0.2654782172695165</v>
      </c>
      <c r="K341" s="107">
        <f>K340*(1+Tbill_YTM)^(1/52)</f>
        <v/>
      </c>
      <c r="L341" s="67" t="n"/>
      <c r="M341" s="104" t="n">
        <v>33693</v>
      </c>
      <c r="N341" s="108">
        <f>N340*($I341/$I340)</f>
        <v/>
      </c>
      <c r="O341" s="108">
        <f t="array" ref="O341">IF(YEAR(M341)&lt;&gt;YEAR(M340),IF(O340&gt;INDEX(Table2xAcq.1[],_xlfn.AGGREGATE(15,6,(ROW(Tableyear1[])-ROW(INDEX(Tableyear1[],1,1))+1)/(YEAR(Tableyear1[])=YEAR(M340)),1)),O340-(O340-INDEX(Table2xAcq.1[],_xlfn.AGGREGATE(15,6,(ROW(Tableyear1[])-ROW(INDEX(Tableyear1[],1,1))+1)/(YEAR(Tableyear1[])=YEAR(M340)),1)))*$C$25,O340+MAX($Q$2:Q340)*$C$19),O340)*($J341/$J340)</f>
        <v/>
      </c>
      <c r="P341" s="108">
        <f t="array" ref="P341">IF(YEAR(M341)&lt;&gt;YEAR(M340),IF(O340&gt;INDEX(Table2xAcq.1[],_xlfn.AGGREGATE(15,6,(ROW(Tableyear1[])-ROW(INDEX(Tableyear1[],1,1))+1)/(YEAR(Tableyear1[])=YEAR(M340)),1)),P340+(O340-INDEX(Table2xAcq.1[],_xlfn.AGGREGATE(15,6,(ROW(Tableyear1[])-ROW(INDEX(Tableyear1[],1,1))+1)/(YEAR(Tableyear1[])=YEAR(M340)),1)))*$C$25,P340-MAX($Q$2:Q340)*$C$19),P340)*(1+Tbill_YTM)^(1/52)</f>
        <v/>
      </c>
      <c r="Q341" s="72">
        <f>SUM(N341:P341)</f>
        <v/>
      </c>
      <c r="R341" s="72">
        <f>IF(YEAR(M341)&lt;&gt;YEAR(M340), R340*EXP($C$20/52)+(-MAX(Q$2:Q340)*$C$19), R340*EXP($C$20/52))</f>
        <v/>
      </c>
      <c r="S341" s="73">
        <f>Q341/-R341</f>
        <v/>
      </c>
      <c r="T341" s="67" t="n"/>
      <c r="U341" s="67" t="n"/>
      <c r="V341" s="67" t="n"/>
    </row>
    <row r="342">
      <c r="H342" s="104" t="n">
        <v>33700</v>
      </c>
      <c r="I342" s="105" t="n">
        <v>312.984985351562</v>
      </c>
      <c r="J342" s="106" t="n">
        <v>0.2597723058498387</v>
      </c>
      <c r="K342" s="107">
        <f>K341*(1+Tbill_YTM)^(1/52)</f>
        <v/>
      </c>
      <c r="L342" s="67" t="n"/>
      <c r="M342" s="104" t="n">
        <v>33700</v>
      </c>
      <c r="N342" s="108">
        <f>N341*($I342/$I341)</f>
        <v/>
      </c>
      <c r="O342" s="108">
        <f t="array" ref="O342">IF(YEAR(M342)&lt;&gt;YEAR(M341),IF(O341&gt;INDEX(Table2xAcq.1[],_xlfn.AGGREGATE(15,6,(ROW(Tableyear1[])-ROW(INDEX(Tableyear1[],1,1))+1)/(YEAR(Tableyear1[])=YEAR(M341)),1)),O341-(O341-INDEX(Table2xAcq.1[],_xlfn.AGGREGATE(15,6,(ROW(Tableyear1[])-ROW(INDEX(Tableyear1[],1,1))+1)/(YEAR(Tableyear1[])=YEAR(M341)),1)))*$C$25,O341+MAX($Q$2:Q341)*$C$19),O341)*($J342/$J341)</f>
        <v/>
      </c>
      <c r="P342" s="108">
        <f t="array" ref="P342">IF(YEAR(M342)&lt;&gt;YEAR(M341),IF(O341&gt;INDEX(Table2xAcq.1[],_xlfn.AGGREGATE(15,6,(ROW(Tableyear1[])-ROW(INDEX(Tableyear1[],1,1))+1)/(YEAR(Tableyear1[])=YEAR(M341)),1)),P341+(O341-INDEX(Table2xAcq.1[],_xlfn.AGGREGATE(15,6,(ROW(Tableyear1[])-ROW(INDEX(Tableyear1[],1,1))+1)/(YEAR(Tableyear1[])=YEAR(M341)),1)))*$C$25,P341-MAX($Q$2:Q341)*$C$19),P341)*(1+Tbill_YTM)^(1/52)</f>
        <v/>
      </c>
      <c r="Q342" s="72">
        <f>SUM(N342:P342)</f>
        <v/>
      </c>
      <c r="R342" s="72">
        <f>IF(YEAR(M342)&lt;&gt;YEAR(M341), R341*EXP($C$20/52)+(-MAX(Q$2:Q341)*$C$19), R341*EXP($C$20/52))</f>
        <v/>
      </c>
      <c r="S342" s="73">
        <f>Q342/-R342</f>
        <v/>
      </c>
      <c r="T342" s="67" t="n"/>
      <c r="U342" s="67" t="n"/>
      <c r="V342" s="67" t="n"/>
    </row>
    <row r="343">
      <c r="H343" s="104" t="n">
        <v>33707</v>
      </c>
      <c r="I343" s="105" t="n">
        <v>319.234985351562</v>
      </c>
      <c r="J343" s="106" t="n">
        <v>0.2701470968944493</v>
      </c>
      <c r="K343" s="107">
        <f>K342*(1+Tbill_YTM)^(1/52)</f>
        <v/>
      </c>
      <c r="L343" s="67" t="n"/>
      <c r="M343" s="104" t="n">
        <v>33707</v>
      </c>
      <c r="N343" s="108">
        <f>N342*($I343/$I342)</f>
        <v/>
      </c>
      <c r="O343" s="108">
        <f t="array" ref="O343">IF(YEAR(M343)&lt;&gt;YEAR(M342),IF(O342&gt;INDEX(Table2xAcq.1[],_xlfn.AGGREGATE(15,6,(ROW(Tableyear1[])-ROW(INDEX(Tableyear1[],1,1))+1)/(YEAR(Tableyear1[])=YEAR(M342)),1)),O342-(O342-INDEX(Table2xAcq.1[],_xlfn.AGGREGATE(15,6,(ROW(Tableyear1[])-ROW(INDEX(Tableyear1[],1,1))+1)/(YEAR(Tableyear1[])=YEAR(M342)),1)))*$C$25,O342+MAX($Q$2:Q342)*$C$19),O342)*($J343/$J342)</f>
        <v/>
      </c>
      <c r="P343" s="108">
        <f t="array" ref="P343">IF(YEAR(M343)&lt;&gt;YEAR(M342),IF(O342&gt;INDEX(Table2xAcq.1[],_xlfn.AGGREGATE(15,6,(ROW(Tableyear1[])-ROW(INDEX(Tableyear1[],1,1))+1)/(YEAR(Tableyear1[])=YEAR(M342)),1)),P342+(O342-INDEX(Table2xAcq.1[],_xlfn.AGGREGATE(15,6,(ROW(Tableyear1[])-ROW(INDEX(Tableyear1[],1,1))+1)/(YEAR(Tableyear1[])=YEAR(M342)),1)))*$C$25,P342-MAX($Q$2:Q342)*$C$19),P342)*(1+Tbill_YTM)^(1/52)</f>
        <v/>
      </c>
      <c r="Q343" s="72">
        <f>SUM(N343:P343)</f>
        <v/>
      </c>
      <c r="R343" s="72">
        <f>IF(YEAR(M343)&lt;&gt;YEAR(M342), R342*EXP($C$20/52)+(-MAX(Q$2:Q342)*$C$19), R342*EXP($C$20/52))</f>
        <v/>
      </c>
      <c r="S343" s="73">
        <f>Q343/-R343</f>
        <v/>
      </c>
      <c r="T343" s="67" t="n"/>
      <c r="U343" s="67" t="n"/>
      <c r="V343" s="67" t="n"/>
    </row>
    <row r="344">
      <c r="H344" s="104" t="n">
        <v>33714</v>
      </c>
      <c r="I344" s="105" t="n">
        <v>303.815002441406</v>
      </c>
      <c r="J344" s="106" t="n">
        <v>0.2440493080649878</v>
      </c>
      <c r="K344" s="107">
        <f>K343*(1+Tbill_YTM)^(1/52)</f>
        <v/>
      </c>
      <c r="L344" s="67" t="n"/>
      <c r="M344" s="104" t="n">
        <v>33714</v>
      </c>
      <c r="N344" s="108">
        <f>N343*($I344/$I343)</f>
        <v/>
      </c>
      <c r="O344" s="108">
        <f t="array" ref="O344">IF(YEAR(M344)&lt;&gt;YEAR(M343),IF(O343&gt;INDEX(Table2xAcq.1[],_xlfn.AGGREGATE(15,6,(ROW(Tableyear1[])-ROW(INDEX(Tableyear1[],1,1))+1)/(YEAR(Tableyear1[])=YEAR(M343)),1)),O343-(O343-INDEX(Table2xAcq.1[],_xlfn.AGGREGATE(15,6,(ROW(Tableyear1[])-ROW(INDEX(Tableyear1[],1,1))+1)/(YEAR(Tableyear1[])=YEAR(M343)),1)))*$C$25,O343+MAX($Q$2:Q343)*$C$19),O343)*($J344/$J343)</f>
        <v/>
      </c>
      <c r="P344" s="108">
        <f t="array" ref="P344">IF(YEAR(M344)&lt;&gt;YEAR(M343),IF(O343&gt;INDEX(Table2xAcq.1[],_xlfn.AGGREGATE(15,6,(ROW(Tableyear1[])-ROW(INDEX(Tableyear1[],1,1))+1)/(YEAR(Tableyear1[])=YEAR(M343)),1)),P343+(O343-INDEX(Table2xAcq.1[],_xlfn.AGGREGATE(15,6,(ROW(Tableyear1[])-ROW(INDEX(Tableyear1[],1,1))+1)/(YEAR(Tableyear1[])=YEAR(M343)),1)))*$C$25,P343-MAX($Q$2:Q343)*$C$19),P343)*(1+Tbill_YTM)^(1/52)</f>
        <v/>
      </c>
      <c r="Q344" s="72">
        <f>SUM(N344:P344)</f>
        <v/>
      </c>
      <c r="R344" s="72">
        <f>IF(YEAR(M344)&lt;&gt;YEAR(M343), R343*EXP($C$20/52)+(-MAX(Q$2:Q343)*$C$19), R343*EXP($C$20/52))</f>
        <v/>
      </c>
      <c r="S344" s="73">
        <f>Q344/-R344</f>
        <v/>
      </c>
      <c r="T344" s="67" t="n"/>
      <c r="U344" s="67" t="n"/>
      <c r="V344" s="67" t="n"/>
    </row>
    <row r="345">
      <c r="H345" s="104" t="n">
        <v>33721</v>
      </c>
      <c r="I345" s="105" t="n">
        <v>307.475006103515</v>
      </c>
      <c r="J345" s="106" t="n">
        <v>0.2499293426523205</v>
      </c>
      <c r="K345" s="107">
        <f>K344*(1+Tbill_YTM)^(1/52)</f>
        <v/>
      </c>
      <c r="L345" s="67" t="n"/>
      <c r="M345" s="104" t="n">
        <v>33721</v>
      </c>
      <c r="N345" s="108">
        <f>N344*($I345/$I344)</f>
        <v/>
      </c>
      <c r="O345" s="108">
        <f t="array" ref="O345">IF(YEAR(M345)&lt;&gt;YEAR(M344),IF(O344&gt;INDEX(Table2xAcq.1[],_xlfn.AGGREGATE(15,6,(ROW(Tableyear1[])-ROW(INDEX(Tableyear1[],1,1))+1)/(YEAR(Tableyear1[])=YEAR(M344)),1)),O344-(O344-INDEX(Table2xAcq.1[],_xlfn.AGGREGATE(15,6,(ROW(Tableyear1[])-ROW(INDEX(Tableyear1[],1,1))+1)/(YEAR(Tableyear1[])=YEAR(M344)),1)))*$C$25,O344+MAX($Q$2:Q344)*$C$19),O344)*($J345/$J344)</f>
        <v/>
      </c>
      <c r="P345" s="108">
        <f t="array" ref="P345">IF(YEAR(M345)&lt;&gt;YEAR(M344),IF(O344&gt;INDEX(Table2xAcq.1[],_xlfn.AGGREGATE(15,6,(ROW(Tableyear1[])-ROW(INDEX(Tableyear1[],1,1))+1)/(YEAR(Tableyear1[])=YEAR(M344)),1)),P344+(O344-INDEX(Table2xAcq.1[],_xlfn.AGGREGATE(15,6,(ROW(Tableyear1[])-ROW(INDEX(Tableyear1[],1,1))+1)/(YEAR(Tableyear1[])=YEAR(M344)),1)))*$C$25,P344-MAX($Q$2:Q344)*$C$19),P344)*(1+Tbill_YTM)^(1/52)</f>
        <v/>
      </c>
      <c r="Q345" s="72">
        <f>SUM(N345:P345)</f>
        <v/>
      </c>
      <c r="R345" s="72">
        <f>IF(YEAR(M345)&lt;&gt;YEAR(M344), R344*EXP($C$20/52)+(-MAX(Q$2:Q344)*$C$19), R344*EXP($C$20/52))</f>
        <v/>
      </c>
      <c r="S345" s="73">
        <f>Q345/-R345</f>
        <v/>
      </c>
      <c r="T345" s="67" t="n"/>
      <c r="U345" s="67" t="n"/>
      <c r="V345" s="67" t="n"/>
    </row>
    <row r="346">
      <c r="H346" s="104" t="n">
        <v>33728</v>
      </c>
      <c r="I346" s="105" t="n">
        <v>311.265014648437</v>
      </c>
      <c r="J346" s="106" t="n">
        <v>0.2560907172387162</v>
      </c>
      <c r="K346" s="107">
        <f>K345*(1+Tbill_YTM)^(1/52)</f>
        <v/>
      </c>
      <c r="L346" s="67" t="n"/>
      <c r="M346" s="104" t="n">
        <v>33728</v>
      </c>
      <c r="N346" s="108">
        <f>N345*($I346/$I345)</f>
        <v/>
      </c>
      <c r="O346" s="108">
        <f t="array" ref="O346">IF(YEAR(M346)&lt;&gt;YEAR(M345),IF(O345&gt;INDEX(Table2xAcq.1[],_xlfn.AGGREGATE(15,6,(ROW(Tableyear1[])-ROW(INDEX(Tableyear1[],1,1))+1)/(YEAR(Tableyear1[])=YEAR(M345)),1)),O345-(O345-INDEX(Table2xAcq.1[],_xlfn.AGGREGATE(15,6,(ROW(Tableyear1[])-ROW(INDEX(Tableyear1[],1,1))+1)/(YEAR(Tableyear1[])=YEAR(M345)),1)))*$C$25,O345+MAX($Q$2:Q345)*$C$19),O345)*($J346/$J345)</f>
        <v/>
      </c>
      <c r="P346" s="108">
        <f t="array" ref="P346">IF(YEAR(M346)&lt;&gt;YEAR(M345),IF(O345&gt;INDEX(Table2xAcq.1[],_xlfn.AGGREGATE(15,6,(ROW(Tableyear1[])-ROW(INDEX(Tableyear1[],1,1))+1)/(YEAR(Tableyear1[])=YEAR(M345)),1)),P345+(O345-INDEX(Table2xAcq.1[],_xlfn.AGGREGATE(15,6,(ROW(Tableyear1[])-ROW(INDEX(Tableyear1[],1,1))+1)/(YEAR(Tableyear1[])=YEAR(M345)),1)))*$C$25,P345-MAX($Q$2:Q345)*$C$19),P345)*(1+Tbill_YTM)^(1/52)</f>
        <v/>
      </c>
      <c r="Q346" s="72">
        <f>SUM(N346:P346)</f>
        <v/>
      </c>
      <c r="R346" s="72">
        <f>IF(YEAR(M346)&lt;&gt;YEAR(M345), R345*EXP($C$20/52)+(-MAX(Q$2:Q345)*$C$19), R345*EXP($C$20/52))</f>
        <v/>
      </c>
      <c r="S346" s="73">
        <f>Q346/-R346</f>
        <v/>
      </c>
      <c r="T346" s="67" t="n"/>
      <c r="U346" s="67" t="n"/>
      <c r="V346" s="67" t="n"/>
    </row>
    <row r="347">
      <c r="H347" s="104" t="n">
        <v>33735</v>
      </c>
      <c r="I347" s="105" t="n">
        <v>303.015014648437</v>
      </c>
      <c r="J347" s="106" t="n">
        <v>0.2425154786619961</v>
      </c>
      <c r="K347" s="107">
        <f>K346*(1+Tbill_YTM)^(1/52)</f>
        <v/>
      </c>
      <c r="L347" s="67" t="n"/>
      <c r="M347" s="104" t="n">
        <v>33735</v>
      </c>
      <c r="N347" s="108">
        <f>N346*($I347/$I346)</f>
        <v/>
      </c>
      <c r="O347" s="108">
        <f t="array" ref="O347">IF(YEAR(M347)&lt;&gt;YEAR(M346),IF(O346&gt;INDEX(Table2xAcq.1[],_xlfn.AGGREGATE(15,6,(ROW(Tableyear1[])-ROW(INDEX(Tableyear1[],1,1))+1)/(YEAR(Tableyear1[])=YEAR(M346)),1)),O346-(O346-INDEX(Table2xAcq.1[],_xlfn.AGGREGATE(15,6,(ROW(Tableyear1[])-ROW(INDEX(Tableyear1[],1,1))+1)/(YEAR(Tableyear1[])=YEAR(M346)),1)))*$C$25,O346+MAX($Q$2:Q346)*$C$19),O346)*($J347/$J346)</f>
        <v/>
      </c>
      <c r="P347" s="108">
        <f t="array" ref="P347">IF(YEAR(M347)&lt;&gt;YEAR(M346),IF(O346&gt;INDEX(Table2xAcq.1[],_xlfn.AGGREGATE(15,6,(ROW(Tableyear1[])-ROW(INDEX(Tableyear1[],1,1))+1)/(YEAR(Tableyear1[])=YEAR(M346)),1)),P346+(O346-INDEX(Table2xAcq.1[],_xlfn.AGGREGATE(15,6,(ROW(Tableyear1[])-ROW(INDEX(Tableyear1[],1,1))+1)/(YEAR(Tableyear1[])=YEAR(M346)),1)))*$C$25,P346-MAX($Q$2:Q346)*$C$19),P346)*(1+Tbill_YTM)^(1/52)</f>
        <v/>
      </c>
      <c r="Q347" s="72">
        <f>SUM(N347:P347)</f>
        <v/>
      </c>
      <c r="R347" s="72">
        <f>IF(YEAR(M347)&lt;&gt;YEAR(M346), R346*EXP($C$20/52)+(-MAX(Q$2:Q346)*$C$19), R346*EXP($C$20/52))</f>
        <v/>
      </c>
      <c r="S347" s="73">
        <f>Q347/-R347</f>
        <v/>
      </c>
      <c r="T347" s="67" t="n"/>
      <c r="U347" s="67" t="n"/>
      <c r="V347" s="67" t="n"/>
    </row>
    <row r="348">
      <c r="H348" s="104" t="n">
        <v>33742</v>
      </c>
      <c r="I348" s="105" t="n">
        <v>308.380004882812</v>
      </c>
      <c r="J348" s="106" t="n">
        <v>0.2511031268761675</v>
      </c>
      <c r="K348" s="107">
        <f>K347*(1+Tbill_YTM)^(1/52)</f>
        <v/>
      </c>
      <c r="L348" s="67" t="n"/>
      <c r="M348" s="104" t="n">
        <v>33742</v>
      </c>
      <c r="N348" s="108">
        <f>N347*($I348/$I347)</f>
        <v/>
      </c>
      <c r="O348" s="108">
        <f t="array" ref="O348">IF(YEAR(M348)&lt;&gt;YEAR(M347),IF(O347&gt;INDEX(Table2xAcq.1[],_xlfn.AGGREGATE(15,6,(ROW(Tableyear1[])-ROW(INDEX(Tableyear1[],1,1))+1)/(YEAR(Tableyear1[])=YEAR(M347)),1)),O347-(O347-INDEX(Table2xAcq.1[],_xlfn.AGGREGATE(15,6,(ROW(Tableyear1[])-ROW(INDEX(Tableyear1[],1,1))+1)/(YEAR(Tableyear1[])=YEAR(M347)),1)))*$C$25,O347+MAX($Q$2:Q347)*$C$19),O347)*($J348/$J347)</f>
        <v/>
      </c>
      <c r="P348" s="108">
        <f t="array" ref="P348">IF(YEAR(M348)&lt;&gt;YEAR(M347),IF(O347&gt;INDEX(Table2xAcq.1[],_xlfn.AGGREGATE(15,6,(ROW(Tableyear1[])-ROW(INDEX(Tableyear1[],1,1))+1)/(YEAR(Tableyear1[])=YEAR(M347)),1)),P347+(O347-INDEX(Table2xAcq.1[],_xlfn.AGGREGATE(15,6,(ROW(Tableyear1[])-ROW(INDEX(Tableyear1[],1,1))+1)/(YEAR(Tableyear1[])=YEAR(M347)),1)))*$C$25,P347-MAX($Q$2:Q347)*$C$19),P347)*(1+Tbill_YTM)^(1/52)</f>
        <v/>
      </c>
      <c r="Q348" s="72">
        <f>SUM(N348:P348)</f>
        <v/>
      </c>
      <c r="R348" s="72">
        <f>IF(YEAR(M348)&lt;&gt;YEAR(M347), R347*EXP($C$20/52)+(-MAX(Q$2:Q347)*$C$19), R347*EXP($C$20/52))</f>
        <v/>
      </c>
      <c r="S348" s="73">
        <f>Q348/-R348</f>
        <v/>
      </c>
      <c r="T348" s="67" t="n"/>
      <c r="U348" s="67" t="n"/>
      <c r="V348" s="67" t="n"/>
    </row>
    <row r="349">
      <c r="H349" s="104" t="n">
        <v>33749</v>
      </c>
      <c r="I349" s="105" t="n">
        <v>315.295013427734</v>
      </c>
      <c r="J349" s="106" t="n">
        <v>0.262364429428291</v>
      </c>
      <c r="K349" s="107">
        <f>K348*(1+Tbill_YTM)^(1/52)</f>
        <v/>
      </c>
      <c r="L349" s="67" t="n"/>
      <c r="M349" s="104" t="n">
        <v>33749</v>
      </c>
      <c r="N349" s="108">
        <f>N348*($I349/$I348)</f>
        <v/>
      </c>
      <c r="O349" s="108">
        <f t="array" ref="O349">IF(YEAR(M349)&lt;&gt;YEAR(M348),IF(O348&gt;INDEX(Table2xAcq.1[],_xlfn.AGGREGATE(15,6,(ROW(Tableyear1[])-ROW(INDEX(Tableyear1[],1,1))+1)/(YEAR(Tableyear1[])=YEAR(M348)),1)),O348-(O348-INDEX(Table2xAcq.1[],_xlfn.AGGREGATE(15,6,(ROW(Tableyear1[])-ROW(INDEX(Tableyear1[],1,1))+1)/(YEAR(Tableyear1[])=YEAR(M348)),1)))*$C$25,O348+MAX($Q$2:Q348)*$C$19),O348)*($J349/$J348)</f>
        <v/>
      </c>
      <c r="P349" s="108">
        <f t="array" ref="P349">IF(YEAR(M349)&lt;&gt;YEAR(M348),IF(O348&gt;INDEX(Table2xAcq.1[],_xlfn.AGGREGATE(15,6,(ROW(Tableyear1[])-ROW(INDEX(Tableyear1[],1,1))+1)/(YEAR(Tableyear1[])=YEAR(M348)),1)),P348+(O348-INDEX(Table2xAcq.1[],_xlfn.AGGREGATE(15,6,(ROW(Tableyear1[])-ROW(INDEX(Tableyear1[],1,1))+1)/(YEAR(Tableyear1[])=YEAR(M348)),1)))*$C$25,P348-MAX($Q$2:Q348)*$C$19),P348)*(1+Tbill_YTM)^(1/52)</f>
        <v/>
      </c>
      <c r="Q349" s="72">
        <f>SUM(N349:P349)</f>
        <v/>
      </c>
      <c r="R349" s="72">
        <f>IF(YEAR(M349)&lt;&gt;YEAR(M348), R348*EXP($C$20/52)+(-MAX(Q$2:Q348)*$C$19), R348*EXP($C$20/52))</f>
        <v/>
      </c>
      <c r="S349" s="73">
        <f>Q349/-R349</f>
        <v/>
      </c>
      <c r="T349" s="67" t="n"/>
      <c r="U349" s="67" t="n"/>
      <c r="V349" s="67" t="n"/>
    </row>
    <row r="350">
      <c r="H350" s="104" t="n">
        <v>33756</v>
      </c>
      <c r="I350" s="105" t="n">
        <v>313.244995117187</v>
      </c>
      <c r="J350" s="106" t="n">
        <v>0.2589526920936789</v>
      </c>
      <c r="K350" s="107">
        <f>K349*(1+Tbill_YTM)^(1/52)</f>
        <v/>
      </c>
      <c r="L350" s="67" t="n"/>
      <c r="M350" s="104" t="n">
        <v>33756</v>
      </c>
      <c r="N350" s="108">
        <f>N349*($I350/$I349)</f>
        <v/>
      </c>
      <c r="O350" s="108">
        <f t="array" ref="O350">IF(YEAR(M350)&lt;&gt;YEAR(M349),IF(O349&gt;INDEX(Table2xAcq.1[],_xlfn.AGGREGATE(15,6,(ROW(Tableyear1[])-ROW(INDEX(Tableyear1[],1,1))+1)/(YEAR(Tableyear1[])=YEAR(M349)),1)),O349-(O349-INDEX(Table2xAcq.1[],_xlfn.AGGREGATE(15,6,(ROW(Tableyear1[])-ROW(INDEX(Tableyear1[],1,1))+1)/(YEAR(Tableyear1[])=YEAR(M349)),1)))*$C$25,O349+MAX($Q$2:Q349)*$C$19),O349)*($J350/$J349)</f>
        <v/>
      </c>
      <c r="P350" s="108">
        <f t="array" ref="P350">IF(YEAR(M350)&lt;&gt;YEAR(M349),IF(O349&gt;INDEX(Table2xAcq.1[],_xlfn.AGGREGATE(15,6,(ROW(Tableyear1[])-ROW(INDEX(Tableyear1[],1,1))+1)/(YEAR(Tableyear1[])=YEAR(M349)),1)),P349+(O349-INDEX(Table2xAcq.1[],_xlfn.AGGREGATE(15,6,(ROW(Tableyear1[])-ROW(INDEX(Tableyear1[],1,1))+1)/(YEAR(Tableyear1[])=YEAR(M349)),1)))*$C$25,P349-MAX($Q$2:Q349)*$C$19),P349)*(1+Tbill_YTM)^(1/52)</f>
        <v/>
      </c>
      <c r="Q350" s="72">
        <f>SUM(N350:P350)</f>
        <v/>
      </c>
      <c r="R350" s="72">
        <f>IF(YEAR(M350)&lt;&gt;YEAR(M349), R349*EXP($C$20/52)+(-MAX(Q$2:Q349)*$C$19), R349*EXP($C$20/52))</f>
        <v/>
      </c>
      <c r="S350" s="73">
        <f>Q350/-R350</f>
        <v/>
      </c>
      <c r="T350" s="67" t="n"/>
      <c r="U350" s="67" t="n"/>
      <c r="V350" s="67" t="n"/>
    </row>
    <row r="351">
      <c r="H351" s="104" t="n">
        <v>33763</v>
      </c>
      <c r="I351" s="105" t="n">
        <v>304.109985351562</v>
      </c>
      <c r="J351" s="106" t="n">
        <v>0.2438492720359973</v>
      </c>
      <c r="K351" s="107">
        <f>K350*(1+Tbill_YTM)^(1/52)</f>
        <v/>
      </c>
      <c r="L351" s="67" t="n"/>
      <c r="M351" s="104" t="n">
        <v>33763</v>
      </c>
      <c r="N351" s="108">
        <f>N350*($I351/$I350)</f>
        <v/>
      </c>
      <c r="O351" s="108">
        <f t="array" ref="O351">IF(YEAR(M351)&lt;&gt;YEAR(M350),IF(O350&gt;INDEX(Table2xAcq.1[],_xlfn.AGGREGATE(15,6,(ROW(Tableyear1[])-ROW(INDEX(Tableyear1[],1,1))+1)/(YEAR(Tableyear1[])=YEAR(M350)),1)),O350-(O350-INDEX(Table2xAcq.1[],_xlfn.AGGREGATE(15,6,(ROW(Tableyear1[])-ROW(INDEX(Tableyear1[],1,1))+1)/(YEAR(Tableyear1[])=YEAR(M350)),1)))*$C$25,O350+MAX($Q$2:Q350)*$C$19),O350)*($J351/$J350)</f>
        <v/>
      </c>
      <c r="P351" s="108">
        <f t="array" ref="P351">IF(YEAR(M351)&lt;&gt;YEAR(M350),IF(O350&gt;INDEX(Table2xAcq.1[],_xlfn.AGGREGATE(15,6,(ROW(Tableyear1[])-ROW(INDEX(Tableyear1[],1,1))+1)/(YEAR(Tableyear1[])=YEAR(M350)),1)),P350+(O350-INDEX(Table2xAcq.1[],_xlfn.AGGREGATE(15,6,(ROW(Tableyear1[])-ROW(INDEX(Tableyear1[],1,1))+1)/(YEAR(Tableyear1[])=YEAR(M350)),1)))*$C$25,P350-MAX($Q$2:Q350)*$C$19),P350)*(1+Tbill_YTM)^(1/52)</f>
        <v/>
      </c>
      <c r="Q351" s="72">
        <f>SUM(N351:P351)</f>
        <v/>
      </c>
      <c r="R351" s="72">
        <f>IF(YEAR(M351)&lt;&gt;YEAR(M350), R350*EXP($C$20/52)+(-MAX(Q$2:Q350)*$C$19), R350*EXP($C$20/52))</f>
        <v/>
      </c>
      <c r="S351" s="73">
        <f>Q351/-R351</f>
        <v/>
      </c>
      <c r="T351" s="67" t="n"/>
      <c r="U351" s="67" t="n"/>
      <c r="V351" s="67" t="n"/>
    </row>
    <row r="352">
      <c r="H352" s="104" t="n">
        <v>33770</v>
      </c>
      <c r="I352" s="105" t="n">
        <v>296.864990234375</v>
      </c>
      <c r="J352" s="106" t="n">
        <v>0.2322305362474434</v>
      </c>
      <c r="K352" s="107">
        <f>K351*(1+Tbill_YTM)^(1/52)</f>
        <v/>
      </c>
      <c r="L352" s="67" t="n"/>
      <c r="M352" s="104" t="n">
        <v>33770</v>
      </c>
      <c r="N352" s="108">
        <f>N351*($I352/$I351)</f>
        <v/>
      </c>
      <c r="O352" s="108">
        <f t="array" ref="O352">IF(YEAR(M352)&lt;&gt;YEAR(M351),IF(O351&gt;INDEX(Table2xAcq.1[],_xlfn.AGGREGATE(15,6,(ROW(Tableyear1[])-ROW(INDEX(Tableyear1[],1,1))+1)/(YEAR(Tableyear1[])=YEAR(M351)),1)),O351-(O351-INDEX(Table2xAcq.1[],_xlfn.AGGREGATE(15,6,(ROW(Tableyear1[])-ROW(INDEX(Tableyear1[],1,1))+1)/(YEAR(Tableyear1[])=YEAR(M351)),1)))*$C$25,O351+MAX($Q$2:Q351)*$C$19),O351)*($J352/$J351)</f>
        <v/>
      </c>
      <c r="P352" s="108">
        <f t="array" ref="P352">IF(YEAR(M352)&lt;&gt;YEAR(M351),IF(O351&gt;INDEX(Table2xAcq.1[],_xlfn.AGGREGATE(15,6,(ROW(Tableyear1[])-ROW(INDEX(Tableyear1[],1,1))+1)/(YEAR(Tableyear1[])=YEAR(M351)),1)),P351+(O351-INDEX(Table2xAcq.1[],_xlfn.AGGREGATE(15,6,(ROW(Tableyear1[])-ROW(INDEX(Tableyear1[],1,1))+1)/(YEAR(Tableyear1[])=YEAR(M351)),1)))*$C$25,P351-MAX($Q$2:Q351)*$C$19),P351)*(1+Tbill_YTM)^(1/52)</f>
        <v/>
      </c>
      <c r="Q352" s="72">
        <f>SUM(N352:P352)</f>
        <v/>
      </c>
      <c r="R352" s="72">
        <f>IF(YEAR(M352)&lt;&gt;YEAR(M351), R351*EXP($C$20/52)+(-MAX(Q$2:Q351)*$C$19), R351*EXP($C$20/52))</f>
        <v/>
      </c>
      <c r="S352" s="73">
        <f>Q352/-R352</f>
        <v/>
      </c>
      <c r="T352" s="67" t="n"/>
      <c r="U352" s="67" t="n"/>
      <c r="V352" s="67" t="n"/>
    </row>
    <row r="353">
      <c r="H353" s="104" t="n">
        <v>33777</v>
      </c>
      <c r="I353" s="105" t="n">
        <v>290.029998779296</v>
      </c>
      <c r="J353" s="106" t="n">
        <v>0.2215368284470961</v>
      </c>
      <c r="K353" s="107">
        <f>K352*(1+Tbill_YTM)^(1/52)</f>
        <v/>
      </c>
      <c r="L353" s="67" t="n"/>
      <c r="M353" s="104" t="n">
        <v>33777</v>
      </c>
      <c r="N353" s="108">
        <f>N352*($I353/$I352)</f>
        <v/>
      </c>
      <c r="O353" s="108">
        <f t="array" ref="O353">IF(YEAR(M353)&lt;&gt;YEAR(M352),IF(O352&gt;INDEX(Table2xAcq.1[],_xlfn.AGGREGATE(15,6,(ROW(Tableyear1[])-ROW(INDEX(Tableyear1[],1,1))+1)/(YEAR(Tableyear1[])=YEAR(M352)),1)),O352-(O352-INDEX(Table2xAcq.1[],_xlfn.AGGREGATE(15,6,(ROW(Tableyear1[])-ROW(INDEX(Tableyear1[],1,1))+1)/(YEAR(Tableyear1[])=YEAR(M352)),1)))*$C$25,O352+MAX($Q$2:Q352)*$C$19),O352)*($J353/$J352)</f>
        <v/>
      </c>
      <c r="P353" s="108">
        <f t="array" ref="P353">IF(YEAR(M353)&lt;&gt;YEAR(M352),IF(O352&gt;INDEX(Table2xAcq.1[],_xlfn.AGGREGATE(15,6,(ROW(Tableyear1[])-ROW(INDEX(Tableyear1[],1,1))+1)/(YEAR(Tableyear1[])=YEAR(M352)),1)),P352+(O352-INDEX(Table2xAcq.1[],_xlfn.AGGREGATE(15,6,(ROW(Tableyear1[])-ROW(INDEX(Tableyear1[],1,1))+1)/(YEAR(Tableyear1[])=YEAR(M352)),1)))*$C$25,P352-MAX($Q$2:Q352)*$C$19),P352)*(1+Tbill_YTM)^(1/52)</f>
        <v/>
      </c>
      <c r="Q353" s="72">
        <f>SUM(N353:P353)</f>
        <v/>
      </c>
      <c r="R353" s="72">
        <f>IF(YEAR(M353)&lt;&gt;YEAR(M352), R352*EXP($C$20/52)+(-MAX(Q$2:Q352)*$C$19), R352*EXP($C$20/52))</f>
        <v/>
      </c>
      <c r="S353" s="73">
        <f>Q353/-R353</f>
        <v/>
      </c>
      <c r="T353" s="67" t="n"/>
      <c r="U353" s="67" t="n"/>
      <c r="V353" s="67" t="n"/>
    </row>
    <row r="354">
      <c r="H354" s="104" t="n">
        <v>33784</v>
      </c>
      <c r="I354" s="105" t="n">
        <v>300.875</v>
      </c>
      <c r="J354" s="106" t="n">
        <v>0.2381045434079745</v>
      </c>
      <c r="K354" s="107">
        <f>K353*(1+Tbill_YTM)^(1/52)</f>
        <v/>
      </c>
      <c r="L354" s="67" t="n"/>
      <c r="M354" s="104" t="n">
        <v>33784</v>
      </c>
      <c r="N354" s="108">
        <f>N353*($I354/$I353)</f>
        <v/>
      </c>
      <c r="O354" s="108">
        <f t="array" ref="O354">IF(YEAR(M354)&lt;&gt;YEAR(M353),IF(O353&gt;INDEX(Table2xAcq.1[],_xlfn.AGGREGATE(15,6,(ROW(Tableyear1[])-ROW(INDEX(Tableyear1[],1,1))+1)/(YEAR(Tableyear1[])=YEAR(M353)),1)),O353-(O353-INDEX(Table2xAcq.1[],_xlfn.AGGREGATE(15,6,(ROW(Tableyear1[])-ROW(INDEX(Tableyear1[],1,1))+1)/(YEAR(Tableyear1[])=YEAR(M353)),1)))*$C$25,O353+MAX($Q$2:Q353)*$C$19),O353)*($J354/$J353)</f>
        <v/>
      </c>
      <c r="P354" s="108">
        <f t="array" ref="P354">IF(YEAR(M354)&lt;&gt;YEAR(M353),IF(O353&gt;INDEX(Table2xAcq.1[],_xlfn.AGGREGATE(15,6,(ROW(Tableyear1[])-ROW(INDEX(Tableyear1[],1,1))+1)/(YEAR(Tableyear1[])=YEAR(M353)),1)),P353+(O353-INDEX(Table2xAcq.1[],_xlfn.AGGREGATE(15,6,(ROW(Tableyear1[])-ROW(INDEX(Tableyear1[],1,1))+1)/(YEAR(Tableyear1[])=YEAR(M353)),1)))*$C$25,P353-MAX($Q$2:Q353)*$C$19),P353)*(1+Tbill_YTM)^(1/52)</f>
        <v/>
      </c>
      <c r="Q354" s="72">
        <f>SUM(N354:P354)</f>
        <v/>
      </c>
      <c r="R354" s="72">
        <f>IF(YEAR(M354)&lt;&gt;YEAR(M353), R353*EXP($C$20/52)+(-MAX(Q$2:Q353)*$C$19), R353*EXP($C$20/52))</f>
        <v/>
      </c>
      <c r="S354" s="73">
        <f>Q354/-R354</f>
        <v/>
      </c>
      <c r="T354" s="67" t="n"/>
      <c r="U354" s="67" t="n"/>
      <c r="V354" s="67" t="n"/>
    </row>
    <row r="355">
      <c r="H355" s="104" t="n">
        <v>33791</v>
      </c>
      <c r="I355" s="105" t="n">
        <v>302.834991455078</v>
      </c>
      <c r="J355" s="106" t="n">
        <v>0.241206714545456</v>
      </c>
      <c r="K355" s="107">
        <f>K354*(1+Tbill_YTM)^(1/52)</f>
        <v/>
      </c>
      <c r="L355" s="67" t="n"/>
      <c r="M355" s="104" t="n">
        <v>33791</v>
      </c>
      <c r="N355" s="108">
        <f>N354*($I355/$I354)</f>
        <v/>
      </c>
      <c r="O355" s="108">
        <f t="array" ref="O355">IF(YEAR(M355)&lt;&gt;YEAR(M354),IF(O354&gt;INDEX(Table2xAcq.1[],_xlfn.AGGREGATE(15,6,(ROW(Tableyear1[])-ROW(INDEX(Tableyear1[],1,1))+1)/(YEAR(Tableyear1[])=YEAR(M354)),1)),O354-(O354-INDEX(Table2xAcq.1[],_xlfn.AGGREGATE(15,6,(ROW(Tableyear1[])-ROW(INDEX(Tableyear1[],1,1))+1)/(YEAR(Tableyear1[])=YEAR(M354)),1)))*$C$25,O354+MAX($Q$2:Q354)*$C$19),O354)*($J355/$J354)</f>
        <v/>
      </c>
      <c r="P355" s="108">
        <f t="array" ref="P355">IF(YEAR(M355)&lt;&gt;YEAR(M354),IF(O354&gt;INDEX(Table2xAcq.1[],_xlfn.AGGREGATE(15,6,(ROW(Tableyear1[])-ROW(INDEX(Tableyear1[],1,1))+1)/(YEAR(Tableyear1[])=YEAR(M354)),1)),P354+(O354-INDEX(Table2xAcq.1[],_xlfn.AGGREGATE(15,6,(ROW(Tableyear1[])-ROW(INDEX(Tableyear1[],1,1))+1)/(YEAR(Tableyear1[])=YEAR(M354)),1)))*$C$25,P354-MAX($Q$2:Q354)*$C$19),P354)*(1+Tbill_YTM)^(1/52)</f>
        <v/>
      </c>
      <c r="Q355" s="72">
        <f>SUM(N355:P355)</f>
        <v/>
      </c>
      <c r="R355" s="72">
        <f>IF(YEAR(M355)&lt;&gt;YEAR(M354), R354*EXP($C$20/52)+(-MAX(Q$2:Q354)*$C$19), R354*EXP($C$20/52))</f>
        <v/>
      </c>
      <c r="S355" s="73">
        <f>Q355/-R355</f>
        <v/>
      </c>
      <c r="T355" s="67" t="n"/>
      <c r="U355" s="67" t="n"/>
      <c r="V355" s="67" t="n"/>
    </row>
    <row r="356">
      <c r="H356" s="104" t="n">
        <v>33798</v>
      </c>
      <c r="I356" s="105" t="n">
        <v>305.540008544921</v>
      </c>
      <c r="J356" s="106" t="n">
        <v>0.2455157825424885</v>
      </c>
      <c r="K356" s="107">
        <f>K355*(1+Tbill_YTM)^(1/52)</f>
        <v/>
      </c>
      <c r="L356" s="67" t="n"/>
      <c r="M356" s="104" t="n">
        <v>33798</v>
      </c>
      <c r="N356" s="108">
        <f>N355*($I356/$I355)</f>
        <v/>
      </c>
      <c r="O356" s="108">
        <f t="array" ref="O356">IF(YEAR(M356)&lt;&gt;YEAR(M355),IF(O355&gt;INDEX(Table2xAcq.1[],_xlfn.AGGREGATE(15,6,(ROW(Tableyear1[])-ROW(INDEX(Tableyear1[],1,1))+1)/(YEAR(Tableyear1[])=YEAR(M355)),1)),O355-(O355-INDEX(Table2xAcq.1[],_xlfn.AGGREGATE(15,6,(ROW(Tableyear1[])-ROW(INDEX(Tableyear1[],1,1))+1)/(YEAR(Tableyear1[])=YEAR(M355)),1)))*$C$25,O355+MAX($Q$2:Q355)*$C$19),O355)*($J356/$J355)</f>
        <v/>
      </c>
      <c r="P356" s="108">
        <f t="array" ref="P356">IF(YEAR(M356)&lt;&gt;YEAR(M355),IF(O355&gt;INDEX(Table2xAcq.1[],_xlfn.AGGREGATE(15,6,(ROW(Tableyear1[])-ROW(INDEX(Tableyear1[],1,1))+1)/(YEAR(Tableyear1[])=YEAR(M355)),1)),P355+(O355-INDEX(Table2xAcq.1[],_xlfn.AGGREGATE(15,6,(ROW(Tableyear1[])-ROW(INDEX(Tableyear1[],1,1))+1)/(YEAR(Tableyear1[])=YEAR(M355)),1)))*$C$25,P355-MAX($Q$2:Q355)*$C$19),P355)*(1+Tbill_YTM)^(1/52)</f>
        <v/>
      </c>
      <c r="Q356" s="72">
        <f>SUM(N356:P356)</f>
        <v/>
      </c>
      <c r="R356" s="72">
        <f>IF(YEAR(M356)&lt;&gt;YEAR(M355), R355*EXP($C$20/52)+(-MAX(Q$2:Q355)*$C$19), R355*EXP($C$20/52))</f>
        <v/>
      </c>
      <c r="S356" s="73">
        <f>Q356/-R356</f>
        <v/>
      </c>
      <c r="T356" s="67" t="n"/>
      <c r="U356" s="67" t="n"/>
      <c r="V356" s="67" t="n"/>
    </row>
    <row r="357">
      <c r="H357" s="104" t="n">
        <v>33805</v>
      </c>
      <c r="I357" s="105" t="n">
        <v>303.424987792968</v>
      </c>
      <c r="J357" s="106" t="n">
        <v>0.2421167450319361</v>
      </c>
      <c r="K357" s="107">
        <f>K356*(1+Tbill_YTM)^(1/52)</f>
        <v/>
      </c>
      <c r="L357" s="67" t="n"/>
      <c r="M357" s="104" t="n">
        <v>33805</v>
      </c>
      <c r="N357" s="108">
        <f>N356*($I357/$I356)</f>
        <v/>
      </c>
      <c r="O357" s="108">
        <f t="array" ref="O357">IF(YEAR(M357)&lt;&gt;YEAR(M356),IF(O356&gt;INDEX(Table2xAcq.1[],_xlfn.AGGREGATE(15,6,(ROW(Tableyear1[])-ROW(INDEX(Tableyear1[],1,1))+1)/(YEAR(Tableyear1[])=YEAR(M356)),1)),O356-(O356-INDEX(Table2xAcq.1[],_xlfn.AGGREGATE(15,6,(ROW(Tableyear1[])-ROW(INDEX(Tableyear1[],1,1))+1)/(YEAR(Tableyear1[])=YEAR(M356)),1)))*$C$25,O356+MAX($Q$2:Q356)*$C$19),O356)*($J357/$J356)</f>
        <v/>
      </c>
      <c r="P357" s="108">
        <f t="array" ref="P357">IF(YEAR(M357)&lt;&gt;YEAR(M356),IF(O356&gt;INDEX(Table2xAcq.1[],_xlfn.AGGREGATE(15,6,(ROW(Tableyear1[])-ROW(INDEX(Tableyear1[],1,1))+1)/(YEAR(Tableyear1[])=YEAR(M356)),1)),P356+(O356-INDEX(Table2xAcq.1[],_xlfn.AGGREGATE(15,6,(ROW(Tableyear1[])-ROW(INDEX(Tableyear1[],1,1))+1)/(YEAR(Tableyear1[])=YEAR(M356)),1)))*$C$25,P356-MAX($Q$2:Q356)*$C$19),P356)*(1+Tbill_YTM)^(1/52)</f>
        <v/>
      </c>
      <c r="Q357" s="72">
        <f>SUM(N357:P357)</f>
        <v/>
      </c>
      <c r="R357" s="72">
        <f>IF(YEAR(M357)&lt;&gt;YEAR(M356), R356*EXP($C$20/52)+(-MAX(Q$2:Q356)*$C$19), R356*EXP($C$20/52))</f>
        <v/>
      </c>
      <c r="S357" s="73">
        <f>Q357/-R357</f>
        <v/>
      </c>
      <c r="T357" s="67" t="n"/>
      <c r="U357" s="67" t="n"/>
      <c r="V357" s="67" t="n"/>
    </row>
    <row r="358">
      <c r="H358" s="104" t="n">
        <v>33812</v>
      </c>
      <c r="I358" s="105" t="n">
        <v>310.894989013671</v>
      </c>
      <c r="J358" s="106" t="n">
        <v>0.2540380597140033</v>
      </c>
      <c r="K358" s="107">
        <f>K357*(1+Tbill_YTM)^(1/52)</f>
        <v/>
      </c>
      <c r="L358" s="67" t="n"/>
      <c r="M358" s="104" t="n">
        <v>33812</v>
      </c>
      <c r="N358" s="108">
        <f>N357*($I358/$I357)</f>
        <v/>
      </c>
      <c r="O358" s="108">
        <f t="array" ref="O358">IF(YEAR(M358)&lt;&gt;YEAR(M357),IF(O357&gt;INDEX(Table2xAcq.1[],_xlfn.AGGREGATE(15,6,(ROW(Tableyear1[])-ROW(INDEX(Tableyear1[],1,1))+1)/(YEAR(Tableyear1[])=YEAR(M357)),1)),O357-(O357-INDEX(Table2xAcq.1[],_xlfn.AGGREGATE(15,6,(ROW(Tableyear1[])-ROW(INDEX(Tableyear1[],1,1))+1)/(YEAR(Tableyear1[])=YEAR(M357)),1)))*$C$25,O357+MAX($Q$2:Q357)*$C$19),O357)*($J358/$J357)</f>
        <v/>
      </c>
      <c r="P358" s="108">
        <f t="array" ref="P358">IF(YEAR(M358)&lt;&gt;YEAR(M357),IF(O357&gt;INDEX(Table2xAcq.1[],_xlfn.AGGREGATE(15,6,(ROW(Tableyear1[])-ROW(INDEX(Tableyear1[],1,1))+1)/(YEAR(Tableyear1[])=YEAR(M357)),1)),P357+(O357-INDEX(Table2xAcq.1[],_xlfn.AGGREGATE(15,6,(ROW(Tableyear1[])-ROW(INDEX(Tableyear1[],1,1))+1)/(YEAR(Tableyear1[])=YEAR(M357)),1)))*$C$25,P357-MAX($Q$2:Q357)*$C$19),P357)*(1+Tbill_YTM)^(1/52)</f>
        <v/>
      </c>
      <c r="Q358" s="72">
        <f>SUM(N358:P358)</f>
        <v/>
      </c>
      <c r="R358" s="72">
        <f>IF(YEAR(M358)&lt;&gt;YEAR(M357), R357*EXP($C$20/52)+(-MAX(Q$2:Q357)*$C$19), R357*EXP($C$20/52))</f>
        <v/>
      </c>
      <c r="S358" s="73">
        <f>Q358/-R358</f>
        <v/>
      </c>
      <c r="T358" s="67" t="n"/>
      <c r="U358" s="67" t="n"/>
      <c r="V358" s="67" t="n"/>
    </row>
    <row r="359">
      <c r="H359" s="104" t="n">
        <v>33819</v>
      </c>
      <c r="I359" s="105" t="n">
        <v>303.315002441406</v>
      </c>
      <c r="J359" s="106" t="n">
        <v>0.2416505645820588</v>
      </c>
      <c r="K359" s="107">
        <f>K358*(1+Tbill_YTM)^(1/52)</f>
        <v/>
      </c>
      <c r="L359" s="67" t="n"/>
      <c r="M359" s="104" t="n">
        <v>33819</v>
      </c>
      <c r="N359" s="108">
        <f>N358*($I359/$I358)</f>
        <v/>
      </c>
      <c r="O359" s="108">
        <f t="array" ref="O359">IF(YEAR(M359)&lt;&gt;YEAR(M358),IF(O358&gt;INDEX(Table2xAcq.1[],_xlfn.AGGREGATE(15,6,(ROW(Tableyear1[])-ROW(INDEX(Tableyear1[],1,1))+1)/(YEAR(Tableyear1[])=YEAR(M358)),1)),O358-(O358-INDEX(Table2xAcq.1[],_xlfn.AGGREGATE(15,6,(ROW(Tableyear1[])-ROW(INDEX(Tableyear1[],1,1))+1)/(YEAR(Tableyear1[])=YEAR(M358)),1)))*$C$25,O358+MAX($Q$2:Q358)*$C$19),O358)*($J359/$J358)</f>
        <v/>
      </c>
      <c r="P359" s="108">
        <f t="array" ref="P359">IF(YEAR(M359)&lt;&gt;YEAR(M358),IF(O358&gt;INDEX(Table2xAcq.1[],_xlfn.AGGREGATE(15,6,(ROW(Tableyear1[])-ROW(INDEX(Tableyear1[],1,1))+1)/(YEAR(Tableyear1[])=YEAR(M358)),1)),P358+(O358-INDEX(Table2xAcq.1[],_xlfn.AGGREGATE(15,6,(ROW(Tableyear1[])-ROW(INDEX(Tableyear1[],1,1))+1)/(YEAR(Tableyear1[])=YEAR(M358)),1)))*$C$25,P358-MAX($Q$2:Q358)*$C$19),P358)*(1+Tbill_YTM)^(1/52)</f>
        <v/>
      </c>
      <c r="Q359" s="72">
        <f>SUM(N359:P359)</f>
        <v/>
      </c>
      <c r="R359" s="72">
        <f>IF(YEAR(M359)&lt;&gt;YEAR(M358), R358*EXP($C$20/52)+(-MAX(Q$2:Q358)*$C$19), R358*EXP($C$20/52))</f>
        <v/>
      </c>
      <c r="S359" s="73">
        <f>Q359/-R359</f>
        <v/>
      </c>
      <c r="T359" s="67" t="n"/>
      <c r="U359" s="67" t="n"/>
      <c r="V359" s="67" t="n"/>
    </row>
    <row r="360">
      <c r="H360" s="104" t="n">
        <v>33826</v>
      </c>
      <c r="I360" s="105" t="n">
        <v>302.230010986328</v>
      </c>
      <c r="J360" s="106" t="n">
        <v>0.2399217427593601</v>
      </c>
      <c r="K360" s="107">
        <f>K359*(1+Tbill_YTM)^(1/52)</f>
        <v/>
      </c>
      <c r="L360" s="67" t="n"/>
      <c r="M360" s="104" t="n">
        <v>33826</v>
      </c>
      <c r="N360" s="108">
        <f>N359*($I360/$I359)</f>
        <v/>
      </c>
      <c r="O360" s="108">
        <f t="array" ref="O360">IF(YEAR(M360)&lt;&gt;YEAR(M359),IF(O359&gt;INDEX(Table2xAcq.1[],_xlfn.AGGREGATE(15,6,(ROW(Tableyear1[])-ROW(INDEX(Tableyear1[],1,1))+1)/(YEAR(Tableyear1[])=YEAR(M359)),1)),O359-(O359-INDEX(Table2xAcq.1[],_xlfn.AGGREGATE(15,6,(ROW(Tableyear1[])-ROW(INDEX(Tableyear1[],1,1))+1)/(YEAR(Tableyear1[])=YEAR(M359)),1)))*$C$25,O359+MAX($Q$2:Q359)*$C$19),O359)*($J360/$J359)</f>
        <v/>
      </c>
      <c r="P360" s="108">
        <f t="array" ref="P360">IF(YEAR(M360)&lt;&gt;YEAR(M359),IF(O359&gt;INDEX(Table2xAcq.1[],_xlfn.AGGREGATE(15,6,(ROW(Tableyear1[])-ROW(INDEX(Tableyear1[],1,1))+1)/(YEAR(Tableyear1[])=YEAR(M359)),1)),P359+(O359-INDEX(Table2xAcq.1[],_xlfn.AGGREGATE(15,6,(ROW(Tableyear1[])-ROW(INDEX(Tableyear1[],1,1))+1)/(YEAR(Tableyear1[])=YEAR(M359)),1)))*$C$25,P359-MAX($Q$2:Q359)*$C$19),P359)*(1+Tbill_YTM)^(1/52)</f>
        <v/>
      </c>
      <c r="Q360" s="72">
        <f>SUM(N360:P360)</f>
        <v/>
      </c>
      <c r="R360" s="72">
        <f>IF(YEAR(M360)&lt;&gt;YEAR(M359), R359*EXP($C$20/52)+(-MAX(Q$2:Q359)*$C$19), R359*EXP($C$20/52))</f>
        <v/>
      </c>
      <c r="S360" s="73">
        <f>Q360/-R360</f>
        <v/>
      </c>
      <c r="T360" s="67" t="n"/>
      <c r="U360" s="67" t="n"/>
      <c r="V360" s="67" t="n"/>
    </row>
    <row r="361">
      <c r="H361" s="104" t="n">
        <v>33833</v>
      </c>
      <c r="I361" s="105" t="n">
        <v>295.690002441406</v>
      </c>
      <c r="J361" s="106" t="n">
        <v>0.2295383248940193</v>
      </c>
      <c r="K361" s="107">
        <f>K360*(1+Tbill_YTM)^(1/52)</f>
        <v/>
      </c>
      <c r="L361" s="67" t="n"/>
      <c r="M361" s="104" t="n">
        <v>33833</v>
      </c>
      <c r="N361" s="108">
        <f>N360*($I361/$I360)</f>
        <v/>
      </c>
      <c r="O361" s="108">
        <f t="array" ref="O361">IF(YEAR(M361)&lt;&gt;YEAR(M360),IF(O360&gt;INDEX(Table2xAcq.1[],_xlfn.AGGREGATE(15,6,(ROW(Tableyear1[])-ROW(INDEX(Tableyear1[],1,1))+1)/(YEAR(Tableyear1[])=YEAR(M360)),1)),O360-(O360-INDEX(Table2xAcq.1[],_xlfn.AGGREGATE(15,6,(ROW(Tableyear1[])-ROW(INDEX(Tableyear1[],1,1))+1)/(YEAR(Tableyear1[])=YEAR(M360)),1)))*$C$25,O360+MAX($Q$2:Q360)*$C$19),O360)*($J361/$J360)</f>
        <v/>
      </c>
      <c r="P361" s="108">
        <f t="array" ref="P361">IF(YEAR(M361)&lt;&gt;YEAR(M360),IF(O360&gt;INDEX(Table2xAcq.1[],_xlfn.AGGREGATE(15,6,(ROW(Tableyear1[])-ROW(INDEX(Tableyear1[],1,1))+1)/(YEAR(Tableyear1[])=YEAR(M360)),1)),P360+(O360-INDEX(Table2xAcq.1[],_xlfn.AGGREGATE(15,6,(ROW(Tableyear1[])-ROW(INDEX(Tableyear1[],1,1))+1)/(YEAR(Tableyear1[])=YEAR(M360)),1)))*$C$25,P360-MAX($Q$2:Q360)*$C$19),P360)*(1+Tbill_YTM)^(1/52)</f>
        <v/>
      </c>
      <c r="Q361" s="72">
        <f>SUM(N361:P361)</f>
        <v/>
      </c>
      <c r="R361" s="72">
        <f>IF(YEAR(M361)&lt;&gt;YEAR(M360), R360*EXP($C$20/52)+(-MAX(Q$2:Q360)*$C$19), R360*EXP($C$20/52))</f>
        <v/>
      </c>
      <c r="S361" s="73">
        <f>Q361/-R361</f>
        <v/>
      </c>
      <c r="T361" s="67" t="n"/>
      <c r="U361" s="67" t="n"/>
      <c r="V361" s="67" t="n"/>
    </row>
    <row r="362">
      <c r="H362" s="104" t="n">
        <v>33840</v>
      </c>
      <c r="I362" s="105" t="n">
        <v>299.135009765625</v>
      </c>
      <c r="J362" s="106" t="n">
        <v>0.2348869075577538</v>
      </c>
      <c r="K362" s="107">
        <f>K361*(1+Tbill_YTM)^(1/52)</f>
        <v/>
      </c>
      <c r="L362" s="67" t="n"/>
      <c r="M362" s="104" t="n">
        <v>33840</v>
      </c>
      <c r="N362" s="108">
        <f>N361*($I362/$I361)</f>
        <v/>
      </c>
      <c r="O362" s="108">
        <f t="array" ref="O362">IF(YEAR(M362)&lt;&gt;YEAR(M361),IF(O361&gt;INDEX(Table2xAcq.1[],_xlfn.AGGREGATE(15,6,(ROW(Tableyear1[])-ROW(INDEX(Tableyear1[],1,1))+1)/(YEAR(Tableyear1[])=YEAR(M361)),1)),O361-(O361-INDEX(Table2xAcq.1[],_xlfn.AGGREGATE(15,6,(ROW(Tableyear1[])-ROW(INDEX(Tableyear1[],1,1))+1)/(YEAR(Tableyear1[])=YEAR(M361)),1)))*$C$25,O361+MAX($Q$2:Q361)*$C$19),O361)*($J362/$J361)</f>
        <v/>
      </c>
      <c r="P362" s="108">
        <f t="array" ref="P362">IF(YEAR(M362)&lt;&gt;YEAR(M361),IF(O361&gt;INDEX(Table2xAcq.1[],_xlfn.AGGREGATE(15,6,(ROW(Tableyear1[])-ROW(INDEX(Tableyear1[],1,1))+1)/(YEAR(Tableyear1[])=YEAR(M361)),1)),P361+(O361-INDEX(Table2xAcq.1[],_xlfn.AGGREGATE(15,6,(ROW(Tableyear1[])-ROW(INDEX(Tableyear1[],1,1))+1)/(YEAR(Tableyear1[])=YEAR(M361)),1)))*$C$25,P361-MAX($Q$2:Q361)*$C$19),P361)*(1+Tbill_YTM)^(1/52)</f>
        <v/>
      </c>
      <c r="Q362" s="72">
        <f>SUM(N362:P362)</f>
        <v/>
      </c>
      <c r="R362" s="72">
        <f>IF(YEAR(M362)&lt;&gt;YEAR(M361), R361*EXP($C$20/52)+(-MAX(Q$2:Q361)*$C$19), R361*EXP($C$20/52))</f>
        <v/>
      </c>
      <c r="S362" s="73">
        <f>Q362/-R362</f>
        <v/>
      </c>
      <c r="T362" s="67" t="n"/>
      <c r="U362" s="67" t="n"/>
      <c r="V362" s="67" t="n"/>
    </row>
    <row r="363">
      <c r="H363" s="104" t="n">
        <v>33847</v>
      </c>
      <c r="I363" s="105" t="n">
        <v>306.394989013671</v>
      </c>
      <c r="J363" s="106" t="n">
        <v>0.2462882749593368</v>
      </c>
      <c r="K363" s="107">
        <f>K362*(1+Tbill_YTM)^(1/52)</f>
        <v/>
      </c>
      <c r="L363" s="67" t="n"/>
      <c r="M363" s="104" t="n">
        <v>33847</v>
      </c>
      <c r="N363" s="108">
        <f>N362*($I363/$I362)</f>
        <v/>
      </c>
      <c r="O363" s="108">
        <f t="array" ref="O363">IF(YEAR(M363)&lt;&gt;YEAR(M362),IF(O362&gt;INDEX(Table2xAcq.1[],_xlfn.AGGREGATE(15,6,(ROW(Tableyear1[])-ROW(INDEX(Tableyear1[],1,1))+1)/(YEAR(Tableyear1[])=YEAR(M362)),1)),O362-(O362-INDEX(Table2xAcq.1[],_xlfn.AGGREGATE(15,6,(ROW(Tableyear1[])-ROW(INDEX(Tableyear1[],1,1))+1)/(YEAR(Tableyear1[])=YEAR(M362)),1)))*$C$25,O362+MAX($Q$2:Q362)*$C$19),O362)*($J363/$J362)</f>
        <v/>
      </c>
      <c r="P363" s="108">
        <f t="array" ref="P363">IF(YEAR(M363)&lt;&gt;YEAR(M362),IF(O362&gt;INDEX(Table2xAcq.1[],_xlfn.AGGREGATE(15,6,(ROW(Tableyear1[])-ROW(INDEX(Tableyear1[],1,1))+1)/(YEAR(Tableyear1[])=YEAR(M362)),1)),P362+(O362-INDEX(Table2xAcq.1[],_xlfn.AGGREGATE(15,6,(ROW(Tableyear1[])-ROW(INDEX(Tableyear1[],1,1))+1)/(YEAR(Tableyear1[])=YEAR(M362)),1)))*$C$25,P362-MAX($Q$2:Q362)*$C$19),P362)*(1+Tbill_YTM)^(1/52)</f>
        <v/>
      </c>
      <c r="Q363" s="72">
        <f>SUM(N363:P363)</f>
        <v/>
      </c>
      <c r="R363" s="72">
        <f>IF(YEAR(M363)&lt;&gt;YEAR(M362), R362*EXP($C$20/52)+(-MAX(Q$2:Q362)*$C$19), R362*EXP($C$20/52))</f>
        <v/>
      </c>
      <c r="S363" s="73">
        <f>Q363/-R363</f>
        <v/>
      </c>
      <c r="T363" s="67" t="n"/>
      <c r="U363" s="67" t="n"/>
      <c r="V363" s="67" t="n"/>
    </row>
    <row r="364">
      <c r="H364" s="104" t="n">
        <v>33854</v>
      </c>
      <c r="I364" s="105" t="n">
        <v>315.190002441406</v>
      </c>
      <c r="J364" s="106" t="n">
        <v>0.260427596834894</v>
      </c>
      <c r="K364" s="107">
        <f>K363*(1+Tbill_YTM)^(1/52)</f>
        <v/>
      </c>
      <c r="L364" s="67" t="n"/>
      <c r="M364" s="104" t="n">
        <v>33854</v>
      </c>
      <c r="N364" s="108">
        <f>N363*($I364/$I363)</f>
        <v/>
      </c>
      <c r="O364" s="108">
        <f t="array" ref="O364">IF(YEAR(M364)&lt;&gt;YEAR(M363),IF(O363&gt;INDEX(Table2xAcq.1[],_xlfn.AGGREGATE(15,6,(ROW(Tableyear1[])-ROW(INDEX(Tableyear1[],1,1))+1)/(YEAR(Tableyear1[])=YEAR(M363)),1)),O363-(O363-INDEX(Table2xAcq.1[],_xlfn.AGGREGATE(15,6,(ROW(Tableyear1[])-ROW(INDEX(Tableyear1[],1,1))+1)/(YEAR(Tableyear1[])=YEAR(M363)),1)))*$C$25,O363+MAX($Q$2:Q363)*$C$19),O363)*($J364/$J363)</f>
        <v/>
      </c>
      <c r="P364" s="108">
        <f t="array" ref="P364">IF(YEAR(M364)&lt;&gt;YEAR(M363),IF(O363&gt;INDEX(Table2xAcq.1[],_xlfn.AGGREGATE(15,6,(ROW(Tableyear1[])-ROW(INDEX(Tableyear1[],1,1))+1)/(YEAR(Tableyear1[])=YEAR(M363)),1)),P363+(O363-INDEX(Table2xAcq.1[],_xlfn.AGGREGATE(15,6,(ROW(Tableyear1[])-ROW(INDEX(Tableyear1[],1,1))+1)/(YEAR(Tableyear1[])=YEAR(M363)),1)))*$C$25,P363-MAX($Q$2:Q363)*$C$19),P363)*(1+Tbill_YTM)^(1/52)</f>
        <v/>
      </c>
      <c r="Q364" s="72">
        <f>SUM(N364:P364)</f>
        <v/>
      </c>
      <c r="R364" s="72">
        <f>IF(YEAR(M364)&lt;&gt;YEAR(M363), R363*EXP($C$20/52)+(-MAX(Q$2:Q363)*$C$19), R363*EXP($C$20/52))</f>
        <v/>
      </c>
      <c r="S364" s="73">
        <f>Q364/-R364</f>
        <v/>
      </c>
      <c r="T364" s="67" t="n"/>
      <c r="U364" s="67" t="n"/>
      <c r="V364" s="67" t="n"/>
    </row>
    <row r="365">
      <c r="H365" s="104" t="n">
        <v>33861</v>
      </c>
      <c r="I365" s="105" t="n">
        <v>319.910003662109</v>
      </c>
      <c r="J365" s="106" t="n">
        <v>0.2682274544791348</v>
      </c>
      <c r="K365" s="107">
        <f>K364*(1+Tbill_YTM)^(1/52)</f>
        <v/>
      </c>
      <c r="L365" s="67" t="n"/>
      <c r="M365" s="104" t="n">
        <v>33861</v>
      </c>
      <c r="N365" s="108">
        <f>N364*($I365/$I364)</f>
        <v/>
      </c>
      <c r="O365" s="108">
        <f t="array" ref="O365">IF(YEAR(M365)&lt;&gt;YEAR(M364),IF(O364&gt;INDEX(Table2xAcq.1[],_xlfn.AGGREGATE(15,6,(ROW(Tableyear1[])-ROW(INDEX(Tableyear1[],1,1))+1)/(YEAR(Tableyear1[])=YEAR(M364)),1)),O364-(O364-INDEX(Table2xAcq.1[],_xlfn.AGGREGATE(15,6,(ROW(Tableyear1[])-ROW(INDEX(Tableyear1[],1,1))+1)/(YEAR(Tableyear1[])=YEAR(M364)),1)))*$C$25,O364+MAX($Q$2:Q364)*$C$19),O364)*($J365/$J364)</f>
        <v/>
      </c>
      <c r="P365" s="108">
        <f t="array" ref="P365">IF(YEAR(M365)&lt;&gt;YEAR(M364),IF(O364&gt;INDEX(Table2xAcq.1[],_xlfn.AGGREGATE(15,6,(ROW(Tableyear1[])-ROW(INDEX(Tableyear1[],1,1))+1)/(YEAR(Tableyear1[])=YEAR(M364)),1)),P364+(O364-INDEX(Table2xAcq.1[],_xlfn.AGGREGATE(15,6,(ROW(Tableyear1[])-ROW(INDEX(Tableyear1[],1,1))+1)/(YEAR(Tableyear1[])=YEAR(M364)),1)))*$C$25,P364-MAX($Q$2:Q364)*$C$19),P364)*(1+Tbill_YTM)^(1/52)</f>
        <v/>
      </c>
      <c r="Q365" s="72">
        <f>SUM(N365:P365)</f>
        <v/>
      </c>
      <c r="R365" s="72">
        <f>IF(YEAR(M365)&lt;&gt;YEAR(M364), R364*EXP($C$20/52)+(-MAX(Q$2:Q364)*$C$19), R364*EXP($C$20/52))</f>
        <v/>
      </c>
      <c r="S365" s="73">
        <f>Q365/-R365</f>
        <v/>
      </c>
      <c r="T365" s="67" t="n"/>
      <c r="U365" s="67" t="n"/>
      <c r="V365" s="67" t="n"/>
    </row>
    <row r="366">
      <c r="H366" s="104" t="n">
        <v>33868</v>
      </c>
      <c r="I366" s="105" t="n">
        <v>310.225006103515</v>
      </c>
      <c r="J366" s="106" t="n">
        <v>0.2519867479551707</v>
      </c>
      <c r="K366" s="107">
        <f>K365*(1+Tbill_YTM)^(1/52)</f>
        <v/>
      </c>
      <c r="L366" s="67" t="n"/>
      <c r="M366" s="104" t="n">
        <v>33868</v>
      </c>
      <c r="N366" s="108">
        <f>N365*($I366/$I365)</f>
        <v/>
      </c>
      <c r="O366" s="108">
        <f t="array" ref="O366">IF(YEAR(M366)&lt;&gt;YEAR(M365),IF(O365&gt;INDEX(Table2xAcq.1[],_xlfn.AGGREGATE(15,6,(ROW(Tableyear1[])-ROW(INDEX(Tableyear1[],1,1))+1)/(YEAR(Tableyear1[])=YEAR(M365)),1)),O365-(O365-INDEX(Table2xAcq.1[],_xlfn.AGGREGATE(15,6,(ROW(Tableyear1[])-ROW(INDEX(Tableyear1[],1,1))+1)/(YEAR(Tableyear1[])=YEAR(M365)),1)))*$C$25,O365+MAX($Q$2:Q365)*$C$19),O365)*($J366/$J365)</f>
        <v/>
      </c>
      <c r="P366" s="108">
        <f t="array" ref="P366">IF(YEAR(M366)&lt;&gt;YEAR(M365),IF(O365&gt;INDEX(Table2xAcq.1[],_xlfn.AGGREGATE(15,6,(ROW(Tableyear1[])-ROW(INDEX(Tableyear1[],1,1))+1)/(YEAR(Tableyear1[])=YEAR(M365)),1)),P365+(O365-INDEX(Table2xAcq.1[],_xlfn.AGGREGATE(15,6,(ROW(Tableyear1[])-ROW(INDEX(Tableyear1[],1,1))+1)/(YEAR(Tableyear1[])=YEAR(M365)),1)))*$C$25,P365-MAX($Q$2:Q365)*$C$19),P365)*(1+Tbill_YTM)^(1/52)</f>
        <v/>
      </c>
      <c r="Q366" s="72">
        <f>SUM(N366:P366)</f>
        <v/>
      </c>
      <c r="R366" s="72">
        <f>IF(YEAR(M366)&lt;&gt;YEAR(M365), R365*EXP($C$20/52)+(-MAX(Q$2:Q365)*$C$19), R365*EXP($C$20/52))</f>
        <v/>
      </c>
      <c r="S366" s="73">
        <f>Q366/-R366</f>
        <v/>
      </c>
      <c r="T366" s="67" t="n"/>
      <c r="U366" s="67" t="n"/>
      <c r="V366" s="67" t="n"/>
    </row>
    <row r="367">
      <c r="H367" s="104" t="n">
        <v>33875</v>
      </c>
      <c r="I367" s="105" t="n">
        <v>304.390014648437</v>
      </c>
      <c r="J367" s="106" t="n">
        <v>0.2425075603192088</v>
      </c>
      <c r="K367" s="107">
        <f>K366*(1+Tbill_YTM)^(1/52)</f>
        <v/>
      </c>
      <c r="L367" s="67" t="n"/>
      <c r="M367" s="104" t="n">
        <v>33875</v>
      </c>
      <c r="N367" s="108">
        <f>N366*($I367/$I366)</f>
        <v/>
      </c>
      <c r="O367" s="108">
        <f t="array" ref="O367">IF(YEAR(M367)&lt;&gt;YEAR(M366),IF(O366&gt;INDEX(Table2xAcq.1[],_xlfn.AGGREGATE(15,6,(ROW(Tableyear1[])-ROW(INDEX(Tableyear1[],1,1))+1)/(YEAR(Tableyear1[])=YEAR(M366)),1)),O366-(O366-INDEX(Table2xAcq.1[],_xlfn.AGGREGATE(15,6,(ROW(Tableyear1[])-ROW(INDEX(Tableyear1[],1,1))+1)/(YEAR(Tableyear1[])=YEAR(M366)),1)))*$C$25,O366+MAX($Q$2:Q366)*$C$19),O366)*($J367/$J366)</f>
        <v/>
      </c>
      <c r="P367" s="108">
        <f t="array" ref="P367">IF(YEAR(M367)&lt;&gt;YEAR(M366),IF(O366&gt;INDEX(Table2xAcq.1[],_xlfn.AGGREGATE(15,6,(ROW(Tableyear1[])-ROW(INDEX(Tableyear1[],1,1))+1)/(YEAR(Tableyear1[])=YEAR(M366)),1)),P366+(O366-INDEX(Table2xAcq.1[],_xlfn.AGGREGATE(15,6,(ROW(Tableyear1[])-ROW(INDEX(Tableyear1[],1,1))+1)/(YEAR(Tableyear1[])=YEAR(M366)),1)))*$C$25,P366-MAX($Q$2:Q366)*$C$19),P366)*(1+Tbill_YTM)^(1/52)</f>
        <v/>
      </c>
      <c r="Q367" s="72">
        <f>SUM(N367:P367)</f>
        <v/>
      </c>
      <c r="R367" s="72">
        <f>IF(YEAR(M367)&lt;&gt;YEAR(M366), R366*EXP($C$20/52)+(-MAX(Q$2:Q366)*$C$19), R366*EXP($C$20/52))</f>
        <v/>
      </c>
      <c r="S367" s="73">
        <f>Q367/-R367</f>
        <v/>
      </c>
      <c r="T367" s="67" t="n"/>
      <c r="U367" s="67" t="n"/>
      <c r="V367" s="67" t="n"/>
    </row>
    <row r="368">
      <c r="H368" s="104" t="n">
        <v>33882</v>
      </c>
      <c r="I368" s="105" t="n">
        <v>305.630004882812</v>
      </c>
      <c r="J368" s="106" t="n">
        <v>0.2444833610491061</v>
      </c>
      <c r="K368" s="107">
        <f>K367*(1+Tbill_YTM)^(1/52)</f>
        <v/>
      </c>
      <c r="L368" s="67" t="n"/>
      <c r="M368" s="104" t="n">
        <v>33882</v>
      </c>
      <c r="N368" s="108">
        <f>N367*($I368/$I367)</f>
        <v/>
      </c>
      <c r="O368" s="108">
        <f t="array" ref="O368">IF(YEAR(M368)&lt;&gt;YEAR(M367),IF(O367&gt;INDEX(Table2xAcq.1[],_xlfn.AGGREGATE(15,6,(ROW(Tableyear1[])-ROW(INDEX(Tableyear1[],1,1))+1)/(YEAR(Tableyear1[])=YEAR(M367)),1)),O367-(O367-INDEX(Table2xAcq.1[],_xlfn.AGGREGATE(15,6,(ROW(Tableyear1[])-ROW(INDEX(Tableyear1[],1,1))+1)/(YEAR(Tableyear1[])=YEAR(M367)),1)))*$C$25,O367+MAX($Q$2:Q367)*$C$19),O367)*($J368/$J367)</f>
        <v/>
      </c>
      <c r="P368" s="108">
        <f t="array" ref="P368">IF(YEAR(M368)&lt;&gt;YEAR(M367),IF(O367&gt;INDEX(Table2xAcq.1[],_xlfn.AGGREGATE(15,6,(ROW(Tableyear1[])-ROW(INDEX(Tableyear1[],1,1))+1)/(YEAR(Tableyear1[])=YEAR(M367)),1)),P367+(O367-INDEX(Table2xAcq.1[],_xlfn.AGGREGATE(15,6,(ROW(Tableyear1[])-ROW(INDEX(Tableyear1[],1,1))+1)/(YEAR(Tableyear1[])=YEAR(M367)),1)))*$C$25,P367-MAX($Q$2:Q367)*$C$19),P367)*(1+Tbill_YTM)^(1/52)</f>
        <v/>
      </c>
      <c r="Q368" s="72">
        <f>SUM(N368:P368)</f>
        <v/>
      </c>
      <c r="R368" s="72">
        <f>IF(YEAR(M368)&lt;&gt;YEAR(M367), R367*EXP($C$20/52)+(-MAX(Q$2:Q367)*$C$19), R367*EXP($C$20/52))</f>
        <v/>
      </c>
      <c r="S368" s="73">
        <f>Q368/-R368</f>
        <v/>
      </c>
      <c r="T368" s="67" t="n"/>
      <c r="U368" s="67" t="n"/>
      <c r="V368" s="67" t="n"/>
    </row>
    <row r="369">
      <c r="H369" s="104" t="n">
        <v>33889</v>
      </c>
      <c r="I369" s="105" t="n">
        <v>316.385009765625</v>
      </c>
      <c r="J369" s="106" t="n">
        <v>0.2616899160328544</v>
      </c>
      <c r="K369" s="107">
        <f>K368*(1+Tbill_YTM)^(1/52)</f>
        <v/>
      </c>
      <c r="L369" s="67" t="n"/>
      <c r="M369" s="104" t="n">
        <v>33889</v>
      </c>
      <c r="N369" s="108">
        <f>N368*($I369/$I368)</f>
        <v/>
      </c>
      <c r="O369" s="108">
        <f t="array" ref="O369">IF(YEAR(M369)&lt;&gt;YEAR(M368),IF(O368&gt;INDEX(Table2xAcq.1[],_xlfn.AGGREGATE(15,6,(ROW(Tableyear1[])-ROW(INDEX(Tableyear1[],1,1))+1)/(YEAR(Tableyear1[])=YEAR(M368)),1)),O368-(O368-INDEX(Table2xAcq.1[],_xlfn.AGGREGATE(15,6,(ROW(Tableyear1[])-ROW(INDEX(Tableyear1[],1,1))+1)/(YEAR(Tableyear1[])=YEAR(M368)),1)))*$C$25,O368+MAX($Q$2:Q368)*$C$19),O368)*($J369/$J368)</f>
        <v/>
      </c>
      <c r="P369" s="108">
        <f t="array" ref="P369">IF(YEAR(M369)&lt;&gt;YEAR(M368),IF(O368&gt;INDEX(Table2xAcq.1[],_xlfn.AGGREGATE(15,6,(ROW(Tableyear1[])-ROW(INDEX(Tableyear1[],1,1))+1)/(YEAR(Tableyear1[])=YEAR(M368)),1)),P368+(O368-INDEX(Table2xAcq.1[],_xlfn.AGGREGATE(15,6,(ROW(Tableyear1[])-ROW(INDEX(Tableyear1[],1,1))+1)/(YEAR(Tableyear1[])=YEAR(M368)),1)))*$C$25,P368-MAX($Q$2:Q368)*$C$19),P368)*(1+Tbill_YTM)^(1/52)</f>
        <v/>
      </c>
      <c r="Q369" s="72">
        <f>SUM(N369:P369)</f>
        <v/>
      </c>
      <c r="R369" s="72">
        <f>IF(YEAR(M369)&lt;&gt;YEAR(M368), R368*EXP($C$20/52)+(-MAX(Q$2:Q368)*$C$19), R368*EXP($C$20/52))</f>
        <v/>
      </c>
      <c r="S369" s="73">
        <f>Q369/-R369</f>
        <v/>
      </c>
      <c r="T369" s="67" t="n"/>
      <c r="U369" s="67" t="n"/>
      <c r="V369" s="67" t="n"/>
    </row>
    <row r="370">
      <c r="H370" s="104" t="n">
        <v>33896</v>
      </c>
      <c r="I370" s="105" t="n">
        <v>325.440002441406</v>
      </c>
      <c r="J370" s="106" t="n">
        <v>0.2766691356536488</v>
      </c>
      <c r="K370" s="107">
        <f>K369*(1+Tbill_YTM)^(1/52)</f>
        <v/>
      </c>
      <c r="L370" s="67" t="n"/>
      <c r="M370" s="104" t="n">
        <v>33896</v>
      </c>
      <c r="N370" s="108">
        <f>N369*($I370/$I369)</f>
        <v/>
      </c>
      <c r="O370" s="108">
        <f t="array" ref="O370">IF(YEAR(M370)&lt;&gt;YEAR(M369),IF(O369&gt;INDEX(Table2xAcq.1[],_xlfn.AGGREGATE(15,6,(ROW(Tableyear1[])-ROW(INDEX(Tableyear1[],1,1))+1)/(YEAR(Tableyear1[])=YEAR(M369)),1)),O369-(O369-INDEX(Table2xAcq.1[],_xlfn.AGGREGATE(15,6,(ROW(Tableyear1[])-ROW(INDEX(Tableyear1[],1,1))+1)/(YEAR(Tableyear1[])=YEAR(M369)),1)))*$C$25,O369+MAX($Q$2:Q369)*$C$19),O369)*($J370/$J369)</f>
        <v/>
      </c>
      <c r="P370" s="108">
        <f t="array" ref="P370">IF(YEAR(M370)&lt;&gt;YEAR(M369),IF(O369&gt;INDEX(Table2xAcq.1[],_xlfn.AGGREGATE(15,6,(ROW(Tableyear1[])-ROW(INDEX(Tableyear1[],1,1))+1)/(YEAR(Tableyear1[])=YEAR(M369)),1)),P369+(O369-INDEX(Table2xAcq.1[],_xlfn.AGGREGATE(15,6,(ROW(Tableyear1[])-ROW(INDEX(Tableyear1[],1,1))+1)/(YEAR(Tableyear1[])=YEAR(M369)),1)))*$C$25,P369-MAX($Q$2:Q369)*$C$19),P369)*(1+Tbill_YTM)^(1/52)</f>
        <v/>
      </c>
      <c r="Q370" s="72">
        <f>SUM(N370:P370)</f>
        <v/>
      </c>
      <c r="R370" s="72">
        <f>IF(YEAR(M370)&lt;&gt;YEAR(M369), R369*EXP($C$20/52)+(-MAX(Q$2:Q369)*$C$19), R369*EXP($C$20/52))</f>
        <v/>
      </c>
      <c r="S370" s="73">
        <f>Q370/-R370</f>
        <v/>
      </c>
      <c r="T370" s="67" t="n"/>
      <c r="U370" s="67" t="n"/>
      <c r="V370" s="67" t="n"/>
    </row>
    <row r="371">
      <c r="H371" s="104" t="n">
        <v>33903</v>
      </c>
      <c r="I371" s="105" t="n">
        <v>329.154998779296</v>
      </c>
      <c r="J371" s="106" t="n">
        <v>0.282985659855037</v>
      </c>
      <c r="K371" s="107">
        <f>K370*(1+Tbill_YTM)^(1/52)</f>
        <v/>
      </c>
      <c r="L371" s="67" t="n"/>
      <c r="M371" s="104" t="n">
        <v>33903</v>
      </c>
      <c r="N371" s="108">
        <f>N370*($I371/$I370)</f>
        <v/>
      </c>
      <c r="O371" s="108">
        <f t="array" ref="O371">IF(YEAR(M371)&lt;&gt;YEAR(M370),IF(O370&gt;INDEX(Table2xAcq.1[],_xlfn.AGGREGATE(15,6,(ROW(Tableyear1[])-ROW(INDEX(Tableyear1[],1,1))+1)/(YEAR(Tableyear1[])=YEAR(M370)),1)),O370-(O370-INDEX(Table2xAcq.1[],_xlfn.AGGREGATE(15,6,(ROW(Tableyear1[])-ROW(INDEX(Tableyear1[],1,1))+1)/(YEAR(Tableyear1[])=YEAR(M370)),1)))*$C$25,O370+MAX($Q$2:Q370)*$C$19),O370)*($J371/$J370)</f>
        <v/>
      </c>
      <c r="P371" s="108">
        <f t="array" ref="P371">IF(YEAR(M371)&lt;&gt;YEAR(M370),IF(O370&gt;INDEX(Table2xAcq.1[],_xlfn.AGGREGATE(15,6,(ROW(Tableyear1[])-ROW(INDEX(Tableyear1[],1,1))+1)/(YEAR(Tableyear1[])=YEAR(M370)),1)),P370+(O370-INDEX(Table2xAcq.1[],_xlfn.AGGREGATE(15,6,(ROW(Tableyear1[])-ROW(INDEX(Tableyear1[],1,1))+1)/(YEAR(Tableyear1[])=YEAR(M370)),1)))*$C$25,P370-MAX($Q$2:Q370)*$C$19),P370)*(1+Tbill_YTM)^(1/52)</f>
        <v/>
      </c>
      <c r="Q371" s="72">
        <f>SUM(N371:P371)</f>
        <v/>
      </c>
      <c r="R371" s="72">
        <f>IF(YEAR(M371)&lt;&gt;YEAR(M370), R370*EXP($C$20/52)+(-MAX(Q$2:Q370)*$C$19), R370*EXP($C$20/52))</f>
        <v/>
      </c>
      <c r="S371" s="73">
        <f>Q371/-R371</f>
        <v/>
      </c>
      <c r="T371" s="67" t="n"/>
      <c r="U371" s="67" t="n"/>
      <c r="V371" s="67" t="n"/>
    </row>
    <row r="372">
      <c r="H372" s="104" t="n">
        <v>33910</v>
      </c>
      <c r="I372" s="105" t="n">
        <v>338.144989013671</v>
      </c>
      <c r="J372" s="106" t="n">
        <v>0.2984436558022338</v>
      </c>
      <c r="K372" s="107">
        <f>K371*(1+Tbill_YTM)^(1/52)</f>
        <v/>
      </c>
      <c r="L372" s="67" t="n"/>
      <c r="M372" s="104" t="n">
        <v>33910</v>
      </c>
      <c r="N372" s="108">
        <f>N371*($I372/$I371)</f>
        <v/>
      </c>
      <c r="O372" s="108">
        <f t="array" ref="O372">IF(YEAR(M372)&lt;&gt;YEAR(M371),IF(O371&gt;INDEX(Table2xAcq.1[],_xlfn.AGGREGATE(15,6,(ROW(Tableyear1[])-ROW(INDEX(Tableyear1[],1,1))+1)/(YEAR(Tableyear1[])=YEAR(M371)),1)),O371-(O371-INDEX(Table2xAcq.1[],_xlfn.AGGREGATE(15,6,(ROW(Tableyear1[])-ROW(INDEX(Tableyear1[],1,1))+1)/(YEAR(Tableyear1[])=YEAR(M371)),1)))*$C$25,O371+MAX($Q$2:Q371)*$C$19),O371)*($J372/$J371)</f>
        <v/>
      </c>
      <c r="P372" s="108">
        <f t="array" ref="P372">IF(YEAR(M372)&lt;&gt;YEAR(M371),IF(O371&gt;INDEX(Table2xAcq.1[],_xlfn.AGGREGATE(15,6,(ROW(Tableyear1[])-ROW(INDEX(Tableyear1[],1,1))+1)/(YEAR(Tableyear1[])=YEAR(M371)),1)),P371+(O371-INDEX(Table2xAcq.1[],_xlfn.AGGREGATE(15,6,(ROW(Tableyear1[])-ROW(INDEX(Tableyear1[],1,1))+1)/(YEAR(Tableyear1[])=YEAR(M371)),1)))*$C$25,P371-MAX($Q$2:Q371)*$C$19),P371)*(1+Tbill_YTM)^(1/52)</f>
        <v/>
      </c>
      <c r="Q372" s="72">
        <f>SUM(N372:P372)</f>
        <v/>
      </c>
      <c r="R372" s="72">
        <f>IF(YEAR(M372)&lt;&gt;YEAR(M371), R371*EXP($C$20/52)+(-MAX(Q$2:Q371)*$C$19), R371*EXP($C$20/52))</f>
        <v/>
      </c>
      <c r="S372" s="73">
        <f>Q372/-R372</f>
        <v/>
      </c>
      <c r="T372" s="67" t="n"/>
      <c r="U372" s="67" t="n"/>
      <c r="V372" s="67" t="n"/>
    </row>
    <row r="373">
      <c r="H373" s="104" t="n">
        <v>33917</v>
      </c>
      <c r="I373" s="105" t="n">
        <v>348.489990234375</v>
      </c>
      <c r="J373" s="106" t="n">
        <v>0.3167044615742847</v>
      </c>
      <c r="K373" s="107">
        <f>K372*(1+Tbill_YTM)^(1/52)</f>
        <v/>
      </c>
      <c r="L373" s="67" t="n"/>
      <c r="M373" s="104" t="n">
        <v>33917</v>
      </c>
      <c r="N373" s="108">
        <f>N372*($I373/$I372)</f>
        <v/>
      </c>
      <c r="O373" s="108">
        <f t="array" ref="O373">IF(YEAR(M373)&lt;&gt;YEAR(M372),IF(O372&gt;INDEX(Table2xAcq.1[],_xlfn.AGGREGATE(15,6,(ROW(Tableyear1[])-ROW(INDEX(Tableyear1[],1,1))+1)/(YEAR(Tableyear1[])=YEAR(M372)),1)),O372-(O372-INDEX(Table2xAcq.1[],_xlfn.AGGREGATE(15,6,(ROW(Tableyear1[])-ROW(INDEX(Tableyear1[],1,1))+1)/(YEAR(Tableyear1[])=YEAR(M372)),1)))*$C$25,O372+MAX($Q$2:Q372)*$C$19),O372)*($J373/$J372)</f>
        <v/>
      </c>
      <c r="P373" s="108">
        <f t="array" ref="P373">IF(YEAR(M373)&lt;&gt;YEAR(M372),IF(O372&gt;INDEX(Table2xAcq.1[],_xlfn.AGGREGATE(15,6,(ROW(Tableyear1[])-ROW(INDEX(Tableyear1[],1,1))+1)/(YEAR(Tableyear1[])=YEAR(M372)),1)),P372+(O372-INDEX(Table2xAcq.1[],_xlfn.AGGREGATE(15,6,(ROW(Tableyear1[])-ROW(INDEX(Tableyear1[],1,1))+1)/(YEAR(Tableyear1[])=YEAR(M372)),1)))*$C$25,P372-MAX($Q$2:Q372)*$C$19),P372)*(1+Tbill_YTM)^(1/52)</f>
        <v/>
      </c>
      <c r="Q373" s="72">
        <f>SUM(N373:P373)</f>
        <v/>
      </c>
      <c r="R373" s="72">
        <f>IF(YEAR(M373)&lt;&gt;YEAR(M372), R372*EXP($C$20/52)+(-MAX(Q$2:Q372)*$C$19), R372*EXP($C$20/52))</f>
        <v/>
      </c>
      <c r="S373" s="73">
        <f>Q373/-R373</f>
        <v/>
      </c>
      <c r="T373" s="67" t="n"/>
      <c r="U373" s="67" t="n"/>
      <c r="V373" s="67" t="n"/>
    </row>
    <row r="374">
      <c r="H374" s="104" t="n">
        <v>33924</v>
      </c>
      <c r="I374" s="105" t="n">
        <v>348.804992675781</v>
      </c>
      <c r="J374" s="106" t="n">
        <v>0.3172770041516654</v>
      </c>
      <c r="K374" s="107">
        <f>K373*(1+Tbill_YTM)^(1/52)</f>
        <v/>
      </c>
      <c r="L374" s="67" t="n"/>
      <c r="M374" s="104" t="n">
        <v>33924</v>
      </c>
      <c r="N374" s="108">
        <f>N373*($I374/$I373)</f>
        <v/>
      </c>
      <c r="O374" s="108">
        <f t="array" ref="O374">IF(YEAR(M374)&lt;&gt;YEAR(M373),IF(O373&gt;INDEX(Table2xAcq.1[],_xlfn.AGGREGATE(15,6,(ROW(Tableyear1[])-ROW(INDEX(Tableyear1[],1,1))+1)/(YEAR(Tableyear1[])=YEAR(M373)),1)),O373-(O373-INDEX(Table2xAcq.1[],_xlfn.AGGREGATE(15,6,(ROW(Tableyear1[])-ROW(INDEX(Tableyear1[],1,1))+1)/(YEAR(Tableyear1[])=YEAR(M373)),1)))*$C$25,O373+MAX($Q$2:Q373)*$C$19),O373)*($J374/$J373)</f>
        <v/>
      </c>
      <c r="P374" s="108">
        <f t="array" ref="P374">IF(YEAR(M374)&lt;&gt;YEAR(M373),IF(O373&gt;INDEX(Table2xAcq.1[],_xlfn.AGGREGATE(15,6,(ROW(Tableyear1[])-ROW(INDEX(Tableyear1[],1,1))+1)/(YEAR(Tableyear1[])=YEAR(M373)),1)),P373+(O373-INDEX(Table2xAcq.1[],_xlfn.AGGREGATE(15,6,(ROW(Tableyear1[])-ROW(INDEX(Tableyear1[],1,1))+1)/(YEAR(Tableyear1[])=YEAR(M373)),1)))*$C$25,P373-MAX($Q$2:Q373)*$C$19),P373)*(1+Tbill_YTM)^(1/52)</f>
        <v/>
      </c>
      <c r="Q374" s="72">
        <f>SUM(N374:P374)</f>
        <v/>
      </c>
      <c r="R374" s="72">
        <f>IF(YEAR(M374)&lt;&gt;YEAR(M373), R373*EXP($C$20/52)+(-MAX(Q$2:Q373)*$C$19), R373*EXP($C$20/52))</f>
        <v/>
      </c>
      <c r="S374" s="73">
        <f>Q374/-R374</f>
        <v/>
      </c>
      <c r="T374" s="67" t="n"/>
      <c r="U374" s="67" t="n"/>
      <c r="V374" s="67" t="n"/>
    </row>
    <row r="375">
      <c r="H375" s="104" t="n">
        <v>33931</v>
      </c>
      <c r="I375" s="105" t="n">
        <v>349.315002441406</v>
      </c>
      <c r="J375" s="106" t="n">
        <v>0.3182048255643366</v>
      </c>
      <c r="K375" s="107">
        <f>K374*(1+Tbill_YTM)^(1/52)</f>
        <v/>
      </c>
      <c r="L375" s="67" t="n"/>
      <c r="M375" s="104" t="n">
        <v>33931</v>
      </c>
      <c r="N375" s="108">
        <f>N374*($I375/$I374)</f>
        <v/>
      </c>
      <c r="O375" s="108">
        <f t="array" ref="O375">IF(YEAR(M375)&lt;&gt;YEAR(M374),IF(O374&gt;INDEX(Table2xAcq.1[],_xlfn.AGGREGATE(15,6,(ROW(Tableyear1[])-ROW(INDEX(Tableyear1[],1,1))+1)/(YEAR(Tableyear1[])=YEAR(M374)),1)),O374-(O374-INDEX(Table2xAcq.1[],_xlfn.AGGREGATE(15,6,(ROW(Tableyear1[])-ROW(INDEX(Tableyear1[],1,1))+1)/(YEAR(Tableyear1[])=YEAR(M374)),1)))*$C$25,O374+MAX($Q$2:Q374)*$C$19),O374)*($J375/$J374)</f>
        <v/>
      </c>
      <c r="P375" s="108">
        <f t="array" ref="P375">IF(YEAR(M375)&lt;&gt;YEAR(M374),IF(O374&gt;INDEX(Table2xAcq.1[],_xlfn.AGGREGATE(15,6,(ROW(Tableyear1[])-ROW(INDEX(Tableyear1[],1,1))+1)/(YEAR(Tableyear1[])=YEAR(M374)),1)),P374+(O374-INDEX(Table2xAcq.1[],_xlfn.AGGREGATE(15,6,(ROW(Tableyear1[])-ROW(INDEX(Tableyear1[],1,1))+1)/(YEAR(Tableyear1[])=YEAR(M374)),1)))*$C$25,P374-MAX($Q$2:Q374)*$C$19),P374)*(1+Tbill_YTM)^(1/52)</f>
        <v/>
      </c>
      <c r="Q375" s="72">
        <f>SUM(N375:P375)</f>
        <v/>
      </c>
      <c r="R375" s="72">
        <f>IF(YEAR(M375)&lt;&gt;YEAR(M374), R374*EXP($C$20/52)+(-MAX(Q$2:Q374)*$C$19), R374*EXP($C$20/52))</f>
        <v/>
      </c>
      <c r="S375" s="73">
        <f>Q375/-R375</f>
        <v/>
      </c>
      <c r="T375" s="67" t="n"/>
      <c r="U375" s="67" t="n"/>
      <c r="V375" s="67" t="n"/>
    </row>
    <row r="376">
      <c r="H376" s="104" t="n">
        <v>33938</v>
      </c>
      <c r="I376" s="105" t="n">
        <v>358.399993896484</v>
      </c>
      <c r="J376" s="106" t="n">
        <v>0.3347565802900815</v>
      </c>
      <c r="K376" s="107">
        <f>K375*(1+Tbill_YTM)^(1/52)</f>
        <v/>
      </c>
      <c r="L376" s="67" t="n"/>
      <c r="M376" s="104" t="n">
        <v>33938</v>
      </c>
      <c r="N376" s="108">
        <f>N375*($I376/$I375)</f>
        <v/>
      </c>
      <c r="O376" s="108">
        <f t="array" ref="O376">IF(YEAR(M376)&lt;&gt;YEAR(M375),IF(O375&gt;INDEX(Table2xAcq.1[],_xlfn.AGGREGATE(15,6,(ROW(Tableyear1[])-ROW(INDEX(Tableyear1[],1,1))+1)/(YEAR(Tableyear1[])=YEAR(M375)),1)),O375-(O375-INDEX(Table2xAcq.1[],_xlfn.AGGREGATE(15,6,(ROW(Tableyear1[])-ROW(INDEX(Tableyear1[],1,1))+1)/(YEAR(Tableyear1[])=YEAR(M375)),1)))*$C$25,O375+MAX($Q$2:Q375)*$C$19),O375)*($J376/$J375)</f>
        <v/>
      </c>
      <c r="P376" s="108">
        <f t="array" ref="P376">IF(YEAR(M376)&lt;&gt;YEAR(M375),IF(O375&gt;INDEX(Table2xAcq.1[],_xlfn.AGGREGATE(15,6,(ROW(Tableyear1[])-ROW(INDEX(Tableyear1[],1,1))+1)/(YEAR(Tableyear1[])=YEAR(M375)),1)),P375+(O375-INDEX(Table2xAcq.1[],_xlfn.AGGREGATE(15,6,(ROW(Tableyear1[])-ROW(INDEX(Tableyear1[],1,1))+1)/(YEAR(Tableyear1[])=YEAR(M375)),1)))*$C$25,P375-MAX($Q$2:Q375)*$C$19),P375)*(1+Tbill_YTM)^(1/52)</f>
        <v/>
      </c>
      <c r="Q376" s="72">
        <f>SUM(N376:P376)</f>
        <v/>
      </c>
      <c r="R376" s="72">
        <f>IF(YEAR(M376)&lt;&gt;YEAR(M375), R375*EXP($C$20/52)+(-MAX(Q$2:Q375)*$C$19), R375*EXP($C$20/52))</f>
        <v/>
      </c>
      <c r="S376" s="73">
        <f>Q376/-R376</f>
        <v/>
      </c>
      <c r="T376" s="67" t="n"/>
      <c r="U376" s="67" t="n"/>
      <c r="V376" s="67" t="n"/>
    </row>
    <row r="377">
      <c r="H377" s="104" t="n">
        <v>33945</v>
      </c>
      <c r="I377" s="105" t="n">
        <v>350.894989013671</v>
      </c>
      <c r="J377" s="106" t="n">
        <v>0.3207367710690107</v>
      </c>
      <c r="K377" s="107">
        <f>K376*(1+Tbill_YTM)^(1/52)</f>
        <v/>
      </c>
      <c r="L377" s="67" t="n"/>
      <c r="M377" s="104" t="n">
        <v>33945</v>
      </c>
      <c r="N377" s="108">
        <f>N376*($I377/$I376)</f>
        <v/>
      </c>
      <c r="O377" s="108">
        <f t="array" ref="O377">IF(YEAR(M377)&lt;&gt;YEAR(M376),IF(O376&gt;INDEX(Table2xAcq.1[],_xlfn.AGGREGATE(15,6,(ROW(Tableyear1[])-ROW(INDEX(Tableyear1[],1,1))+1)/(YEAR(Tableyear1[])=YEAR(M376)),1)),O376-(O376-INDEX(Table2xAcq.1[],_xlfn.AGGREGATE(15,6,(ROW(Tableyear1[])-ROW(INDEX(Tableyear1[],1,1))+1)/(YEAR(Tableyear1[])=YEAR(M376)),1)))*$C$25,O376+MAX($Q$2:Q376)*$C$19),O376)*($J377/$J376)</f>
        <v/>
      </c>
      <c r="P377" s="108">
        <f t="array" ref="P377">IF(YEAR(M377)&lt;&gt;YEAR(M376),IF(O376&gt;INDEX(Table2xAcq.1[],_xlfn.AGGREGATE(15,6,(ROW(Tableyear1[])-ROW(INDEX(Tableyear1[],1,1))+1)/(YEAR(Tableyear1[])=YEAR(M376)),1)),P376+(O376-INDEX(Table2xAcq.1[],_xlfn.AGGREGATE(15,6,(ROW(Tableyear1[])-ROW(INDEX(Tableyear1[],1,1))+1)/(YEAR(Tableyear1[])=YEAR(M376)),1)))*$C$25,P376-MAX($Q$2:Q376)*$C$19),P376)*(1+Tbill_YTM)^(1/52)</f>
        <v/>
      </c>
      <c r="Q377" s="72">
        <f>SUM(N377:P377)</f>
        <v/>
      </c>
      <c r="R377" s="72">
        <f>IF(YEAR(M377)&lt;&gt;YEAR(M376), R376*EXP($C$20/52)+(-MAX(Q$2:Q376)*$C$19), R376*EXP($C$20/52))</f>
        <v/>
      </c>
      <c r="S377" s="73">
        <f>Q377/-R377</f>
        <v/>
      </c>
      <c r="T377" s="67" t="n"/>
      <c r="U377" s="67" t="n"/>
      <c r="V377" s="67" t="n"/>
    </row>
    <row r="378">
      <c r="H378" s="104" t="n">
        <v>33952</v>
      </c>
      <c r="I378" s="105" t="n">
        <v>357.894989013671</v>
      </c>
      <c r="J378" s="106" t="n">
        <v>0.3335335192003761</v>
      </c>
      <c r="K378" s="107">
        <f>K377*(1+Tbill_YTM)^(1/52)</f>
        <v/>
      </c>
      <c r="L378" s="67" t="n"/>
      <c r="M378" s="104" t="n">
        <v>33952</v>
      </c>
      <c r="N378" s="108">
        <f>N377*($I378/$I377)</f>
        <v/>
      </c>
      <c r="O378" s="108">
        <f t="array" ref="O378">IF(YEAR(M378)&lt;&gt;YEAR(M377),IF(O377&gt;INDEX(Table2xAcq.1[],_xlfn.AGGREGATE(15,6,(ROW(Tableyear1[])-ROW(INDEX(Tableyear1[],1,1))+1)/(YEAR(Tableyear1[])=YEAR(M377)),1)),O377-(O377-INDEX(Table2xAcq.1[],_xlfn.AGGREGATE(15,6,(ROW(Tableyear1[])-ROW(INDEX(Tableyear1[],1,1))+1)/(YEAR(Tableyear1[])=YEAR(M377)),1)))*$C$25,O377+MAX($Q$2:Q377)*$C$19),O377)*($J378/$J377)</f>
        <v/>
      </c>
      <c r="P378" s="108">
        <f t="array" ref="P378">IF(YEAR(M378)&lt;&gt;YEAR(M377),IF(O377&gt;INDEX(Table2xAcq.1[],_xlfn.AGGREGATE(15,6,(ROW(Tableyear1[])-ROW(INDEX(Tableyear1[],1,1))+1)/(YEAR(Tableyear1[])=YEAR(M377)),1)),P377+(O377-INDEX(Table2xAcq.1[],_xlfn.AGGREGATE(15,6,(ROW(Tableyear1[])-ROW(INDEX(Tableyear1[],1,1))+1)/(YEAR(Tableyear1[])=YEAR(M377)),1)))*$C$25,P377-MAX($Q$2:Q377)*$C$19),P377)*(1+Tbill_YTM)^(1/52)</f>
        <v/>
      </c>
      <c r="Q378" s="72">
        <f>SUM(N378:P378)</f>
        <v/>
      </c>
      <c r="R378" s="72">
        <f>IF(YEAR(M378)&lt;&gt;YEAR(M377), R377*EXP($C$20/52)+(-MAX(Q$2:Q377)*$C$19), R377*EXP($C$20/52))</f>
        <v/>
      </c>
      <c r="S378" s="73">
        <f>Q378/-R378</f>
        <v/>
      </c>
      <c r="T378" s="67" t="n"/>
      <c r="U378" s="67" t="n"/>
      <c r="V378" s="67" t="n"/>
    </row>
    <row r="379">
      <c r="H379" s="104" t="n">
        <v>33959</v>
      </c>
      <c r="I379" s="105" t="n">
        <v>357.559997558593</v>
      </c>
      <c r="J379" s="106" t="n">
        <v>0.3329091411993197</v>
      </c>
      <c r="K379" s="107">
        <f>K378*(1+Tbill_YTM)^(1/52)</f>
        <v/>
      </c>
      <c r="L379" s="67" t="n"/>
      <c r="M379" s="104" t="n">
        <v>33959</v>
      </c>
      <c r="N379" s="108">
        <f>N378*($I379/$I378)</f>
        <v/>
      </c>
      <c r="O379" s="108">
        <f t="array" ref="O379">IF(YEAR(M379)&lt;&gt;YEAR(M378),IF(O378&gt;INDEX(Table2xAcq.1[],_xlfn.AGGREGATE(15,6,(ROW(Tableyear1[])-ROW(INDEX(Tableyear1[],1,1))+1)/(YEAR(Tableyear1[])=YEAR(M378)),1)),O378-(O378-INDEX(Table2xAcq.1[],_xlfn.AGGREGATE(15,6,(ROW(Tableyear1[])-ROW(INDEX(Tableyear1[],1,1))+1)/(YEAR(Tableyear1[])=YEAR(M378)),1)))*$C$25,O378+MAX($Q$2:Q378)*$C$19),O378)*($J379/$J378)</f>
        <v/>
      </c>
      <c r="P379" s="108">
        <f t="array" ref="P379">IF(YEAR(M379)&lt;&gt;YEAR(M378),IF(O378&gt;INDEX(Table2xAcq.1[],_xlfn.AGGREGATE(15,6,(ROW(Tableyear1[])-ROW(INDEX(Tableyear1[],1,1))+1)/(YEAR(Tableyear1[])=YEAR(M378)),1)),P378+(O378-INDEX(Table2xAcq.1[],_xlfn.AGGREGATE(15,6,(ROW(Tableyear1[])-ROW(INDEX(Tableyear1[],1,1))+1)/(YEAR(Tableyear1[])=YEAR(M378)),1)))*$C$25,P378-MAX($Q$2:Q378)*$C$19),P378)*(1+Tbill_YTM)^(1/52)</f>
        <v/>
      </c>
      <c r="Q379" s="72">
        <f>SUM(N379:P379)</f>
        <v/>
      </c>
      <c r="R379" s="72">
        <f>IF(YEAR(M379)&lt;&gt;YEAR(M378), R378*EXP($C$20/52)+(-MAX(Q$2:Q378)*$C$19), R378*EXP($C$20/52))</f>
        <v/>
      </c>
      <c r="S379" s="73">
        <f>Q379/-R379</f>
        <v/>
      </c>
      <c r="T379" s="67" t="n"/>
      <c r="U379" s="67" t="n"/>
      <c r="V379" s="67" t="n"/>
    </row>
    <row r="380" ht="17.5" customHeight="1" s="15">
      <c r="A380" s="4" t="n"/>
      <c r="G380" s="110" t="inlineStr">
        <is>
          <t>year-end</t>
        </is>
      </c>
      <c r="H380" s="111" t="n">
        <v>33966</v>
      </c>
      <c r="I380" s="112" t="n">
        <v>360.184997558593</v>
      </c>
      <c r="J380" s="113" t="n">
        <v>0.3377971963599366</v>
      </c>
      <c r="K380" s="114">
        <f>K379*(1+Tbill_YTM)^(1/52)</f>
        <v/>
      </c>
      <c r="L380" s="114" t="n"/>
      <c r="M380" s="111" t="n">
        <v>33966</v>
      </c>
      <c r="N380" s="118">
        <f>N379*($I380/$I379)</f>
        <v/>
      </c>
      <c r="O380" s="115">
        <f t="array" ref="O380">IF(YEAR(M380)&lt;&gt;YEAR(M379),IF(O379&gt;INDEX(Table2xAcq.1[],_xlfn.AGGREGATE(15,6,(ROW(Tableyear1[])-ROW(INDEX(Tableyear1[],1,1))+1)/(YEAR(Tableyear1[])=YEAR(M379)),1)),O379-(O379-INDEX(Table2xAcq.1[],_xlfn.AGGREGATE(15,6,(ROW(Tableyear1[])-ROW(INDEX(Tableyear1[],1,1))+1)/(YEAR(Tableyear1[])=YEAR(M379)),1)))*$C$25,O379+MAX($Q$2:Q379)*$C$19),O379)*($J380/$J379)</f>
        <v/>
      </c>
      <c r="P380" s="115">
        <f t="array" ref="P380">IF(YEAR(M380)&lt;&gt;YEAR(M379),IF(O379&gt;INDEX(Table2xAcq.1[],_xlfn.AGGREGATE(15,6,(ROW(Tableyear1[])-ROW(INDEX(Tableyear1[],1,1))+1)/(YEAR(Tableyear1[])=YEAR(M379)),1)),P379+(O379-INDEX(Table2xAcq.1[],_xlfn.AGGREGATE(15,6,(ROW(Tableyear1[])-ROW(INDEX(Tableyear1[],1,1))+1)/(YEAR(Tableyear1[])=YEAR(M379)),1)))*$C$25,P379-MAX($Q$2:Q379)*$C$19),P379)*(1+Tbill_YTM)^(1/52)</f>
        <v/>
      </c>
      <c r="Q380" s="116">
        <f>SUM(N380:P380)</f>
        <v/>
      </c>
      <c r="R380" s="119">
        <f>IF(YEAR(M380)&lt;&gt;YEAR(M379), R379*EXP($C$20/52)+(-MAX(Q$2:Q379)*$C$19), R379*EXP($C$20/52))</f>
        <v/>
      </c>
      <c r="S380" s="117">
        <f>Q380/-R380</f>
        <v/>
      </c>
      <c r="T380" s="110" t="n"/>
      <c r="U380" s="110" t="n"/>
      <c r="V380" s="110" t="n"/>
    </row>
    <row r="381" ht="17.5" customHeight="1" s="15">
      <c r="H381" s="104" t="n">
        <v>33973</v>
      </c>
      <c r="I381" s="105" t="n">
        <v>365.540008544921</v>
      </c>
      <c r="J381" s="106" t="n">
        <v>0.3478415219699392</v>
      </c>
      <c r="K381" s="107">
        <f>K380*(1+Tbill_YTM)^(1/52)</f>
        <v/>
      </c>
      <c r="L381" s="67" t="n"/>
      <c r="M381" s="104" t="n">
        <v>33973</v>
      </c>
      <c r="N381" s="108">
        <f>N380*($I381/$I380)</f>
        <v/>
      </c>
      <c r="O381" s="108">
        <f t="array" ref="O381">IF(YEAR(M381)&lt;&gt;YEAR(M380),IF(O380&gt;INDEX(Table2xAcq.1[],_xlfn.AGGREGATE(15,6,(ROW(Tableyear1[])-ROW(INDEX(Tableyear1[],1,1))+1)/(YEAR(Tableyear1[])=YEAR(M380)),1)),O380-(O380-INDEX(Table2xAcq.1[],_xlfn.AGGREGATE(15,6,(ROW(Tableyear1[])-ROW(INDEX(Tableyear1[],1,1))+1)/(YEAR(Tableyear1[])=YEAR(M380)),1)))*$C$25,O380+MAX($Q$2:Q380)*$C$19),O380)*($J381/$J380)</f>
        <v/>
      </c>
      <c r="P381" s="108">
        <f t="array" ref="P381">IF(YEAR(M381)&lt;&gt;YEAR(M380),IF(O380&gt;INDEX(Table2xAcq.1[],_xlfn.AGGREGATE(15,6,(ROW(Tableyear1[])-ROW(INDEX(Tableyear1[],1,1))+1)/(YEAR(Tableyear1[])=YEAR(M380)),1)),P380+(O380-INDEX(Table2xAcq.1[],_xlfn.AGGREGATE(15,6,(ROW(Tableyear1[])-ROW(INDEX(Tableyear1[],1,1))+1)/(YEAR(Tableyear1[])=YEAR(M380)),1)))*$C$25,P380-MAX($Q$2:Q380)*$C$19),P380)*(1+Tbill_YTM)^(1/52)</f>
        <v/>
      </c>
      <c r="Q381" s="72">
        <f>SUM(N381:P381)</f>
        <v/>
      </c>
      <c r="R381" s="72">
        <f>IF(YEAR(M381)&lt;&gt;YEAR(M380), R380*EXP($C$20/52)+(-MAX(Q$2:Q380)*$C$19), R380*EXP($C$20/52))</f>
        <v/>
      </c>
      <c r="S381" s="73">
        <f>Q381/-R381</f>
        <v/>
      </c>
      <c r="T381" s="67" t="n"/>
      <c r="U381" s="67" t="n"/>
      <c r="V381" s="67" t="n"/>
    </row>
    <row r="382">
      <c r="H382" s="104" t="n">
        <v>33980</v>
      </c>
      <c r="I382" s="105" t="n">
        <v>379.234985351562</v>
      </c>
      <c r="J382" s="106" t="n">
        <v>0.3739053260100356</v>
      </c>
      <c r="K382" s="107">
        <f>K381*(1+Tbill_YTM)^(1/52)</f>
        <v/>
      </c>
      <c r="L382" s="67" t="n"/>
      <c r="M382" s="104" t="n">
        <v>33980</v>
      </c>
      <c r="N382" s="108">
        <f>N381*($I382/$I381)</f>
        <v/>
      </c>
      <c r="O382" s="108">
        <f t="array" ref="O382">IF(YEAR(M382)&lt;&gt;YEAR(M381),IF(O381&gt;INDEX(Table2xAcq.1[],_xlfn.AGGREGATE(15,6,(ROW(Tableyear1[])-ROW(INDEX(Tableyear1[],1,1))+1)/(YEAR(Tableyear1[])=YEAR(M381)),1)),O381-(O381-INDEX(Table2xAcq.1[],_xlfn.AGGREGATE(15,6,(ROW(Tableyear1[])-ROW(INDEX(Tableyear1[],1,1))+1)/(YEAR(Tableyear1[])=YEAR(M381)),1)))*$C$25,O381+MAX($Q$2:Q381)*$C$19),O381)*($J382/$J381)</f>
        <v/>
      </c>
      <c r="P382" s="108">
        <f t="array" ref="P382">IF(YEAR(M382)&lt;&gt;YEAR(M381),IF(O381&gt;INDEX(Table2xAcq.1[],_xlfn.AGGREGATE(15,6,(ROW(Tableyear1[])-ROW(INDEX(Tableyear1[],1,1))+1)/(YEAR(Tableyear1[])=YEAR(M381)),1)),P381+(O381-INDEX(Table2xAcq.1[],_xlfn.AGGREGATE(15,6,(ROW(Tableyear1[])-ROW(INDEX(Tableyear1[],1,1))+1)/(YEAR(Tableyear1[])=YEAR(M381)),1)))*$C$25,P381-MAX($Q$2:Q381)*$C$19),P381)*(1+Tbill_YTM)^(1/52)</f>
        <v/>
      </c>
      <c r="Q382" s="72">
        <f>SUM(N382:P382)</f>
        <v/>
      </c>
      <c r="R382" s="72">
        <f>IF(YEAR(M382)&lt;&gt;YEAR(M381), R381*EXP($C$20/52)+(-MAX(Q$2:Q381)*$C$19), R381*EXP($C$20/52))</f>
        <v/>
      </c>
      <c r="S382" s="73">
        <f>Q382/-R382</f>
        <v/>
      </c>
      <c r="T382" s="67" t="n"/>
      <c r="U382" s="67" t="n"/>
      <c r="V382" s="67" t="n"/>
    </row>
    <row r="383">
      <c r="H383" s="104" t="n">
        <v>33987</v>
      </c>
      <c r="I383" s="105" t="n">
        <v>377.820007324218</v>
      </c>
      <c r="J383" s="106" t="n">
        <v>0.371115141343288</v>
      </c>
      <c r="K383" s="107">
        <f>K382*(1+Tbill_YTM)^(1/52)</f>
        <v/>
      </c>
      <c r="L383" s="67" t="n"/>
      <c r="M383" s="104" t="n">
        <v>33987</v>
      </c>
      <c r="N383" s="108">
        <f>N382*($I383/$I382)</f>
        <v/>
      </c>
      <c r="O383" s="108">
        <f t="array" ref="O383">IF(YEAR(M383)&lt;&gt;YEAR(M382),IF(O382&gt;INDEX(Table2xAcq.1[],_xlfn.AGGREGATE(15,6,(ROW(Tableyear1[])-ROW(INDEX(Tableyear1[],1,1))+1)/(YEAR(Tableyear1[])=YEAR(M382)),1)),O382-(O382-INDEX(Table2xAcq.1[],_xlfn.AGGREGATE(15,6,(ROW(Tableyear1[])-ROW(INDEX(Tableyear1[],1,1))+1)/(YEAR(Tableyear1[])=YEAR(M382)),1)))*$C$25,O382+MAX($Q$2:Q382)*$C$19),O382)*($J383/$J382)</f>
        <v/>
      </c>
      <c r="P383" s="108">
        <f t="array" ref="P383">IF(YEAR(M383)&lt;&gt;YEAR(M382),IF(O382&gt;INDEX(Table2xAcq.1[],_xlfn.AGGREGATE(15,6,(ROW(Tableyear1[])-ROW(INDEX(Tableyear1[],1,1))+1)/(YEAR(Tableyear1[])=YEAR(M382)),1)),P382+(O382-INDEX(Table2xAcq.1[],_xlfn.AGGREGATE(15,6,(ROW(Tableyear1[])-ROW(INDEX(Tableyear1[],1,1))+1)/(YEAR(Tableyear1[])=YEAR(M382)),1)))*$C$25,P382-MAX($Q$2:Q382)*$C$19),P382)*(1+Tbill_YTM)^(1/52)</f>
        <v/>
      </c>
      <c r="Q383" s="72">
        <f>SUM(N383:P383)</f>
        <v/>
      </c>
      <c r="R383" s="72">
        <f>IF(YEAR(M383)&lt;&gt;YEAR(M382), R382*EXP($C$20/52)+(-MAX(Q$2:Q382)*$C$19), R382*EXP($C$20/52))</f>
        <v/>
      </c>
      <c r="S383" s="73">
        <f>Q383/-R383</f>
        <v/>
      </c>
      <c r="T383" s="67" t="n"/>
      <c r="U383" s="67" t="n"/>
      <c r="V383" s="67" t="n"/>
    </row>
    <row r="384">
      <c r="H384" s="104" t="n">
        <v>33994</v>
      </c>
      <c r="I384" s="105" t="n">
        <v>370.559997558593</v>
      </c>
      <c r="J384" s="106" t="n">
        <v>0.3568527968507079</v>
      </c>
      <c r="K384" s="107">
        <f>K383*(1+Tbill_YTM)^(1/52)</f>
        <v/>
      </c>
      <c r="L384" s="67" t="n"/>
      <c r="M384" s="104" t="n">
        <v>33994</v>
      </c>
      <c r="N384" s="108">
        <f>N383*($I384/$I383)</f>
        <v/>
      </c>
      <c r="O384" s="108">
        <f t="array" ref="O384">IF(YEAR(M384)&lt;&gt;YEAR(M383),IF(O383&gt;INDEX(Table2xAcq.1[],_xlfn.AGGREGATE(15,6,(ROW(Tableyear1[])-ROW(INDEX(Tableyear1[],1,1))+1)/(YEAR(Tableyear1[])=YEAR(M383)),1)),O383-(O383-INDEX(Table2xAcq.1[],_xlfn.AGGREGATE(15,6,(ROW(Tableyear1[])-ROW(INDEX(Tableyear1[],1,1))+1)/(YEAR(Tableyear1[])=YEAR(M383)),1)))*$C$25,O383+MAX($Q$2:Q383)*$C$19),O383)*($J384/$J383)</f>
        <v/>
      </c>
      <c r="P384" s="108">
        <f t="array" ref="P384">IF(YEAR(M384)&lt;&gt;YEAR(M383),IF(O383&gt;INDEX(Table2xAcq.1[],_xlfn.AGGREGATE(15,6,(ROW(Tableyear1[])-ROW(INDEX(Tableyear1[],1,1))+1)/(YEAR(Tableyear1[])=YEAR(M383)),1)),P383+(O383-INDEX(Table2xAcq.1[],_xlfn.AGGREGATE(15,6,(ROW(Tableyear1[])-ROW(INDEX(Tableyear1[],1,1))+1)/(YEAR(Tableyear1[])=YEAR(M383)),1)))*$C$25,P383-MAX($Q$2:Q383)*$C$19),P383)*(1+Tbill_YTM)^(1/52)</f>
        <v/>
      </c>
      <c r="Q384" s="72">
        <f>SUM(N384:P384)</f>
        <v/>
      </c>
      <c r="R384" s="72">
        <f>IF(YEAR(M384)&lt;&gt;YEAR(M383), R383*EXP($C$20/52)+(-MAX(Q$2:Q383)*$C$19), R383*EXP($C$20/52))</f>
        <v/>
      </c>
      <c r="S384" s="73">
        <f>Q384/-R384</f>
        <v/>
      </c>
      <c r="T384" s="67" t="n"/>
      <c r="U384" s="67" t="n"/>
      <c r="V384" s="67" t="n"/>
    </row>
    <row r="385">
      <c r="H385" s="104" t="n">
        <v>34001</v>
      </c>
      <c r="I385" s="105" t="n">
        <v>369</v>
      </c>
      <c r="J385" s="106" t="n">
        <v>0.353848211922319</v>
      </c>
      <c r="K385" s="107">
        <f>K384*(1+Tbill_YTM)^(1/52)</f>
        <v/>
      </c>
      <c r="L385" s="67" t="n"/>
      <c r="M385" s="104" t="n">
        <v>34001</v>
      </c>
      <c r="N385" s="108">
        <f>N384*($I385/$I384)</f>
        <v/>
      </c>
      <c r="O385" s="108">
        <f t="array" ref="O385">IF(YEAR(M385)&lt;&gt;YEAR(M384),IF(O384&gt;INDEX(Table2xAcq.1[],_xlfn.AGGREGATE(15,6,(ROW(Tableyear1[])-ROW(INDEX(Tableyear1[],1,1))+1)/(YEAR(Tableyear1[])=YEAR(M384)),1)),O384-(O384-INDEX(Table2xAcq.1[],_xlfn.AGGREGATE(15,6,(ROW(Tableyear1[])-ROW(INDEX(Tableyear1[],1,1))+1)/(YEAR(Tableyear1[])=YEAR(M384)),1)))*$C$25,O384+MAX($Q$2:Q384)*$C$19),O384)*($J385/$J384)</f>
        <v/>
      </c>
      <c r="P385" s="108">
        <f t="array" ref="P385">IF(YEAR(M385)&lt;&gt;YEAR(M384),IF(O384&gt;INDEX(Table2xAcq.1[],_xlfn.AGGREGATE(15,6,(ROW(Tableyear1[])-ROW(INDEX(Tableyear1[],1,1))+1)/(YEAR(Tableyear1[])=YEAR(M384)),1)),P384+(O384-INDEX(Table2xAcq.1[],_xlfn.AGGREGATE(15,6,(ROW(Tableyear1[])-ROW(INDEX(Tableyear1[],1,1))+1)/(YEAR(Tableyear1[])=YEAR(M384)),1)))*$C$25,P384-MAX($Q$2:Q384)*$C$19),P384)*(1+Tbill_YTM)^(1/52)</f>
        <v/>
      </c>
      <c r="Q385" s="72">
        <f>SUM(N385:P385)</f>
        <v/>
      </c>
      <c r="R385" s="72">
        <f>IF(YEAR(M385)&lt;&gt;YEAR(M384), R384*EXP($C$20/52)+(-MAX(Q$2:Q384)*$C$19), R384*EXP($C$20/52))</f>
        <v/>
      </c>
      <c r="S385" s="73">
        <f>Q385/-R385</f>
        <v/>
      </c>
      <c r="T385" s="67" t="n"/>
      <c r="U385" s="67" t="n"/>
      <c r="V385" s="67" t="n"/>
    </row>
    <row r="386">
      <c r="H386" s="104" t="n">
        <v>34008</v>
      </c>
      <c r="I386" s="105" t="n">
        <v>361.190002441406</v>
      </c>
      <c r="J386" s="106" t="n">
        <v>0.3388696012381665</v>
      </c>
      <c r="K386" s="107">
        <f>K385*(1+Tbill_YTM)^(1/52)</f>
        <v/>
      </c>
      <c r="L386" s="67" t="n"/>
      <c r="M386" s="104" t="n">
        <v>34008</v>
      </c>
      <c r="N386" s="108">
        <f>N385*($I386/$I385)</f>
        <v/>
      </c>
      <c r="O386" s="108">
        <f t="array" ref="O386">IF(YEAR(M386)&lt;&gt;YEAR(M385),IF(O385&gt;INDEX(Table2xAcq.1[],_xlfn.AGGREGATE(15,6,(ROW(Tableyear1[])-ROW(INDEX(Tableyear1[],1,1))+1)/(YEAR(Tableyear1[])=YEAR(M385)),1)),O385-(O385-INDEX(Table2xAcq.1[],_xlfn.AGGREGATE(15,6,(ROW(Tableyear1[])-ROW(INDEX(Tableyear1[],1,1))+1)/(YEAR(Tableyear1[])=YEAR(M385)),1)))*$C$25,O385+MAX($Q$2:Q385)*$C$19),O385)*($J386/$J385)</f>
        <v/>
      </c>
      <c r="P386" s="108">
        <f t="array" ref="P386">IF(YEAR(M386)&lt;&gt;YEAR(M385),IF(O385&gt;INDEX(Table2xAcq.1[],_xlfn.AGGREGATE(15,6,(ROW(Tableyear1[])-ROW(INDEX(Tableyear1[],1,1))+1)/(YEAR(Tableyear1[])=YEAR(M385)),1)),P385+(O385-INDEX(Table2xAcq.1[],_xlfn.AGGREGATE(15,6,(ROW(Tableyear1[])-ROW(INDEX(Tableyear1[],1,1))+1)/(YEAR(Tableyear1[])=YEAR(M385)),1)))*$C$25,P385-MAX($Q$2:Q385)*$C$19),P385)*(1+Tbill_YTM)^(1/52)</f>
        <v/>
      </c>
      <c r="Q386" s="72">
        <f>SUM(N386:P386)</f>
        <v/>
      </c>
      <c r="R386" s="72">
        <f>IF(YEAR(M386)&lt;&gt;YEAR(M385), R385*EXP($C$20/52)+(-MAX(Q$2:Q385)*$C$19), R385*EXP($C$20/52))</f>
        <v/>
      </c>
      <c r="S386" s="73">
        <f>Q386/-R386</f>
        <v/>
      </c>
      <c r="T386" s="67" t="n"/>
      <c r="U386" s="67" t="n"/>
      <c r="V386" s="67" t="n"/>
    </row>
    <row r="387">
      <c r="E387" s="4" t="n"/>
      <c r="F387" s="4" t="n"/>
      <c r="H387" s="104" t="n">
        <v>34015</v>
      </c>
      <c r="I387" s="105" t="n">
        <v>347.915008544921</v>
      </c>
      <c r="J387" s="106" t="n">
        <v>0.313960318823182</v>
      </c>
      <c r="K387" s="107">
        <f>K386*(1+Tbill_YTM)^(1/52)</f>
        <v/>
      </c>
      <c r="L387" s="67" t="n"/>
      <c r="M387" s="104" t="n">
        <v>34015</v>
      </c>
      <c r="N387" s="108">
        <f>N386*($I387/$I386)</f>
        <v/>
      </c>
      <c r="O387" s="108">
        <f t="array" ref="O387">IF(YEAR(M387)&lt;&gt;YEAR(M386),IF(O386&gt;INDEX(Table2xAcq.1[],_xlfn.AGGREGATE(15,6,(ROW(Tableyear1[])-ROW(INDEX(Tableyear1[],1,1))+1)/(YEAR(Tableyear1[])=YEAR(M386)),1)),O386-(O386-INDEX(Table2xAcq.1[],_xlfn.AGGREGATE(15,6,(ROW(Tableyear1[])-ROW(INDEX(Tableyear1[],1,1))+1)/(YEAR(Tableyear1[])=YEAR(M386)),1)))*$C$25,O386+MAX($Q$2:Q386)*$C$19),O386)*($J387/$J386)</f>
        <v/>
      </c>
      <c r="P387" s="108">
        <f t="array" ref="P387">IF(YEAR(M387)&lt;&gt;YEAR(M386),IF(O386&gt;INDEX(Table2xAcq.1[],_xlfn.AGGREGATE(15,6,(ROW(Tableyear1[])-ROW(INDEX(Tableyear1[],1,1))+1)/(YEAR(Tableyear1[])=YEAR(M386)),1)),P386+(O386-INDEX(Table2xAcq.1[],_xlfn.AGGREGATE(15,6,(ROW(Tableyear1[])-ROW(INDEX(Tableyear1[],1,1))+1)/(YEAR(Tableyear1[])=YEAR(M386)),1)))*$C$25,P386-MAX($Q$2:Q386)*$C$19),P386)*(1+Tbill_YTM)^(1/52)</f>
        <v/>
      </c>
      <c r="Q387" s="72">
        <f>SUM(N387:P387)</f>
        <v/>
      </c>
      <c r="R387" s="72">
        <f>IF(YEAR(M387)&lt;&gt;YEAR(M386), R386*EXP($C$20/52)+(-MAX(Q$2:Q386)*$C$19), R386*EXP($C$20/52))</f>
        <v/>
      </c>
      <c r="S387" s="73">
        <f>Q387/-R387</f>
        <v/>
      </c>
      <c r="T387" s="67" t="n"/>
      <c r="U387" s="67" t="n"/>
      <c r="V387" s="67" t="n"/>
    </row>
    <row r="388">
      <c r="B388" s="27" t="n"/>
      <c r="C388" s="4" t="n"/>
      <c r="D388" s="4" t="n"/>
      <c r="H388" s="104" t="n">
        <v>34022</v>
      </c>
      <c r="I388" s="105" t="n">
        <v>351.140014648437</v>
      </c>
      <c r="J388" s="106" t="n">
        <v>0.3197808434892563</v>
      </c>
      <c r="K388" s="107">
        <f>K387*(1+Tbill_YTM)^(1/52)</f>
        <v/>
      </c>
      <c r="L388" s="67" t="n"/>
      <c r="M388" s="104" t="n">
        <v>34022</v>
      </c>
      <c r="N388" s="108">
        <f>N387*($I388/$I387)</f>
        <v/>
      </c>
      <c r="O388" s="108">
        <f t="array" ref="O388">IF(YEAR(M388)&lt;&gt;YEAR(M387),IF(O387&gt;INDEX(Table2xAcq.1[],_xlfn.AGGREGATE(15,6,(ROW(Tableyear1[])-ROW(INDEX(Tableyear1[],1,1))+1)/(YEAR(Tableyear1[])=YEAR(M387)),1)),O387-(O387-INDEX(Table2xAcq.1[],_xlfn.AGGREGATE(15,6,(ROW(Tableyear1[])-ROW(INDEX(Tableyear1[],1,1))+1)/(YEAR(Tableyear1[])=YEAR(M387)),1)))*$C$25,O387+MAX($Q$2:Q387)*$C$19),O387)*($J388/$J387)</f>
        <v/>
      </c>
      <c r="P388" s="108">
        <f t="array" ref="P388">IF(YEAR(M388)&lt;&gt;YEAR(M387),IF(O387&gt;INDEX(Table2xAcq.1[],_xlfn.AGGREGATE(15,6,(ROW(Tableyear1[])-ROW(INDEX(Tableyear1[],1,1))+1)/(YEAR(Tableyear1[])=YEAR(M387)),1)),P387+(O387-INDEX(Table2xAcq.1[],_xlfn.AGGREGATE(15,6,(ROW(Tableyear1[])-ROW(INDEX(Tableyear1[],1,1))+1)/(YEAR(Tableyear1[])=YEAR(M387)),1)))*$C$25,P387-MAX($Q$2:Q387)*$C$19),P387)*(1+Tbill_YTM)^(1/52)</f>
        <v/>
      </c>
      <c r="Q388" s="72">
        <f>SUM(N388:P388)</f>
        <v/>
      </c>
      <c r="R388" s="72">
        <f>IF(YEAR(M388)&lt;&gt;YEAR(M387), R387*EXP($C$20/52)+(-MAX(Q$2:Q387)*$C$19), R387*EXP($C$20/52))</f>
        <v/>
      </c>
      <c r="S388" s="73">
        <f>Q388/-R388</f>
        <v/>
      </c>
      <c r="T388" s="67" t="n"/>
      <c r="U388" s="67" t="n"/>
      <c r="V388" s="67" t="n"/>
    </row>
    <row r="389">
      <c r="H389" s="104" t="n">
        <v>34029</v>
      </c>
      <c r="I389" s="105" t="n">
        <v>355.565002441406</v>
      </c>
      <c r="J389" s="106" t="n">
        <v>0.3278404565771127</v>
      </c>
      <c r="K389" s="107">
        <f>K388*(1+Tbill_YTM)^(1/52)</f>
        <v/>
      </c>
      <c r="L389" s="67" t="n"/>
      <c r="M389" s="104" t="n">
        <v>34029</v>
      </c>
      <c r="N389" s="108">
        <f>N388*($I389/$I388)</f>
        <v/>
      </c>
      <c r="O389" s="108">
        <f t="array" ref="O389">IF(YEAR(M389)&lt;&gt;YEAR(M388),IF(O388&gt;INDEX(Table2xAcq.1[],_xlfn.AGGREGATE(15,6,(ROW(Tableyear1[])-ROW(INDEX(Tableyear1[],1,1))+1)/(YEAR(Tableyear1[])=YEAR(M388)),1)),O388-(O388-INDEX(Table2xAcq.1[],_xlfn.AGGREGATE(15,6,(ROW(Tableyear1[])-ROW(INDEX(Tableyear1[],1,1))+1)/(YEAR(Tableyear1[])=YEAR(M388)),1)))*$C$25,O388+MAX($Q$2:Q388)*$C$19),O388)*($J389/$J388)</f>
        <v/>
      </c>
      <c r="P389" s="108">
        <f t="array" ref="P389">IF(YEAR(M389)&lt;&gt;YEAR(M388),IF(O388&gt;INDEX(Table2xAcq.1[],_xlfn.AGGREGATE(15,6,(ROW(Tableyear1[])-ROW(INDEX(Tableyear1[],1,1))+1)/(YEAR(Tableyear1[])=YEAR(M388)),1)),P388+(O388-INDEX(Table2xAcq.1[],_xlfn.AGGREGATE(15,6,(ROW(Tableyear1[])-ROW(INDEX(Tableyear1[],1,1))+1)/(YEAR(Tableyear1[])=YEAR(M388)),1)))*$C$25,P388-MAX($Q$2:Q388)*$C$19),P388)*(1+Tbill_YTM)^(1/52)</f>
        <v/>
      </c>
      <c r="Q389" s="72">
        <f>SUM(N389:P389)</f>
        <v/>
      </c>
      <c r="R389" s="72">
        <f>IF(YEAR(M389)&lt;&gt;YEAR(M388), R388*EXP($C$20/52)+(-MAX(Q$2:Q388)*$C$19), R388*EXP($C$20/52))</f>
        <v/>
      </c>
      <c r="S389" s="73">
        <f>Q389/-R389</f>
        <v/>
      </c>
      <c r="T389" s="67" t="n"/>
      <c r="U389" s="67" t="n"/>
      <c r="V389" s="67" t="n"/>
    </row>
    <row r="390">
      <c r="H390" s="104" t="n">
        <v>34036</v>
      </c>
      <c r="I390" s="105" t="n">
        <v>362.649993896484</v>
      </c>
      <c r="J390" s="106" t="n">
        <v>0.340905560383894</v>
      </c>
      <c r="K390" s="107">
        <f>K389*(1+Tbill_YTM)^(1/52)</f>
        <v/>
      </c>
      <c r="L390" s="67" t="n"/>
      <c r="M390" s="104" t="n">
        <v>34036</v>
      </c>
      <c r="N390" s="108">
        <f>N389*($I390/$I389)</f>
        <v/>
      </c>
      <c r="O390" s="108">
        <f t="array" ref="O390">IF(YEAR(M390)&lt;&gt;YEAR(M389),IF(O389&gt;INDEX(Table2xAcq.1[],_xlfn.AGGREGATE(15,6,(ROW(Tableyear1[])-ROW(INDEX(Tableyear1[],1,1))+1)/(YEAR(Tableyear1[])=YEAR(M389)),1)),O389-(O389-INDEX(Table2xAcq.1[],_xlfn.AGGREGATE(15,6,(ROW(Tableyear1[])-ROW(INDEX(Tableyear1[],1,1))+1)/(YEAR(Tableyear1[])=YEAR(M389)),1)))*$C$25,O389+MAX($Q$2:Q389)*$C$19),O389)*($J390/$J389)</f>
        <v/>
      </c>
      <c r="P390" s="108">
        <f t="array" ref="P390">IF(YEAR(M390)&lt;&gt;YEAR(M389),IF(O389&gt;INDEX(Table2xAcq.1[],_xlfn.AGGREGATE(15,6,(ROW(Tableyear1[])-ROW(INDEX(Tableyear1[],1,1))+1)/(YEAR(Tableyear1[])=YEAR(M389)),1)),P389+(O389-INDEX(Table2xAcq.1[],_xlfn.AGGREGATE(15,6,(ROW(Tableyear1[])-ROW(INDEX(Tableyear1[],1,1))+1)/(YEAR(Tableyear1[])=YEAR(M389)),1)))*$C$25,P389-MAX($Q$2:Q389)*$C$19),P389)*(1+Tbill_YTM)^(1/52)</f>
        <v/>
      </c>
      <c r="Q390" s="72">
        <f>SUM(N390:P390)</f>
        <v/>
      </c>
      <c r="R390" s="72">
        <f>IF(YEAR(M390)&lt;&gt;YEAR(M389), R389*EXP($C$20/52)+(-MAX(Q$2:Q389)*$C$19), R389*EXP($C$20/52))</f>
        <v/>
      </c>
      <c r="S390" s="73">
        <f>Q390/-R390</f>
        <v/>
      </c>
      <c r="T390" s="67" t="n"/>
      <c r="U390" s="67" t="n"/>
      <c r="V390" s="67" t="n"/>
    </row>
    <row r="391">
      <c r="H391" s="104" t="n">
        <v>34043</v>
      </c>
      <c r="I391" s="105" t="n">
        <v>351.554992675781</v>
      </c>
      <c r="J391" s="106" t="n">
        <v>0.320046066810135</v>
      </c>
      <c r="K391" s="107">
        <f>K390*(1+Tbill_YTM)^(1/52)</f>
        <v/>
      </c>
      <c r="L391" s="67" t="n"/>
      <c r="M391" s="104" t="n">
        <v>34043</v>
      </c>
      <c r="N391" s="108">
        <f>N390*($I391/$I390)</f>
        <v/>
      </c>
      <c r="O391" s="108">
        <f t="array" ref="O391">IF(YEAR(M391)&lt;&gt;YEAR(M390),IF(O390&gt;INDEX(Table2xAcq.1[],_xlfn.AGGREGATE(15,6,(ROW(Tableyear1[])-ROW(INDEX(Tableyear1[],1,1))+1)/(YEAR(Tableyear1[])=YEAR(M390)),1)),O390-(O390-INDEX(Table2xAcq.1[],_xlfn.AGGREGATE(15,6,(ROW(Tableyear1[])-ROW(INDEX(Tableyear1[],1,1))+1)/(YEAR(Tableyear1[])=YEAR(M390)),1)))*$C$25,O390+MAX($Q$2:Q390)*$C$19),O390)*($J391/$J390)</f>
        <v/>
      </c>
      <c r="P391" s="108">
        <f t="array" ref="P391">IF(YEAR(M391)&lt;&gt;YEAR(M390),IF(O390&gt;INDEX(Table2xAcq.1[],_xlfn.AGGREGATE(15,6,(ROW(Tableyear1[])-ROW(INDEX(Tableyear1[],1,1))+1)/(YEAR(Tableyear1[])=YEAR(M390)),1)),P390+(O390-INDEX(Table2xAcq.1[],_xlfn.AGGREGATE(15,6,(ROW(Tableyear1[])-ROW(INDEX(Tableyear1[],1,1))+1)/(YEAR(Tableyear1[])=YEAR(M390)),1)))*$C$25,P390-MAX($Q$2:Q390)*$C$19),P390)*(1+Tbill_YTM)^(1/52)</f>
        <v/>
      </c>
      <c r="Q391" s="72">
        <f>SUM(N391:P391)</f>
        <v/>
      </c>
      <c r="R391" s="72">
        <f>IF(YEAR(M391)&lt;&gt;YEAR(M390), R390*EXP($C$20/52)+(-MAX(Q$2:Q390)*$C$19), R390*EXP($C$20/52))</f>
        <v/>
      </c>
      <c r="S391" s="73">
        <f>Q391/-R391</f>
        <v/>
      </c>
      <c r="T391" s="67" t="n"/>
      <c r="U391" s="67" t="n"/>
      <c r="V391" s="67" t="n"/>
    </row>
    <row r="392">
      <c r="H392" s="104" t="n">
        <v>34050</v>
      </c>
      <c r="I392" s="105" t="n">
        <v>352.644989013671</v>
      </c>
      <c r="J392" s="106" t="n">
        <v>0.3220306726217263</v>
      </c>
      <c r="K392" s="107">
        <f>K391*(1+Tbill_YTM)^(1/52)</f>
        <v/>
      </c>
      <c r="L392" s="67" t="n"/>
      <c r="M392" s="104" t="n">
        <v>34050</v>
      </c>
      <c r="N392" s="108">
        <f>N391*($I392/$I391)</f>
        <v/>
      </c>
      <c r="O392" s="108">
        <f t="array" ref="O392">IF(YEAR(M392)&lt;&gt;YEAR(M391),IF(O391&gt;INDEX(Table2xAcq.1[],_xlfn.AGGREGATE(15,6,(ROW(Tableyear1[])-ROW(INDEX(Tableyear1[],1,1))+1)/(YEAR(Tableyear1[])=YEAR(M391)),1)),O391-(O391-INDEX(Table2xAcq.1[],_xlfn.AGGREGATE(15,6,(ROW(Tableyear1[])-ROW(INDEX(Tableyear1[],1,1))+1)/(YEAR(Tableyear1[])=YEAR(M391)),1)))*$C$25,O391+MAX($Q$2:Q391)*$C$19),O391)*($J392/$J391)</f>
        <v/>
      </c>
      <c r="P392" s="108">
        <f t="array" ref="P392">IF(YEAR(M392)&lt;&gt;YEAR(M391),IF(O391&gt;INDEX(Table2xAcq.1[],_xlfn.AGGREGATE(15,6,(ROW(Tableyear1[])-ROW(INDEX(Tableyear1[],1,1))+1)/(YEAR(Tableyear1[])=YEAR(M391)),1)),P391+(O391-INDEX(Table2xAcq.1[],_xlfn.AGGREGATE(15,6,(ROW(Tableyear1[])-ROW(INDEX(Tableyear1[],1,1))+1)/(YEAR(Tableyear1[])=YEAR(M391)),1)))*$C$25,P391-MAX($Q$2:Q391)*$C$19),P391)*(1+Tbill_YTM)^(1/52)</f>
        <v/>
      </c>
      <c r="Q392" s="72">
        <f>SUM(N392:P392)</f>
        <v/>
      </c>
      <c r="R392" s="72">
        <f>IF(YEAR(M392)&lt;&gt;YEAR(M391), R391*EXP($C$20/52)+(-MAX(Q$2:Q391)*$C$19), R391*EXP($C$20/52))</f>
        <v/>
      </c>
      <c r="S392" s="73">
        <f>Q392/-R392</f>
        <v/>
      </c>
      <c r="T392" s="67" t="n"/>
      <c r="U392" s="67" t="n"/>
      <c r="V392" s="67" t="n"/>
    </row>
    <row r="393">
      <c r="H393" s="104" t="n">
        <v>34057</v>
      </c>
      <c r="I393" s="105" t="n">
        <v>341.179992675781</v>
      </c>
      <c r="J393" s="106" t="n">
        <v>0.3010913109559167</v>
      </c>
      <c r="K393" s="107">
        <f>K392*(1+Tbill_YTM)^(1/52)</f>
        <v/>
      </c>
      <c r="L393" s="67" t="n"/>
      <c r="M393" s="104" t="n">
        <v>34057</v>
      </c>
      <c r="N393" s="108">
        <f>N392*($I393/$I392)</f>
        <v/>
      </c>
      <c r="O393" s="108">
        <f t="array" ref="O393">IF(YEAR(M393)&lt;&gt;YEAR(M392),IF(O392&gt;INDEX(Table2xAcq.1[],_xlfn.AGGREGATE(15,6,(ROW(Tableyear1[])-ROW(INDEX(Tableyear1[],1,1))+1)/(YEAR(Tableyear1[])=YEAR(M392)),1)),O392-(O392-INDEX(Table2xAcq.1[],_xlfn.AGGREGATE(15,6,(ROW(Tableyear1[])-ROW(INDEX(Tableyear1[],1,1))+1)/(YEAR(Tableyear1[])=YEAR(M392)),1)))*$C$25,O392+MAX($Q$2:Q392)*$C$19),O392)*($J393/$J392)</f>
        <v/>
      </c>
      <c r="P393" s="108">
        <f t="array" ref="P393">IF(YEAR(M393)&lt;&gt;YEAR(M392),IF(O392&gt;INDEX(Table2xAcq.1[],_xlfn.AGGREGATE(15,6,(ROW(Tableyear1[])-ROW(INDEX(Tableyear1[],1,1))+1)/(YEAR(Tableyear1[])=YEAR(M392)),1)),P392+(O392-INDEX(Table2xAcq.1[],_xlfn.AGGREGATE(15,6,(ROW(Tableyear1[])-ROW(INDEX(Tableyear1[],1,1))+1)/(YEAR(Tableyear1[])=YEAR(M392)),1)))*$C$25,P392-MAX($Q$2:Q392)*$C$19),P392)*(1+Tbill_YTM)^(1/52)</f>
        <v/>
      </c>
      <c r="Q393" s="72">
        <f>SUM(N393:P393)</f>
        <v/>
      </c>
      <c r="R393" s="72">
        <f>IF(YEAR(M393)&lt;&gt;YEAR(M392), R392*EXP($C$20/52)+(-MAX(Q$2:Q392)*$C$19), R392*EXP($C$20/52))</f>
        <v/>
      </c>
      <c r="S393" s="73">
        <f>Q393/-R393</f>
        <v/>
      </c>
      <c r="T393" s="67" t="n"/>
      <c r="U393" s="67" t="n"/>
      <c r="V393" s="67" t="n"/>
    </row>
    <row r="394">
      <c r="H394" s="104" t="n">
        <v>34064</v>
      </c>
      <c r="I394" s="105" t="n">
        <v>341.559997558593</v>
      </c>
      <c r="J394" s="106" t="n">
        <v>0.3017620195015039</v>
      </c>
      <c r="K394" s="107">
        <f>K393*(1+Tbill_YTM)^(1/52)</f>
        <v/>
      </c>
      <c r="L394" s="67" t="n"/>
      <c r="M394" s="104" t="n">
        <v>34064</v>
      </c>
      <c r="N394" s="108">
        <f>N393*($I394/$I393)</f>
        <v/>
      </c>
      <c r="O394" s="108">
        <f t="array" ref="O394">IF(YEAR(M394)&lt;&gt;YEAR(M393),IF(O393&gt;INDEX(Table2xAcq.1[],_xlfn.AGGREGATE(15,6,(ROW(Tableyear1[])-ROW(INDEX(Tableyear1[],1,1))+1)/(YEAR(Tableyear1[])=YEAR(M393)),1)),O393-(O393-INDEX(Table2xAcq.1[],_xlfn.AGGREGATE(15,6,(ROW(Tableyear1[])-ROW(INDEX(Tableyear1[],1,1))+1)/(YEAR(Tableyear1[])=YEAR(M393)),1)))*$C$25,O393+MAX($Q$2:Q393)*$C$19),O393)*($J394/$J393)</f>
        <v/>
      </c>
      <c r="P394" s="108">
        <f t="array" ref="P394">IF(YEAR(M394)&lt;&gt;YEAR(M393),IF(O393&gt;INDEX(Table2xAcq.1[],_xlfn.AGGREGATE(15,6,(ROW(Tableyear1[])-ROW(INDEX(Tableyear1[],1,1))+1)/(YEAR(Tableyear1[])=YEAR(M393)),1)),P393+(O393-INDEX(Table2xAcq.1[],_xlfn.AGGREGATE(15,6,(ROW(Tableyear1[])-ROW(INDEX(Tableyear1[],1,1))+1)/(YEAR(Tableyear1[])=YEAR(M393)),1)))*$C$25,P393-MAX($Q$2:Q393)*$C$19),P393)*(1+Tbill_YTM)^(1/52)</f>
        <v/>
      </c>
      <c r="Q394" s="72">
        <f>SUM(N394:P394)</f>
        <v/>
      </c>
      <c r="R394" s="72">
        <f>IF(YEAR(M394)&lt;&gt;YEAR(M393), R393*EXP($C$20/52)+(-MAX(Q$2:Q393)*$C$19), R393*EXP($C$20/52))</f>
        <v/>
      </c>
      <c r="S394" s="73">
        <f>Q394/-R394</f>
        <v/>
      </c>
      <c r="T394" s="67" t="n"/>
      <c r="U394" s="67" t="n"/>
      <c r="V394" s="67" t="n"/>
    </row>
    <row r="395">
      <c r="H395" s="104" t="n">
        <v>34071</v>
      </c>
      <c r="I395" s="105" t="n">
        <v>340.649993896484</v>
      </c>
      <c r="J395" s="106" t="n">
        <v>0.300154076271649</v>
      </c>
      <c r="K395" s="107">
        <f>K394*(1+Tbill_YTM)^(1/52)</f>
        <v/>
      </c>
      <c r="L395" s="67" t="n"/>
      <c r="M395" s="104" t="n">
        <v>34071</v>
      </c>
      <c r="N395" s="108">
        <f>N394*($I395/$I394)</f>
        <v/>
      </c>
      <c r="O395" s="108">
        <f t="array" ref="O395">IF(YEAR(M395)&lt;&gt;YEAR(M394),IF(O394&gt;INDEX(Table2xAcq.1[],_xlfn.AGGREGATE(15,6,(ROW(Tableyear1[])-ROW(INDEX(Tableyear1[],1,1))+1)/(YEAR(Tableyear1[])=YEAR(M394)),1)),O394-(O394-INDEX(Table2xAcq.1[],_xlfn.AGGREGATE(15,6,(ROW(Tableyear1[])-ROW(INDEX(Tableyear1[],1,1))+1)/(YEAR(Tableyear1[])=YEAR(M394)),1)))*$C$25,O394+MAX($Q$2:Q394)*$C$19),O394)*($J395/$J394)</f>
        <v/>
      </c>
      <c r="P395" s="108">
        <f t="array" ref="P395">IF(YEAR(M395)&lt;&gt;YEAR(M394),IF(O394&gt;INDEX(Table2xAcq.1[],_xlfn.AGGREGATE(15,6,(ROW(Tableyear1[])-ROW(INDEX(Tableyear1[],1,1))+1)/(YEAR(Tableyear1[])=YEAR(M394)),1)),P394+(O394-INDEX(Table2xAcq.1[],_xlfn.AGGREGATE(15,6,(ROW(Tableyear1[])-ROW(INDEX(Tableyear1[],1,1))+1)/(YEAR(Tableyear1[])=YEAR(M394)),1)))*$C$25,P394-MAX($Q$2:Q394)*$C$19),P394)*(1+Tbill_YTM)^(1/52)</f>
        <v/>
      </c>
      <c r="Q395" s="72">
        <f>SUM(N395:P395)</f>
        <v/>
      </c>
      <c r="R395" s="72">
        <f>IF(YEAR(M395)&lt;&gt;YEAR(M394), R394*EXP($C$20/52)+(-MAX(Q$2:Q394)*$C$19), R394*EXP($C$20/52))</f>
        <v/>
      </c>
      <c r="S395" s="73">
        <f>Q395/-R395</f>
        <v/>
      </c>
      <c r="T395" s="67" t="n"/>
      <c r="U395" s="67" t="n"/>
      <c r="V395" s="67" t="n"/>
    </row>
    <row r="396">
      <c r="H396" s="104" t="n">
        <v>34078</v>
      </c>
      <c r="I396" s="105" t="n">
        <v>333.660003662109</v>
      </c>
      <c r="J396" s="106" t="n">
        <v>0.2878360131597252</v>
      </c>
      <c r="K396" s="107">
        <f>K395*(1+Tbill_YTM)^(1/52)</f>
        <v/>
      </c>
      <c r="L396" s="67" t="n"/>
      <c r="M396" s="104" t="n">
        <v>34078</v>
      </c>
      <c r="N396" s="108">
        <f>N395*($I396/$I395)</f>
        <v/>
      </c>
      <c r="O396" s="108">
        <f t="array" ref="O396">IF(YEAR(M396)&lt;&gt;YEAR(M395),IF(O395&gt;INDEX(Table2xAcq.1[],_xlfn.AGGREGATE(15,6,(ROW(Tableyear1[])-ROW(INDEX(Tableyear1[],1,1))+1)/(YEAR(Tableyear1[])=YEAR(M395)),1)),O395-(O395-INDEX(Table2xAcq.1[],_xlfn.AGGREGATE(15,6,(ROW(Tableyear1[])-ROW(INDEX(Tableyear1[],1,1))+1)/(YEAR(Tableyear1[])=YEAR(M395)),1)))*$C$25,O395+MAX($Q$2:Q395)*$C$19),O395)*($J396/$J395)</f>
        <v/>
      </c>
      <c r="P396" s="108">
        <f t="array" ref="P396">IF(YEAR(M396)&lt;&gt;YEAR(M395),IF(O395&gt;INDEX(Table2xAcq.1[],_xlfn.AGGREGATE(15,6,(ROW(Tableyear1[])-ROW(INDEX(Tableyear1[],1,1))+1)/(YEAR(Tableyear1[])=YEAR(M395)),1)),P395+(O395-INDEX(Table2xAcq.1[],_xlfn.AGGREGATE(15,6,(ROW(Tableyear1[])-ROW(INDEX(Tableyear1[],1,1))+1)/(YEAR(Tableyear1[])=YEAR(M395)),1)))*$C$25,P395-MAX($Q$2:Q395)*$C$19),P395)*(1+Tbill_YTM)^(1/52)</f>
        <v/>
      </c>
      <c r="Q396" s="72">
        <f>SUM(N396:P396)</f>
        <v/>
      </c>
      <c r="R396" s="72">
        <f>IF(YEAR(M396)&lt;&gt;YEAR(M395), R395*EXP($C$20/52)+(-MAX(Q$2:Q395)*$C$19), R395*EXP($C$20/52))</f>
        <v/>
      </c>
      <c r="S396" s="73">
        <f>Q396/-R396</f>
        <v/>
      </c>
      <c r="T396" s="67" t="n"/>
      <c r="U396" s="67" t="n"/>
      <c r="V396" s="67" t="n"/>
    </row>
    <row r="397">
      <c r="H397" s="104" t="n">
        <v>34085</v>
      </c>
      <c r="I397" s="105" t="n">
        <v>339.945007324218</v>
      </c>
      <c r="J397" s="106" t="n">
        <v>0.298679688619417</v>
      </c>
      <c r="K397" s="107">
        <f>K396*(1+Tbill_YTM)^(1/52)</f>
        <v/>
      </c>
      <c r="L397" s="67" t="n"/>
      <c r="M397" s="104" t="n">
        <v>34085</v>
      </c>
      <c r="N397" s="108">
        <f>N396*($I397/$I396)</f>
        <v/>
      </c>
      <c r="O397" s="108">
        <f t="array" ref="O397">IF(YEAR(M397)&lt;&gt;YEAR(M396),IF(O396&gt;INDEX(Table2xAcq.1[],_xlfn.AGGREGATE(15,6,(ROW(Tableyear1[])-ROW(INDEX(Tableyear1[],1,1))+1)/(YEAR(Tableyear1[])=YEAR(M396)),1)),O396-(O396-INDEX(Table2xAcq.1[],_xlfn.AGGREGATE(15,6,(ROW(Tableyear1[])-ROW(INDEX(Tableyear1[],1,1))+1)/(YEAR(Tableyear1[])=YEAR(M396)),1)))*$C$25,O396+MAX($Q$2:Q396)*$C$19),O396)*($J397/$J396)</f>
        <v/>
      </c>
      <c r="P397" s="108">
        <f t="array" ref="P397">IF(YEAR(M397)&lt;&gt;YEAR(M396),IF(O396&gt;INDEX(Table2xAcq.1[],_xlfn.AGGREGATE(15,6,(ROW(Tableyear1[])-ROW(INDEX(Tableyear1[],1,1))+1)/(YEAR(Tableyear1[])=YEAR(M396)),1)),P396+(O396-INDEX(Table2xAcq.1[],_xlfn.AGGREGATE(15,6,(ROW(Tableyear1[])-ROW(INDEX(Tableyear1[],1,1))+1)/(YEAR(Tableyear1[])=YEAR(M396)),1)))*$C$25,P396-MAX($Q$2:Q396)*$C$19),P396)*(1+Tbill_YTM)^(1/52)</f>
        <v/>
      </c>
      <c r="Q397" s="72">
        <f>SUM(N397:P397)</f>
        <v/>
      </c>
      <c r="R397" s="72">
        <f>IF(YEAR(M397)&lt;&gt;YEAR(M396), R396*EXP($C$20/52)+(-MAX(Q$2:Q396)*$C$19), R396*EXP($C$20/52))</f>
        <v/>
      </c>
      <c r="S397" s="73">
        <f>Q397/-R397</f>
        <v/>
      </c>
      <c r="T397" s="67" t="n"/>
      <c r="U397" s="67" t="n"/>
      <c r="V397" s="67" t="n"/>
    </row>
    <row r="398">
      <c r="H398" s="104" t="n">
        <v>34092</v>
      </c>
      <c r="I398" s="105" t="n">
        <v>353.230010986328</v>
      </c>
      <c r="J398" s="106" t="n">
        <v>0.3220244100985734</v>
      </c>
      <c r="K398" s="107">
        <f>K397*(1+Tbill_YTM)^(1/52)</f>
        <v/>
      </c>
      <c r="L398" s="67" t="n"/>
      <c r="M398" s="104" t="n">
        <v>34092</v>
      </c>
      <c r="N398" s="108">
        <f>N397*($I398/$I397)</f>
        <v/>
      </c>
      <c r="O398" s="108">
        <f t="array" ref="O398">IF(YEAR(M398)&lt;&gt;YEAR(M397),IF(O397&gt;INDEX(Table2xAcq.1[],_xlfn.AGGREGATE(15,6,(ROW(Tableyear1[])-ROW(INDEX(Tableyear1[],1,1))+1)/(YEAR(Tableyear1[])=YEAR(M397)),1)),O397-(O397-INDEX(Table2xAcq.1[],_xlfn.AGGREGATE(15,6,(ROW(Tableyear1[])-ROW(INDEX(Tableyear1[],1,1))+1)/(YEAR(Tableyear1[])=YEAR(M397)),1)))*$C$25,O397+MAX($Q$2:Q397)*$C$19),O397)*($J398/$J397)</f>
        <v/>
      </c>
      <c r="P398" s="108">
        <f t="array" ref="P398">IF(YEAR(M398)&lt;&gt;YEAR(M397),IF(O397&gt;INDEX(Table2xAcq.1[],_xlfn.AGGREGATE(15,6,(ROW(Tableyear1[])-ROW(INDEX(Tableyear1[],1,1))+1)/(YEAR(Tableyear1[])=YEAR(M397)),1)),P397+(O397-INDEX(Table2xAcq.1[],_xlfn.AGGREGATE(15,6,(ROW(Tableyear1[])-ROW(INDEX(Tableyear1[],1,1))+1)/(YEAR(Tableyear1[])=YEAR(M397)),1)))*$C$25,P397-MAX($Q$2:Q397)*$C$19),P397)*(1+Tbill_YTM)^(1/52)</f>
        <v/>
      </c>
      <c r="Q398" s="72">
        <f>SUM(N398:P398)</f>
        <v/>
      </c>
      <c r="R398" s="72">
        <f>IF(YEAR(M398)&lt;&gt;YEAR(M397), R397*EXP($C$20/52)+(-MAX(Q$2:Q397)*$C$19), R397*EXP($C$20/52))</f>
        <v/>
      </c>
      <c r="S398" s="73">
        <f>Q398/-R398</f>
        <v/>
      </c>
      <c r="T398" s="67" t="n"/>
      <c r="U398" s="67" t="n"/>
      <c r="V398" s="67" t="n"/>
    </row>
    <row r="399">
      <c r="H399" s="104" t="n">
        <v>34099</v>
      </c>
      <c r="I399" s="105" t="n">
        <v>349.799987792968</v>
      </c>
      <c r="J399" s="106" t="n">
        <v>0.3157704047133462</v>
      </c>
      <c r="K399" s="107">
        <f>K398*(1+Tbill_YTM)^(1/52)</f>
        <v/>
      </c>
      <c r="L399" s="67" t="n"/>
      <c r="M399" s="104" t="n">
        <v>34099</v>
      </c>
      <c r="N399" s="108">
        <f>N398*($I399/$I398)</f>
        <v/>
      </c>
      <c r="O399" s="108">
        <f t="array" ref="O399">IF(YEAR(M399)&lt;&gt;YEAR(M398),IF(O398&gt;INDEX(Table2xAcq.1[],_xlfn.AGGREGATE(15,6,(ROW(Tableyear1[])-ROW(INDEX(Tableyear1[],1,1))+1)/(YEAR(Tableyear1[])=YEAR(M398)),1)),O398-(O398-INDEX(Table2xAcq.1[],_xlfn.AGGREGATE(15,6,(ROW(Tableyear1[])-ROW(INDEX(Tableyear1[],1,1))+1)/(YEAR(Tableyear1[])=YEAR(M398)),1)))*$C$25,O398+MAX($Q$2:Q398)*$C$19),O398)*($J399/$J398)</f>
        <v/>
      </c>
      <c r="P399" s="108">
        <f t="array" ref="P399">IF(YEAR(M399)&lt;&gt;YEAR(M398),IF(O398&gt;INDEX(Table2xAcq.1[],_xlfn.AGGREGATE(15,6,(ROW(Tableyear1[])-ROW(INDEX(Tableyear1[],1,1))+1)/(YEAR(Tableyear1[])=YEAR(M398)),1)),P398+(O398-INDEX(Table2xAcq.1[],_xlfn.AGGREGATE(15,6,(ROW(Tableyear1[])-ROW(INDEX(Tableyear1[],1,1))+1)/(YEAR(Tableyear1[])=YEAR(M398)),1)))*$C$25,P398-MAX($Q$2:Q398)*$C$19),P398)*(1+Tbill_YTM)^(1/52)</f>
        <v/>
      </c>
      <c r="Q399" s="72">
        <f>SUM(N399:P399)</f>
        <v/>
      </c>
      <c r="R399" s="72">
        <f>IF(YEAR(M399)&lt;&gt;YEAR(M398), R398*EXP($C$20/52)+(-MAX(Q$2:Q398)*$C$19), R398*EXP($C$20/52))</f>
        <v/>
      </c>
      <c r="S399" s="73">
        <f>Q399/-R399</f>
        <v/>
      </c>
      <c r="T399" s="67" t="n"/>
      <c r="U399" s="67" t="n"/>
      <c r="V399" s="67" t="n"/>
    </row>
    <row r="400">
      <c r="H400" s="104" t="n">
        <v>34106</v>
      </c>
      <c r="I400" s="105" t="n">
        <v>366.670013427734</v>
      </c>
      <c r="J400" s="106" t="n">
        <v>0.3462281234561349</v>
      </c>
      <c r="K400" s="107">
        <f>K399*(1+Tbill_YTM)^(1/52)</f>
        <v/>
      </c>
      <c r="L400" s="67" t="n"/>
      <c r="M400" s="104" t="n">
        <v>34106</v>
      </c>
      <c r="N400" s="108">
        <f>N399*($I400/$I399)</f>
        <v/>
      </c>
      <c r="O400" s="108">
        <f t="array" ref="O400">IF(YEAR(M400)&lt;&gt;YEAR(M399),IF(O399&gt;INDEX(Table2xAcq.1[],_xlfn.AGGREGATE(15,6,(ROW(Tableyear1[])-ROW(INDEX(Tableyear1[],1,1))+1)/(YEAR(Tableyear1[])=YEAR(M399)),1)),O399-(O399-INDEX(Table2xAcq.1[],_xlfn.AGGREGATE(15,6,(ROW(Tableyear1[])-ROW(INDEX(Tableyear1[],1,1))+1)/(YEAR(Tableyear1[])=YEAR(M399)),1)))*$C$25,O399+MAX($Q$2:Q399)*$C$19),O399)*($J400/$J399)</f>
        <v/>
      </c>
      <c r="P400" s="108">
        <f t="array" ref="P400">IF(YEAR(M400)&lt;&gt;YEAR(M399),IF(O399&gt;INDEX(Table2xAcq.1[],_xlfn.AGGREGATE(15,6,(ROW(Tableyear1[])-ROW(INDEX(Tableyear1[],1,1))+1)/(YEAR(Tableyear1[])=YEAR(M399)),1)),P399+(O399-INDEX(Table2xAcq.1[],_xlfn.AGGREGATE(15,6,(ROW(Tableyear1[])-ROW(INDEX(Tableyear1[],1,1))+1)/(YEAR(Tableyear1[])=YEAR(M399)),1)))*$C$25,P399-MAX($Q$2:Q399)*$C$19),P399)*(1+Tbill_YTM)^(1/52)</f>
        <v/>
      </c>
      <c r="Q400" s="72">
        <f>SUM(N400:P400)</f>
        <v/>
      </c>
      <c r="R400" s="72">
        <f>IF(YEAR(M400)&lt;&gt;YEAR(M399), R399*EXP($C$20/52)+(-MAX(Q$2:Q399)*$C$19), R399*EXP($C$20/52))</f>
        <v/>
      </c>
      <c r="S400" s="73">
        <f>Q400/-R400</f>
        <v/>
      </c>
      <c r="T400" s="67" t="n"/>
      <c r="U400" s="67" t="n"/>
      <c r="V400" s="67" t="n"/>
    </row>
    <row r="401">
      <c r="H401" s="104" t="n">
        <v>34113</v>
      </c>
      <c r="I401" s="105" t="n">
        <v>368.109985351562</v>
      </c>
      <c r="J401" s="106" t="n">
        <v>0.3489475101458499</v>
      </c>
      <c r="K401" s="107">
        <f>K400*(1+Tbill_YTM)^(1/52)</f>
        <v/>
      </c>
      <c r="L401" s="67" t="n"/>
      <c r="M401" s="104" t="n">
        <v>34113</v>
      </c>
      <c r="N401" s="108">
        <f>N400*($I401/$I400)</f>
        <v/>
      </c>
      <c r="O401" s="108">
        <f t="array" ref="O401">IF(YEAR(M401)&lt;&gt;YEAR(M400),IF(O400&gt;INDEX(Table2xAcq.1[],_xlfn.AGGREGATE(15,6,(ROW(Tableyear1[])-ROW(INDEX(Tableyear1[],1,1))+1)/(YEAR(Tableyear1[])=YEAR(M400)),1)),O400-(O400-INDEX(Table2xAcq.1[],_xlfn.AGGREGATE(15,6,(ROW(Tableyear1[])-ROW(INDEX(Tableyear1[],1,1))+1)/(YEAR(Tableyear1[])=YEAR(M400)),1)))*$C$25,O400+MAX($Q$2:Q400)*$C$19),O400)*($J401/$J400)</f>
        <v/>
      </c>
      <c r="P401" s="108">
        <f t="array" ref="P401">IF(YEAR(M401)&lt;&gt;YEAR(M400),IF(O400&gt;INDEX(Table2xAcq.1[],_xlfn.AGGREGATE(15,6,(ROW(Tableyear1[])-ROW(INDEX(Tableyear1[],1,1))+1)/(YEAR(Tableyear1[])=YEAR(M400)),1)),P400+(O400-INDEX(Table2xAcq.1[],_xlfn.AGGREGATE(15,6,(ROW(Tableyear1[])-ROW(INDEX(Tableyear1[],1,1))+1)/(YEAR(Tableyear1[])=YEAR(M400)),1)))*$C$25,P400-MAX($Q$2:Q400)*$C$19),P400)*(1+Tbill_YTM)^(1/52)</f>
        <v/>
      </c>
      <c r="Q401" s="72">
        <f>SUM(N401:P401)</f>
        <v/>
      </c>
      <c r="R401" s="72">
        <f>IF(YEAR(M401)&lt;&gt;YEAR(M400), R400*EXP($C$20/52)+(-MAX(Q$2:Q400)*$C$19), R400*EXP($C$20/52))</f>
        <v/>
      </c>
      <c r="S401" s="73">
        <f>Q401/-R401</f>
        <v/>
      </c>
      <c r="T401" s="67" t="n"/>
      <c r="U401" s="67" t="n"/>
      <c r="V401" s="67" t="n"/>
    </row>
    <row r="402">
      <c r="H402" s="104" t="n">
        <v>34120</v>
      </c>
      <c r="I402" s="105" t="n">
        <v>368.625</v>
      </c>
      <c r="J402" s="106" t="n">
        <v>0.3499239198408461</v>
      </c>
      <c r="K402" s="107">
        <f>K401*(1+Tbill_YTM)^(1/52)</f>
        <v/>
      </c>
      <c r="L402" s="67" t="n"/>
      <c r="M402" s="104" t="n">
        <v>34120</v>
      </c>
      <c r="N402" s="108">
        <f>N401*($I402/$I401)</f>
        <v/>
      </c>
      <c r="O402" s="108">
        <f t="array" ref="O402">IF(YEAR(M402)&lt;&gt;YEAR(M401),IF(O401&gt;INDEX(Table2xAcq.1[],_xlfn.AGGREGATE(15,6,(ROW(Tableyear1[])-ROW(INDEX(Tableyear1[],1,1))+1)/(YEAR(Tableyear1[])=YEAR(M401)),1)),O401-(O401-INDEX(Table2xAcq.1[],_xlfn.AGGREGATE(15,6,(ROW(Tableyear1[])-ROW(INDEX(Tableyear1[],1,1))+1)/(YEAR(Tableyear1[])=YEAR(M401)),1)))*$C$25,O401+MAX($Q$2:Q401)*$C$19),O401)*($J402/$J401)</f>
        <v/>
      </c>
      <c r="P402" s="108">
        <f t="array" ref="P402">IF(YEAR(M402)&lt;&gt;YEAR(M401),IF(O401&gt;INDEX(Table2xAcq.1[],_xlfn.AGGREGATE(15,6,(ROW(Tableyear1[])-ROW(INDEX(Tableyear1[],1,1))+1)/(YEAR(Tableyear1[])=YEAR(M401)),1)),P401+(O401-INDEX(Table2xAcq.1[],_xlfn.AGGREGATE(15,6,(ROW(Tableyear1[])-ROW(INDEX(Tableyear1[],1,1))+1)/(YEAR(Tableyear1[])=YEAR(M401)),1)))*$C$25,P401-MAX($Q$2:Q401)*$C$19),P401)*(1+Tbill_YTM)^(1/52)</f>
        <v/>
      </c>
      <c r="Q402" s="72">
        <f>SUM(N402:P402)</f>
        <v/>
      </c>
      <c r="R402" s="72">
        <f>IF(YEAR(M402)&lt;&gt;YEAR(M401), R401*EXP($C$20/52)+(-MAX(Q$2:Q401)*$C$19), R401*EXP($C$20/52))</f>
        <v/>
      </c>
      <c r="S402" s="73">
        <f>Q402/-R402</f>
        <v/>
      </c>
      <c r="T402" s="67" t="n"/>
      <c r="U402" s="67" t="n"/>
      <c r="V402" s="67" t="n"/>
    </row>
    <row r="403">
      <c r="H403" s="104" t="n">
        <v>34127</v>
      </c>
      <c r="I403" s="105" t="n">
        <v>363.075012207031</v>
      </c>
      <c r="J403" s="106" t="n">
        <v>0.3393870681157349</v>
      </c>
      <c r="K403" s="107">
        <f>K402*(1+Tbill_YTM)^(1/52)</f>
        <v/>
      </c>
      <c r="L403" s="67" t="n"/>
      <c r="M403" s="104" t="n">
        <v>34127</v>
      </c>
      <c r="N403" s="108">
        <f>N402*($I403/$I402)</f>
        <v/>
      </c>
      <c r="O403" s="108">
        <f t="array" ref="O403">IF(YEAR(M403)&lt;&gt;YEAR(M402),IF(O402&gt;INDEX(Table2xAcq.1[],_xlfn.AGGREGATE(15,6,(ROW(Tableyear1[])-ROW(INDEX(Tableyear1[],1,1))+1)/(YEAR(Tableyear1[])=YEAR(M402)),1)),O402-(O402-INDEX(Table2xAcq.1[],_xlfn.AGGREGATE(15,6,(ROW(Tableyear1[])-ROW(INDEX(Tableyear1[],1,1))+1)/(YEAR(Tableyear1[])=YEAR(M402)),1)))*$C$25,O402+MAX($Q$2:Q402)*$C$19),O402)*($J403/$J402)</f>
        <v/>
      </c>
      <c r="P403" s="108">
        <f t="array" ref="P403">IF(YEAR(M403)&lt;&gt;YEAR(M402),IF(O402&gt;INDEX(Table2xAcq.1[],_xlfn.AGGREGATE(15,6,(ROW(Tableyear1[])-ROW(INDEX(Tableyear1[],1,1))+1)/(YEAR(Tableyear1[])=YEAR(M402)),1)),P402+(O402-INDEX(Table2xAcq.1[],_xlfn.AGGREGATE(15,6,(ROW(Tableyear1[])-ROW(INDEX(Tableyear1[],1,1))+1)/(YEAR(Tableyear1[])=YEAR(M402)),1)))*$C$25,P402-MAX($Q$2:Q402)*$C$19),P402)*(1+Tbill_YTM)^(1/52)</f>
        <v/>
      </c>
      <c r="Q403" s="72">
        <f>SUM(N403:P403)</f>
        <v/>
      </c>
      <c r="R403" s="72">
        <f>IF(YEAR(M403)&lt;&gt;YEAR(M402), R402*EXP($C$20/52)+(-MAX(Q$2:Q402)*$C$19), R402*EXP($C$20/52))</f>
        <v/>
      </c>
      <c r="S403" s="73">
        <f>Q403/-R403</f>
        <v/>
      </c>
      <c r="T403" s="67" t="n"/>
      <c r="U403" s="67" t="n"/>
      <c r="V403" s="67" t="n"/>
    </row>
    <row r="404">
      <c r="H404" s="104" t="n">
        <v>34134</v>
      </c>
      <c r="I404" s="105" t="n">
        <v>357.959991455078</v>
      </c>
      <c r="J404" s="106" t="n">
        <v>0.3298244607316355</v>
      </c>
      <c r="K404" s="107">
        <f>K403*(1+Tbill_YTM)^(1/52)</f>
        <v/>
      </c>
      <c r="L404" s="67" t="n"/>
      <c r="M404" s="104" t="n">
        <v>34134</v>
      </c>
      <c r="N404" s="108">
        <f>N403*($I404/$I403)</f>
        <v/>
      </c>
      <c r="O404" s="108">
        <f t="array" ref="O404">IF(YEAR(M404)&lt;&gt;YEAR(M403),IF(O403&gt;INDEX(Table2xAcq.1[],_xlfn.AGGREGATE(15,6,(ROW(Tableyear1[])-ROW(INDEX(Tableyear1[],1,1))+1)/(YEAR(Tableyear1[])=YEAR(M403)),1)),O403-(O403-INDEX(Table2xAcq.1[],_xlfn.AGGREGATE(15,6,(ROW(Tableyear1[])-ROW(INDEX(Tableyear1[],1,1))+1)/(YEAR(Tableyear1[])=YEAR(M403)),1)))*$C$25,O403+MAX($Q$2:Q403)*$C$19),O403)*($J404/$J403)</f>
        <v/>
      </c>
      <c r="P404" s="108">
        <f t="array" ref="P404">IF(YEAR(M404)&lt;&gt;YEAR(M403),IF(O403&gt;INDEX(Table2xAcq.1[],_xlfn.AGGREGATE(15,6,(ROW(Tableyear1[])-ROW(INDEX(Tableyear1[],1,1))+1)/(YEAR(Tableyear1[])=YEAR(M403)),1)),P403+(O403-INDEX(Table2xAcq.1[],_xlfn.AGGREGATE(15,6,(ROW(Tableyear1[])-ROW(INDEX(Tableyear1[],1,1))+1)/(YEAR(Tableyear1[])=YEAR(M403)),1)))*$C$25,P403-MAX($Q$2:Q403)*$C$19),P403)*(1+Tbill_YTM)^(1/52)</f>
        <v/>
      </c>
      <c r="Q404" s="72">
        <f>SUM(N404:P404)</f>
        <v/>
      </c>
      <c r="R404" s="72">
        <f>IF(YEAR(M404)&lt;&gt;YEAR(M403), R403*EXP($C$20/52)+(-MAX(Q$2:Q403)*$C$19), R403*EXP($C$20/52))</f>
        <v/>
      </c>
      <c r="S404" s="73">
        <f>Q404/-R404</f>
        <v/>
      </c>
      <c r="T404" s="67" t="n"/>
      <c r="U404" s="67" t="n"/>
      <c r="V404" s="67" t="n"/>
    </row>
    <row r="405">
      <c r="H405" s="104" t="n">
        <v>34141</v>
      </c>
      <c r="I405" s="105" t="n">
        <v>362.225006103515</v>
      </c>
      <c r="J405" s="106" t="n">
        <v>0.3376840326950559</v>
      </c>
      <c r="K405" s="107">
        <f>K404*(1+Tbill_YTM)^(1/52)</f>
        <v/>
      </c>
      <c r="L405" s="67" t="n"/>
      <c r="M405" s="104" t="n">
        <v>34141</v>
      </c>
      <c r="N405" s="108">
        <f>N404*($I405/$I404)</f>
        <v/>
      </c>
      <c r="O405" s="108">
        <f t="array" ref="O405">IF(YEAR(M405)&lt;&gt;YEAR(M404),IF(O404&gt;INDEX(Table2xAcq.1[],_xlfn.AGGREGATE(15,6,(ROW(Tableyear1[])-ROW(INDEX(Tableyear1[],1,1))+1)/(YEAR(Tableyear1[])=YEAR(M404)),1)),O404-(O404-INDEX(Table2xAcq.1[],_xlfn.AGGREGATE(15,6,(ROW(Tableyear1[])-ROW(INDEX(Tableyear1[],1,1))+1)/(YEAR(Tableyear1[])=YEAR(M404)),1)))*$C$25,O404+MAX($Q$2:Q404)*$C$19),O404)*($J405/$J404)</f>
        <v/>
      </c>
      <c r="P405" s="108">
        <f t="array" ref="P405">IF(YEAR(M405)&lt;&gt;YEAR(M404),IF(O404&gt;INDEX(Table2xAcq.1[],_xlfn.AGGREGATE(15,6,(ROW(Tableyear1[])-ROW(INDEX(Tableyear1[],1,1))+1)/(YEAR(Tableyear1[])=YEAR(M404)),1)),P404+(O404-INDEX(Table2xAcq.1[],_xlfn.AGGREGATE(15,6,(ROW(Tableyear1[])-ROW(INDEX(Tableyear1[],1,1))+1)/(YEAR(Tableyear1[])=YEAR(M404)),1)))*$C$25,P404-MAX($Q$2:Q404)*$C$19),P404)*(1+Tbill_YTM)^(1/52)</f>
        <v/>
      </c>
      <c r="Q405" s="72">
        <f>SUM(N405:P405)</f>
        <v/>
      </c>
      <c r="R405" s="72">
        <f>IF(YEAR(M405)&lt;&gt;YEAR(M404), R404*EXP($C$20/52)+(-MAX(Q$2:Q404)*$C$19), R404*EXP($C$20/52))</f>
        <v/>
      </c>
      <c r="S405" s="73">
        <f>Q405/-R405</f>
        <v/>
      </c>
      <c r="T405" s="67" t="n"/>
      <c r="U405" s="67" t="n"/>
      <c r="V405" s="67" t="n"/>
    </row>
    <row r="406">
      <c r="H406" s="104" t="n">
        <v>34148</v>
      </c>
      <c r="I406" s="105" t="n">
        <v>364.21499633789</v>
      </c>
      <c r="J406" s="106" t="n">
        <v>0.3413943669681982</v>
      </c>
      <c r="K406" s="107">
        <f>K405*(1+Tbill_YTM)^(1/52)</f>
        <v/>
      </c>
      <c r="L406" s="67" t="n"/>
      <c r="M406" s="104" t="n">
        <v>34148</v>
      </c>
      <c r="N406" s="108">
        <f>N405*($I406/$I405)</f>
        <v/>
      </c>
      <c r="O406" s="108">
        <f t="array" ref="O406">IF(YEAR(M406)&lt;&gt;YEAR(M405),IF(O405&gt;INDEX(Table2xAcq.1[],_xlfn.AGGREGATE(15,6,(ROW(Tableyear1[])-ROW(INDEX(Tableyear1[],1,1))+1)/(YEAR(Tableyear1[])=YEAR(M405)),1)),O405-(O405-INDEX(Table2xAcq.1[],_xlfn.AGGREGATE(15,6,(ROW(Tableyear1[])-ROW(INDEX(Tableyear1[],1,1))+1)/(YEAR(Tableyear1[])=YEAR(M405)),1)))*$C$25,O405+MAX($Q$2:Q405)*$C$19),O405)*($J406/$J405)</f>
        <v/>
      </c>
      <c r="P406" s="108">
        <f t="array" ref="P406">IF(YEAR(M406)&lt;&gt;YEAR(M405),IF(O405&gt;INDEX(Table2xAcq.1[],_xlfn.AGGREGATE(15,6,(ROW(Tableyear1[])-ROW(INDEX(Tableyear1[],1,1))+1)/(YEAR(Tableyear1[])=YEAR(M405)),1)),P405+(O405-INDEX(Table2xAcq.1[],_xlfn.AGGREGATE(15,6,(ROW(Tableyear1[])-ROW(INDEX(Tableyear1[],1,1))+1)/(YEAR(Tableyear1[])=YEAR(M405)),1)))*$C$25,P405-MAX($Q$2:Q405)*$C$19),P405)*(1+Tbill_YTM)^(1/52)</f>
        <v/>
      </c>
      <c r="Q406" s="72">
        <f>SUM(N406:P406)</f>
        <v/>
      </c>
      <c r="R406" s="72">
        <f>IF(YEAR(M406)&lt;&gt;YEAR(M405), R405*EXP($C$20/52)+(-MAX(Q$2:Q405)*$C$19), R405*EXP($C$20/52))</f>
        <v/>
      </c>
      <c r="S406" s="73">
        <f>Q406/-R406</f>
        <v/>
      </c>
      <c r="T406" s="67" t="n"/>
      <c r="U406" s="67" t="n"/>
      <c r="V406" s="67" t="n"/>
    </row>
    <row r="407">
      <c r="H407" s="104" t="n">
        <v>34155</v>
      </c>
      <c r="I407" s="105" t="n">
        <v>362.459991455078</v>
      </c>
      <c r="J407" s="106" t="n">
        <v>0.3381042839841474</v>
      </c>
      <c r="K407" s="107">
        <f>K406*(1+Tbill_YTM)^(1/52)</f>
        <v/>
      </c>
      <c r="L407" s="67" t="n"/>
      <c r="M407" s="104" t="n">
        <v>34155</v>
      </c>
      <c r="N407" s="108">
        <f>N406*($I407/$I406)</f>
        <v/>
      </c>
      <c r="O407" s="108">
        <f t="array" ref="O407">IF(YEAR(M407)&lt;&gt;YEAR(M406),IF(O406&gt;INDEX(Table2xAcq.1[],_xlfn.AGGREGATE(15,6,(ROW(Tableyear1[])-ROW(INDEX(Tableyear1[],1,1))+1)/(YEAR(Tableyear1[])=YEAR(M406)),1)),O406-(O406-INDEX(Table2xAcq.1[],_xlfn.AGGREGATE(15,6,(ROW(Tableyear1[])-ROW(INDEX(Tableyear1[],1,1))+1)/(YEAR(Tableyear1[])=YEAR(M406)),1)))*$C$25,O406+MAX($Q$2:Q406)*$C$19),O406)*($J407/$J406)</f>
        <v/>
      </c>
      <c r="P407" s="108">
        <f t="array" ref="P407">IF(YEAR(M407)&lt;&gt;YEAR(M406),IF(O406&gt;INDEX(Table2xAcq.1[],_xlfn.AGGREGATE(15,6,(ROW(Tableyear1[])-ROW(INDEX(Tableyear1[],1,1))+1)/(YEAR(Tableyear1[])=YEAR(M406)),1)),P406+(O406-INDEX(Table2xAcq.1[],_xlfn.AGGREGATE(15,6,(ROW(Tableyear1[])-ROW(INDEX(Tableyear1[],1,1))+1)/(YEAR(Tableyear1[])=YEAR(M406)),1)))*$C$25,P406-MAX($Q$2:Q406)*$C$19),P406)*(1+Tbill_YTM)^(1/52)</f>
        <v/>
      </c>
      <c r="Q407" s="72">
        <f>SUM(N407:P407)</f>
        <v/>
      </c>
      <c r="R407" s="72">
        <f>IF(YEAR(M407)&lt;&gt;YEAR(M406), R406*EXP($C$20/52)+(-MAX(Q$2:Q406)*$C$19), R406*EXP($C$20/52))</f>
        <v/>
      </c>
      <c r="S407" s="73">
        <f>Q407/-R407</f>
        <v/>
      </c>
      <c r="T407" s="67" t="n"/>
      <c r="U407" s="67" t="n"/>
      <c r="V407" s="67" t="n"/>
    </row>
    <row r="408">
      <c r="H408" s="104" t="n">
        <v>34162</v>
      </c>
      <c r="I408" s="105" t="n">
        <v>351.070007324218</v>
      </c>
      <c r="J408" s="106" t="n">
        <v>0.3168550287838945</v>
      </c>
      <c r="K408" s="107">
        <f>K407*(1+Tbill_YTM)^(1/52)</f>
        <v/>
      </c>
      <c r="L408" s="67" t="n"/>
      <c r="M408" s="104" t="n">
        <v>34162</v>
      </c>
      <c r="N408" s="108">
        <f>N407*($I408/$I407)</f>
        <v/>
      </c>
      <c r="O408" s="108">
        <f t="array" ref="O408">IF(YEAR(M408)&lt;&gt;YEAR(M407),IF(O407&gt;INDEX(Table2xAcq.1[],_xlfn.AGGREGATE(15,6,(ROW(Tableyear1[])-ROW(INDEX(Tableyear1[],1,1))+1)/(YEAR(Tableyear1[])=YEAR(M407)),1)),O407-(O407-INDEX(Table2xAcq.1[],_xlfn.AGGREGATE(15,6,(ROW(Tableyear1[])-ROW(INDEX(Tableyear1[],1,1))+1)/(YEAR(Tableyear1[])=YEAR(M407)),1)))*$C$25,O407+MAX($Q$2:Q407)*$C$19),O407)*($J408/$J407)</f>
        <v/>
      </c>
      <c r="P408" s="108">
        <f t="array" ref="P408">IF(YEAR(M408)&lt;&gt;YEAR(M407),IF(O407&gt;INDEX(Table2xAcq.1[],_xlfn.AGGREGATE(15,6,(ROW(Tableyear1[])-ROW(INDEX(Tableyear1[],1,1))+1)/(YEAR(Tableyear1[])=YEAR(M407)),1)),P407+(O407-INDEX(Table2xAcq.1[],_xlfn.AGGREGATE(15,6,(ROW(Tableyear1[])-ROW(INDEX(Tableyear1[],1,1))+1)/(YEAR(Tableyear1[])=YEAR(M407)),1)))*$C$25,P407-MAX($Q$2:Q407)*$C$19),P407)*(1+Tbill_YTM)^(1/52)</f>
        <v/>
      </c>
      <c r="Q408" s="72">
        <f>SUM(N408:P408)</f>
        <v/>
      </c>
      <c r="R408" s="72">
        <f>IF(YEAR(M408)&lt;&gt;YEAR(M407), R407*EXP($C$20/52)+(-MAX(Q$2:Q407)*$C$19), R407*EXP($C$20/52))</f>
        <v/>
      </c>
      <c r="S408" s="73">
        <f>Q408/-R408</f>
        <v/>
      </c>
      <c r="T408" s="67" t="n"/>
      <c r="U408" s="67" t="n"/>
      <c r="V408" s="67" t="n"/>
    </row>
    <row r="409">
      <c r="H409" s="104" t="n">
        <v>34169</v>
      </c>
      <c r="I409" s="105" t="n">
        <v>353.204986572265</v>
      </c>
      <c r="J409" s="106" t="n">
        <v>0.320708840826962</v>
      </c>
      <c r="K409" s="107">
        <f>K408*(1+Tbill_YTM)^(1/52)</f>
        <v/>
      </c>
      <c r="L409" s="67" t="n"/>
      <c r="M409" s="104" t="n">
        <v>34169</v>
      </c>
      <c r="N409" s="108">
        <f>N408*($I409/$I408)</f>
        <v/>
      </c>
      <c r="O409" s="108">
        <f t="array" ref="O409">IF(YEAR(M409)&lt;&gt;YEAR(M408),IF(O408&gt;INDEX(Table2xAcq.1[],_xlfn.AGGREGATE(15,6,(ROW(Tableyear1[])-ROW(INDEX(Tableyear1[],1,1))+1)/(YEAR(Tableyear1[])=YEAR(M408)),1)),O408-(O408-INDEX(Table2xAcq.1[],_xlfn.AGGREGATE(15,6,(ROW(Tableyear1[])-ROW(INDEX(Tableyear1[],1,1))+1)/(YEAR(Tableyear1[])=YEAR(M408)),1)))*$C$25,O408+MAX($Q$2:Q408)*$C$19),O408)*($J409/$J408)</f>
        <v/>
      </c>
      <c r="P409" s="108">
        <f t="array" ref="P409">IF(YEAR(M409)&lt;&gt;YEAR(M408),IF(O408&gt;INDEX(Table2xAcq.1[],_xlfn.AGGREGATE(15,6,(ROW(Tableyear1[])-ROW(INDEX(Tableyear1[],1,1))+1)/(YEAR(Tableyear1[])=YEAR(M408)),1)),P408+(O408-INDEX(Table2xAcq.1[],_xlfn.AGGREGATE(15,6,(ROW(Tableyear1[])-ROW(INDEX(Tableyear1[],1,1))+1)/(YEAR(Tableyear1[])=YEAR(M408)),1)))*$C$25,P408-MAX($Q$2:Q408)*$C$19),P408)*(1+Tbill_YTM)^(1/52)</f>
        <v/>
      </c>
      <c r="Q409" s="72">
        <f>SUM(N409:P409)</f>
        <v/>
      </c>
      <c r="R409" s="72">
        <f>IF(YEAR(M409)&lt;&gt;YEAR(M408), R408*EXP($C$20/52)+(-MAX(Q$2:Q408)*$C$19), R408*EXP($C$20/52))</f>
        <v/>
      </c>
      <c r="S409" s="73">
        <f>Q409/-R409</f>
        <v/>
      </c>
      <c r="T409" s="67" t="n"/>
      <c r="U409" s="67" t="n"/>
      <c r="V409" s="67" t="n"/>
    </row>
    <row r="410">
      <c r="H410" s="104" t="n">
        <v>34176</v>
      </c>
      <c r="I410" s="105" t="n">
        <v>352.864990234375</v>
      </c>
      <c r="J410" s="106" t="n">
        <v>0.3200914099550578</v>
      </c>
      <c r="K410" s="107">
        <f>K409*(1+Tbill_YTM)^(1/52)</f>
        <v/>
      </c>
      <c r="L410" s="67" t="n"/>
      <c r="M410" s="104" t="n">
        <v>34176</v>
      </c>
      <c r="N410" s="108">
        <f>N409*($I410/$I409)</f>
        <v/>
      </c>
      <c r="O410" s="108">
        <f t="array" ref="O410">IF(YEAR(M410)&lt;&gt;YEAR(M409),IF(O409&gt;INDEX(Table2xAcq.1[],_xlfn.AGGREGATE(15,6,(ROW(Tableyear1[])-ROW(INDEX(Tableyear1[],1,1))+1)/(YEAR(Tableyear1[])=YEAR(M409)),1)),O409-(O409-INDEX(Table2xAcq.1[],_xlfn.AGGREGATE(15,6,(ROW(Tableyear1[])-ROW(INDEX(Tableyear1[],1,1))+1)/(YEAR(Tableyear1[])=YEAR(M409)),1)))*$C$25,O409+MAX($Q$2:Q409)*$C$19),O409)*($J410/$J409)</f>
        <v/>
      </c>
      <c r="P410" s="108">
        <f t="array" ref="P410">IF(YEAR(M410)&lt;&gt;YEAR(M409),IF(O409&gt;INDEX(Table2xAcq.1[],_xlfn.AGGREGATE(15,6,(ROW(Tableyear1[])-ROW(INDEX(Tableyear1[],1,1))+1)/(YEAR(Tableyear1[])=YEAR(M409)),1)),P409+(O409-INDEX(Table2xAcq.1[],_xlfn.AGGREGATE(15,6,(ROW(Tableyear1[])-ROW(INDEX(Tableyear1[],1,1))+1)/(YEAR(Tableyear1[])=YEAR(M409)),1)))*$C$25,P409-MAX($Q$2:Q409)*$C$19),P409)*(1+Tbill_YTM)^(1/52)</f>
        <v/>
      </c>
      <c r="Q410" s="72">
        <f>SUM(N410:P410)</f>
        <v/>
      </c>
      <c r="R410" s="72">
        <f>IF(YEAR(M410)&lt;&gt;YEAR(M409), R409*EXP($C$20/52)+(-MAX(Q$2:Q409)*$C$19), R409*EXP($C$20/52))</f>
        <v/>
      </c>
      <c r="S410" s="73">
        <f>Q410/-R410</f>
        <v/>
      </c>
      <c r="T410" s="67" t="n"/>
      <c r="U410" s="67" t="n"/>
      <c r="V410" s="67" t="n"/>
    </row>
    <row r="411">
      <c r="H411" s="104" t="n">
        <v>34183</v>
      </c>
      <c r="I411" s="105" t="n">
        <v>363.144989013671</v>
      </c>
      <c r="J411" s="106" t="n">
        <v>0.3387418252394732</v>
      </c>
      <c r="K411" s="107">
        <f>K410*(1+Tbill_YTM)^(1/52)</f>
        <v/>
      </c>
      <c r="L411" s="67" t="n"/>
      <c r="M411" s="104" t="n">
        <v>34183</v>
      </c>
      <c r="N411" s="108">
        <f>N410*($I411/$I410)</f>
        <v/>
      </c>
      <c r="O411" s="108">
        <f t="array" ref="O411">IF(YEAR(M411)&lt;&gt;YEAR(M410),IF(O410&gt;INDEX(Table2xAcq.1[],_xlfn.AGGREGATE(15,6,(ROW(Tableyear1[])-ROW(INDEX(Tableyear1[],1,1))+1)/(YEAR(Tableyear1[])=YEAR(M410)),1)),O410-(O410-INDEX(Table2xAcq.1[],_xlfn.AGGREGATE(15,6,(ROW(Tableyear1[])-ROW(INDEX(Tableyear1[],1,1))+1)/(YEAR(Tableyear1[])=YEAR(M410)),1)))*$C$25,O410+MAX($Q$2:Q410)*$C$19),O410)*($J411/$J410)</f>
        <v/>
      </c>
      <c r="P411" s="108">
        <f t="array" ref="P411">IF(YEAR(M411)&lt;&gt;YEAR(M410),IF(O410&gt;INDEX(Table2xAcq.1[],_xlfn.AGGREGATE(15,6,(ROW(Tableyear1[])-ROW(INDEX(Tableyear1[],1,1))+1)/(YEAR(Tableyear1[])=YEAR(M410)),1)),P410+(O410-INDEX(Table2xAcq.1[],_xlfn.AGGREGATE(15,6,(ROW(Tableyear1[])-ROW(INDEX(Tableyear1[],1,1))+1)/(YEAR(Tableyear1[])=YEAR(M410)),1)))*$C$25,P410-MAX($Q$2:Q410)*$C$19),P410)*(1+Tbill_YTM)^(1/52)</f>
        <v/>
      </c>
      <c r="Q411" s="72">
        <f>SUM(N411:P411)</f>
        <v/>
      </c>
      <c r="R411" s="72">
        <f>IF(YEAR(M411)&lt;&gt;YEAR(M410), R410*EXP($C$20/52)+(-MAX(Q$2:Q410)*$C$19), R410*EXP($C$20/52))</f>
        <v/>
      </c>
      <c r="S411" s="73">
        <f>Q411/-R411</f>
        <v/>
      </c>
      <c r="T411" s="67" t="n"/>
      <c r="U411" s="67" t="n"/>
      <c r="V411" s="67" t="n"/>
    </row>
    <row r="412">
      <c r="H412" s="104" t="n">
        <v>34190</v>
      </c>
      <c r="I412" s="105" t="n">
        <v>360.454986572265</v>
      </c>
      <c r="J412" s="106" t="n">
        <v>0.3337233540256727</v>
      </c>
      <c r="K412" s="107">
        <f>K411*(1+Tbill_YTM)^(1/52)</f>
        <v/>
      </c>
      <c r="L412" s="67" t="n"/>
      <c r="M412" s="104" t="n">
        <v>34190</v>
      </c>
      <c r="N412" s="108">
        <f>N411*($I412/$I411)</f>
        <v/>
      </c>
      <c r="O412" s="108">
        <f t="array" ref="O412">IF(YEAR(M412)&lt;&gt;YEAR(M411),IF(O411&gt;INDEX(Table2xAcq.1[],_xlfn.AGGREGATE(15,6,(ROW(Tableyear1[])-ROW(INDEX(Tableyear1[],1,1))+1)/(YEAR(Tableyear1[])=YEAR(M411)),1)),O411-(O411-INDEX(Table2xAcq.1[],_xlfn.AGGREGATE(15,6,(ROW(Tableyear1[])-ROW(INDEX(Tableyear1[],1,1))+1)/(YEAR(Tableyear1[])=YEAR(M411)),1)))*$C$25,O411+MAX($Q$2:Q411)*$C$19),O411)*($J412/$J411)</f>
        <v/>
      </c>
      <c r="P412" s="108">
        <f t="array" ref="P412">IF(YEAR(M412)&lt;&gt;YEAR(M411),IF(O411&gt;INDEX(Table2xAcq.1[],_xlfn.AGGREGATE(15,6,(ROW(Tableyear1[])-ROW(INDEX(Tableyear1[],1,1))+1)/(YEAR(Tableyear1[])=YEAR(M411)),1)),P411+(O411-INDEX(Table2xAcq.1[],_xlfn.AGGREGATE(15,6,(ROW(Tableyear1[])-ROW(INDEX(Tableyear1[],1,1))+1)/(YEAR(Tableyear1[])=YEAR(M411)),1)))*$C$25,P411-MAX($Q$2:Q411)*$C$19),P411)*(1+Tbill_YTM)^(1/52)</f>
        <v/>
      </c>
      <c r="Q412" s="72">
        <f>SUM(N412:P412)</f>
        <v/>
      </c>
      <c r="R412" s="72">
        <f>IF(YEAR(M412)&lt;&gt;YEAR(M411), R411*EXP($C$20/52)+(-MAX(Q$2:Q411)*$C$19), R411*EXP($C$20/52))</f>
        <v/>
      </c>
      <c r="S412" s="73">
        <f>Q412/-R412</f>
        <v/>
      </c>
      <c r="T412" s="67" t="n"/>
      <c r="U412" s="67" t="n"/>
      <c r="V412" s="67" t="n"/>
    </row>
    <row r="413">
      <c r="H413" s="104" t="n">
        <v>34197</v>
      </c>
      <c r="I413" s="105" t="n">
        <v>370.869995117187</v>
      </c>
      <c r="J413" s="106" t="n">
        <v>0.3530086002466767</v>
      </c>
      <c r="K413" s="107">
        <f>K412*(1+Tbill_YTM)^(1/52)</f>
        <v/>
      </c>
      <c r="L413" s="67" t="n"/>
      <c r="M413" s="104" t="n">
        <v>34197</v>
      </c>
      <c r="N413" s="108">
        <f>N412*($I413/$I412)</f>
        <v/>
      </c>
      <c r="O413" s="108">
        <f t="array" ref="O413">IF(YEAR(M413)&lt;&gt;YEAR(M412),IF(O412&gt;INDEX(Table2xAcq.1[],_xlfn.AGGREGATE(15,6,(ROW(Tableyear1[])-ROW(INDEX(Tableyear1[],1,1))+1)/(YEAR(Tableyear1[])=YEAR(M412)),1)),O412-(O412-INDEX(Table2xAcq.1[],_xlfn.AGGREGATE(15,6,(ROW(Tableyear1[])-ROW(INDEX(Tableyear1[],1,1))+1)/(YEAR(Tableyear1[])=YEAR(M412)),1)))*$C$25,O412+MAX($Q$2:Q412)*$C$19),O412)*($J413/$J412)</f>
        <v/>
      </c>
      <c r="P413" s="108">
        <f t="array" ref="P413">IF(YEAR(M413)&lt;&gt;YEAR(M412),IF(O412&gt;INDEX(Table2xAcq.1[],_xlfn.AGGREGATE(15,6,(ROW(Tableyear1[])-ROW(INDEX(Tableyear1[],1,1))+1)/(YEAR(Tableyear1[])=YEAR(M412)),1)),P412+(O412-INDEX(Table2xAcq.1[],_xlfn.AGGREGATE(15,6,(ROW(Tableyear1[])-ROW(INDEX(Tableyear1[],1,1))+1)/(YEAR(Tableyear1[])=YEAR(M412)),1)))*$C$25,P412-MAX($Q$2:Q412)*$C$19),P412)*(1+Tbill_YTM)^(1/52)</f>
        <v/>
      </c>
      <c r="Q413" s="72">
        <f>SUM(N413:P413)</f>
        <v/>
      </c>
      <c r="R413" s="72">
        <f>IF(YEAR(M413)&lt;&gt;YEAR(M412), R412*EXP($C$20/52)+(-MAX(Q$2:Q412)*$C$19), R412*EXP($C$20/52))</f>
        <v/>
      </c>
      <c r="S413" s="73">
        <f>Q413/-R413</f>
        <v/>
      </c>
      <c r="T413" s="67" t="n"/>
      <c r="U413" s="67" t="n"/>
      <c r="V413" s="67" t="n"/>
    </row>
    <row r="414">
      <c r="H414" s="104" t="n">
        <v>34204</v>
      </c>
      <c r="I414" s="105" t="n">
        <v>366.5</v>
      </c>
      <c r="J414" s="106" t="n">
        <v>0.3446895349153573</v>
      </c>
      <c r="K414" s="107">
        <f>K413*(1+Tbill_YTM)^(1/52)</f>
        <v/>
      </c>
      <c r="L414" s="67" t="n"/>
      <c r="M414" s="104" t="n">
        <v>34204</v>
      </c>
      <c r="N414" s="108">
        <f>N413*($I414/$I413)</f>
        <v/>
      </c>
      <c r="O414" s="108">
        <f t="array" ref="O414">IF(YEAR(M414)&lt;&gt;YEAR(M413),IF(O413&gt;INDEX(Table2xAcq.1[],_xlfn.AGGREGATE(15,6,(ROW(Tableyear1[])-ROW(INDEX(Tableyear1[],1,1))+1)/(YEAR(Tableyear1[])=YEAR(M413)),1)),O413-(O413-INDEX(Table2xAcq.1[],_xlfn.AGGREGATE(15,6,(ROW(Tableyear1[])-ROW(INDEX(Tableyear1[],1,1))+1)/(YEAR(Tableyear1[])=YEAR(M413)),1)))*$C$25,O413+MAX($Q$2:Q413)*$C$19),O413)*($J414/$J413)</f>
        <v/>
      </c>
      <c r="P414" s="108">
        <f t="array" ref="P414">IF(YEAR(M414)&lt;&gt;YEAR(M413),IF(O413&gt;INDEX(Table2xAcq.1[],_xlfn.AGGREGATE(15,6,(ROW(Tableyear1[])-ROW(INDEX(Tableyear1[],1,1))+1)/(YEAR(Tableyear1[])=YEAR(M413)),1)),P413+(O413-INDEX(Table2xAcq.1[],_xlfn.AGGREGATE(15,6,(ROW(Tableyear1[])-ROW(INDEX(Tableyear1[],1,1))+1)/(YEAR(Tableyear1[])=YEAR(M413)),1)))*$C$25,P413-MAX($Q$2:Q413)*$C$19),P413)*(1+Tbill_YTM)^(1/52)</f>
        <v/>
      </c>
      <c r="Q414" s="72">
        <f>SUM(N414:P414)</f>
        <v/>
      </c>
      <c r="R414" s="72">
        <f>IF(YEAR(M414)&lt;&gt;YEAR(M413), R413*EXP($C$20/52)+(-MAX(Q$2:Q413)*$C$19), R413*EXP($C$20/52))</f>
        <v/>
      </c>
      <c r="S414" s="73">
        <f>Q414/-R414</f>
        <v/>
      </c>
      <c r="T414" s="67" t="n"/>
      <c r="U414" s="67" t="n"/>
      <c r="V414" s="67" t="n"/>
    </row>
    <row r="415">
      <c r="H415" s="104" t="n">
        <v>34211</v>
      </c>
      <c r="I415" s="105" t="n">
        <v>373.704986572265</v>
      </c>
      <c r="J415" s="106" t="n">
        <v>0.3582419685888384</v>
      </c>
      <c r="K415" s="107">
        <f>K414*(1+Tbill_YTM)^(1/52)</f>
        <v/>
      </c>
      <c r="L415" s="67" t="n"/>
      <c r="M415" s="104" t="n">
        <v>34211</v>
      </c>
      <c r="N415" s="108">
        <f>N414*($I415/$I414)</f>
        <v/>
      </c>
      <c r="O415" s="108">
        <f t="array" ref="O415">IF(YEAR(M415)&lt;&gt;YEAR(M414),IF(O414&gt;INDEX(Table2xAcq.1[],_xlfn.AGGREGATE(15,6,(ROW(Tableyear1[])-ROW(INDEX(Tableyear1[],1,1))+1)/(YEAR(Tableyear1[])=YEAR(M414)),1)),O414-(O414-INDEX(Table2xAcq.1[],_xlfn.AGGREGATE(15,6,(ROW(Tableyear1[])-ROW(INDEX(Tableyear1[],1,1))+1)/(YEAR(Tableyear1[])=YEAR(M414)),1)))*$C$25,O414+MAX($Q$2:Q414)*$C$19),O414)*($J415/$J414)</f>
        <v/>
      </c>
      <c r="P415" s="108">
        <f t="array" ref="P415">IF(YEAR(M415)&lt;&gt;YEAR(M414),IF(O414&gt;INDEX(Table2xAcq.1[],_xlfn.AGGREGATE(15,6,(ROW(Tableyear1[])-ROW(INDEX(Tableyear1[],1,1))+1)/(YEAR(Tableyear1[])=YEAR(M414)),1)),P414+(O414-INDEX(Table2xAcq.1[],_xlfn.AGGREGATE(15,6,(ROW(Tableyear1[])-ROW(INDEX(Tableyear1[],1,1))+1)/(YEAR(Tableyear1[])=YEAR(M414)),1)))*$C$25,P414-MAX($Q$2:Q414)*$C$19),P414)*(1+Tbill_YTM)^(1/52)</f>
        <v/>
      </c>
      <c r="Q415" s="72">
        <f>SUM(N415:P415)</f>
        <v/>
      </c>
      <c r="R415" s="72">
        <f>IF(YEAR(M415)&lt;&gt;YEAR(M414), R414*EXP($C$20/52)+(-MAX(Q$2:Q414)*$C$19), R414*EXP($C$20/52))</f>
        <v/>
      </c>
      <c r="S415" s="73">
        <f>Q415/-R415</f>
        <v/>
      </c>
      <c r="T415" s="67" t="n"/>
      <c r="U415" s="67" t="n"/>
      <c r="V415" s="67" t="n"/>
    </row>
    <row r="416">
      <c r="H416" s="104" t="n">
        <v>34218</v>
      </c>
      <c r="I416" s="105" t="n">
        <v>370.635009765625</v>
      </c>
      <c r="J416" s="106" t="n">
        <v>0.352356071561772</v>
      </c>
      <c r="K416" s="107">
        <f>K415*(1+Tbill_YTM)^(1/52)</f>
        <v/>
      </c>
      <c r="L416" s="67" t="n"/>
      <c r="M416" s="104" t="n">
        <v>34218</v>
      </c>
      <c r="N416" s="108">
        <f>N415*($I416/$I415)</f>
        <v/>
      </c>
      <c r="O416" s="108">
        <f t="array" ref="O416">IF(YEAR(M416)&lt;&gt;YEAR(M415),IF(O415&gt;INDEX(Table2xAcq.1[],_xlfn.AGGREGATE(15,6,(ROW(Tableyear1[])-ROW(INDEX(Tableyear1[],1,1))+1)/(YEAR(Tableyear1[])=YEAR(M415)),1)),O415-(O415-INDEX(Table2xAcq.1[],_xlfn.AGGREGATE(15,6,(ROW(Tableyear1[])-ROW(INDEX(Tableyear1[],1,1))+1)/(YEAR(Tableyear1[])=YEAR(M415)),1)))*$C$25,O415+MAX($Q$2:Q415)*$C$19),O415)*($J416/$J415)</f>
        <v/>
      </c>
      <c r="P416" s="108">
        <f t="array" ref="P416">IF(YEAR(M416)&lt;&gt;YEAR(M415),IF(O415&gt;INDEX(Table2xAcq.1[],_xlfn.AGGREGATE(15,6,(ROW(Tableyear1[])-ROW(INDEX(Tableyear1[],1,1))+1)/(YEAR(Tableyear1[])=YEAR(M415)),1)),P415+(O415-INDEX(Table2xAcq.1[],_xlfn.AGGREGATE(15,6,(ROW(Tableyear1[])-ROW(INDEX(Tableyear1[],1,1))+1)/(YEAR(Tableyear1[])=YEAR(M415)),1)))*$C$25,P415-MAX($Q$2:Q415)*$C$19),P415)*(1+Tbill_YTM)^(1/52)</f>
        <v/>
      </c>
      <c r="Q416" s="72">
        <f>SUM(N416:P416)</f>
        <v/>
      </c>
      <c r="R416" s="72">
        <f>IF(YEAR(M416)&lt;&gt;YEAR(M415), R415*EXP($C$20/52)+(-MAX(Q$2:Q415)*$C$19), R415*EXP($C$20/52))</f>
        <v/>
      </c>
      <c r="S416" s="73">
        <f>Q416/-R416</f>
        <v/>
      </c>
      <c r="T416" s="67" t="n"/>
      <c r="U416" s="67" t="n"/>
      <c r="V416" s="67" t="n"/>
    </row>
    <row r="417">
      <c r="H417" s="104" t="n">
        <v>34225</v>
      </c>
      <c r="I417" s="105" t="n">
        <v>366.184997558593</v>
      </c>
      <c r="J417" s="106" t="n">
        <v>0.3438949776102683</v>
      </c>
      <c r="K417" s="107">
        <f>K416*(1+Tbill_YTM)^(1/52)</f>
        <v/>
      </c>
      <c r="L417" s="67" t="n"/>
      <c r="M417" s="104" t="n">
        <v>34225</v>
      </c>
      <c r="N417" s="108">
        <f>N416*($I417/$I416)</f>
        <v/>
      </c>
      <c r="O417" s="108">
        <f t="array" ref="O417">IF(YEAR(M417)&lt;&gt;YEAR(M416),IF(O416&gt;INDEX(Table2xAcq.1[],_xlfn.AGGREGATE(15,6,(ROW(Tableyear1[])-ROW(INDEX(Tableyear1[],1,1))+1)/(YEAR(Tableyear1[])=YEAR(M416)),1)),O416-(O416-INDEX(Table2xAcq.1[],_xlfn.AGGREGATE(15,6,(ROW(Tableyear1[])-ROW(INDEX(Tableyear1[],1,1))+1)/(YEAR(Tableyear1[])=YEAR(M416)),1)))*$C$25,O416+MAX($Q$2:Q416)*$C$19),O416)*($J417/$J416)</f>
        <v/>
      </c>
      <c r="P417" s="108">
        <f t="array" ref="P417">IF(YEAR(M417)&lt;&gt;YEAR(M416),IF(O416&gt;INDEX(Table2xAcq.1[],_xlfn.AGGREGATE(15,6,(ROW(Tableyear1[])-ROW(INDEX(Tableyear1[],1,1))+1)/(YEAR(Tableyear1[])=YEAR(M416)),1)),P416+(O416-INDEX(Table2xAcq.1[],_xlfn.AGGREGATE(15,6,(ROW(Tableyear1[])-ROW(INDEX(Tableyear1[],1,1))+1)/(YEAR(Tableyear1[])=YEAR(M416)),1)))*$C$25,P416-MAX($Q$2:Q416)*$C$19),P416)*(1+Tbill_YTM)^(1/52)</f>
        <v/>
      </c>
      <c r="Q417" s="72">
        <f>SUM(N417:P417)</f>
        <v/>
      </c>
      <c r="R417" s="72">
        <f>IF(YEAR(M417)&lt;&gt;YEAR(M416), R416*EXP($C$20/52)+(-MAX(Q$2:Q416)*$C$19), R416*EXP($C$20/52))</f>
        <v/>
      </c>
      <c r="S417" s="73">
        <f>Q417/-R417</f>
        <v/>
      </c>
      <c r="T417" s="67" t="n"/>
      <c r="U417" s="67" t="n"/>
      <c r="V417" s="67" t="n"/>
    </row>
    <row r="418">
      <c r="H418" s="104" t="n">
        <v>34232</v>
      </c>
      <c r="I418" s="105" t="n">
        <v>378.040008544921</v>
      </c>
      <c r="J418" s="106" t="n">
        <v>0.3661617485861077</v>
      </c>
      <c r="K418" s="107">
        <f>K417*(1+Tbill_YTM)^(1/52)</f>
        <v/>
      </c>
      <c r="L418" s="67" t="n"/>
      <c r="M418" s="104" t="n">
        <v>34232</v>
      </c>
      <c r="N418" s="108">
        <f>N417*($I418/$I417)</f>
        <v/>
      </c>
      <c r="O418" s="108">
        <f t="array" ref="O418">IF(YEAR(M418)&lt;&gt;YEAR(M417),IF(O417&gt;INDEX(Table2xAcq.1[],_xlfn.AGGREGATE(15,6,(ROW(Tableyear1[])-ROW(INDEX(Tableyear1[],1,1))+1)/(YEAR(Tableyear1[])=YEAR(M417)),1)),O417-(O417-INDEX(Table2xAcq.1[],_xlfn.AGGREGATE(15,6,(ROW(Tableyear1[])-ROW(INDEX(Tableyear1[],1,1))+1)/(YEAR(Tableyear1[])=YEAR(M417)),1)))*$C$25,O417+MAX($Q$2:Q417)*$C$19),O417)*($J418/$J417)</f>
        <v/>
      </c>
      <c r="P418" s="108">
        <f t="array" ref="P418">IF(YEAR(M418)&lt;&gt;YEAR(M417),IF(O417&gt;INDEX(Table2xAcq.1[],_xlfn.AGGREGATE(15,6,(ROW(Tableyear1[])-ROW(INDEX(Tableyear1[],1,1))+1)/(YEAR(Tableyear1[])=YEAR(M417)),1)),P417+(O417-INDEX(Table2xAcq.1[],_xlfn.AGGREGATE(15,6,(ROW(Tableyear1[])-ROW(INDEX(Tableyear1[],1,1))+1)/(YEAR(Tableyear1[])=YEAR(M417)),1)))*$C$25,P417-MAX($Q$2:Q417)*$C$19),P417)*(1+Tbill_YTM)^(1/52)</f>
        <v/>
      </c>
      <c r="Q418" s="72">
        <f>SUM(N418:P418)</f>
        <v/>
      </c>
      <c r="R418" s="72">
        <f>IF(YEAR(M418)&lt;&gt;YEAR(M417), R417*EXP($C$20/52)+(-MAX(Q$2:Q417)*$C$19), R417*EXP($C$20/52))</f>
        <v/>
      </c>
      <c r="S418" s="73">
        <f>Q418/-R418</f>
        <v/>
      </c>
      <c r="T418" s="67" t="n"/>
      <c r="U418" s="67" t="n"/>
      <c r="V418" s="67" t="n"/>
    </row>
    <row r="419">
      <c r="H419" s="104" t="n">
        <v>34239</v>
      </c>
      <c r="I419" s="105" t="n">
        <v>382.809997558593</v>
      </c>
      <c r="J419" s="106" t="n">
        <v>0.3754019743744061</v>
      </c>
      <c r="K419" s="107">
        <f>K418*(1+Tbill_YTM)^(1/52)</f>
        <v/>
      </c>
      <c r="L419" s="67" t="n"/>
      <c r="M419" s="104" t="n">
        <v>34239</v>
      </c>
      <c r="N419" s="108">
        <f>N418*($I419/$I418)</f>
        <v/>
      </c>
      <c r="O419" s="108">
        <f t="array" ref="O419">IF(YEAR(M419)&lt;&gt;YEAR(M418),IF(O418&gt;INDEX(Table2xAcq.1[],_xlfn.AGGREGATE(15,6,(ROW(Tableyear1[])-ROW(INDEX(Tableyear1[],1,1))+1)/(YEAR(Tableyear1[])=YEAR(M418)),1)),O418-(O418-INDEX(Table2xAcq.1[],_xlfn.AGGREGATE(15,6,(ROW(Tableyear1[])-ROW(INDEX(Tableyear1[],1,1))+1)/(YEAR(Tableyear1[])=YEAR(M418)),1)))*$C$25,O418+MAX($Q$2:Q418)*$C$19),O418)*($J419/$J418)</f>
        <v/>
      </c>
      <c r="P419" s="108">
        <f t="array" ref="P419">IF(YEAR(M419)&lt;&gt;YEAR(M418),IF(O418&gt;INDEX(Table2xAcq.1[],_xlfn.AGGREGATE(15,6,(ROW(Tableyear1[])-ROW(INDEX(Tableyear1[],1,1))+1)/(YEAR(Tableyear1[])=YEAR(M418)),1)),P418+(O418-INDEX(Table2xAcq.1[],_xlfn.AGGREGATE(15,6,(ROW(Tableyear1[])-ROW(INDEX(Tableyear1[],1,1))+1)/(YEAR(Tableyear1[])=YEAR(M418)),1)))*$C$25,P418-MAX($Q$2:Q418)*$C$19),P418)*(1+Tbill_YTM)^(1/52)</f>
        <v/>
      </c>
      <c r="Q419" s="72">
        <f>SUM(N419:P419)</f>
        <v/>
      </c>
      <c r="R419" s="72">
        <f>IF(YEAR(M419)&lt;&gt;YEAR(M418), R418*EXP($C$20/52)+(-MAX(Q$2:Q418)*$C$19), R418*EXP($C$20/52))</f>
        <v/>
      </c>
      <c r="S419" s="73">
        <f>Q419/-R419</f>
        <v/>
      </c>
      <c r="T419" s="67" t="n"/>
      <c r="U419" s="67" t="n"/>
      <c r="V419" s="67" t="n"/>
    </row>
    <row r="420">
      <c r="H420" s="104" t="n">
        <v>34246</v>
      </c>
      <c r="I420" s="105" t="n">
        <v>381.315002441406</v>
      </c>
      <c r="J420" s="106" t="n">
        <v>0.3724698455258842</v>
      </c>
      <c r="K420" s="107">
        <f>K419*(1+Tbill_YTM)^(1/52)</f>
        <v/>
      </c>
      <c r="L420" s="67" t="n"/>
      <c r="M420" s="104" t="n">
        <v>34246</v>
      </c>
      <c r="N420" s="108">
        <f>N419*($I420/$I419)</f>
        <v/>
      </c>
      <c r="O420" s="108">
        <f t="array" ref="O420">IF(YEAR(M420)&lt;&gt;YEAR(M419),IF(O419&gt;INDEX(Table2xAcq.1[],_xlfn.AGGREGATE(15,6,(ROW(Tableyear1[])-ROW(INDEX(Tableyear1[],1,1))+1)/(YEAR(Tableyear1[])=YEAR(M419)),1)),O419-(O419-INDEX(Table2xAcq.1[],_xlfn.AGGREGATE(15,6,(ROW(Tableyear1[])-ROW(INDEX(Tableyear1[],1,1))+1)/(YEAR(Tableyear1[])=YEAR(M419)),1)))*$C$25,O419+MAX($Q$2:Q419)*$C$19),O419)*($J420/$J419)</f>
        <v/>
      </c>
      <c r="P420" s="108">
        <f t="array" ref="P420">IF(YEAR(M420)&lt;&gt;YEAR(M419),IF(O419&gt;INDEX(Table2xAcq.1[],_xlfn.AGGREGATE(15,6,(ROW(Tableyear1[])-ROW(INDEX(Tableyear1[],1,1))+1)/(YEAR(Tableyear1[])=YEAR(M419)),1)),P419+(O419-INDEX(Table2xAcq.1[],_xlfn.AGGREGATE(15,6,(ROW(Tableyear1[])-ROW(INDEX(Tableyear1[],1,1))+1)/(YEAR(Tableyear1[])=YEAR(M419)),1)))*$C$25,P419-MAX($Q$2:Q419)*$C$19),P419)*(1+Tbill_YTM)^(1/52)</f>
        <v/>
      </c>
      <c r="Q420" s="72">
        <f>SUM(N420:P420)</f>
        <v/>
      </c>
      <c r="R420" s="72">
        <f>IF(YEAR(M420)&lt;&gt;YEAR(M419), R419*EXP($C$20/52)+(-MAX(Q$2:Q419)*$C$19), R419*EXP($C$20/52))</f>
        <v/>
      </c>
      <c r="S420" s="73">
        <f>Q420/-R420</f>
        <v/>
      </c>
      <c r="T420" s="67" t="n"/>
      <c r="U420" s="67" t="n"/>
      <c r="V420" s="67" t="n"/>
    </row>
    <row r="421">
      <c r="H421" s="104" t="n">
        <v>34253</v>
      </c>
      <c r="I421" s="105" t="n">
        <v>392.450012207031</v>
      </c>
      <c r="J421" s="106" t="n">
        <v>0.3942232795149854</v>
      </c>
      <c r="K421" s="107">
        <f>K420*(1+Tbill_YTM)^(1/52)</f>
        <v/>
      </c>
      <c r="L421" s="67" t="n"/>
      <c r="M421" s="104" t="n">
        <v>34253</v>
      </c>
      <c r="N421" s="108">
        <f>N420*($I421/$I420)</f>
        <v/>
      </c>
      <c r="O421" s="108">
        <f t="array" ref="O421">IF(YEAR(M421)&lt;&gt;YEAR(M420),IF(O420&gt;INDEX(Table2xAcq.1[],_xlfn.AGGREGATE(15,6,(ROW(Tableyear1[])-ROW(INDEX(Tableyear1[],1,1))+1)/(YEAR(Tableyear1[])=YEAR(M420)),1)),O420-(O420-INDEX(Table2xAcq.1[],_xlfn.AGGREGATE(15,6,(ROW(Tableyear1[])-ROW(INDEX(Tableyear1[],1,1))+1)/(YEAR(Tableyear1[])=YEAR(M420)),1)))*$C$25,O420+MAX($Q$2:Q420)*$C$19),O420)*($J421/$J420)</f>
        <v/>
      </c>
      <c r="P421" s="108">
        <f t="array" ref="P421">IF(YEAR(M421)&lt;&gt;YEAR(M420),IF(O420&gt;INDEX(Table2xAcq.1[],_xlfn.AGGREGATE(15,6,(ROW(Tableyear1[])-ROW(INDEX(Tableyear1[],1,1))+1)/(YEAR(Tableyear1[])=YEAR(M420)),1)),P420+(O420-INDEX(Table2xAcq.1[],_xlfn.AGGREGATE(15,6,(ROW(Tableyear1[])-ROW(INDEX(Tableyear1[],1,1))+1)/(YEAR(Tableyear1[])=YEAR(M420)),1)))*$C$25,P420-MAX($Q$2:Q420)*$C$19),P420)*(1+Tbill_YTM)^(1/52)</f>
        <v/>
      </c>
      <c r="Q421" s="72">
        <f>SUM(N421:P421)</f>
        <v/>
      </c>
      <c r="R421" s="72">
        <f>IF(YEAR(M421)&lt;&gt;YEAR(M420), R420*EXP($C$20/52)+(-MAX(Q$2:Q420)*$C$19), R420*EXP($C$20/52))</f>
        <v/>
      </c>
      <c r="S421" s="73">
        <f>Q421/-R421</f>
        <v/>
      </c>
      <c r="T421" s="67" t="n"/>
      <c r="U421" s="67" t="n"/>
      <c r="V421" s="67" t="n"/>
    </row>
    <row r="422">
      <c r="H422" s="104" t="n">
        <v>34260</v>
      </c>
      <c r="I422" s="105" t="n">
        <v>388.190002441406</v>
      </c>
      <c r="J422" s="106" t="n">
        <v>0.3856647626678277</v>
      </c>
      <c r="K422" s="107">
        <f>K421*(1+Tbill_YTM)^(1/52)</f>
        <v/>
      </c>
      <c r="L422" s="67" t="n"/>
      <c r="M422" s="104" t="n">
        <v>34260</v>
      </c>
      <c r="N422" s="108">
        <f>N421*($I422/$I421)</f>
        <v/>
      </c>
      <c r="O422" s="108">
        <f t="array" ref="O422">IF(YEAR(M422)&lt;&gt;YEAR(M421),IF(O421&gt;INDEX(Table2xAcq.1[],_xlfn.AGGREGATE(15,6,(ROW(Tableyear1[])-ROW(INDEX(Tableyear1[],1,1))+1)/(YEAR(Tableyear1[])=YEAR(M421)),1)),O421-(O421-INDEX(Table2xAcq.1[],_xlfn.AGGREGATE(15,6,(ROW(Tableyear1[])-ROW(INDEX(Tableyear1[],1,1))+1)/(YEAR(Tableyear1[])=YEAR(M421)),1)))*$C$25,O421+MAX($Q$2:Q421)*$C$19),O421)*($J422/$J421)</f>
        <v/>
      </c>
      <c r="P422" s="108">
        <f t="array" ref="P422">IF(YEAR(M422)&lt;&gt;YEAR(M421),IF(O421&gt;INDEX(Table2xAcq.1[],_xlfn.AGGREGATE(15,6,(ROW(Tableyear1[])-ROW(INDEX(Tableyear1[],1,1))+1)/(YEAR(Tableyear1[])=YEAR(M421)),1)),P421+(O421-INDEX(Table2xAcq.1[],_xlfn.AGGREGATE(15,6,(ROW(Tableyear1[])-ROW(INDEX(Tableyear1[],1,1))+1)/(YEAR(Tableyear1[])=YEAR(M421)),1)))*$C$25,P421-MAX($Q$2:Q421)*$C$19),P421)*(1+Tbill_YTM)^(1/52)</f>
        <v/>
      </c>
      <c r="Q422" s="72">
        <f>SUM(N422:P422)</f>
        <v/>
      </c>
      <c r="R422" s="72">
        <f>IF(YEAR(M422)&lt;&gt;YEAR(M421), R421*EXP($C$20/52)+(-MAX(Q$2:Q421)*$C$19), R421*EXP($C$20/52))</f>
        <v/>
      </c>
      <c r="S422" s="73">
        <f>Q422/-R422</f>
        <v/>
      </c>
      <c r="T422" s="67" t="n"/>
      <c r="U422" s="67" t="n"/>
      <c r="V422" s="67" t="n"/>
    </row>
    <row r="423">
      <c r="H423" s="104" t="n">
        <v>34267</v>
      </c>
      <c r="I423" s="105" t="n">
        <v>390.984985351562</v>
      </c>
      <c r="J423" s="106" t="n">
        <v>0.3912183648416428</v>
      </c>
      <c r="K423" s="107">
        <f>K422*(1+Tbill_YTM)^(1/52)</f>
        <v/>
      </c>
      <c r="L423" s="67" t="n"/>
      <c r="M423" s="104" t="n">
        <v>34267</v>
      </c>
      <c r="N423" s="108">
        <f>N422*($I423/$I422)</f>
        <v/>
      </c>
      <c r="O423" s="108">
        <f t="array" ref="O423">IF(YEAR(M423)&lt;&gt;YEAR(M422),IF(O422&gt;INDEX(Table2xAcq.1[],_xlfn.AGGREGATE(15,6,(ROW(Tableyear1[])-ROW(INDEX(Tableyear1[],1,1))+1)/(YEAR(Tableyear1[])=YEAR(M422)),1)),O422-(O422-INDEX(Table2xAcq.1[],_xlfn.AGGREGATE(15,6,(ROW(Tableyear1[])-ROW(INDEX(Tableyear1[],1,1))+1)/(YEAR(Tableyear1[])=YEAR(M422)),1)))*$C$25,O422+MAX($Q$2:Q422)*$C$19),O422)*($J423/$J422)</f>
        <v/>
      </c>
      <c r="P423" s="108">
        <f t="array" ref="P423">IF(YEAR(M423)&lt;&gt;YEAR(M422),IF(O422&gt;INDEX(Table2xAcq.1[],_xlfn.AGGREGATE(15,6,(ROW(Tableyear1[])-ROW(INDEX(Tableyear1[],1,1))+1)/(YEAR(Tableyear1[])=YEAR(M422)),1)),P422+(O422-INDEX(Table2xAcq.1[],_xlfn.AGGREGATE(15,6,(ROW(Tableyear1[])-ROW(INDEX(Tableyear1[],1,1))+1)/(YEAR(Tableyear1[])=YEAR(M422)),1)))*$C$25,P422-MAX($Q$2:Q422)*$C$19),P422)*(1+Tbill_YTM)^(1/52)</f>
        <v/>
      </c>
      <c r="Q423" s="72">
        <f>SUM(N423:P423)</f>
        <v/>
      </c>
      <c r="R423" s="72">
        <f>IF(YEAR(M423)&lt;&gt;YEAR(M422), R422*EXP($C$20/52)+(-MAX(Q$2:Q422)*$C$19), R422*EXP($C$20/52))</f>
        <v/>
      </c>
      <c r="S423" s="73">
        <f>Q423/-R423</f>
        <v/>
      </c>
      <c r="T423" s="67" t="n"/>
      <c r="U423" s="67" t="n"/>
      <c r="V423" s="67" t="n"/>
    </row>
    <row r="424">
      <c r="H424" s="104" t="n">
        <v>34274</v>
      </c>
      <c r="I424" s="105" t="n">
        <v>383.635009765625</v>
      </c>
      <c r="J424" s="106" t="n">
        <v>0.3765096392481485</v>
      </c>
      <c r="K424" s="107">
        <f>K423*(1+Tbill_YTM)^(1/52)</f>
        <v/>
      </c>
      <c r="L424" s="67" t="n"/>
      <c r="M424" s="104" t="n">
        <v>34274</v>
      </c>
      <c r="N424" s="108">
        <f>N423*($I424/$I423)</f>
        <v/>
      </c>
      <c r="O424" s="108">
        <f t="array" ref="O424">IF(YEAR(M424)&lt;&gt;YEAR(M423),IF(O423&gt;INDEX(Table2xAcq.1[],_xlfn.AGGREGATE(15,6,(ROW(Tableyear1[])-ROW(INDEX(Tableyear1[],1,1))+1)/(YEAR(Tableyear1[])=YEAR(M423)),1)),O423-(O423-INDEX(Table2xAcq.1[],_xlfn.AGGREGATE(15,6,(ROW(Tableyear1[])-ROW(INDEX(Tableyear1[],1,1))+1)/(YEAR(Tableyear1[])=YEAR(M423)),1)))*$C$25,O423+MAX($Q$2:Q423)*$C$19),O423)*($J424/$J423)</f>
        <v/>
      </c>
      <c r="P424" s="108">
        <f t="array" ref="P424">IF(YEAR(M424)&lt;&gt;YEAR(M423),IF(O423&gt;INDEX(Table2xAcq.1[],_xlfn.AGGREGATE(15,6,(ROW(Tableyear1[])-ROW(INDEX(Tableyear1[],1,1))+1)/(YEAR(Tableyear1[])=YEAR(M423)),1)),P423+(O423-INDEX(Table2xAcq.1[],_xlfn.AGGREGATE(15,6,(ROW(Tableyear1[])-ROW(INDEX(Tableyear1[],1,1))+1)/(YEAR(Tableyear1[])=YEAR(M423)),1)))*$C$25,P423-MAX($Q$2:Q423)*$C$19),P423)*(1+Tbill_YTM)^(1/52)</f>
        <v/>
      </c>
      <c r="Q424" s="72">
        <f>SUM(N424:P424)</f>
        <v/>
      </c>
      <c r="R424" s="72">
        <f>IF(YEAR(M424)&lt;&gt;YEAR(M423), R423*EXP($C$20/52)+(-MAX(Q$2:Q423)*$C$19), R423*EXP($C$20/52))</f>
        <v/>
      </c>
      <c r="S424" s="73">
        <f>Q424/-R424</f>
        <v/>
      </c>
      <c r="T424" s="67" t="n"/>
      <c r="U424" s="67" t="n"/>
      <c r="V424" s="67" t="n"/>
    </row>
    <row r="425">
      <c r="H425" s="104" t="n">
        <v>34281</v>
      </c>
      <c r="I425" s="105" t="n">
        <v>395.174987792968</v>
      </c>
      <c r="J425" s="106" t="n">
        <v>0.3991609242112228</v>
      </c>
      <c r="K425" s="107">
        <f>K424*(1+Tbill_YTM)^(1/52)</f>
        <v/>
      </c>
      <c r="L425" s="67" t="n"/>
      <c r="M425" s="104" t="n">
        <v>34281</v>
      </c>
      <c r="N425" s="108">
        <f>N424*($I425/$I424)</f>
        <v/>
      </c>
      <c r="O425" s="108">
        <f t="array" ref="O425">IF(YEAR(M425)&lt;&gt;YEAR(M424),IF(O424&gt;INDEX(Table2xAcq.1[],_xlfn.AGGREGATE(15,6,(ROW(Tableyear1[])-ROW(INDEX(Tableyear1[],1,1))+1)/(YEAR(Tableyear1[])=YEAR(M424)),1)),O424-(O424-INDEX(Table2xAcq.1[],_xlfn.AGGREGATE(15,6,(ROW(Tableyear1[])-ROW(INDEX(Tableyear1[],1,1))+1)/(YEAR(Tableyear1[])=YEAR(M424)),1)))*$C$25,O424+MAX($Q$2:Q424)*$C$19),O424)*($J425/$J424)</f>
        <v/>
      </c>
      <c r="P425" s="108">
        <f t="array" ref="P425">IF(YEAR(M425)&lt;&gt;YEAR(M424),IF(O424&gt;INDEX(Table2xAcq.1[],_xlfn.AGGREGATE(15,6,(ROW(Tableyear1[])-ROW(INDEX(Tableyear1[],1,1))+1)/(YEAR(Tableyear1[])=YEAR(M424)),1)),P424+(O424-INDEX(Table2xAcq.1[],_xlfn.AGGREGATE(15,6,(ROW(Tableyear1[])-ROW(INDEX(Tableyear1[],1,1))+1)/(YEAR(Tableyear1[])=YEAR(M424)),1)))*$C$25,P424-MAX($Q$2:Q424)*$C$19),P424)*(1+Tbill_YTM)^(1/52)</f>
        <v/>
      </c>
      <c r="Q425" s="72">
        <f>SUM(N425:P425)</f>
        <v/>
      </c>
      <c r="R425" s="72">
        <f>IF(YEAR(M425)&lt;&gt;YEAR(M424), R424*EXP($C$20/52)+(-MAX(Q$2:Q424)*$C$19), R424*EXP($C$20/52))</f>
        <v/>
      </c>
      <c r="S425" s="73">
        <f>Q425/-R425</f>
        <v/>
      </c>
      <c r="T425" s="67" t="n"/>
      <c r="U425" s="67" t="n"/>
      <c r="V425" s="67" t="n"/>
    </row>
    <row r="426">
      <c r="H426" s="104" t="n">
        <v>34288</v>
      </c>
      <c r="I426" s="105" t="n">
        <v>380.565002441406</v>
      </c>
      <c r="J426" s="106" t="n">
        <v>0.3696462259849416</v>
      </c>
      <c r="K426" s="107">
        <f>K425*(1+Tbill_YTM)^(1/52)</f>
        <v/>
      </c>
      <c r="L426" s="67" t="n"/>
      <c r="M426" s="104" t="n">
        <v>34288</v>
      </c>
      <c r="N426" s="108">
        <f>N425*($I426/$I425)</f>
        <v/>
      </c>
      <c r="O426" s="108">
        <f t="array" ref="O426">IF(YEAR(M426)&lt;&gt;YEAR(M425),IF(O425&gt;INDEX(Table2xAcq.1[],_xlfn.AGGREGATE(15,6,(ROW(Tableyear1[])-ROW(INDEX(Tableyear1[],1,1))+1)/(YEAR(Tableyear1[])=YEAR(M425)),1)),O425-(O425-INDEX(Table2xAcq.1[],_xlfn.AGGREGATE(15,6,(ROW(Tableyear1[])-ROW(INDEX(Tableyear1[],1,1))+1)/(YEAR(Tableyear1[])=YEAR(M425)),1)))*$C$25,O425+MAX($Q$2:Q425)*$C$19),O425)*($J426/$J425)</f>
        <v/>
      </c>
      <c r="P426" s="108">
        <f t="array" ref="P426">IF(YEAR(M426)&lt;&gt;YEAR(M425),IF(O425&gt;INDEX(Table2xAcq.1[],_xlfn.AGGREGATE(15,6,(ROW(Tableyear1[])-ROW(INDEX(Tableyear1[],1,1))+1)/(YEAR(Tableyear1[])=YEAR(M425)),1)),P425+(O425-INDEX(Table2xAcq.1[],_xlfn.AGGREGATE(15,6,(ROW(Tableyear1[])-ROW(INDEX(Tableyear1[],1,1))+1)/(YEAR(Tableyear1[])=YEAR(M425)),1)))*$C$25,P425-MAX($Q$2:Q425)*$C$19),P425)*(1+Tbill_YTM)^(1/52)</f>
        <v/>
      </c>
      <c r="Q426" s="72">
        <f>SUM(N426:P426)</f>
        <v/>
      </c>
      <c r="R426" s="72">
        <f>IF(YEAR(M426)&lt;&gt;YEAR(M425), R425*EXP($C$20/52)+(-MAX(Q$2:Q425)*$C$19), R425*EXP($C$20/52))</f>
        <v/>
      </c>
      <c r="S426" s="73">
        <f>Q426/-R426</f>
        <v/>
      </c>
      <c r="T426" s="67" t="n"/>
      <c r="U426" s="67" t="n"/>
      <c r="V426" s="67" t="n"/>
    </row>
    <row r="427">
      <c r="H427" s="104" t="n">
        <v>34295</v>
      </c>
      <c r="I427" s="105" t="n">
        <v>386.315002441406</v>
      </c>
      <c r="J427" s="106" t="n">
        <v>0.3808162799088605</v>
      </c>
      <c r="K427" s="107">
        <f>K426*(1+Tbill_YTM)^(1/52)</f>
        <v/>
      </c>
      <c r="L427" s="67" t="n"/>
      <c r="M427" s="104" t="n">
        <v>34295</v>
      </c>
      <c r="N427" s="108">
        <f>N426*($I427/$I426)</f>
        <v/>
      </c>
      <c r="O427" s="108">
        <f t="array" ref="O427">IF(YEAR(M427)&lt;&gt;YEAR(M426),IF(O426&gt;INDEX(Table2xAcq.1[],_xlfn.AGGREGATE(15,6,(ROW(Tableyear1[])-ROW(INDEX(Tableyear1[],1,1))+1)/(YEAR(Tableyear1[])=YEAR(M426)),1)),O426-(O426-INDEX(Table2xAcq.1[],_xlfn.AGGREGATE(15,6,(ROW(Tableyear1[])-ROW(INDEX(Tableyear1[],1,1))+1)/(YEAR(Tableyear1[])=YEAR(M426)),1)))*$C$25,O426+MAX($Q$2:Q426)*$C$19),O426)*($J427/$J426)</f>
        <v/>
      </c>
      <c r="P427" s="108">
        <f t="array" ref="P427">IF(YEAR(M427)&lt;&gt;YEAR(M426),IF(O426&gt;INDEX(Table2xAcq.1[],_xlfn.AGGREGATE(15,6,(ROW(Tableyear1[])-ROW(INDEX(Tableyear1[],1,1))+1)/(YEAR(Tableyear1[])=YEAR(M426)),1)),P426+(O426-INDEX(Table2xAcq.1[],_xlfn.AGGREGATE(15,6,(ROW(Tableyear1[])-ROW(INDEX(Tableyear1[],1,1))+1)/(YEAR(Tableyear1[])=YEAR(M426)),1)))*$C$25,P426-MAX($Q$2:Q426)*$C$19),P426)*(1+Tbill_YTM)^(1/52)</f>
        <v/>
      </c>
      <c r="Q427" s="72">
        <f>SUM(N427:P427)</f>
        <v/>
      </c>
      <c r="R427" s="72">
        <f>IF(YEAR(M427)&lt;&gt;YEAR(M426), R426*EXP($C$20/52)+(-MAX(Q$2:Q426)*$C$19), R426*EXP($C$20/52))</f>
        <v/>
      </c>
      <c r="S427" s="73">
        <f>Q427/-R427</f>
        <v/>
      </c>
      <c r="T427" s="67" t="n"/>
      <c r="U427" s="67" t="n"/>
      <c r="V427" s="67" t="n"/>
    </row>
    <row r="428">
      <c r="H428" s="104" t="n">
        <v>34302</v>
      </c>
      <c r="I428" s="105" t="n">
        <v>401.774993896484</v>
      </c>
      <c r="J428" s="106" t="n">
        <v>0.4112961546025103</v>
      </c>
      <c r="K428" s="107">
        <f>K427*(1+Tbill_YTM)^(1/52)</f>
        <v/>
      </c>
      <c r="L428" s="67" t="n"/>
      <c r="M428" s="104" t="n">
        <v>34302</v>
      </c>
      <c r="N428" s="108">
        <f>N427*($I428/$I427)</f>
        <v/>
      </c>
      <c r="O428" s="108">
        <f t="array" ref="O428">IF(YEAR(M428)&lt;&gt;YEAR(M427),IF(O427&gt;INDEX(Table2xAcq.1[],_xlfn.AGGREGATE(15,6,(ROW(Tableyear1[])-ROW(INDEX(Tableyear1[],1,1))+1)/(YEAR(Tableyear1[])=YEAR(M427)),1)),O427-(O427-INDEX(Table2xAcq.1[],_xlfn.AGGREGATE(15,6,(ROW(Tableyear1[])-ROW(INDEX(Tableyear1[],1,1))+1)/(YEAR(Tableyear1[])=YEAR(M427)),1)))*$C$25,O427+MAX($Q$2:Q427)*$C$19),O427)*($J428/$J427)</f>
        <v/>
      </c>
      <c r="P428" s="108">
        <f t="array" ref="P428">IF(YEAR(M428)&lt;&gt;YEAR(M427),IF(O427&gt;INDEX(Table2xAcq.1[],_xlfn.AGGREGATE(15,6,(ROW(Tableyear1[])-ROW(INDEX(Tableyear1[],1,1))+1)/(YEAR(Tableyear1[])=YEAR(M427)),1)),P427+(O427-INDEX(Table2xAcq.1[],_xlfn.AGGREGATE(15,6,(ROW(Tableyear1[])-ROW(INDEX(Tableyear1[],1,1))+1)/(YEAR(Tableyear1[])=YEAR(M427)),1)))*$C$25,P427-MAX($Q$2:Q427)*$C$19),P427)*(1+Tbill_YTM)^(1/52)</f>
        <v/>
      </c>
      <c r="Q428" s="72">
        <f>SUM(N428:P428)</f>
        <v/>
      </c>
      <c r="R428" s="72">
        <f>IF(YEAR(M428)&lt;&gt;YEAR(M427), R427*EXP($C$20/52)+(-MAX(Q$2:Q427)*$C$19), R427*EXP($C$20/52))</f>
        <v/>
      </c>
      <c r="S428" s="73">
        <f>Q428/-R428</f>
        <v/>
      </c>
      <c r="T428" s="67" t="n"/>
      <c r="U428" s="67" t="n"/>
      <c r="V428" s="67" t="n"/>
    </row>
    <row r="429">
      <c r="H429" s="104" t="n">
        <v>34309</v>
      </c>
      <c r="I429" s="105" t="n">
        <v>386.959991455078</v>
      </c>
      <c r="J429" s="106" t="n">
        <v>0.3809639854673301</v>
      </c>
      <c r="K429" s="107">
        <f>K428*(1+Tbill_YTM)^(1/52)</f>
        <v/>
      </c>
      <c r="L429" s="67" t="n"/>
      <c r="M429" s="104" t="n">
        <v>34309</v>
      </c>
      <c r="N429" s="108">
        <f>N428*($I429/$I428)</f>
        <v/>
      </c>
      <c r="O429" s="108">
        <f t="array" ref="O429">IF(YEAR(M429)&lt;&gt;YEAR(M428),IF(O428&gt;INDEX(Table2xAcq.1[],_xlfn.AGGREGATE(15,6,(ROW(Tableyear1[])-ROW(INDEX(Tableyear1[],1,1))+1)/(YEAR(Tableyear1[])=YEAR(M428)),1)),O428-(O428-INDEX(Table2xAcq.1[],_xlfn.AGGREGATE(15,6,(ROW(Tableyear1[])-ROW(INDEX(Tableyear1[],1,1))+1)/(YEAR(Tableyear1[])=YEAR(M428)),1)))*$C$25,O428+MAX($Q$2:Q428)*$C$19),O428)*($J429/$J428)</f>
        <v/>
      </c>
      <c r="P429" s="108">
        <f t="array" ref="P429">IF(YEAR(M429)&lt;&gt;YEAR(M428),IF(O428&gt;INDEX(Table2xAcq.1[],_xlfn.AGGREGATE(15,6,(ROW(Tableyear1[])-ROW(INDEX(Tableyear1[],1,1))+1)/(YEAR(Tableyear1[])=YEAR(M428)),1)),P428+(O428-INDEX(Table2xAcq.1[],_xlfn.AGGREGATE(15,6,(ROW(Tableyear1[])-ROW(INDEX(Tableyear1[],1,1))+1)/(YEAR(Tableyear1[])=YEAR(M428)),1)))*$C$25,P428-MAX($Q$2:Q428)*$C$19),P428)*(1+Tbill_YTM)^(1/52)</f>
        <v/>
      </c>
      <c r="Q429" s="72">
        <f>SUM(N429:P429)</f>
        <v/>
      </c>
      <c r="R429" s="72">
        <f>IF(YEAR(M429)&lt;&gt;YEAR(M428), R428*EXP($C$20/52)+(-MAX(Q$2:Q428)*$C$19), R428*EXP($C$20/52))</f>
        <v/>
      </c>
      <c r="S429" s="73">
        <f>Q429/-R429</f>
        <v/>
      </c>
      <c r="T429" s="67" t="n"/>
      <c r="U429" s="67" t="n"/>
      <c r="V429" s="67" t="n"/>
    </row>
    <row r="430">
      <c r="H430" s="104" t="n">
        <v>34316</v>
      </c>
      <c r="I430" s="105" t="n">
        <v>389.035003662109</v>
      </c>
      <c r="J430" s="106" t="n">
        <v>0.3850497045997466</v>
      </c>
      <c r="K430" s="107">
        <f>K429*(1+Tbill_YTM)^(1/52)</f>
        <v/>
      </c>
      <c r="L430" s="67" t="n"/>
      <c r="M430" s="104" t="n">
        <v>34316</v>
      </c>
      <c r="N430" s="108">
        <f>N429*($I430/$I429)</f>
        <v/>
      </c>
      <c r="O430" s="108">
        <f t="array" ref="O430">IF(YEAR(M430)&lt;&gt;YEAR(M429),IF(O429&gt;INDEX(Table2xAcq.1[],_xlfn.AGGREGATE(15,6,(ROW(Tableyear1[])-ROW(INDEX(Tableyear1[],1,1))+1)/(YEAR(Tableyear1[])=YEAR(M429)),1)),O429-(O429-INDEX(Table2xAcq.1[],_xlfn.AGGREGATE(15,6,(ROW(Tableyear1[])-ROW(INDEX(Tableyear1[],1,1))+1)/(YEAR(Tableyear1[])=YEAR(M429)),1)))*$C$25,O429+MAX($Q$2:Q429)*$C$19),O429)*($J430/$J429)</f>
        <v/>
      </c>
      <c r="P430" s="108">
        <f t="array" ref="P430">IF(YEAR(M430)&lt;&gt;YEAR(M429),IF(O429&gt;INDEX(Table2xAcq.1[],_xlfn.AGGREGATE(15,6,(ROW(Tableyear1[])-ROW(INDEX(Tableyear1[],1,1))+1)/(YEAR(Tableyear1[])=YEAR(M429)),1)),P429+(O429-INDEX(Table2xAcq.1[],_xlfn.AGGREGATE(15,6,(ROW(Tableyear1[])-ROW(INDEX(Tableyear1[],1,1))+1)/(YEAR(Tableyear1[])=YEAR(M429)),1)))*$C$25,P429-MAX($Q$2:Q429)*$C$19),P429)*(1+Tbill_YTM)^(1/52)</f>
        <v/>
      </c>
      <c r="Q430" s="72">
        <f>SUM(N430:P430)</f>
        <v/>
      </c>
      <c r="R430" s="72">
        <f>IF(YEAR(M430)&lt;&gt;YEAR(M429), R429*EXP($C$20/52)+(-MAX(Q$2:Q429)*$C$19), R429*EXP($C$20/52))</f>
        <v/>
      </c>
      <c r="S430" s="73">
        <f>Q430/-R430</f>
        <v/>
      </c>
      <c r="T430" s="67" t="n"/>
      <c r="U430" s="67" t="n"/>
      <c r="V430" s="67" t="n"/>
    </row>
    <row r="431">
      <c r="H431" s="104" t="n">
        <v>34323</v>
      </c>
      <c r="I431" s="105" t="n">
        <v>390.320007324218</v>
      </c>
      <c r="J431" s="106" t="n">
        <v>0.3875933846071858</v>
      </c>
      <c r="K431" s="107">
        <f>K430*(1+Tbill_YTM)^(1/52)</f>
        <v/>
      </c>
      <c r="L431" s="67" t="n"/>
      <c r="M431" s="104" t="n">
        <v>34323</v>
      </c>
      <c r="N431" s="108">
        <f>N430*($I431/$I430)</f>
        <v/>
      </c>
      <c r="O431" s="108">
        <f t="array" ref="O431">IF(YEAR(M431)&lt;&gt;YEAR(M430),IF(O430&gt;INDEX(Table2xAcq.1[],_xlfn.AGGREGATE(15,6,(ROW(Tableyear1[])-ROW(INDEX(Tableyear1[],1,1))+1)/(YEAR(Tableyear1[])=YEAR(M430)),1)),O430-(O430-INDEX(Table2xAcq.1[],_xlfn.AGGREGATE(15,6,(ROW(Tableyear1[])-ROW(INDEX(Tableyear1[],1,1))+1)/(YEAR(Tableyear1[])=YEAR(M430)),1)))*$C$25,O430+MAX($Q$2:Q430)*$C$19),O430)*($J431/$J430)</f>
        <v/>
      </c>
      <c r="P431" s="108">
        <f t="array" ref="P431">IF(YEAR(M431)&lt;&gt;YEAR(M430),IF(O430&gt;INDEX(Table2xAcq.1[],_xlfn.AGGREGATE(15,6,(ROW(Tableyear1[])-ROW(INDEX(Tableyear1[],1,1))+1)/(YEAR(Tableyear1[])=YEAR(M430)),1)),P430+(O430-INDEX(Table2xAcq.1[],_xlfn.AGGREGATE(15,6,(ROW(Tableyear1[])-ROW(INDEX(Tableyear1[],1,1))+1)/(YEAR(Tableyear1[])=YEAR(M430)),1)))*$C$25,P430-MAX($Q$2:Q430)*$C$19),P430)*(1+Tbill_YTM)^(1/52)</f>
        <v/>
      </c>
      <c r="Q431" s="72">
        <f>SUM(N431:P431)</f>
        <v/>
      </c>
      <c r="R431" s="72">
        <f>IF(YEAR(M431)&lt;&gt;YEAR(M430), R430*EXP($C$20/52)+(-MAX(Q$2:Q430)*$C$19), R430*EXP($C$20/52))</f>
        <v/>
      </c>
      <c r="S431" s="73">
        <f>Q431/-R431</f>
        <v/>
      </c>
      <c r="T431" s="67" t="n"/>
      <c r="U431" s="67" t="n"/>
      <c r="V431" s="67" t="n"/>
    </row>
    <row r="432" ht="17.5" customHeight="1" s="15">
      <c r="A432" s="4" t="n"/>
      <c r="G432" s="110" t="inlineStr">
        <is>
          <t>year-end</t>
        </is>
      </c>
      <c r="H432" s="111" t="n">
        <v>34330</v>
      </c>
      <c r="I432" s="112" t="n">
        <v>398.279998779296</v>
      </c>
      <c r="J432" s="113" t="n">
        <v>0.4034021567511935</v>
      </c>
      <c r="K432" s="114">
        <f>K431*(1+Tbill_YTM)^(1/52)</f>
        <v/>
      </c>
      <c r="L432" s="114" t="n"/>
      <c r="M432" s="111" t="n">
        <v>34330</v>
      </c>
      <c r="N432" s="118">
        <f>N431*($I432/$I431)</f>
        <v/>
      </c>
      <c r="O432" s="115">
        <f t="array" ref="O432">IF(YEAR(M432)&lt;&gt;YEAR(M431),IF(O431&gt;INDEX(Table2xAcq.1[],_xlfn.AGGREGATE(15,6,(ROW(Tableyear1[])-ROW(INDEX(Tableyear1[],1,1))+1)/(YEAR(Tableyear1[])=YEAR(M431)),1)),O431-(O431-INDEX(Table2xAcq.1[],_xlfn.AGGREGATE(15,6,(ROW(Tableyear1[])-ROW(INDEX(Tableyear1[],1,1))+1)/(YEAR(Tableyear1[])=YEAR(M431)),1)))*$C$25,O431+MAX($Q$2:Q431)*$C$19),O431)*($J432/$J431)</f>
        <v/>
      </c>
      <c r="P432" s="115">
        <f t="array" ref="P432">IF(YEAR(M432)&lt;&gt;YEAR(M431),IF(O431&gt;INDEX(Table2xAcq.1[],_xlfn.AGGREGATE(15,6,(ROW(Tableyear1[])-ROW(INDEX(Tableyear1[],1,1))+1)/(YEAR(Tableyear1[])=YEAR(M431)),1)),P431+(O431-INDEX(Table2xAcq.1[],_xlfn.AGGREGATE(15,6,(ROW(Tableyear1[])-ROW(INDEX(Tableyear1[],1,1))+1)/(YEAR(Tableyear1[])=YEAR(M431)),1)))*$C$25,P431-MAX($Q$2:Q431)*$C$19),P431)*(1+Tbill_YTM)^(1/52)</f>
        <v/>
      </c>
      <c r="Q432" s="116">
        <f>SUM(N432:P432)</f>
        <v/>
      </c>
      <c r="R432" s="119">
        <f>IF(YEAR(M432)&lt;&gt;YEAR(M431), R431*EXP($C$20/52)+(-MAX(Q$2:Q431)*$C$19), R431*EXP($C$20/52))</f>
        <v/>
      </c>
      <c r="S432" s="117">
        <f>Q432/-R432</f>
        <v/>
      </c>
      <c r="T432" s="110" t="n"/>
      <c r="U432" s="110" t="n"/>
      <c r="V432" s="110" t="n"/>
    </row>
    <row r="433" ht="17.5" customHeight="1" s="15">
      <c r="H433" s="104" t="n">
        <v>34337</v>
      </c>
      <c r="I433" s="105" t="n">
        <v>404.779998779296</v>
      </c>
      <c r="J433" s="106" t="n">
        <v>0.4165693457986946</v>
      </c>
      <c r="K433" s="107">
        <f>K432*(1+Tbill_YTM)^(1/52)</f>
        <v/>
      </c>
      <c r="L433" s="67" t="n"/>
      <c r="M433" s="104" t="n">
        <v>34337</v>
      </c>
      <c r="N433" s="108">
        <f>N432*($I433/$I432)</f>
        <v/>
      </c>
      <c r="O433" s="108">
        <f t="array" ref="O433">IF(YEAR(M433)&lt;&gt;YEAR(M432),IF(O432&gt;INDEX(Table2xAcq.1[],_xlfn.AGGREGATE(15,6,(ROW(Tableyear1[])-ROW(INDEX(Tableyear1[],1,1))+1)/(YEAR(Tableyear1[])=YEAR(M432)),1)),O432-(O432-INDEX(Table2xAcq.1[],_xlfn.AGGREGATE(15,6,(ROW(Tableyear1[])-ROW(INDEX(Tableyear1[],1,1))+1)/(YEAR(Tableyear1[])=YEAR(M432)),1)))*$C$25,O432+MAX($Q$2:Q432)*$C$19),O432)*($J433/$J432)</f>
        <v/>
      </c>
      <c r="P433" s="108">
        <f t="array" ref="P433">IF(YEAR(M433)&lt;&gt;YEAR(M432),IF(O432&gt;INDEX(Table2xAcq.1[],_xlfn.AGGREGATE(15,6,(ROW(Tableyear1[])-ROW(INDEX(Tableyear1[],1,1))+1)/(YEAR(Tableyear1[])=YEAR(M432)),1)),P432+(O432-INDEX(Table2xAcq.1[],_xlfn.AGGREGATE(15,6,(ROW(Tableyear1[])-ROW(INDEX(Tableyear1[],1,1))+1)/(YEAR(Tableyear1[])=YEAR(M432)),1)))*$C$25,P432-MAX($Q$2:Q432)*$C$19),P432)*(1+Tbill_YTM)^(1/52)</f>
        <v/>
      </c>
      <c r="Q433" s="72">
        <f>SUM(N433:P433)</f>
        <v/>
      </c>
      <c r="R433" s="72">
        <f>IF(YEAR(M433)&lt;&gt;YEAR(M432), R432*EXP($C$20/52)+(-MAX(Q$2:Q432)*$C$19), R432*EXP($C$20/52))</f>
        <v/>
      </c>
      <c r="S433" s="73">
        <f>Q433/-R433</f>
        <v/>
      </c>
      <c r="T433" s="67" t="n"/>
      <c r="U433" s="67" t="n"/>
      <c r="V433" s="67" t="n"/>
    </row>
    <row r="434">
      <c r="H434" s="104" t="n">
        <v>34344</v>
      </c>
      <c r="I434" s="105" t="n">
        <v>411.75</v>
      </c>
      <c r="J434" s="106" t="n">
        <v>0.4309153552728825</v>
      </c>
      <c r="K434" s="107">
        <f>K433*(1+Tbill_YTM)^(1/52)</f>
        <v/>
      </c>
      <c r="L434" s="67" t="n"/>
      <c r="M434" s="104" t="n">
        <v>34344</v>
      </c>
      <c r="N434" s="108">
        <f>N433*($I434/$I433)</f>
        <v/>
      </c>
      <c r="O434" s="108">
        <f t="array" ref="O434">IF(YEAR(M434)&lt;&gt;YEAR(M433),IF(O433&gt;INDEX(Table2xAcq.1[],_xlfn.AGGREGATE(15,6,(ROW(Tableyear1[])-ROW(INDEX(Tableyear1[],1,1))+1)/(YEAR(Tableyear1[])=YEAR(M433)),1)),O433-(O433-INDEX(Table2xAcq.1[],_xlfn.AGGREGATE(15,6,(ROW(Tableyear1[])-ROW(INDEX(Tableyear1[],1,1))+1)/(YEAR(Tableyear1[])=YEAR(M433)),1)))*$C$25,O433+MAX($Q$2:Q433)*$C$19),O433)*($J434/$J433)</f>
        <v/>
      </c>
      <c r="P434" s="108">
        <f t="array" ref="P434">IF(YEAR(M434)&lt;&gt;YEAR(M433),IF(O433&gt;INDEX(Table2xAcq.1[],_xlfn.AGGREGATE(15,6,(ROW(Tableyear1[])-ROW(INDEX(Tableyear1[],1,1))+1)/(YEAR(Tableyear1[])=YEAR(M433)),1)),P433+(O433-INDEX(Table2xAcq.1[],_xlfn.AGGREGATE(15,6,(ROW(Tableyear1[])-ROW(INDEX(Tableyear1[],1,1))+1)/(YEAR(Tableyear1[])=YEAR(M433)),1)))*$C$25,P433-MAX($Q$2:Q433)*$C$19),P433)*(1+Tbill_YTM)^(1/52)</f>
        <v/>
      </c>
      <c r="Q434" s="72">
        <f>SUM(N434:P434)</f>
        <v/>
      </c>
      <c r="R434" s="72">
        <f>IF(YEAR(M434)&lt;&gt;YEAR(M433), R433*EXP($C$20/52)+(-MAX(Q$2:Q433)*$C$19), R433*EXP($C$20/52))</f>
        <v/>
      </c>
      <c r="S434" s="73">
        <f>Q434/-R434</f>
        <v/>
      </c>
      <c r="T434" s="67" t="n"/>
      <c r="U434" s="67" t="n"/>
      <c r="V434" s="67" t="n"/>
    </row>
    <row r="435">
      <c r="H435" s="104" t="n">
        <v>34351</v>
      </c>
      <c r="I435" s="105" t="n">
        <v>411.58999633789</v>
      </c>
      <c r="J435" s="106" t="n">
        <v>0.4305804528568384</v>
      </c>
      <c r="K435" s="107">
        <f>K434*(1+Tbill_YTM)^(1/52)</f>
        <v/>
      </c>
      <c r="L435" s="67" t="n"/>
      <c r="M435" s="104" t="n">
        <v>34351</v>
      </c>
      <c r="N435" s="108">
        <f>N434*($I435/$I434)</f>
        <v/>
      </c>
      <c r="O435" s="108">
        <f t="array" ref="O435">IF(YEAR(M435)&lt;&gt;YEAR(M434),IF(O434&gt;INDEX(Table2xAcq.1[],_xlfn.AGGREGATE(15,6,(ROW(Tableyear1[])-ROW(INDEX(Tableyear1[],1,1))+1)/(YEAR(Tableyear1[])=YEAR(M434)),1)),O434-(O434-INDEX(Table2xAcq.1[],_xlfn.AGGREGATE(15,6,(ROW(Tableyear1[])-ROW(INDEX(Tableyear1[],1,1))+1)/(YEAR(Tableyear1[])=YEAR(M434)),1)))*$C$25,O434+MAX($Q$2:Q434)*$C$19),O434)*($J435/$J434)</f>
        <v/>
      </c>
      <c r="P435" s="108">
        <f t="array" ref="P435">IF(YEAR(M435)&lt;&gt;YEAR(M434),IF(O434&gt;INDEX(Table2xAcq.1[],_xlfn.AGGREGATE(15,6,(ROW(Tableyear1[])-ROW(INDEX(Tableyear1[],1,1))+1)/(YEAR(Tableyear1[])=YEAR(M434)),1)),P434+(O434-INDEX(Table2xAcq.1[],_xlfn.AGGREGATE(15,6,(ROW(Tableyear1[])-ROW(INDEX(Tableyear1[],1,1))+1)/(YEAR(Tableyear1[])=YEAR(M434)),1)))*$C$25,P434-MAX($Q$2:Q434)*$C$19),P434)*(1+Tbill_YTM)^(1/52)</f>
        <v/>
      </c>
      <c r="Q435" s="72">
        <f>SUM(N435:P435)</f>
        <v/>
      </c>
      <c r="R435" s="72">
        <f>IF(YEAR(M435)&lt;&gt;YEAR(M434), R434*EXP($C$20/52)+(-MAX(Q$2:Q434)*$C$19), R434*EXP($C$20/52))</f>
        <v/>
      </c>
      <c r="S435" s="73">
        <f>Q435/-R435</f>
        <v/>
      </c>
      <c r="T435" s="67" t="n"/>
      <c r="U435" s="67" t="n"/>
      <c r="V435" s="67" t="n"/>
    </row>
    <row r="436">
      <c r="H436" s="104" t="n">
        <v>34358</v>
      </c>
      <c r="I436" s="105" t="n">
        <v>412.519989013671</v>
      </c>
      <c r="J436" s="106" t="n">
        <v>0.4325262565500973</v>
      </c>
      <c r="K436" s="107">
        <f>K435*(1+Tbill_YTM)^(1/52)</f>
        <v/>
      </c>
      <c r="L436" s="67" t="n"/>
      <c r="M436" s="104" t="n">
        <v>34358</v>
      </c>
      <c r="N436" s="108">
        <f>N435*($I436/$I435)</f>
        <v/>
      </c>
      <c r="O436" s="108">
        <f t="array" ref="O436">IF(YEAR(M436)&lt;&gt;YEAR(M435),IF(O435&gt;INDEX(Table2xAcq.1[],_xlfn.AGGREGATE(15,6,(ROW(Tableyear1[])-ROW(INDEX(Tableyear1[],1,1))+1)/(YEAR(Tableyear1[])=YEAR(M435)),1)),O435-(O435-INDEX(Table2xAcq.1[],_xlfn.AGGREGATE(15,6,(ROW(Tableyear1[])-ROW(INDEX(Tableyear1[],1,1))+1)/(YEAR(Tableyear1[])=YEAR(M435)),1)))*$C$25,O435+MAX($Q$2:Q435)*$C$19),O435)*($J436/$J435)</f>
        <v/>
      </c>
      <c r="P436" s="108">
        <f t="array" ref="P436">IF(YEAR(M436)&lt;&gt;YEAR(M435),IF(O435&gt;INDEX(Table2xAcq.1[],_xlfn.AGGREGATE(15,6,(ROW(Tableyear1[])-ROW(INDEX(Tableyear1[],1,1))+1)/(YEAR(Tableyear1[])=YEAR(M435)),1)),P435+(O435-INDEX(Table2xAcq.1[],_xlfn.AGGREGATE(15,6,(ROW(Tableyear1[])-ROW(INDEX(Tableyear1[],1,1))+1)/(YEAR(Tableyear1[])=YEAR(M435)),1)))*$C$25,P435-MAX($Q$2:Q435)*$C$19),P435)*(1+Tbill_YTM)^(1/52)</f>
        <v/>
      </c>
      <c r="Q436" s="72">
        <f>SUM(N436:P436)</f>
        <v/>
      </c>
      <c r="R436" s="72">
        <f>IF(YEAR(M436)&lt;&gt;YEAR(M435), R435*EXP($C$20/52)+(-MAX(Q$2:Q435)*$C$19), R435*EXP($C$20/52))</f>
        <v/>
      </c>
      <c r="S436" s="73">
        <f>Q436/-R436</f>
        <v/>
      </c>
      <c r="T436" s="67" t="n"/>
      <c r="U436" s="67" t="n"/>
      <c r="V436" s="67" t="n"/>
    </row>
    <row r="437">
      <c r="H437" s="104" t="n">
        <v>34365</v>
      </c>
      <c r="I437" s="105" t="n">
        <v>397.480010986328</v>
      </c>
      <c r="J437" s="106" t="n">
        <v>0.4009874920392371</v>
      </c>
      <c r="K437" s="107">
        <f>K436*(1+Tbill_YTM)^(1/52)</f>
        <v/>
      </c>
      <c r="L437" s="67" t="n"/>
      <c r="M437" s="104" t="n">
        <v>34365</v>
      </c>
      <c r="N437" s="108">
        <f>N436*($I437/$I436)</f>
        <v/>
      </c>
      <c r="O437" s="108">
        <f t="array" ref="O437">IF(YEAR(M437)&lt;&gt;YEAR(M436),IF(O436&gt;INDEX(Table2xAcq.1[],_xlfn.AGGREGATE(15,6,(ROW(Tableyear1[])-ROW(INDEX(Tableyear1[],1,1))+1)/(YEAR(Tableyear1[])=YEAR(M436)),1)),O436-(O436-INDEX(Table2xAcq.1[],_xlfn.AGGREGATE(15,6,(ROW(Tableyear1[])-ROW(INDEX(Tableyear1[],1,1))+1)/(YEAR(Tableyear1[])=YEAR(M436)),1)))*$C$25,O436+MAX($Q$2:Q436)*$C$19),O436)*($J437/$J436)</f>
        <v/>
      </c>
      <c r="P437" s="108">
        <f t="array" ref="P437">IF(YEAR(M437)&lt;&gt;YEAR(M436),IF(O436&gt;INDEX(Table2xAcq.1[],_xlfn.AGGREGATE(15,6,(ROW(Tableyear1[])-ROW(INDEX(Tableyear1[],1,1))+1)/(YEAR(Tableyear1[])=YEAR(M436)),1)),P436+(O436-INDEX(Table2xAcq.1[],_xlfn.AGGREGATE(15,6,(ROW(Tableyear1[])-ROW(INDEX(Tableyear1[],1,1))+1)/(YEAR(Tableyear1[])=YEAR(M436)),1)))*$C$25,P436-MAX($Q$2:Q436)*$C$19),P436)*(1+Tbill_YTM)^(1/52)</f>
        <v/>
      </c>
      <c r="Q437" s="72">
        <f>SUM(N437:P437)</f>
        <v/>
      </c>
      <c r="R437" s="72">
        <f>IF(YEAR(M437)&lt;&gt;YEAR(M436), R436*EXP($C$20/52)+(-MAX(Q$2:Q436)*$C$19), R436*EXP($C$20/52))</f>
        <v/>
      </c>
      <c r="S437" s="73">
        <f>Q437/-R437</f>
        <v/>
      </c>
      <c r="T437" s="67" t="n"/>
      <c r="U437" s="67" t="n"/>
      <c r="V437" s="67" t="n"/>
    </row>
    <row r="438">
      <c r="H438" s="104" t="n">
        <v>34372</v>
      </c>
      <c r="I438" s="105" t="n">
        <v>401.829986572265</v>
      </c>
      <c r="J438" s="106" t="n">
        <v>0.4097642141506632</v>
      </c>
      <c r="K438" s="107">
        <f>K437*(1+Tbill_YTM)^(1/52)</f>
        <v/>
      </c>
      <c r="L438" s="67" t="n"/>
      <c r="M438" s="104" t="n">
        <v>34372</v>
      </c>
      <c r="N438" s="108">
        <f>N437*($I438/$I437)</f>
        <v/>
      </c>
      <c r="O438" s="108">
        <f t="array" ref="O438">IF(YEAR(M438)&lt;&gt;YEAR(M437),IF(O437&gt;INDEX(Table2xAcq.1[],_xlfn.AGGREGATE(15,6,(ROW(Tableyear1[])-ROW(INDEX(Tableyear1[],1,1))+1)/(YEAR(Tableyear1[])=YEAR(M437)),1)),O437-(O437-INDEX(Table2xAcq.1[],_xlfn.AGGREGATE(15,6,(ROW(Tableyear1[])-ROW(INDEX(Tableyear1[],1,1))+1)/(YEAR(Tableyear1[])=YEAR(M437)),1)))*$C$25,O437+MAX($Q$2:Q437)*$C$19),O437)*($J438/$J437)</f>
        <v/>
      </c>
      <c r="P438" s="108">
        <f t="array" ref="P438">IF(YEAR(M438)&lt;&gt;YEAR(M437),IF(O437&gt;INDEX(Table2xAcq.1[],_xlfn.AGGREGATE(15,6,(ROW(Tableyear1[])-ROW(INDEX(Tableyear1[],1,1))+1)/(YEAR(Tableyear1[])=YEAR(M437)),1)),P437+(O437-INDEX(Table2xAcq.1[],_xlfn.AGGREGATE(15,6,(ROW(Tableyear1[])-ROW(INDEX(Tableyear1[],1,1))+1)/(YEAR(Tableyear1[])=YEAR(M437)),1)))*$C$25,P437-MAX($Q$2:Q437)*$C$19),P437)*(1+Tbill_YTM)^(1/52)</f>
        <v/>
      </c>
      <c r="Q438" s="72">
        <f>SUM(N438:P438)</f>
        <v/>
      </c>
      <c r="R438" s="72">
        <f>IF(YEAR(M438)&lt;&gt;YEAR(M437), R437*EXP($C$20/52)+(-MAX(Q$2:Q437)*$C$19), R437*EXP($C$20/52))</f>
        <v/>
      </c>
      <c r="S438" s="73">
        <f>Q438/-R438</f>
        <v/>
      </c>
      <c r="T438" s="67" t="n"/>
      <c r="U438" s="67" t="n"/>
      <c r="V438" s="67" t="n"/>
    </row>
    <row r="439">
      <c r="E439" s="4" t="n"/>
      <c r="F439" s="4" t="n"/>
      <c r="H439" s="104" t="n">
        <v>34379</v>
      </c>
      <c r="I439" s="105" t="n">
        <v>407.940002441406</v>
      </c>
      <c r="J439" s="106" t="n">
        <v>0.4222255332892556</v>
      </c>
      <c r="K439" s="107">
        <f>K438*(1+Tbill_YTM)^(1/52)</f>
        <v/>
      </c>
      <c r="L439" s="67" t="n"/>
      <c r="M439" s="104" t="n">
        <v>34379</v>
      </c>
      <c r="N439" s="108">
        <f>N438*($I439/$I438)</f>
        <v/>
      </c>
      <c r="O439" s="108">
        <f t="array" ref="O439">IF(YEAR(M439)&lt;&gt;YEAR(M438),IF(O438&gt;INDEX(Table2xAcq.1[],_xlfn.AGGREGATE(15,6,(ROW(Tableyear1[])-ROW(INDEX(Tableyear1[],1,1))+1)/(YEAR(Tableyear1[])=YEAR(M438)),1)),O438-(O438-INDEX(Table2xAcq.1[],_xlfn.AGGREGATE(15,6,(ROW(Tableyear1[])-ROW(INDEX(Tableyear1[],1,1))+1)/(YEAR(Tableyear1[])=YEAR(M438)),1)))*$C$25,O438+MAX($Q$2:Q438)*$C$19),O438)*($J439/$J438)</f>
        <v/>
      </c>
      <c r="P439" s="108">
        <f t="array" ref="P439">IF(YEAR(M439)&lt;&gt;YEAR(M438),IF(O438&gt;INDEX(Table2xAcq.1[],_xlfn.AGGREGATE(15,6,(ROW(Tableyear1[])-ROW(INDEX(Tableyear1[],1,1))+1)/(YEAR(Tableyear1[])=YEAR(M438)),1)),P438+(O438-INDEX(Table2xAcq.1[],_xlfn.AGGREGATE(15,6,(ROW(Tableyear1[])-ROW(INDEX(Tableyear1[],1,1))+1)/(YEAR(Tableyear1[])=YEAR(M438)),1)))*$C$25,P438-MAX($Q$2:Q438)*$C$19),P438)*(1+Tbill_YTM)^(1/52)</f>
        <v/>
      </c>
      <c r="Q439" s="72">
        <f>SUM(N439:P439)</f>
        <v/>
      </c>
      <c r="R439" s="72">
        <f>IF(YEAR(M439)&lt;&gt;YEAR(M438), R438*EXP($C$20/52)+(-MAX(Q$2:Q438)*$C$19), R438*EXP($C$20/52))</f>
        <v/>
      </c>
      <c r="S439" s="73">
        <f>Q439/-R439</f>
        <v/>
      </c>
      <c r="T439" s="67" t="n"/>
      <c r="U439" s="67" t="n"/>
      <c r="V439" s="67" t="n"/>
    </row>
    <row r="440">
      <c r="B440" s="27" t="n"/>
      <c r="C440" s="4" t="n"/>
      <c r="D440" s="4" t="n"/>
      <c r="H440" s="104" t="n">
        <v>34386</v>
      </c>
      <c r="I440" s="105" t="n">
        <v>406.450012207031</v>
      </c>
      <c r="J440" s="106" t="n">
        <v>0.4191411977617774</v>
      </c>
      <c r="K440" s="107">
        <f>K439*(1+Tbill_YTM)^(1/52)</f>
        <v/>
      </c>
      <c r="L440" s="67" t="n"/>
      <c r="M440" s="104" t="n">
        <v>34386</v>
      </c>
      <c r="N440" s="108">
        <f>N439*($I440/$I439)</f>
        <v/>
      </c>
      <c r="O440" s="108">
        <f t="array" ref="O440">IF(YEAR(M440)&lt;&gt;YEAR(M439),IF(O439&gt;INDEX(Table2xAcq.1[],_xlfn.AGGREGATE(15,6,(ROW(Tableyear1[])-ROW(INDEX(Tableyear1[],1,1))+1)/(YEAR(Tableyear1[])=YEAR(M439)),1)),O439-(O439-INDEX(Table2xAcq.1[],_xlfn.AGGREGATE(15,6,(ROW(Tableyear1[])-ROW(INDEX(Tableyear1[],1,1))+1)/(YEAR(Tableyear1[])=YEAR(M439)),1)))*$C$25,O439+MAX($Q$2:Q439)*$C$19),O439)*($J440/$J439)</f>
        <v/>
      </c>
      <c r="P440" s="108">
        <f t="array" ref="P440">IF(YEAR(M440)&lt;&gt;YEAR(M439),IF(O439&gt;INDEX(Table2xAcq.1[],_xlfn.AGGREGATE(15,6,(ROW(Tableyear1[])-ROW(INDEX(Tableyear1[],1,1))+1)/(YEAR(Tableyear1[])=YEAR(M439)),1)),P439+(O439-INDEX(Table2xAcq.1[],_xlfn.AGGREGATE(15,6,(ROW(Tableyear1[])-ROW(INDEX(Tableyear1[],1,1))+1)/(YEAR(Tableyear1[])=YEAR(M439)),1)))*$C$25,P439-MAX($Q$2:Q439)*$C$19),P439)*(1+Tbill_YTM)^(1/52)</f>
        <v/>
      </c>
      <c r="Q440" s="72">
        <f>SUM(N440:P440)</f>
        <v/>
      </c>
      <c r="R440" s="72">
        <f>IF(YEAR(M440)&lt;&gt;YEAR(M439), R439*EXP($C$20/52)+(-MAX(Q$2:Q439)*$C$19), R439*EXP($C$20/52))</f>
        <v/>
      </c>
      <c r="S440" s="73">
        <f>Q440/-R440</f>
        <v/>
      </c>
      <c r="T440" s="67" t="n"/>
      <c r="U440" s="67" t="n"/>
      <c r="V440" s="67" t="n"/>
    </row>
    <row r="441">
      <c r="H441" s="104" t="n">
        <v>34393</v>
      </c>
      <c r="I441" s="105" t="n">
        <v>411.989990234375</v>
      </c>
      <c r="J441" s="106" t="n">
        <v>0.4305671195539615</v>
      </c>
      <c r="K441" s="107">
        <f>K440*(1+Tbill_YTM)^(1/52)</f>
        <v/>
      </c>
      <c r="L441" s="67" t="n"/>
      <c r="M441" s="104" t="n">
        <v>34393</v>
      </c>
      <c r="N441" s="108">
        <f>N440*($I441/$I440)</f>
        <v/>
      </c>
      <c r="O441" s="108">
        <f t="array" ref="O441">IF(YEAR(M441)&lt;&gt;YEAR(M440),IF(O440&gt;INDEX(Table2xAcq.1[],_xlfn.AGGREGATE(15,6,(ROW(Tableyear1[])-ROW(INDEX(Tableyear1[],1,1))+1)/(YEAR(Tableyear1[])=YEAR(M440)),1)),O440-(O440-INDEX(Table2xAcq.1[],_xlfn.AGGREGATE(15,6,(ROW(Tableyear1[])-ROW(INDEX(Tableyear1[],1,1))+1)/(YEAR(Tableyear1[])=YEAR(M440)),1)))*$C$25,O440+MAX($Q$2:Q440)*$C$19),O440)*($J441/$J440)</f>
        <v/>
      </c>
      <c r="P441" s="108">
        <f t="array" ref="P441">IF(YEAR(M441)&lt;&gt;YEAR(M440),IF(O440&gt;INDEX(Table2xAcq.1[],_xlfn.AGGREGATE(15,6,(ROW(Tableyear1[])-ROW(INDEX(Tableyear1[],1,1))+1)/(YEAR(Tableyear1[])=YEAR(M440)),1)),P440+(O440-INDEX(Table2xAcq.1[],_xlfn.AGGREGATE(15,6,(ROW(Tableyear1[])-ROW(INDEX(Tableyear1[],1,1))+1)/(YEAR(Tableyear1[])=YEAR(M440)),1)))*$C$25,P440-MAX($Q$2:Q440)*$C$19),P440)*(1+Tbill_YTM)^(1/52)</f>
        <v/>
      </c>
      <c r="Q441" s="72">
        <f>SUM(N441:P441)</f>
        <v/>
      </c>
      <c r="R441" s="72">
        <f>IF(YEAR(M441)&lt;&gt;YEAR(M440), R440*EXP($C$20/52)+(-MAX(Q$2:Q440)*$C$19), R440*EXP($C$20/52))</f>
        <v/>
      </c>
      <c r="S441" s="73">
        <f>Q441/-R441</f>
        <v/>
      </c>
      <c r="T441" s="67" t="n"/>
      <c r="U441" s="67" t="n"/>
      <c r="V441" s="67" t="n"/>
    </row>
    <row r="442">
      <c r="H442" s="104" t="n">
        <v>34400</v>
      </c>
      <c r="I442" s="105" t="n">
        <v>409.429992675781</v>
      </c>
      <c r="J442" s="106" t="n">
        <v>0.4252162576350011</v>
      </c>
      <c r="K442" s="107">
        <f>K441*(1+Tbill_YTM)^(1/52)</f>
        <v/>
      </c>
      <c r="L442" s="67" t="n"/>
      <c r="M442" s="104" t="n">
        <v>34400</v>
      </c>
      <c r="N442" s="108">
        <f>N441*($I442/$I441)</f>
        <v/>
      </c>
      <c r="O442" s="108">
        <f t="array" ref="O442">IF(YEAR(M442)&lt;&gt;YEAR(M441),IF(O441&gt;INDEX(Table2xAcq.1[],_xlfn.AGGREGATE(15,6,(ROW(Tableyear1[])-ROW(INDEX(Tableyear1[],1,1))+1)/(YEAR(Tableyear1[])=YEAR(M441)),1)),O441-(O441-INDEX(Table2xAcq.1[],_xlfn.AGGREGATE(15,6,(ROW(Tableyear1[])-ROW(INDEX(Tableyear1[],1,1))+1)/(YEAR(Tableyear1[])=YEAR(M441)),1)))*$C$25,O441+MAX($Q$2:Q441)*$C$19),O441)*($J442/$J441)</f>
        <v/>
      </c>
      <c r="P442" s="108">
        <f t="array" ref="P442">IF(YEAR(M442)&lt;&gt;YEAR(M441),IF(O441&gt;INDEX(Table2xAcq.1[],_xlfn.AGGREGATE(15,6,(ROW(Tableyear1[])-ROW(INDEX(Tableyear1[],1,1))+1)/(YEAR(Tableyear1[])=YEAR(M441)),1)),P441+(O441-INDEX(Table2xAcq.1[],_xlfn.AGGREGATE(15,6,(ROW(Tableyear1[])-ROW(INDEX(Tableyear1[],1,1))+1)/(YEAR(Tableyear1[])=YEAR(M441)),1)))*$C$25,P441-MAX($Q$2:Q441)*$C$19),P441)*(1+Tbill_YTM)^(1/52)</f>
        <v/>
      </c>
      <c r="Q442" s="72">
        <f>SUM(N442:P442)</f>
        <v/>
      </c>
      <c r="R442" s="72">
        <f>IF(YEAR(M442)&lt;&gt;YEAR(M441), R441*EXP($C$20/52)+(-MAX(Q$2:Q441)*$C$19), R441*EXP($C$20/52))</f>
        <v/>
      </c>
      <c r="S442" s="73">
        <f>Q442/-R442</f>
        <v/>
      </c>
      <c r="T442" s="67" t="n"/>
      <c r="U442" s="67" t="n"/>
      <c r="V442" s="67" t="n"/>
    </row>
    <row r="443">
      <c r="H443" s="104" t="n">
        <v>34407</v>
      </c>
      <c r="I443" s="105" t="n">
        <v>417.519989013671</v>
      </c>
      <c r="J443" s="106" t="n">
        <v>0.4420200972589464</v>
      </c>
      <c r="K443" s="107">
        <f>K442*(1+Tbill_YTM)^(1/52)</f>
        <v/>
      </c>
      <c r="L443" s="67" t="n"/>
      <c r="M443" s="104" t="n">
        <v>34407</v>
      </c>
      <c r="N443" s="108">
        <f>N442*($I443/$I442)</f>
        <v/>
      </c>
      <c r="O443" s="108">
        <f t="array" ref="O443">IF(YEAR(M443)&lt;&gt;YEAR(M442),IF(O442&gt;INDEX(Table2xAcq.1[],_xlfn.AGGREGATE(15,6,(ROW(Tableyear1[])-ROW(INDEX(Tableyear1[],1,1))+1)/(YEAR(Tableyear1[])=YEAR(M442)),1)),O442-(O442-INDEX(Table2xAcq.1[],_xlfn.AGGREGATE(15,6,(ROW(Tableyear1[])-ROW(INDEX(Tableyear1[],1,1))+1)/(YEAR(Tableyear1[])=YEAR(M442)),1)))*$C$25,O442+MAX($Q$2:Q442)*$C$19),O442)*($J443/$J442)</f>
        <v/>
      </c>
      <c r="P443" s="108">
        <f t="array" ref="P443">IF(YEAR(M443)&lt;&gt;YEAR(M442),IF(O442&gt;INDEX(Table2xAcq.1[],_xlfn.AGGREGATE(15,6,(ROW(Tableyear1[])-ROW(INDEX(Tableyear1[],1,1))+1)/(YEAR(Tableyear1[])=YEAR(M442)),1)),P442+(O442-INDEX(Table2xAcq.1[],_xlfn.AGGREGATE(15,6,(ROW(Tableyear1[])-ROW(INDEX(Tableyear1[],1,1))+1)/(YEAR(Tableyear1[])=YEAR(M442)),1)))*$C$25,P442-MAX($Q$2:Q442)*$C$19),P442)*(1+Tbill_YTM)^(1/52)</f>
        <v/>
      </c>
      <c r="Q443" s="72">
        <f>SUM(N443:P443)</f>
        <v/>
      </c>
      <c r="R443" s="72">
        <f>IF(YEAR(M443)&lt;&gt;YEAR(M442), R442*EXP($C$20/52)+(-MAX(Q$2:Q442)*$C$19), R442*EXP($C$20/52))</f>
        <v/>
      </c>
      <c r="S443" s="73">
        <f>Q443/-R443</f>
        <v/>
      </c>
      <c r="T443" s="67" t="n"/>
      <c r="U443" s="67" t="n"/>
      <c r="V443" s="67" t="n"/>
    </row>
    <row r="444">
      <c r="H444" s="104" t="n">
        <v>34414</v>
      </c>
      <c r="I444" s="105" t="n">
        <v>399.859985351562</v>
      </c>
      <c r="J444" s="106" t="n">
        <v>0.4046275089195977</v>
      </c>
      <c r="K444" s="107">
        <f>K443*(1+Tbill_YTM)^(1/52)</f>
        <v/>
      </c>
      <c r="L444" s="67" t="n"/>
      <c r="M444" s="104" t="n">
        <v>34414</v>
      </c>
      <c r="N444" s="108">
        <f>N443*($I444/$I443)</f>
        <v/>
      </c>
      <c r="O444" s="108">
        <f t="array" ref="O444">IF(YEAR(M444)&lt;&gt;YEAR(M443),IF(O443&gt;INDEX(Table2xAcq.1[],_xlfn.AGGREGATE(15,6,(ROW(Tableyear1[])-ROW(INDEX(Tableyear1[],1,1))+1)/(YEAR(Tableyear1[])=YEAR(M443)),1)),O443-(O443-INDEX(Table2xAcq.1[],_xlfn.AGGREGATE(15,6,(ROW(Tableyear1[])-ROW(INDEX(Tableyear1[],1,1))+1)/(YEAR(Tableyear1[])=YEAR(M443)),1)))*$C$25,O443+MAX($Q$2:Q443)*$C$19),O443)*($J444/$J443)</f>
        <v/>
      </c>
      <c r="P444" s="108">
        <f t="array" ref="P444">IF(YEAR(M444)&lt;&gt;YEAR(M443),IF(O443&gt;INDEX(Table2xAcq.1[],_xlfn.AGGREGATE(15,6,(ROW(Tableyear1[])-ROW(INDEX(Tableyear1[],1,1))+1)/(YEAR(Tableyear1[])=YEAR(M443)),1)),P443+(O443-INDEX(Table2xAcq.1[],_xlfn.AGGREGATE(15,6,(ROW(Tableyear1[])-ROW(INDEX(Tableyear1[],1,1))+1)/(YEAR(Tableyear1[])=YEAR(M443)),1)))*$C$25,P443-MAX($Q$2:Q443)*$C$19),P443)*(1+Tbill_YTM)^(1/52)</f>
        <v/>
      </c>
      <c r="Q444" s="72">
        <f>SUM(N444:P444)</f>
        <v/>
      </c>
      <c r="R444" s="72">
        <f>IF(YEAR(M444)&lt;&gt;YEAR(M443), R443*EXP($C$20/52)+(-MAX(Q$2:Q443)*$C$19), R443*EXP($C$20/52))</f>
        <v/>
      </c>
      <c r="S444" s="73">
        <f>Q444/-R444</f>
        <v/>
      </c>
      <c r="T444" s="67" t="n"/>
      <c r="U444" s="67" t="n"/>
      <c r="V444" s="67" t="n"/>
    </row>
    <row r="445">
      <c r="H445" s="104" t="n">
        <v>34421</v>
      </c>
      <c r="I445" s="105" t="n">
        <v>382.959991455078</v>
      </c>
      <c r="J445" s="106" t="n">
        <v>0.370424524467035</v>
      </c>
      <c r="K445" s="107">
        <f>K444*(1+Tbill_YTM)^(1/52)</f>
        <v/>
      </c>
      <c r="L445" s="67" t="n"/>
      <c r="M445" s="104" t="n">
        <v>34421</v>
      </c>
      <c r="N445" s="108">
        <f>N444*($I445/$I444)</f>
        <v/>
      </c>
      <c r="O445" s="108">
        <f t="array" ref="O445">IF(YEAR(M445)&lt;&gt;YEAR(M444),IF(O444&gt;INDEX(Table2xAcq.1[],_xlfn.AGGREGATE(15,6,(ROW(Tableyear1[])-ROW(INDEX(Tableyear1[],1,1))+1)/(YEAR(Tableyear1[])=YEAR(M444)),1)),O444-(O444-INDEX(Table2xAcq.1[],_xlfn.AGGREGATE(15,6,(ROW(Tableyear1[])-ROW(INDEX(Tableyear1[],1,1))+1)/(YEAR(Tableyear1[])=YEAR(M444)),1)))*$C$25,O444+MAX($Q$2:Q444)*$C$19),O444)*($J445/$J444)</f>
        <v/>
      </c>
      <c r="P445" s="108">
        <f t="array" ref="P445">IF(YEAR(M445)&lt;&gt;YEAR(M444),IF(O444&gt;INDEX(Table2xAcq.1[],_xlfn.AGGREGATE(15,6,(ROW(Tableyear1[])-ROW(INDEX(Tableyear1[],1,1))+1)/(YEAR(Tableyear1[])=YEAR(M444)),1)),P444+(O444-INDEX(Table2xAcq.1[],_xlfn.AGGREGATE(15,6,(ROW(Tableyear1[])-ROW(INDEX(Tableyear1[],1,1))+1)/(YEAR(Tableyear1[])=YEAR(M444)),1)))*$C$25,P444-MAX($Q$2:Q444)*$C$19),P444)*(1+Tbill_YTM)^(1/52)</f>
        <v/>
      </c>
      <c r="Q445" s="72">
        <f>SUM(N445:P445)</f>
        <v/>
      </c>
      <c r="R445" s="72">
        <f>IF(YEAR(M445)&lt;&gt;YEAR(M444), R444*EXP($C$20/52)+(-MAX(Q$2:Q444)*$C$19), R444*EXP($C$20/52))</f>
        <v/>
      </c>
      <c r="S445" s="73">
        <f>Q445/-R445</f>
        <v/>
      </c>
      <c r="T445" s="67" t="n"/>
      <c r="U445" s="67" t="n"/>
      <c r="V445" s="67" t="n"/>
    </row>
    <row r="446">
      <c r="H446" s="104" t="n">
        <v>34428</v>
      </c>
      <c r="I446" s="105" t="n">
        <v>384.899993896484</v>
      </c>
      <c r="J446" s="106" t="n">
        <v>0.3741775247691931</v>
      </c>
      <c r="K446" s="107">
        <f>K445*(1+Tbill_YTM)^(1/52)</f>
        <v/>
      </c>
      <c r="L446" s="67" t="n"/>
      <c r="M446" s="104" t="n">
        <v>34428</v>
      </c>
      <c r="N446" s="108">
        <f>N445*($I446/$I445)</f>
        <v/>
      </c>
      <c r="O446" s="108">
        <f t="array" ref="O446">IF(YEAR(M446)&lt;&gt;YEAR(M445),IF(O445&gt;INDEX(Table2xAcq.1[],_xlfn.AGGREGATE(15,6,(ROW(Tableyear1[])-ROW(INDEX(Tableyear1[],1,1))+1)/(YEAR(Tableyear1[])=YEAR(M445)),1)),O445-(O445-INDEX(Table2xAcq.1[],_xlfn.AGGREGATE(15,6,(ROW(Tableyear1[])-ROW(INDEX(Tableyear1[],1,1))+1)/(YEAR(Tableyear1[])=YEAR(M445)),1)))*$C$25,O445+MAX($Q$2:Q445)*$C$19),O445)*($J446/$J445)</f>
        <v/>
      </c>
      <c r="P446" s="108">
        <f t="array" ref="P446">IF(YEAR(M446)&lt;&gt;YEAR(M445),IF(O445&gt;INDEX(Table2xAcq.1[],_xlfn.AGGREGATE(15,6,(ROW(Tableyear1[])-ROW(INDEX(Tableyear1[],1,1))+1)/(YEAR(Tableyear1[])=YEAR(M445)),1)),P445+(O445-INDEX(Table2xAcq.1[],_xlfn.AGGREGATE(15,6,(ROW(Tableyear1[])-ROW(INDEX(Tableyear1[],1,1))+1)/(YEAR(Tableyear1[])=YEAR(M445)),1)))*$C$25,P445-MAX($Q$2:Q445)*$C$19),P445)*(1+Tbill_YTM)^(1/52)</f>
        <v/>
      </c>
      <c r="Q446" s="72">
        <f>SUM(N446:P446)</f>
        <v/>
      </c>
      <c r="R446" s="72">
        <f>IF(YEAR(M446)&lt;&gt;YEAR(M445), R445*EXP($C$20/52)+(-MAX(Q$2:Q445)*$C$19), R445*EXP($C$20/52))</f>
        <v/>
      </c>
      <c r="S446" s="73">
        <f>Q446/-R446</f>
        <v/>
      </c>
      <c r="T446" s="67" t="n"/>
      <c r="U446" s="67" t="n"/>
      <c r="V446" s="67" t="n"/>
    </row>
    <row r="447">
      <c r="H447" s="104" t="n">
        <v>34435</v>
      </c>
      <c r="I447" s="105" t="n">
        <v>366.290008544921</v>
      </c>
      <c r="J447" s="106" t="n">
        <v>0.3379944207667985</v>
      </c>
      <c r="K447" s="107">
        <f>K446*(1+Tbill_YTM)^(1/52)</f>
        <v/>
      </c>
      <c r="L447" s="67" t="n"/>
      <c r="M447" s="104" t="n">
        <v>34435</v>
      </c>
      <c r="N447" s="108">
        <f>N446*($I447/$I446)</f>
        <v/>
      </c>
      <c r="O447" s="108">
        <f t="array" ref="O447">IF(YEAR(M447)&lt;&gt;YEAR(M446),IF(O446&gt;INDEX(Table2xAcq.1[],_xlfn.AGGREGATE(15,6,(ROW(Tableyear1[])-ROW(INDEX(Tableyear1[],1,1))+1)/(YEAR(Tableyear1[])=YEAR(M446)),1)),O446-(O446-INDEX(Table2xAcq.1[],_xlfn.AGGREGATE(15,6,(ROW(Tableyear1[])-ROW(INDEX(Tableyear1[],1,1))+1)/(YEAR(Tableyear1[])=YEAR(M446)),1)))*$C$25,O446+MAX($Q$2:Q446)*$C$19),O446)*($J447/$J446)</f>
        <v/>
      </c>
      <c r="P447" s="108">
        <f t="array" ref="P447">IF(YEAR(M447)&lt;&gt;YEAR(M446),IF(O446&gt;INDEX(Table2xAcq.1[],_xlfn.AGGREGATE(15,6,(ROW(Tableyear1[])-ROW(INDEX(Tableyear1[],1,1))+1)/(YEAR(Tableyear1[])=YEAR(M446)),1)),P446+(O446-INDEX(Table2xAcq.1[],_xlfn.AGGREGATE(15,6,(ROW(Tableyear1[])-ROW(INDEX(Tableyear1[],1,1))+1)/(YEAR(Tableyear1[])=YEAR(M446)),1)))*$C$25,P446-MAX($Q$2:Q446)*$C$19),P446)*(1+Tbill_YTM)^(1/52)</f>
        <v/>
      </c>
      <c r="Q447" s="72">
        <f>SUM(N447:P447)</f>
        <v/>
      </c>
      <c r="R447" s="72">
        <f>IF(YEAR(M447)&lt;&gt;YEAR(M446), R446*EXP($C$20/52)+(-MAX(Q$2:Q446)*$C$19), R446*EXP($C$20/52))</f>
        <v/>
      </c>
      <c r="S447" s="73">
        <f>Q447/-R447</f>
        <v/>
      </c>
      <c r="T447" s="67" t="n"/>
      <c r="U447" s="67" t="n"/>
      <c r="V447" s="67" t="n"/>
    </row>
    <row r="448">
      <c r="H448" s="104" t="n">
        <v>34442</v>
      </c>
      <c r="I448" s="105" t="n">
        <v>369.079986572265</v>
      </c>
      <c r="J448" s="106" t="n">
        <v>0.3431433300206996</v>
      </c>
      <c r="K448" s="107">
        <f>K447*(1+Tbill_YTM)^(1/52)</f>
        <v/>
      </c>
      <c r="L448" s="67" t="n"/>
      <c r="M448" s="104" t="n">
        <v>34442</v>
      </c>
      <c r="N448" s="108">
        <f>N447*($I448/$I447)</f>
        <v/>
      </c>
      <c r="O448" s="108">
        <f t="array" ref="O448">IF(YEAR(M448)&lt;&gt;YEAR(M447),IF(O447&gt;INDEX(Table2xAcq.1[],_xlfn.AGGREGATE(15,6,(ROW(Tableyear1[])-ROW(INDEX(Tableyear1[],1,1))+1)/(YEAR(Tableyear1[])=YEAR(M447)),1)),O447-(O447-INDEX(Table2xAcq.1[],_xlfn.AGGREGATE(15,6,(ROW(Tableyear1[])-ROW(INDEX(Tableyear1[],1,1))+1)/(YEAR(Tableyear1[])=YEAR(M447)),1)))*$C$25,O447+MAX($Q$2:Q447)*$C$19),O447)*($J448/$J447)</f>
        <v/>
      </c>
      <c r="P448" s="108">
        <f t="array" ref="P448">IF(YEAR(M448)&lt;&gt;YEAR(M447),IF(O447&gt;INDEX(Table2xAcq.1[],_xlfn.AGGREGATE(15,6,(ROW(Tableyear1[])-ROW(INDEX(Tableyear1[],1,1))+1)/(YEAR(Tableyear1[])=YEAR(M447)),1)),P447+(O447-INDEX(Table2xAcq.1[],_xlfn.AGGREGATE(15,6,(ROW(Tableyear1[])-ROW(INDEX(Tableyear1[],1,1))+1)/(YEAR(Tableyear1[])=YEAR(M447)),1)))*$C$25,P447-MAX($Q$2:Q447)*$C$19),P447)*(1+Tbill_YTM)^(1/52)</f>
        <v/>
      </c>
      <c r="Q448" s="72">
        <f>SUM(N448:P448)</f>
        <v/>
      </c>
      <c r="R448" s="72">
        <f>IF(YEAR(M448)&lt;&gt;YEAR(M447), R447*EXP($C$20/52)+(-MAX(Q$2:Q447)*$C$19), R447*EXP($C$20/52))</f>
        <v/>
      </c>
      <c r="S448" s="73">
        <f>Q448/-R448</f>
        <v/>
      </c>
      <c r="T448" s="67" t="n"/>
      <c r="U448" s="67" t="n"/>
      <c r="V448" s="67" t="n"/>
    </row>
    <row r="449">
      <c r="H449" s="104" t="n">
        <v>34449</v>
      </c>
      <c r="I449" s="105" t="n">
        <v>373.25</v>
      </c>
      <c r="J449" s="106" t="n">
        <v>0.3508972714203037</v>
      </c>
      <c r="K449" s="107">
        <f>K448*(1+Tbill_YTM)^(1/52)</f>
        <v/>
      </c>
      <c r="L449" s="67" t="n"/>
      <c r="M449" s="104" t="n">
        <v>34449</v>
      </c>
      <c r="N449" s="108">
        <f>N448*($I449/$I448)</f>
        <v/>
      </c>
      <c r="O449" s="108">
        <f t="array" ref="O449">IF(YEAR(M449)&lt;&gt;YEAR(M448),IF(O448&gt;INDEX(Table2xAcq.1[],_xlfn.AGGREGATE(15,6,(ROW(Tableyear1[])-ROW(INDEX(Tableyear1[],1,1))+1)/(YEAR(Tableyear1[])=YEAR(M448)),1)),O448-(O448-INDEX(Table2xAcq.1[],_xlfn.AGGREGATE(15,6,(ROW(Tableyear1[])-ROW(INDEX(Tableyear1[],1,1))+1)/(YEAR(Tableyear1[])=YEAR(M448)),1)))*$C$25,O448+MAX($Q$2:Q448)*$C$19),O448)*($J449/$J448)</f>
        <v/>
      </c>
      <c r="P449" s="108">
        <f t="array" ref="P449">IF(YEAR(M449)&lt;&gt;YEAR(M448),IF(O448&gt;INDEX(Table2xAcq.1[],_xlfn.AGGREGATE(15,6,(ROW(Tableyear1[])-ROW(INDEX(Tableyear1[],1,1))+1)/(YEAR(Tableyear1[])=YEAR(M448)),1)),P448+(O448-INDEX(Table2xAcq.1[],_xlfn.AGGREGATE(15,6,(ROW(Tableyear1[])-ROW(INDEX(Tableyear1[],1,1))+1)/(YEAR(Tableyear1[])=YEAR(M448)),1)))*$C$25,P448-MAX($Q$2:Q448)*$C$19),P448)*(1+Tbill_YTM)^(1/52)</f>
        <v/>
      </c>
      <c r="Q449" s="72">
        <f>SUM(N449:P449)</f>
        <v/>
      </c>
      <c r="R449" s="72">
        <f>IF(YEAR(M449)&lt;&gt;YEAR(M448), R448*EXP($C$20/52)+(-MAX(Q$2:Q448)*$C$19), R448*EXP($C$20/52))</f>
        <v/>
      </c>
      <c r="S449" s="73">
        <f>Q449/-R449</f>
        <v/>
      </c>
      <c r="T449" s="67" t="n"/>
      <c r="U449" s="67" t="n"/>
      <c r="V449" s="67" t="n"/>
    </row>
    <row r="450">
      <c r="H450" s="104" t="n">
        <v>34456</v>
      </c>
      <c r="I450" s="105" t="n">
        <v>374.570007324218</v>
      </c>
      <c r="J450" s="106" t="n">
        <v>0.3533791841775599</v>
      </c>
      <c r="K450" s="107">
        <f>K449*(1+Tbill_YTM)^(1/52)</f>
        <v/>
      </c>
      <c r="L450" s="67" t="n"/>
      <c r="M450" s="104" t="n">
        <v>34456</v>
      </c>
      <c r="N450" s="108">
        <f>N449*($I450/$I449)</f>
        <v/>
      </c>
      <c r="O450" s="108">
        <f t="array" ref="O450">IF(YEAR(M450)&lt;&gt;YEAR(M449),IF(O449&gt;INDEX(Table2xAcq.1[],_xlfn.AGGREGATE(15,6,(ROW(Tableyear1[])-ROW(INDEX(Tableyear1[],1,1))+1)/(YEAR(Tableyear1[])=YEAR(M449)),1)),O449-(O449-INDEX(Table2xAcq.1[],_xlfn.AGGREGATE(15,6,(ROW(Tableyear1[])-ROW(INDEX(Tableyear1[],1,1))+1)/(YEAR(Tableyear1[])=YEAR(M449)),1)))*$C$25,O449+MAX($Q$2:Q449)*$C$19),O449)*($J450/$J449)</f>
        <v/>
      </c>
      <c r="P450" s="108">
        <f t="array" ref="P450">IF(YEAR(M450)&lt;&gt;YEAR(M449),IF(O449&gt;INDEX(Table2xAcq.1[],_xlfn.AGGREGATE(15,6,(ROW(Tableyear1[])-ROW(INDEX(Tableyear1[],1,1))+1)/(YEAR(Tableyear1[])=YEAR(M449)),1)),P449+(O449-INDEX(Table2xAcq.1[],_xlfn.AGGREGATE(15,6,(ROW(Tableyear1[])-ROW(INDEX(Tableyear1[],1,1))+1)/(YEAR(Tableyear1[])=YEAR(M449)),1)))*$C$25,P449-MAX($Q$2:Q449)*$C$19),P449)*(1+Tbill_YTM)^(1/52)</f>
        <v/>
      </c>
      <c r="Q450" s="72">
        <f>SUM(N450:P450)</f>
        <v/>
      </c>
      <c r="R450" s="72">
        <f>IF(YEAR(M450)&lt;&gt;YEAR(M449), R449*EXP($C$20/52)+(-MAX(Q$2:Q449)*$C$19), R449*EXP($C$20/52))</f>
        <v/>
      </c>
      <c r="S450" s="73">
        <f>Q450/-R450</f>
        <v/>
      </c>
      <c r="T450" s="67" t="n"/>
      <c r="U450" s="67" t="n"/>
      <c r="V450" s="67" t="n"/>
    </row>
    <row r="451">
      <c r="H451" s="104" t="n">
        <v>34463</v>
      </c>
      <c r="I451" s="105" t="n">
        <v>364.820007324218</v>
      </c>
      <c r="J451" s="106" t="n">
        <v>0.3349823719482832</v>
      </c>
      <c r="K451" s="107">
        <f>K450*(1+Tbill_YTM)^(1/52)</f>
        <v/>
      </c>
      <c r="L451" s="67" t="n"/>
      <c r="M451" s="104" t="n">
        <v>34463</v>
      </c>
      <c r="N451" s="108">
        <f>N450*($I451/$I450)</f>
        <v/>
      </c>
      <c r="O451" s="108">
        <f t="array" ref="O451">IF(YEAR(M451)&lt;&gt;YEAR(M450),IF(O450&gt;INDEX(Table2xAcq.1[],_xlfn.AGGREGATE(15,6,(ROW(Tableyear1[])-ROW(INDEX(Tableyear1[],1,1))+1)/(YEAR(Tableyear1[])=YEAR(M450)),1)),O450-(O450-INDEX(Table2xAcq.1[],_xlfn.AGGREGATE(15,6,(ROW(Tableyear1[])-ROW(INDEX(Tableyear1[],1,1))+1)/(YEAR(Tableyear1[])=YEAR(M450)),1)))*$C$25,O450+MAX($Q$2:Q450)*$C$19),O450)*($J451/$J450)</f>
        <v/>
      </c>
      <c r="P451" s="108">
        <f t="array" ref="P451">IF(YEAR(M451)&lt;&gt;YEAR(M450),IF(O450&gt;INDEX(Table2xAcq.1[],_xlfn.AGGREGATE(15,6,(ROW(Tableyear1[])-ROW(INDEX(Tableyear1[],1,1))+1)/(YEAR(Tableyear1[])=YEAR(M450)),1)),P450+(O450-INDEX(Table2xAcq.1[],_xlfn.AGGREGATE(15,6,(ROW(Tableyear1[])-ROW(INDEX(Tableyear1[],1,1))+1)/(YEAR(Tableyear1[])=YEAR(M450)),1)))*$C$25,P450-MAX($Q$2:Q450)*$C$19),P450)*(1+Tbill_YTM)^(1/52)</f>
        <v/>
      </c>
      <c r="Q451" s="72">
        <f>SUM(N451:P451)</f>
        <v/>
      </c>
      <c r="R451" s="72">
        <f>IF(YEAR(M451)&lt;&gt;YEAR(M450), R450*EXP($C$20/52)+(-MAX(Q$2:Q450)*$C$19), R450*EXP($C$20/52))</f>
        <v/>
      </c>
      <c r="S451" s="73">
        <f>Q451/-R451</f>
        <v/>
      </c>
      <c r="T451" s="67" t="n"/>
      <c r="U451" s="67" t="n"/>
      <c r="V451" s="67" t="n"/>
    </row>
    <row r="452">
      <c r="H452" s="104" t="n">
        <v>34470</v>
      </c>
      <c r="I452" s="105" t="n">
        <v>370.369995117187</v>
      </c>
      <c r="J452" s="106" t="n">
        <v>0.3451745107446652</v>
      </c>
      <c r="K452" s="107">
        <f>K451*(1+Tbill_YTM)^(1/52)</f>
        <v/>
      </c>
      <c r="L452" s="67" t="n"/>
      <c r="M452" s="104" t="n">
        <v>34470</v>
      </c>
      <c r="N452" s="108">
        <f>N451*($I452/$I451)</f>
        <v/>
      </c>
      <c r="O452" s="108">
        <f t="array" ref="O452">IF(YEAR(M452)&lt;&gt;YEAR(M451),IF(O451&gt;INDEX(Table2xAcq.1[],_xlfn.AGGREGATE(15,6,(ROW(Tableyear1[])-ROW(INDEX(Tableyear1[],1,1))+1)/(YEAR(Tableyear1[])=YEAR(M451)),1)),O451-(O451-INDEX(Table2xAcq.1[],_xlfn.AGGREGATE(15,6,(ROW(Tableyear1[])-ROW(INDEX(Tableyear1[],1,1))+1)/(YEAR(Tableyear1[])=YEAR(M451)),1)))*$C$25,O451+MAX($Q$2:Q451)*$C$19),O451)*($J452/$J451)</f>
        <v/>
      </c>
      <c r="P452" s="108">
        <f t="array" ref="P452">IF(YEAR(M452)&lt;&gt;YEAR(M451),IF(O451&gt;INDEX(Table2xAcq.1[],_xlfn.AGGREGATE(15,6,(ROW(Tableyear1[])-ROW(INDEX(Tableyear1[],1,1))+1)/(YEAR(Tableyear1[])=YEAR(M451)),1)),P451+(O451-INDEX(Table2xAcq.1[],_xlfn.AGGREGATE(15,6,(ROW(Tableyear1[])-ROW(INDEX(Tableyear1[],1,1))+1)/(YEAR(Tableyear1[])=YEAR(M451)),1)))*$C$25,P451-MAX($Q$2:Q451)*$C$19),P451)*(1+Tbill_YTM)^(1/52)</f>
        <v/>
      </c>
      <c r="Q452" s="72">
        <f>SUM(N452:P452)</f>
        <v/>
      </c>
      <c r="R452" s="72">
        <f>IF(YEAR(M452)&lt;&gt;YEAR(M451), R451*EXP($C$20/52)+(-MAX(Q$2:Q451)*$C$19), R451*EXP($C$20/52))</f>
        <v/>
      </c>
      <c r="S452" s="73">
        <f>Q452/-R452</f>
        <v/>
      </c>
      <c r="T452" s="67" t="n"/>
      <c r="U452" s="67" t="n"/>
      <c r="V452" s="67" t="n"/>
    </row>
    <row r="453">
      <c r="H453" s="104" t="n">
        <v>34477</v>
      </c>
      <c r="I453" s="105" t="n">
        <v>376.809997558593</v>
      </c>
      <c r="J453" s="106" t="n">
        <v>0.3571783162430205</v>
      </c>
      <c r="K453" s="107">
        <f>K452*(1+Tbill_YTM)^(1/52)</f>
        <v/>
      </c>
      <c r="L453" s="67" t="n"/>
      <c r="M453" s="104" t="n">
        <v>34477</v>
      </c>
      <c r="N453" s="108">
        <f>N452*($I453/$I452)</f>
        <v/>
      </c>
      <c r="O453" s="108">
        <f t="array" ref="O453">IF(YEAR(M453)&lt;&gt;YEAR(M452),IF(O452&gt;INDEX(Table2xAcq.1[],_xlfn.AGGREGATE(15,6,(ROW(Tableyear1[])-ROW(INDEX(Tableyear1[],1,1))+1)/(YEAR(Tableyear1[])=YEAR(M452)),1)),O452-(O452-INDEX(Table2xAcq.1[],_xlfn.AGGREGATE(15,6,(ROW(Tableyear1[])-ROW(INDEX(Tableyear1[],1,1))+1)/(YEAR(Tableyear1[])=YEAR(M452)),1)))*$C$25,O452+MAX($Q$2:Q452)*$C$19),O452)*($J453/$J452)</f>
        <v/>
      </c>
      <c r="P453" s="108">
        <f t="array" ref="P453">IF(YEAR(M453)&lt;&gt;YEAR(M452),IF(O452&gt;INDEX(Table2xAcq.1[],_xlfn.AGGREGATE(15,6,(ROW(Tableyear1[])-ROW(INDEX(Tableyear1[],1,1))+1)/(YEAR(Tableyear1[])=YEAR(M452)),1)),P452+(O452-INDEX(Table2xAcq.1[],_xlfn.AGGREGATE(15,6,(ROW(Tableyear1[])-ROW(INDEX(Tableyear1[],1,1))+1)/(YEAR(Tableyear1[])=YEAR(M452)),1)))*$C$25,P452-MAX($Q$2:Q452)*$C$19),P452)*(1+Tbill_YTM)^(1/52)</f>
        <v/>
      </c>
      <c r="Q453" s="72">
        <f>SUM(N453:P453)</f>
        <v/>
      </c>
      <c r="R453" s="72">
        <f>IF(YEAR(M453)&lt;&gt;YEAR(M452), R452*EXP($C$20/52)+(-MAX(Q$2:Q452)*$C$19), R452*EXP($C$20/52))</f>
        <v/>
      </c>
      <c r="S453" s="73">
        <f>Q453/-R453</f>
        <v/>
      </c>
      <c r="T453" s="67" t="n"/>
      <c r="U453" s="67" t="n"/>
      <c r="V453" s="67" t="n"/>
    </row>
    <row r="454">
      <c r="H454" s="104" t="n">
        <v>34484</v>
      </c>
      <c r="I454" s="105" t="n">
        <v>382.779998779296</v>
      </c>
      <c r="J454" s="106" t="n">
        <v>0.368496248345647</v>
      </c>
      <c r="K454" s="107">
        <f>K453*(1+Tbill_YTM)^(1/52)</f>
        <v/>
      </c>
      <c r="L454" s="67" t="n"/>
      <c r="M454" s="104" t="n">
        <v>34484</v>
      </c>
      <c r="N454" s="108">
        <f>N453*($I454/$I453)</f>
        <v/>
      </c>
      <c r="O454" s="108">
        <f t="array" ref="O454">IF(YEAR(M454)&lt;&gt;YEAR(M453),IF(O453&gt;INDEX(Table2xAcq.1[],_xlfn.AGGREGATE(15,6,(ROW(Tableyear1[])-ROW(INDEX(Tableyear1[],1,1))+1)/(YEAR(Tableyear1[])=YEAR(M453)),1)),O453-(O453-INDEX(Table2xAcq.1[],_xlfn.AGGREGATE(15,6,(ROW(Tableyear1[])-ROW(INDEX(Tableyear1[],1,1))+1)/(YEAR(Tableyear1[])=YEAR(M453)),1)))*$C$25,O453+MAX($Q$2:Q453)*$C$19),O453)*($J454/$J453)</f>
        <v/>
      </c>
      <c r="P454" s="108">
        <f t="array" ref="P454">IF(YEAR(M454)&lt;&gt;YEAR(M453),IF(O453&gt;INDEX(Table2xAcq.1[],_xlfn.AGGREGATE(15,6,(ROW(Tableyear1[])-ROW(INDEX(Tableyear1[],1,1))+1)/(YEAR(Tableyear1[])=YEAR(M453)),1)),P453+(O453-INDEX(Table2xAcq.1[],_xlfn.AGGREGATE(15,6,(ROW(Tableyear1[])-ROW(INDEX(Tableyear1[],1,1))+1)/(YEAR(Tableyear1[])=YEAR(M453)),1)))*$C$25,P453-MAX($Q$2:Q453)*$C$19),P453)*(1+Tbill_YTM)^(1/52)</f>
        <v/>
      </c>
      <c r="Q454" s="72">
        <f>SUM(N454:P454)</f>
        <v/>
      </c>
      <c r="R454" s="72">
        <f>IF(YEAR(M454)&lt;&gt;YEAR(M453), R453*EXP($C$20/52)+(-MAX(Q$2:Q453)*$C$19), R453*EXP($C$20/52))</f>
        <v/>
      </c>
      <c r="S454" s="73">
        <f>Q454/-R454</f>
        <v/>
      </c>
      <c r="T454" s="67" t="n"/>
      <c r="U454" s="67" t="n"/>
      <c r="V454" s="67" t="n"/>
    </row>
    <row r="455">
      <c r="H455" s="104" t="n">
        <v>34491</v>
      </c>
      <c r="I455" s="105" t="n">
        <v>374.640014648437</v>
      </c>
      <c r="J455" s="106" t="n">
        <v>0.3528237804874497</v>
      </c>
      <c r="K455" s="107">
        <f>K454*(1+Tbill_YTM)^(1/52)</f>
        <v/>
      </c>
      <c r="L455" s="67" t="n"/>
      <c r="M455" s="104" t="n">
        <v>34491</v>
      </c>
      <c r="N455" s="108">
        <f>N454*($I455/$I454)</f>
        <v/>
      </c>
      <c r="O455" s="108">
        <f t="array" ref="O455">IF(YEAR(M455)&lt;&gt;YEAR(M454),IF(O454&gt;INDEX(Table2xAcq.1[],_xlfn.AGGREGATE(15,6,(ROW(Tableyear1[])-ROW(INDEX(Tableyear1[],1,1))+1)/(YEAR(Tableyear1[])=YEAR(M454)),1)),O454-(O454-INDEX(Table2xAcq.1[],_xlfn.AGGREGATE(15,6,(ROW(Tableyear1[])-ROW(INDEX(Tableyear1[],1,1))+1)/(YEAR(Tableyear1[])=YEAR(M454)),1)))*$C$25,O454+MAX($Q$2:Q454)*$C$19),O454)*($J455/$J454)</f>
        <v/>
      </c>
      <c r="P455" s="108">
        <f t="array" ref="P455">IF(YEAR(M455)&lt;&gt;YEAR(M454),IF(O454&gt;INDEX(Table2xAcq.1[],_xlfn.AGGREGATE(15,6,(ROW(Tableyear1[])-ROW(INDEX(Tableyear1[],1,1))+1)/(YEAR(Tableyear1[])=YEAR(M454)),1)),P454+(O454-INDEX(Table2xAcq.1[],_xlfn.AGGREGATE(15,6,(ROW(Tableyear1[])-ROW(INDEX(Tableyear1[],1,1))+1)/(YEAR(Tableyear1[])=YEAR(M454)),1)))*$C$25,P454-MAX($Q$2:Q454)*$C$19),P454)*(1+Tbill_YTM)^(1/52)</f>
        <v/>
      </c>
      <c r="Q455" s="72">
        <f>SUM(N455:P455)</f>
        <v/>
      </c>
      <c r="R455" s="72">
        <f>IF(YEAR(M455)&lt;&gt;YEAR(M454), R454*EXP($C$20/52)+(-MAX(Q$2:Q454)*$C$19), R454*EXP($C$20/52))</f>
        <v/>
      </c>
      <c r="S455" s="73">
        <f>Q455/-R455</f>
        <v/>
      </c>
      <c r="T455" s="67" t="n"/>
      <c r="U455" s="67" t="n"/>
      <c r="V455" s="67" t="n"/>
    </row>
    <row r="456">
      <c r="H456" s="104" t="n">
        <v>34498</v>
      </c>
      <c r="I456" s="105" t="n">
        <v>371.940002441406</v>
      </c>
      <c r="J456" s="106" t="n">
        <v>0.3477382131321266</v>
      </c>
      <c r="K456" s="107">
        <f>K455*(1+Tbill_YTM)^(1/52)</f>
        <v/>
      </c>
      <c r="L456" s="67" t="n"/>
      <c r="M456" s="104" t="n">
        <v>34498</v>
      </c>
      <c r="N456" s="108">
        <f>N455*($I456/$I455)</f>
        <v/>
      </c>
      <c r="O456" s="108">
        <f t="array" ref="O456">IF(YEAR(M456)&lt;&gt;YEAR(M455),IF(O455&gt;INDEX(Table2xAcq.1[],_xlfn.AGGREGATE(15,6,(ROW(Tableyear1[])-ROW(INDEX(Tableyear1[],1,1))+1)/(YEAR(Tableyear1[])=YEAR(M455)),1)),O455-(O455-INDEX(Table2xAcq.1[],_xlfn.AGGREGATE(15,6,(ROW(Tableyear1[])-ROW(INDEX(Tableyear1[],1,1))+1)/(YEAR(Tableyear1[])=YEAR(M455)),1)))*$C$25,O455+MAX($Q$2:Q455)*$C$19),O455)*($J456/$J455)</f>
        <v/>
      </c>
      <c r="P456" s="108">
        <f t="array" ref="P456">IF(YEAR(M456)&lt;&gt;YEAR(M455),IF(O455&gt;INDEX(Table2xAcq.1[],_xlfn.AGGREGATE(15,6,(ROW(Tableyear1[])-ROW(INDEX(Tableyear1[],1,1))+1)/(YEAR(Tableyear1[])=YEAR(M455)),1)),P455+(O455-INDEX(Table2xAcq.1[],_xlfn.AGGREGATE(15,6,(ROW(Tableyear1[])-ROW(INDEX(Tableyear1[],1,1))+1)/(YEAR(Tableyear1[])=YEAR(M455)),1)))*$C$25,P455-MAX($Q$2:Q455)*$C$19),P455)*(1+Tbill_YTM)^(1/52)</f>
        <v/>
      </c>
      <c r="Q456" s="72">
        <f>SUM(N456:P456)</f>
        <v/>
      </c>
      <c r="R456" s="72">
        <f>IF(YEAR(M456)&lt;&gt;YEAR(M455), R455*EXP($C$20/52)+(-MAX(Q$2:Q455)*$C$19), R455*EXP($C$20/52))</f>
        <v/>
      </c>
      <c r="S456" s="73">
        <f>Q456/-R456</f>
        <v/>
      </c>
      <c r="T456" s="67" t="n"/>
      <c r="U456" s="67" t="n"/>
      <c r="V456" s="67" t="n"/>
    </row>
    <row r="457" ht="17.5" customHeight="1" s="15" thickBot="1">
      <c r="G457" s="79" t="inlineStr">
        <is>
          <t>below 100WMA</t>
        </is>
      </c>
      <c r="H457" s="120" t="n">
        <v>34505</v>
      </c>
      <c r="I457" s="121" t="n">
        <v>351.760009765625</v>
      </c>
      <c r="J457" s="106" t="n">
        <v>0.3100044144117214</v>
      </c>
      <c r="K457" s="107">
        <f>K456*(1+Tbill_YTM)^(1/52)</f>
        <v/>
      </c>
      <c r="L457" s="67" t="n"/>
      <c r="M457" s="120" t="n">
        <v>34505</v>
      </c>
      <c r="N457" s="108">
        <f>N456*($I457/$I456)</f>
        <v/>
      </c>
      <c r="O457" s="108">
        <f t="array" ref="O457">IF(YEAR(M457)&lt;&gt;YEAR(M456),IF(O456&gt;INDEX(Table2xAcq.1[],_xlfn.AGGREGATE(15,6,(ROW(Tableyear1[])-ROW(INDEX(Tableyear1[],1,1))+1)/(YEAR(Tableyear1[])=YEAR(M456)),1)),O456-(O456-INDEX(Table2xAcq.1[],_xlfn.AGGREGATE(15,6,(ROW(Tableyear1[])-ROW(INDEX(Tableyear1[],1,1))+1)/(YEAR(Tableyear1[])=YEAR(M456)),1)))*$C$25,O456+MAX($Q$2:Q456)*$C$19),O456)*($J457/$J456)</f>
        <v/>
      </c>
      <c r="P457" s="108">
        <f t="array" ref="P457">IF(YEAR(M457)&lt;&gt;YEAR(M456),IF(O456&gt;INDEX(Table2xAcq.1[],_xlfn.AGGREGATE(15,6,(ROW(Tableyear1[])-ROW(INDEX(Tableyear1[],1,1))+1)/(YEAR(Tableyear1[])=YEAR(M456)),1)),P456+(O456-INDEX(Table2xAcq.1[],_xlfn.AGGREGATE(15,6,(ROW(Tableyear1[])-ROW(INDEX(Tableyear1[],1,1))+1)/(YEAR(Tableyear1[])=YEAR(M456)),1)))*$C$25,P456-MAX($Q$2:Q456)*$C$19),P456)*(1+Tbill_YTM)^(1/52)</f>
        <v/>
      </c>
      <c r="Q457" s="72">
        <f>SUM(N457:P457)</f>
        <v/>
      </c>
      <c r="R457" s="72">
        <f>IF(YEAR(M457)&lt;&gt;YEAR(M456), R456*EXP($C$20/52)+(-MAX(Q$2:Q456)*$C$19), R456*EXP($C$20/52))</f>
        <v/>
      </c>
      <c r="S457" s="73">
        <f>Q457/-R457</f>
        <v/>
      </c>
      <c r="T457" s="67" t="n"/>
      <c r="U457" s="67" t="n"/>
      <c r="V457" s="67" t="n"/>
    </row>
    <row r="458">
      <c r="H458" s="104" t="n">
        <v>34512</v>
      </c>
      <c r="I458" s="105" t="n">
        <v>360.029998779296</v>
      </c>
      <c r="J458" s="106" t="n">
        <v>0.3245810179493586</v>
      </c>
      <c r="K458" s="107">
        <f>K457*(1+Tbill_YTM)^(1/52)</f>
        <v/>
      </c>
      <c r="L458" s="67" t="n"/>
      <c r="M458" s="104" t="n">
        <v>34512</v>
      </c>
      <c r="N458" s="108">
        <f>N457*($I458/$I457)</f>
        <v/>
      </c>
      <c r="O458" s="108">
        <f t="array" ref="O458">IF(YEAR(M458)&lt;&gt;YEAR(M457),IF(O457&gt;INDEX(Table2xAcq.1[],_xlfn.AGGREGATE(15,6,(ROW(Tableyear1[])-ROW(INDEX(Tableyear1[],1,1))+1)/(YEAR(Tableyear1[])=YEAR(M457)),1)),O457-(O457-INDEX(Table2xAcq.1[],_xlfn.AGGREGATE(15,6,(ROW(Tableyear1[])-ROW(INDEX(Tableyear1[],1,1))+1)/(YEAR(Tableyear1[])=YEAR(M457)),1)))*$C$25,O457+MAX($Q$2:Q457)*$C$19),O457)*($J458/$J457)</f>
        <v/>
      </c>
      <c r="P458" s="108">
        <f t="array" ref="P458">IF(YEAR(M458)&lt;&gt;YEAR(M457),IF(O457&gt;INDEX(Table2xAcq.1[],_xlfn.AGGREGATE(15,6,(ROW(Tableyear1[])-ROW(INDEX(Tableyear1[],1,1))+1)/(YEAR(Tableyear1[])=YEAR(M457)),1)),P457+(O457-INDEX(Table2xAcq.1[],_xlfn.AGGREGATE(15,6,(ROW(Tableyear1[])-ROW(INDEX(Tableyear1[],1,1))+1)/(YEAR(Tableyear1[])=YEAR(M457)),1)))*$C$25,P457-MAX($Q$2:Q457)*$C$19),P457)*(1+Tbill_YTM)^(1/52)</f>
        <v/>
      </c>
      <c r="Q458" s="72">
        <f>SUM(N458:P458)</f>
        <v/>
      </c>
      <c r="R458" s="72">
        <f>IF(YEAR(M458)&lt;&gt;YEAR(M457), R457*EXP($C$20/52)+(-MAX(Q$2:Q457)*$C$19), R457*EXP($C$20/52))</f>
        <v/>
      </c>
      <c r="S458" s="73">
        <f>Q458/-R458</f>
        <v/>
      </c>
      <c r="T458" s="67" t="n"/>
      <c r="U458" s="67" t="n"/>
      <c r="V458" s="67" t="n"/>
    </row>
    <row r="459">
      <c r="H459" s="104" t="n">
        <v>34519</v>
      </c>
      <c r="I459" s="105" t="n">
        <v>359.309997558593</v>
      </c>
      <c r="J459" s="106" t="n">
        <v>0.3232827998567944</v>
      </c>
      <c r="K459" s="107">
        <f>K458*(1+Tbill_YTM)^(1/52)</f>
        <v/>
      </c>
      <c r="L459" s="67" t="n"/>
      <c r="M459" s="104" t="n">
        <v>34519</v>
      </c>
      <c r="N459" s="108">
        <f>N458*($I459/$I458)</f>
        <v/>
      </c>
      <c r="O459" s="108">
        <f t="array" ref="O459">IF(YEAR(M459)&lt;&gt;YEAR(M458),IF(O458&gt;INDEX(Table2xAcq.1[],_xlfn.AGGREGATE(15,6,(ROW(Tableyear1[])-ROW(INDEX(Tableyear1[],1,1))+1)/(YEAR(Tableyear1[])=YEAR(M458)),1)),O458-(O458-INDEX(Table2xAcq.1[],_xlfn.AGGREGATE(15,6,(ROW(Tableyear1[])-ROW(INDEX(Tableyear1[],1,1))+1)/(YEAR(Tableyear1[])=YEAR(M458)),1)))*$C$25,O458+MAX($Q$2:Q458)*$C$19),O458)*($J459/$J458)</f>
        <v/>
      </c>
      <c r="P459" s="108">
        <f t="array" ref="P459">IF(YEAR(M459)&lt;&gt;YEAR(M458),IF(O458&gt;INDEX(Table2xAcq.1[],_xlfn.AGGREGATE(15,6,(ROW(Tableyear1[])-ROW(INDEX(Tableyear1[],1,1))+1)/(YEAR(Tableyear1[])=YEAR(M458)),1)),P458+(O458-INDEX(Table2xAcq.1[],_xlfn.AGGREGATE(15,6,(ROW(Tableyear1[])-ROW(INDEX(Tableyear1[],1,1))+1)/(YEAR(Tableyear1[])=YEAR(M458)),1)))*$C$25,P458-MAX($Q$2:Q458)*$C$19),P458)*(1+Tbill_YTM)^(1/52)</f>
        <v/>
      </c>
      <c r="Q459" s="72">
        <f>SUM(N459:P459)</f>
        <v/>
      </c>
      <c r="R459" s="72">
        <f>IF(YEAR(M459)&lt;&gt;YEAR(M458), R458*EXP($C$20/52)+(-MAX(Q$2:Q458)*$C$19), R458*EXP($C$20/52))</f>
        <v/>
      </c>
      <c r="S459" s="73">
        <f>Q459/-R459</f>
        <v/>
      </c>
      <c r="T459" s="67" t="n"/>
      <c r="U459" s="67" t="n"/>
      <c r="V459" s="67" t="n"/>
    </row>
    <row r="460" ht="17.5" customHeight="1" s="15" thickBot="1">
      <c r="G460" s="82" t="inlineStr">
        <is>
          <t>reclaimed 100WMA</t>
        </is>
      </c>
      <c r="H460" s="122" t="n">
        <v>34526</v>
      </c>
      <c r="I460" s="123" t="n">
        <v>367.239990234375</v>
      </c>
      <c r="J460" s="106" t="n">
        <v>0.3375525404846078</v>
      </c>
      <c r="K460" s="107">
        <f>K459*(1+Tbill_YTM)^(1/52)</f>
        <v/>
      </c>
      <c r="L460" s="67" t="n"/>
      <c r="M460" s="122" t="n">
        <v>34526</v>
      </c>
      <c r="N460" s="108">
        <f>N459*($I460/$I459)</f>
        <v/>
      </c>
      <c r="O460" s="108">
        <f t="array" ref="O460">IF(YEAR(M460)&lt;&gt;YEAR(M459),IF(O459&gt;INDEX(Table2xAcq.1[],_xlfn.AGGREGATE(15,6,(ROW(Tableyear1[])-ROW(INDEX(Tableyear1[],1,1))+1)/(YEAR(Tableyear1[])=YEAR(M459)),1)),O459-(O459-INDEX(Table2xAcq.1[],_xlfn.AGGREGATE(15,6,(ROW(Tableyear1[])-ROW(INDEX(Tableyear1[],1,1))+1)/(YEAR(Tableyear1[])=YEAR(M459)),1)))*$C$25,O459+MAX($Q$2:Q459)*$C$19),O459)*($J460/$J459)</f>
        <v/>
      </c>
      <c r="P460" s="108">
        <f t="array" ref="P460">IF(YEAR(M460)&lt;&gt;YEAR(M459),IF(O459&gt;INDEX(Table2xAcq.1[],_xlfn.AGGREGATE(15,6,(ROW(Tableyear1[])-ROW(INDEX(Tableyear1[],1,1))+1)/(YEAR(Tableyear1[])=YEAR(M459)),1)),P459+(O459-INDEX(Table2xAcq.1[],_xlfn.AGGREGATE(15,6,(ROW(Tableyear1[])-ROW(INDEX(Tableyear1[],1,1))+1)/(YEAR(Tableyear1[])=YEAR(M459)),1)))*$C$25,P459-MAX($Q$2:Q459)*$C$19),P459)*(1+Tbill_YTM)^(1/52)</f>
        <v/>
      </c>
      <c r="Q460" s="72">
        <f>SUM(N460:P460)</f>
        <v/>
      </c>
      <c r="R460" s="72">
        <f>IF(YEAR(M460)&lt;&gt;YEAR(M459), R459*EXP($C$20/52)+(-MAX(Q$2:Q459)*$C$19), R459*EXP($C$20/52))</f>
        <v/>
      </c>
      <c r="S460" s="73">
        <f>Q460/-R460</f>
        <v/>
      </c>
      <c r="T460" s="67" t="n"/>
      <c r="U460" s="67" t="n"/>
      <c r="V460" s="67" t="n"/>
    </row>
    <row r="461" ht="17.5" customHeight="1" s="15" thickBot="1">
      <c r="G461" s="79" t="inlineStr">
        <is>
          <t>below 100WMA</t>
        </is>
      </c>
      <c r="H461" s="120" t="n">
        <v>34533</v>
      </c>
      <c r="I461" s="121" t="n">
        <v>365.059997558593</v>
      </c>
      <c r="J461" s="106" t="n">
        <v>0.33354501360564</v>
      </c>
      <c r="K461" s="107">
        <f>K460*(1+Tbill_YTM)^(1/52)</f>
        <v/>
      </c>
      <c r="L461" s="67" t="n"/>
      <c r="M461" s="120" t="n">
        <v>34533</v>
      </c>
      <c r="N461" s="108">
        <f>N460*($I461/$I460)</f>
        <v/>
      </c>
      <c r="O461" s="108">
        <f t="array" ref="O461">IF(YEAR(M461)&lt;&gt;YEAR(M460),IF(O460&gt;INDEX(Table2xAcq.1[],_xlfn.AGGREGATE(15,6,(ROW(Tableyear1[])-ROW(INDEX(Tableyear1[],1,1))+1)/(YEAR(Tableyear1[])=YEAR(M460)),1)),O460-(O460-INDEX(Table2xAcq.1[],_xlfn.AGGREGATE(15,6,(ROW(Tableyear1[])-ROW(INDEX(Tableyear1[],1,1))+1)/(YEAR(Tableyear1[])=YEAR(M460)),1)))*$C$25,O460+MAX($Q$2:Q460)*$C$19),O460)*($J461/$J460)</f>
        <v/>
      </c>
      <c r="P461" s="108">
        <f t="array" ref="P461">IF(YEAR(M461)&lt;&gt;YEAR(M460),IF(O460&gt;INDEX(Table2xAcq.1[],_xlfn.AGGREGATE(15,6,(ROW(Tableyear1[])-ROW(INDEX(Tableyear1[],1,1))+1)/(YEAR(Tableyear1[])=YEAR(M460)),1)),P460+(O460-INDEX(Table2xAcq.1[],_xlfn.AGGREGATE(15,6,(ROW(Tableyear1[])-ROW(INDEX(Tableyear1[],1,1))+1)/(YEAR(Tableyear1[])=YEAR(M460)),1)))*$C$25,P460-MAX($Q$2:Q460)*$C$19),P460)*(1+Tbill_YTM)^(1/52)</f>
        <v/>
      </c>
      <c r="Q461" s="72">
        <f>SUM(N461:P461)</f>
        <v/>
      </c>
      <c r="R461" s="72">
        <f>IF(YEAR(M461)&lt;&gt;YEAR(M460), R460*EXP($C$20/52)+(-MAX(Q$2:Q460)*$C$19), R460*EXP($C$20/52))</f>
        <v/>
      </c>
      <c r="S461" s="73">
        <f>Q461/-R461</f>
        <v/>
      </c>
      <c r="T461" s="67" t="n"/>
      <c r="U461" s="67" t="n"/>
      <c r="V461" s="67" t="n"/>
    </row>
    <row r="462" ht="17.5" customHeight="1" s="15" thickBot="1">
      <c r="G462" s="82" t="inlineStr">
        <is>
          <t>reclaimed 100WMA</t>
        </is>
      </c>
      <c r="H462" s="122" t="n">
        <v>34540</v>
      </c>
      <c r="I462" s="123" t="n">
        <v>370.160003662109</v>
      </c>
      <c r="J462" s="106" t="n">
        <v>0.3428644767983338</v>
      </c>
      <c r="K462" s="107">
        <f>K461*(1+Tbill_YTM)^(1/52)</f>
        <v/>
      </c>
      <c r="L462" s="67" t="n"/>
      <c r="M462" s="122" t="n">
        <v>34540</v>
      </c>
      <c r="N462" s="108">
        <f>N461*($I462/$I461)</f>
        <v/>
      </c>
      <c r="O462" s="108">
        <f t="array" ref="O462">IF(YEAR(M462)&lt;&gt;YEAR(M461),IF(O461&gt;INDEX(Table2xAcq.1[],_xlfn.AGGREGATE(15,6,(ROW(Tableyear1[])-ROW(INDEX(Tableyear1[],1,1))+1)/(YEAR(Tableyear1[])=YEAR(M461)),1)),O461-(O461-INDEX(Table2xAcq.1[],_xlfn.AGGREGATE(15,6,(ROW(Tableyear1[])-ROW(INDEX(Tableyear1[],1,1))+1)/(YEAR(Tableyear1[])=YEAR(M461)),1)))*$C$25,O461+MAX($Q$2:Q461)*$C$19),O461)*($J462/$J461)</f>
        <v/>
      </c>
      <c r="P462" s="108">
        <f t="array" ref="P462">IF(YEAR(M462)&lt;&gt;YEAR(M461),IF(O461&gt;INDEX(Table2xAcq.1[],_xlfn.AGGREGATE(15,6,(ROW(Tableyear1[])-ROW(INDEX(Tableyear1[],1,1))+1)/(YEAR(Tableyear1[])=YEAR(M461)),1)),P461+(O461-INDEX(Table2xAcq.1[],_xlfn.AGGREGATE(15,6,(ROW(Tableyear1[])-ROW(INDEX(Tableyear1[],1,1))+1)/(YEAR(Tableyear1[])=YEAR(M461)),1)))*$C$25,P461-MAX($Q$2:Q461)*$C$19),P461)*(1+Tbill_YTM)^(1/52)</f>
        <v/>
      </c>
      <c r="Q462" s="72">
        <f>SUM(N462:P462)</f>
        <v/>
      </c>
      <c r="R462" s="72">
        <f>IF(YEAR(M462)&lt;&gt;YEAR(M461), R461*EXP($C$20/52)+(-MAX(Q$2:Q461)*$C$19), R461*EXP($C$20/52))</f>
        <v/>
      </c>
      <c r="S462" s="73">
        <f>Q462/-R462</f>
        <v/>
      </c>
      <c r="T462" s="67" t="n"/>
      <c r="U462" s="67" t="n"/>
      <c r="V462" s="67" t="n"/>
    </row>
    <row r="463" ht="17.5" customHeight="1" s="15" thickBot="1">
      <c r="G463" s="79" t="inlineStr">
        <is>
          <t>below 100WMA</t>
        </is>
      </c>
      <c r="H463" s="120" t="n">
        <v>34547</v>
      </c>
      <c r="I463" s="121" t="n">
        <v>367.149993896484</v>
      </c>
      <c r="J463" s="106" t="n">
        <v>0.337288372339512</v>
      </c>
      <c r="K463" s="107">
        <f>K462*(1+Tbill_YTM)^(1/52)</f>
        <v/>
      </c>
      <c r="L463" s="67" t="n"/>
      <c r="M463" s="120" t="n">
        <v>34547</v>
      </c>
      <c r="N463" s="108">
        <f>N462*($I463/$I462)</f>
        <v/>
      </c>
      <c r="O463" s="108">
        <f t="array" ref="O463">IF(YEAR(M463)&lt;&gt;YEAR(M462),IF(O462&gt;INDEX(Table2xAcq.1[],_xlfn.AGGREGATE(15,6,(ROW(Tableyear1[])-ROW(INDEX(Tableyear1[],1,1))+1)/(YEAR(Tableyear1[])=YEAR(M462)),1)),O462-(O462-INDEX(Table2xAcq.1[],_xlfn.AGGREGATE(15,6,(ROW(Tableyear1[])-ROW(INDEX(Tableyear1[],1,1))+1)/(YEAR(Tableyear1[])=YEAR(M462)),1)))*$C$25,O462+MAX($Q$2:Q462)*$C$19),O462)*($J463/$J462)</f>
        <v/>
      </c>
      <c r="P463" s="108">
        <f t="array" ref="P463">IF(YEAR(M463)&lt;&gt;YEAR(M462),IF(O462&gt;INDEX(Table2xAcq.1[],_xlfn.AGGREGATE(15,6,(ROW(Tableyear1[])-ROW(INDEX(Tableyear1[],1,1))+1)/(YEAR(Tableyear1[])=YEAR(M462)),1)),P462+(O462-INDEX(Table2xAcq.1[],_xlfn.AGGREGATE(15,6,(ROW(Tableyear1[])-ROW(INDEX(Tableyear1[],1,1))+1)/(YEAR(Tableyear1[])=YEAR(M462)),1)))*$C$25,P462-MAX($Q$2:Q462)*$C$19),P462)*(1+Tbill_YTM)^(1/52)</f>
        <v/>
      </c>
      <c r="Q463" s="72">
        <f>SUM(N463:P463)</f>
        <v/>
      </c>
      <c r="R463" s="72">
        <f>IF(YEAR(M463)&lt;&gt;YEAR(M462), R462*EXP($C$20/52)+(-MAX(Q$2:Q462)*$C$19), R462*EXP($C$20/52))</f>
        <v/>
      </c>
      <c r="S463" s="73">
        <f>Q463/-R463</f>
        <v/>
      </c>
      <c r="T463" s="67" t="n"/>
      <c r="U463" s="67" t="n"/>
      <c r="V463" s="67" t="n"/>
    </row>
    <row r="464" ht="17.5" customHeight="1" s="15" thickBot="1">
      <c r="G464" s="82" t="inlineStr">
        <is>
          <t>reclaimed 100WMA</t>
        </is>
      </c>
      <c r="H464" s="122" t="n">
        <v>34554</v>
      </c>
      <c r="I464" s="123" t="n">
        <v>376.959991455078</v>
      </c>
      <c r="J464" s="106" t="n">
        <v>0.3553126031127564</v>
      </c>
      <c r="K464" s="107">
        <f>K463*(1+Tbill_YTM)^(1/52)</f>
        <v/>
      </c>
      <c r="L464" s="67" t="n"/>
      <c r="M464" s="122" t="n">
        <v>34554</v>
      </c>
      <c r="N464" s="108">
        <f>N463*($I464/$I463)</f>
        <v/>
      </c>
      <c r="O464" s="108">
        <f t="array" ref="O464">IF(YEAR(M464)&lt;&gt;YEAR(M463),IF(O463&gt;INDEX(Table2xAcq.1[],_xlfn.AGGREGATE(15,6,(ROW(Tableyear1[])-ROW(INDEX(Tableyear1[],1,1))+1)/(YEAR(Tableyear1[])=YEAR(M463)),1)),O463-(O463-INDEX(Table2xAcq.1[],_xlfn.AGGREGATE(15,6,(ROW(Tableyear1[])-ROW(INDEX(Tableyear1[],1,1))+1)/(YEAR(Tableyear1[])=YEAR(M463)),1)))*$C$25,O463+MAX($Q$2:Q463)*$C$19),O463)*($J464/$J463)</f>
        <v/>
      </c>
      <c r="P464" s="108">
        <f t="array" ref="P464">IF(YEAR(M464)&lt;&gt;YEAR(M463),IF(O463&gt;INDEX(Table2xAcq.1[],_xlfn.AGGREGATE(15,6,(ROW(Tableyear1[])-ROW(INDEX(Tableyear1[],1,1))+1)/(YEAR(Tableyear1[])=YEAR(M463)),1)),P463+(O463-INDEX(Table2xAcq.1[],_xlfn.AGGREGATE(15,6,(ROW(Tableyear1[])-ROW(INDEX(Tableyear1[],1,1))+1)/(YEAR(Tableyear1[])=YEAR(M463)),1)))*$C$25,P463-MAX($Q$2:Q463)*$C$19),P463)*(1+Tbill_YTM)^(1/52)</f>
        <v/>
      </c>
      <c r="Q464" s="72">
        <f>SUM(N464:P464)</f>
        <v/>
      </c>
      <c r="R464" s="72">
        <f>IF(YEAR(M464)&lt;&gt;YEAR(M463), R463*EXP($C$20/52)+(-MAX(Q$2:Q463)*$C$19), R463*EXP($C$20/52))</f>
        <v/>
      </c>
      <c r="S464" s="73">
        <f>Q464/-R464</f>
        <v/>
      </c>
      <c r="T464" s="67" t="n"/>
      <c r="U464" s="67" t="n"/>
      <c r="V464" s="67" t="n"/>
    </row>
    <row r="465">
      <c r="H465" s="104" t="n">
        <v>34561</v>
      </c>
      <c r="I465" s="105" t="n">
        <v>384.119995117187</v>
      </c>
      <c r="J465" s="106" t="n">
        <v>0.3688102665101941</v>
      </c>
      <c r="K465" s="107">
        <f>K464*(1+Tbill_YTM)^(1/52)</f>
        <v/>
      </c>
      <c r="L465" s="67" t="n"/>
      <c r="M465" s="104" t="n">
        <v>34561</v>
      </c>
      <c r="N465" s="108">
        <f>N464*($I465/$I464)</f>
        <v/>
      </c>
      <c r="O465" s="108">
        <f t="array" ref="O465">IF(YEAR(M465)&lt;&gt;YEAR(M464),IF(O464&gt;INDEX(Table2xAcq.1[],_xlfn.AGGREGATE(15,6,(ROW(Tableyear1[])-ROW(INDEX(Tableyear1[],1,1))+1)/(YEAR(Tableyear1[])=YEAR(M464)),1)),O464-(O464-INDEX(Table2xAcq.1[],_xlfn.AGGREGATE(15,6,(ROW(Tableyear1[])-ROW(INDEX(Tableyear1[],1,1))+1)/(YEAR(Tableyear1[])=YEAR(M464)),1)))*$C$25,O464+MAX($Q$2:Q464)*$C$19),O464)*($J465/$J464)</f>
        <v/>
      </c>
      <c r="P465" s="108">
        <f t="array" ref="P465">IF(YEAR(M465)&lt;&gt;YEAR(M464),IF(O464&gt;INDEX(Table2xAcq.1[],_xlfn.AGGREGATE(15,6,(ROW(Tableyear1[])-ROW(INDEX(Tableyear1[],1,1))+1)/(YEAR(Tableyear1[])=YEAR(M464)),1)),P464+(O464-INDEX(Table2xAcq.1[],_xlfn.AGGREGATE(15,6,(ROW(Tableyear1[])-ROW(INDEX(Tableyear1[],1,1))+1)/(YEAR(Tableyear1[])=YEAR(M464)),1)))*$C$25,P464-MAX($Q$2:Q464)*$C$19),P464)*(1+Tbill_YTM)^(1/52)</f>
        <v/>
      </c>
      <c r="Q465" s="72">
        <f>SUM(N465:P465)</f>
        <v/>
      </c>
      <c r="R465" s="72">
        <f>IF(YEAR(M465)&lt;&gt;YEAR(M464), R464*EXP($C$20/52)+(-MAX(Q$2:Q464)*$C$19), R464*EXP($C$20/52))</f>
        <v/>
      </c>
      <c r="S465" s="73">
        <f>Q465/-R465</f>
        <v/>
      </c>
      <c r="T465" s="67" t="n"/>
      <c r="U465" s="67" t="n"/>
      <c r="V465" s="67" t="n"/>
    </row>
    <row r="466">
      <c r="H466" s="104" t="n">
        <v>34568</v>
      </c>
      <c r="I466" s="105" t="n">
        <v>399.260009765625</v>
      </c>
      <c r="J466" s="106" t="n">
        <v>0.3978834358762157</v>
      </c>
      <c r="K466" s="107">
        <f>K465*(1+Tbill_YTM)^(1/52)</f>
        <v/>
      </c>
      <c r="L466" s="67" t="n"/>
      <c r="M466" s="104" t="n">
        <v>34568</v>
      </c>
      <c r="N466" s="108">
        <f>N465*($I466/$I465)</f>
        <v/>
      </c>
      <c r="O466" s="108">
        <f t="array" ref="O466">IF(YEAR(M466)&lt;&gt;YEAR(M465),IF(O465&gt;INDEX(Table2xAcq.1[],_xlfn.AGGREGATE(15,6,(ROW(Tableyear1[])-ROW(INDEX(Tableyear1[],1,1))+1)/(YEAR(Tableyear1[])=YEAR(M465)),1)),O465-(O465-INDEX(Table2xAcq.1[],_xlfn.AGGREGATE(15,6,(ROW(Tableyear1[])-ROW(INDEX(Tableyear1[],1,1))+1)/(YEAR(Tableyear1[])=YEAR(M465)),1)))*$C$25,O465+MAX($Q$2:Q465)*$C$19),O465)*($J466/$J465)</f>
        <v/>
      </c>
      <c r="P466" s="108">
        <f t="array" ref="P466">IF(YEAR(M466)&lt;&gt;YEAR(M465),IF(O465&gt;INDEX(Table2xAcq.1[],_xlfn.AGGREGATE(15,6,(ROW(Tableyear1[])-ROW(INDEX(Tableyear1[],1,1))+1)/(YEAR(Tableyear1[])=YEAR(M465)),1)),P465+(O465-INDEX(Table2xAcq.1[],_xlfn.AGGREGATE(15,6,(ROW(Tableyear1[])-ROW(INDEX(Tableyear1[],1,1))+1)/(YEAR(Tableyear1[])=YEAR(M465)),1)))*$C$25,P465-MAX($Q$2:Q465)*$C$19),P465)*(1+Tbill_YTM)^(1/52)</f>
        <v/>
      </c>
      <c r="Q466" s="72">
        <f>SUM(N466:P466)</f>
        <v/>
      </c>
      <c r="R466" s="72">
        <f>IF(YEAR(M466)&lt;&gt;YEAR(M465), R465*EXP($C$20/52)+(-MAX(Q$2:Q465)*$C$19), R465*EXP($C$20/52))</f>
        <v/>
      </c>
      <c r="S466" s="73">
        <f>Q466/-R466</f>
        <v/>
      </c>
      <c r="T466" s="67" t="n"/>
      <c r="U466" s="67" t="n"/>
      <c r="V466" s="67" t="n"/>
    </row>
    <row r="467">
      <c r="H467" s="104" t="n">
        <v>34575</v>
      </c>
      <c r="I467" s="105" t="n">
        <v>391.410003662109</v>
      </c>
      <c r="J467" s="106" t="n">
        <v>0.3822375543768402</v>
      </c>
      <c r="K467" s="107">
        <f>K466*(1+Tbill_YTM)^(1/52)</f>
        <v/>
      </c>
      <c r="L467" s="67" t="n"/>
      <c r="M467" s="104" t="n">
        <v>34575</v>
      </c>
      <c r="N467" s="108">
        <f>N466*($I467/$I466)</f>
        <v/>
      </c>
      <c r="O467" s="108">
        <f t="array" ref="O467">IF(YEAR(M467)&lt;&gt;YEAR(M466),IF(O466&gt;INDEX(Table2xAcq.1[],_xlfn.AGGREGATE(15,6,(ROW(Tableyear1[])-ROW(INDEX(Tableyear1[],1,1))+1)/(YEAR(Tableyear1[])=YEAR(M466)),1)),O466-(O466-INDEX(Table2xAcq.1[],_xlfn.AGGREGATE(15,6,(ROW(Tableyear1[])-ROW(INDEX(Tableyear1[],1,1))+1)/(YEAR(Tableyear1[])=YEAR(M466)),1)))*$C$25,O466+MAX($Q$2:Q466)*$C$19),O466)*($J467/$J466)</f>
        <v/>
      </c>
      <c r="P467" s="108">
        <f t="array" ref="P467">IF(YEAR(M467)&lt;&gt;YEAR(M466),IF(O466&gt;INDEX(Table2xAcq.1[],_xlfn.AGGREGATE(15,6,(ROW(Tableyear1[])-ROW(INDEX(Tableyear1[],1,1))+1)/(YEAR(Tableyear1[])=YEAR(M466)),1)),P466+(O466-INDEX(Table2xAcq.1[],_xlfn.AGGREGATE(15,6,(ROW(Tableyear1[])-ROW(INDEX(Tableyear1[],1,1))+1)/(YEAR(Tableyear1[])=YEAR(M466)),1)))*$C$25,P466-MAX($Q$2:Q466)*$C$19),P466)*(1+Tbill_YTM)^(1/52)</f>
        <v/>
      </c>
      <c r="Q467" s="72">
        <f>SUM(N467:P467)</f>
        <v/>
      </c>
      <c r="R467" s="72">
        <f>IF(YEAR(M467)&lt;&gt;YEAR(M466), R466*EXP($C$20/52)+(-MAX(Q$2:Q466)*$C$19), R466*EXP($C$20/52))</f>
        <v/>
      </c>
      <c r="S467" s="73">
        <f>Q467/-R467</f>
        <v/>
      </c>
      <c r="T467" s="67" t="n"/>
      <c r="U467" s="67" t="n"/>
      <c r="V467" s="67" t="n"/>
    </row>
    <row r="468">
      <c r="H468" s="104" t="n">
        <v>34582</v>
      </c>
      <c r="I468" s="105" t="n">
        <v>394.83999633789</v>
      </c>
      <c r="J468" s="106" t="n">
        <v>0.3889367802507543</v>
      </c>
      <c r="K468" s="107">
        <f>K467*(1+Tbill_YTM)^(1/52)</f>
        <v/>
      </c>
      <c r="L468" s="67" t="n"/>
      <c r="M468" s="104" t="n">
        <v>34582</v>
      </c>
      <c r="N468" s="108">
        <f>N467*($I468/$I467)</f>
        <v/>
      </c>
      <c r="O468" s="108">
        <f t="array" ref="O468">IF(YEAR(M468)&lt;&gt;YEAR(M467),IF(O467&gt;INDEX(Table2xAcq.1[],_xlfn.AGGREGATE(15,6,(ROW(Tableyear1[])-ROW(INDEX(Tableyear1[],1,1))+1)/(YEAR(Tableyear1[])=YEAR(M467)),1)),O467-(O467-INDEX(Table2xAcq.1[],_xlfn.AGGREGATE(15,6,(ROW(Tableyear1[])-ROW(INDEX(Tableyear1[],1,1))+1)/(YEAR(Tableyear1[])=YEAR(M467)),1)))*$C$25,O467+MAX($Q$2:Q467)*$C$19),O467)*($J468/$J467)</f>
        <v/>
      </c>
      <c r="P468" s="108">
        <f t="array" ref="P468">IF(YEAR(M468)&lt;&gt;YEAR(M467),IF(O467&gt;INDEX(Table2xAcq.1[],_xlfn.AGGREGATE(15,6,(ROW(Tableyear1[])-ROW(INDEX(Tableyear1[],1,1))+1)/(YEAR(Tableyear1[])=YEAR(M467)),1)),P467+(O467-INDEX(Table2xAcq.1[],_xlfn.AGGREGATE(15,6,(ROW(Tableyear1[])-ROW(INDEX(Tableyear1[],1,1))+1)/(YEAR(Tableyear1[])=YEAR(M467)),1)))*$C$25,P467-MAX($Q$2:Q467)*$C$19),P467)*(1+Tbill_YTM)^(1/52)</f>
        <v/>
      </c>
      <c r="Q468" s="72">
        <f>SUM(N468:P468)</f>
        <v/>
      </c>
      <c r="R468" s="72">
        <f>IF(YEAR(M468)&lt;&gt;YEAR(M467), R467*EXP($C$20/52)+(-MAX(Q$2:Q467)*$C$19), R467*EXP($C$20/52))</f>
        <v/>
      </c>
      <c r="S468" s="73">
        <f>Q468/-R468</f>
        <v/>
      </c>
      <c r="T468" s="67" t="n"/>
      <c r="U468" s="67" t="n"/>
      <c r="V468" s="67" t="n"/>
    </row>
    <row r="469">
      <c r="H469" s="104" t="n">
        <v>34589</v>
      </c>
      <c r="I469" s="105" t="n">
        <v>404.470001220703</v>
      </c>
      <c r="J469" s="106" t="n">
        <v>0.4079088354004819</v>
      </c>
      <c r="K469" s="107">
        <f>K468*(1+Tbill_YTM)^(1/52)</f>
        <v/>
      </c>
      <c r="L469" s="67" t="n"/>
      <c r="M469" s="104" t="n">
        <v>34589</v>
      </c>
      <c r="N469" s="108">
        <f>N468*($I469/$I468)</f>
        <v/>
      </c>
      <c r="O469" s="108">
        <f t="array" ref="O469">IF(YEAR(M469)&lt;&gt;YEAR(M468),IF(O468&gt;INDEX(Table2xAcq.1[],_xlfn.AGGREGATE(15,6,(ROW(Tableyear1[])-ROW(INDEX(Tableyear1[],1,1))+1)/(YEAR(Tableyear1[])=YEAR(M468)),1)),O468-(O468-INDEX(Table2xAcq.1[],_xlfn.AGGREGATE(15,6,(ROW(Tableyear1[])-ROW(INDEX(Tableyear1[],1,1))+1)/(YEAR(Tableyear1[])=YEAR(M468)),1)))*$C$25,O468+MAX($Q$2:Q468)*$C$19),O468)*($J469/$J468)</f>
        <v/>
      </c>
      <c r="P469" s="108">
        <f t="array" ref="P469">IF(YEAR(M469)&lt;&gt;YEAR(M468),IF(O468&gt;INDEX(Table2xAcq.1[],_xlfn.AGGREGATE(15,6,(ROW(Tableyear1[])-ROW(INDEX(Tableyear1[],1,1))+1)/(YEAR(Tableyear1[])=YEAR(M468)),1)),P468+(O468-INDEX(Table2xAcq.1[],_xlfn.AGGREGATE(15,6,(ROW(Tableyear1[])-ROW(INDEX(Tableyear1[],1,1))+1)/(YEAR(Tableyear1[])=YEAR(M468)),1)))*$C$25,P468-MAX($Q$2:Q468)*$C$19),P468)*(1+Tbill_YTM)^(1/52)</f>
        <v/>
      </c>
      <c r="Q469" s="72">
        <f>SUM(N469:P469)</f>
        <v/>
      </c>
      <c r="R469" s="72">
        <f>IF(YEAR(M469)&lt;&gt;YEAR(M468), R468*EXP($C$20/52)+(-MAX(Q$2:Q468)*$C$19), R468*EXP($C$20/52))</f>
        <v/>
      </c>
      <c r="S469" s="73">
        <f>Q469/-R469</f>
        <v/>
      </c>
      <c r="T469" s="67" t="n"/>
      <c r="U469" s="67" t="n"/>
      <c r="V469" s="67" t="n"/>
    </row>
    <row r="470">
      <c r="H470" s="104" t="n">
        <v>34596</v>
      </c>
      <c r="I470" s="105" t="n">
        <v>390.200012207031</v>
      </c>
      <c r="J470" s="106" t="n">
        <v>0.37912620834692</v>
      </c>
      <c r="K470" s="107">
        <f>K469*(1+Tbill_YTM)^(1/52)</f>
        <v/>
      </c>
      <c r="L470" s="67" t="n"/>
      <c r="M470" s="104" t="n">
        <v>34596</v>
      </c>
      <c r="N470" s="108">
        <f>N469*($I470/$I469)</f>
        <v/>
      </c>
      <c r="O470" s="108">
        <f t="array" ref="O470">IF(YEAR(M470)&lt;&gt;YEAR(M469),IF(O469&gt;INDEX(Table2xAcq.1[],_xlfn.AGGREGATE(15,6,(ROW(Tableyear1[])-ROW(INDEX(Tableyear1[],1,1))+1)/(YEAR(Tableyear1[])=YEAR(M469)),1)),O469-(O469-INDEX(Table2xAcq.1[],_xlfn.AGGREGATE(15,6,(ROW(Tableyear1[])-ROW(INDEX(Tableyear1[],1,1))+1)/(YEAR(Tableyear1[])=YEAR(M469)),1)))*$C$25,O469+MAX($Q$2:Q469)*$C$19),O469)*($J470/$J469)</f>
        <v/>
      </c>
      <c r="P470" s="108">
        <f t="array" ref="P470">IF(YEAR(M470)&lt;&gt;YEAR(M469),IF(O469&gt;INDEX(Table2xAcq.1[],_xlfn.AGGREGATE(15,6,(ROW(Tableyear1[])-ROW(INDEX(Tableyear1[],1,1))+1)/(YEAR(Tableyear1[])=YEAR(M469)),1)),P469+(O469-INDEX(Table2xAcq.1[],_xlfn.AGGREGATE(15,6,(ROW(Tableyear1[])-ROW(INDEX(Tableyear1[],1,1))+1)/(YEAR(Tableyear1[])=YEAR(M469)),1)))*$C$25,P469-MAX($Q$2:Q469)*$C$19),P469)*(1+Tbill_YTM)^(1/52)</f>
        <v/>
      </c>
      <c r="Q470" s="72">
        <f>SUM(N470:P470)</f>
        <v/>
      </c>
      <c r="R470" s="72">
        <f>IF(YEAR(M470)&lt;&gt;YEAR(M469), R469*EXP($C$20/52)+(-MAX(Q$2:Q469)*$C$19), R469*EXP($C$20/52))</f>
        <v/>
      </c>
      <c r="S470" s="73">
        <f>Q470/-R470</f>
        <v/>
      </c>
      <c r="T470" s="67" t="n"/>
      <c r="U470" s="67" t="n"/>
      <c r="V470" s="67" t="n"/>
    </row>
    <row r="471">
      <c r="H471" s="104" t="n">
        <v>34603</v>
      </c>
      <c r="I471" s="105" t="n">
        <v>393.850006103515</v>
      </c>
      <c r="J471" s="106" t="n">
        <v>0.3862190238424211</v>
      </c>
      <c r="K471" s="107">
        <f>K470*(1+Tbill_YTM)^(1/52)</f>
        <v/>
      </c>
      <c r="L471" s="67" t="n"/>
      <c r="M471" s="104" t="n">
        <v>34603</v>
      </c>
      <c r="N471" s="108">
        <f>N470*($I471/$I470)</f>
        <v/>
      </c>
      <c r="O471" s="108">
        <f t="array" ref="O471">IF(YEAR(M471)&lt;&gt;YEAR(M470),IF(O470&gt;INDEX(Table2xAcq.1[],_xlfn.AGGREGATE(15,6,(ROW(Tableyear1[])-ROW(INDEX(Tableyear1[],1,1))+1)/(YEAR(Tableyear1[])=YEAR(M470)),1)),O470-(O470-INDEX(Table2xAcq.1[],_xlfn.AGGREGATE(15,6,(ROW(Tableyear1[])-ROW(INDEX(Tableyear1[],1,1))+1)/(YEAR(Tableyear1[])=YEAR(M470)),1)))*$C$25,O470+MAX($Q$2:Q470)*$C$19),O470)*($J471/$J470)</f>
        <v/>
      </c>
      <c r="P471" s="108">
        <f t="array" ref="P471">IF(YEAR(M471)&lt;&gt;YEAR(M470),IF(O470&gt;INDEX(Table2xAcq.1[],_xlfn.AGGREGATE(15,6,(ROW(Tableyear1[])-ROW(INDEX(Tableyear1[],1,1))+1)/(YEAR(Tableyear1[])=YEAR(M470)),1)),P470+(O470-INDEX(Table2xAcq.1[],_xlfn.AGGREGATE(15,6,(ROW(Tableyear1[])-ROW(INDEX(Tableyear1[],1,1))+1)/(YEAR(Tableyear1[])=YEAR(M470)),1)))*$C$25,P470-MAX($Q$2:Q470)*$C$19),P470)*(1+Tbill_YTM)^(1/52)</f>
        <v/>
      </c>
      <c r="Q471" s="72">
        <f>SUM(N471:P471)</f>
        <v/>
      </c>
      <c r="R471" s="72">
        <f>IF(YEAR(M471)&lt;&gt;YEAR(M470), R470*EXP($C$20/52)+(-MAX(Q$2:Q470)*$C$19), R470*EXP($C$20/52))</f>
        <v/>
      </c>
      <c r="S471" s="73">
        <f>Q471/-R471</f>
        <v/>
      </c>
      <c r="T471" s="67" t="n"/>
      <c r="U471" s="67" t="n"/>
      <c r="V471" s="67" t="n"/>
    </row>
    <row r="472">
      <c r="H472" s="104" t="n">
        <v>34610</v>
      </c>
      <c r="I472" s="105" t="n">
        <v>387.359985351562</v>
      </c>
      <c r="J472" s="106" t="n">
        <v>0.3734904752036403</v>
      </c>
      <c r="K472" s="107">
        <f>K471*(1+Tbill_YTM)^(1/52)</f>
        <v/>
      </c>
      <c r="L472" s="67" t="n"/>
      <c r="M472" s="104" t="n">
        <v>34610</v>
      </c>
      <c r="N472" s="108">
        <f>N471*($I472/$I471)</f>
        <v/>
      </c>
      <c r="O472" s="108">
        <f t="array" ref="O472">IF(YEAR(M472)&lt;&gt;YEAR(M471),IF(O471&gt;INDEX(Table2xAcq.1[],_xlfn.AGGREGATE(15,6,(ROW(Tableyear1[])-ROW(INDEX(Tableyear1[],1,1))+1)/(YEAR(Tableyear1[])=YEAR(M471)),1)),O471-(O471-INDEX(Table2xAcq.1[],_xlfn.AGGREGATE(15,6,(ROW(Tableyear1[])-ROW(INDEX(Tableyear1[],1,1))+1)/(YEAR(Tableyear1[])=YEAR(M471)),1)))*$C$25,O471+MAX($Q$2:Q471)*$C$19),O471)*($J472/$J471)</f>
        <v/>
      </c>
      <c r="P472" s="108">
        <f t="array" ref="P472">IF(YEAR(M472)&lt;&gt;YEAR(M471),IF(O471&gt;INDEX(Table2xAcq.1[],_xlfn.AGGREGATE(15,6,(ROW(Tableyear1[])-ROW(INDEX(Tableyear1[],1,1))+1)/(YEAR(Tableyear1[])=YEAR(M471)),1)),P471+(O471-INDEX(Table2xAcq.1[],_xlfn.AGGREGATE(15,6,(ROW(Tableyear1[])-ROW(INDEX(Tableyear1[],1,1))+1)/(YEAR(Tableyear1[])=YEAR(M471)),1)))*$C$25,P471-MAX($Q$2:Q471)*$C$19),P471)*(1+Tbill_YTM)^(1/52)</f>
        <v/>
      </c>
      <c r="Q472" s="72">
        <f>SUM(N472:P472)</f>
        <v/>
      </c>
      <c r="R472" s="72">
        <f>IF(YEAR(M472)&lt;&gt;YEAR(M471), R471*EXP($C$20/52)+(-MAX(Q$2:Q471)*$C$19), R471*EXP($C$20/52))</f>
        <v/>
      </c>
      <c r="S472" s="73">
        <f>Q472/-R472</f>
        <v/>
      </c>
      <c r="T472" s="67" t="n"/>
      <c r="U472" s="67" t="n"/>
      <c r="V472" s="67" t="n"/>
    </row>
    <row r="473">
      <c r="H473" s="104" t="n">
        <v>34617</v>
      </c>
      <c r="I473" s="105" t="n">
        <v>398.799987792968</v>
      </c>
      <c r="J473" s="106" t="n">
        <v>0.3955512564394393</v>
      </c>
      <c r="K473" s="107">
        <f>K472*(1+Tbill_YTM)^(1/52)</f>
        <v/>
      </c>
      <c r="L473" s="67" t="n"/>
      <c r="M473" s="104" t="n">
        <v>34617</v>
      </c>
      <c r="N473" s="108">
        <f>N472*($I473/$I472)</f>
        <v/>
      </c>
      <c r="O473" s="108">
        <f t="array" ref="O473">IF(YEAR(M473)&lt;&gt;YEAR(M472),IF(O472&gt;INDEX(Table2xAcq.1[],_xlfn.AGGREGATE(15,6,(ROW(Tableyear1[])-ROW(INDEX(Tableyear1[],1,1))+1)/(YEAR(Tableyear1[])=YEAR(M472)),1)),O472-(O472-INDEX(Table2xAcq.1[],_xlfn.AGGREGATE(15,6,(ROW(Tableyear1[])-ROW(INDEX(Tableyear1[],1,1))+1)/(YEAR(Tableyear1[])=YEAR(M472)),1)))*$C$25,O472+MAX($Q$2:Q472)*$C$19),O472)*($J473/$J472)</f>
        <v/>
      </c>
      <c r="P473" s="108">
        <f t="array" ref="P473">IF(YEAR(M473)&lt;&gt;YEAR(M472),IF(O472&gt;INDEX(Table2xAcq.1[],_xlfn.AGGREGATE(15,6,(ROW(Tableyear1[])-ROW(INDEX(Tableyear1[],1,1))+1)/(YEAR(Tableyear1[])=YEAR(M472)),1)),P472+(O472-INDEX(Table2xAcq.1[],_xlfn.AGGREGATE(15,6,(ROW(Tableyear1[])-ROW(INDEX(Tableyear1[],1,1))+1)/(YEAR(Tableyear1[])=YEAR(M472)),1)))*$C$25,P472-MAX($Q$2:Q472)*$C$19),P472)*(1+Tbill_YTM)^(1/52)</f>
        <v/>
      </c>
      <c r="Q473" s="72">
        <f>SUM(N473:P473)</f>
        <v/>
      </c>
      <c r="R473" s="72">
        <f>IF(YEAR(M473)&lt;&gt;YEAR(M472), R472*EXP($C$20/52)+(-MAX(Q$2:Q472)*$C$19), R472*EXP($C$20/52))</f>
        <v/>
      </c>
      <c r="S473" s="73">
        <f>Q473/-R473</f>
        <v/>
      </c>
      <c r="T473" s="67" t="n"/>
      <c r="U473" s="67" t="n"/>
      <c r="V473" s="67" t="n"/>
    </row>
    <row r="474">
      <c r="H474" s="104" t="n">
        <v>34624</v>
      </c>
      <c r="I474" s="105" t="n">
        <v>400.519989013671</v>
      </c>
      <c r="J474" s="106" t="n">
        <v>0.3989632357009815</v>
      </c>
      <c r="K474" s="107">
        <f>K473*(1+Tbill_YTM)^(1/52)</f>
        <v/>
      </c>
      <c r="L474" s="67" t="n"/>
      <c r="M474" s="104" t="n">
        <v>34624</v>
      </c>
      <c r="N474" s="108">
        <f>N473*($I474/$I473)</f>
        <v/>
      </c>
      <c r="O474" s="108">
        <f t="array" ref="O474">IF(YEAR(M474)&lt;&gt;YEAR(M473),IF(O473&gt;INDEX(Table2xAcq.1[],_xlfn.AGGREGATE(15,6,(ROW(Tableyear1[])-ROW(INDEX(Tableyear1[],1,1))+1)/(YEAR(Tableyear1[])=YEAR(M473)),1)),O473-(O473-INDEX(Table2xAcq.1[],_xlfn.AGGREGATE(15,6,(ROW(Tableyear1[])-ROW(INDEX(Tableyear1[],1,1))+1)/(YEAR(Tableyear1[])=YEAR(M473)),1)))*$C$25,O473+MAX($Q$2:Q473)*$C$19),O473)*($J474/$J473)</f>
        <v/>
      </c>
      <c r="P474" s="108">
        <f t="array" ref="P474">IF(YEAR(M474)&lt;&gt;YEAR(M473),IF(O473&gt;INDEX(Table2xAcq.1[],_xlfn.AGGREGATE(15,6,(ROW(Tableyear1[])-ROW(INDEX(Tableyear1[],1,1))+1)/(YEAR(Tableyear1[])=YEAR(M473)),1)),P473+(O473-INDEX(Table2xAcq.1[],_xlfn.AGGREGATE(15,6,(ROW(Tableyear1[])-ROW(INDEX(Tableyear1[],1,1))+1)/(YEAR(Tableyear1[])=YEAR(M473)),1)))*$C$25,P473-MAX($Q$2:Q473)*$C$19),P473)*(1+Tbill_YTM)^(1/52)</f>
        <v/>
      </c>
      <c r="Q474" s="72">
        <f>SUM(N474:P474)</f>
        <v/>
      </c>
      <c r="R474" s="72">
        <f>IF(YEAR(M474)&lt;&gt;YEAR(M473), R473*EXP($C$20/52)+(-MAX(Q$2:Q473)*$C$19), R473*EXP($C$20/52))</f>
        <v/>
      </c>
      <c r="S474" s="73">
        <f>Q474/-R474</f>
        <v/>
      </c>
      <c r="T474" s="67" t="n"/>
      <c r="U474" s="67" t="n"/>
      <c r="V474" s="67" t="n"/>
    </row>
    <row r="475">
      <c r="H475" s="104" t="n">
        <v>34631</v>
      </c>
      <c r="I475" s="105" t="n">
        <v>411.83999633789</v>
      </c>
      <c r="J475" s="106" t="n">
        <v>0.4215152524497639</v>
      </c>
      <c r="K475" s="107">
        <f>K474*(1+Tbill_YTM)^(1/52)</f>
        <v/>
      </c>
      <c r="L475" s="67" t="n"/>
      <c r="M475" s="104" t="n">
        <v>34631</v>
      </c>
      <c r="N475" s="108">
        <f>N474*($I475/$I474)</f>
        <v/>
      </c>
      <c r="O475" s="108">
        <f t="array" ref="O475">IF(YEAR(M475)&lt;&gt;YEAR(M474),IF(O474&gt;INDEX(Table2xAcq.1[],_xlfn.AGGREGATE(15,6,(ROW(Tableyear1[])-ROW(INDEX(Tableyear1[],1,1))+1)/(YEAR(Tableyear1[])=YEAR(M474)),1)),O474-(O474-INDEX(Table2xAcq.1[],_xlfn.AGGREGATE(15,6,(ROW(Tableyear1[])-ROW(INDEX(Tableyear1[],1,1))+1)/(YEAR(Tableyear1[])=YEAR(M474)),1)))*$C$25,O474+MAX($Q$2:Q474)*$C$19),O474)*($J475/$J474)</f>
        <v/>
      </c>
      <c r="P475" s="108">
        <f t="array" ref="P475">IF(YEAR(M475)&lt;&gt;YEAR(M474),IF(O474&gt;INDEX(Table2xAcq.1[],_xlfn.AGGREGATE(15,6,(ROW(Tableyear1[])-ROW(INDEX(Tableyear1[],1,1))+1)/(YEAR(Tableyear1[])=YEAR(M474)),1)),P474+(O474-INDEX(Table2xAcq.1[],_xlfn.AGGREGATE(15,6,(ROW(Tableyear1[])-ROW(INDEX(Tableyear1[],1,1))+1)/(YEAR(Tableyear1[])=YEAR(M474)),1)))*$C$25,P474-MAX($Q$2:Q474)*$C$19),P474)*(1+Tbill_YTM)^(1/52)</f>
        <v/>
      </c>
      <c r="Q475" s="72">
        <f>SUM(N475:P475)</f>
        <v/>
      </c>
      <c r="R475" s="72">
        <f>IF(YEAR(M475)&lt;&gt;YEAR(M474), R474*EXP($C$20/52)+(-MAX(Q$2:Q474)*$C$19), R474*EXP($C$20/52))</f>
        <v/>
      </c>
      <c r="S475" s="73">
        <f>Q475/-R475</f>
        <v/>
      </c>
      <c r="T475" s="67" t="n"/>
      <c r="U475" s="67" t="n"/>
      <c r="V475" s="67" t="n"/>
    </row>
    <row r="476">
      <c r="H476" s="104" t="n">
        <v>34638</v>
      </c>
      <c r="I476" s="105" t="n">
        <v>401.459991455078</v>
      </c>
      <c r="J476" s="106" t="n">
        <v>0.4002675328619918</v>
      </c>
      <c r="K476" s="107">
        <f>K475*(1+Tbill_YTM)^(1/52)</f>
        <v/>
      </c>
      <c r="L476" s="67" t="n"/>
      <c r="M476" s="104" t="n">
        <v>34638</v>
      </c>
      <c r="N476" s="108">
        <f>N475*($I476/$I475)</f>
        <v/>
      </c>
      <c r="O476" s="108">
        <f t="array" ref="O476">IF(YEAR(M476)&lt;&gt;YEAR(M475),IF(O475&gt;INDEX(Table2xAcq.1[],_xlfn.AGGREGATE(15,6,(ROW(Tableyear1[])-ROW(INDEX(Tableyear1[],1,1))+1)/(YEAR(Tableyear1[])=YEAR(M475)),1)),O475-(O475-INDEX(Table2xAcq.1[],_xlfn.AGGREGATE(15,6,(ROW(Tableyear1[])-ROW(INDEX(Tableyear1[],1,1))+1)/(YEAR(Tableyear1[])=YEAR(M475)),1)))*$C$25,O475+MAX($Q$2:Q475)*$C$19),O475)*($J476/$J475)</f>
        <v/>
      </c>
      <c r="P476" s="108">
        <f t="array" ref="P476">IF(YEAR(M476)&lt;&gt;YEAR(M475),IF(O475&gt;INDEX(Table2xAcq.1[],_xlfn.AGGREGATE(15,6,(ROW(Tableyear1[])-ROW(INDEX(Tableyear1[],1,1))+1)/(YEAR(Tableyear1[])=YEAR(M475)),1)),P475+(O475-INDEX(Table2xAcq.1[],_xlfn.AGGREGATE(15,6,(ROW(Tableyear1[])-ROW(INDEX(Tableyear1[],1,1))+1)/(YEAR(Tableyear1[])=YEAR(M475)),1)))*$C$25,P475-MAX($Q$2:Q475)*$C$19),P475)*(1+Tbill_YTM)^(1/52)</f>
        <v/>
      </c>
      <c r="Q476" s="72">
        <f>SUM(N476:P476)</f>
        <v/>
      </c>
      <c r="R476" s="72">
        <f>IF(YEAR(M476)&lt;&gt;YEAR(M475), R475*EXP($C$20/52)+(-MAX(Q$2:Q475)*$C$19), R475*EXP($C$20/52))</f>
        <v/>
      </c>
      <c r="S476" s="73">
        <f>Q476/-R476</f>
        <v/>
      </c>
      <c r="T476" s="67" t="n"/>
      <c r="U476" s="67" t="n"/>
      <c r="V476" s="67" t="n"/>
    </row>
    <row r="477">
      <c r="H477" s="104" t="n">
        <v>34645</v>
      </c>
      <c r="I477" s="105" t="n">
        <v>404.779998779296</v>
      </c>
      <c r="J477" s="106" t="n">
        <v>0.4068878246421613</v>
      </c>
      <c r="K477" s="107">
        <f>K476*(1+Tbill_YTM)^(1/52)</f>
        <v/>
      </c>
      <c r="L477" s="67" t="n"/>
      <c r="M477" s="104" t="n">
        <v>34645</v>
      </c>
      <c r="N477" s="108">
        <f>N476*($I477/$I476)</f>
        <v/>
      </c>
      <c r="O477" s="108">
        <f t="array" ref="O477">IF(YEAR(M477)&lt;&gt;YEAR(M476),IF(O476&gt;INDEX(Table2xAcq.1[],_xlfn.AGGREGATE(15,6,(ROW(Tableyear1[])-ROW(INDEX(Tableyear1[],1,1))+1)/(YEAR(Tableyear1[])=YEAR(M476)),1)),O476-(O476-INDEX(Table2xAcq.1[],_xlfn.AGGREGATE(15,6,(ROW(Tableyear1[])-ROW(INDEX(Tableyear1[],1,1))+1)/(YEAR(Tableyear1[])=YEAR(M476)),1)))*$C$25,O476+MAX($Q$2:Q476)*$C$19),O476)*($J477/$J476)</f>
        <v/>
      </c>
      <c r="P477" s="108">
        <f t="array" ref="P477">IF(YEAR(M477)&lt;&gt;YEAR(M476),IF(O476&gt;INDEX(Table2xAcq.1[],_xlfn.AGGREGATE(15,6,(ROW(Tableyear1[])-ROW(INDEX(Tableyear1[],1,1))+1)/(YEAR(Tableyear1[])=YEAR(M476)),1)),P476+(O476-INDEX(Table2xAcq.1[],_xlfn.AGGREGATE(15,6,(ROW(Tableyear1[])-ROW(INDEX(Tableyear1[],1,1))+1)/(YEAR(Tableyear1[])=YEAR(M476)),1)))*$C$25,P476-MAX($Q$2:Q476)*$C$19),P476)*(1+Tbill_YTM)^(1/52)</f>
        <v/>
      </c>
      <c r="Q477" s="72">
        <f>SUM(N477:P477)</f>
        <v/>
      </c>
      <c r="R477" s="72">
        <f>IF(YEAR(M477)&lt;&gt;YEAR(M476), R476*EXP($C$20/52)+(-MAX(Q$2:Q476)*$C$19), R476*EXP($C$20/52))</f>
        <v/>
      </c>
      <c r="S477" s="73">
        <f>Q477/-R477</f>
        <v/>
      </c>
      <c r="T477" s="67" t="n"/>
      <c r="U477" s="67" t="n"/>
      <c r="V477" s="67" t="n"/>
    </row>
    <row r="478">
      <c r="H478" s="104" t="n">
        <v>34652</v>
      </c>
      <c r="I478" s="105" t="n">
        <v>412.429992675781</v>
      </c>
      <c r="J478" s="106" t="n">
        <v>0.4222674846276033</v>
      </c>
      <c r="K478" s="107">
        <f>K477*(1+Tbill_YTM)^(1/52)</f>
        <v/>
      </c>
      <c r="L478" s="67" t="n"/>
      <c r="M478" s="104" t="n">
        <v>34652</v>
      </c>
      <c r="N478" s="108">
        <f>N477*($I478/$I477)</f>
        <v/>
      </c>
      <c r="O478" s="108">
        <f t="array" ref="O478">IF(YEAR(M478)&lt;&gt;YEAR(M477),IF(O477&gt;INDEX(Table2xAcq.1[],_xlfn.AGGREGATE(15,6,(ROW(Tableyear1[])-ROW(INDEX(Tableyear1[],1,1))+1)/(YEAR(Tableyear1[])=YEAR(M477)),1)),O477-(O477-INDEX(Table2xAcq.1[],_xlfn.AGGREGATE(15,6,(ROW(Tableyear1[])-ROW(INDEX(Tableyear1[],1,1))+1)/(YEAR(Tableyear1[])=YEAR(M477)),1)))*$C$25,O477+MAX($Q$2:Q477)*$C$19),O477)*($J478/$J477)</f>
        <v/>
      </c>
      <c r="P478" s="108">
        <f t="array" ref="P478">IF(YEAR(M478)&lt;&gt;YEAR(M477),IF(O477&gt;INDEX(Table2xAcq.1[],_xlfn.AGGREGATE(15,6,(ROW(Tableyear1[])-ROW(INDEX(Tableyear1[],1,1))+1)/(YEAR(Tableyear1[])=YEAR(M477)),1)),P477+(O477-INDEX(Table2xAcq.1[],_xlfn.AGGREGATE(15,6,(ROW(Tableyear1[])-ROW(INDEX(Tableyear1[],1,1))+1)/(YEAR(Tableyear1[])=YEAR(M477)),1)))*$C$25,P477-MAX($Q$2:Q477)*$C$19),P477)*(1+Tbill_YTM)^(1/52)</f>
        <v/>
      </c>
      <c r="Q478" s="72">
        <f>SUM(N478:P478)</f>
        <v/>
      </c>
      <c r="R478" s="72">
        <f>IF(YEAR(M478)&lt;&gt;YEAR(M477), R477*EXP($C$20/52)+(-MAX(Q$2:Q477)*$C$19), R477*EXP($C$20/52))</f>
        <v/>
      </c>
      <c r="S478" s="73">
        <f>Q478/-R478</f>
        <v/>
      </c>
      <c r="T478" s="67" t="n"/>
      <c r="U478" s="67" t="n"/>
      <c r="V478" s="67" t="n"/>
    </row>
    <row r="479">
      <c r="H479" s="104" t="n">
        <v>34659</v>
      </c>
      <c r="I479" s="105" t="n">
        <v>401.170013427734</v>
      </c>
      <c r="J479" s="106" t="n">
        <v>0.3992103685183508</v>
      </c>
      <c r="K479" s="107">
        <f>K478*(1+Tbill_YTM)^(1/52)</f>
        <v/>
      </c>
      <c r="L479" s="67" t="n"/>
      <c r="M479" s="104" t="n">
        <v>34659</v>
      </c>
      <c r="N479" s="108">
        <f>N478*($I479/$I478)</f>
        <v/>
      </c>
      <c r="O479" s="108">
        <f t="array" ref="O479">IF(YEAR(M479)&lt;&gt;YEAR(M478),IF(O478&gt;INDEX(Table2xAcq.1[],_xlfn.AGGREGATE(15,6,(ROW(Tableyear1[])-ROW(INDEX(Tableyear1[],1,1))+1)/(YEAR(Tableyear1[])=YEAR(M478)),1)),O478-(O478-INDEX(Table2xAcq.1[],_xlfn.AGGREGATE(15,6,(ROW(Tableyear1[])-ROW(INDEX(Tableyear1[],1,1))+1)/(YEAR(Tableyear1[])=YEAR(M478)),1)))*$C$25,O478+MAX($Q$2:Q478)*$C$19),O478)*($J479/$J478)</f>
        <v/>
      </c>
      <c r="P479" s="108">
        <f t="array" ref="P479">IF(YEAR(M479)&lt;&gt;YEAR(M478),IF(O478&gt;INDEX(Table2xAcq.1[],_xlfn.AGGREGATE(15,6,(ROW(Tableyear1[])-ROW(INDEX(Tableyear1[],1,1))+1)/(YEAR(Tableyear1[])=YEAR(M478)),1)),P478+(O478-INDEX(Table2xAcq.1[],_xlfn.AGGREGATE(15,6,(ROW(Tableyear1[])-ROW(INDEX(Tableyear1[],1,1))+1)/(YEAR(Tableyear1[])=YEAR(M478)),1)))*$C$25,P478-MAX($Q$2:Q478)*$C$19),P478)*(1+Tbill_YTM)^(1/52)</f>
        <v/>
      </c>
      <c r="Q479" s="72">
        <f>SUM(N479:P479)</f>
        <v/>
      </c>
      <c r="R479" s="72">
        <f>IF(YEAR(M479)&lt;&gt;YEAR(M478), R478*EXP($C$20/52)+(-MAX(Q$2:Q478)*$C$19), R478*EXP($C$20/52))</f>
        <v/>
      </c>
      <c r="S479" s="73">
        <f>Q479/-R479</f>
        <v/>
      </c>
      <c r="T479" s="67" t="n"/>
      <c r="U479" s="67" t="n"/>
      <c r="V479" s="67" t="n"/>
    </row>
    <row r="480">
      <c r="H480" s="104" t="n">
        <v>34666</v>
      </c>
      <c r="I480" s="105" t="n">
        <v>402.040008544921</v>
      </c>
      <c r="J480" s="106" t="n">
        <v>0.4009418592066695</v>
      </c>
      <c r="K480" s="107">
        <f>K479*(1+Tbill_YTM)^(1/52)</f>
        <v/>
      </c>
      <c r="L480" s="67" t="n"/>
      <c r="M480" s="104" t="n">
        <v>34666</v>
      </c>
      <c r="N480" s="108">
        <f>N479*($I480/$I479)</f>
        <v/>
      </c>
      <c r="O480" s="108">
        <f t="array" ref="O480">IF(YEAR(M480)&lt;&gt;YEAR(M479),IF(O479&gt;INDEX(Table2xAcq.1[],_xlfn.AGGREGATE(15,6,(ROW(Tableyear1[])-ROW(INDEX(Tableyear1[],1,1))+1)/(YEAR(Tableyear1[])=YEAR(M479)),1)),O479-(O479-INDEX(Table2xAcq.1[],_xlfn.AGGREGATE(15,6,(ROW(Tableyear1[])-ROW(INDEX(Tableyear1[],1,1))+1)/(YEAR(Tableyear1[])=YEAR(M479)),1)))*$C$25,O479+MAX($Q$2:Q479)*$C$19),O479)*($J480/$J479)</f>
        <v/>
      </c>
      <c r="P480" s="108">
        <f t="array" ref="P480">IF(YEAR(M480)&lt;&gt;YEAR(M479),IF(O479&gt;INDEX(Table2xAcq.1[],_xlfn.AGGREGATE(15,6,(ROW(Tableyear1[])-ROW(INDEX(Tableyear1[],1,1))+1)/(YEAR(Tableyear1[])=YEAR(M479)),1)),P479+(O479-INDEX(Table2xAcq.1[],_xlfn.AGGREGATE(15,6,(ROW(Tableyear1[])-ROW(INDEX(Tableyear1[],1,1))+1)/(YEAR(Tableyear1[])=YEAR(M479)),1)))*$C$25,P479-MAX($Q$2:Q479)*$C$19),P479)*(1+Tbill_YTM)^(1/52)</f>
        <v/>
      </c>
      <c r="Q480" s="72">
        <f>SUM(N480:P480)</f>
        <v/>
      </c>
      <c r="R480" s="72">
        <f>IF(YEAR(M480)&lt;&gt;YEAR(M479), R479*EXP($C$20/52)+(-MAX(Q$2:Q479)*$C$19), R479*EXP($C$20/52))</f>
        <v/>
      </c>
      <c r="S480" s="73">
        <f>Q480/-R480</f>
        <v/>
      </c>
      <c r="T480" s="67" t="n"/>
      <c r="U480" s="67" t="n"/>
      <c r="V480" s="67" t="n"/>
    </row>
    <row r="481">
      <c r="H481" s="104" t="n">
        <v>34673</v>
      </c>
      <c r="I481" s="105" t="n">
        <v>388.630004882812</v>
      </c>
      <c r="J481" s="106" t="n">
        <v>0.3741951092017953</v>
      </c>
      <c r="K481" s="107">
        <f>K480*(1+Tbill_YTM)^(1/52)</f>
        <v/>
      </c>
      <c r="L481" s="67" t="n"/>
      <c r="M481" s="104" t="n">
        <v>34673</v>
      </c>
      <c r="N481" s="108">
        <f>N480*($I481/$I480)</f>
        <v/>
      </c>
      <c r="O481" s="108">
        <f t="array" ref="O481">IF(YEAR(M481)&lt;&gt;YEAR(M480),IF(O480&gt;INDEX(Table2xAcq.1[],_xlfn.AGGREGATE(15,6,(ROW(Tableyear1[])-ROW(INDEX(Tableyear1[],1,1))+1)/(YEAR(Tableyear1[])=YEAR(M480)),1)),O480-(O480-INDEX(Table2xAcq.1[],_xlfn.AGGREGATE(15,6,(ROW(Tableyear1[])-ROW(INDEX(Tableyear1[],1,1))+1)/(YEAR(Tableyear1[])=YEAR(M480)),1)))*$C$25,O480+MAX($Q$2:Q480)*$C$19),O480)*($J481/$J480)</f>
        <v/>
      </c>
      <c r="P481" s="108">
        <f t="array" ref="P481">IF(YEAR(M481)&lt;&gt;YEAR(M480),IF(O480&gt;INDEX(Table2xAcq.1[],_xlfn.AGGREGATE(15,6,(ROW(Tableyear1[])-ROW(INDEX(Tableyear1[],1,1))+1)/(YEAR(Tableyear1[])=YEAR(M480)),1)),P480+(O480-INDEX(Table2xAcq.1[],_xlfn.AGGREGATE(15,6,(ROW(Tableyear1[])-ROW(INDEX(Tableyear1[],1,1))+1)/(YEAR(Tableyear1[])=YEAR(M480)),1)))*$C$25,P480-MAX($Q$2:Q480)*$C$19),P480)*(1+Tbill_YTM)^(1/52)</f>
        <v/>
      </c>
      <c r="Q481" s="72">
        <f>SUM(N481:P481)</f>
        <v/>
      </c>
      <c r="R481" s="72">
        <f>IF(YEAR(M481)&lt;&gt;YEAR(M480), R480*EXP($C$20/52)+(-MAX(Q$2:Q480)*$C$19), R480*EXP($C$20/52))</f>
        <v/>
      </c>
      <c r="S481" s="73">
        <f>Q481/-R481</f>
        <v/>
      </c>
      <c r="T481" s="67" t="n"/>
      <c r="U481" s="67" t="n"/>
      <c r="V481" s="67" t="n"/>
    </row>
    <row r="482">
      <c r="H482" s="104" t="n">
        <v>34680</v>
      </c>
      <c r="I482" s="105" t="n">
        <v>392.010009765625</v>
      </c>
      <c r="J482" s="106" t="n">
        <v>0.3807040317262318</v>
      </c>
      <c r="K482" s="107">
        <f>K481*(1+Tbill_YTM)^(1/52)</f>
        <v/>
      </c>
      <c r="L482" s="67" t="n"/>
      <c r="M482" s="104" t="n">
        <v>34680</v>
      </c>
      <c r="N482" s="108">
        <f>N481*($I482/$I481)</f>
        <v/>
      </c>
      <c r="O482" s="108">
        <f t="array" ref="O482">IF(YEAR(M482)&lt;&gt;YEAR(M481),IF(O481&gt;INDEX(Table2xAcq.1[],_xlfn.AGGREGATE(15,6,(ROW(Tableyear1[])-ROW(INDEX(Tableyear1[],1,1))+1)/(YEAR(Tableyear1[])=YEAR(M481)),1)),O481-(O481-INDEX(Table2xAcq.1[],_xlfn.AGGREGATE(15,6,(ROW(Tableyear1[])-ROW(INDEX(Tableyear1[],1,1))+1)/(YEAR(Tableyear1[])=YEAR(M481)),1)))*$C$25,O481+MAX($Q$2:Q481)*$C$19),O481)*($J482/$J481)</f>
        <v/>
      </c>
      <c r="P482" s="108">
        <f t="array" ref="P482">IF(YEAR(M482)&lt;&gt;YEAR(M481),IF(O481&gt;INDEX(Table2xAcq.1[],_xlfn.AGGREGATE(15,6,(ROW(Tableyear1[])-ROW(INDEX(Tableyear1[],1,1))+1)/(YEAR(Tableyear1[])=YEAR(M481)),1)),P481+(O481-INDEX(Table2xAcq.1[],_xlfn.AGGREGATE(15,6,(ROW(Tableyear1[])-ROW(INDEX(Tableyear1[],1,1))+1)/(YEAR(Tableyear1[])=YEAR(M481)),1)))*$C$25,P481-MAX($Q$2:Q481)*$C$19),P481)*(1+Tbill_YTM)^(1/52)</f>
        <v/>
      </c>
      <c r="Q482" s="72">
        <f>SUM(N482:P482)</f>
        <v/>
      </c>
      <c r="R482" s="72">
        <f>IF(YEAR(M482)&lt;&gt;YEAR(M481), R481*EXP($C$20/52)+(-MAX(Q$2:Q481)*$C$19), R481*EXP($C$20/52))</f>
        <v/>
      </c>
      <c r="S482" s="73">
        <f>Q482/-R482</f>
        <v/>
      </c>
      <c r="T482" s="67" t="n"/>
      <c r="U482" s="67" t="n"/>
      <c r="V482" s="67" t="n"/>
    </row>
    <row r="483">
      <c r="H483" s="104" t="n">
        <v>34687</v>
      </c>
      <c r="I483" s="105" t="n">
        <v>401.149993896484</v>
      </c>
      <c r="J483" s="106" t="n">
        <v>0.3984567866143643</v>
      </c>
      <c r="K483" s="107">
        <f>K482*(1+Tbill_YTM)^(1/52)</f>
        <v/>
      </c>
      <c r="L483" s="67" t="n"/>
      <c r="M483" s="104" t="n">
        <v>34687</v>
      </c>
      <c r="N483" s="108">
        <f>N482*($I483/$I482)</f>
        <v/>
      </c>
      <c r="O483" s="108">
        <f t="array" ref="O483">IF(YEAR(M483)&lt;&gt;YEAR(M482),IF(O482&gt;INDEX(Table2xAcq.1[],_xlfn.AGGREGATE(15,6,(ROW(Tableyear1[])-ROW(INDEX(Tableyear1[],1,1))+1)/(YEAR(Tableyear1[])=YEAR(M482)),1)),O482-(O482-INDEX(Table2xAcq.1[],_xlfn.AGGREGATE(15,6,(ROW(Tableyear1[])-ROW(INDEX(Tableyear1[],1,1))+1)/(YEAR(Tableyear1[])=YEAR(M482)),1)))*$C$25,O482+MAX($Q$2:Q482)*$C$19),O482)*($J483/$J482)</f>
        <v/>
      </c>
      <c r="P483" s="108">
        <f t="array" ref="P483">IF(YEAR(M483)&lt;&gt;YEAR(M482),IF(O482&gt;INDEX(Table2xAcq.1[],_xlfn.AGGREGATE(15,6,(ROW(Tableyear1[])-ROW(INDEX(Tableyear1[],1,1))+1)/(YEAR(Tableyear1[])=YEAR(M482)),1)),P482+(O482-INDEX(Table2xAcq.1[],_xlfn.AGGREGATE(15,6,(ROW(Tableyear1[])-ROW(INDEX(Tableyear1[],1,1))+1)/(YEAR(Tableyear1[])=YEAR(M482)),1)))*$C$25,P482-MAX($Q$2:Q482)*$C$19),P482)*(1+Tbill_YTM)^(1/52)</f>
        <v/>
      </c>
      <c r="Q483" s="72">
        <f>SUM(N483:P483)</f>
        <v/>
      </c>
      <c r="R483" s="72">
        <f>IF(YEAR(M483)&lt;&gt;YEAR(M482), R482*EXP($C$20/52)+(-MAX(Q$2:Q482)*$C$19), R482*EXP($C$20/52))</f>
        <v/>
      </c>
      <c r="S483" s="73">
        <f>Q483/-R483</f>
        <v/>
      </c>
      <c r="T483" s="67" t="n"/>
      <c r="U483" s="67" t="n"/>
      <c r="V483" s="67" t="n"/>
    </row>
    <row r="484" ht="17.5" customHeight="1" s="15">
      <c r="A484" s="4" t="n"/>
      <c r="G484" s="110" t="inlineStr">
        <is>
          <t>year-end</t>
        </is>
      </c>
      <c r="H484" s="111" t="n">
        <v>34694</v>
      </c>
      <c r="I484" s="112" t="n">
        <v>404.269989013671</v>
      </c>
      <c r="J484" s="113" t="n">
        <v>0.4046548833241335</v>
      </c>
      <c r="K484" s="114">
        <f>K483*(1+Tbill_YTM)^(1/52)</f>
        <v/>
      </c>
      <c r="L484" s="114" t="n"/>
      <c r="M484" s="111" t="n">
        <v>34694</v>
      </c>
      <c r="N484" s="118">
        <f>N483*($I484/$I483)</f>
        <v/>
      </c>
      <c r="O484" s="115">
        <f t="array" ref="O484">IF(YEAR(M484)&lt;&gt;YEAR(M483),IF(O483&gt;INDEX(Table2xAcq.1[],_xlfn.AGGREGATE(15,6,(ROW(Tableyear1[])-ROW(INDEX(Tableyear1[],1,1))+1)/(YEAR(Tableyear1[])=YEAR(M483)),1)),O483-(O483-INDEX(Table2xAcq.1[],_xlfn.AGGREGATE(15,6,(ROW(Tableyear1[])-ROW(INDEX(Tableyear1[],1,1))+1)/(YEAR(Tableyear1[])=YEAR(M483)),1)))*$C$25,O483+MAX($Q$2:Q483)*$C$19),O483)*($J484/$J483)</f>
        <v/>
      </c>
      <c r="P484" s="115">
        <f t="array" ref="P484">IF(YEAR(M484)&lt;&gt;YEAR(M483),IF(O483&gt;INDEX(Table2xAcq.1[],_xlfn.AGGREGATE(15,6,(ROW(Tableyear1[])-ROW(INDEX(Tableyear1[],1,1))+1)/(YEAR(Tableyear1[])=YEAR(M483)),1)),P483+(O483-INDEX(Table2xAcq.1[],_xlfn.AGGREGATE(15,6,(ROW(Tableyear1[])-ROW(INDEX(Tableyear1[],1,1))+1)/(YEAR(Tableyear1[])=YEAR(M483)),1)))*$C$25,P483-MAX($Q$2:Q483)*$C$19),P483)*(1+Tbill_YTM)^(1/52)</f>
        <v/>
      </c>
      <c r="Q484" s="116">
        <f>SUM(N484:P484)</f>
        <v/>
      </c>
      <c r="R484" s="119">
        <f>IF(YEAR(M484)&lt;&gt;YEAR(M483), R483*EXP($C$20/52)+(-MAX(Q$2:Q483)*$C$19), R483*EXP($C$20/52))</f>
        <v/>
      </c>
      <c r="S484" s="117">
        <f>Q484/-R484</f>
        <v/>
      </c>
      <c r="T484" s="110" t="n"/>
      <c r="U484" s="110" t="n"/>
      <c r="V484" s="110" t="n"/>
    </row>
    <row r="485" ht="17.5" customHeight="1" s="15">
      <c r="H485" s="104" t="n">
        <v>34701</v>
      </c>
      <c r="I485" s="105" t="n">
        <v>401.58999633789</v>
      </c>
      <c r="J485" s="106" t="n">
        <v>0.3992897948782977</v>
      </c>
      <c r="K485" s="107">
        <f>K484*(1+Tbill_YTM)^(1/52)</f>
        <v/>
      </c>
      <c r="L485" s="67" t="n"/>
      <c r="M485" s="104" t="n">
        <v>34701</v>
      </c>
      <c r="N485" s="108">
        <f>N484*($I485/$I484)</f>
        <v/>
      </c>
      <c r="O485" s="108">
        <f t="array" ref="O485">IF(YEAR(M485)&lt;&gt;YEAR(M484),IF(O484&gt;INDEX(Table2xAcq.1[],_xlfn.AGGREGATE(15,6,(ROW(Tableyear1[])-ROW(INDEX(Tableyear1[],1,1))+1)/(YEAR(Tableyear1[])=YEAR(M484)),1)),O484-(O484-INDEX(Table2xAcq.1[],_xlfn.AGGREGATE(15,6,(ROW(Tableyear1[])-ROW(INDEX(Tableyear1[],1,1))+1)/(YEAR(Tableyear1[])=YEAR(M484)),1)))*$C$25,O484+MAX($Q$2:Q484)*$C$19),O484)*($J485/$J484)</f>
        <v/>
      </c>
      <c r="P485" s="108">
        <f t="array" ref="P485">IF(YEAR(M485)&lt;&gt;YEAR(M484),IF(O484&gt;INDEX(Table2xAcq.1[],_xlfn.AGGREGATE(15,6,(ROW(Tableyear1[])-ROW(INDEX(Tableyear1[],1,1))+1)/(YEAR(Tableyear1[])=YEAR(M484)),1)),P484+(O484-INDEX(Table2xAcq.1[],_xlfn.AGGREGATE(15,6,(ROW(Tableyear1[])-ROW(INDEX(Tableyear1[],1,1))+1)/(YEAR(Tableyear1[])=YEAR(M484)),1)))*$C$25,P484-MAX($Q$2:Q484)*$C$19),P484)*(1+Tbill_YTM)^(1/52)</f>
        <v/>
      </c>
      <c r="Q485" s="72">
        <f>SUM(N485:P485)</f>
        <v/>
      </c>
      <c r="R485" s="72">
        <f>IF(YEAR(M485)&lt;&gt;YEAR(M484), R484*EXP($C$20/52)+(-MAX(Q$2:Q484)*$C$19), R484*EXP($C$20/52))</f>
        <v/>
      </c>
      <c r="S485" s="73">
        <f>Q485/-R485</f>
        <v/>
      </c>
      <c r="T485" s="67" t="n"/>
      <c r="U485" s="67" t="n"/>
      <c r="V485" s="67" t="n"/>
    </row>
    <row r="486">
      <c r="H486" s="104" t="n">
        <v>34708</v>
      </c>
      <c r="I486" s="105" t="n">
        <v>410.480010986328</v>
      </c>
      <c r="J486" s="106" t="n">
        <v>0.4169679848621599</v>
      </c>
      <c r="K486" s="107">
        <f>K485*(1+Tbill_YTM)^(1/52)</f>
        <v/>
      </c>
      <c r="L486" s="67" t="n"/>
      <c r="M486" s="104" t="n">
        <v>34708</v>
      </c>
      <c r="N486" s="108">
        <f>N485*($I486/$I485)</f>
        <v/>
      </c>
      <c r="O486" s="108">
        <f t="array" ref="O486">IF(YEAR(M486)&lt;&gt;YEAR(M485),IF(O485&gt;INDEX(Table2xAcq.1[],_xlfn.AGGREGATE(15,6,(ROW(Tableyear1[])-ROW(INDEX(Tableyear1[],1,1))+1)/(YEAR(Tableyear1[])=YEAR(M485)),1)),O485-(O485-INDEX(Table2xAcq.1[],_xlfn.AGGREGATE(15,6,(ROW(Tableyear1[])-ROW(INDEX(Tableyear1[],1,1))+1)/(YEAR(Tableyear1[])=YEAR(M485)),1)))*$C$25,O485+MAX($Q$2:Q485)*$C$19),O485)*($J486/$J485)</f>
        <v/>
      </c>
      <c r="P486" s="108">
        <f t="array" ref="P486">IF(YEAR(M486)&lt;&gt;YEAR(M485),IF(O485&gt;INDEX(Table2xAcq.1[],_xlfn.AGGREGATE(15,6,(ROW(Tableyear1[])-ROW(INDEX(Tableyear1[],1,1))+1)/(YEAR(Tableyear1[])=YEAR(M485)),1)),P485+(O485-INDEX(Table2xAcq.1[],_xlfn.AGGREGATE(15,6,(ROW(Tableyear1[])-ROW(INDEX(Tableyear1[],1,1))+1)/(YEAR(Tableyear1[])=YEAR(M485)),1)))*$C$25,P485-MAX($Q$2:Q485)*$C$19),P485)*(1+Tbill_YTM)^(1/52)</f>
        <v/>
      </c>
      <c r="Q486" s="72">
        <f>SUM(N486:P486)</f>
        <v/>
      </c>
      <c r="R486" s="72">
        <f>IF(YEAR(M486)&lt;&gt;YEAR(M485), R485*EXP($C$20/52)+(-MAX(Q$2:Q485)*$C$19), R485*EXP($C$20/52))</f>
        <v/>
      </c>
      <c r="S486" s="73">
        <f>Q486/-R486</f>
        <v/>
      </c>
      <c r="T486" s="67" t="n"/>
      <c r="U486" s="67" t="n"/>
      <c r="V486" s="67" t="n"/>
    </row>
    <row r="487">
      <c r="H487" s="104" t="n">
        <v>34715</v>
      </c>
      <c r="I487" s="105" t="n">
        <v>410.130004882812</v>
      </c>
      <c r="J487" s="106" t="n">
        <v>0.4162569083869773</v>
      </c>
      <c r="K487" s="107">
        <f>K486*(1+Tbill_YTM)^(1/52)</f>
        <v/>
      </c>
      <c r="L487" s="67" t="n"/>
      <c r="M487" s="104" t="n">
        <v>34715</v>
      </c>
      <c r="N487" s="108">
        <f>N486*($I487/$I486)</f>
        <v/>
      </c>
      <c r="O487" s="108">
        <f t="array" ref="O487">IF(YEAR(M487)&lt;&gt;YEAR(M486),IF(O486&gt;INDEX(Table2xAcq.1[],_xlfn.AGGREGATE(15,6,(ROW(Tableyear1[])-ROW(INDEX(Tableyear1[],1,1))+1)/(YEAR(Tableyear1[])=YEAR(M486)),1)),O486-(O486-INDEX(Table2xAcq.1[],_xlfn.AGGREGATE(15,6,(ROW(Tableyear1[])-ROW(INDEX(Tableyear1[],1,1))+1)/(YEAR(Tableyear1[])=YEAR(M486)),1)))*$C$25,O486+MAX($Q$2:Q486)*$C$19),O486)*($J487/$J486)</f>
        <v/>
      </c>
      <c r="P487" s="108">
        <f t="array" ref="P487">IF(YEAR(M487)&lt;&gt;YEAR(M486),IF(O486&gt;INDEX(Table2xAcq.1[],_xlfn.AGGREGATE(15,6,(ROW(Tableyear1[])-ROW(INDEX(Tableyear1[],1,1))+1)/(YEAR(Tableyear1[])=YEAR(M486)),1)),P486+(O486-INDEX(Table2xAcq.1[],_xlfn.AGGREGATE(15,6,(ROW(Tableyear1[])-ROW(INDEX(Tableyear1[],1,1))+1)/(YEAR(Tableyear1[])=YEAR(M486)),1)))*$C$25,P486-MAX($Q$2:Q486)*$C$19),P486)*(1+Tbill_YTM)^(1/52)</f>
        <v/>
      </c>
      <c r="Q487" s="72">
        <f>SUM(N487:P487)</f>
        <v/>
      </c>
      <c r="R487" s="72">
        <f>IF(YEAR(M487)&lt;&gt;YEAR(M486), R486*EXP($C$20/52)+(-MAX(Q$2:Q486)*$C$19), R486*EXP($C$20/52))</f>
        <v/>
      </c>
      <c r="S487" s="73">
        <f>Q487/-R487</f>
        <v/>
      </c>
      <c r="T487" s="67" t="n"/>
      <c r="U487" s="67" t="n"/>
      <c r="V487" s="67" t="n"/>
    </row>
    <row r="488">
      <c r="H488" s="104" t="n">
        <v>34722</v>
      </c>
      <c r="I488" s="105" t="n">
        <v>407.220001220703</v>
      </c>
      <c r="J488" s="106" t="n">
        <v>0.4103499563797455</v>
      </c>
      <c r="K488" s="107">
        <f>K487*(1+Tbill_YTM)^(1/52)</f>
        <v/>
      </c>
      <c r="L488" s="67" t="n"/>
      <c r="M488" s="104" t="n">
        <v>34722</v>
      </c>
      <c r="N488" s="108">
        <f>N487*($I488/$I487)</f>
        <v/>
      </c>
      <c r="O488" s="108">
        <f t="array" ref="O488">IF(YEAR(M488)&lt;&gt;YEAR(M487),IF(O487&gt;INDEX(Table2xAcq.1[],_xlfn.AGGREGATE(15,6,(ROW(Tableyear1[])-ROW(INDEX(Tableyear1[],1,1))+1)/(YEAR(Tableyear1[])=YEAR(M487)),1)),O487-(O487-INDEX(Table2xAcq.1[],_xlfn.AGGREGATE(15,6,(ROW(Tableyear1[])-ROW(INDEX(Tableyear1[],1,1))+1)/(YEAR(Tableyear1[])=YEAR(M487)),1)))*$C$25,O487+MAX($Q$2:Q487)*$C$19),O487)*($J488/$J487)</f>
        <v/>
      </c>
      <c r="P488" s="108">
        <f t="array" ref="P488">IF(YEAR(M488)&lt;&gt;YEAR(M487),IF(O487&gt;INDEX(Table2xAcq.1[],_xlfn.AGGREGATE(15,6,(ROW(Tableyear1[])-ROW(INDEX(Tableyear1[],1,1))+1)/(YEAR(Tableyear1[])=YEAR(M487)),1)),P487+(O487-INDEX(Table2xAcq.1[],_xlfn.AGGREGATE(15,6,(ROW(Tableyear1[])-ROW(INDEX(Tableyear1[],1,1))+1)/(YEAR(Tableyear1[])=YEAR(M487)),1)))*$C$25,P487-MAX($Q$2:Q487)*$C$19),P487)*(1+Tbill_YTM)^(1/52)</f>
        <v/>
      </c>
      <c r="Q488" s="72">
        <f>SUM(N488:P488)</f>
        <v/>
      </c>
      <c r="R488" s="72">
        <f>IF(YEAR(M488)&lt;&gt;YEAR(M487), R487*EXP($C$20/52)+(-MAX(Q$2:Q487)*$C$19), R487*EXP($C$20/52))</f>
        <v/>
      </c>
      <c r="S488" s="73">
        <f>Q488/-R488</f>
        <v/>
      </c>
      <c r="T488" s="67" t="n"/>
      <c r="U488" s="67" t="n"/>
      <c r="V488" s="67" t="n"/>
    </row>
    <row r="489">
      <c r="H489" s="104" t="n">
        <v>34729</v>
      </c>
      <c r="I489" s="105" t="n">
        <v>416.140014648437</v>
      </c>
      <c r="J489" s="106" t="n">
        <v>0.4283271044078629</v>
      </c>
      <c r="K489" s="107">
        <f>K488*(1+Tbill_YTM)^(1/52)</f>
        <v/>
      </c>
      <c r="L489" s="67" t="n"/>
      <c r="M489" s="104" t="n">
        <v>34729</v>
      </c>
      <c r="N489" s="108">
        <f>N488*($I489/$I488)</f>
        <v/>
      </c>
      <c r="O489" s="108">
        <f t="array" ref="O489">IF(YEAR(M489)&lt;&gt;YEAR(M488),IF(O488&gt;INDEX(Table2xAcq.1[],_xlfn.AGGREGATE(15,6,(ROW(Tableyear1[])-ROW(INDEX(Tableyear1[],1,1))+1)/(YEAR(Tableyear1[])=YEAR(M488)),1)),O488-(O488-INDEX(Table2xAcq.1[],_xlfn.AGGREGATE(15,6,(ROW(Tableyear1[])-ROW(INDEX(Tableyear1[],1,1))+1)/(YEAR(Tableyear1[])=YEAR(M488)),1)))*$C$25,O488+MAX($Q$2:Q488)*$C$19),O488)*($J489/$J488)</f>
        <v/>
      </c>
      <c r="P489" s="108">
        <f t="array" ref="P489">IF(YEAR(M489)&lt;&gt;YEAR(M488),IF(O488&gt;INDEX(Table2xAcq.1[],_xlfn.AGGREGATE(15,6,(ROW(Tableyear1[])-ROW(INDEX(Tableyear1[],1,1))+1)/(YEAR(Tableyear1[])=YEAR(M488)),1)),P488+(O488-INDEX(Table2xAcq.1[],_xlfn.AGGREGATE(15,6,(ROW(Tableyear1[])-ROW(INDEX(Tableyear1[],1,1))+1)/(YEAR(Tableyear1[])=YEAR(M488)),1)))*$C$25,P488-MAX($Q$2:Q488)*$C$19),P488)*(1+Tbill_YTM)^(1/52)</f>
        <v/>
      </c>
      <c r="Q489" s="72">
        <f>SUM(N489:P489)</f>
        <v/>
      </c>
      <c r="R489" s="72">
        <f>IF(YEAR(M489)&lt;&gt;YEAR(M488), R488*EXP($C$20/52)+(-MAX(Q$2:Q488)*$C$19), R488*EXP($C$20/52))</f>
        <v/>
      </c>
      <c r="S489" s="73">
        <f>Q489/-R489</f>
        <v/>
      </c>
      <c r="T489" s="67" t="n"/>
      <c r="U489" s="67" t="n"/>
      <c r="V489" s="67" t="n"/>
    </row>
    <row r="490" ht="17.5" customHeight="1" s="15" thickBot="1">
      <c r="G490" s="85" t="inlineStr">
        <is>
          <t>Full recovery</t>
        </is>
      </c>
      <c r="H490" s="124" t="n">
        <v>34736</v>
      </c>
      <c r="I490" s="125" t="n">
        <v>430.769989013671</v>
      </c>
      <c r="J490" s="106" t="n">
        <v>0.4584439609313383</v>
      </c>
      <c r="K490" s="107">
        <f>K489*(1+Tbill_YTM)^(1/52)</f>
        <v/>
      </c>
      <c r="L490" s="67" t="n"/>
      <c r="M490" s="124" t="n">
        <v>34736</v>
      </c>
      <c r="N490" s="108">
        <f>N489*($I490/$I489)</f>
        <v/>
      </c>
      <c r="O490" s="108">
        <f t="array" ref="O490">IF(YEAR(M490)&lt;&gt;YEAR(M489),IF(O489&gt;INDEX(Table2xAcq.1[],_xlfn.AGGREGATE(15,6,(ROW(Tableyear1[])-ROW(INDEX(Tableyear1[],1,1))+1)/(YEAR(Tableyear1[])=YEAR(M489)),1)),O489-(O489-INDEX(Table2xAcq.1[],_xlfn.AGGREGATE(15,6,(ROW(Tableyear1[])-ROW(INDEX(Tableyear1[],1,1))+1)/(YEAR(Tableyear1[])=YEAR(M489)),1)))*$C$25,O489+MAX($Q$2:Q489)*$C$19),O489)*($J490/$J489)</f>
        <v/>
      </c>
      <c r="P490" s="108">
        <f t="array" ref="P490">IF(YEAR(M490)&lt;&gt;YEAR(M489),IF(O489&gt;INDEX(Table2xAcq.1[],_xlfn.AGGREGATE(15,6,(ROW(Tableyear1[])-ROW(INDEX(Tableyear1[],1,1))+1)/(YEAR(Tableyear1[])=YEAR(M489)),1)),P489+(O489-INDEX(Table2xAcq.1[],_xlfn.AGGREGATE(15,6,(ROW(Tableyear1[])-ROW(INDEX(Tableyear1[],1,1))+1)/(YEAR(Tableyear1[])=YEAR(M489)),1)))*$C$25,P489-MAX($Q$2:Q489)*$C$19),P489)*(1+Tbill_YTM)^(1/52)</f>
        <v/>
      </c>
      <c r="Q490" s="72">
        <f>SUM(N490:P490)</f>
        <v/>
      </c>
      <c r="R490" s="72">
        <f>IF(YEAR(M490)&lt;&gt;YEAR(M489), R489*EXP($C$20/52)+(-MAX(Q$2:Q489)*$C$19), R489*EXP($C$20/52))</f>
        <v/>
      </c>
      <c r="S490" s="73">
        <f>Q490/-R490</f>
        <v/>
      </c>
      <c r="T490" s="67" t="n"/>
      <c r="U490" s="67" t="n"/>
      <c r="V490" s="67" t="n"/>
    </row>
    <row r="491">
      <c r="E491" s="4" t="n"/>
      <c r="F491" s="4" t="n"/>
      <c r="H491" s="104" t="n">
        <v>34743</v>
      </c>
      <c r="I491" s="105" t="n">
        <v>425.660003662109</v>
      </c>
      <c r="J491" s="106" t="n">
        <v>0.4475674282822782</v>
      </c>
      <c r="K491" s="107">
        <f>K490*(1+Tbill_YTM)^(1/52)</f>
        <v/>
      </c>
      <c r="L491" s="67" t="n"/>
      <c r="M491" s="104" t="n">
        <v>34743</v>
      </c>
      <c r="N491" s="108">
        <f>N490*($I491/$I490)</f>
        <v/>
      </c>
      <c r="O491" s="108">
        <f t="array" ref="O491">IF(YEAR(M491)&lt;&gt;YEAR(M490),IF(O490&gt;INDEX(Table2xAcq.1[],_xlfn.AGGREGATE(15,6,(ROW(Tableyear1[])-ROW(INDEX(Tableyear1[],1,1))+1)/(YEAR(Tableyear1[])=YEAR(M490)),1)),O490-(O490-INDEX(Table2xAcq.1[],_xlfn.AGGREGATE(15,6,(ROW(Tableyear1[])-ROW(INDEX(Tableyear1[],1,1))+1)/(YEAR(Tableyear1[])=YEAR(M490)),1)))*$C$25,O490+MAX($Q$2:Q490)*$C$19),O490)*($J491/$J490)</f>
        <v/>
      </c>
      <c r="P491" s="108">
        <f t="array" ref="P491">IF(YEAR(M491)&lt;&gt;YEAR(M490),IF(O490&gt;INDEX(Table2xAcq.1[],_xlfn.AGGREGATE(15,6,(ROW(Tableyear1[])-ROW(INDEX(Tableyear1[],1,1))+1)/(YEAR(Tableyear1[])=YEAR(M490)),1)),P490+(O490-INDEX(Table2xAcq.1[],_xlfn.AGGREGATE(15,6,(ROW(Tableyear1[])-ROW(INDEX(Tableyear1[],1,1))+1)/(YEAR(Tableyear1[])=YEAR(M490)),1)))*$C$25,P490-MAX($Q$2:Q490)*$C$19),P490)*(1+Tbill_YTM)^(1/52)</f>
        <v/>
      </c>
      <c r="Q491" s="72">
        <f>SUM(N491:P491)</f>
        <v/>
      </c>
      <c r="R491" s="72">
        <f>IF(YEAR(M491)&lt;&gt;YEAR(M490), R490*EXP($C$20/52)+(-MAX(Q$2:Q490)*$C$19), R490*EXP($C$20/52))</f>
        <v/>
      </c>
      <c r="S491" s="73">
        <f>Q491/-R491</f>
        <v/>
      </c>
      <c r="T491" s="67" t="n"/>
      <c r="U491" s="67" t="n"/>
      <c r="V491" s="67" t="n"/>
    </row>
    <row r="492">
      <c r="B492" s="27" t="n"/>
      <c r="C492" s="4" t="n"/>
      <c r="D492" s="4" t="n"/>
      <c r="H492" s="104" t="n">
        <v>34750</v>
      </c>
      <c r="I492" s="105" t="n">
        <v>428.420013427734</v>
      </c>
      <c r="J492" s="106" t="n">
        <v>0.4533715464150935</v>
      </c>
      <c r="K492" s="107">
        <f>K491*(1+Tbill_YTM)^(1/52)</f>
        <v/>
      </c>
      <c r="L492" s="67" t="n"/>
      <c r="M492" s="104" t="n">
        <v>34750</v>
      </c>
      <c r="N492" s="108">
        <f>N491*($I492/$I491)</f>
        <v/>
      </c>
      <c r="O492" s="108">
        <f t="array" ref="O492">IF(YEAR(M492)&lt;&gt;YEAR(M491),IF(O491&gt;INDEX(Table2xAcq.1[],_xlfn.AGGREGATE(15,6,(ROW(Tableyear1[])-ROW(INDEX(Tableyear1[],1,1))+1)/(YEAR(Tableyear1[])=YEAR(M491)),1)),O491-(O491-INDEX(Table2xAcq.1[],_xlfn.AGGREGATE(15,6,(ROW(Tableyear1[])-ROW(INDEX(Tableyear1[],1,1))+1)/(YEAR(Tableyear1[])=YEAR(M491)),1)))*$C$25,O491+MAX($Q$2:Q491)*$C$19),O491)*($J492/$J491)</f>
        <v/>
      </c>
      <c r="P492" s="108">
        <f t="array" ref="P492">IF(YEAR(M492)&lt;&gt;YEAR(M491),IF(O491&gt;INDEX(Table2xAcq.1[],_xlfn.AGGREGATE(15,6,(ROW(Tableyear1[])-ROW(INDEX(Tableyear1[],1,1))+1)/(YEAR(Tableyear1[])=YEAR(M491)),1)),P491+(O491-INDEX(Table2xAcq.1[],_xlfn.AGGREGATE(15,6,(ROW(Tableyear1[])-ROW(INDEX(Tableyear1[],1,1))+1)/(YEAR(Tableyear1[])=YEAR(M491)),1)))*$C$25,P491-MAX($Q$2:Q491)*$C$19),P491)*(1+Tbill_YTM)^(1/52)</f>
        <v/>
      </c>
      <c r="Q492" s="72">
        <f>SUM(N492:P492)</f>
        <v/>
      </c>
      <c r="R492" s="72">
        <f>IF(YEAR(M492)&lt;&gt;YEAR(M491), R491*EXP($C$20/52)+(-MAX(Q$2:Q491)*$C$19), R491*EXP($C$20/52))</f>
        <v/>
      </c>
      <c r="S492" s="73">
        <f>Q492/-R492</f>
        <v/>
      </c>
      <c r="T492" s="67" t="n"/>
      <c r="U492" s="67" t="n"/>
      <c r="V492" s="67" t="n"/>
    </row>
    <row r="493">
      <c r="H493" s="104" t="n">
        <v>34757</v>
      </c>
      <c r="I493" s="105" t="n">
        <v>436.679992675781</v>
      </c>
      <c r="J493" s="106" t="n">
        <v>0.4708536408442575</v>
      </c>
      <c r="K493" s="107">
        <f>K492*(1+Tbill_YTM)^(1/52)</f>
        <v/>
      </c>
      <c r="L493" s="67" t="n"/>
      <c r="M493" s="104" t="n">
        <v>34757</v>
      </c>
      <c r="N493" s="108">
        <f>N492*($I493/$I492)</f>
        <v/>
      </c>
      <c r="O493" s="108">
        <f t="array" ref="O493">IF(YEAR(M493)&lt;&gt;YEAR(M492),IF(O492&gt;INDEX(Table2xAcq.1[],_xlfn.AGGREGATE(15,6,(ROW(Tableyear1[])-ROW(INDEX(Tableyear1[],1,1))+1)/(YEAR(Tableyear1[])=YEAR(M492)),1)),O492-(O492-INDEX(Table2xAcq.1[],_xlfn.AGGREGATE(15,6,(ROW(Tableyear1[])-ROW(INDEX(Tableyear1[],1,1))+1)/(YEAR(Tableyear1[])=YEAR(M492)),1)))*$C$25,O492+MAX($Q$2:Q492)*$C$19),O492)*($J493/$J492)</f>
        <v/>
      </c>
      <c r="P493" s="108">
        <f t="array" ref="P493">IF(YEAR(M493)&lt;&gt;YEAR(M492),IF(O492&gt;INDEX(Table2xAcq.1[],_xlfn.AGGREGATE(15,6,(ROW(Tableyear1[])-ROW(INDEX(Tableyear1[],1,1))+1)/(YEAR(Tableyear1[])=YEAR(M492)),1)),P492+(O492-INDEX(Table2xAcq.1[],_xlfn.AGGREGATE(15,6,(ROW(Tableyear1[])-ROW(INDEX(Tableyear1[],1,1))+1)/(YEAR(Tableyear1[])=YEAR(M492)),1)))*$C$25,P492-MAX($Q$2:Q492)*$C$19),P492)*(1+Tbill_YTM)^(1/52)</f>
        <v/>
      </c>
      <c r="Q493" s="72">
        <f>SUM(N493:P493)</f>
        <v/>
      </c>
      <c r="R493" s="72">
        <f>IF(YEAR(M493)&lt;&gt;YEAR(M492), R492*EXP($C$20/52)+(-MAX(Q$2:Q492)*$C$19), R492*EXP($C$20/52))</f>
        <v/>
      </c>
      <c r="S493" s="73">
        <f>Q493/-R493</f>
        <v/>
      </c>
      <c r="T493" s="67" t="n"/>
      <c r="U493" s="67" t="n"/>
      <c r="V493" s="67" t="n"/>
    </row>
    <row r="494">
      <c r="H494" s="104" t="n">
        <v>34764</v>
      </c>
      <c r="I494" s="105" t="n">
        <v>441.760009765625</v>
      </c>
      <c r="J494" s="106" t="n">
        <v>0.481808777706138</v>
      </c>
      <c r="K494" s="107">
        <f>K493*(1+Tbill_YTM)^(1/52)</f>
        <v/>
      </c>
      <c r="L494" s="67" t="n"/>
      <c r="M494" s="104" t="n">
        <v>34764</v>
      </c>
      <c r="N494" s="108">
        <f>N493*($I494/$I493)</f>
        <v/>
      </c>
      <c r="O494" s="108">
        <f t="array" ref="O494">IF(YEAR(M494)&lt;&gt;YEAR(M493),IF(O493&gt;INDEX(Table2xAcq.1[],_xlfn.AGGREGATE(15,6,(ROW(Tableyear1[])-ROW(INDEX(Tableyear1[],1,1))+1)/(YEAR(Tableyear1[])=YEAR(M493)),1)),O493-(O493-INDEX(Table2xAcq.1[],_xlfn.AGGREGATE(15,6,(ROW(Tableyear1[])-ROW(INDEX(Tableyear1[],1,1))+1)/(YEAR(Tableyear1[])=YEAR(M493)),1)))*$C$25,O493+MAX($Q$2:Q493)*$C$19),O493)*($J494/$J493)</f>
        <v/>
      </c>
      <c r="P494" s="108">
        <f t="array" ref="P494">IF(YEAR(M494)&lt;&gt;YEAR(M493),IF(O493&gt;INDEX(Table2xAcq.1[],_xlfn.AGGREGATE(15,6,(ROW(Tableyear1[])-ROW(INDEX(Tableyear1[],1,1))+1)/(YEAR(Tableyear1[])=YEAR(M493)),1)),P493+(O493-INDEX(Table2xAcq.1[],_xlfn.AGGREGATE(15,6,(ROW(Tableyear1[])-ROW(INDEX(Tableyear1[],1,1))+1)/(YEAR(Tableyear1[])=YEAR(M493)),1)))*$C$25,P493-MAX($Q$2:Q493)*$C$19),P493)*(1+Tbill_YTM)^(1/52)</f>
        <v/>
      </c>
      <c r="Q494" s="72">
        <f>SUM(N494:P494)</f>
        <v/>
      </c>
      <c r="R494" s="72">
        <f>IF(YEAR(M494)&lt;&gt;YEAR(M493), R493*EXP($C$20/52)+(-MAX(Q$2:Q493)*$C$19), R493*EXP($C$20/52))</f>
        <v/>
      </c>
      <c r="S494" s="73">
        <f>Q494/-R494</f>
        <v/>
      </c>
      <c r="T494" s="67" t="n"/>
      <c r="U494" s="67" t="n"/>
      <c r="V494" s="67" t="n"/>
    </row>
    <row r="495">
      <c r="H495" s="104" t="n">
        <v>34771</v>
      </c>
      <c r="I495" s="105" t="n">
        <v>443.940002441406</v>
      </c>
      <c r="J495" s="106" t="n">
        <v>0.486564027540018</v>
      </c>
      <c r="K495" s="107">
        <f>K494*(1+Tbill_YTM)^(1/52)</f>
        <v/>
      </c>
      <c r="L495" s="67" t="n"/>
      <c r="M495" s="104" t="n">
        <v>34771</v>
      </c>
      <c r="N495" s="108">
        <f>N494*($I495/$I494)</f>
        <v/>
      </c>
      <c r="O495" s="108">
        <f t="array" ref="O495">IF(YEAR(M495)&lt;&gt;YEAR(M494),IF(O494&gt;INDEX(Table2xAcq.1[],_xlfn.AGGREGATE(15,6,(ROW(Tableyear1[])-ROW(INDEX(Tableyear1[],1,1))+1)/(YEAR(Tableyear1[])=YEAR(M494)),1)),O494-(O494-INDEX(Table2xAcq.1[],_xlfn.AGGREGATE(15,6,(ROW(Tableyear1[])-ROW(INDEX(Tableyear1[],1,1))+1)/(YEAR(Tableyear1[])=YEAR(M494)),1)))*$C$25,O494+MAX($Q$2:Q494)*$C$19),O494)*($J495/$J494)</f>
        <v/>
      </c>
      <c r="P495" s="108">
        <f t="array" ref="P495">IF(YEAR(M495)&lt;&gt;YEAR(M494),IF(O494&gt;INDEX(Table2xAcq.1[],_xlfn.AGGREGATE(15,6,(ROW(Tableyear1[])-ROW(INDEX(Tableyear1[],1,1))+1)/(YEAR(Tableyear1[])=YEAR(M494)),1)),P494+(O494-INDEX(Table2xAcq.1[],_xlfn.AGGREGATE(15,6,(ROW(Tableyear1[])-ROW(INDEX(Tableyear1[],1,1))+1)/(YEAR(Tableyear1[])=YEAR(M494)),1)))*$C$25,P494-MAX($Q$2:Q494)*$C$19),P494)*(1+Tbill_YTM)^(1/52)</f>
        <v/>
      </c>
      <c r="Q495" s="72">
        <f>SUM(N495:P495)</f>
        <v/>
      </c>
      <c r="R495" s="72">
        <f>IF(YEAR(M495)&lt;&gt;YEAR(M494), R494*EXP($C$20/52)+(-MAX(Q$2:Q494)*$C$19), R494*EXP($C$20/52))</f>
        <v/>
      </c>
      <c r="S495" s="73">
        <f>Q495/-R495</f>
        <v/>
      </c>
      <c r="T495" s="67" t="n"/>
      <c r="U495" s="67" t="n"/>
      <c r="V495" s="67" t="n"/>
    </row>
    <row r="496">
      <c r="H496" s="104" t="n">
        <v>34778</v>
      </c>
      <c r="I496" s="105" t="n">
        <v>455.429992675781</v>
      </c>
      <c r="J496" s="106" t="n">
        <v>0.5117503855797888</v>
      </c>
      <c r="K496" s="107">
        <f>K495*(1+Tbill_YTM)^(1/52)</f>
        <v/>
      </c>
      <c r="L496" s="67" t="n"/>
      <c r="M496" s="104" t="n">
        <v>34778</v>
      </c>
      <c r="N496" s="108">
        <f>N495*($I496/$I495)</f>
        <v/>
      </c>
      <c r="O496" s="108">
        <f t="array" ref="O496">IF(YEAR(M496)&lt;&gt;YEAR(M495),IF(O495&gt;INDEX(Table2xAcq.1[],_xlfn.AGGREGATE(15,6,(ROW(Tableyear1[])-ROW(INDEX(Tableyear1[],1,1))+1)/(YEAR(Tableyear1[])=YEAR(M495)),1)),O495-(O495-INDEX(Table2xAcq.1[],_xlfn.AGGREGATE(15,6,(ROW(Tableyear1[])-ROW(INDEX(Tableyear1[],1,1))+1)/(YEAR(Tableyear1[])=YEAR(M495)),1)))*$C$25,O495+MAX($Q$2:Q495)*$C$19),O495)*($J496/$J495)</f>
        <v/>
      </c>
      <c r="P496" s="108">
        <f t="array" ref="P496">IF(YEAR(M496)&lt;&gt;YEAR(M495),IF(O495&gt;INDEX(Table2xAcq.1[],_xlfn.AGGREGATE(15,6,(ROW(Tableyear1[])-ROW(INDEX(Tableyear1[],1,1))+1)/(YEAR(Tableyear1[])=YEAR(M495)),1)),P495+(O495-INDEX(Table2xAcq.1[],_xlfn.AGGREGATE(15,6,(ROW(Tableyear1[])-ROW(INDEX(Tableyear1[],1,1))+1)/(YEAR(Tableyear1[])=YEAR(M495)),1)))*$C$25,P495-MAX($Q$2:Q495)*$C$19),P495)*(1+Tbill_YTM)^(1/52)</f>
        <v/>
      </c>
      <c r="Q496" s="72">
        <f>SUM(N496:P496)</f>
        <v/>
      </c>
      <c r="R496" s="72">
        <f>IF(YEAR(M496)&lt;&gt;YEAR(M495), R495*EXP($C$20/52)+(-MAX(Q$2:Q495)*$C$19), R495*EXP($C$20/52))</f>
        <v/>
      </c>
      <c r="S496" s="73">
        <f>Q496/-R496</f>
        <v/>
      </c>
      <c r="T496" s="67" t="n"/>
      <c r="U496" s="67" t="n"/>
      <c r="V496" s="67" t="n"/>
    </row>
    <row r="497">
      <c r="H497" s="104" t="n">
        <v>34785</v>
      </c>
      <c r="I497" s="105" t="n">
        <v>447.149993896484</v>
      </c>
      <c r="J497" s="106" t="n">
        <v>0.493142508909172</v>
      </c>
      <c r="K497" s="107">
        <f>K496*(1+Tbill_YTM)^(1/52)</f>
        <v/>
      </c>
      <c r="L497" s="67" t="n"/>
      <c r="M497" s="104" t="n">
        <v>34785</v>
      </c>
      <c r="N497" s="108">
        <f>N496*($I497/$I496)</f>
        <v/>
      </c>
      <c r="O497" s="108">
        <f t="array" ref="O497">IF(YEAR(M497)&lt;&gt;YEAR(M496),IF(O496&gt;INDEX(Table2xAcq.1[],_xlfn.AGGREGATE(15,6,(ROW(Tableyear1[])-ROW(INDEX(Tableyear1[],1,1))+1)/(YEAR(Tableyear1[])=YEAR(M496)),1)),O496-(O496-INDEX(Table2xAcq.1[],_xlfn.AGGREGATE(15,6,(ROW(Tableyear1[])-ROW(INDEX(Tableyear1[],1,1))+1)/(YEAR(Tableyear1[])=YEAR(M496)),1)))*$C$25,O496+MAX($Q$2:Q496)*$C$19),O496)*($J497/$J496)</f>
        <v/>
      </c>
      <c r="P497" s="108">
        <f t="array" ref="P497">IF(YEAR(M497)&lt;&gt;YEAR(M496),IF(O496&gt;INDEX(Table2xAcq.1[],_xlfn.AGGREGATE(15,6,(ROW(Tableyear1[])-ROW(INDEX(Tableyear1[],1,1))+1)/(YEAR(Tableyear1[])=YEAR(M496)),1)),P496+(O496-INDEX(Table2xAcq.1[],_xlfn.AGGREGATE(15,6,(ROW(Tableyear1[])-ROW(INDEX(Tableyear1[],1,1))+1)/(YEAR(Tableyear1[])=YEAR(M496)),1)))*$C$25,P496-MAX($Q$2:Q496)*$C$19),P496)*(1+Tbill_YTM)^(1/52)</f>
        <v/>
      </c>
      <c r="Q497" s="72">
        <f>SUM(N497:P497)</f>
        <v/>
      </c>
      <c r="R497" s="72">
        <f>IF(YEAR(M497)&lt;&gt;YEAR(M496), R496*EXP($C$20/52)+(-MAX(Q$2:Q496)*$C$19), R496*EXP($C$20/52))</f>
        <v/>
      </c>
      <c r="S497" s="73">
        <f>Q497/-R497</f>
        <v/>
      </c>
      <c r="T497" s="67" t="n"/>
      <c r="U497" s="67" t="n"/>
      <c r="V497" s="67" t="n"/>
    </row>
    <row r="498">
      <c r="H498" s="104" t="n">
        <v>34792</v>
      </c>
      <c r="I498" s="105" t="n">
        <v>444.010009765625</v>
      </c>
      <c r="J498" s="106" t="n">
        <v>0.4862166018383323</v>
      </c>
      <c r="K498" s="107">
        <f>K497*(1+Tbill_YTM)^(1/52)</f>
        <v/>
      </c>
      <c r="L498" s="67" t="n"/>
      <c r="M498" s="104" t="n">
        <v>34792</v>
      </c>
      <c r="N498" s="108">
        <f>N497*($I498/$I497)</f>
        <v/>
      </c>
      <c r="O498" s="108">
        <f t="array" ref="O498">IF(YEAR(M498)&lt;&gt;YEAR(M497),IF(O497&gt;INDEX(Table2xAcq.1[],_xlfn.AGGREGATE(15,6,(ROW(Tableyear1[])-ROW(INDEX(Tableyear1[],1,1))+1)/(YEAR(Tableyear1[])=YEAR(M497)),1)),O497-(O497-INDEX(Table2xAcq.1[],_xlfn.AGGREGATE(15,6,(ROW(Tableyear1[])-ROW(INDEX(Tableyear1[],1,1))+1)/(YEAR(Tableyear1[])=YEAR(M497)),1)))*$C$25,O497+MAX($Q$2:Q497)*$C$19),O497)*($J498/$J497)</f>
        <v/>
      </c>
      <c r="P498" s="108">
        <f t="array" ref="P498">IF(YEAR(M498)&lt;&gt;YEAR(M497),IF(O497&gt;INDEX(Table2xAcq.1[],_xlfn.AGGREGATE(15,6,(ROW(Tableyear1[])-ROW(INDEX(Tableyear1[],1,1))+1)/(YEAR(Tableyear1[])=YEAR(M497)),1)),P497+(O497-INDEX(Table2xAcq.1[],_xlfn.AGGREGATE(15,6,(ROW(Tableyear1[])-ROW(INDEX(Tableyear1[],1,1))+1)/(YEAR(Tableyear1[])=YEAR(M497)),1)))*$C$25,P497-MAX($Q$2:Q497)*$C$19),P497)*(1+Tbill_YTM)^(1/52)</f>
        <v/>
      </c>
      <c r="Q498" s="72">
        <f>SUM(N498:P498)</f>
        <v/>
      </c>
      <c r="R498" s="72">
        <f>IF(YEAR(M498)&lt;&gt;YEAR(M497), R497*EXP($C$20/52)+(-MAX(Q$2:Q497)*$C$19), R497*EXP($C$20/52))</f>
        <v/>
      </c>
      <c r="S498" s="73">
        <f>Q498/-R498</f>
        <v/>
      </c>
      <c r="T498" s="67" t="n"/>
      <c r="U498" s="67" t="n"/>
      <c r="V498" s="67" t="n"/>
    </row>
    <row r="499">
      <c r="H499" s="104" t="n">
        <v>34799</v>
      </c>
      <c r="I499" s="105" t="n">
        <v>458.929992675781</v>
      </c>
      <c r="J499" s="106" t="n">
        <v>0.518893087640494</v>
      </c>
      <c r="K499" s="107">
        <f>K498*(1+Tbill_YTM)^(1/52)</f>
        <v/>
      </c>
      <c r="L499" s="67" t="n"/>
      <c r="M499" s="104" t="n">
        <v>34799</v>
      </c>
      <c r="N499" s="108">
        <f>N498*($I499/$I498)</f>
        <v/>
      </c>
      <c r="O499" s="108">
        <f t="array" ref="O499">IF(YEAR(M499)&lt;&gt;YEAR(M498),IF(O498&gt;INDEX(Table2xAcq.1[],_xlfn.AGGREGATE(15,6,(ROW(Tableyear1[])-ROW(INDEX(Tableyear1[],1,1))+1)/(YEAR(Tableyear1[])=YEAR(M498)),1)),O498-(O498-INDEX(Table2xAcq.1[],_xlfn.AGGREGATE(15,6,(ROW(Tableyear1[])-ROW(INDEX(Tableyear1[],1,1))+1)/(YEAR(Tableyear1[])=YEAR(M498)),1)))*$C$25,O498+MAX($Q$2:Q498)*$C$19),O498)*($J499/$J498)</f>
        <v/>
      </c>
      <c r="P499" s="108">
        <f t="array" ref="P499">IF(YEAR(M499)&lt;&gt;YEAR(M498),IF(O498&gt;INDEX(Table2xAcq.1[],_xlfn.AGGREGATE(15,6,(ROW(Tableyear1[])-ROW(INDEX(Tableyear1[],1,1))+1)/(YEAR(Tableyear1[])=YEAR(M498)),1)),P498+(O498-INDEX(Table2xAcq.1[],_xlfn.AGGREGATE(15,6,(ROW(Tableyear1[])-ROW(INDEX(Tableyear1[],1,1))+1)/(YEAR(Tableyear1[])=YEAR(M498)),1)))*$C$25,P498-MAX($Q$2:Q498)*$C$19),P498)*(1+Tbill_YTM)^(1/52)</f>
        <v/>
      </c>
      <c r="Q499" s="72">
        <f>SUM(N499:P499)</f>
        <v/>
      </c>
      <c r="R499" s="72">
        <f>IF(YEAR(M499)&lt;&gt;YEAR(M498), R498*EXP($C$20/52)+(-MAX(Q$2:Q498)*$C$19), R498*EXP($C$20/52))</f>
        <v/>
      </c>
      <c r="S499" s="73">
        <f>Q499/-R499</f>
        <v/>
      </c>
      <c r="T499" s="67" t="n"/>
      <c r="U499" s="67" t="n"/>
      <c r="V499" s="67" t="n"/>
    </row>
    <row r="500">
      <c r="H500" s="104" t="n">
        <v>34806</v>
      </c>
      <c r="I500" s="105" t="n">
        <v>451.33999633789</v>
      </c>
      <c r="J500" s="106" t="n">
        <v>0.5017297002053622</v>
      </c>
      <c r="K500" s="107">
        <f>K499*(1+Tbill_YTM)^(1/52)</f>
        <v/>
      </c>
      <c r="L500" s="67" t="n"/>
      <c r="M500" s="104" t="n">
        <v>34806</v>
      </c>
      <c r="N500" s="108">
        <f>N499*($I500/$I499)</f>
        <v/>
      </c>
      <c r="O500" s="108">
        <f t="array" ref="O500">IF(YEAR(M500)&lt;&gt;YEAR(M499),IF(O499&gt;INDEX(Table2xAcq.1[],_xlfn.AGGREGATE(15,6,(ROW(Tableyear1[])-ROW(INDEX(Tableyear1[],1,1))+1)/(YEAR(Tableyear1[])=YEAR(M499)),1)),O499-(O499-INDEX(Table2xAcq.1[],_xlfn.AGGREGATE(15,6,(ROW(Tableyear1[])-ROW(INDEX(Tableyear1[],1,1))+1)/(YEAR(Tableyear1[])=YEAR(M499)),1)))*$C$25,O499+MAX($Q$2:Q499)*$C$19),O499)*($J500/$J499)</f>
        <v/>
      </c>
      <c r="P500" s="108">
        <f t="array" ref="P500">IF(YEAR(M500)&lt;&gt;YEAR(M499),IF(O499&gt;INDEX(Table2xAcq.1[],_xlfn.AGGREGATE(15,6,(ROW(Tableyear1[])-ROW(INDEX(Tableyear1[],1,1))+1)/(YEAR(Tableyear1[])=YEAR(M499)),1)),P499+(O499-INDEX(Table2xAcq.1[],_xlfn.AGGREGATE(15,6,(ROW(Tableyear1[])-ROW(INDEX(Tableyear1[],1,1))+1)/(YEAR(Tableyear1[])=YEAR(M499)),1)))*$C$25,P499-MAX($Q$2:Q499)*$C$19),P499)*(1+Tbill_YTM)^(1/52)</f>
        <v/>
      </c>
      <c r="Q500" s="72">
        <f>SUM(N500:P500)</f>
        <v/>
      </c>
      <c r="R500" s="72">
        <f>IF(YEAR(M500)&lt;&gt;YEAR(M499), R499*EXP($C$20/52)+(-MAX(Q$2:Q499)*$C$19), R499*EXP($C$20/52))</f>
        <v/>
      </c>
      <c r="S500" s="73">
        <f>Q500/-R500</f>
        <v/>
      </c>
      <c r="T500" s="67" t="n"/>
      <c r="U500" s="67" t="n"/>
      <c r="V500" s="67" t="n"/>
    </row>
    <row r="501">
      <c r="H501" s="104" t="n">
        <v>34813</v>
      </c>
      <c r="I501" s="105" t="n">
        <v>469.559997558593</v>
      </c>
      <c r="J501" s="106" t="n">
        <v>0.5422380346068231</v>
      </c>
      <c r="K501" s="107">
        <f>K500*(1+Tbill_YTM)^(1/52)</f>
        <v/>
      </c>
      <c r="L501" s="67" t="n"/>
      <c r="M501" s="104" t="n">
        <v>34813</v>
      </c>
      <c r="N501" s="108">
        <f>N500*($I501/$I500)</f>
        <v/>
      </c>
      <c r="O501" s="108">
        <f t="array" ref="O501">IF(YEAR(M501)&lt;&gt;YEAR(M500),IF(O500&gt;INDEX(Table2xAcq.1[],_xlfn.AGGREGATE(15,6,(ROW(Tableyear1[])-ROW(INDEX(Tableyear1[],1,1))+1)/(YEAR(Tableyear1[])=YEAR(M500)),1)),O500-(O500-INDEX(Table2xAcq.1[],_xlfn.AGGREGATE(15,6,(ROW(Tableyear1[])-ROW(INDEX(Tableyear1[],1,1))+1)/(YEAR(Tableyear1[])=YEAR(M500)),1)))*$C$25,O500+MAX($Q$2:Q500)*$C$19),O500)*($J501/$J500)</f>
        <v/>
      </c>
      <c r="P501" s="108">
        <f t="array" ref="P501">IF(YEAR(M501)&lt;&gt;YEAR(M500),IF(O500&gt;INDEX(Table2xAcq.1[],_xlfn.AGGREGATE(15,6,(ROW(Tableyear1[])-ROW(INDEX(Tableyear1[],1,1))+1)/(YEAR(Tableyear1[])=YEAR(M500)),1)),P500+(O500-INDEX(Table2xAcq.1[],_xlfn.AGGREGATE(15,6,(ROW(Tableyear1[])-ROW(INDEX(Tableyear1[],1,1))+1)/(YEAR(Tableyear1[])=YEAR(M500)),1)))*$C$25,P500-MAX($Q$2:Q500)*$C$19),P500)*(1+Tbill_YTM)^(1/52)</f>
        <v/>
      </c>
      <c r="Q501" s="72">
        <f>SUM(N501:P501)</f>
        <v/>
      </c>
      <c r="R501" s="72">
        <f>IF(YEAR(M501)&lt;&gt;YEAR(M500), R500*EXP($C$20/52)+(-MAX(Q$2:Q500)*$C$19), R500*EXP($C$20/52))</f>
        <v/>
      </c>
      <c r="S501" s="73">
        <f>Q501/-R501</f>
        <v/>
      </c>
      <c r="T501" s="67" t="n"/>
      <c r="U501" s="67" t="n"/>
      <c r="V501" s="67" t="n"/>
    </row>
    <row r="502">
      <c r="H502" s="104" t="n">
        <v>34820</v>
      </c>
      <c r="I502" s="105" t="n">
        <v>470.299987792968</v>
      </c>
      <c r="J502" s="106" t="n">
        <v>0.5439470850046508</v>
      </c>
      <c r="K502" s="107">
        <f>K501*(1+Tbill_YTM)^(1/52)</f>
        <v/>
      </c>
      <c r="L502" s="67" t="n"/>
      <c r="M502" s="104" t="n">
        <v>34820</v>
      </c>
      <c r="N502" s="108">
        <f>N501*($I502/$I501)</f>
        <v/>
      </c>
      <c r="O502" s="108">
        <f t="array" ref="O502">IF(YEAR(M502)&lt;&gt;YEAR(M501),IF(O501&gt;INDEX(Table2xAcq.1[],_xlfn.AGGREGATE(15,6,(ROW(Tableyear1[])-ROW(INDEX(Tableyear1[],1,1))+1)/(YEAR(Tableyear1[])=YEAR(M501)),1)),O501-(O501-INDEX(Table2xAcq.1[],_xlfn.AGGREGATE(15,6,(ROW(Tableyear1[])-ROW(INDEX(Tableyear1[],1,1))+1)/(YEAR(Tableyear1[])=YEAR(M501)),1)))*$C$25,O501+MAX($Q$2:Q501)*$C$19),O501)*($J502/$J501)</f>
        <v/>
      </c>
      <c r="P502" s="108">
        <f t="array" ref="P502">IF(YEAR(M502)&lt;&gt;YEAR(M501),IF(O501&gt;INDEX(Table2xAcq.1[],_xlfn.AGGREGATE(15,6,(ROW(Tableyear1[])-ROW(INDEX(Tableyear1[],1,1))+1)/(YEAR(Tableyear1[])=YEAR(M501)),1)),P501+(O501-INDEX(Table2xAcq.1[],_xlfn.AGGREGATE(15,6,(ROW(Tableyear1[])-ROW(INDEX(Tableyear1[],1,1))+1)/(YEAR(Tableyear1[])=YEAR(M501)),1)))*$C$25,P501-MAX($Q$2:Q501)*$C$19),P501)*(1+Tbill_YTM)^(1/52)</f>
        <v/>
      </c>
      <c r="Q502" s="72">
        <f>SUM(N502:P502)</f>
        <v/>
      </c>
      <c r="R502" s="72">
        <f>IF(YEAR(M502)&lt;&gt;YEAR(M501), R501*EXP($C$20/52)+(-MAX(Q$2:Q501)*$C$19), R501*EXP($C$20/52))</f>
        <v/>
      </c>
      <c r="S502" s="73">
        <f>Q502/-R502</f>
        <v/>
      </c>
      <c r="T502" s="67" t="n"/>
      <c r="U502" s="67" t="n"/>
      <c r="V502" s="67" t="n"/>
    </row>
    <row r="503">
      <c r="H503" s="104" t="n">
        <v>34827</v>
      </c>
      <c r="I503" s="105" t="n">
        <v>483.190002441406</v>
      </c>
      <c r="J503" s="106" t="n">
        <v>0.5737641637870201</v>
      </c>
      <c r="K503" s="107">
        <f>K502*(1+Tbill_YTM)^(1/52)</f>
        <v/>
      </c>
      <c r="L503" s="67" t="n"/>
      <c r="M503" s="104" t="n">
        <v>34827</v>
      </c>
      <c r="N503" s="108">
        <f>N502*($I503/$I502)</f>
        <v/>
      </c>
      <c r="O503" s="108">
        <f t="array" ref="O503">IF(YEAR(M503)&lt;&gt;YEAR(M502),IF(O502&gt;INDEX(Table2xAcq.1[],_xlfn.AGGREGATE(15,6,(ROW(Tableyear1[])-ROW(INDEX(Tableyear1[],1,1))+1)/(YEAR(Tableyear1[])=YEAR(M502)),1)),O502-(O502-INDEX(Table2xAcq.1[],_xlfn.AGGREGATE(15,6,(ROW(Tableyear1[])-ROW(INDEX(Tableyear1[],1,1))+1)/(YEAR(Tableyear1[])=YEAR(M502)),1)))*$C$25,O502+MAX($Q$2:Q502)*$C$19),O502)*($J503/$J502)</f>
        <v/>
      </c>
      <c r="P503" s="108">
        <f t="array" ref="P503">IF(YEAR(M503)&lt;&gt;YEAR(M502),IF(O502&gt;INDEX(Table2xAcq.1[],_xlfn.AGGREGATE(15,6,(ROW(Tableyear1[])-ROW(INDEX(Tableyear1[],1,1))+1)/(YEAR(Tableyear1[])=YEAR(M502)),1)),P502+(O502-INDEX(Table2xAcq.1[],_xlfn.AGGREGATE(15,6,(ROW(Tableyear1[])-ROW(INDEX(Tableyear1[],1,1))+1)/(YEAR(Tableyear1[])=YEAR(M502)),1)))*$C$25,P502-MAX($Q$2:Q502)*$C$19),P502)*(1+Tbill_YTM)^(1/52)</f>
        <v/>
      </c>
      <c r="Q503" s="72">
        <f>SUM(N503:P503)</f>
        <v/>
      </c>
      <c r="R503" s="72">
        <f>IF(YEAR(M503)&lt;&gt;YEAR(M502), R502*EXP($C$20/52)+(-MAX(Q$2:Q502)*$C$19), R502*EXP($C$20/52))</f>
        <v/>
      </c>
      <c r="S503" s="73">
        <f>Q503/-R503</f>
        <v/>
      </c>
      <c r="T503" s="67" t="n"/>
      <c r="U503" s="67" t="n"/>
      <c r="V503" s="67" t="n"/>
    </row>
    <row r="504">
      <c r="H504" s="104" t="n">
        <v>34834</v>
      </c>
      <c r="I504" s="105" t="n">
        <v>489.869995117187</v>
      </c>
      <c r="J504" s="106" t="n">
        <v>0.5896284837951216</v>
      </c>
      <c r="K504" s="107">
        <f>K503*(1+Tbill_YTM)^(1/52)</f>
        <v/>
      </c>
      <c r="L504" s="67" t="n"/>
      <c r="M504" s="104" t="n">
        <v>34834</v>
      </c>
      <c r="N504" s="108">
        <f>N503*($I504/$I503)</f>
        <v/>
      </c>
      <c r="O504" s="108">
        <f t="array" ref="O504">IF(YEAR(M504)&lt;&gt;YEAR(M503),IF(O503&gt;INDEX(Table2xAcq.1[],_xlfn.AGGREGATE(15,6,(ROW(Tableyear1[])-ROW(INDEX(Tableyear1[],1,1))+1)/(YEAR(Tableyear1[])=YEAR(M503)),1)),O503-(O503-INDEX(Table2xAcq.1[],_xlfn.AGGREGATE(15,6,(ROW(Tableyear1[])-ROW(INDEX(Tableyear1[],1,1))+1)/(YEAR(Tableyear1[])=YEAR(M503)),1)))*$C$25,O503+MAX($Q$2:Q503)*$C$19),O503)*($J504/$J503)</f>
        <v/>
      </c>
      <c r="P504" s="108">
        <f t="array" ref="P504">IF(YEAR(M504)&lt;&gt;YEAR(M503),IF(O503&gt;INDEX(Table2xAcq.1[],_xlfn.AGGREGATE(15,6,(ROW(Tableyear1[])-ROW(INDEX(Tableyear1[],1,1))+1)/(YEAR(Tableyear1[])=YEAR(M503)),1)),P503+(O503-INDEX(Table2xAcq.1[],_xlfn.AGGREGATE(15,6,(ROW(Tableyear1[])-ROW(INDEX(Tableyear1[],1,1))+1)/(YEAR(Tableyear1[])=YEAR(M503)),1)))*$C$25,P503-MAX($Q$2:Q503)*$C$19),P503)*(1+Tbill_YTM)^(1/52)</f>
        <v/>
      </c>
      <c r="Q504" s="72">
        <f>SUM(N504:P504)</f>
        <v/>
      </c>
      <c r="R504" s="72">
        <f>IF(YEAR(M504)&lt;&gt;YEAR(M503), R503*EXP($C$20/52)+(-MAX(Q$2:Q503)*$C$19), R503*EXP($C$20/52))</f>
        <v/>
      </c>
      <c r="S504" s="73">
        <f>Q504/-R504</f>
        <v/>
      </c>
      <c r="T504" s="67" t="n"/>
      <c r="U504" s="67" t="n"/>
      <c r="V504" s="67" t="n"/>
    </row>
    <row r="505">
      <c r="H505" s="104" t="n">
        <v>34841</v>
      </c>
      <c r="I505" s="105" t="n">
        <v>496.059997558593</v>
      </c>
      <c r="J505" s="106" t="n">
        <v>0.6045295873148062</v>
      </c>
      <c r="K505" s="107">
        <f>K504*(1+Tbill_YTM)^(1/52)</f>
        <v/>
      </c>
      <c r="L505" s="67" t="n"/>
      <c r="M505" s="104" t="n">
        <v>34841</v>
      </c>
      <c r="N505" s="108">
        <f>N504*($I505/$I504)</f>
        <v/>
      </c>
      <c r="O505" s="108">
        <f t="array" ref="O505">IF(YEAR(M505)&lt;&gt;YEAR(M504),IF(O504&gt;INDEX(Table2xAcq.1[],_xlfn.AGGREGATE(15,6,(ROW(Tableyear1[])-ROW(INDEX(Tableyear1[],1,1))+1)/(YEAR(Tableyear1[])=YEAR(M504)),1)),O504-(O504-INDEX(Table2xAcq.1[],_xlfn.AGGREGATE(15,6,(ROW(Tableyear1[])-ROW(INDEX(Tableyear1[],1,1))+1)/(YEAR(Tableyear1[])=YEAR(M504)),1)))*$C$25,O504+MAX($Q$2:Q504)*$C$19),O504)*($J505/$J504)</f>
        <v/>
      </c>
      <c r="P505" s="108">
        <f t="array" ref="P505">IF(YEAR(M505)&lt;&gt;YEAR(M504),IF(O504&gt;INDEX(Table2xAcq.1[],_xlfn.AGGREGATE(15,6,(ROW(Tableyear1[])-ROW(INDEX(Tableyear1[],1,1))+1)/(YEAR(Tableyear1[])=YEAR(M504)),1)),P504+(O504-INDEX(Table2xAcq.1[],_xlfn.AGGREGATE(15,6,(ROW(Tableyear1[])-ROW(INDEX(Tableyear1[],1,1))+1)/(YEAR(Tableyear1[])=YEAR(M504)),1)))*$C$25,P504-MAX($Q$2:Q504)*$C$19),P504)*(1+Tbill_YTM)^(1/52)</f>
        <v/>
      </c>
      <c r="Q505" s="72">
        <f>SUM(N505:P505)</f>
        <v/>
      </c>
      <c r="R505" s="72">
        <f>IF(YEAR(M505)&lt;&gt;YEAR(M504), R504*EXP($C$20/52)+(-MAX(Q$2:Q504)*$C$19), R504*EXP($C$20/52))</f>
        <v/>
      </c>
      <c r="S505" s="73">
        <f>Q505/-R505</f>
        <v/>
      </c>
      <c r="T505" s="67" t="n"/>
      <c r="U505" s="67" t="n"/>
      <c r="V505" s="67" t="n"/>
    </row>
    <row r="506">
      <c r="H506" s="104" t="n">
        <v>34848</v>
      </c>
      <c r="I506" s="105" t="n">
        <v>492.649993896484</v>
      </c>
      <c r="J506" s="106" t="n">
        <v>0.5962183019189171</v>
      </c>
      <c r="K506" s="107">
        <f>K505*(1+Tbill_YTM)^(1/52)</f>
        <v/>
      </c>
      <c r="L506" s="67" t="n"/>
      <c r="M506" s="104" t="n">
        <v>34848</v>
      </c>
      <c r="N506" s="108">
        <f>N505*($I506/$I505)</f>
        <v/>
      </c>
      <c r="O506" s="108">
        <f t="array" ref="O506">IF(YEAR(M506)&lt;&gt;YEAR(M505),IF(O505&gt;INDEX(Table2xAcq.1[],_xlfn.AGGREGATE(15,6,(ROW(Tableyear1[])-ROW(INDEX(Tableyear1[],1,1))+1)/(YEAR(Tableyear1[])=YEAR(M505)),1)),O505-(O505-INDEX(Table2xAcq.1[],_xlfn.AGGREGATE(15,6,(ROW(Tableyear1[])-ROW(INDEX(Tableyear1[],1,1))+1)/(YEAR(Tableyear1[])=YEAR(M505)),1)))*$C$25,O505+MAX($Q$2:Q505)*$C$19),O505)*($J506/$J505)</f>
        <v/>
      </c>
      <c r="P506" s="108">
        <f t="array" ref="P506">IF(YEAR(M506)&lt;&gt;YEAR(M505),IF(O505&gt;INDEX(Table2xAcq.1[],_xlfn.AGGREGATE(15,6,(ROW(Tableyear1[])-ROW(INDEX(Tableyear1[],1,1))+1)/(YEAR(Tableyear1[])=YEAR(M505)),1)),P505+(O505-INDEX(Table2xAcq.1[],_xlfn.AGGREGATE(15,6,(ROW(Tableyear1[])-ROW(INDEX(Tableyear1[],1,1))+1)/(YEAR(Tableyear1[])=YEAR(M505)),1)))*$C$25,P505-MAX($Q$2:Q505)*$C$19),P505)*(1+Tbill_YTM)^(1/52)</f>
        <v/>
      </c>
      <c r="Q506" s="72">
        <f>SUM(N506:P506)</f>
        <v/>
      </c>
      <c r="R506" s="72">
        <f>IF(YEAR(M506)&lt;&gt;YEAR(M505), R505*EXP($C$20/52)+(-MAX(Q$2:Q505)*$C$19), R505*EXP($C$20/52))</f>
        <v/>
      </c>
      <c r="S506" s="73">
        <f>Q506/-R506</f>
        <v/>
      </c>
      <c r="T506" s="67" t="n"/>
      <c r="U506" s="67" t="n"/>
      <c r="V506" s="67" t="n"/>
    </row>
    <row r="507">
      <c r="H507" s="104" t="n">
        <v>34855</v>
      </c>
      <c r="I507" s="105" t="n">
        <v>500.410003662109</v>
      </c>
      <c r="J507" s="106" t="n">
        <v>0.6150010478953934</v>
      </c>
      <c r="K507" s="107">
        <f>K506*(1+Tbill_YTM)^(1/52)</f>
        <v/>
      </c>
      <c r="L507" s="67" t="n"/>
      <c r="M507" s="104" t="n">
        <v>34855</v>
      </c>
      <c r="N507" s="108">
        <f>N506*($I507/$I506)</f>
        <v/>
      </c>
      <c r="O507" s="108">
        <f t="array" ref="O507">IF(YEAR(M507)&lt;&gt;YEAR(M506),IF(O506&gt;INDEX(Table2xAcq.1[],_xlfn.AGGREGATE(15,6,(ROW(Tableyear1[])-ROW(INDEX(Tableyear1[],1,1))+1)/(YEAR(Tableyear1[])=YEAR(M506)),1)),O506-(O506-INDEX(Table2xAcq.1[],_xlfn.AGGREGATE(15,6,(ROW(Tableyear1[])-ROW(INDEX(Tableyear1[],1,1))+1)/(YEAR(Tableyear1[])=YEAR(M506)),1)))*$C$25,O506+MAX($Q$2:Q506)*$C$19),O506)*($J507/$J506)</f>
        <v/>
      </c>
      <c r="P507" s="108">
        <f t="array" ref="P507">IF(YEAR(M507)&lt;&gt;YEAR(M506),IF(O506&gt;INDEX(Table2xAcq.1[],_xlfn.AGGREGATE(15,6,(ROW(Tableyear1[])-ROW(INDEX(Tableyear1[],1,1))+1)/(YEAR(Tableyear1[])=YEAR(M506)),1)),P506+(O506-INDEX(Table2xAcq.1[],_xlfn.AGGREGATE(15,6,(ROW(Tableyear1[])-ROW(INDEX(Tableyear1[],1,1))+1)/(YEAR(Tableyear1[])=YEAR(M506)),1)))*$C$25,P506-MAX($Q$2:Q506)*$C$19),P506)*(1+Tbill_YTM)^(1/52)</f>
        <v/>
      </c>
      <c r="Q507" s="72">
        <f>SUM(N507:P507)</f>
        <v/>
      </c>
      <c r="R507" s="72">
        <f>IF(YEAR(M507)&lt;&gt;YEAR(M506), R506*EXP($C$20/52)+(-MAX(Q$2:Q506)*$C$19), R506*EXP($C$20/52))</f>
        <v/>
      </c>
      <c r="S507" s="73">
        <f>Q507/-R507</f>
        <v/>
      </c>
      <c r="T507" s="67" t="n"/>
      <c r="U507" s="67" t="n"/>
      <c r="V507" s="67" t="n"/>
    </row>
    <row r="508">
      <c r="H508" s="104" t="n">
        <v>34862</v>
      </c>
      <c r="I508" s="105" t="n">
        <v>517.570007324218</v>
      </c>
      <c r="J508" s="106" t="n">
        <v>0.6571801416659161</v>
      </c>
      <c r="K508" s="107">
        <f>K507*(1+Tbill_YTM)^(1/52)</f>
        <v/>
      </c>
      <c r="L508" s="67" t="n"/>
      <c r="M508" s="104" t="n">
        <v>34862</v>
      </c>
      <c r="N508" s="108">
        <f>N507*($I508/$I507)</f>
        <v/>
      </c>
      <c r="O508" s="108">
        <f t="array" ref="O508">IF(YEAR(M508)&lt;&gt;YEAR(M507),IF(O507&gt;INDEX(Table2xAcq.1[],_xlfn.AGGREGATE(15,6,(ROW(Tableyear1[])-ROW(INDEX(Tableyear1[],1,1))+1)/(YEAR(Tableyear1[])=YEAR(M507)),1)),O507-(O507-INDEX(Table2xAcq.1[],_xlfn.AGGREGATE(15,6,(ROW(Tableyear1[])-ROW(INDEX(Tableyear1[],1,1))+1)/(YEAR(Tableyear1[])=YEAR(M507)),1)))*$C$25,O507+MAX($Q$2:Q507)*$C$19),O507)*($J508/$J507)</f>
        <v/>
      </c>
      <c r="P508" s="108">
        <f t="array" ref="P508">IF(YEAR(M508)&lt;&gt;YEAR(M507),IF(O507&gt;INDEX(Table2xAcq.1[],_xlfn.AGGREGATE(15,6,(ROW(Tableyear1[])-ROW(INDEX(Tableyear1[],1,1))+1)/(YEAR(Tableyear1[])=YEAR(M507)),1)),P507+(O507-INDEX(Table2xAcq.1[],_xlfn.AGGREGATE(15,6,(ROW(Tableyear1[])-ROW(INDEX(Tableyear1[],1,1))+1)/(YEAR(Tableyear1[])=YEAR(M507)),1)))*$C$25,P507-MAX($Q$2:Q507)*$C$19),P507)*(1+Tbill_YTM)^(1/52)</f>
        <v/>
      </c>
      <c r="Q508" s="72">
        <f>SUM(N508:P508)</f>
        <v/>
      </c>
      <c r="R508" s="72">
        <f>IF(YEAR(M508)&lt;&gt;YEAR(M507), R507*EXP($C$20/52)+(-MAX(Q$2:Q507)*$C$19), R507*EXP($C$20/52))</f>
        <v/>
      </c>
      <c r="S508" s="73">
        <f>Q508/-R508</f>
        <v/>
      </c>
      <c r="T508" s="67" t="n"/>
      <c r="U508" s="67" t="n"/>
      <c r="V508" s="67" t="n"/>
    </row>
    <row r="509">
      <c r="H509" s="104" t="n">
        <v>34869</v>
      </c>
      <c r="I509" s="105" t="n">
        <v>544.659973144531</v>
      </c>
      <c r="J509" s="106" t="n">
        <v>0.725974651871628</v>
      </c>
      <c r="K509" s="107">
        <f>K508*(1+Tbill_YTM)^(1/52)</f>
        <v/>
      </c>
      <c r="L509" s="67" t="n"/>
      <c r="M509" s="104" t="n">
        <v>34869</v>
      </c>
      <c r="N509" s="108">
        <f>N508*($I509/$I508)</f>
        <v/>
      </c>
      <c r="O509" s="108">
        <f t="array" ref="O509">IF(YEAR(M509)&lt;&gt;YEAR(M508),IF(O508&gt;INDEX(Table2xAcq.1[],_xlfn.AGGREGATE(15,6,(ROW(Tableyear1[])-ROW(INDEX(Tableyear1[],1,1))+1)/(YEAR(Tableyear1[])=YEAR(M508)),1)),O508-(O508-INDEX(Table2xAcq.1[],_xlfn.AGGREGATE(15,6,(ROW(Tableyear1[])-ROW(INDEX(Tableyear1[],1,1))+1)/(YEAR(Tableyear1[])=YEAR(M508)),1)))*$C$25,O508+MAX($Q$2:Q508)*$C$19),O508)*($J509/$J508)</f>
        <v/>
      </c>
      <c r="P509" s="108">
        <f t="array" ref="P509">IF(YEAR(M509)&lt;&gt;YEAR(M508),IF(O508&gt;INDEX(Table2xAcq.1[],_xlfn.AGGREGATE(15,6,(ROW(Tableyear1[])-ROW(INDEX(Tableyear1[],1,1))+1)/(YEAR(Tableyear1[])=YEAR(M508)),1)),P508+(O508-INDEX(Table2xAcq.1[],_xlfn.AGGREGATE(15,6,(ROW(Tableyear1[])-ROW(INDEX(Tableyear1[],1,1))+1)/(YEAR(Tableyear1[])=YEAR(M508)),1)))*$C$25,P508-MAX($Q$2:Q508)*$C$19),P508)*(1+Tbill_YTM)^(1/52)</f>
        <v/>
      </c>
      <c r="Q509" s="72">
        <f>SUM(N509:P509)</f>
        <v/>
      </c>
      <c r="R509" s="72">
        <f>IF(YEAR(M509)&lt;&gt;YEAR(M508), R508*EXP($C$20/52)+(-MAX(Q$2:Q508)*$C$19), R508*EXP($C$20/52))</f>
        <v/>
      </c>
      <c r="S509" s="73">
        <f>Q509/-R509</f>
        <v/>
      </c>
      <c r="T509" s="67" t="n"/>
      <c r="U509" s="67" t="n"/>
      <c r="V509" s="67" t="n"/>
    </row>
    <row r="510">
      <c r="H510" s="104" t="n">
        <v>34876</v>
      </c>
      <c r="I510" s="105" t="n">
        <v>538.030029296875</v>
      </c>
      <c r="J510" s="106" t="n">
        <v>0.7083006115012949</v>
      </c>
      <c r="K510" s="107">
        <f>K509*(1+Tbill_YTM)^(1/52)</f>
        <v/>
      </c>
      <c r="L510" s="67" t="n"/>
      <c r="M510" s="104" t="n">
        <v>34876</v>
      </c>
      <c r="N510" s="108">
        <f>N509*($I510/$I509)</f>
        <v/>
      </c>
      <c r="O510" s="108">
        <f t="array" ref="O510">IF(YEAR(M510)&lt;&gt;YEAR(M509),IF(O509&gt;INDEX(Table2xAcq.1[],_xlfn.AGGREGATE(15,6,(ROW(Tableyear1[])-ROW(INDEX(Tableyear1[],1,1))+1)/(YEAR(Tableyear1[])=YEAR(M509)),1)),O509-(O509-INDEX(Table2xAcq.1[],_xlfn.AGGREGATE(15,6,(ROW(Tableyear1[])-ROW(INDEX(Tableyear1[],1,1))+1)/(YEAR(Tableyear1[])=YEAR(M509)),1)))*$C$25,O509+MAX($Q$2:Q509)*$C$19),O509)*($J510/$J509)</f>
        <v/>
      </c>
      <c r="P510" s="108">
        <f t="array" ref="P510">IF(YEAR(M510)&lt;&gt;YEAR(M509),IF(O509&gt;INDEX(Table2xAcq.1[],_xlfn.AGGREGATE(15,6,(ROW(Tableyear1[])-ROW(INDEX(Tableyear1[],1,1))+1)/(YEAR(Tableyear1[])=YEAR(M509)),1)),P509+(O509-INDEX(Table2xAcq.1[],_xlfn.AGGREGATE(15,6,(ROW(Tableyear1[])-ROW(INDEX(Tableyear1[],1,1))+1)/(YEAR(Tableyear1[])=YEAR(M509)),1)))*$C$25,P509-MAX($Q$2:Q509)*$C$19),P509)*(1+Tbill_YTM)^(1/52)</f>
        <v/>
      </c>
      <c r="Q510" s="72">
        <f>SUM(N510:P510)</f>
        <v/>
      </c>
      <c r="R510" s="72">
        <f>IF(YEAR(M510)&lt;&gt;YEAR(M509), R509*EXP($C$20/52)+(-MAX(Q$2:Q509)*$C$19), R509*EXP($C$20/52))</f>
        <v/>
      </c>
      <c r="S510" s="73">
        <f>Q510/-R510</f>
        <v/>
      </c>
      <c r="T510" s="67" t="n"/>
      <c r="U510" s="67" t="n"/>
      <c r="V510" s="67" t="n"/>
    </row>
    <row r="511">
      <c r="H511" s="104" t="n">
        <v>34883</v>
      </c>
      <c r="I511" s="105" t="n">
        <v>567.559997558593</v>
      </c>
      <c r="J511" s="106" t="n">
        <v>0.7860512701577378</v>
      </c>
      <c r="K511" s="107">
        <f>K510*(1+Tbill_YTM)^(1/52)</f>
        <v/>
      </c>
      <c r="L511" s="67" t="n"/>
      <c r="M511" s="104" t="n">
        <v>34883</v>
      </c>
      <c r="N511" s="108">
        <f>N510*($I511/$I510)</f>
        <v/>
      </c>
      <c r="O511" s="108">
        <f t="array" ref="O511">IF(YEAR(M511)&lt;&gt;YEAR(M510),IF(O510&gt;INDEX(Table2xAcq.1[],_xlfn.AGGREGATE(15,6,(ROW(Tableyear1[])-ROW(INDEX(Tableyear1[],1,1))+1)/(YEAR(Tableyear1[])=YEAR(M510)),1)),O510-(O510-INDEX(Table2xAcq.1[],_xlfn.AGGREGATE(15,6,(ROW(Tableyear1[])-ROW(INDEX(Tableyear1[],1,1))+1)/(YEAR(Tableyear1[])=YEAR(M510)),1)))*$C$25,O510+MAX($Q$2:Q510)*$C$19),O510)*($J511/$J510)</f>
        <v/>
      </c>
      <c r="P511" s="108">
        <f t="array" ref="P511">IF(YEAR(M511)&lt;&gt;YEAR(M510),IF(O510&gt;INDEX(Table2xAcq.1[],_xlfn.AGGREGATE(15,6,(ROW(Tableyear1[])-ROW(INDEX(Tableyear1[],1,1))+1)/(YEAR(Tableyear1[])=YEAR(M510)),1)),P510+(O510-INDEX(Table2xAcq.1[],_xlfn.AGGREGATE(15,6,(ROW(Tableyear1[])-ROW(INDEX(Tableyear1[],1,1))+1)/(YEAR(Tableyear1[])=YEAR(M510)),1)))*$C$25,P510-MAX($Q$2:Q510)*$C$19),P510)*(1+Tbill_YTM)^(1/52)</f>
        <v/>
      </c>
      <c r="Q511" s="72">
        <f>SUM(N511:P511)</f>
        <v/>
      </c>
      <c r="R511" s="72">
        <f>IF(YEAR(M511)&lt;&gt;YEAR(M510), R510*EXP($C$20/52)+(-MAX(Q$2:Q510)*$C$19), R510*EXP($C$20/52))</f>
        <v/>
      </c>
      <c r="S511" s="73">
        <f>Q511/-R511</f>
        <v/>
      </c>
      <c r="T511" s="67" t="n"/>
      <c r="U511" s="67" t="n"/>
      <c r="V511" s="67" t="n"/>
    </row>
    <row r="512">
      <c r="H512" s="104" t="n">
        <v>34890</v>
      </c>
      <c r="I512" s="105" t="n">
        <v>589.849975585937</v>
      </c>
      <c r="J512" s="106" t="n">
        <v>0.8477929912640533</v>
      </c>
      <c r="K512" s="107">
        <f>K511*(1+Tbill_YTM)^(1/52)</f>
        <v/>
      </c>
      <c r="L512" s="67" t="n"/>
      <c r="M512" s="104" t="n">
        <v>34890</v>
      </c>
      <c r="N512" s="108">
        <f>N511*($I512/$I511)</f>
        <v/>
      </c>
      <c r="O512" s="108">
        <f t="array" ref="O512">IF(YEAR(M512)&lt;&gt;YEAR(M511),IF(O511&gt;INDEX(Table2xAcq.1[],_xlfn.AGGREGATE(15,6,(ROW(Tableyear1[])-ROW(INDEX(Tableyear1[],1,1))+1)/(YEAR(Tableyear1[])=YEAR(M511)),1)),O511-(O511-INDEX(Table2xAcq.1[],_xlfn.AGGREGATE(15,6,(ROW(Tableyear1[])-ROW(INDEX(Tableyear1[],1,1))+1)/(YEAR(Tableyear1[])=YEAR(M511)),1)))*$C$25,O511+MAX($Q$2:Q511)*$C$19),O511)*($J512/$J511)</f>
        <v/>
      </c>
      <c r="P512" s="108">
        <f t="array" ref="P512">IF(YEAR(M512)&lt;&gt;YEAR(M511),IF(O511&gt;INDEX(Table2xAcq.1[],_xlfn.AGGREGATE(15,6,(ROW(Tableyear1[])-ROW(INDEX(Tableyear1[],1,1))+1)/(YEAR(Tableyear1[])=YEAR(M511)),1)),P511+(O511-INDEX(Table2xAcq.1[],_xlfn.AGGREGATE(15,6,(ROW(Tableyear1[])-ROW(INDEX(Tableyear1[],1,1))+1)/(YEAR(Tableyear1[])=YEAR(M511)),1)))*$C$25,P511-MAX($Q$2:Q511)*$C$19),P511)*(1+Tbill_YTM)^(1/52)</f>
        <v/>
      </c>
      <c r="Q512" s="72">
        <f>SUM(N512:P512)</f>
        <v/>
      </c>
      <c r="R512" s="72">
        <f>IF(YEAR(M512)&lt;&gt;YEAR(M511), R511*EXP($C$20/52)+(-MAX(Q$2:Q511)*$C$19), R511*EXP($C$20/52))</f>
        <v/>
      </c>
      <c r="S512" s="73">
        <f>Q512/-R512</f>
        <v/>
      </c>
      <c r="T512" s="67" t="n"/>
      <c r="U512" s="67" t="n"/>
      <c r="V512" s="67" t="n"/>
    </row>
    <row r="513">
      <c r="H513" s="104" t="n">
        <v>34897</v>
      </c>
      <c r="I513" s="105" t="n">
        <v>547.780029296875</v>
      </c>
      <c r="J513" s="106" t="n">
        <v>0.7268584923813773</v>
      </c>
      <c r="K513" s="107">
        <f>K512*(1+Tbill_YTM)^(1/52)</f>
        <v/>
      </c>
      <c r="L513" s="67" t="n"/>
      <c r="M513" s="104" t="n">
        <v>34897</v>
      </c>
      <c r="N513" s="108">
        <f>N512*($I513/$I512)</f>
        <v/>
      </c>
      <c r="O513" s="108">
        <f t="array" ref="O513">IF(YEAR(M513)&lt;&gt;YEAR(M512),IF(O512&gt;INDEX(Table2xAcq.1[],_xlfn.AGGREGATE(15,6,(ROW(Tableyear1[])-ROW(INDEX(Tableyear1[],1,1))+1)/(YEAR(Tableyear1[])=YEAR(M512)),1)),O512-(O512-INDEX(Table2xAcq.1[],_xlfn.AGGREGATE(15,6,(ROW(Tableyear1[])-ROW(INDEX(Tableyear1[],1,1))+1)/(YEAR(Tableyear1[])=YEAR(M512)),1)))*$C$25,O512+MAX($Q$2:Q512)*$C$19),O512)*($J513/$J512)</f>
        <v/>
      </c>
      <c r="P513" s="108">
        <f t="array" ref="P513">IF(YEAR(M513)&lt;&gt;YEAR(M512),IF(O512&gt;INDEX(Table2xAcq.1[],_xlfn.AGGREGATE(15,6,(ROW(Tableyear1[])-ROW(INDEX(Tableyear1[],1,1))+1)/(YEAR(Tableyear1[])=YEAR(M512)),1)),P512+(O512-INDEX(Table2xAcq.1[],_xlfn.AGGREGATE(15,6,(ROW(Tableyear1[])-ROW(INDEX(Tableyear1[],1,1))+1)/(YEAR(Tableyear1[])=YEAR(M512)),1)))*$C$25,P512-MAX($Q$2:Q512)*$C$19),P512)*(1+Tbill_YTM)^(1/52)</f>
        <v/>
      </c>
      <c r="Q513" s="72">
        <f>SUM(N513:P513)</f>
        <v/>
      </c>
      <c r="R513" s="72">
        <f>IF(YEAR(M513)&lt;&gt;YEAR(M512), R512*EXP($C$20/52)+(-MAX(Q$2:Q512)*$C$19), R512*EXP($C$20/52))</f>
        <v/>
      </c>
      <c r="S513" s="73">
        <f>Q513/-R513</f>
        <v/>
      </c>
      <c r="T513" s="67" t="n"/>
      <c r="U513" s="67" t="n"/>
      <c r="V513" s="67" t="n"/>
    </row>
    <row r="514">
      <c r="H514" s="104" t="n">
        <v>34904</v>
      </c>
      <c r="I514" s="105" t="n">
        <v>574.179992675781</v>
      </c>
      <c r="J514" s="106" t="n">
        <v>0.7969195992280291</v>
      </c>
      <c r="K514" s="107">
        <f>K513*(1+Tbill_YTM)^(1/52)</f>
        <v/>
      </c>
      <c r="L514" s="67" t="n"/>
      <c r="M514" s="104" t="n">
        <v>34904</v>
      </c>
      <c r="N514" s="108">
        <f>N513*($I514/$I513)</f>
        <v/>
      </c>
      <c r="O514" s="108">
        <f t="array" ref="O514">IF(YEAR(M514)&lt;&gt;YEAR(M513),IF(O513&gt;INDEX(Table2xAcq.1[],_xlfn.AGGREGATE(15,6,(ROW(Tableyear1[])-ROW(INDEX(Tableyear1[],1,1))+1)/(YEAR(Tableyear1[])=YEAR(M513)),1)),O513-(O513-INDEX(Table2xAcq.1[],_xlfn.AGGREGATE(15,6,(ROW(Tableyear1[])-ROW(INDEX(Tableyear1[],1,1))+1)/(YEAR(Tableyear1[])=YEAR(M513)),1)))*$C$25,O513+MAX($Q$2:Q513)*$C$19),O513)*($J514/$J513)</f>
        <v/>
      </c>
      <c r="P514" s="108">
        <f t="array" ref="P514">IF(YEAR(M514)&lt;&gt;YEAR(M513),IF(O513&gt;INDEX(Table2xAcq.1[],_xlfn.AGGREGATE(15,6,(ROW(Tableyear1[])-ROW(INDEX(Tableyear1[],1,1))+1)/(YEAR(Tableyear1[])=YEAR(M513)),1)),P513+(O513-INDEX(Table2xAcq.1[],_xlfn.AGGREGATE(15,6,(ROW(Tableyear1[])-ROW(INDEX(Tableyear1[],1,1))+1)/(YEAR(Tableyear1[])=YEAR(M513)),1)))*$C$25,P513-MAX($Q$2:Q513)*$C$19),P513)*(1+Tbill_YTM)^(1/52)</f>
        <v/>
      </c>
      <c r="Q514" s="72">
        <f>SUM(N514:P514)</f>
        <v/>
      </c>
      <c r="R514" s="72">
        <f>IF(YEAR(M514)&lt;&gt;YEAR(M513), R513*EXP($C$20/52)+(-MAX(Q$2:Q513)*$C$19), R513*EXP($C$20/52))</f>
        <v/>
      </c>
      <c r="S514" s="73">
        <f>Q514/-R514</f>
        <v/>
      </c>
      <c r="T514" s="67" t="n"/>
      <c r="U514" s="67" t="n"/>
      <c r="V514" s="67" t="n"/>
    </row>
    <row r="515">
      <c r="H515" s="104" t="n">
        <v>34911</v>
      </c>
      <c r="I515" s="105" t="n">
        <v>560.580017089843</v>
      </c>
      <c r="J515" s="106" t="n">
        <v>0.7591680675421224</v>
      </c>
      <c r="K515" s="107">
        <f>K514*(1+Tbill_YTM)^(1/52)</f>
        <v/>
      </c>
      <c r="L515" s="67" t="n"/>
      <c r="M515" s="104" t="n">
        <v>34911</v>
      </c>
      <c r="N515" s="108">
        <f>N514*($I515/$I514)</f>
        <v/>
      </c>
      <c r="O515" s="108">
        <f t="array" ref="O515">IF(YEAR(M515)&lt;&gt;YEAR(M514),IF(O514&gt;INDEX(Table2xAcq.1[],_xlfn.AGGREGATE(15,6,(ROW(Tableyear1[])-ROW(INDEX(Tableyear1[],1,1))+1)/(YEAR(Tableyear1[])=YEAR(M514)),1)),O514-(O514-INDEX(Table2xAcq.1[],_xlfn.AGGREGATE(15,6,(ROW(Tableyear1[])-ROW(INDEX(Tableyear1[],1,1))+1)/(YEAR(Tableyear1[])=YEAR(M514)),1)))*$C$25,O514+MAX($Q$2:Q514)*$C$19),O514)*($J515/$J514)</f>
        <v/>
      </c>
      <c r="P515" s="108">
        <f t="array" ref="P515">IF(YEAR(M515)&lt;&gt;YEAR(M514),IF(O514&gt;INDEX(Table2xAcq.1[],_xlfn.AGGREGATE(15,6,(ROW(Tableyear1[])-ROW(INDEX(Tableyear1[],1,1))+1)/(YEAR(Tableyear1[])=YEAR(M514)),1)),P514+(O514-INDEX(Table2xAcq.1[],_xlfn.AGGREGATE(15,6,(ROW(Tableyear1[])-ROW(INDEX(Tableyear1[],1,1))+1)/(YEAR(Tableyear1[])=YEAR(M514)),1)))*$C$25,P514-MAX($Q$2:Q514)*$C$19),P514)*(1+Tbill_YTM)^(1/52)</f>
        <v/>
      </c>
      <c r="Q515" s="72">
        <f>SUM(N515:P515)</f>
        <v/>
      </c>
      <c r="R515" s="72">
        <f>IF(YEAR(M515)&lt;&gt;YEAR(M514), R514*EXP($C$20/52)+(-MAX(Q$2:Q514)*$C$19), R514*EXP($C$20/52))</f>
        <v/>
      </c>
      <c r="S515" s="73">
        <f>Q515/-R515</f>
        <v/>
      </c>
      <c r="T515" s="67" t="n"/>
      <c r="U515" s="67" t="n"/>
      <c r="V515" s="67" t="n"/>
    </row>
    <row r="516">
      <c r="H516" s="104" t="n">
        <v>34918</v>
      </c>
      <c r="I516" s="105" t="n">
        <v>575.640014648437</v>
      </c>
      <c r="J516" s="106" t="n">
        <v>0.7999582095207817</v>
      </c>
      <c r="K516" s="107">
        <f>K515*(1+Tbill_YTM)^(1/52)</f>
        <v/>
      </c>
      <c r="L516" s="67" t="n"/>
      <c r="M516" s="104" t="n">
        <v>34918</v>
      </c>
      <c r="N516" s="108">
        <f>N515*($I516/$I515)</f>
        <v/>
      </c>
      <c r="O516" s="108">
        <f t="array" ref="O516">IF(YEAR(M516)&lt;&gt;YEAR(M515),IF(O515&gt;INDEX(Table2xAcq.1[],_xlfn.AGGREGATE(15,6,(ROW(Tableyear1[])-ROW(INDEX(Tableyear1[],1,1))+1)/(YEAR(Tableyear1[])=YEAR(M515)),1)),O515-(O515-INDEX(Table2xAcq.1[],_xlfn.AGGREGATE(15,6,(ROW(Tableyear1[])-ROW(INDEX(Tableyear1[],1,1))+1)/(YEAR(Tableyear1[])=YEAR(M515)),1)))*$C$25,O515+MAX($Q$2:Q515)*$C$19),O515)*($J516/$J515)</f>
        <v/>
      </c>
      <c r="P516" s="108">
        <f t="array" ref="P516">IF(YEAR(M516)&lt;&gt;YEAR(M515),IF(O515&gt;INDEX(Table2xAcq.1[],_xlfn.AGGREGATE(15,6,(ROW(Tableyear1[])-ROW(INDEX(Tableyear1[],1,1))+1)/(YEAR(Tableyear1[])=YEAR(M515)),1)),P515+(O515-INDEX(Table2xAcq.1[],_xlfn.AGGREGATE(15,6,(ROW(Tableyear1[])-ROW(INDEX(Tableyear1[],1,1))+1)/(YEAR(Tableyear1[])=YEAR(M515)),1)))*$C$25,P515-MAX($Q$2:Q515)*$C$19),P515)*(1+Tbill_YTM)^(1/52)</f>
        <v/>
      </c>
      <c r="Q516" s="72">
        <f>SUM(N516:P516)</f>
        <v/>
      </c>
      <c r="R516" s="72">
        <f>IF(YEAR(M516)&lt;&gt;YEAR(M515), R515*EXP($C$20/52)+(-MAX(Q$2:Q515)*$C$19), R515*EXP($C$20/52))</f>
        <v/>
      </c>
      <c r="S516" s="73">
        <f>Q516/-R516</f>
        <v/>
      </c>
      <c r="T516" s="67" t="n"/>
      <c r="U516" s="67" t="n"/>
      <c r="V516" s="67" t="n"/>
    </row>
    <row r="517">
      <c r="H517" s="104" t="n">
        <v>34925</v>
      </c>
      <c r="I517" s="105" t="n">
        <v>595.52001953125</v>
      </c>
      <c r="J517" s="106" t="n">
        <v>0.8552120928736688</v>
      </c>
      <c r="K517" s="107">
        <f>K516*(1+Tbill_YTM)^(1/52)</f>
        <v/>
      </c>
      <c r="L517" s="67" t="n"/>
      <c r="M517" s="104" t="n">
        <v>34925</v>
      </c>
      <c r="N517" s="108">
        <f>N516*($I517/$I516)</f>
        <v/>
      </c>
      <c r="O517" s="108">
        <f t="array" ref="O517">IF(YEAR(M517)&lt;&gt;YEAR(M516),IF(O516&gt;INDEX(Table2xAcq.1[],_xlfn.AGGREGATE(15,6,(ROW(Tableyear1[])-ROW(INDEX(Tableyear1[],1,1))+1)/(YEAR(Tableyear1[])=YEAR(M516)),1)),O516-(O516-INDEX(Table2xAcq.1[],_xlfn.AGGREGATE(15,6,(ROW(Tableyear1[])-ROW(INDEX(Tableyear1[],1,1))+1)/(YEAR(Tableyear1[])=YEAR(M516)),1)))*$C$25,O516+MAX($Q$2:Q516)*$C$19),O516)*($J517/$J516)</f>
        <v/>
      </c>
      <c r="P517" s="108">
        <f t="array" ref="P517">IF(YEAR(M517)&lt;&gt;YEAR(M516),IF(O516&gt;INDEX(Table2xAcq.1[],_xlfn.AGGREGATE(15,6,(ROW(Tableyear1[])-ROW(INDEX(Tableyear1[],1,1))+1)/(YEAR(Tableyear1[])=YEAR(M516)),1)),P516+(O516-INDEX(Table2xAcq.1[],_xlfn.AGGREGATE(15,6,(ROW(Tableyear1[])-ROW(INDEX(Tableyear1[],1,1))+1)/(YEAR(Tableyear1[])=YEAR(M516)),1)))*$C$25,P516-MAX($Q$2:Q516)*$C$19),P516)*(1+Tbill_YTM)^(1/52)</f>
        <v/>
      </c>
      <c r="Q517" s="72">
        <f>SUM(N517:P517)</f>
        <v/>
      </c>
      <c r="R517" s="72">
        <f>IF(YEAR(M517)&lt;&gt;YEAR(M516), R516*EXP($C$20/52)+(-MAX(Q$2:Q516)*$C$19), R516*EXP($C$20/52))</f>
        <v/>
      </c>
      <c r="S517" s="73">
        <f>Q517/-R517</f>
        <v/>
      </c>
      <c r="T517" s="67" t="n"/>
      <c r="U517" s="67" t="n"/>
      <c r="V517" s="67" t="n"/>
    </row>
    <row r="518">
      <c r="H518" s="104" t="n">
        <v>34932</v>
      </c>
      <c r="I518" s="105" t="n">
        <v>580.099975585937</v>
      </c>
      <c r="J518" s="106" t="n">
        <v>0.8109233783983596</v>
      </c>
      <c r="K518" s="107">
        <f>K517*(1+Tbill_YTM)^(1/52)</f>
        <v/>
      </c>
      <c r="L518" s="67" t="n"/>
      <c r="M518" s="104" t="n">
        <v>34932</v>
      </c>
      <c r="N518" s="108">
        <f>N517*($I518/$I517)</f>
        <v/>
      </c>
      <c r="O518" s="108">
        <f t="array" ref="O518">IF(YEAR(M518)&lt;&gt;YEAR(M517),IF(O517&gt;INDEX(Table2xAcq.1[],_xlfn.AGGREGATE(15,6,(ROW(Tableyear1[])-ROW(INDEX(Tableyear1[],1,1))+1)/(YEAR(Tableyear1[])=YEAR(M517)),1)),O517-(O517-INDEX(Table2xAcq.1[],_xlfn.AGGREGATE(15,6,(ROW(Tableyear1[])-ROW(INDEX(Tableyear1[],1,1))+1)/(YEAR(Tableyear1[])=YEAR(M517)),1)))*$C$25,O517+MAX($Q$2:Q517)*$C$19),O517)*($J518/$J517)</f>
        <v/>
      </c>
      <c r="P518" s="108">
        <f t="array" ref="P518">IF(YEAR(M518)&lt;&gt;YEAR(M517),IF(O517&gt;INDEX(Table2xAcq.1[],_xlfn.AGGREGATE(15,6,(ROW(Tableyear1[])-ROW(INDEX(Tableyear1[],1,1))+1)/(YEAR(Tableyear1[])=YEAR(M517)),1)),P517+(O517-INDEX(Table2xAcq.1[],_xlfn.AGGREGATE(15,6,(ROW(Tableyear1[])-ROW(INDEX(Tableyear1[],1,1))+1)/(YEAR(Tableyear1[])=YEAR(M517)),1)))*$C$25,P517-MAX($Q$2:Q517)*$C$19),P517)*(1+Tbill_YTM)^(1/52)</f>
        <v/>
      </c>
      <c r="Q518" s="72">
        <f>SUM(N518:P518)</f>
        <v/>
      </c>
      <c r="R518" s="72">
        <f>IF(YEAR(M518)&lt;&gt;YEAR(M517), R517*EXP($C$20/52)+(-MAX(Q$2:Q517)*$C$19), R517*EXP($C$20/52))</f>
        <v/>
      </c>
      <c r="S518" s="73">
        <f>Q518/-R518</f>
        <v/>
      </c>
      <c r="T518" s="67" t="n"/>
      <c r="U518" s="67" t="n"/>
      <c r="V518" s="67" t="n"/>
    </row>
    <row r="519">
      <c r="H519" s="104" t="n">
        <v>34939</v>
      </c>
      <c r="I519" s="105" t="n">
        <v>573.210021972656</v>
      </c>
      <c r="J519" s="106" t="n">
        <v>0.7916604075442534</v>
      </c>
      <c r="K519" s="107">
        <f>K518*(1+Tbill_YTM)^(1/52)</f>
        <v/>
      </c>
      <c r="L519" s="67" t="n"/>
      <c r="M519" s="104" t="n">
        <v>34939</v>
      </c>
      <c r="N519" s="108">
        <f>N518*($I519/$I518)</f>
        <v/>
      </c>
      <c r="O519" s="108">
        <f t="array" ref="O519">IF(YEAR(M519)&lt;&gt;YEAR(M518),IF(O518&gt;INDEX(Table2xAcq.1[],_xlfn.AGGREGATE(15,6,(ROW(Tableyear1[])-ROW(INDEX(Tableyear1[],1,1))+1)/(YEAR(Tableyear1[])=YEAR(M518)),1)),O518-(O518-INDEX(Table2xAcq.1[],_xlfn.AGGREGATE(15,6,(ROW(Tableyear1[])-ROW(INDEX(Tableyear1[],1,1))+1)/(YEAR(Tableyear1[])=YEAR(M518)),1)))*$C$25,O518+MAX($Q$2:Q518)*$C$19),O518)*($J519/$J518)</f>
        <v/>
      </c>
      <c r="P519" s="108">
        <f t="array" ref="P519">IF(YEAR(M519)&lt;&gt;YEAR(M518),IF(O518&gt;INDEX(Table2xAcq.1[],_xlfn.AGGREGATE(15,6,(ROW(Tableyear1[])-ROW(INDEX(Tableyear1[],1,1))+1)/(YEAR(Tableyear1[])=YEAR(M518)),1)),P518+(O518-INDEX(Table2xAcq.1[],_xlfn.AGGREGATE(15,6,(ROW(Tableyear1[])-ROW(INDEX(Tableyear1[],1,1))+1)/(YEAR(Tableyear1[])=YEAR(M518)),1)))*$C$25,P518-MAX($Q$2:Q518)*$C$19),P518)*(1+Tbill_YTM)^(1/52)</f>
        <v/>
      </c>
      <c r="Q519" s="72">
        <f>SUM(N519:P519)</f>
        <v/>
      </c>
      <c r="R519" s="72">
        <f>IF(YEAR(M519)&lt;&gt;YEAR(M518), R518*EXP($C$20/52)+(-MAX(Q$2:Q518)*$C$19), R518*EXP($C$20/52))</f>
        <v/>
      </c>
      <c r="S519" s="73">
        <f>Q519/-R519</f>
        <v/>
      </c>
      <c r="T519" s="67" t="n"/>
      <c r="U519" s="67" t="n"/>
      <c r="V519" s="67" t="n"/>
    </row>
    <row r="520">
      <c r="H520" s="104" t="n">
        <v>34946</v>
      </c>
      <c r="I520" s="105" t="n">
        <v>604.27001953125</v>
      </c>
      <c r="J520" s="106" t="n">
        <v>0.877454337807158</v>
      </c>
      <c r="K520" s="107">
        <f>K519*(1+Tbill_YTM)^(1/52)</f>
        <v/>
      </c>
      <c r="L520" s="67" t="n"/>
      <c r="M520" s="104" t="n">
        <v>34946</v>
      </c>
      <c r="N520" s="108">
        <f>N519*($I520/$I519)</f>
        <v/>
      </c>
      <c r="O520" s="108">
        <f t="array" ref="O520">IF(YEAR(M520)&lt;&gt;YEAR(M519),IF(O519&gt;INDEX(Table2xAcq.1[],_xlfn.AGGREGATE(15,6,(ROW(Tableyear1[])-ROW(INDEX(Tableyear1[],1,1))+1)/(YEAR(Tableyear1[])=YEAR(M519)),1)),O519-(O519-INDEX(Table2xAcq.1[],_xlfn.AGGREGATE(15,6,(ROW(Tableyear1[])-ROW(INDEX(Tableyear1[],1,1))+1)/(YEAR(Tableyear1[])=YEAR(M519)),1)))*$C$25,O519+MAX($Q$2:Q519)*$C$19),O519)*($J520/$J519)</f>
        <v/>
      </c>
      <c r="P520" s="108">
        <f t="array" ref="P520">IF(YEAR(M520)&lt;&gt;YEAR(M519),IF(O519&gt;INDEX(Table2xAcq.1[],_xlfn.AGGREGATE(15,6,(ROW(Tableyear1[])-ROW(INDEX(Tableyear1[],1,1))+1)/(YEAR(Tableyear1[])=YEAR(M519)),1)),P519+(O519-INDEX(Table2xAcq.1[],_xlfn.AGGREGATE(15,6,(ROW(Tableyear1[])-ROW(INDEX(Tableyear1[],1,1))+1)/(YEAR(Tableyear1[])=YEAR(M519)),1)))*$C$25,P519-MAX($Q$2:Q519)*$C$19),P519)*(1+Tbill_YTM)^(1/52)</f>
        <v/>
      </c>
      <c r="Q520" s="72">
        <f>SUM(N520:P520)</f>
        <v/>
      </c>
      <c r="R520" s="72">
        <f>IF(YEAR(M520)&lt;&gt;YEAR(M519), R519*EXP($C$20/52)+(-MAX(Q$2:Q519)*$C$19), R519*EXP($C$20/52))</f>
        <v/>
      </c>
      <c r="S520" s="73">
        <f>Q520/-R520</f>
        <v/>
      </c>
      <c r="T520" s="67" t="n"/>
      <c r="U520" s="67" t="n"/>
      <c r="V520" s="67" t="n"/>
    </row>
    <row r="521">
      <c r="H521" s="104" t="n">
        <v>34953</v>
      </c>
      <c r="I521" s="105" t="n">
        <v>589.010009765625</v>
      </c>
      <c r="J521" s="106" t="n">
        <v>0.833136528446984</v>
      </c>
      <c r="K521" s="107">
        <f>K520*(1+Tbill_YTM)^(1/52)</f>
        <v/>
      </c>
      <c r="L521" s="67" t="n"/>
      <c r="M521" s="104" t="n">
        <v>34953</v>
      </c>
      <c r="N521" s="108">
        <f>N520*($I521/$I520)</f>
        <v/>
      </c>
      <c r="O521" s="108">
        <f t="array" ref="O521">IF(YEAR(M521)&lt;&gt;YEAR(M520),IF(O520&gt;INDEX(Table2xAcq.1[],_xlfn.AGGREGATE(15,6,(ROW(Tableyear1[])-ROW(INDEX(Tableyear1[],1,1))+1)/(YEAR(Tableyear1[])=YEAR(M520)),1)),O520-(O520-INDEX(Table2xAcq.1[],_xlfn.AGGREGATE(15,6,(ROW(Tableyear1[])-ROW(INDEX(Tableyear1[],1,1))+1)/(YEAR(Tableyear1[])=YEAR(M520)),1)))*$C$25,O520+MAX($Q$2:Q520)*$C$19),O520)*($J521/$J520)</f>
        <v/>
      </c>
      <c r="P521" s="108">
        <f t="array" ref="P521">IF(YEAR(M521)&lt;&gt;YEAR(M520),IF(O520&gt;INDEX(Table2xAcq.1[],_xlfn.AGGREGATE(15,6,(ROW(Tableyear1[])-ROW(INDEX(Tableyear1[],1,1))+1)/(YEAR(Tableyear1[])=YEAR(M520)),1)),P520+(O520-INDEX(Table2xAcq.1[],_xlfn.AGGREGATE(15,6,(ROW(Tableyear1[])-ROW(INDEX(Tableyear1[],1,1))+1)/(YEAR(Tableyear1[])=YEAR(M520)),1)))*$C$25,P520-MAX($Q$2:Q520)*$C$19),P520)*(1+Tbill_YTM)^(1/52)</f>
        <v/>
      </c>
      <c r="Q521" s="72">
        <f>SUM(N521:P521)</f>
        <v/>
      </c>
      <c r="R521" s="72">
        <f>IF(YEAR(M521)&lt;&gt;YEAR(M520), R520*EXP($C$20/52)+(-MAX(Q$2:Q520)*$C$19), R520*EXP($C$20/52))</f>
        <v/>
      </c>
      <c r="S521" s="73">
        <f>Q521/-R521</f>
        <v/>
      </c>
      <c r="T521" s="67" t="n"/>
      <c r="U521" s="67" t="n"/>
      <c r="V521" s="67" t="n"/>
    </row>
    <row r="522">
      <c r="H522" s="104" t="n">
        <v>34960</v>
      </c>
      <c r="I522" s="105" t="n">
        <v>592.640014648437</v>
      </c>
      <c r="J522" s="106" t="n">
        <v>0.8434055887894901</v>
      </c>
      <c r="K522" s="107">
        <f>K521*(1+Tbill_YTM)^(1/52)</f>
        <v/>
      </c>
      <c r="L522" s="67" t="n"/>
      <c r="M522" s="104" t="n">
        <v>34960</v>
      </c>
      <c r="N522" s="108">
        <f>N521*($I522/$I521)</f>
        <v/>
      </c>
      <c r="O522" s="108">
        <f t="array" ref="O522">IF(YEAR(M522)&lt;&gt;YEAR(M521),IF(O521&gt;INDEX(Table2xAcq.1[],_xlfn.AGGREGATE(15,6,(ROW(Tableyear1[])-ROW(INDEX(Tableyear1[],1,1))+1)/(YEAR(Tableyear1[])=YEAR(M521)),1)),O521-(O521-INDEX(Table2xAcq.1[],_xlfn.AGGREGATE(15,6,(ROW(Tableyear1[])-ROW(INDEX(Tableyear1[],1,1))+1)/(YEAR(Tableyear1[])=YEAR(M521)),1)))*$C$25,O521+MAX($Q$2:Q521)*$C$19),O521)*($J522/$J521)</f>
        <v/>
      </c>
      <c r="P522" s="108">
        <f t="array" ref="P522">IF(YEAR(M522)&lt;&gt;YEAR(M521),IF(O521&gt;INDEX(Table2xAcq.1[],_xlfn.AGGREGATE(15,6,(ROW(Tableyear1[])-ROW(INDEX(Tableyear1[],1,1))+1)/(YEAR(Tableyear1[])=YEAR(M521)),1)),P521+(O521-INDEX(Table2xAcq.1[],_xlfn.AGGREGATE(15,6,(ROW(Tableyear1[])-ROW(INDEX(Tableyear1[],1,1))+1)/(YEAR(Tableyear1[])=YEAR(M521)),1)))*$C$25,P521-MAX($Q$2:Q521)*$C$19),P521)*(1+Tbill_YTM)^(1/52)</f>
        <v/>
      </c>
      <c r="Q522" s="72">
        <f>SUM(N522:P522)</f>
        <v/>
      </c>
      <c r="R522" s="72">
        <f>IF(YEAR(M522)&lt;&gt;YEAR(M521), R521*EXP($C$20/52)+(-MAX(Q$2:Q521)*$C$19), R521*EXP($C$20/52))</f>
        <v/>
      </c>
      <c r="S522" s="73">
        <f>Q522/-R522</f>
        <v/>
      </c>
      <c r="T522" s="67" t="n"/>
      <c r="U522" s="67" t="n"/>
      <c r="V522" s="67" t="n"/>
    </row>
    <row r="523">
      <c r="H523" s="104" t="n">
        <v>34967</v>
      </c>
      <c r="I523" s="105" t="n">
        <v>585.080017089843</v>
      </c>
      <c r="J523" s="106" t="n">
        <v>0.8218878240940516</v>
      </c>
      <c r="K523" s="107">
        <f>K522*(1+Tbill_YTM)^(1/52)</f>
        <v/>
      </c>
      <c r="L523" s="67" t="n"/>
      <c r="M523" s="104" t="n">
        <v>34967</v>
      </c>
      <c r="N523" s="108">
        <f>N522*($I523/$I522)</f>
        <v/>
      </c>
      <c r="O523" s="108">
        <f t="array" ref="O523">IF(YEAR(M523)&lt;&gt;YEAR(M522),IF(O522&gt;INDEX(Table2xAcq.1[],_xlfn.AGGREGATE(15,6,(ROW(Tableyear1[])-ROW(INDEX(Tableyear1[],1,1))+1)/(YEAR(Tableyear1[])=YEAR(M522)),1)),O522-(O522-INDEX(Table2xAcq.1[],_xlfn.AGGREGATE(15,6,(ROW(Tableyear1[])-ROW(INDEX(Tableyear1[],1,1))+1)/(YEAR(Tableyear1[])=YEAR(M522)),1)))*$C$25,O522+MAX($Q$2:Q522)*$C$19),O522)*($J523/$J522)</f>
        <v/>
      </c>
      <c r="P523" s="108">
        <f t="array" ref="P523">IF(YEAR(M523)&lt;&gt;YEAR(M522),IF(O522&gt;INDEX(Table2xAcq.1[],_xlfn.AGGREGATE(15,6,(ROW(Tableyear1[])-ROW(INDEX(Tableyear1[],1,1))+1)/(YEAR(Tableyear1[])=YEAR(M522)),1)),P522+(O522-INDEX(Table2xAcq.1[],_xlfn.AGGREGATE(15,6,(ROW(Tableyear1[])-ROW(INDEX(Tableyear1[],1,1))+1)/(YEAR(Tableyear1[])=YEAR(M522)),1)))*$C$25,P522-MAX($Q$2:Q522)*$C$19),P522)*(1+Tbill_YTM)^(1/52)</f>
        <v/>
      </c>
      <c r="Q523" s="72">
        <f>SUM(N523:P523)</f>
        <v/>
      </c>
      <c r="R523" s="72">
        <f>IF(YEAR(M523)&lt;&gt;YEAR(M522), R522*EXP($C$20/52)+(-MAX(Q$2:Q522)*$C$19), R522*EXP($C$20/52))</f>
        <v/>
      </c>
      <c r="S523" s="73">
        <f>Q523/-R523</f>
        <v/>
      </c>
      <c r="T523" s="67" t="n"/>
      <c r="U523" s="67" t="n"/>
      <c r="V523" s="67" t="n"/>
    </row>
    <row r="524">
      <c r="H524" s="104" t="n">
        <v>34974</v>
      </c>
      <c r="I524" s="105" t="n">
        <v>567.419982910156</v>
      </c>
      <c r="J524" s="106" t="n">
        <v>0.7722721590861638</v>
      </c>
      <c r="K524" s="107">
        <f>K523*(1+Tbill_YTM)^(1/52)</f>
        <v/>
      </c>
      <c r="L524" s="67" t="n"/>
      <c r="M524" s="104" t="n">
        <v>34974</v>
      </c>
      <c r="N524" s="108">
        <f>N523*($I524/$I523)</f>
        <v/>
      </c>
      <c r="O524" s="108">
        <f t="array" ref="O524">IF(YEAR(M524)&lt;&gt;YEAR(M523),IF(O523&gt;INDEX(Table2xAcq.1[],_xlfn.AGGREGATE(15,6,(ROW(Tableyear1[])-ROW(INDEX(Tableyear1[],1,1))+1)/(YEAR(Tableyear1[])=YEAR(M523)),1)),O523-(O523-INDEX(Table2xAcq.1[],_xlfn.AGGREGATE(15,6,(ROW(Tableyear1[])-ROW(INDEX(Tableyear1[],1,1))+1)/(YEAR(Tableyear1[])=YEAR(M523)),1)))*$C$25,O523+MAX($Q$2:Q523)*$C$19),O523)*($J524/$J523)</f>
        <v/>
      </c>
      <c r="P524" s="108">
        <f t="array" ref="P524">IF(YEAR(M524)&lt;&gt;YEAR(M523),IF(O523&gt;INDEX(Table2xAcq.1[],_xlfn.AGGREGATE(15,6,(ROW(Tableyear1[])-ROW(INDEX(Tableyear1[],1,1))+1)/(YEAR(Tableyear1[])=YEAR(M523)),1)),P523+(O523-INDEX(Table2xAcq.1[],_xlfn.AGGREGATE(15,6,(ROW(Tableyear1[])-ROW(INDEX(Tableyear1[],1,1))+1)/(YEAR(Tableyear1[])=YEAR(M523)),1)))*$C$25,P523-MAX($Q$2:Q523)*$C$19),P523)*(1+Tbill_YTM)^(1/52)</f>
        <v/>
      </c>
      <c r="Q524" s="72">
        <f>SUM(N524:P524)</f>
        <v/>
      </c>
      <c r="R524" s="72">
        <f>IF(YEAR(M524)&lt;&gt;YEAR(M523), R523*EXP($C$20/52)+(-MAX(Q$2:Q523)*$C$19), R523*EXP($C$20/52))</f>
        <v/>
      </c>
      <c r="S524" s="73">
        <f>Q524/-R524</f>
        <v/>
      </c>
      <c r="T524" s="67" t="n"/>
      <c r="U524" s="67" t="n"/>
      <c r="V524" s="67" t="n"/>
    </row>
    <row r="525">
      <c r="H525" s="104" t="n">
        <v>34981</v>
      </c>
      <c r="I525" s="105" t="n">
        <v>570</v>
      </c>
      <c r="J525" s="106" t="n">
        <v>0.7792950889387011</v>
      </c>
      <c r="K525" s="107">
        <f>K524*(1+Tbill_YTM)^(1/52)</f>
        <v/>
      </c>
      <c r="L525" s="67" t="n"/>
      <c r="M525" s="104" t="n">
        <v>34981</v>
      </c>
      <c r="N525" s="108">
        <f>N524*($I525/$I524)</f>
        <v/>
      </c>
      <c r="O525" s="108">
        <f t="array" ref="O525">IF(YEAR(M525)&lt;&gt;YEAR(M524),IF(O524&gt;INDEX(Table2xAcq.1[],_xlfn.AGGREGATE(15,6,(ROW(Tableyear1[])-ROW(INDEX(Tableyear1[],1,1))+1)/(YEAR(Tableyear1[])=YEAR(M524)),1)),O524-(O524-INDEX(Table2xAcq.1[],_xlfn.AGGREGATE(15,6,(ROW(Tableyear1[])-ROW(INDEX(Tableyear1[],1,1))+1)/(YEAR(Tableyear1[])=YEAR(M524)),1)))*$C$25,O524+MAX($Q$2:Q524)*$C$19),O524)*($J525/$J524)</f>
        <v/>
      </c>
      <c r="P525" s="108">
        <f t="array" ref="P525">IF(YEAR(M525)&lt;&gt;YEAR(M524),IF(O524&gt;INDEX(Table2xAcq.1[],_xlfn.AGGREGATE(15,6,(ROW(Tableyear1[])-ROW(INDEX(Tableyear1[],1,1))+1)/(YEAR(Tableyear1[])=YEAR(M524)),1)),P524+(O524-INDEX(Table2xAcq.1[],_xlfn.AGGREGATE(15,6,(ROW(Tableyear1[])-ROW(INDEX(Tableyear1[],1,1))+1)/(YEAR(Tableyear1[])=YEAR(M524)),1)))*$C$25,P524-MAX($Q$2:Q524)*$C$19),P524)*(1+Tbill_YTM)^(1/52)</f>
        <v/>
      </c>
      <c r="Q525" s="72">
        <f>SUM(N525:P525)</f>
        <v/>
      </c>
      <c r="R525" s="72">
        <f>IF(YEAR(M525)&lt;&gt;YEAR(M524), R524*EXP($C$20/52)+(-MAX(Q$2:Q524)*$C$19), R524*EXP($C$20/52))</f>
        <v/>
      </c>
      <c r="S525" s="73">
        <f>Q525/-R525</f>
        <v/>
      </c>
      <c r="T525" s="67" t="n"/>
      <c r="U525" s="67" t="n"/>
      <c r="V525" s="67" t="n"/>
    </row>
    <row r="526">
      <c r="H526" s="104" t="n">
        <v>34988</v>
      </c>
      <c r="I526" s="105" t="n">
        <v>591.880004882812</v>
      </c>
      <c r="J526" s="106" t="n">
        <v>0.8391230901707371</v>
      </c>
      <c r="K526" s="107">
        <f>K525*(1+Tbill_YTM)^(1/52)</f>
        <v/>
      </c>
      <c r="L526" s="67" t="n"/>
      <c r="M526" s="104" t="n">
        <v>34988</v>
      </c>
      <c r="N526" s="108">
        <f>N525*($I526/$I525)</f>
        <v/>
      </c>
      <c r="O526" s="108">
        <f t="array" ref="O526">IF(YEAR(M526)&lt;&gt;YEAR(M525),IF(O525&gt;INDEX(Table2xAcq.1[],_xlfn.AGGREGATE(15,6,(ROW(Tableyear1[])-ROW(INDEX(Tableyear1[],1,1))+1)/(YEAR(Tableyear1[])=YEAR(M525)),1)),O525-(O525-INDEX(Table2xAcq.1[],_xlfn.AGGREGATE(15,6,(ROW(Tableyear1[])-ROW(INDEX(Tableyear1[],1,1))+1)/(YEAR(Tableyear1[])=YEAR(M525)),1)))*$C$25,O525+MAX($Q$2:Q525)*$C$19),O525)*($J526/$J525)</f>
        <v/>
      </c>
      <c r="P526" s="108">
        <f t="array" ref="P526">IF(YEAR(M526)&lt;&gt;YEAR(M525),IF(O525&gt;INDEX(Table2xAcq.1[],_xlfn.AGGREGATE(15,6,(ROW(Tableyear1[])-ROW(INDEX(Tableyear1[],1,1))+1)/(YEAR(Tableyear1[])=YEAR(M525)),1)),P525+(O525-INDEX(Table2xAcq.1[],_xlfn.AGGREGATE(15,6,(ROW(Tableyear1[])-ROW(INDEX(Tableyear1[],1,1))+1)/(YEAR(Tableyear1[])=YEAR(M525)),1)))*$C$25,P525-MAX($Q$2:Q525)*$C$19),P525)*(1+Tbill_YTM)^(1/52)</f>
        <v/>
      </c>
      <c r="Q526" s="72">
        <f>SUM(N526:P526)</f>
        <v/>
      </c>
      <c r="R526" s="72">
        <f>IF(YEAR(M526)&lt;&gt;YEAR(M525), R525*EXP($C$20/52)+(-MAX(Q$2:Q525)*$C$19), R525*EXP($C$20/52))</f>
        <v/>
      </c>
      <c r="S526" s="73">
        <f>Q526/-R526</f>
        <v/>
      </c>
      <c r="T526" s="67" t="n"/>
      <c r="U526" s="67" t="n"/>
      <c r="V526" s="67" t="n"/>
    </row>
    <row r="527">
      <c r="H527" s="104" t="n">
        <v>34995</v>
      </c>
      <c r="I527" s="105" t="n">
        <v>593.530029296875</v>
      </c>
      <c r="J527" s="106" t="n">
        <v>0.8438016519527314</v>
      </c>
      <c r="K527" s="107">
        <f>K526*(1+Tbill_YTM)^(1/52)</f>
        <v/>
      </c>
      <c r="L527" s="67" t="n"/>
      <c r="M527" s="104" t="n">
        <v>34995</v>
      </c>
      <c r="N527" s="108">
        <f>N526*($I527/$I526)</f>
        <v/>
      </c>
      <c r="O527" s="108">
        <f t="array" ref="O527">IF(YEAR(M527)&lt;&gt;YEAR(M526),IF(O526&gt;INDEX(Table2xAcq.1[],_xlfn.AGGREGATE(15,6,(ROW(Tableyear1[])-ROW(INDEX(Tableyear1[],1,1))+1)/(YEAR(Tableyear1[])=YEAR(M526)),1)),O526-(O526-INDEX(Table2xAcq.1[],_xlfn.AGGREGATE(15,6,(ROW(Tableyear1[])-ROW(INDEX(Tableyear1[],1,1))+1)/(YEAR(Tableyear1[])=YEAR(M526)),1)))*$C$25,O526+MAX($Q$2:Q526)*$C$19),O526)*($J527/$J526)</f>
        <v/>
      </c>
      <c r="P527" s="108">
        <f t="array" ref="P527">IF(YEAR(M527)&lt;&gt;YEAR(M526),IF(O526&gt;INDEX(Table2xAcq.1[],_xlfn.AGGREGATE(15,6,(ROW(Tableyear1[])-ROW(INDEX(Tableyear1[],1,1))+1)/(YEAR(Tableyear1[])=YEAR(M526)),1)),P526+(O526-INDEX(Table2xAcq.1[],_xlfn.AGGREGATE(15,6,(ROW(Tableyear1[])-ROW(INDEX(Tableyear1[],1,1))+1)/(YEAR(Tableyear1[])=YEAR(M526)),1)))*$C$25,P526-MAX($Q$2:Q526)*$C$19),P526)*(1+Tbill_YTM)^(1/52)</f>
        <v/>
      </c>
      <c r="Q527" s="72">
        <f>SUM(N527:P527)</f>
        <v/>
      </c>
      <c r="R527" s="72">
        <f>IF(YEAR(M527)&lt;&gt;YEAR(M526), R526*EXP($C$20/52)+(-MAX(Q$2:Q526)*$C$19), R526*EXP($C$20/52))</f>
        <v/>
      </c>
      <c r="S527" s="73">
        <f>Q527/-R527</f>
        <v/>
      </c>
      <c r="T527" s="67" t="n"/>
      <c r="U527" s="67" t="n"/>
      <c r="V527" s="67" t="n"/>
    </row>
    <row r="528">
      <c r="H528" s="104" t="n">
        <v>35002</v>
      </c>
      <c r="I528" s="105" t="n">
        <v>621.710021972656</v>
      </c>
      <c r="J528" s="106" t="n">
        <v>0.9239267448650778</v>
      </c>
      <c r="K528" s="107">
        <f>K527*(1+Tbill_YTM)^(1/52)</f>
        <v/>
      </c>
      <c r="L528" s="67" t="n"/>
      <c r="M528" s="104" t="n">
        <v>35002</v>
      </c>
      <c r="N528" s="108">
        <f>N527*($I528/$I527)</f>
        <v/>
      </c>
      <c r="O528" s="108">
        <f t="array" ref="O528">IF(YEAR(M528)&lt;&gt;YEAR(M527),IF(O527&gt;INDEX(Table2xAcq.1[],_xlfn.AGGREGATE(15,6,(ROW(Tableyear1[])-ROW(INDEX(Tableyear1[],1,1))+1)/(YEAR(Tableyear1[])=YEAR(M527)),1)),O527-(O527-INDEX(Table2xAcq.1[],_xlfn.AGGREGATE(15,6,(ROW(Tableyear1[])-ROW(INDEX(Tableyear1[],1,1))+1)/(YEAR(Tableyear1[])=YEAR(M527)),1)))*$C$25,O527+MAX($Q$2:Q527)*$C$19),O527)*($J528/$J527)</f>
        <v/>
      </c>
      <c r="P528" s="108">
        <f t="array" ref="P528">IF(YEAR(M528)&lt;&gt;YEAR(M527),IF(O527&gt;INDEX(Table2xAcq.1[],_xlfn.AGGREGATE(15,6,(ROW(Tableyear1[])-ROW(INDEX(Tableyear1[],1,1))+1)/(YEAR(Tableyear1[])=YEAR(M527)),1)),P527+(O527-INDEX(Table2xAcq.1[],_xlfn.AGGREGATE(15,6,(ROW(Tableyear1[])-ROW(INDEX(Tableyear1[],1,1))+1)/(YEAR(Tableyear1[])=YEAR(M527)),1)))*$C$25,P527-MAX($Q$2:Q527)*$C$19),P527)*(1+Tbill_YTM)^(1/52)</f>
        <v/>
      </c>
      <c r="Q528" s="72">
        <f>SUM(N528:P528)</f>
        <v/>
      </c>
      <c r="R528" s="72">
        <f>IF(YEAR(M528)&lt;&gt;YEAR(M527), R527*EXP($C$20/52)+(-MAX(Q$2:Q527)*$C$19), R527*EXP($C$20/52))</f>
        <v/>
      </c>
      <c r="S528" s="73">
        <f>Q528/-R528</f>
        <v/>
      </c>
      <c r="T528" s="67" t="n"/>
      <c r="U528" s="67" t="n"/>
      <c r="V528" s="67" t="n"/>
    </row>
    <row r="529">
      <c r="H529" s="104" t="n">
        <v>35009</v>
      </c>
      <c r="I529" s="105" t="n">
        <v>613.609985351562</v>
      </c>
      <c r="J529" s="106" t="n">
        <v>0.8998517253089527</v>
      </c>
      <c r="K529" s="107">
        <f>K528*(1+Tbill_YTM)^(1/52)</f>
        <v/>
      </c>
      <c r="L529" s="67" t="n"/>
      <c r="M529" s="104" t="n">
        <v>35009</v>
      </c>
      <c r="N529" s="108">
        <f>N528*($I529/$I528)</f>
        <v/>
      </c>
      <c r="O529" s="108">
        <f t="array" ref="O529">IF(YEAR(M529)&lt;&gt;YEAR(M528),IF(O528&gt;INDEX(Table2xAcq.1[],_xlfn.AGGREGATE(15,6,(ROW(Tableyear1[])-ROW(INDEX(Tableyear1[],1,1))+1)/(YEAR(Tableyear1[])=YEAR(M528)),1)),O528-(O528-INDEX(Table2xAcq.1[],_xlfn.AGGREGATE(15,6,(ROW(Tableyear1[])-ROW(INDEX(Tableyear1[],1,1))+1)/(YEAR(Tableyear1[])=YEAR(M528)),1)))*$C$25,O528+MAX($Q$2:Q528)*$C$19),O528)*($J529/$J528)</f>
        <v/>
      </c>
      <c r="P529" s="108">
        <f t="array" ref="P529">IF(YEAR(M529)&lt;&gt;YEAR(M528),IF(O528&gt;INDEX(Table2xAcq.1[],_xlfn.AGGREGATE(15,6,(ROW(Tableyear1[])-ROW(INDEX(Tableyear1[],1,1))+1)/(YEAR(Tableyear1[])=YEAR(M528)),1)),P528+(O528-INDEX(Table2xAcq.1[],_xlfn.AGGREGATE(15,6,(ROW(Tableyear1[])-ROW(INDEX(Tableyear1[],1,1))+1)/(YEAR(Tableyear1[])=YEAR(M528)),1)))*$C$25,P528-MAX($Q$2:Q528)*$C$19),P528)*(1+Tbill_YTM)^(1/52)</f>
        <v/>
      </c>
      <c r="Q529" s="72">
        <f>SUM(N529:P529)</f>
        <v/>
      </c>
      <c r="R529" s="72">
        <f>IF(YEAR(M529)&lt;&gt;YEAR(M528), R528*EXP($C$20/52)+(-MAX(Q$2:Q528)*$C$19), R528*EXP($C$20/52))</f>
        <v/>
      </c>
      <c r="S529" s="73">
        <f>Q529/-R529</f>
        <v/>
      </c>
      <c r="T529" s="67" t="n"/>
      <c r="U529" s="67" t="n"/>
      <c r="V529" s="67" t="n"/>
    </row>
    <row r="530">
      <c r="H530" s="104" t="n">
        <v>35016</v>
      </c>
      <c r="I530" s="105" t="n">
        <v>588.809997558593</v>
      </c>
      <c r="J530" s="106" t="n">
        <v>0.8271139526654443</v>
      </c>
      <c r="K530" s="107">
        <f>K529*(1+Tbill_YTM)^(1/52)</f>
        <v/>
      </c>
      <c r="L530" s="67" t="n"/>
      <c r="M530" s="104" t="n">
        <v>35016</v>
      </c>
      <c r="N530" s="108">
        <f>N529*($I530/$I529)</f>
        <v/>
      </c>
      <c r="O530" s="108">
        <f t="array" ref="O530">IF(YEAR(M530)&lt;&gt;YEAR(M529),IF(O529&gt;INDEX(Table2xAcq.1[],_xlfn.AGGREGATE(15,6,(ROW(Tableyear1[])-ROW(INDEX(Tableyear1[],1,1))+1)/(YEAR(Tableyear1[])=YEAR(M529)),1)),O529-(O529-INDEX(Table2xAcq.1[],_xlfn.AGGREGATE(15,6,(ROW(Tableyear1[])-ROW(INDEX(Tableyear1[],1,1))+1)/(YEAR(Tableyear1[])=YEAR(M529)),1)))*$C$25,O529+MAX($Q$2:Q529)*$C$19),O529)*($J530/$J529)</f>
        <v/>
      </c>
      <c r="P530" s="108">
        <f t="array" ref="P530">IF(YEAR(M530)&lt;&gt;YEAR(M529),IF(O529&gt;INDEX(Table2xAcq.1[],_xlfn.AGGREGATE(15,6,(ROW(Tableyear1[])-ROW(INDEX(Tableyear1[],1,1))+1)/(YEAR(Tableyear1[])=YEAR(M529)),1)),P529+(O529-INDEX(Table2xAcq.1[],_xlfn.AGGREGATE(15,6,(ROW(Tableyear1[])-ROW(INDEX(Tableyear1[],1,1))+1)/(YEAR(Tableyear1[])=YEAR(M529)),1)))*$C$25,P529-MAX($Q$2:Q529)*$C$19),P529)*(1+Tbill_YTM)^(1/52)</f>
        <v/>
      </c>
      <c r="Q530" s="72">
        <f>SUM(N530:P530)</f>
        <v/>
      </c>
      <c r="R530" s="72">
        <f>IF(YEAR(M530)&lt;&gt;YEAR(M529), R529*EXP($C$20/52)+(-MAX(Q$2:Q529)*$C$19), R529*EXP($C$20/52))</f>
        <v/>
      </c>
      <c r="S530" s="73">
        <f>Q530/-R530</f>
        <v/>
      </c>
      <c r="T530" s="67" t="n"/>
      <c r="U530" s="67" t="n"/>
      <c r="V530" s="67" t="n"/>
    </row>
    <row r="531">
      <c r="H531" s="104" t="n">
        <v>35023</v>
      </c>
      <c r="I531" s="105" t="n">
        <v>578.320007324218</v>
      </c>
      <c r="J531" s="106" t="n">
        <v>0.7976429269622423</v>
      </c>
      <c r="K531" s="107">
        <f>K530*(1+Tbill_YTM)^(1/52)</f>
        <v/>
      </c>
      <c r="L531" s="67" t="n"/>
      <c r="M531" s="104" t="n">
        <v>35023</v>
      </c>
      <c r="N531" s="108">
        <f>N530*($I531/$I530)</f>
        <v/>
      </c>
      <c r="O531" s="108">
        <f t="array" ref="O531">IF(YEAR(M531)&lt;&gt;YEAR(M530),IF(O530&gt;INDEX(Table2xAcq.1[],_xlfn.AGGREGATE(15,6,(ROW(Tableyear1[])-ROW(INDEX(Tableyear1[],1,1))+1)/(YEAR(Tableyear1[])=YEAR(M530)),1)),O530-(O530-INDEX(Table2xAcq.1[],_xlfn.AGGREGATE(15,6,(ROW(Tableyear1[])-ROW(INDEX(Tableyear1[],1,1))+1)/(YEAR(Tableyear1[])=YEAR(M530)),1)))*$C$25,O530+MAX($Q$2:Q530)*$C$19),O530)*($J531/$J530)</f>
        <v/>
      </c>
      <c r="P531" s="108">
        <f t="array" ref="P531">IF(YEAR(M531)&lt;&gt;YEAR(M530),IF(O530&gt;INDEX(Table2xAcq.1[],_xlfn.AGGREGATE(15,6,(ROW(Tableyear1[])-ROW(INDEX(Tableyear1[],1,1))+1)/(YEAR(Tableyear1[])=YEAR(M530)),1)),P530+(O530-INDEX(Table2xAcq.1[],_xlfn.AGGREGATE(15,6,(ROW(Tableyear1[])-ROW(INDEX(Tableyear1[],1,1))+1)/(YEAR(Tableyear1[])=YEAR(M530)),1)))*$C$25,P530-MAX($Q$2:Q530)*$C$19),P530)*(1+Tbill_YTM)^(1/52)</f>
        <v/>
      </c>
      <c r="Q531" s="72">
        <f>SUM(N531:P531)</f>
        <v/>
      </c>
      <c r="R531" s="72">
        <f>IF(YEAR(M531)&lt;&gt;YEAR(M530), R530*EXP($C$20/52)+(-MAX(Q$2:Q530)*$C$19), R530*EXP($C$20/52))</f>
        <v/>
      </c>
      <c r="S531" s="73">
        <f>Q531/-R531</f>
        <v/>
      </c>
      <c r="T531" s="67" t="n"/>
      <c r="U531" s="67" t="n"/>
      <c r="V531" s="67" t="n"/>
    </row>
    <row r="532">
      <c r="H532" s="104" t="n">
        <v>35030</v>
      </c>
      <c r="I532" s="105" t="n">
        <v>587.02001953125</v>
      </c>
      <c r="J532" s="106" t="n">
        <v>0.821641761910153</v>
      </c>
      <c r="K532" s="107">
        <f>K531*(1+Tbill_YTM)^(1/52)</f>
        <v/>
      </c>
      <c r="L532" s="67" t="n"/>
      <c r="M532" s="104" t="n">
        <v>35030</v>
      </c>
      <c r="N532" s="108">
        <f>N531*($I532/$I531)</f>
        <v/>
      </c>
      <c r="O532" s="108">
        <f t="array" ref="O532">IF(YEAR(M532)&lt;&gt;YEAR(M531),IF(O531&gt;INDEX(Table2xAcq.1[],_xlfn.AGGREGATE(15,6,(ROW(Tableyear1[])-ROW(INDEX(Tableyear1[],1,1))+1)/(YEAR(Tableyear1[])=YEAR(M531)),1)),O531-(O531-INDEX(Table2xAcq.1[],_xlfn.AGGREGATE(15,6,(ROW(Tableyear1[])-ROW(INDEX(Tableyear1[],1,1))+1)/(YEAR(Tableyear1[])=YEAR(M531)),1)))*$C$25,O531+MAX($Q$2:Q531)*$C$19),O531)*($J532/$J531)</f>
        <v/>
      </c>
      <c r="P532" s="108">
        <f t="array" ref="P532">IF(YEAR(M532)&lt;&gt;YEAR(M531),IF(O531&gt;INDEX(Table2xAcq.1[],_xlfn.AGGREGATE(15,6,(ROW(Tableyear1[])-ROW(INDEX(Tableyear1[],1,1))+1)/(YEAR(Tableyear1[])=YEAR(M531)),1)),P531+(O531-INDEX(Table2xAcq.1[],_xlfn.AGGREGATE(15,6,(ROW(Tableyear1[])-ROW(INDEX(Tableyear1[],1,1))+1)/(YEAR(Tableyear1[])=YEAR(M531)),1)))*$C$25,P531-MAX($Q$2:Q531)*$C$19),P531)*(1+Tbill_YTM)^(1/52)</f>
        <v/>
      </c>
      <c r="Q532" s="72">
        <f>SUM(N532:P532)</f>
        <v/>
      </c>
      <c r="R532" s="72">
        <f>IF(YEAR(M532)&lt;&gt;YEAR(M531), R531*EXP($C$20/52)+(-MAX(Q$2:Q531)*$C$19), R531*EXP($C$20/52))</f>
        <v/>
      </c>
      <c r="S532" s="73">
        <f>Q532/-R532</f>
        <v/>
      </c>
      <c r="T532" s="67" t="n"/>
      <c r="U532" s="67" t="n"/>
      <c r="V532" s="67" t="n"/>
    </row>
    <row r="533">
      <c r="H533" s="104" t="n">
        <v>35037</v>
      </c>
      <c r="I533" s="105" t="n">
        <v>599.380004882812</v>
      </c>
      <c r="J533" s="106" t="n">
        <v>0.8562418770801621</v>
      </c>
      <c r="K533" s="107">
        <f>K532*(1+Tbill_YTM)^(1/52)</f>
        <v/>
      </c>
      <c r="L533" s="67" t="n"/>
      <c r="M533" s="104" t="n">
        <v>35037</v>
      </c>
      <c r="N533" s="108">
        <f>N532*($I533/$I532)</f>
        <v/>
      </c>
      <c r="O533" s="108">
        <f t="array" ref="O533">IF(YEAR(M533)&lt;&gt;YEAR(M532),IF(O532&gt;INDEX(Table2xAcq.1[],_xlfn.AGGREGATE(15,6,(ROW(Tableyear1[])-ROW(INDEX(Tableyear1[],1,1))+1)/(YEAR(Tableyear1[])=YEAR(M532)),1)),O532-(O532-INDEX(Table2xAcq.1[],_xlfn.AGGREGATE(15,6,(ROW(Tableyear1[])-ROW(INDEX(Tableyear1[],1,1))+1)/(YEAR(Tableyear1[])=YEAR(M532)),1)))*$C$25,O532+MAX($Q$2:Q532)*$C$19),O532)*($J533/$J532)</f>
        <v/>
      </c>
      <c r="P533" s="108">
        <f t="array" ref="P533">IF(YEAR(M533)&lt;&gt;YEAR(M532),IF(O532&gt;INDEX(Table2xAcq.1[],_xlfn.AGGREGATE(15,6,(ROW(Tableyear1[])-ROW(INDEX(Tableyear1[],1,1))+1)/(YEAR(Tableyear1[])=YEAR(M532)),1)),P532+(O532-INDEX(Table2xAcq.1[],_xlfn.AGGREGATE(15,6,(ROW(Tableyear1[])-ROW(INDEX(Tableyear1[],1,1))+1)/(YEAR(Tableyear1[])=YEAR(M532)),1)))*$C$25,P532-MAX($Q$2:Q532)*$C$19),P532)*(1+Tbill_YTM)^(1/52)</f>
        <v/>
      </c>
      <c r="Q533" s="72">
        <f>SUM(N533:P533)</f>
        <v/>
      </c>
      <c r="R533" s="72">
        <f>IF(YEAR(M533)&lt;&gt;YEAR(M532), R532*EXP($C$20/52)+(-MAX(Q$2:Q532)*$C$19), R532*EXP($C$20/52))</f>
        <v/>
      </c>
      <c r="S533" s="73">
        <f>Q533/-R533</f>
        <v/>
      </c>
      <c r="T533" s="67" t="n"/>
      <c r="U533" s="67" t="n"/>
      <c r="V533" s="67" t="n"/>
    </row>
    <row r="534">
      <c r="H534" s="104" t="n">
        <v>35044</v>
      </c>
      <c r="I534" s="105" t="n">
        <v>563.280029296875</v>
      </c>
      <c r="J534" s="106" t="n">
        <v>0.7531009294127664</v>
      </c>
      <c r="K534" s="107">
        <f>K533*(1+Tbill_YTM)^(1/52)</f>
        <v/>
      </c>
      <c r="L534" s="67" t="n"/>
      <c r="M534" s="104" t="n">
        <v>35044</v>
      </c>
      <c r="N534" s="108">
        <f>N533*($I534/$I533)</f>
        <v/>
      </c>
      <c r="O534" s="108">
        <f t="array" ref="O534">IF(YEAR(M534)&lt;&gt;YEAR(M533),IF(O533&gt;INDEX(Table2xAcq.1[],_xlfn.AGGREGATE(15,6,(ROW(Tableyear1[])-ROW(INDEX(Tableyear1[],1,1))+1)/(YEAR(Tableyear1[])=YEAR(M533)),1)),O533-(O533-INDEX(Table2xAcq.1[],_xlfn.AGGREGATE(15,6,(ROW(Tableyear1[])-ROW(INDEX(Tableyear1[],1,1))+1)/(YEAR(Tableyear1[])=YEAR(M533)),1)))*$C$25,O533+MAX($Q$2:Q533)*$C$19),O533)*($J534/$J533)</f>
        <v/>
      </c>
      <c r="P534" s="108">
        <f t="array" ref="P534">IF(YEAR(M534)&lt;&gt;YEAR(M533),IF(O533&gt;INDEX(Table2xAcq.1[],_xlfn.AGGREGATE(15,6,(ROW(Tableyear1[])-ROW(INDEX(Tableyear1[],1,1))+1)/(YEAR(Tableyear1[])=YEAR(M533)),1)),P533+(O533-INDEX(Table2xAcq.1[],_xlfn.AGGREGATE(15,6,(ROW(Tableyear1[])-ROW(INDEX(Tableyear1[],1,1))+1)/(YEAR(Tableyear1[])=YEAR(M533)),1)))*$C$25,P533-MAX($Q$2:Q533)*$C$19),P533)*(1+Tbill_YTM)^(1/52)</f>
        <v/>
      </c>
      <c r="Q534" s="72">
        <f>SUM(N534:P534)</f>
        <v/>
      </c>
      <c r="R534" s="72">
        <f>IF(YEAR(M534)&lt;&gt;YEAR(M533), R533*EXP($C$20/52)+(-MAX(Q$2:Q533)*$C$19), R533*EXP($C$20/52))</f>
        <v/>
      </c>
      <c r="S534" s="73">
        <f>Q534/-R534</f>
        <v/>
      </c>
      <c r="T534" s="67" t="n"/>
      <c r="U534" s="67" t="n"/>
      <c r="V534" s="67" t="n"/>
    </row>
    <row r="535">
      <c r="H535" s="104" t="n">
        <v>35051</v>
      </c>
      <c r="I535" s="105" t="n">
        <v>585.179992675781</v>
      </c>
      <c r="J535" s="106" t="n">
        <v>0.8116610839254242</v>
      </c>
      <c r="K535" s="107">
        <f>K534*(1+Tbill_YTM)^(1/52)</f>
        <v/>
      </c>
      <c r="L535" s="67" t="n"/>
      <c r="M535" s="104" t="n">
        <v>35051</v>
      </c>
      <c r="N535" s="108">
        <f>N534*($I535/$I534)</f>
        <v/>
      </c>
      <c r="O535" s="108">
        <f t="array" ref="O535">IF(YEAR(M535)&lt;&gt;YEAR(M534),IF(O534&gt;INDEX(Table2xAcq.1[],_xlfn.AGGREGATE(15,6,(ROW(Tableyear1[])-ROW(INDEX(Tableyear1[],1,1))+1)/(YEAR(Tableyear1[])=YEAR(M534)),1)),O534-(O534-INDEX(Table2xAcq.1[],_xlfn.AGGREGATE(15,6,(ROW(Tableyear1[])-ROW(INDEX(Tableyear1[],1,1))+1)/(YEAR(Tableyear1[])=YEAR(M534)),1)))*$C$25,O534+MAX($Q$2:Q534)*$C$19),O534)*($J535/$J534)</f>
        <v/>
      </c>
      <c r="P535" s="108">
        <f t="array" ref="P535">IF(YEAR(M535)&lt;&gt;YEAR(M534),IF(O534&gt;INDEX(Table2xAcq.1[],_xlfn.AGGREGATE(15,6,(ROW(Tableyear1[])-ROW(INDEX(Tableyear1[],1,1))+1)/(YEAR(Tableyear1[])=YEAR(M534)),1)),P534+(O534-INDEX(Table2xAcq.1[],_xlfn.AGGREGATE(15,6,(ROW(Tableyear1[])-ROW(INDEX(Tableyear1[],1,1))+1)/(YEAR(Tableyear1[])=YEAR(M534)),1)))*$C$25,P534-MAX($Q$2:Q534)*$C$19),P534)*(1+Tbill_YTM)^(1/52)</f>
        <v/>
      </c>
      <c r="Q535" s="72">
        <f>SUM(N535:P535)</f>
        <v/>
      </c>
      <c r="R535" s="72">
        <f>IF(YEAR(M535)&lt;&gt;YEAR(M534), R534*EXP($C$20/52)+(-MAX(Q$2:Q534)*$C$19), R534*EXP($C$20/52))</f>
        <v/>
      </c>
      <c r="S535" s="73">
        <f>Q535/-R535</f>
        <v/>
      </c>
      <c r="T535" s="67" t="n"/>
      <c r="U535" s="67" t="n"/>
      <c r="V535" s="67" t="n"/>
    </row>
    <row r="536" ht="17.5" customHeight="1" s="15">
      <c r="A536" s="4" t="n"/>
      <c r="G536" s="110" t="inlineStr">
        <is>
          <t>year-end</t>
        </is>
      </c>
      <c r="H536" s="111" t="n">
        <v>35058</v>
      </c>
      <c r="I536" s="112" t="n">
        <v>576.22998046875</v>
      </c>
      <c r="J536" s="113" t="n">
        <v>0.7868332473622238</v>
      </c>
      <c r="K536" s="114">
        <f>K535*(1+Tbill_YTM)^(1/52)</f>
        <v/>
      </c>
      <c r="L536" s="114" t="n"/>
      <c r="M536" s="111" t="n">
        <v>35058</v>
      </c>
      <c r="N536" s="118">
        <f>N535*($I536/$I535)</f>
        <v/>
      </c>
      <c r="O536" s="115">
        <f t="array" ref="O536">IF(YEAR(M536)&lt;&gt;YEAR(M535),IF(O535&gt;INDEX(Table2xAcq.1[],_xlfn.AGGREGATE(15,6,(ROW(Tableyear1[])-ROW(INDEX(Tableyear1[],1,1))+1)/(YEAR(Tableyear1[])=YEAR(M535)),1)),O535-(O535-INDEX(Table2xAcq.1[],_xlfn.AGGREGATE(15,6,(ROW(Tableyear1[])-ROW(INDEX(Tableyear1[],1,1))+1)/(YEAR(Tableyear1[])=YEAR(M535)),1)))*$C$25,O535+MAX($Q$2:Q535)*$C$19),O535)*($J536/$J535)</f>
        <v/>
      </c>
      <c r="P536" s="115">
        <f t="array" ref="P536">IF(YEAR(M536)&lt;&gt;YEAR(M535),IF(O535&gt;INDEX(Table2xAcq.1[],_xlfn.AGGREGATE(15,6,(ROW(Tableyear1[])-ROW(INDEX(Tableyear1[],1,1))+1)/(YEAR(Tableyear1[])=YEAR(M535)),1)),P535+(O535-INDEX(Table2xAcq.1[],_xlfn.AGGREGATE(15,6,(ROW(Tableyear1[])-ROW(INDEX(Tableyear1[],1,1))+1)/(YEAR(Tableyear1[])=YEAR(M535)),1)))*$C$25,P535-MAX($Q$2:Q535)*$C$19),P535)*(1+Tbill_YTM)^(1/52)</f>
        <v/>
      </c>
      <c r="Q536" s="116">
        <f>SUM(N536:P536)</f>
        <v/>
      </c>
      <c r="R536" s="119">
        <f>IF(YEAR(M536)&lt;&gt;YEAR(M535), R535*EXP($C$20/52)+(-MAX(Q$2:Q535)*$C$19), R535*EXP($C$20/52))</f>
        <v/>
      </c>
      <c r="S536" s="117">
        <f>Q536/-R536</f>
        <v/>
      </c>
      <c r="T536" s="110" t="n"/>
      <c r="U536" s="110" t="n"/>
      <c r="V536" s="110" t="n"/>
    </row>
    <row r="537" ht="17.5" customHeight="1" s="15">
      <c r="H537" s="104" t="n">
        <v>35065</v>
      </c>
      <c r="I537" s="105" t="n">
        <v>565.140014648437</v>
      </c>
      <c r="J537" s="106" t="n">
        <v>0.7565468890841122</v>
      </c>
      <c r="K537" s="107">
        <f>K536*(1+Tbill_YTM)^(1/52)</f>
        <v/>
      </c>
      <c r="L537" s="67" t="n"/>
      <c r="M537" s="104" t="n">
        <v>35065</v>
      </c>
      <c r="N537" s="108">
        <f>N536*($I537/$I536)</f>
        <v/>
      </c>
      <c r="O537" s="108">
        <f t="array" ref="O537">IF(YEAR(M537)&lt;&gt;YEAR(M536),IF(O536&gt;INDEX(Table2xAcq.1[],_xlfn.AGGREGATE(15,6,(ROW(Tableyear1[])-ROW(INDEX(Tableyear1[],1,1))+1)/(YEAR(Tableyear1[])=YEAR(M536)),1)),O536-(O536-INDEX(Table2xAcq.1[],_xlfn.AGGREGATE(15,6,(ROW(Tableyear1[])-ROW(INDEX(Tableyear1[],1,1))+1)/(YEAR(Tableyear1[])=YEAR(M536)),1)))*$C$25,O536+MAX($Q$2:Q536)*$C$19),O536)*($J537/$J536)</f>
        <v/>
      </c>
      <c r="P537" s="108">
        <f t="array" ref="P537">IF(YEAR(M537)&lt;&gt;YEAR(M536),IF(O536&gt;INDEX(Table2xAcq.1[],_xlfn.AGGREGATE(15,6,(ROW(Tableyear1[])-ROW(INDEX(Tableyear1[],1,1))+1)/(YEAR(Tableyear1[])=YEAR(M536)),1)),P536+(O536-INDEX(Table2xAcq.1[],_xlfn.AGGREGATE(15,6,(ROW(Tableyear1[])-ROW(INDEX(Tableyear1[],1,1))+1)/(YEAR(Tableyear1[])=YEAR(M536)),1)))*$C$25,P536-MAX($Q$2:Q536)*$C$19),P536)*(1+Tbill_YTM)^(1/52)</f>
        <v/>
      </c>
      <c r="Q537" s="72">
        <f>SUM(N537:P537)</f>
        <v/>
      </c>
      <c r="R537" s="72">
        <f>IF(YEAR(M537)&lt;&gt;YEAR(M536), R536*EXP($C$20/52)+(-MAX(Q$2:Q536)*$C$19), R536*EXP($C$20/52))</f>
        <v/>
      </c>
      <c r="S537" s="73">
        <f>Q537/-R537</f>
        <v/>
      </c>
      <c r="T537" s="67" t="n"/>
      <c r="U537" s="67" t="n"/>
      <c r="V537" s="67" t="n"/>
    </row>
    <row r="538">
      <c r="H538" s="104" t="n">
        <v>35072</v>
      </c>
      <c r="I538" s="105" t="n">
        <v>552.710021972656</v>
      </c>
      <c r="J538" s="106" t="n">
        <v>0.7232670927630168</v>
      </c>
      <c r="K538" s="107">
        <f>K537*(1+Tbill_YTM)^(1/52)</f>
        <v/>
      </c>
      <c r="L538" s="67" t="n"/>
      <c r="M538" s="104" t="n">
        <v>35072</v>
      </c>
      <c r="N538" s="108">
        <f>N537*($I538/$I537)</f>
        <v/>
      </c>
      <c r="O538" s="108">
        <f t="array" ref="O538">IF(YEAR(M538)&lt;&gt;YEAR(M537),IF(O537&gt;INDEX(Table2xAcq.1[],_xlfn.AGGREGATE(15,6,(ROW(Tableyear1[])-ROW(INDEX(Tableyear1[],1,1))+1)/(YEAR(Tableyear1[])=YEAR(M537)),1)),O537-(O537-INDEX(Table2xAcq.1[],_xlfn.AGGREGATE(15,6,(ROW(Tableyear1[])-ROW(INDEX(Tableyear1[],1,1))+1)/(YEAR(Tableyear1[])=YEAR(M537)),1)))*$C$25,O537+MAX($Q$2:Q537)*$C$19),O537)*($J538/$J537)</f>
        <v/>
      </c>
      <c r="P538" s="108">
        <f t="array" ref="P538">IF(YEAR(M538)&lt;&gt;YEAR(M537),IF(O537&gt;INDEX(Table2xAcq.1[],_xlfn.AGGREGATE(15,6,(ROW(Tableyear1[])-ROW(INDEX(Tableyear1[],1,1))+1)/(YEAR(Tableyear1[])=YEAR(M537)),1)),P537+(O537-INDEX(Table2xAcq.1[],_xlfn.AGGREGATE(15,6,(ROW(Tableyear1[])-ROW(INDEX(Tableyear1[],1,1))+1)/(YEAR(Tableyear1[])=YEAR(M537)),1)))*$C$25,P537-MAX($Q$2:Q537)*$C$19),P537)*(1+Tbill_YTM)^(1/52)</f>
        <v/>
      </c>
      <c r="Q538" s="72">
        <f>SUM(N538:P538)</f>
        <v/>
      </c>
      <c r="R538" s="72">
        <f>IF(YEAR(M538)&lt;&gt;YEAR(M537), R537*EXP($C$20/52)+(-MAX(Q$2:Q537)*$C$19), R537*EXP($C$20/52))</f>
        <v/>
      </c>
      <c r="S538" s="73">
        <f>Q538/-R538</f>
        <v/>
      </c>
      <c r="T538" s="67" t="n"/>
      <c r="U538" s="67" t="n"/>
      <c r="V538" s="67" t="n"/>
    </row>
    <row r="539">
      <c r="H539" s="104" t="n">
        <v>35079</v>
      </c>
      <c r="I539" s="105" t="n">
        <v>564.640014648437</v>
      </c>
      <c r="J539" s="106" t="n">
        <v>0.7544898706258112</v>
      </c>
      <c r="K539" s="107">
        <f>K538*(1+Tbill_YTM)^(1/52)</f>
        <v/>
      </c>
      <c r="L539" s="67" t="n"/>
      <c r="M539" s="104" t="n">
        <v>35079</v>
      </c>
      <c r="N539" s="108">
        <f>N538*($I539/$I538)</f>
        <v/>
      </c>
      <c r="O539" s="108">
        <f t="array" ref="O539">IF(YEAR(M539)&lt;&gt;YEAR(M538),IF(O538&gt;INDEX(Table2xAcq.1[],_xlfn.AGGREGATE(15,6,(ROW(Tableyear1[])-ROW(INDEX(Tableyear1[],1,1))+1)/(YEAR(Tableyear1[])=YEAR(M538)),1)),O538-(O538-INDEX(Table2xAcq.1[],_xlfn.AGGREGATE(15,6,(ROW(Tableyear1[])-ROW(INDEX(Tableyear1[],1,1))+1)/(YEAR(Tableyear1[])=YEAR(M538)),1)))*$C$25,O538+MAX($Q$2:Q538)*$C$19),O538)*($J539/$J538)</f>
        <v/>
      </c>
      <c r="P539" s="108">
        <f t="array" ref="P539">IF(YEAR(M539)&lt;&gt;YEAR(M538),IF(O538&gt;INDEX(Table2xAcq.1[],_xlfn.AGGREGATE(15,6,(ROW(Tableyear1[])-ROW(INDEX(Tableyear1[],1,1))+1)/(YEAR(Tableyear1[])=YEAR(M538)),1)),P538+(O538-INDEX(Table2xAcq.1[],_xlfn.AGGREGATE(15,6,(ROW(Tableyear1[])-ROW(INDEX(Tableyear1[],1,1))+1)/(YEAR(Tableyear1[])=YEAR(M538)),1)))*$C$25,P538-MAX($Q$2:Q538)*$C$19),P538)*(1+Tbill_YTM)^(1/52)</f>
        <v/>
      </c>
      <c r="Q539" s="72">
        <f>SUM(N539:P539)</f>
        <v/>
      </c>
      <c r="R539" s="72">
        <f>IF(YEAR(M539)&lt;&gt;YEAR(M538), R538*EXP($C$20/52)+(-MAX(Q$2:Q538)*$C$19), R538*EXP($C$20/52))</f>
        <v/>
      </c>
      <c r="S539" s="73">
        <f>Q539/-R539</f>
        <v/>
      </c>
      <c r="T539" s="67" t="n"/>
      <c r="U539" s="67" t="n"/>
      <c r="V539" s="67" t="n"/>
    </row>
    <row r="540">
      <c r="H540" s="104" t="n">
        <v>35086</v>
      </c>
      <c r="I540" s="105" t="n">
        <v>577.049987792968</v>
      </c>
      <c r="J540" s="106" t="n">
        <v>0.7876550689446613</v>
      </c>
      <c r="K540" s="107">
        <f>K539*(1+Tbill_YTM)^(1/52)</f>
        <v/>
      </c>
      <c r="L540" s="67" t="n"/>
      <c r="M540" s="104" t="n">
        <v>35086</v>
      </c>
      <c r="N540" s="108">
        <f>N539*($I540/$I539)</f>
        <v/>
      </c>
      <c r="O540" s="108">
        <f t="array" ref="O540">IF(YEAR(M540)&lt;&gt;YEAR(M539),IF(O539&gt;INDEX(Table2xAcq.1[],_xlfn.AGGREGATE(15,6,(ROW(Tableyear1[])-ROW(INDEX(Tableyear1[],1,1))+1)/(YEAR(Tableyear1[])=YEAR(M539)),1)),O539-(O539-INDEX(Table2xAcq.1[],_xlfn.AGGREGATE(15,6,(ROW(Tableyear1[])-ROW(INDEX(Tableyear1[],1,1))+1)/(YEAR(Tableyear1[])=YEAR(M539)),1)))*$C$25,O539+MAX($Q$2:Q539)*$C$19),O539)*($J540/$J539)</f>
        <v/>
      </c>
      <c r="P540" s="108">
        <f t="array" ref="P540">IF(YEAR(M540)&lt;&gt;YEAR(M539),IF(O539&gt;INDEX(Table2xAcq.1[],_xlfn.AGGREGATE(15,6,(ROW(Tableyear1[])-ROW(INDEX(Tableyear1[],1,1))+1)/(YEAR(Tableyear1[])=YEAR(M539)),1)),P539+(O539-INDEX(Table2xAcq.1[],_xlfn.AGGREGATE(15,6,(ROW(Tableyear1[])-ROW(INDEX(Tableyear1[],1,1))+1)/(YEAR(Tableyear1[])=YEAR(M539)),1)))*$C$25,P539-MAX($Q$2:Q539)*$C$19),P539)*(1+Tbill_YTM)^(1/52)</f>
        <v/>
      </c>
      <c r="Q540" s="72">
        <f>SUM(N540:P540)</f>
        <v/>
      </c>
      <c r="R540" s="72">
        <f>IF(YEAR(M540)&lt;&gt;YEAR(M539), R539*EXP($C$20/52)+(-MAX(Q$2:Q539)*$C$19), R539*EXP($C$20/52))</f>
        <v/>
      </c>
      <c r="S540" s="73">
        <f>Q540/-R540</f>
        <v/>
      </c>
      <c r="T540" s="67" t="n"/>
      <c r="U540" s="67" t="n"/>
      <c r="V540" s="67" t="n"/>
    </row>
    <row r="541">
      <c r="H541" s="104" t="n">
        <v>35093</v>
      </c>
      <c r="I541" s="105" t="n">
        <v>601.419982910156</v>
      </c>
      <c r="J541" s="106" t="n">
        <v>0.8541836213760553</v>
      </c>
      <c r="K541" s="107">
        <f>K540*(1+Tbill_YTM)^(1/52)</f>
        <v/>
      </c>
      <c r="L541" s="67" t="n"/>
      <c r="M541" s="104" t="n">
        <v>35093</v>
      </c>
      <c r="N541" s="108">
        <f>N540*($I541/$I540)</f>
        <v/>
      </c>
      <c r="O541" s="108">
        <f t="array" ref="O541">IF(YEAR(M541)&lt;&gt;YEAR(M540),IF(O540&gt;INDEX(Table2xAcq.1[],_xlfn.AGGREGATE(15,6,(ROW(Tableyear1[])-ROW(INDEX(Tableyear1[],1,1))+1)/(YEAR(Tableyear1[])=YEAR(M540)),1)),O540-(O540-INDEX(Table2xAcq.1[],_xlfn.AGGREGATE(15,6,(ROW(Tableyear1[])-ROW(INDEX(Tableyear1[],1,1))+1)/(YEAR(Tableyear1[])=YEAR(M540)),1)))*$C$25,O540+MAX($Q$2:Q540)*$C$19),O540)*($J541/$J540)</f>
        <v/>
      </c>
      <c r="P541" s="108">
        <f t="array" ref="P541">IF(YEAR(M541)&lt;&gt;YEAR(M540),IF(O540&gt;INDEX(Table2xAcq.1[],_xlfn.AGGREGATE(15,6,(ROW(Tableyear1[])-ROW(INDEX(Tableyear1[],1,1))+1)/(YEAR(Tableyear1[])=YEAR(M540)),1)),P540+(O540-INDEX(Table2xAcq.1[],_xlfn.AGGREGATE(15,6,(ROW(Tableyear1[])-ROW(INDEX(Tableyear1[],1,1))+1)/(YEAR(Tableyear1[])=YEAR(M540)),1)))*$C$25,P540-MAX($Q$2:Q540)*$C$19),P540)*(1+Tbill_YTM)^(1/52)</f>
        <v/>
      </c>
      <c r="Q541" s="72">
        <f>SUM(N541:P541)</f>
        <v/>
      </c>
      <c r="R541" s="72">
        <f>IF(YEAR(M541)&lt;&gt;YEAR(M540), R540*EXP($C$20/52)+(-MAX(Q$2:Q540)*$C$19), R540*EXP($C$20/52))</f>
        <v/>
      </c>
      <c r="S541" s="73">
        <f>Q541/-R541</f>
        <v/>
      </c>
      <c r="T541" s="67" t="n"/>
      <c r="U541" s="67" t="n"/>
      <c r="V541" s="67" t="n"/>
    </row>
    <row r="542">
      <c r="H542" s="104" t="n">
        <v>35100</v>
      </c>
      <c r="I542" s="105" t="n">
        <v>623.010009765625</v>
      </c>
      <c r="J542" s="106" t="n">
        <v>0.9155113053541439</v>
      </c>
      <c r="K542" s="107">
        <f>K541*(1+Tbill_YTM)^(1/52)</f>
        <v/>
      </c>
      <c r="L542" s="67" t="n"/>
      <c r="M542" s="104" t="n">
        <v>35100</v>
      </c>
      <c r="N542" s="108">
        <f>N541*($I542/$I541)</f>
        <v/>
      </c>
      <c r="O542" s="108">
        <f t="array" ref="O542">IF(YEAR(M542)&lt;&gt;YEAR(M541),IF(O541&gt;INDEX(Table2xAcq.1[],_xlfn.AGGREGATE(15,6,(ROW(Tableyear1[])-ROW(INDEX(Tableyear1[],1,1))+1)/(YEAR(Tableyear1[])=YEAR(M541)),1)),O541-(O541-INDEX(Table2xAcq.1[],_xlfn.AGGREGATE(15,6,(ROW(Tableyear1[])-ROW(INDEX(Tableyear1[],1,1))+1)/(YEAR(Tableyear1[])=YEAR(M541)),1)))*$C$25,O541+MAX($Q$2:Q541)*$C$19),O541)*($J542/$J541)</f>
        <v/>
      </c>
      <c r="P542" s="108">
        <f t="array" ref="P542">IF(YEAR(M542)&lt;&gt;YEAR(M541),IF(O541&gt;INDEX(Table2xAcq.1[],_xlfn.AGGREGATE(15,6,(ROW(Tableyear1[])-ROW(INDEX(Tableyear1[],1,1))+1)/(YEAR(Tableyear1[])=YEAR(M541)),1)),P541+(O541-INDEX(Table2xAcq.1[],_xlfn.AGGREGATE(15,6,(ROW(Tableyear1[])-ROW(INDEX(Tableyear1[],1,1))+1)/(YEAR(Tableyear1[])=YEAR(M541)),1)))*$C$25,P541-MAX($Q$2:Q541)*$C$19),P541)*(1+Tbill_YTM)^(1/52)</f>
        <v/>
      </c>
      <c r="Q542" s="72">
        <f>SUM(N542:P542)</f>
        <v/>
      </c>
      <c r="R542" s="72">
        <f>IF(YEAR(M542)&lt;&gt;YEAR(M541), R541*EXP($C$20/52)+(-MAX(Q$2:Q541)*$C$19), R541*EXP($C$20/52))</f>
        <v/>
      </c>
      <c r="S542" s="73">
        <f>Q542/-R542</f>
        <v/>
      </c>
      <c r="T542" s="67" t="n"/>
      <c r="U542" s="67" t="n"/>
      <c r="V542" s="67" t="n"/>
    </row>
    <row r="543">
      <c r="E543" s="4" t="n"/>
      <c r="F543" s="4" t="n"/>
      <c r="H543" s="104" t="n">
        <v>35107</v>
      </c>
      <c r="I543" s="105" t="n">
        <v>619.039978027343</v>
      </c>
      <c r="J543" s="106" t="n">
        <v>0.9038434063411591</v>
      </c>
      <c r="K543" s="107">
        <f>K542*(1+Tbill_YTM)^(1/52)</f>
        <v/>
      </c>
      <c r="L543" s="67" t="n"/>
      <c r="M543" s="104" t="n">
        <v>35107</v>
      </c>
      <c r="N543" s="108">
        <f>N542*($I543/$I542)</f>
        <v/>
      </c>
      <c r="O543" s="108">
        <f t="array" ref="O543">IF(YEAR(M543)&lt;&gt;YEAR(M542),IF(O542&gt;INDEX(Table2xAcq.1[],_xlfn.AGGREGATE(15,6,(ROW(Tableyear1[])-ROW(INDEX(Tableyear1[],1,1))+1)/(YEAR(Tableyear1[])=YEAR(M542)),1)),O542-(O542-INDEX(Table2xAcq.1[],_xlfn.AGGREGATE(15,6,(ROW(Tableyear1[])-ROW(INDEX(Tableyear1[],1,1))+1)/(YEAR(Tableyear1[])=YEAR(M542)),1)))*$C$25,O542+MAX($Q$2:Q542)*$C$19),O542)*($J543/$J542)</f>
        <v/>
      </c>
      <c r="P543" s="108">
        <f t="array" ref="P543">IF(YEAR(M543)&lt;&gt;YEAR(M542),IF(O542&gt;INDEX(Table2xAcq.1[],_xlfn.AGGREGATE(15,6,(ROW(Tableyear1[])-ROW(INDEX(Tableyear1[],1,1))+1)/(YEAR(Tableyear1[])=YEAR(M542)),1)),P542+(O542-INDEX(Table2xAcq.1[],_xlfn.AGGREGATE(15,6,(ROW(Tableyear1[])-ROW(INDEX(Tableyear1[],1,1))+1)/(YEAR(Tableyear1[])=YEAR(M542)),1)))*$C$25,P542-MAX($Q$2:Q542)*$C$19),P542)*(1+Tbill_YTM)^(1/52)</f>
        <v/>
      </c>
      <c r="Q543" s="72">
        <f>SUM(N543:P543)</f>
        <v/>
      </c>
      <c r="R543" s="72">
        <f>IF(YEAR(M543)&lt;&gt;YEAR(M542), R542*EXP($C$20/52)+(-MAX(Q$2:Q542)*$C$19), R542*EXP($C$20/52))</f>
        <v/>
      </c>
      <c r="S543" s="73">
        <f>Q543/-R543</f>
        <v/>
      </c>
      <c r="T543" s="67" t="n"/>
      <c r="U543" s="67" t="n"/>
      <c r="V543" s="67" t="n"/>
    </row>
    <row r="544">
      <c r="B544" s="27" t="n"/>
      <c r="C544" s="4" t="n"/>
      <c r="D544" s="4" t="n"/>
      <c r="H544" s="104" t="n">
        <v>35114</v>
      </c>
      <c r="I544" s="105" t="n">
        <v>642.590026855468</v>
      </c>
      <c r="J544" s="106" t="n">
        <v>0.9726129756996439</v>
      </c>
      <c r="K544" s="107">
        <f>K543*(1+Tbill_YTM)^(1/52)</f>
        <v/>
      </c>
      <c r="L544" s="67" t="n"/>
      <c r="M544" s="104" t="n">
        <v>35114</v>
      </c>
      <c r="N544" s="108">
        <f>N543*($I544/$I543)</f>
        <v/>
      </c>
      <c r="O544" s="108">
        <f t="array" ref="O544">IF(YEAR(M544)&lt;&gt;YEAR(M543),IF(O543&gt;INDEX(Table2xAcq.1[],_xlfn.AGGREGATE(15,6,(ROW(Tableyear1[])-ROW(INDEX(Tableyear1[],1,1))+1)/(YEAR(Tableyear1[])=YEAR(M543)),1)),O543-(O543-INDEX(Table2xAcq.1[],_xlfn.AGGREGATE(15,6,(ROW(Tableyear1[])-ROW(INDEX(Tableyear1[],1,1))+1)/(YEAR(Tableyear1[])=YEAR(M543)),1)))*$C$25,O543+MAX($Q$2:Q543)*$C$19),O543)*($J544/$J543)</f>
        <v/>
      </c>
      <c r="P544" s="108">
        <f t="array" ref="P544">IF(YEAR(M544)&lt;&gt;YEAR(M543),IF(O543&gt;INDEX(Table2xAcq.1[],_xlfn.AGGREGATE(15,6,(ROW(Tableyear1[])-ROW(INDEX(Tableyear1[],1,1))+1)/(YEAR(Tableyear1[])=YEAR(M543)),1)),P543+(O543-INDEX(Table2xAcq.1[],_xlfn.AGGREGATE(15,6,(ROW(Tableyear1[])-ROW(INDEX(Tableyear1[],1,1))+1)/(YEAR(Tableyear1[])=YEAR(M543)),1)))*$C$25,P543-MAX($Q$2:Q543)*$C$19),P543)*(1+Tbill_YTM)^(1/52)</f>
        <v/>
      </c>
      <c r="Q544" s="72">
        <f>SUM(N544:P544)</f>
        <v/>
      </c>
      <c r="R544" s="72">
        <f>IF(YEAR(M544)&lt;&gt;YEAR(M543), R543*EXP($C$20/52)+(-MAX(Q$2:Q543)*$C$19), R543*EXP($C$20/52))</f>
        <v/>
      </c>
      <c r="S544" s="73">
        <f>Q544/-R544</f>
        <v/>
      </c>
      <c r="T544" s="67" t="n"/>
      <c r="U544" s="67" t="n"/>
      <c r="V544" s="67" t="n"/>
    </row>
    <row r="545">
      <c r="H545" s="104" t="n">
        <v>35121</v>
      </c>
      <c r="I545" s="105" t="n">
        <v>604.760009765625</v>
      </c>
      <c r="J545" s="106" t="n">
        <v>0.8580952771521801</v>
      </c>
      <c r="K545" s="107">
        <f>K544*(1+Tbill_YTM)^(1/52)</f>
        <v/>
      </c>
      <c r="L545" s="67" t="n"/>
      <c r="M545" s="104" t="n">
        <v>35121</v>
      </c>
      <c r="N545" s="108">
        <f>N544*($I545/$I544)</f>
        <v/>
      </c>
      <c r="O545" s="108">
        <f t="array" ref="O545">IF(YEAR(M545)&lt;&gt;YEAR(M544),IF(O544&gt;INDEX(Table2xAcq.1[],_xlfn.AGGREGATE(15,6,(ROW(Tableyear1[])-ROW(INDEX(Tableyear1[],1,1))+1)/(YEAR(Tableyear1[])=YEAR(M544)),1)),O544-(O544-INDEX(Table2xAcq.1[],_xlfn.AGGREGATE(15,6,(ROW(Tableyear1[])-ROW(INDEX(Tableyear1[],1,1))+1)/(YEAR(Tableyear1[])=YEAR(M544)),1)))*$C$25,O544+MAX($Q$2:Q544)*$C$19),O544)*($J545/$J544)</f>
        <v/>
      </c>
      <c r="P545" s="108">
        <f t="array" ref="P545">IF(YEAR(M545)&lt;&gt;YEAR(M544),IF(O544&gt;INDEX(Table2xAcq.1[],_xlfn.AGGREGATE(15,6,(ROW(Tableyear1[])-ROW(INDEX(Tableyear1[],1,1))+1)/(YEAR(Tableyear1[])=YEAR(M544)),1)),P544+(O544-INDEX(Table2xAcq.1[],_xlfn.AGGREGATE(15,6,(ROW(Tableyear1[])-ROW(INDEX(Tableyear1[],1,1))+1)/(YEAR(Tableyear1[])=YEAR(M544)),1)))*$C$25,P544-MAX($Q$2:Q544)*$C$19),P544)*(1+Tbill_YTM)^(1/52)</f>
        <v/>
      </c>
      <c r="Q545" s="72">
        <f>SUM(N545:P545)</f>
        <v/>
      </c>
      <c r="R545" s="72">
        <f>IF(YEAR(M545)&lt;&gt;YEAR(M544), R544*EXP($C$20/52)+(-MAX(Q$2:Q544)*$C$19), R544*EXP($C$20/52))</f>
        <v/>
      </c>
      <c r="S545" s="73">
        <f>Q545/-R545</f>
        <v/>
      </c>
      <c r="T545" s="67" t="n"/>
      <c r="U545" s="67" t="n"/>
      <c r="V545" s="67" t="n"/>
    </row>
    <row r="546">
      <c r="H546" s="104" t="n">
        <v>35128</v>
      </c>
      <c r="I546" s="105" t="n">
        <v>591.710021972656</v>
      </c>
      <c r="J546" s="106" t="n">
        <v>0.8210619657188394</v>
      </c>
      <c r="K546" s="107">
        <f>K545*(1+Tbill_YTM)^(1/52)</f>
        <v/>
      </c>
      <c r="L546" s="67" t="n"/>
      <c r="M546" s="104" t="n">
        <v>35128</v>
      </c>
      <c r="N546" s="108">
        <f>N545*($I546/$I545)</f>
        <v/>
      </c>
      <c r="O546" s="108">
        <f t="array" ref="O546">IF(YEAR(M546)&lt;&gt;YEAR(M545),IF(O545&gt;INDEX(Table2xAcq.1[],_xlfn.AGGREGATE(15,6,(ROW(Tableyear1[])-ROW(INDEX(Tableyear1[],1,1))+1)/(YEAR(Tableyear1[])=YEAR(M545)),1)),O545-(O545-INDEX(Table2xAcq.1[],_xlfn.AGGREGATE(15,6,(ROW(Tableyear1[])-ROW(INDEX(Tableyear1[],1,1))+1)/(YEAR(Tableyear1[])=YEAR(M545)),1)))*$C$25,O545+MAX($Q$2:Q545)*$C$19),O545)*($J546/$J545)</f>
        <v/>
      </c>
      <c r="P546" s="108">
        <f t="array" ref="P546">IF(YEAR(M546)&lt;&gt;YEAR(M545),IF(O545&gt;INDEX(Table2xAcq.1[],_xlfn.AGGREGATE(15,6,(ROW(Tableyear1[])-ROW(INDEX(Tableyear1[],1,1))+1)/(YEAR(Tableyear1[])=YEAR(M545)),1)),P545+(O545-INDEX(Table2xAcq.1[],_xlfn.AGGREGATE(15,6,(ROW(Tableyear1[])-ROW(INDEX(Tableyear1[],1,1))+1)/(YEAR(Tableyear1[])=YEAR(M545)),1)))*$C$25,P545-MAX($Q$2:Q545)*$C$19),P545)*(1+Tbill_YTM)^(1/52)</f>
        <v/>
      </c>
      <c r="Q546" s="72">
        <f>SUM(N546:P546)</f>
        <v/>
      </c>
      <c r="R546" s="72">
        <f>IF(YEAR(M546)&lt;&gt;YEAR(M545), R545*EXP($C$20/52)+(-MAX(Q$2:Q545)*$C$19), R545*EXP($C$20/52))</f>
        <v/>
      </c>
      <c r="S546" s="73">
        <f>Q546/-R546</f>
        <v/>
      </c>
      <c r="T546" s="67" t="n"/>
      <c r="U546" s="67" t="n"/>
      <c r="V546" s="67" t="n"/>
    </row>
    <row r="547">
      <c r="H547" s="104" t="n">
        <v>35135</v>
      </c>
      <c r="I547" s="105" t="n">
        <v>621.710021972656</v>
      </c>
      <c r="J547" s="106" t="n">
        <v>0.904318486841963</v>
      </c>
      <c r="K547" s="107">
        <f>K546*(1+Tbill_YTM)^(1/52)</f>
        <v/>
      </c>
      <c r="L547" s="67" t="n"/>
      <c r="M547" s="104" t="n">
        <v>35135</v>
      </c>
      <c r="N547" s="108">
        <f>N546*($I547/$I546)</f>
        <v/>
      </c>
      <c r="O547" s="108">
        <f t="array" ref="O547">IF(YEAR(M547)&lt;&gt;YEAR(M546),IF(O546&gt;INDEX(Table2xAcq.1[],_xlfn.AGGREGATE(15,6,(ROW(Tableyear1[])-ROW(INDEX(Tableyear1[],1,1))+1)/(YEAR(Tableyear1[])=YEAR(M546)),1)),O546-(O546-INDEX(Table2xAcq.1[],_xlfn.AGGREGATE(15,6,(ROW(Tableyear1[])-ROW(INDEX(Tableyear1[],1,1))+1)/(YEAR(Tableyear1[])=YEAR(M546)),1)))*$C$25,O546+MAX($Q$2:Q546)*$C$19),O546)*($J547/$J546)</f>
        <v/>
      </c>
      <c r="P547" s="108">
        <f t="array" ref="P547">IF(YEAR(M547)&lt;&gt;YEAR(M546),IF(O546&gt;INDEX(Table2xAcq.1[],_xlfn.AGGREGATE(15,6,(ROW(Tableyear1[])-ROW(INDEX(Tableyear1[],1,1))+1)/(YEAR(Tableyear1[])=YEAR(M546)),1)),P546+(O546-INDEX(Table2xAcq.1[],_xlfn.AGGREGATE(15,6,(ROW(Tableyear1[])-ROW(INDEX(Tableyear1[],1,1))+1)/(YEAR(Tableyear1[])=YEAR(M546)),1)))*$C$25,P546-MAX($Q$2:Q546)*$C$19),P546)*(1+Tbill_YTM)^(1/52)</f>
        <v/>
      </c>
      <c r="Q547" s="72">
        <f>SUM(N547:P547)</f>
        <v/>
      </c>
      <c r="R547" s="72">
        <f>IF(YEAR(M547)&lt;&gt;YEAR(M546), R546*EXP($C$20/52)+(-MAX(Q$2:Q546)*$C$19), R546*EXP($C$20/52))</f>
        <v/>
      </c>
      <c r="S547" s="73">
        <f>Q547/-R547</f>
        <v/>
      </c>
      <c r="T547" s="67" t="n"/>
      <c r="U547" s="67" t="n"/>
      <c r="V547" s="67" t="n"/>
    </row>
    <row r="548">
      <c r="H548" s="104" t="n">
        <v>35142</v>
      </c>
      <c r="I548" s="105" t="n">
        <v>612.880004882812</v>
      </c>
      <c r="J548" s="106" t="n">
        <v>0.8786307951166796</v>
      </c>
      <c r="K548" s="107">
        <f>K547*(1+Tbill_YTM)^(1/52)</f>
        <v/>
      </c>
      <c r="L548" s="67" t="n"/>
      <c r="M548" s="104" t="n">
        <v>35142</v>
      </c>
      <c r="N548" s="108">
        <f>N547*($I548/$I547)</f>
        <v/>
      </c>
      <c r="O548" s="108">
        <f t="array" ref="O548">IF(YEAR(M548)&lt;&gt;YEAR(M547),IF(O547&gt;INDEX(Table2xAcq.1[],_xlfn.AGGREGATE(15,6,(ROW(Tableyear1[])-ROW(INDEX(Tableyear1[],1,1))+1)/(YEAR(Tableyear1[])=YEAR(M547)),1)),O547-(O547-INDEX(Table2xAcq.1[],_xlfn.AGGREGATE(15,6,(ROW(Tableyear1[])-ROW(INDEX(Tableyear1[],1,1))+1)/(YEAR(Tableyear1[])=YEAR(M547)),1)))*$C$25,O547+MAX($Q$2:Q547)*$C$19),O547)*($J548/$J547)</f>
        <v/>
      </c>
      <c r="P548" s="108">
        <f t="array" ref="P548">IF(YEAR(M548)&lt;&gt;YEAR(M547),IF(O547&gt;INDEX(Table2xAcq.1[],_xlfn.AGGREGATE(15,6,(ROW(Tableyear1[])-ROW(INDEX(Tableyear1[],1,1))+1)/(YEAR(Tableyear1[])=YEAR(M547)),1)),P547+(O547-INDEX(Table2xAcq.1[],_xlfn.AGGREGATE(15,6,(ROW(Tableyear1[])-ROW(INDEX(Tableyear1[],1,1))+1)/(YEAR(Tableyear1[])=YEAR(M547)),1)))*$C$25,P547-MAX($Q$2:Q547)*$C$19),P547)*(1+Tbill_YTM)^(1/52)</f>
        <v/>
      </c>
      <c r="Q548" s="72">
        <f>SUM(N548:P548)</f>
        <v/>
      </c>
      <c r="R548" s="72">
        <f>IF(YEAR(M548)&lt;&gt;YEAR(M547), R547*EXP($C$20/52)+(-MAX(Q$2:Q547)*$C$19), R547*EXP($C$20/52))</f>
        <v/>
      </c>
      <c r="S548" s="73">
        <f>Q548/-R548</f>
        <v/>
      </c>
      <c r="T548" s="67" t="n"/>
      <c r="U548" s="67" t="n"/>
      <c r="V548" s="67" t="n"/>
    </row>
    <row r="549">
      <c r="H549" s="104" t="n">
        <v>35149</v>
      </c>
      <c r="I549" s="105" t="n">
        <v>609.690002441406</v>
      </c>
      <c r="J549" s="106" t="n">
        <v>0.8694843574480119</v>
      </c>
      <c r="K549" s="107">
        <f>K548*(1+Tbill_YTM)^(1/52)</f>
        <v/>
      </c>
      <c r="L549" s="67" t="n"/>
      <c r="M549" s="104" t="n">
        <v>35149</v>
      </c>
      <c r="N549" s="108">
        <f>N548*($I549/$I548)</f>
        <v/>
      </c>
      <c r="O549" s="108">
        <f t="array" ref="O549">IF(YEAR(M549)&lt;&gt;YEAR(M548),IF(O548&gt;INDEX(Table2xAcq.1[],_xlfn.AGGREGATE(15,6,(ROW(Tableyear1[])-ROW(INDEX(Tableyear1[],1,1))+1)/(YEAR(Tableyear1[])=YEAR(M548)),1)),O548-(O548-INDEX(Table2xAcq.1[],_xlfn.AGGREGATE(15,6,(ROW(Tableyear1[])-ROW(INDEX(Tableyear1[],1,1))+1)/(YEAR(Tableyear1[])=YEAR(M548)),1)))*$C$25,O548+MAX($Q$2:Q548)*$C$19),O548)*($J549/$J548)</f>
        <v/>
      </c>
      <c r="P549" s="108">
        <f t="array" ref="P549">IF(YEAR(M549)&lt;&gt;YEAR(M548),IF(O548&gt;INDEX(Table2xAcq.1[],_xlfn.AGGREGATE(15,6,(ROW(Tableyear1[])-ROW(INDEX(Tableyear1[],1,1))+1)/(YEAR(Tableyear1[])=YEAR(M548)),1)),P548+(O548-INDEX(Table2xAcq.1[],_xlfn.AGGREGATE(15,6,(ROW(Tableyear1[])-ROW(INDEX(Tableyear1[],1,1))+1)/(YEAR(Tableyear1[])=YEAR(M548)),1)))*$C$25,P548-MAX($Q$2:Q548)*$C$19),P548)*(1+Tbill_YTM)^(1/52)</f>
        <v/>
      </c>
      <c r="Q549" s="72">
        <f>SUM(N549:P549)</f>
        <v/>
      </c>
      <c r="R549" s="72">
        <f>IF(YEAR(M549)&lt;&gt;YEAR(M548), R548*EXP($C$20/52)+(-MAX(Q$2:Q548)*$C$19), R548*EXP($C$20/52))</f>
        <v/>
      </c>
      <c r="S549" s="73">
        <f>Q549/-R549</f>
        <v/>
      </c>
      <c r="T549" s="67" t="n"/>
      <c r="U549" s="67" t="n"/>
      <c r="V549" s="67" t="n"/>
    </row>
    <row r="550">
      <c r="H550" s="104" t="n">
        <v>35156</v>
      </c>
      <c r="I550" s="105" t="n">
        <v>618</v>
      </c>
      <c r="J550" s="106" t="n">
        <v>0.8931862809130372</v>
      </c>
      <c r="K550" s="107">
        <f>K549*(1+Tbill_YTM)^(1/52)</f>
        <v/>
      </c>
      <c r="L550" s="67" t="n"/>
      <c r="M550" s="104" t="n">
        <v>35156</v>
      </c>
      <c r="N550" s="108">
        <f>N549*($I550/$I549)</f>
        <v/>
      </c>
      <c r="O550" s="108">
        <f t="array" ref="O550">IF(YEAR(M550)&lt;&gt;YEAR(M549),IF(O549&gt;INDEX(Table2xAcq.1[],_xlfn.AGGREGATE(15,6,(ROW(Tableyear1[])-ROW(INDEX(Tableyear1[],1,1))+1)/(YEAR(Tableyear1[])=YEAR(M549)),1)),O549-(O549-INDEX(Table2xAcq.1[],_xlfn.AGGREGATE(15,6,(ROW(Tableyear1[])-ROW(INDEX(Tableyear1[],1,1))+1)/(YEAR(Tableyear1[])=YEAR(M549)),1)))*$C$25,O549+MAX($Q$2:Q549)*$C$19),O549)*($J550/$J549)</f>
        <v/>
      </c>
      <c r="P550" s="108">
        <f t="array" ref="P550">IF(YEAR(M550)&lt;&gt;YEAR(M549),IF(O549&gt;INDEX(Table2xAcq.1[],_xlfn.AGGREGATE(15,6,(ROW(Tableyear1[])-ROW(INDEX(Tableyear1[],1,1))+1)/(YEAR(Tableyear1[])=YEAR(M549)),1)),P549+(O549-INDEX(Table2xAcq.1[],_xlfn.AGGREGATE(15,6,(ROW(Tableyear1[])-ROW(INDEX(Tableyear1[],1,1))+1)/(YEAR(Tableyear1[])=YEAR(M549)),1)))*$C$25,P549-MAX($Q$2:Q549)*$C$19),P549)*(1+Tbill_YTM)^(1/52)</f>
        <v/>
      </c>
      <c r="Q550" s="72">
        <f>SUM(N550:P550)</f>
        <v/>
      </c>
      <c r="R550" s="72">
        <f>IF(YEAR(M550)&lt;&gt;YEAR(M549), R549*EXP($C$20/52)+(-MAX(Q$2:Q549)*$C$19), R549*EXP($C$20/52))</f>
        <v/>
      </c>
      <c r="S550" s="73">
        <f>Q550/-R550</f>
        <v/>
      </c>
      <c r="T550" s="67" t="n"/>
      <c r="U550" s="67" t="n"/>
      <c r="V550" s="67" t="n"/>
    </row>
    <row r="551">
      <c r="H551" s="104" t="n">
        <v>35163</v>
      </c>
      <c r="I551" s="105" t="n">
        <v>605.049987792968</v>
      </c>
      <c r="J551" s="106" t="n">
        <v>0.8557533578030779</v>
      </c>
      <c r="K551" s="107">
        <f>K550*(1+Tbill_YTM)^(1/52)</f>
        <v/>
      </c>
      <c r="L551" s="67" t="n"/>
      <c r="M551" s="104" t="n">
        <v>35163</v>
      </c>
      <c r="N551" s="108">
        <f>N550*($I551/$I550)</f>
        <v/>
      </c>
      <c r="O551" s="108">
        <f t="array" ref="O551">IF(YEAR(M551)&lt;&gt;YEAR(M550),IF(O550&gt;INDEX(Table2xAcq.1[],_xlfn.AGGREGATE(15,6,(ROW(Tableyear1[])-ROW(INDEX(Tableyear1[],1,1))+1)/(YEAR(Tableyear1[])=YEAR(M550)),1)),O550-(O550-INDEX(Table2xAcq.1[],_xlfn.AGGREGATE(15,6,(ROW(Tableyear1[])-ROW(INDEX(Tableyear1[],1,1))+1)/(YEAR(Tableyear1[])=YEAR(M550)),1)))*$C$25,O550+MAX($Q$2:Q550)*$C$19),O550)*($J551/$J550)</f>
        <v/>
      </c>
      <c r="P551" s="108">
        <f t="array" ref="P551">IF(YEAR(M551)&lt;&gt;YEAR(M550),IF(O550&gt;INDEX(Table2xAcq.1[],_xlfn.AGGREGATE(15,6,(ROW(Tableyear1[])-ROW(INDEX(Tableyear1[],1,1))+1)/(YEAR(Tableyear1[])=YEAR(M550)),1)),P550+(O550-INDEX(Table2xAcq.1[],_xlfn.AGGREGATE(15,6,(ROW(Tableyear1[])-ROW(INDEX(Tableyear1[],1,1))+1)/(YEAR(Tableyear1[])=YEAR(M550)),1)))*$C$25,P550-MAX($Q$2:Q550)*$C$19),P550)*(1+Tbill_YTM)^(1/52)</f>
        <v/>
      </c>
      <c r="Q551" s="72">
        <f>SUM(N551:P551)</f>
        <v/>
      </c>
      <c r="R551" s="72">
        <f>IF(YEAR(M551)&lt;&gt;YEAR(M550), R550*EXP($C$20/52)+(-MAX(Q$2:Q550)*$C$19), R550*EXP($C$20/52))</f>
        <v/>
      </c>
      <c r="S551" s="73">
        <f>Q551/-R551</f>
        <v/>
      </c>
      <c r="T551" s="67" t="n"/>
      <c r="U551" s="67" t="n"/>
      <c r="V551" s="67" t="n"/>
    </row>
    <row r="552">
      <c r="H552" s="104" t="n">
        <v>35170</v>
      </c>
      <c r="I552" s="105" t="n">
        <v>633.010009765625</v>
      </c>
      <c r="J552" s="106" t="n">
        <v>0.9348439558365621</v>
      </c>
      <c r="K552" s="107">
        <f>K551*(1+Tbill_YTM)^(1/52)</f>
        <v/>
      </c>
      <c r="L552" s="67" t="n"/>
      <c r="M552" s="104" t="n">
        <v>35170</v>
      </c>
      <c r="N552" s="108">
        <f>N551*($I552/$I551)</f>
        <v/>
      </c>
      <c r="O552" s="108">
        <f t="array" ref="O552">IF(YEAR(M552)&lt;&gt;YEAR(M551),IF(O551&gt;INDEX(Table2xAcq.1[],_xlfn.AGGREGATE(15,6,(ROW(Tableyear1[])-ROW(INDEX(Tableyear1[],1,1))+1)/(YEAR(Tableyear1[])=YEAR(M551)),1)),O551-(O551-INDEX(Table2xAcq.1[],_xlfn.AGGREGATE(15,6,(ROW(Tableyear1[])-ROW(INDEX(Tableyear1[],1,1))+1)/(YEAR(Tableyear1[])=YEAR(M551)),1)))*$C$25,O551+MAX($Q$2:Q551)*$C$19),O551)*($J552/$J551)</f>
        <v/>
      </c>
      <c r="P552" s="108">
        <f t="array" ref="P552">IF(YEAR(M552)&lt;&gt;YEAR(M551),IF(O551&gt;INDEX(Table2xAcq.1[],_xlfn.AGGREGATE(15,6,(ROW(Tableyear1[])-ROW(INDEX(Tableyear1[],1,1))+1)/(YEAR(Tableyear1[])=YEAR(M551)),1)),P551+(O551-INDEX(Table2xAcq.1[],_xlfn.AGGREGATE(15,6,(ROW(Tableyear1[])-ROW(INDEX(Tableyear1[],1,1))+1)/(YEAR(Tableyear1[])=YEAR(M551)),1)))*$C$25,P551-MAX($Q$2:Q551)*$C$19),P551)*(1+Tbill_YTM)^(1/52)</f>
        <v/>
      </c>
      <c r="Q552" s="72">
        <f>SUM(N552:P552)</f>
        <v/>
      </c>
      <c r="R552" s="72">
        <f>IF(YEAR(M552)&lt;&gt;YEAR(M551), R551*EXP($C$20/52)+(-MAX(Q$2:Q551)*$C$19), R551*EXP($C$20/52))</f>
        <v/>
      </c>
      <c r="S552" s="73">
        <f>Q552/-R552</f>
        <v/>
      </c>
      <c r="T552" s="67" t="n"/>
      <c r="U552" s="67" t="n"/>
      <c r="V552" s="67" t="n"/>
    </row>
    <row r="553">
      <c r="H553" s="104" t="n">
        <v>35177</v>
      </c>
      <c r="I553" s="105" t="n">
        <v>666.650024414062</v>
      </c>
      <c r="J553" s="106" t="n">
        <v>1.034204673307645</v>
      </c>
      <c r="K553" s="107">
        <f>K552*(1+Tbill_YTM)^(1/52)</f>
        <v/>
      </c>
      <c r="L553" s="67" t="n"/>
      <c r="M553" s="104" t="n">
        <v>35177</v>
      </c>
      <c r="N553" s="108">
        <f>N552*($I553/$I552)</f>
        <v/>
      </c>
      <c r="O553" s="108">
        <f t="array" ref="O553">IF(YEAR(M553)&lt;&gt;YEAR(M552),IF(O552&gt;INDEX(Table2xAcq.1[],_xlfn.AGGREGATE(15,6,(ROW(Tableyear1[])-ROW(INDEX(Tableyear1[],1,1))+1)/(YEAR(Tableyear1[])=YEAR(M552)),1)),O552-(O552-INDEX(Table2xAcq.1[],_xlfn.AGGREGATE(15,6,(ROW(Tableyear1[])-ROW(INDEX(Tableyear1[],1,1))+1)/(YEAR(Tableyear1[])=YEAR(M552)),1)))*$C$25,O552+MAX($Q$2:Q552)*$C$19),O552)*($J553/$J552)</f>
        <v/>
      </c>
      <c r="P553" s="108">
        <f t="array" ref="P553">IF(YEAR(M553)&lt;&gt;YEAR(M552),IF(O552&gt;INDEX(Table2xAcq.1[],_xlfn.AGGREGATE(15,6,(ROW(Tableyear1[])-ROW(INDEX(Tableyear1[],1,1))+1)/(YEAR(Tableyear1[])=YEAR(M552)),1)),P552+(O552-INDEX(Table2xAcq.1[],_xlfn.AGGREGATE(15,6,(ROW(Tableyear1[])-ROW(INDEX(Tableyear1[],1,1))+1)/(YEAR(Tableyear1[])=YEAR(M552)),1)))*$C$25,P552-MAX($Q$2:Q552)*$C$19),P552)*(1+Tbill_YTM)^(1/52)</f>
        <v/>
      </c>
      <c r="Q553" s="72">
        <f>SUM(N553:P553)</f>
        <v/>
      </c>
      <c r="R553" s="72">
        <f>IF(YEAR(M553)&lt;&gt;YEAR(M552), R552*EXP($C$20/52)+(-MAX(Q$2:Q552)*$C$19), R552*EXP($C$20/52))</f>
        <v/>
      </c>
      <c r="S553" s="73">
        <f>Q553/-R553</f>
        <v/>
      </c>
      <c r="T553" s="67" t="n"/>
      <c r="U553" s="67" t="n"/>
      <c r="V553" s="67" t="n"/>
    </row>
    <row r="554">
      <c r="H554" s="104" t="n">
        <v>35184</v>
      </c>
      <c r="I554" s="105" t="n">
        <v>661.070007324218</v>
      </c>
      <c r="J554" s="106" t="n">
        <v>1.016891601860522</v>
      </c>
      <c r="K554" s="107">
        <f>K553*(1+Tbill_YTM)^(1/52)</f>
        <v/>
      </c>
      <c r="L554" s="67" t="n"/>
      <c r="M554" s="104" t="n">
        <v>35184</v>
      </c>
      <c r="N554" s="108">
        <f>N553*($I554/$I553)</f>
        <v/>
      </c>
      <c r="O554" s="108">
        <f t="array" ref="O554">IF(YEAR(M554)&lt;&gt;YEAR(M553),IF(O553&gt;INDEX(Table2xAcq.1[],_xlfn.AGGREGATE(15,6,(ROW(Tableyear1[])-ROW(INDEX(Tableyear1[],1,1))+1)/(YEAR(Tableyear1[])=YEAR(M553)),1)),O553-(O553-INDEX(Table2xAcq.1[],_xlfn.AGGREGATE(15,6,(ROW(Tableyear1[])-ROW(INDEX(Tableyear1[],1,1))+1)/(YEAR(Tableyear1[])=YEAR(M553)),1)))*$C$25,O553+MAX($Q$2:Q553)*$C$19),O553)*($J554/$J553)</f>
        <v/>
      </c>
      <c r="P554" s="108">
        <f t="array" ref="P554">IF(YEAR(M554)&lt;&gt;YEAR(M553),IF(O553&gt;INDEX(Table2xAcq.1[],_xlfn.AGGREGATE(15,6,(ROW(Tableyear1[])-ROW(INDEX(Tableyear1[],1,1))+1)/(YEAR(Tableyear1[])=YEAR(M553)),1)),P553+(O553-INDEX(Table2xAcq.1[],_xlfn.AGGREGATE(15,6,(ROW(Tableyear1[])-ROW(INDEX(Tableyear1[],1,1))+1)/(YEAR(Tableyear1[])=YEAR(M553)),1)))*$C$25,P553-MAX($Q$2:Q553)*$C$19),P553)*(1+Tbill_YTM)^(1/52)</f>
        <v/>
      </c>
      <c r="Q554" s="72">
        <f>SUM(N554:P554)</f>
        <v/>
      </c>
      <c r="R554" s="72">
        <f>IF(YEAR(M554)&lt;&gt;YEAR(M553), R553*EXP($C$20/52)+(-MAX(Q$2:Q553)*$C$19), R553*EXP($C$20/52))</f>
        <v/>
      </c>
      <c r="S554" s="73">
        <f>Q554/-R554</f>
        <v/>
      </c>
      <c r="T554" s="67" t="n"/>
      <c r="U554" s="67" t="n"/>
      <c r="V554" s="67" t="n"/>
    </row>
    <row r="555">
      <c r="H555" s="104" t="n">
        <v>35191</v>
      </c>
      <c r="I555" s="105" t="n">
        <v>672.539978027343</v>
      </c>
      <c r="J555" s="106" t="n">
        <v>1.052178989738864</v>
      </c>
      <c r="K555" s="107">
        <f>K554*(1+Tbill_YTM)^(1/52)</f>
        <v/>
      </c>
      <c r="L555" s="67" t="n"/>
      <c r="M555" s="104" t="n">
        <v>35191</v>
      </c>
      <c r="N555" s="108">
        <f>N554*($I555/$I554)</f>
        <v/>
      </c>
      <c r="O555" s="108">
        <f t="array" ref="O555">IF(YEAR(M555)&lt;&gt;YEAR(M554),IF(O554&gt;INDEX(Table2xAcq.1[],_xlfn.AGGREGATE(15,6,(ROW(Tableyear1[])-ROW(INDEX(Tableyear1[],1,1))+1)/(YEAR(Tableyear1[])=YEAR(M554)),1)),O554-(O554-INDEX(Table2xAcq.1[],_xlfn.AGGREGATE(15,6,(ROW(Tableyear1[])-ROW(INDEX(Tableyear1[],1,1))+1)/(YEAR(Tableyear1[])=YEAR(M554)),1)))*$C$25,O554+MAX($Q$2:Q554)*$C$19),O554)*($J555/$J554)</f>
        <v/>
      </c>
      <c r="P555" s="108">
        <f t="array" ref="P555">IF(YEAR(M555)&lt;&gt;YEAR(M554),IF(O554&gt;INDEX(Table2xAcq.1[],_xlfn.AGGREGATE(15,6,(ROW(Tableyear1[])-ROW(INDEX(Tableyear1[],1,1))+1)/(YEAR(Tableyear1[])=YEAR(M554)),1)),P554+(O554-INDEX(Table2xAcq.1[],_xlfn.AGGREGATE(15,6,(ROW(Tableyear1[])-ROW(INDEX(Tableyear1[],1,1))+1)/(YEAR(Tableyear1[])=YEAR(M554)),1)))*$C$25,P554-MAX($Q$2:Q554)*$C$19),P554)*(1+Tbill_YTM)^(1/52)</f>
        <v/>
      </c>
      <c r="Q555" s="72">
        <f>SUM(N555:P555)</f>
        <v/>
      </c>
      <c r="R555" s="72">
        <f>IF(YEAR(M555)&lt;&gt;YEAR(M554), R554*EXP($C$20/52)+(-MAX(Q$2:Q554)*$C$19), R554*EXP($C$20/52))</f>
        <v/>
      </c>
      <c r="S555" s="73">
        <f>Q555/-R555</f>
        <v/>
      </c>
      <c r="T555" s="67" t="n"/>
      <c r="U555" s="67" t="n"/>
      <c r="V555" s="67" t="n"/>
    </row>
    <row r="556">
      <c r="H556" s="104" t="n">
        <v>35198</v>
      </c>
      <c r="I556" s="105" t="n">
        <v>690.809997558593</v>
      </c>
      <c r="J556" s="106" t="n">
        <v>1.109345348084683</v>
      </c>
      <c r="K556" s="107">
        <f>K555*(1+Tbill_YTM)^(1/52)</f>
        <v/>
      </c>
      <c r="L556" s="67" t="n"/>
      <c r="M556" s="104" t="n">
        <v>35198</v>
      </c>
      <c r="N556" s="108">
        <f>N555*($I556/$I555)</f>
        <v/>
      </c>
      <c r="O556" s="108">
        <f t="array" ref="O556">IF(YEAR(M556)&lt;&gt;YEAR(M555),IF(O555&gt;INDEX(Table2xAcq.1[],_xlfn.AGGREGATE(15,6,(ROW(Tableyear1[])-ROW(INDEX(Tableyear1[],1,1))+1)/(YEAR(Tableyear1[])=YEAR(M555)),1)),O555-(O555-INDEX(Table2xAcq.1[],_xlfn.AGGREGATE(15,6,(ROW(Tableyear1[])-ROW(INDEX(Tableyear1[],1,1))+1)/(YEAR(Tableyear1[])=YEAR(M555)),1)))*$C$25,O555+MAX($Q$2:Q555)*$C$19),O555)*($J556/$J555)</f>
        <v/>
      </c>
      <c r="P556" s="108">
        <f t="array" ref="P556">IF(YEAR(M556)&lt;&gt;YEAR(M555),IF(O555&gt;INDEX(Table2xAcq.1[],_xlfn.AGGREGATE(15,6,(ROW(Tableyear1[])-ROW(INDEX(Tableyear1[],1,1))+1)/(YEAR(Tableyear1[])=YEAR(M555)),1)),P555+(O555-INDEX(Table2xAcq.1[],_xlfn.AGGREGATE(15,6,(ROW(Tableyear1[])-ROW(INDEX(Tableyear1[],1,1))+1)/(YEAR(Tableyear1[])=YEAR(M555)),1)))*$C$25,P555-MAX($Q$2:Q555)*$C$19),P555)*(1+Tbill_YTM)^(1/52)</f>
        <v/>
      </c>
      <c r="Q556" s="72">
        <f>SUM(N556:P556)</f>
        <v/>
      </c>
      <c r="R556" s="72">
        <f>IF(YEAR(M556)&lt;&gt;YEAR(M555), R555*EXP($C$20/52)+(-MAX(Q$2:Q555)*$C$19), R555*EXP($C$20/52))</f>
        <v/>
      </c>
      <c r="S556" s="73">
        <f>Q556/-R556</f>
        <v/>
      </c>
      <c r="T556" s="67" t="n"/>
      <c r="U556" s="67" t="n"/>
      <c r="V556" s="67" t="n"/>
    </row>
    <row r="557">
      <c r="H557" s="104" t="n">
        <v>35205</v>
      </c>
      <c r="I557" s="105" t="n">
        <v>688.909973144531</v>
      </c>
      <c r="J557" s="106" t="n">
        <v>1.103242995042787</v>
      </c>
      <c r="K557" s="107">
        <f>K556*(1+Tbill_YTM)^(1/52)</f>
        <v/>
      </c>
      <c r="L557" s="67" t="n"/>
      <c r="M557" s="104" t="n">
        <v>35205</v>
      </c>
      <c r="N557" s="108">
        <f>N556*($I557/$I556)</f>
        <v/>
      </c>
      <c r="O557" s="108">
        <f t="array" ref="O557">IF(YEAR(M557)&lt;&gt;YEAR(M556),IF(O556&gt;INDEX(Table2xAcq.1[],_xlfn.AGGREGATE(15,6,(ROW(Tableyear1[])-ROW(INDEX(Tableyear1[],1,1))+1)/(YEAR(Tableyear1[])=YEAR(M556)),1)),O556-(O556-INDEX(Table2xAcq.1[],_xlfn.AGGREGATE(15,6,(ROW(Tableyear1[])-ROW(INDEX(Tableyear1[],1,1))+1)/(YEAR(Tableyear1[])=YEAR(M556)),1)))*$C$25,O556+MAX($Q$2:Q556)*$C$19),O556)*($J557/$J556)</f>
        <v/>
      </c>
      <c r="P557" s="108">
        <f t="array" ref="P557">IF(YEAR(M557)&lt;&gt;YEAR(M556),IF(O556&gt;INDEX(Table2xAcq.1[],_xlfn.AGGREGATE(15,6,(ROW(Tableyear1[])-ROW(INDEX(Tableyear1[],1,1))+1)/(YEAR(Tableyear1[])=YEAR(M556)),1)),P556+(O556-INDEX(Table2xAcq.1[],_xlfn.AGGREGATE(15,6,(ROW(Tableyear1[])-ROW(INDEX(Tableyear1[],1,1))+1)/(YEAR(Tableyear1[])=YEAR(M556)),1)))*$C$25,P556-MAX($Q$2:Q556)*$C$19),P556)*(1+Tbill_YTM)^(1/52)</f>
        <v/>
      </c>
      <c r="Q557" s="72">
        <f>SUM(N557:P557)</f>
        <v/>
      </c>
      <c r="R557" s="72">
        <f>IF(YEAR(M557)&lt;&gt;YEAR(M556), R556*EXP($C$20/52)+(-MAX(Q$2:Q556)*$C$19), R556*EXP($C$20/52))</f>
        <v/>
      </c>
      <c r="S557" s="73">
        <f>Q557/-R557</f>
        <v/>
      </c>
      <c r="T557" s="67" t="n"/>
      <c r="U557" s="67" t="n"/>
      <c r="V557" s="67" t="n"/>
    </row>
    <row r="558">
      <c r="H558" s="104" t="n">
        <v>35212</v>
      </c>
      <c r="I558" s="105" t="n">
        <v>692.390014648437</v>
      </c>
      <c r="J558" s="106" t="n">
        <v>1.114389099936922</v>
      </c>
      <c r="K558" s="107">
        <f>K557*(1+Tbill_YTM)^(1/52)</f>
        <v/>
      </c>
      <c r="L558" s="67" t="n"/>
      <c r="M558" s="104" t="n">
        <v>35212</v>
      </c>
      <c r="N558" s="108">
        <f>N557*($I558/$I557)</f>
        <v/>
      </c>
      <c r="O558" s="108">
        <f t="array" ref="O558">IF(YEAR(M558)&lt;&gt;YEAR(M557),IF(O557&gt;INDEX(Table2xAcq.1[],_xlfn.AGGREGATE(15,6,(ROW(Tableyear1[])-ROW(INDEX(Tableyear1[],1,1))+1)/(YEAR(Tableyear1[])=YEAR(M557)),1)),O557-(O557-INDEX(Table2xAcq.1[],_xlfn.AGGREGATE(15,6,(ROW(Tableyear1[])-ROW(INDEX(Tableyear1[],1,1))+1)/(YEAR(Tableyear1[])=YEAR(M557)),1)))*$C$25,O557+MAX($Q$2:Q557)*$C$19),O557)*($J558/$J557)</f>
        <v/>
      </c>
      <c r="P558" s="108">
        <f t="array" ref="P558">IF(YEAR(M558)&lt;&gt;YEAR(M557),IF(O557&gt;INDEX(Table2xAcq.1[],_xlfn.AGGREGATE(15,6,(ROW(Tableyear1[])-ROW(INDEX(Tableyear1[],1,1))+1)/(YEAR(Tableyear1[])=YEAR(M557)),1)),P557+(O557-INDEX(Table2xAcq.1[],_xlfn.AGGREGATE(15,6,(ROW(Tableyear1[])-ROW(INDEX(Tableyear1[],1,1))+1)/(YEAR(Tableyear1[])=YEAR(M557)),1)))*$C$25,P557-MAX($Q$2:Q557)*$C$19),P557)*(1+Tbill_YTM)^(1/52)</f>
        <v/>
      </c>
      <c r="Q558" s="72">
        <f>SUM(N558:P558)</f>
        <v/>
      </c>
      <c r="R558" s="72">
        <f>IF(YEAR(M558)&lt;&gt;YEAR(M557), R557*EXP($C$20/52)+(-MAX(Q$2:Q557)*$C$19), R557*EXP($C$20/52))</f>
        <v/>
      </c>
      <c r="S558" s="73">
        <f>Q558/-R558</f>
        <v/>
      </c>
      <c r="T558" s="67" t="n"/>
      <c r="U558" s="67" t="n"/>
      <c r="V558" s="67" t="n"/>
    </row>
    <row r="559">
      <c r="H559" s="104" t="n">
        <v>35219</v>
      </c>
      <c r="I559" s="105" t="n">
        <v>691.460021972656</v>
      </c>
      <c r="J559" s="106" t="n">
        <v>1.111395487438227</v>
      </c>
      <c r="K559" s="107">
        <f>K558*(1+Tbill_YTM)^(1/52)</f>
        <v/>
      </c>
      <c r="L559" s="67" t="n"/>
      <c r="M559" s="104" t="n">
        <v>35219</v>
      </c>
      <c r="N559" s="108">
        <f>N558*($I559/$I558)</f>
        <v/>
      </c>
      <c r="O559" s="108">
        <f t="array" ref="O559">IF(YEAR(M559)&lt;&gt;YEAR(M558),IF(O558&gt;INDEX(Table2xAcq.1[],_xlfn.AGGREGATE(15,6,(ROW(Tableyear1[])-ROW(INDEX(Tableyear1[],1,1))+1)/(YEAR(Tableyear1[])=YEAR(M558)),1)),O558-(O558-INDEX(Table2xAcq.1[],_xlfn.AGGREGATE(15,6,(ROW(Tableyear1[])-ROW(INDEX(Tableyear1[],1,1))+1)/(YEAR(Tableyear1[])=YEAR(M558)),1)))*$C$25,O558+MAX($Q$2:Q558)*$C$19),O558)*($J559/$J558)</f>
        <v/>
      </c>
      <c r="P559" s="108">
        <f t="array" ref="P559">IF(YEAR(M559)&lt;&gt;YEAR(M558),IF(O558&gt;INDEX(Table2xAcq.1[],_xlfn.AGGREGATE(15,6,(ROW(Tableyear1[])-ROW(INDEX(Tableyear1[],1,1))+1)/(YEAR(Tableyear1[])=YEAR(M558)),1)),P558+(O558-INDEX(Table2xAcq.1[],_xlfn.AGGREGATE(15,6,(ROW(Tableyear1[])-ROW(INDEX(Tableyear1[],1,1))+1)/(YEAR(Tableyear1[])=YEAR(M558)),1)))*$C$25,P558-MAX($Q$2:Q558)*$C$19),P558)*(1+Tbill_YTM)^(1/52)</f>
        <v/>
      </c>
      <c r="Q559" s="72">
        <f>SUM(N559:P559)</f>
        <v/>
      </c>
      <c r="R559" s="72">
        <f>IF(YEAR(M559)&lt;&gt;YEAR(M558), R558*EXP($C$20/52)+(-MAX(Q$2:Q558)*$C$19), R558*EXP($C$20/52))</f>
        <v/>
      </c>
      <c r="S559" s="73">
        <f>Q559/-R559</f>
        <v/>
      </c>
      <c r="T559" s="67" t="n"/>
      <c r="U559" s="67" t="n"/>
      <c r="V559" s="67" t="n"/>
    </row>
    <row r="560">
      <c r="H560" s="104" t="n">
        <v>35226</v>
      </c>
      <c r="I560" s="105" t="n">
        <v>681.130004882812</v>
      </c>
      <c r="J560" s="106" t="n">
        <v>1.078188262106359</v>
      </c>
      <c r="K560" s="107">
        <f>K559*(1+Tbill_YTM)^(1/52)</f>
        <v/>
      </c>
      <c r="L560" s="67" t="n"/>
      <c r="M560" s="104" t="n">
        <v>35226</v>
      </c>
      <c r="N560" s="108">
        <f>N559*($I560/$I559)</f>
        <v/>
      </c>
      <c r="O560" s="108">
        <f t="array" ref="O560">IF(YEAR(M560)&lt;&gt;YEAR(M559),IF(O559&gt;INDEX(Table2xAcq.1[],_xlfn.AGGREGATE(15,6,(ROW(Tableyear1[])-ROW(INDEX(Tableyear1[],1,1))+1)/(YEAR(Tableyear1[])=YEAR(M559)),1)),O559-(O559-INDEX(Table2xAcq.1[],_xlfn.AGGREGATE(15,6,(ROW(Tableyear1[])-ROW(INDEX(Tableyear1[],1,1))+1)/(YEAR(Tableyear1[])=YEAR(M559)),1)))*$C$25,O559+MAX($Q$2:Q559)*$C$19),O559)*($J560/$J559)</f>
        <v/>
      </c>
      <c r="P560" s="108">
        <f t="array" ref="P560">IF(YEAR(M560)&lt;&gt;YEAR(M559),IF(O559&gt;INDEX(Table2xAcq.1[],_xlfn.AGGREGATE(15,6,(ROW(Tableyear1[])-ROW(INDEX(Tableyear1[],1,1))+1)/(YEAR(Tableyear1[])=YEAR(M559)),1)),P559+(O559-INDEX(Table2xAcq.1[],_xlfn.AGGREGATE(15,6,(ROW(Tableyear1[])-ROW(INDEX(Tableyear1[],1,1))+1)/(YEAR(Tableyear1[])=YEAR(M559)),1)))*$C$25,P559-MAX($Q$2:Q559)*$C$19),P559)*(1+Tbill_YTM)^(1/52)</f>
        <v/>
      </c>
      <c r="Q560" s="72">
        <f>SUM(N560:P560)</f>
        <v/>
      </c>
      <c r="R560" s="72">
        <f>IF(YEAR(M560)&lt;&gt;YEAR(M559), R559*EXP($C$20/52)+(-MAX(Q$2:Q559)*$C$19), R559*EXP($C$20/52))</f>
        <v/>
      </c>
      <c r="S560" s="73">
        <f>Q560/-R560</f>
        <v/>
      </c>
      <c r="T560" s="67" t="n"/>
      <c r="U560" s="67" t="n"/>
      <c r="V560" s="67" t="n"/>
    </row>
    <row r="561">
      <c r="H561" s="104" t="n">
        <v>35233</v>
      </c>
      <c r="I561" s="105" t="n">
        <v>672.530029296875</v>
      </c>
      <c r="J561" s="106" t="n">
        <v>1.050961763010187</v>
      </c>
      <c r="K561" s="107">
        <f>K560*(1+Tbill_YTM)^(1/52)</f>
        <v/>
      </c>
      <c r="L561" s="67" t="n"/>
      <c r="M561" s="104" t="n">
        <v>35233</v>
      </c>
      <c r="N561" s="108">
        <f>N560*($I561/$I560)</f>
        <v/>
      </c>
      <c r="O561" s="108">
        <f t="array" ref="O561">IF(YEAR(M561)&lt;&gt;YEAR(M560),IF(O560&gt;INDEX(Table2xAcq.1[],_xlfn.AGGREGATE(15,6,(ROW(Tableyear1[])-ROW(INDEX(Tableyear1[],1,1))+1)/(YEAR(Tableyear1[])=YEAR(M560)),1)),O560-(O560-INDEX(Table2xAcq.1[],_xlfn.AGGREGATE(15,6,(ROW(Tableyear1[])-ROW(INDEX(Tableyear1[],1,1))+1)/(YEAR(Tableyear1[])=YEAR(M560)),1)))*$C$25,O560+MAX($Q$2:Q560)*$C$19),O560)*($J561/$J560)</f>
        <v/>
      </c>
      <c r="P561" s="108">
        <f t="array" ref="P561">IF(YEAR(M561)&lt;&gt;YEAR(M560),IF(O560&gt;INDEX(Table2xAcq.1[],_xlfn.AGGREGATE(15,6,(ROW(Tableyear1[])-ROW(INDEX(Tableyear1[],1,1))+1)/(YEAR(Tableyear1[])=YEAR(M560)),1)),P560+(O560-INDEX(Table2xAcq.1[],_xlfn.AGGREGATE(15,6,(ROW(Tableyear1[])-ROW(INDEX(Tableyear1[],1,1))+1)/(YEAR(Tableyear1[])=YEAR(M560)),1)))*$C$25,P560-MAX($Q$2:Q560)*$C$19),P560)*(1+Tbill_YTM)^(1/52)</f>
        <v/>
      </c>
      <c r="Q561" s="72">
        <f>SUM(N561:P561)</f>
        <v/>
      </c>
      <c r="R561" s="72">
        <f>IF(YEAR(M561)&lt;&gt;YEAR(M560), R560*EXP($C$20/52)+(-MAX(Q$2:Q560)*$C$19), R560*EXP($C$20/52))</f>
        <v/>
      </c>
      <c r="S561" s="73">
        <f>Q561/-R561</f>
        <v/>
      </c>
      <c r="T561" s="67" t="n"/>
      <c r="U561" s="67" t="n"/>
      <c r="V561" s="67" t="n"/>
    </row>
    <row r="562">
      <c r="H562" s="104" t="n">
        <v>35240</v>
      </c>
      <c r="I562" s="105" t="n">
        <v>677.299987792968</v>
      </c>
      <c r="J562" s="106" t="n">
        <v>1.065869778331913</v>
      </c>
      <c r="K562" s="107">
        <f>K561*(1+Tbill_YTM)^(1/52)</f>
        <v/>
      </c>
      <c r="L562" s="67" t="n"/>
      <c r="M562" s="104" t="n">
        <v>35240</v>
      </c>
      <c r="N562" s="108">
        <f>N561*($I562/$I561)</f>
        <v/>
      </c>
      <c r="O562" s="108">
        <f t="array" ref="O562">IF(YEAR(M562)&lt;&gt;YEAR(M561),IF(O561&gt;INDEX(Table2xAcq.1[],_xlfn.AGGREGATE(15,6,(ROW(Tableyear1[])-ROW(INDEX(Tableyear1[],1,1))+1)/(YEAR(Tableyear1[])=YEAR(M561)),1)),O561-(O561-INDEX(Table2xAcq.1[],_xlfn.AGGREGATE(15,6,(ROW(Tableyear1[])-ROW(INDEX(Tableyear1[],1,1))+1)/(YEAR(Tableyear1[])=YEAR(M561)),1)))*$C$25,O561+MAX($Q$2:Q561)*$C$19),O561)*($J562/$J561)</f>
        <v/>
      </c>
      <c r="P562" s="108">
        <f t="array" ref="P562">IF(YEAR(M562)&lt;&gt;YEAR(M561),IF(O561&gt;INDEX(Table2xAcq.1[],_xlfn.AGGREGATE(15,6,(ROW(Tableyear1[])-ROW(INDEX(Tableyear1[],1,1))+1)/(YEAR(Tableyear1[])=YEAR(M561)),1)),P561+(O561-INDEX(Table2xAcq.1[],_xlfn.AGGREGATE(15,6,(ROW(Tableyear1[])-ROW(INDEX(Tableyear1[],1,1))+1)/(YEAR(Tableyear1[])=YEAR(M561)),1)))*$C$25,P561-MAX($Q$2:Q561)*$C$19),P561)*(1+Tbill_YTM)^(1/52)</f>
        <v/>
      </c>
      <c r="Q562" s="72">
        <f>SUM(N562:P562)</f>
        <v/>
      </c>
      <c r="R562" s="72">
        <f>IF(YEAR(M562)&lt;&gt;YEAR(M561), R561*EXP($C$20/52)+(-MAX(Q$2:Q561)*$C$19), R561*EXP($C$20/52))</f>
        <v/>
      </c>
      <c r="S562" s="73">
        <f>Q562/-R562</f>
        <v/>
      </c>
      <c r="T562" s="67" t="n"/>
      <c r="U562" s="67" t="n"/>
      <c r="V562" s="67" t="n"/>
    </row>
    <row r="563">
      <c r="H563" s="104" t="n">
        <v>35247</v>
      </c>
      <c r="I563" s="105" t="n">
        <v>657.679992675781</v>
      </c>
      <c r="J563" s="106" t="n">
        <v>1.004117644201293</v>
      </c>
      <c r="K563" s="107">
        <f>K562*(1+Tbill_YTM)^(1/52)</f>
        <v/>
      </c>
      <c r="L563" s="67" t="n"/>
      <c r="M563" s="104" t="n">
        <v>35247</v>
      </c>
      <c r="N563" s="108">
        <f>N562*($I563/$I562)</f>
        <v/>
      </c>
      <c r="O563" s="108">
        <f t="array" ref="O563">IF(YEAR(M563)&lt;&gt;YEAR(M562),IF(O562&gt;INDEX(Table2xAcq.1[],_xlfn.AGGREGATE(15,6,(ROW(Tableyear1[])-ROW(INDEX(Tableyear1[],1,1))+1)/(YEAR(Tableyear1[])=YEAR(M562)),1)),O562-(O562-INDEX(Table2xAcq.1[],_xlfn.AGGREGATE(15,6,(ROW(Tableyear1[])-ROW(INDEX(Tableyear1[],1,1))+1)/(YEAR(Tableyear1[])=YEAR(M562)),1)))*$C$25,O562+MAX($Q$2:Q562)*$C$19),O562)*($J563/$J562)</f>
        <v/>
      </c>
      <c r="P563" s="108">
        <f t="array" ref="P563">IF(YEAR(M563)&lt;&gt;YEAR(M562),IF(O562&gt;INDEX(Table2xAcq.1[],_xlfn.AGGREGATE(15,6,(ROW(Tableyear1[])-ROW(INDEX(Tableyear1[],1,1))+1)/(YEAR(Tableyear1[])=YEAR(M562)),1)),P562+(O562-INDEX(Table2xAcq.1[],_xlfn.AGGREGATE(15,6,(ROW(Tableyear1[])-ROW(INDEX(Tableyear1[],1,1))+1)/(YEAR(Tableyear1[])=YEAR(M562)),1)))*$C$25,P562-MAX($Q$2:Q562)*$C$19),P562)*(1+Tbill_YTM)^(1/52)</f>
        <v/>
      </c>
      <c r="Q563" s="72">
        <f>SUM(N563:P563)</f>
        <v/>
      </c>
      <c r="R563" s="72">
        <f>IF(YEAR(M563)&lt;&gt;YEAR(M562), R562*EXP($C$20/52)+(-MAX(Q$2:Q562)*$C$19), R562*EXP($C$20/52))</f>
        <v/>
      </c>
      <c r="S563" s="73">
        <f>Q563/-R563</f>
        <v/>
      </c>
      <c r="T563" s="67" t="n"/>
      <c r="U563" s="67" t="n"/>
      <c r="V563" s="67" t="n"/>
    </row>
    <row r="564">
      <c r="H564" s="104" t="n">
        <v>35254</v>
      </c>
      <c r="I564" s="105" t="n">
        <v>635.059997558593</v>
      </c>
      <c r="J564" s="106" t="n">
        <v>0.9350471647527492</v>
      </c>
      <c r="K564" s="107">
        <f>K563*(1+Tbill_YTM)^(1/52)</f>
        <v/>
      </c>
      <c r="L564" s="67" t="n"/>
      <c r="M564" s="104" t="n">
        <v>35254</v>
      </c>
      <c r="N564" s="108">
        <f>N563*($I564/$I563)</f>
        <v/>
      </c>
      <c r="O564" s="108">
        <f t="array" ref="O564">IF(YEAR(M564)&lt;&gt;YEAR(M563),IF(O563&gt;INDEX(Table2xAcq.1[],_xlfn.AGGREGATE(15,6,(ROW(Tableyear1[])-ROW(INDEX(Tableyear1[],1,1))+1)/(YEAR(Tableyear1[])=YEAR(M563)),1)),O563-(O563-INDEX(Table2xAcq.1[],_xlfn.AGGREGATE(15,6,(ROW(Tableyear1[])-ROW(INDEX(Tableyear1[],1,1))+1)/(YEAR(Tableyear1[])=YEAR(M563)),1)))*$C$25,O563+MAX($Q$2:Q563)*$C$19),O563)*($J564/$J563)</f>
        <v/>
      </c>
      <c r="P564" s="108">
        <f t="array" ref="P564">IF(YEAR(M564)&lt;&gt;YEAR(M563),IF(O563&gt;INDEX(Table2xAcq.1[],_xlfn.AGGREGATE(15,6,(ROW(Tableyear1[])-ROW(INDEX(Tableyear1[],1,1))+1)/(YEAR(Tableyear1[])=YEAR(M563)),1)),P563+(O563-INDEX(Table2xAcq.1[],_xlfn.AGGREGATE(15,6,(ROW(Tableyear1[])-ROW(INDEX(Tableyear1[],1,1))+1)/(YEAR(Tableyear1[])=YEAR(M563)),1)))*$C$25,P563-MAX($Q$2:Q563)*$C$19),P563)*(1+Tbill_YTM)^(1/52)</f>
        <v/>
      </c>
      <c r="Q564" s="72">
        <f>SUM(N564:P564)</f>
        <v/>
      </c>
      <c r="R564" s="72">
        <f>IF(YEAR(M564)&lt;&gt;YEAR(M563), R563*EXP($C$20/52)+(-MAX(Q$2:Q563)*$C$19), R563*EXP($C$20/52))</f>
        <v/>
      </c>
      <c r="S564" s="73">
        <f>Q564/-R564</f>
        <v/>
      </c>
      <c r="T564" s="67" t="n"/>
      <c r="U564" s="67" t="n"/>
      <c r="V564" s="67" t="n"/>
    </row>
    <row r="565">
      <c r="H565" s="104" t="n">
        <v>35261</v>
      </c>
      <c r="I565" s="105" t="n">
        <v>633.049987792968</v>
      </c>
      <c r="J565" s="106" t="n">
        <v>0.9291281840589617</v>
      </c>
      <c r="K565" s="107">
        <f>K564*(1+Tbill_YTM)^(1/52)</f>
        <v/>
      </c>
      <c r="L565" s="67" t="n"/>
      <c r="M565" s="104" t="n">
        <v>35261</v>
      </c>
      <c r="N565" s="108">
        <f>N564*($I565/$I564)</f>
        <v/>
      </c>
      <c r="O565" s="108">
        <f t="array" ref="O565">IF(YEAR(M565)&lt;&gt;YEAR(M564),IF(O564&gt;INDEX(Table2xAcq.1[],_xlfn.AGGREGATE(15,6,(ROW(Tableyear1[])-ROW(INDEX(Tableyear1[],1,1))+1)/(YEAR(Tableyear1[])=YEAR(M564)),1)),O564-(O564-INDEX(Table2xAcq.1[],_xlfn.AGGREGATE(15,6,(ROW(Tableyear1[])-ROW(INDEX(Tableyear1[],1,1))+1)/(YEAR(Tableyear1[])=YEAR(M564)),1)))*$C$25,O564+MAX($Q$2:Q564)*$C$19),O564)*($J565/$J564)</f>
        <v/>
      </c>
      <c r="P565" s="108">
        <f t="array" ref="P565">IF(YEAR(M565)&lt;&gt;YEAR(M564),IF(O564&gt;INDEX(Table2xAcq.1[],_xlfn.AGGREGATE(15,6,(ROW(Tableyear1[])-ROW(INDEX(Tableyear1[],1,1))+1)/(YEAR(Tableyear1[])=YEAR(M564)),1)),P564+(O564-INDEX(Table2xAcq.1[],_xlfn.AGGREGATE(15,6,(ROW(Tableyear1[])-ROW(INDEX(Tableyear1[],1,1))+1)/(YEAR(Tableyear1[])=YEAR(M564)),1)))*$C$25,P564-MAX($Q$2:Q564)*$C$19),P564)*(1+Tbill_YTM)^(1/52)</f>
        <v/>
      </c>
      <c r="Q565" s="72">
        <f>SUM(N565:P565)</f>
        <v/>
      </c>
      <c r="R565" s="72">
        <f>IF(YEAR(M565)&lt;&gt;YEAR(M564), R564*EXP($C$20/52)+(-MAX(Q$2:Q564)*$C$19), R564*EXP($C$20/52))</f>
        <v/>
      </c>
      <c r="S565" s="73">
        <f>Q565/-R565</f>
        <v/>
      </c>
      <c r="T565" s="67" t="n"/>
      <c r="U565" s="67" t="n"/>
      <c r="V565" s="67" t="n"/>
    </row>
    <row r="566">
      <c r="H566" s="104" t="n">
        <v>35268</v>
      </c>
      <c r="I566" s="105" t="n">
        <v>633.390014648437</v>
      </c>
      <c r="J566" s="106" t="n">
        <v>0.930126299660716</v>
      </c>
      <c r="K566" s="107">
        <f>K565*(1+Tbill_YTM)^(1/52)</f>
        <v/>
      </c>
      <c r="L566" s="67" t="n"/>
      <c r="M566" s="104" t="n">
        <v>35268</v>
      </c>
      <c r="N566" s="108">
        <f>N565*($I566/$I565)</f>
        <v/>
      </c>
      <c r="O566" s="108">
        <f t="array" ref="O566">IF(YEAR(M566)&lt;&gt;YEAR(M565),IF(O565&gt;INDEX(Table2xAcq.1[],_xlfn.AGGREGATE(15,6,(ROW(Tableyear1[])-ROW(INDEX(Tableyear1[],1,1))+1)/(YEAR(Tableyear1[])=YEAR(M565)),1)),O565-(O565-INDEX(Table2xAcq.1[],_xlfn.AGGREGATE(15,6,(ROW(Tableyear1[])-ROW(INDEX(Tableyear1[],1,1))+1)/(YEAR(Tableyear1[])=YEAR(M565)),1)))*$C$25,O565+MAX($Q$2:Q565)*$C$19),O565)*($J566/$J565)</f>
        <v/>
      </c>
      <c r="P566" s="108">
        <f t="array" ref="P566">IF(YEAR(M566)&lt;&gt;YEAR(M565),IF(O565&gt;INDEX(Table2xAcq.1[],_xlfn.AGGREGATE(15,6,(ROW(Tableyear1[])-ROW(INDEX(Tableyear1[],1,1))+1)/(YEAR(Tableyear1[])=YEAR(M565)),1)),P565+(O565-INDEX(Table2xAcq.1[],_xlfn.AGGREGATE(15,6,(ROW(Tableyear1[])-ROW(INDEX(Tableyear1[],1,1))+1)/(YEAR(Tableyear1[])=YEAR(M565)),1)))*$C$25,P565-MAX($Q$2:Q565)*$C$19),P565)*(1+Tbill_YTM)^(1/52)</f>
        <v/>
      </c>
      <c r="Q566" s="72">
        <f>SUM(N566:P566)</f>
        <v/>
      </c>
      <c r="R566" s="72">
        <f>IF(YEAR(M566)&lt;&gt;YEAR(M565), R565*EXP($C$20/52)+(-MAX(Q$2:Q565)*$C$19), R565*EXP($C$20/52))</f>
        <v/>
      </c>
      <c r="S566" s="73">
        <f>Q566/-R566</f>
        <v/>
      </c>
      <c r="T566" s="67" t="n"/>
      <c r="U566" s="67" t="n"/>
      <c r="V566" s="67" t="n"/>
    </row>
    <row r="567">
      <c r="H567" s="104" t="n">
        <v>35275</v>
      </c>
      <c r="I567" s="105" t="n">
        <v>667.840026855468</v>
      </c>
      <c r="J567" s="106" t="n">
        <v>1.031305230923715</v>
      </c>
      <c r="K567" s="107">
        <f>K566*(1+Tbill_YTM)^(1/52)</f>
        <v/>
      </c>
      <c r="L567" s="67" t="n"/>
      <c r="M567" s="104" t="n">
        <v>35275</v>
      </c>
      <c r="N567" s="108">
        <f>N566*($I567/$I566)</f>
        <v/>
      </c>
      <c r="O567" s="108">
        <f t="array" ref="O567">IF(YEAR(M567)&lt;&gt;YEAR(M566),IF(O566&gt;INDEX(Table2xAcq.1[],_xlfn.AGGREGATE(15,6,(ROW(Tableyear1[])-ROW(INDEX(Tableyear1[],1,1))+1)/(YEAR(Tableyear1[])=YEAR(M566)),1)),O566-(O566-INDEX(Table2xAcq.1[],_xlfn.AGGREGATE(15,6,(ROW(Tableyear1[])-ROW(INDEX(Tableyear1[],1,1))+1)/(YEAR(Tableyear1[])=YEAR(M566)),1)))*$C$25,O566+MAX($Q$2:Q566)*$C$19),O566)*($J567/$J566)</f>
        <v/>
      </c>
      <c r="P567" s="108">
        <f t="array" ref="P567">IF(YEAR(M567)&lt;&gt;YEAR(M566),IF(O566&gt;INDEX(Table2xAcq.1[],_xlfn.AGGREGATE(15,6,(ROW(Tableyear1[])-ROW(INDEX(Tableyear1[],1,1))+1)/(YEAR(Tableyear1[])=YEAR(M566)),1)),P566+(O566-INDEX(Table2xAcq.1[],_xlfn.AGGREGATE(15,6,(ROW(Tableyear1[])-ROW(INDEX(Tableyear1[],1,1))+1)/(YEAR(Tableyear1[])=YEAR(M566)),1)))*$C$25,P566-MAX($Q$2:Q566)*$C$19),P566)*(1+Tbill_YTM)^(1/52)</f>
        <v/>
      </c>
      <c r="Q567" s="72">
        <f>SUM(N567:P567)</f>
        <v/>
      </c>
      <c r="R567" s="72">
        <f>IF(YEAR(M567)&lt;&gt;YEAR(M566), R566*EXP($C$20/52)+(-MAX(Q$2:Q566)*$C$19), R566*EXP($C$20/52))</f>
        <v/>
      </c>
      <c r="S567" s="73">
        <f>Q567/-R567</f>
        <v/>
      </c>
      <c r="T567" s="67" t="n"/>
      <c r="U567" s="67" t="n"/>
      <c r="V567" s="67" t="n"/>
    </row>
    <row r="568">
      <c r="H568" s="104" t="n">
        <v>35282</v>
      </c>
      <c r="I568" s="105" t="n">
        <v>678.309997558593</v>
      </c>
      <c r="J568" s="106" t="n">
        <v>1.06364152440583</v>
      </c>
      <c r="K568" s="107">
        <f>K567*(1+Tbill_YTM)^(1/52)</f>
        <v/>
      </c>
      <c r="L568" s="67" t="n"/>
      <c r="M568" s="104" t="n">
        <v>35282</v>
      </c>
      <c r="N568" s="108">
        <f>N567*($I568/$I567)</f>
        <v/>
      </c>
      <c r="O568" s="108">
        <f t="array" ref="O568">IF(YEAR(M568)&lt;&gt;YEAR(M567),IF(O567&gt;INDEX(Table2xAcq.1[],_xlfn.AGGREGATE(15,6,(ROW(Tableyear1[])-ROW(INDEX(Tableyear1[],1,1))+1)/(YEAR(Tableyear1[])=YEAR(M567)),1)),O567-(O567-INDEX(Table2xAcq.1[],_xlfn.AGGREGATE(15,6,(ROW(Tableyear1[])-ROW(INDEX(Tableyear1[],1,1))+1)/(YEAR(Tableyear1[])=YEAR(M567)),1)))*$C$25,O567+MAX($Q$2:Q567)*$C$19),O567)*($J568/$J567)</f>
        <v/>
      </c>
      <c r="P568" s="108">
        <f t="array" ref="P568">IF(YEAR(M568)&lt;&gt;YEAR(M567),IF(O567&gt;INDEX(Table2xAcq.1[],_xlfn.AGGREGATE(15,6,(ROW(Tableyear1[])-ROW(INDEX(Tableyear1[],1,1))+1)/(YEAR(Tableyear1[])=YEAR(M567)),1)),P567+(O567-INDEX(Table2xAcq.1[],_xlfn.AGGREGATE(15,6,(ROW(Tableyear1[])-ROW(INDEX(Tableyear1[],1,1))+1)/(YEAR(Tableyear1[])=YEAR(M567)),1)))*$C$25,P567-MAX($Q$2:Q567)*$C$19),P567)*(1+Tbill_YTM)^(1/52)</f>
        <v/>
      </c>
      <c r="Q568" s="72">
        <f>SUM(N568:P568)</f>
        <v/>
      </c>
      <c r="R568" s="72">
        <f>IF(YEAR(M568)&lt;&gt;YEAR(M567), R567*EXP($C$20/52)+(-MAX(Q$2:Q567)*$C$19), R567*EXP($C$20/52))</f>
        <v/>
      </c>
      <c r="S568" s="73">
        <f>Q568/-R568</f>
        <v/>
      </c>
      <c r="T568" s="67" t="n"/>
      <c r="U568" s="67" t="n"/>
      <c r="V568" s="67" t="n"/>
    </row>
    <row r="569">
      <c r="H569" s="104" t="n">
        <v>35289</v>
      </c>
      <c r="I569" s="105" t="n">
        <v>672.280029296875</v>
      </c>
      <c r="J569" s="106" t="n">
        <v>1.044730629218977</v>
      </c>
      <c r="K569" s="107">
        <f>K568*(1+Tbill_YTM)^(1/52)</f>
        <v/>
      </c>
      <c r="L569" s="67" t="n"/>
      <c r="M569" s="104" t="n">
        <v>35289</v>
      </c>
      <c r="N569" s="108">
        <f>N568*($I569/$I568)</f>
        <v/>
      </c>
      <c r="O569" s="108">
        <f t="array" ref="O569">IF(YEAR(M569)&lt;&gt;YEAR(M568),IF(O568&gt;INDEX(Table2xAcq.1[],_xlfn.AGGREGATE(15,6,(ROW(Tableyear1[])-ROW(INDEX(Tableyear1[],1,1))+1)/(YEAR(Tableyear1[])=YEAR(M568)),1)),O568-(O568-INDEX(Table2xAcq.1[],_xlfn.AGGREGATE(15,6,(ROW(Tableyear1[])-ROW(INDEX(Tableyear1[],1,1))+1)/(YEAR(Tableyear1[])=YEAR(M568)),1)))*$C$25,O568+MAX($Q$2:Q568)*$C$19),O568)*($J569/$J568)</f>
        <v/>
      </c>
      <c r="P569" s="108">
        <f t="array" ref="P569">IF(YEAR(M569)&lt;&gt;YEAR(M568),IF(O568&gt;INDEX(Table2xAcq.1[],_xlfn.AGGREGATE(15,6,(ROW(Tableyear1[])-ROW(INDEX(Tableyear1[],1,1))+1)/(YEAR(Tableyear1[])=YEAR(M568)),1)),P568+(O568-INDEX(Table2xAcq.1[],_xlfn.AGGREGATE(15,6,(ROW(Tableyear1[])-ROW(INDEX(Tableyear1[],1,1))+1)/(YEAR(Tableyear1[])=YEAR(M568)),1)))*$C$25,P568-MAX($Q$2:Q568)*$C$19),P568)*(1+Tbill_YTM)^(1/52)</f>
        <v/>
      </c>
      <c r="Q569" s="72">
        <f>SUM(N569:P569)</f>
        <v/>
      </c>
      <c r="R569" s="72">
        <f>IF(YEAR(M569)&lt;&gt;YEAR(M568), R568*EXP($C$20/52)+(-MAX(Q$2:Q568)*$C$19), R568*EXP($C$20/52))</f>
        <v/>
      </c>
      <c r="S569" s="73">
        <f>Q569/-R569</f>
        <v/>
      </c>
      <c r="T569" s="67" t="n"/>
      <c r="U569" s="67" t="n"/>
      <c r="V569" s="67" t="n"/>
    </row>
    <row r="570">
      <c r="H570" s="104" t="n">
        <v>35296</v>
      </c>
      <c r="I570" s="105" t="n">
        <v>677.570007324218</v>
      </c>
      <c r="J570" s="106" t="n">
        <v>1.061171998387241</v>
      </c>
      <c r="K570" s="107">
        <f>K569*(1+Tbill_YTM)^(1/52)</f>
        <v/>
      </c>
      <c r="L570" s="67" t="n"/>
      <c r="M570" s="104" t="n">
        <v>35296</v>
      </c>
      <c r="N570" s="108">
        <f>N569*($I570/$I569)</f>
        <v/>
      </c>
      <c r="O570" s="108">
        <f t="array" ref="O570">IF(YEAR(M570)&lt;&gt;YEAR(M569),IF(O569&gt;INDEX(Table2xAcq.1[],_xlfn.AGGREGATE(15,6,(ROW(Tableyear1[])-ROW(INDEX(Tableyear1[],1,1))+1)/(YEAR(Tableyear1[])=YEAR(M569)),1)),O569-(O569-INDEX(Table2xAcq.1[],_xlfn.AGGREGATE(15,6,(ROW(Tableyear1[])-ROW(INDEX(Tableyear1[],1,1))+1)/(YEAR(Tableyear1[])=YEAR(M569)),1)))*$C$25,O569+MAX($Q$2:Q569)*$C$19),O569)*($J570/$J569)</f>
        <v/>
      </c>
      <c r="P570" s="108">
        <f t="array" ref="P570">IF(YEAR(M570)&lt;&gt;YEAR(M569),IF(O569&gt;INDEX(Table2xAcq.1[],_xlfn.AGGREGATE(15,6,(ROW(Tableyear1[])-ROW(INDEX(Tableyear1[],1,1))+1)/(YEAR(Tableyear1[])=YEAR(M569)),1)),P569+(O569-INDEX(Table2xAcq.1[],_xlfn.AGGREGATE(15,6,(ROW(Tableyear1[])-ROW(INDEX(Tableyear1[],1,1))+1)/(YEAR(Tableyear1[])=YEAR(M569)),1)))*$C$25,P569-MAX($Q$2:Q569)*$C$19),P569)*(1+Tbill_YTM)^(1/52)</f>
        <v/>
      </c>
      <c r="Q570" s="72">
        <f>SUM(N570:P570)</f>
        <v/>
      </c>
      <c r="R570" s="72">
        <f>IF(YEAR(M570)&lt;&gt;YEAR(M569), R569*EXP($C$20/52)+(-MAX(Q$2:Q569)*$C$19), R569*EXP($C$20/52))</f>
        <v/>
      </c>
      <c r="S570" s="73">
        <f>Q570/-R570</f>
        <v/>
      </c>
      <c r="T570" s="67" t="n"/>
      <c r="U570" s="67" t="n"/>
      <c r="V570" s="67" t="n"/>
    </row>
    <row r="571">
      <c r="H571" s="104" t="n">
        <v>35303</v>
      </c>
      <c r="I571" s="105" t="n">
        <v>663.570007324218</v>
      </c>
      <c r="J571" s="106" t="n">
        <v>1.0173199747828</v>
      </c>
      <c r="K571" s="107">
        <f>K570*(1+Tbill_YTM)^(1/52)</f>
        <v/>
      </c>
      <c r="L571" s="67" t="n"/>
      <c r="M571" s="104" t="n">
        <v>35303</v>
      </c>
      <c r="N571" s="108">
        <f>N570*($I571/$I570)</f>
        <v/>
      </c>
      <c r="O571" s="108">
        <f t="array" ref="O571">IF(YEAR(M571)&lt;&gt;YEAR(M570),IF(O570&gt;INDEX(Table2xAcq.1[],_xlfn.AGGREGATE(15,6,(ROW(Tableyear1[])-ROW(INDEX(Tableyear1[],1,1))+1)/(YEAR(Tableyear1[])=YEAR(M570)),1)),O570-(O570-INDEX(Table2xAcq.1[],_xlfn.AGGREGATE(15,6,(ROW(Tableyear1[])-ROW(INDEX(Tableyear1[],1,1))+1)/(YEAR(Tableyear1[])=YEAR(M570)),1)))*$C$25,O570+MAX($Q$2:Q570)*$C$19),O570)*($J571/$J570)</f>
        <v/>
      </c>
      <c r="P571" s="108">
        <f t="array" ref="P571">IF(YEAR(M571)&lt;&gt;YEAR(M570),IF(O570&gt;INDEX(Table2xAcq.1[],_xlfn.AGGREGATE(15,6,(ROW(Tableyear1[])-ROW(INDEX(Tableyear1[],1,1))+1)/(YEAR(Tableyear1[])=YEAR(M570)),1)),P570+(O570-INDEX(Table2xAcq.1[],_xlfn.AGGREGATE(15,6,(ROW(Tableyear1[])-ROW(INDEX(Tableyear1[],1,1))+1)/(YEAR(Tableyear1[])=YEAR(M570)),1)))*$C$25,P570-MAX($Q$2:Q570)*$C$19),P570)*(1+Tbill_YTM)^(1/52)</f>
        <v/>
      </c>
      <c r="Q571" s="72">
        <f>SUM(N571:P571)</f>
        <v/>
      </c>
      <c r="R571" s="72">
        <f>IF(YEAR(M571)&lt;&gt;YEAR(M570), R570*EXP($C$20/52)+(-MAX(Q$2:Q570)*$C$19), R570*EXP($C$20/52))</f>
        <v/>
      </c>
      <c r="S571" s="73">
        <f>Q571/-R571</f>
        <v/>
      </c>
      <c r="T571" s="67" t="n"/>
      <c r="U571" s="67" t="n"/>
      <c r="V571" s="67" t="n"/>
    </row>
    <row r="572">
      <c r="H572" s="104" t="n">
        <v>35310</v>
      </c>
      <c r="I572" s="105" t="n">
        <v>664.219970703125</v>
      </c>
      <c r="J572" s="106" t="n">
        <v>1.019312894055646</v>
      </c>
      <c r="K572" s="107">
        <f>K571*(1+Tbill_YTM)^(1/52)</f>
        <v/>
      </c>
      <c r="L572" s="67" t="n"/>
      <c r="M572" s="104" t="n">
        <v>35310</v>
      </c>
      <c r="N572" s="108">
        <f>N571*($I572/$I571)</f>
        <v/>
      </c>
      <c r="O572" s="108">
        <f t="array" ref="O572">IF(YEAR(M572)&lt;&gt;YEAR(M571),IF(O571&gt;INDEX(Table2xAcq.1[],_xlfn.AGGREGATE(15,6,(ROW(Tableyear1[])-ROW(INDEX(Tableyear1[],1,1))+1)/(YEAR(Tableyear1[])=YEAR(M571)),1)),O571-(O571-INDEX(Table2xAcq.1[],_xlfn.AGGREGATE(15,6,(ROW(Tableyear1[])-ROW(INDEX(Tableyear1[],1,1))+1)/(YEAR(Tableyear1[])=YEAR(M571)),1)))*$C$25,O571+MAX($Q$2:Q571)*$C$19),O571)*($J572/$J571)</f>
        <v/>
      </c>
      <c r="P572" s="108">
        <f t="array" ref="P572">IF(YEAR(M572)&lt;&gt;YEAR(M571),IF(O571&gt;INDEX(Table2xAcq.1[],_xlfn.AGGREGATE(15,6,(ROW(Tableyear1[])-ROW(INDEX(Tableyear1[],1,1))+1)/(YEAR(Tableyear1[])=YEAR(M571)),1)),P571+(O571-INDEX(Table2xAcq.1[],_xlfn.AGGREGATE(15,6,(ROW(Tableyear1[])-ROW(INDEX(Tableyear1[],1,1))+1)/(YEAR(Tableyear1[])=YEAR(M571)),1)))*$C$25,P571-MAX($Q$2:Q571)*$C$19),P571)*(1+Tbill_YTM)^(1/52)</f>
        <v/>
      </c>
      <c r="Q572" s="72">
        <f>SUM(N572:P572)</f>
        <v/>
      </c>
      <c r="R572" s="72">
        <f>IF(YEAR(M572)&lt;&gt;YEAR(M571), R571*EXP($C$20/52)+(-MAX(Q$2:Q571)*$C$19), R571*EXP($C$20/52))</f>
        <v/>
      </c>
      <c r="S572" s="73">
        <f>Q572/-R572</f>
        <v/>
      </c>
      <c r="T572" s="67" t="n"/>
      <c r="U572" s="67" t="n"/>
      <c r="V572" s="67" t="n"/>
    </row>
    <row r="573">
      <c r="H573" s="104" t="n">
        <v>35317</v>
      </c>
      <c r="I573" s="105" t="n">
        <v>707.859985351562</v>
      </c>
      <c r="J573" s="106" t="n">
        <v>1.15325294882648</v>
      </c>
      <c r="K573" s="107">
        <f>K572*(1+Tbill_YTM)^(1/52)</f>
        <v/>
      </c>
      <c r="L573" s="67" t="n"/>
      <c r="M573" s="104" t="n">
        <v>35317</v>
      </c>
      <c r="N573" s="108">
        <f>N572*($I573/$I572)</f>
        <v/>
      </c>
      <c r="O573" s="108">
        <f t="array" ref="O573">IF(YEAR(M573)&lt;&gt;YEAR(M572),IF(O572&gt;INDEX(Table2xAcq.1[],_xlfn.AGGREGATE(15,6,(ROW(Tableyear1[])-ROW(INDEX(Tableyear1[],1,1))+1)/(YEAR(Tableyear1[])=YEAR(M572)),1)),O572-(O572-INDEX(Table2xAcq.1[],_xlfn.AGGREGATE(15,6,(ROW(Tableyear1[])-ROW(INDEX(Tableyear1[],1,1))+1)/(YEAR(Tableyear1[])=YEAR(M572)),1)))*$C$25,O572+MAX($Q$2:Q572)*$C$19),O572)*($J573/$J572)</f>
        <v/>
      </c>
      <c r="P573" s="108">
        <f t="array" ref="P573">IF(YEAR(M573)&lt;&gt;YEAR(M572),IF(O572&gt;INDEX(Table2xAcq.1[],_xlfn.AGGREGATE(15,6,(ROW(Tableyear1[])-ROW(INDEX(Tableyear1[],1,1))+1)/(YEAR(Tableyear1[])=YEAR(M572)),1)),P572+(O572-INDEX(Table2xAcq.1[],_xlfn.AGGREGATE(15,6,(ROW(Tableyear1[])-ROW(INDEX(Tableyear1[],1,1))+1)/(YEAR(Tableyear1[])=YEAR(M572)),1)))*$C$25,P572-MAX($Q$2:Q572)*$C$19),P572)*(1+Tbill_YTM)^(1/52)</f>
        <v/>
      </c>
      <c r="Q573" s="72">
        <f>SUM(N573:P573)</f>
        <v/>
      </c>
      <c r="R573" s="72">
        <f>IF(YEAR(M573)&lt;&gt;YEAR(M572), R572*EXP($C$20/52)+(-MAX(Q$2:Q572)*$C$19), R572*EXP($C$20/52))</f>
        <v/>
      </c>
      <c r="S573" s="73">
        <f>Q573/-R573</f>
        <v/>
      </c>
      <c r="T573" s="67" t="n"/>
      <c r="U573" s="67" t="n"/>
      <c r="V573" s="67" t="n"/>
    </row>
    <row r="574">
      <c r="H574" s="104" t="n">
        <v>35324</v>
      </c>
      <c r="I574" s="105" t="n">
        <v>743.419982910156</v>
      </c>
      <c r="J574" s="106" t="n">
        <v>1.269122394460826</v>
      </c>
      <c r="K574" s="107">
        <f>K573*(1+Tbill_YTM)^(1/52)</f>
        <v/>
      </c>
      <c r="L574" s="67" t="n"/>
      <c r="M574" s="104" t="n">
        <v>35324</v>
      </c>
      <c r="N574" s="108">
        <f>N573*($I574/$I573)</f>
        <v/>
      </c>
      <c r="O574" s="108">
        <f t="array" ref="O574">IF(YEAR(M574)&lt;&gt;YEAR(M573),IF(O573&gt;INDEX(Table2xAcq.1[],_xlfn.AGGREGATE(15,6,(ROW(Tableyear1[])-ROW(INDEX(Tableyear1[],1,1))+1)/(YEAR(Tableyear1[])=YEAR(M573)),1)),O573-(O573-INDEX(Table2xAcq.1[],_xlfn.AGGREGATE(15,6,(ROW(Tableyear1[])-ROW(INDEX(Tableyear1[],1,1))+1)/(YEAR(Tableyear1[])=YEAR(M573)),1)))*$C$25,O573+MAX($Q$2:Q573)*$C$19),O573)*($J574/$J573)</f>
        <v/>
      </c>
      <c r="P574" s="108">
        <f t="array" ref="P574">IF(YEAR(M574)&lt;&gt;YEAR(M573),IF(O573&gt;INDEX(Table2xAcq.1[],_xlfn.AGGREGATE(15,6,(ROW(Tableyear1[])-ROW(INDEX(Tableyear1[],1,1))+1)/(YEAR(Tableyear1[])=YEAR(M573)),1)),P573+(O573-INDEX(Table2xAcq.1[],_xlfn.AGGREGATE(15,6,(ROW(Tableyear1[])-ROW(INDEX(Tableyear1[],1,1))+1)/(YEAR(Tableyear1[])=YEAR(M573)),1)))*$C$25,P573-MAX($Q$2:Q573)*$C$19),P573)*(1+Tbill_YTM)^(1/52)</f>
        <v/>
      </c>
      <c r="Q574" s="72">
        <f>SUM(N574:P574)</f>
        <v/>
      </c>
      <c r="R574" s="72">
        <f>IF(YEAR(M574)&lt;&gt;YEAR(M573), R573*EXP($C$20/52)+(-MAX(Q$2:Q573)*$C$19), R573*EXP($C$20/52))</f>
        <v/>
      </c>
      <c r="S574" s="73">
        <f>Q574/-R574</f>
        <v/>
      </c>
      <c r="T574" s="67" t="n"/>
      <c r="U574" s="67" t="n"/>
      <c r="V574" s="67" t="n"/>
    </row>
    <row r="575">
      <c r="H575" s="104" t="n">
        <v>35331</v>
      </c>
      <c r="I575" s="105" t="n">
        <v>744.72998046875</v>
      </c>
      <c r="J575" s="106" t="n">
        <v>1.273595094351923</v>
      </c>
      <c r="K575" s="107">
        <f>K574*(1+Tbill_YTM)^(1/52)</f>
        <v/>
      </c>
      <c r="L575" s="67" t="n"/>
      <c r="M575" s="104" t="n">
        <v>35331</v>
      </c>
      <c r="N575" s="108">
        <f>N574*($I575/$I574)</f>
        <v/>
      </c>
      <c r="O575" s="108">
        <f t="array" ref="O575">IF(YEAR(M575)&lt;&gt;YEAR(M574),IF(O574&gt;INDEX(Table2xAcq.1[],_xlfn.AGGREGATE(15,6,(ROW(Tableyear1[])-ROW(INDEX(Tableyear1[],1,1))+1)/(YEAR(Tableyear1[])=YEAR(M574)),1)),O574-(O574-INDEX(Table2xAcq.1[],_xlfn.AGGREGATE(15,6,(ROW(Tableyear1[])-ROW(INDEX(Tableyear1[],1,1))+1)/(YEAR(Tableyear1[])=YEAR(M574)),1)))*$C$25,O574+MAX($Q$2:Q574)*$C$19),O574)*($J575/$J574)</f>
        <v/>
      </c>
      <c r="P575" s="108">
        <f t="array" ref="P575">IF(YEAR(M575)&lt;&gt;YEAR(M574),IF(O574&gt;INDEX(Table2xAcq.1[],_xlfn.AGGREGATE(15,6,(ROW(Tableyear1[])-ROW(INDEX(Tableyear1[],1,1))+1)/(YEAR(Tableyear1[])=YEAR(M574)),1)),P574+(O574-INDEX(Table2xAcq.1[],_xlfn.AGGREGATE(15,6,(ROW(Tableyear1[])-ROW(INDEX(Tableyear1[],1,1))+1)/(YEAR(Tableyear1[])=YEAR(M574)),1)))*$C$25,P574-MAX($Q$2:Q574)*$C$19),P574)*(1+Tbill_YTM)^(1/52)</f>
        <v/>
      </c>
      <c r="Q575" s="72">
        <f>SUM(N575:P575)</f>
        <v/>
      </c>
      <c r="R575" s="72">
        <f>IF(YEAR(M575)&lt;&gt;YEAR(M574), R574*EXP($C$20/52)+(-MAX(Q$2:Q574)*$C$19), R574*EXP($C$20/52))</f>
        <v/>
      </c>
      <c r="S575" s="73">
        <f>Q575/-R575</f>
        <v/>
      </c>
      <c r="T575" s="67" t="n"/>
      <c r="U575" s="67" t="n"/>
      <c r="V575" s="67" t="n"/>
    </row>
    <row r="576">
      <c r="H576" s="104" t="n">
        <v>35338</v>
      </c>
      <c r="I576" s="105" t="n">
        <v>759.119995117187</v>
      </c>
      <c r="J576" s="106" t="n">
        <v>1.322813072799269</v>
      </c>
      <c r="K576" s="107">
        <f>K575*(1+Tbill_YTM)^(1/52)</f>
        <v/>
      </c>
      <c r="L576" s="67" t="n"/>
      <c r="M576" s="104" t="n">
        <v>35338</v>
      </c>
      <c r="N576" s="108">
        <f>N575*($I576/$I575)</f>
        <v/>
      </c>
      <c r="O576" s="108">
        <f t="array" ref="O576">IF(YEAR(M576)&lt;&gt;YEAR(M575),IF(O575&gt;INDEX(Table2xAcq.1[],_xlfn.AGGREGATE(15,6,(ROW(Tableyear1[])-ROW(INDEX(Tableyear1[],1,1))+1)/(YEAR(Tableyear1[])=YEAR(M575)),1)),O575-(O575-INDEX(Table2xAcq.1[],_xlfn.AGGREGATE(15,6,(ROW(Tableyear1[])-ROW(INDEX(Tableyear1[],1,1))+1)/(YEAR(Tableyear1[])=YEAR(M575)),1)))*$C$25,O575+MAX($Q$2:Q575)*$C$19),O575)*($J576/$J575)</f>
        <v/>
      </c>
      <c r="P576" s="108">
        <f t="array" ref="P576">IF(YEAR(M576)&lt;&gt;YEAR(M575),IF(O575&gt;INDEX(Table2xAcq.1[],_xlfn.AGGREGATE(15,6,(ROW(Tableyear1[])-ROW(INDEX(Tableyear1[],1,1))+1)/(YEAR(Tableyear1[])=YEAR(M575)),1)),P575+(O575-INDEX(Table2xAcq.1[],_xlfn.AGGREGATE(15,6,(ROW(Tableyear1[])-ROW(INDEX(Tableyear1[],1,1))+1)/(YEAR(Tableyear1[])=YEAR(M575)),1)))*$C$25,P575-MAX($Q$2:Q575)*$C$19),P575)*(1+Tbill_YTM)^(1/52)</f>
        <v/>
      </c>
      <c r="Q576" s="72">
        <f>SUM(N576:P576)</f>
        <v/>
      </c>
      <c r="R576" s="72">
        <f>IF(YEAR(M576)&lt;&gt;YEAR(M575), R575*EXP($C$20/52)+(-MAX(Q$2:Q575)*$C$19), R575*EXP($C$20/52))</f>
        <v/>
      </c>
      <c r="S576" s="73">
        <f>Q576/-R576</f>
        <v/>
      </c>
      <c r="T576" s="67" t="n"/>
      <c r="U576" s="67" t="n"/>
      <c r="V576" s="67" t="n"/>
    </row>
    <row r="577">
      <c r="H577" s="104" t="n">
        <v>35345</v>
      </c>
      <c r="I577" s="105" t="n">
        <v>765.640014648437</v>
      </c>
      <c r="J577" s="106" t="n">
        <v>1.345536139313971</v>
      </c>
      <c r="K577" s="107">
        <f>K576*(1+Tbill_YTM)^(1/52)</f>
        <v/>
      </c>
      <c r="L577" s="67" t="n"/>
      <c r="M577" s="104" t="n">
        <v>35345</v>
      </c>
      <c r="N577" s="108">
        <f>N576*($I577/$I576)</f>
        <v/>
      </c>
      <c r="O577" s="108">
        <f t="array" ref="O577">IF(YEAR(M577)&lt;&gt;YEAR(M576),IF(O576&gt;INDEX(Table2xAcq.1[],_xlfn.AGGREGATE(15,6,(ROW(Tableyear1[])-ROW(INDEX(Tableyear1[],1,1))+1)/(YEAR(Tableyear1[])=YEAR(M576)),1)),O576-(O576-INDEX(Table2xAcq.1[],_xlfn.AGGREGATE(15,6,(ROW(Tableyear1[])-ROW(INDEX(Tableyear1[],1,1))+1)/(YEAR(Tableyear1[])=YEAR(M576)),1)))*$C$25,O576+MAX($Q$2:Q576)*$C$19),O576)*($J577/$J576)</f>
        <v/>
      </c>
      <c r="P577" s="108">
        <f t="array" ref="P577">IF(YEAR(M577)&lt;&gt;YEAR(M576),IF(O576&gt;INDEX(Table2xAcq.1[],_xlfn.AGGREGATE(15,6,(ROW(Tableyear1[])-ROW(INDEX(Tableyear1[],1,1))+1)/(YEAR(Tableyear1[])=YEAR(M576)),1)),P576+(O576-INDEX(Table2xAcq.1[],_xlfn.AGGREGATE(15,6,(ROW(Tableyear1[])-ROW(INDEX(Tableyear1[],1,1))+1)/(YEAR(Tableyear1[])=YEAR(M576)),1)))*$C$25,P576-MAX($Q$2:Q576)*$C$19),P576)*(1+Tbill_YTM)^(1/52)</f>
        <v/>
      </c>
      <c r="Q577" s="72">
        <f>SUM(N577:P577)</f>
        <v/>
      </c>
      <c r="R577" s="72">
        <f>IF(YEAR(M577)&lt;&gt;YEAR(M576), R576*EXP($C$20/52)+(-MAX(Q$2:Q576)*$C$19), R576*EXP($C$20/52))</f>
        <v/>
      </c>
      <c r="S577" s="73">
        <f>Q577/-R577</f>
        <v/>
      </c>
      <c r="T577" s="67" t="n"/>
      <c r="U577" s="67" t="n"/>
      <c r="V577" s="67" t="n"/>
    </row>
    <row r="578">
      <c r="H578" s="104" t="n">
        <v>35352</v>
      </c>
      <c r="I578" s="105" t="n">
        <v>756.830017089843</v>
      </c>
      <c r="J578" s="106" t="n">
        <v>1.314570751205829</v>
      </c>
      <c r="K578" s="107">
        <f>K577*(1+Tbill_YTM)^(1/52)</f>
        <v/>
      </c>
      <c r="L578" s="67" t="n"/>
      <c r="M578" s="104" t="n">
        <v>35352</v>
      </c>
      <c r="N578" s="108">
        <f>N577*($I578/$I577)</f>
        <v/>
      </c>
      <c r="O578" s="108">
        <f t="array" ref="O578">IF(YEAR(M578)&lt;&gt;YEAR(M577),IF(O577&gt;INDEX(Table2xAcq.1[],_xlfn.AGGREGATE(15,6,(ROW(Tableyear1[])-ROW(INDEX(Tableyear1[],1,1))+1)/(YEAR(Tableyear1[])=YEAR(M577)),1)),O577-(O577-INDEX(Table2xAcq.1[],_xlfn.AGGREGATE(15,6,(ROW(Tableyear1[])-ROW(INDEX(Tableyear1[],1,1))+1)/(YEAR(Tableyear1[])=YEAR(M577)),1)))*$C$25,O577+MAX($Q$2:Q577)*$C$19),O577)*($J578/$J577)</f>
        <v/>
      </c>
      <c r="P578" s="108">
        <f t="array" ref="P578">IF(YEAR(M578)&lt;&gt;YEAR(M577),IF(O577&gt;INDEX(Table2xAcq.1[],_xlfn.AGGREGATE(15,6,(ROW(Tableyear1[])-ROW(INDEX(Tableyear1[],1,1))+1)/(YEAR(Tableyear1[])=YEAR(M577)),1)),P577+(O577-INDEX(Table2xAcq.1[],_xlfn.AGGREGATE(15,6,(ROW(Tableyear1[])-ROW(INDEX(Tableyear1[],1,1))+1)/(YEAR(Tableyear1[])=YEAR(M577)),1)))*$C$25,P577-MAX($Q$2:Q577)*$C$19),P577)*(1+Tbill_YTM)^(1/52)</f>
        <v/>
      </c>
      <c r="Q578" s="72">
        <f>SUM(N578:P578)</f>
        <v/>
      </c>
      <c r="R578" s="72">
        <f>IF(YEAR(M578)&lt;&gt;YEAR(M577), R577*EXP($C$20/52)+(-MAX(Q$2:Q577)*$C$19), R577*EXP($C$20/52))</f>
        <v/>
      </c>
      <c r="S578" s="73">
        <f>Q578/-R578</f>
        <v/>
      </c>
      <c r="T578" s="67" t="n"/>
      <c r="U578" s="67" t="n"/>
      <c r="V578" s="67" t="n"/>
    </row>
    <row r="579">
      <c r="H579" s="104" t="n">
        <v>35359</v>
      </c>
      <c r="I579" s="105" t="n">
        <v>743.549987792968</v>
      </c>
      <c r="J579" s="106" t="n">
        <v>1.268437438058562</v>
      </c>
      <c r="K579" s="107">
        <f>K578*(1+Tbill_YTM)^(1/52)</f>
        <v/>
      </c>
      <c r="L579" s="67" t="n"/>
      <c r="M579" s="104" t="n">
        <v>35359</v>
      </c>
      <c r="N579" s="108">
        <f>N578*($I579/$I578)</f>
        <v/>
      </c>
      <c r="O579" s="108">
        <f t="array" ref="O579">IF(YEAR(M579)&lt;&gt;YEAR(M578),IF(O578&gt;INDEX(Table2xAcq.1[],_xlfn.AGGREGATE(15,6,(ROW(Tableyear1[])-ROW(INDEX(Tableyear1[],1,1))+1)/(YEAR(Tableyear1[])=YEAR(M578)),1)),O578-(O578-INDEX(Table2xAcq.1[],_xlfn.AGGREGATE(15,6,(ROW(Tableyear1[])-ROW(INDEX(Tableyear1[],1,1))+1)/(YEAR(Tableyear1[])=YEAR(M578)),1)))*$C$25,O578+MAX($Q$2:Q578)*$C$19),O578)*($J579/$J578)</f>
        <v/>
      </c>
      <c r="P579" s="108">
        <f t="array" ref="P579">IF(YEAR(M579)&lt;&gt;YEAR(M578),IF(O578&gt;INDEX(Table2xAcq.1[],_xlfn.AGGREGATE(15,6,(ROW(Tableyear1[])-ROW(INDEX(Tableyear1[],1,1))+1)/(YEAR(Tableyear1[])=YEAR(M578)),1)),P578+(O578-INDEX(Table2xAcq.1[],_xlfn.AGGREGATE(15,6,(ROW(Tableyear1[])-ROW(INDEX(Tableyear1[],1,1))+1)/(YEAR(Tableyear1[])=YEAR(M578)),1)))*$C$25,P578-MAX($Q$2:Q578)*$C$19),P578)*(1+Tbill_YTM)^(1/52)</f>
        <v/>
      </c>
      <c r="Q579" s="72">
        <f>SUM(N579:P579)</f>
        <v/>
      </c>
      <c r="R579" s="72">
        <f>IF(YEAR(M579)&lt;&gt;YEAR(M578), R578*EXP($C$20/52)+(-MAX(Q$2:Q578)*$C$19), R578*EXP($C$20/52))</f>
        <v/>
      </c>
      <c r="S579" s="73">
        <f>Q579/-R579</f>
        <v/>
      </c>
      <c r="T579" s="67" t="n"/>
      <c r="U579" s="67" t="n"/>
      <c r="V579" s="67" t="n"/>
    </row>
    <row r="580">
      <c r="H580" s="104" t="n">
        <v>35366</v>
      </c>
      <c r="I580" s="105" t="n">
        <v>755.510009765625</v>
      </c>
      <c r="J580" s="106" t="n">
        <v>1.309243140107327</v>
      </c>
      <c r="K580" s="107">
        <f>K579*(1+Tbill_YTM)^(1/52)</f>
        <v/>
      </c>
      <c r="L580" s="67" t="n"/>
      <c r="M580" s="104" t="n">
        <v>35366</v>
      </c>
      <c r="N580" s="108">
        <f>N579*($I580/$I579)</f>
        <v/>
      </c>
      <c r="O580" s="108">
        <f t="array" ref="O580">IF(YEAR(M580)&lt;&gt;YEAR(M579),IF(O579&gt;INDEX(Table2xAcq.1[],_xlfn.AGGREGATE(15,6,(ROW(Tableyear1[])-ROW(INDEX(Tableyear1[],1,1))+1)/(YEAR(Tableyear1[])=YEAR(M579)),1)),O579-(O579-INDEX(Table2xAcq.1[],_xlfn.AGGREGATE(15,6,(ROW(Tableyear1[])-ROW(INDEX(Tableyear1[],1,1))+1)/(YEAR(Tableyear1[])=YEAR(M579)),1)))*$C$25,O579+MAX($Q$2:Q579)*$C$19),O579)*($J580/$J579)</f>
        <v/>
      </c>
      <c r="P580" s="108">
        <f t="array" ref="P580">IF(YEAR(M580)&lt;&gt;YEAR(M579),IF(O579&gt;INDEX(Table2xAcq.1[],_xlfn.AGGREGATE(15,6,(ROW(Tableyear1[])-ROW(INDEX(Tableyear1[],1,1))+1)/(YEAR(Tableyear1[])=YEAR(M579)),1)),P579+(O579-INDEX(Table2xAcq.1[],_xlfn.AGGREGATE(15,6,(ROW(Tableyear1[])-ROW(INDEX(Tableyear1[],1,1))+1)/(YEAR(Tableyear1[])=YEAR(M579)),1)))*$C$25,P579-MAX($Q$2:Q579)*$C$19),P579)*(1+Tbill_YTM)^(1/52)</f>
        <v/>
      </c>
      <c r="Q580" s="72">
        <f>SUM(N580:P580)</f>
        <v/>
      </c>
      <c r="R580" s="72">
        <f>IF(YEAR(M580)&lt;&gt;YEAR(M579), R579*EXP($C$20/52)+(-MAX(Q$2:Q579)*$C$19), R579*EXP($C$20/52))</f>
        <v/>
      </c>
      <c r="S580" s="73">
        <f>Q580/-R580</f>
        <v/>
      </c>
      <c r="T580" s="67" t="n"/>
      <c r="U580" s="67" t="n"/>
      <c r="V580" s="67" t="n"/>
    </row>
    <row r="581">
      <c r="H581" s="104" t="n">
        <v>35373</v>
      </c>
      <c r="I581" s="105" t="n">
        <v>798.659973144531</v>
      </c>
      <c r="J581" s="106" t="n">
        <v>1.458794549935082</v>
      </c>
      <c r="K581" s="107">
        <f>K580*(1+Tbill_YTM)^(1/52)</f>
        <v/>
      </c>
      <c r="L581" s="67" t="n"/>
      <c r="M581" s="104" t="n">
        <v>35373</v>
      </c>
      <c r="N581" s="108">
        <f>N580*($I581/$I580)</f>
        <v/>
      </c>
      <c r="O581" s="108">
        <f t="array" ref="O581">IF(YEAR(M581)&lt;&gt;YEAR(M580),IF(O580&gt;INDEX(Table2xAcq.1[],_xlfn.AGGREGATE(15,6,(ROW(Tableyear1[])-ROW(INDEX(Tableyear1[],1,1))+1)/(YEAR(Tableyear1[])=YEAR(M580)),1)),O580-(O580-INDEX(Table2xAcq.1[],_xlfn.AGGREGATE(15,6,(ROW(Tableyear1[])-ROW(INDEX(Tableyear1[],1,1))+1)/(YEAR(Tableyear1[])=YEAR(M580)),1)))*$C$25,O580+MAX($Q$2:Q580)*$C$19),O580)*($J581/$J580)</f>
        <v/>
      </c>
      <c r="P581" s="108">
        <f t="array" ref="P581">IF(YEAR(M581)&lt;&gt;YEAR(M580),IF(O580&gt;INDEX(Table2xAcq.1[],_xlfn.AGGREGATE(15,6,(ROW(Tableyear1[])-ROW(INDEX(Tableyear1[],1,1))+1)/(YEAR(Tableyear1[])=YEAR(M580)),1)),P580+(O580-INDEX(Table2xAcq.1[],_xlfn.AGGREGATE(15,6,(ROW(Tableyear1[])-ROW(INDEX(Tableyear1[],1,1))+1)/(YEAR(Tableyear1[])=YEAR(M580)),1)))*$C$25,P580-MAX($Q$2:Q580)*$C$19),P580)*(1+Tbill_YTM)^(1/52)</f>
        <v/>
      </c>
      <c r="Q581" s="72">
        <f>SUM(N581:P581)</f>
        <v/>
      </c>
      <c r="R581" s="72">
        <f>IF(YEAR(M581)&lt;&gt;YEAR(M580), R580*EXP($C$20/52)+(-MAX(Q$2:Q580)*$C$19), R580*EXP($C$20/52))</f>
        <v/>
      </c>
      <c r="S581" s="73">
        <f>Q581/-R581</f>
        <v/>
      </c>
      <c r="T581" s="67" t="n"/>
      <c r="U581" s="67" t="n"/>
      <c r="V581" s="67" t="n"/>
    </row>
    <row r="582">
      <c r="H582" s="104" t="n">
        <v>35380</v>
      </c>
      <c r="I582" s="105" t="n">
        <v>799.440002441406</v>
      </c>
      <c r="J582" s="106" t="n">
        <v>1.461644079209952</v>
      </c>
      <c r="K582" s="107">
        <f>K581*(1+Tbill_YTM)^(1/52)</f>
        <v/>
      </c>
      <c r="L582" s="67" t="n"/>
      <c r="M582" s="104" t="n">
        <v>35380</v>
      </c>
      <c r="N582" s="108">
        <f>N581*($I582/$I581)</f>
        <v/>
      </c>
      <c r="O582" s="108">
        <f t="array" ref="O582">IF(YEAR(M582)&lt;&gt;YEAR(M581),IF(O581&gt;INDEX(Table2xAcq.1[],_xlfn.AGGREGATE(15,6,(ROW(Tableyear1[])-ROW(INDEX(Tableyear1[],1,1))+1)/(YEAR(Tableyear1[])=YEAR(M581)),1)),O581-(O581-INDEX(Table2xAcq.1[],_xlfn.AGGREGATE(15,6,(ROW(Tableyear1[])-ROW(INDEX(Tableyear1[],1,1))+1)/(YEAR(Tableyear1[])=YEAR(M581)),1)))*$C$25,O581+MAX($Q$2:Q581)*$C$19),O581)*($J582/$J581)</f>
        <v/>
      </c>
      <c r="P582" s="108">
        <f t="array" ref="P582">IF(YEAR(M582)&lt;&gt;YEAR(M581),IF(O581&gt;INDEX(Table2xAcq.1[],_xlfn.AGGREGATE(15,6,(ROW(Tableyear1[])-ROW(INDEX(Tableyear1[],1,1))+1)/(YEAR(Tableyear1[])=YEAR(M581)),1)),P581+(O581-INDEX(Table2xAcq.1[],_xlfn.AGGREGATE(15,6,(ROW(Tableyear1[])-ROW(INDEX(Tableyear1[],1,1))+1)/(YEAR(Tableyear1[])=YEAR(M581)),1)))*$C$25,P581-MAX($Q$2:Q581)*$C$19),P581)*(1+Tbill_YTM)^(1/52)</f>
        <v/>
      </c>
      <c r="Q582" s="72">
        <f>SUM(N582:P582)</f>
        <v/>
      </c>
      <c r="R582" s="72">
        <f>IF(YEAR(M582)&lt;&gt;YEAR(M581), R581*EXP($C$20/52)+(-MAX(Q$2:Q581)*$C$19), R581*EXP($C$20/52))</f>
        <v/>
      </c>
      <c r="S582" s="73">
        <f>Q582/-R582</f>
        <v/>
      </c>
      <c r="T582" s="67" t="n"/>
      <c r="U582" s="67" t="n"/>
      <c r="V582" s="67" t="n"/>
    </row>
    <row r="583">
      <c r="H583" s="104" t="n">
        <v>35387</v>
      </c>
      <c r="I583" s="105" t="n">
        <v>818.369995117187</v>
      </c>
      <c r="J583" s="106" t="n">
        <v>1.530864812797326</v>
      </c>
      <c r="K583" s="107">
        <f>K582*(1+Tbill_YTM)^(1/52)</f>
        <v/>
      </c>
      <c r="L583" s="67" t="n"/>
      <c r="M583" s="104" t="n">
        <v>35387</v>
      </c>
      <c r="N583" s="108">
        <f>N582*($I583/$I582)</f>
        <v/>
      </c>
      <c r="O583" s="108">
        <f t="array" ref="O583">IF(YEAR(M583)&lt;&gt;YEAR(M582),IF(O582&gt;INDEX(Table2xAcq.1[],_xlfn.AGGREGATE(15,6,(ROW(Tableyear1[])-ROW(INDEX(Tableyear1[],1,1))+1)/(YEAR(Tableyear1[])=YEAR(M582)),1)),O582-(O582-INDEX(Table2xAcq.1[],_xlfn.AGGREGATE(15,6,(ROW(Tableyear1[])-ROW(INDEX(Tableyear1[],1,1))+1)/(YEAR(Tableyear1[])=YEAR(M582)),1)))*$C$25,O582+MAX($Q$2:Q582)*$C$19),O582)*($J583/$J582)</f>
        <v/>
      </c>
      <c r="P583" s="108">
        <f t="array" ref="P583">IF(YEAR(M583)&lt;&gt;YEAR(M582),IF(O582&gt;INDEX(Table2xAcq.1[],_xlfn.AGGREGATE(15,6,(ROW(Tableyear1[])-ROW(INDEX(Tableyear1[],1,1))+1)/(YEAR(Tableyear1[])=YEAR(M582)),1)),P582+(O582-INDEX(Table2xAcq.1[],_xlfn.AGGREGATE(15,6,(ROW(Tableyear1[])-ROW(INDEX(Tableyear1[],1,1))+1)/(YEAR(Tableyear1[])=YEAR(M582)),1)))*$C$25,P582-MAX($Q$2:Q582)*$C$19),P582)*(1+Tbill_YTM)^(1/52)</f>
        <v/>
      </c>
      <c r="Q583" s="72">
        <f>SUM(N583:P583)</f>
        <v/>
      </c>
      <c r="R583" s="72">
        <f>IF(YEAR(M583)&lt;&gt;YEAR(M582), R582*EXP($C$20/52)+(-MAX(Q$2:Q582)*$C$19), R582*EXP($C$20/52))</f>
        <v/>
      </c>
      <c r="S583" s="73">
        <f>Q583/-R583</f>
        <v/>
      </c>
      <c r="T583" s="67" t="n"/>
      <c r="U583" s="67" t="n"/>
      <c r="V583" s="67" t="n"/>
    </row>
    <row r="584">
      <c r="H584" s="104" t="n">
        <v>35394</v>
      </c>
      <c r="I584" s="105" t="n">
        <v>834.010009765625</v>
      </c>
      <c r="J584" s="106" t="n">
        <v>1.589378072667026</v>
      </c>
      <c r="K584" s="107">
        <f>K583*(1+Tbill_YTM)^(1/52)</f>
        <v/>
      </c>
      <c r="L584" s="67" t="n"/>
      <c r="M584" s="104" t="n">
        <v>35394</v>
      </c>
      <c r="N584" s="108">
        <f>N583*($I584/$I583)</f>
        <v/>
      </c>
      <c r="O584" s="108">
        <f t="array" ref="O584">IF(YEAR(M584)&lt;&gt;YEAR(M583),IF(O583&gt;INDEX(Table2xAcq.1[],_xlfn.AGGREGATE(15,6,(ROW(Tableyear1[])-ROW(INDEX(Tableyear1[],1,1))+1)/(YEAR(Tableyear1[])=YEAR(M583)),1)),O583-(O583-INDEX(Table2xAcq.1[],_xlfn.AGGREGATE(15,6,(ROW(Tableyear1[])-ROW(INDEX(Tableyear1[],1,1))+1)/(YEAR(Tableyear1[])=YEAR(M583)),1)))*$C$25,O583+MAX($Q$2:Q583)*$C$19),O583)*($J584/$J583)</f>
        <v/>
      </c>
      <c r="P584" s="108">
        <f t="array" ref="P584">IF(YEAR(M584)&lt;&gt;YEAR(M583),IF(O583&gt;INDEX(Table2xAcq.1[],_xlfn.AGGREGATE(15,6,(ROW(Tableyear1[])-ROW(INDEX(Tableyear1[],1,1))+1)/(YEAR(Tableyear1[])=YEAR(M583)),1)),P583+(O583-INDEX(Table2xAcq.1[],_xlfn.AGGREGATE(15,6,(ROW(Tableyear1[])-ROW(INDEX(Tableyear1[],1,1))+1)/(YEAR(Tableyear1[])=YEAR(M583)),1)))*$C$25,P583-MAX($Q$2:Q583)*$C$19),P583)*(1+Tbill_YTM)^(1/52)</f>
        <v/>
      </c>
      <c r="Q584" s="72">
        <f>SUM(N584:P584)</f>
        <v/>
      </c>
      <c r="R584" s="72">
        <f>IF(YEAR(M584)&lt;&gt;YEAR(M583), R583*EXP($C$20/52)+(-MAX(Q$2:Q583)*$C$19), R583*EXP($C$20/52))</f>
        <v/>
      </c>
      <c r="S584" s="73">
        <f>Q584/-R584</f>
        <v/>
      </c>
      <c r="T584" s="67" t="n"/>
      <c r="U584" s="67" t="n"/>
      <c r="V584" s="67" t="n"/>
    </row>
    <row r="585">
      <c r="H585" s="104" t="n">
        <v>35401</v>
      </c>
      <c r="I585" s="105" t="n">
        <v>827.210021972656</v>
      </c>
      <c r="J585" s="106" t="n">
        <v>1.563460514445907</v>
      </c>
      <c r="K585" s="107">
        <f>K584*(1+Tbill_YTM)^(1/52)</f>
        <v/>
      </c>
      <c r="L585" s="67" t="n"/>
      <c r="M585" s="104" t="n">
        <v>35401</v>
      </c>
      <c r="N585" s="108">
        <f>N584*($I585/$I584)</f>
        <v/>
      </c>
      <c r="O585" s="108">
        <f t="array" ref="O585">IF(YEAR(M585)&lt;&gt;YEAR(M584),IF(O584&gt;INDEX(Table2xAcq.1[],_xlfn.AGGREGATE(15,6,(ROW(Tableyear1[])-ROW(INDEX(Tableyear1[],1,1))+1)/(YEAR(Tableyear1[])=YEAR(M584)),1)),O584-(O584-INDEX(Table2xAcq.1[],_xlfn.AGGREGATE(15,6,(ROW(Tableyear1[])-ROW(INDEX(Tableyear1[],1,1))+1)/(YEAR(Tableyear1[])=YEAR(M584)),1)))*$C$25,O584+MAX($Q$2:Q584)*$C$19),O584)*($J585/$J584)</f>
        <v/>
      </c>
      <c r="P585" s="108">
        <f t="array" ref="P585">IF(YEAR(M585)&lt;&gt;YEAR(M584),IF(O584&gt;INDEX(Table2xAcq.1[],_xlfn.AGGREGATE(15,6,(ROW(Tableyear1[])-ROW(INDEX(Tableyear1[],1,1))+1)/(YEAR(Tableyear1[])=YEAR(M584)),1)),P584+(O584-INDEX(Table2xAcq.1[],_xlfn.AGGREGATE(15,6,(ROW(Tableyear1[])-ROW(INDEX(Tableyear1[],1,1))+1)/(YEAR(Tableyear1[])=YEAR(M584)),1)))*$C$25,P584-MAX($Q$2:Q584)*$C$19),P584)*(1+Tbill_YTM)^(1/52)</f>
        <v/>
      </c>
      <c r="Q585" s="72">
        <f>SUM(N585:P585)</f>
        <v/>
      </c>
      <c r="R585" s="72">
        <f>IF(YEAR(M585)&lt;&gt;YEAR(M584), R584*EXP($C$20/52)+(-MAX(Q$2:Q584)*$C$19), R584*EXP($C$20/52))</f>
        <v/>
      </c>
      <c r="S585" s="73">
        <f>Q585/-R585</f>
        <v/>
      </c>
      <c r="T585" s="67" t="n"/>
      <c r="U585" s="67" t="n"/>
      <c r="V585" s="67" t="n"/>
    </row>
    <row r="586">
      <c r="H586" s="104" t="n">
        <v>35408</v>
      </c>
      <c r="I586" s="105" t="n">
        <v>828.450012207031</v>
      </c>
      <c r="J586" s="106" t="n">
        <v>1.568147778183647</v>
      </c>
      <c r="K586" s="107">
        <f>K585*(1+Tbill_YTM)^(1/52)</f>
        <v/>
      </c>
      <c r="L586" s="67" t="n"/>
      <c r="M586" s="104" t="n">
        <v>35408</v>
      </c>
      <c r="N586" s="108">
        <f>N585*($I586/$I585)</f>
        <v/>
      </c>
      <c r="O586" s="108">
        <f t="array" ref="O586">IF(YEAR(M586)&lt;&gt;YEAR(M585),IF(O585&gt;INDEX(Table2xAcq.1[],_xlfn.AGGREGATE(15,6,(ROW(Tableyear1[])-ROW(INDEX(Tableyear1[],1,1))+1)/(YEAR(Tableyear1[])=YEAR(M585)),1)),O585-(O585-INDEX(Table2xAcq.1[],_xlfn.AGGREGATE(15,6,(ROW(Tableyear1[])-ROW(INDEX(Tableyear1[],1,1))+1)/(YEAR(Tableyear1[])=YEAR(M585)),1)))*$C$25,O585+MAX($Q$2:Q585)*$C$19),O585)*($J586/$J585)</f>
        <v/>
      </c>
      <c r="P586" s="108">
        <f t="array" ref="P586">IF(YEAR(M586)&lt;&gt;YEAR(M585),IF(O585&gt;INDEX(Table2xAcq.1[],_xlfn.AGGREGATE(15,6,(ROW(Tableyear1[])-ROW(INDEX(Tableyear1[],1,1))+1)/(YEAR(Tableyear1[])=YEAR(M585)),1)),P585+(O585-INDEX(Table2xAcq.1[],_xlfn.AGGREGATE(15,6,(ROW(Tableyear1[])-ROW(INDEX(Tableyear1[],1,1))+1)/(YEAR(Tableyear1[])=YEAR(M585)),1)))*$C$25,P585-MAX($Q$2:Q585)*$C$19),P585)*(1+Tbill_YTM)^(1/52)</f>
        <v/>
      </c>
      <c r="Q586" s="72">
        <f>SUM(N586:P586)</f>
        <v/>
      </c>
      <c r="R586" s="72">
        <f>IF(YEAR(M586)&lt;&gt;YEAR(M585), R585*EXP($C$20/52)+(-MAX(Q$2:Q585)*$C$19), R585*EXP($C$20/52))</f>
        <v/>
      </c>
      <c r="S586" s="73">
        <f>Q586/-R586</f>
        <v/>
      </c>
      <c r="T586" s="67" t="n"/>
      <c r="U586" s="67" t="n"/>
      <c r="V586" s="67" t="n"/>
    </row>
    <row r="587">
      <c r="H587" s="104" t="n">
        <v>35415</v>
      </c>
      <c r="I587" s="105" t="n">
        <v>834.049987792968</v>
      </c>
      <c r="J587" s="106" t="n">
        <v>1.589347824399049</v>
      </c>
      <c r="K587" s="107">
        <f>K586*(1+Tbill_YTM)^(1/52)</f>
        <v/>
      </c>
      <c r="L587" s="67" t="n"/>
      <c r="M587" s="104" t="n">
        <v>35415</v>
      </c>
      <c r="N587" s="108">
        <f>N586*($I587/$I586)</f>
        <v/>
      </c>
      <c r="O587" s="108">
        <f t="array" ref="O587">IF(YEAR(M587)&lt;&gt;YEAR(M586),IF(O586&gt;INDEX(Table2xAcq.1[],_xlfn.AGGREGATE(15,6,(ROW(Tableyear1[])-ROW(INDEX(Tableyear1[],1,1))+1)/(YEAR(Tableyear1[])=YEAR(M586)),1)),O586-(O586-INDEX(Table2xAcq.1[],_xlfn.AGGREGATE(15,6,(ROW(Tableyear1[])-ROW(INDEX(Tableyear1[],1,1))+1)/(YEAR(Tableyear1[])=YEAR(M586)),1)))*$C$25,O586+MAX($Q$2:Q586)*$C$19),O586)*($J587/$J586)</f>
        <v/>
      </c>
      <c r="P587" s="108">
        <f t="array" ref="P587">IF(YEAR(M587)&lt;&gt;YEAR(M586),IF(O586&gt;INDEX(Table2xAcq.1[],_xlfn.AGGREGATE(15,6,(ROW(Tableyear1[])-ROW(INDEX(Tableyear1[],1,1))+1)/(YEAR(Tableyear1[])=YEAR(M586)),1)),P586+(O586-INDEX(Table2xAcq.1[],_xlfn.AGGREGATE(15,6,(ROW(Tableyear1[])-ROW(INDEX(Tableyear1[],1,1))+1)/(YEAR(Tableyear1[])=YEAR(M586)),1)))*$C$25,P586-MAX($Q$2:Q586)*$C$19),P586)*(1+Tbill_YTM)^(1/52)</f>
        <v/>
      </c>
      <c r="Q587" s="72">
        <f>SUM(N587:P587)</f>
        <v/>
      </c>
      <c r="R587" s="72">
        <f>IF(YEAR(M587)&lt;&gt;YEAR(M586), R586*EXP($C$20/52)+(-MAX(Q$2:Q586)*$C$19), R586*EXP($C$20/52))</f>
        <v/>
      </c>
      <c r="S587" s="73">
        <f>Q587/-R587</f>
        <v/>
      </c>
      <c r="T587" s="67" t="n"/>
      <c r="U587" s="67" t="n"/>
      <c r="V587" s="67" t="n"/>
    </row>
    <row r="588">
      <c r="H588" s="104" t="n">
        <v>35422</v>
      </c>
      <c r="I588" s="105" t="n">
        <v>835.460021972656</v>
      </c>
      <c r="J588" s="106" t="n">
        <v>1.594721686370429</v>
      </c>
      <c r="K588" s="107">
        <f>K587*(1+Tbill_YTM)^(1/52)</f>
        <v/>
      </c>
      <c r="L588" s="67" t="n"/>
      <c r="M588" s="104" t="n">
        <v>35422</v>
      </c>
      <c r="N588" s="108">
        <f>N587*($I588/$I587)</f>
        <v/>
      </c>
      <c r="O588" s="108">
        <f t="array" ref="O588">IF(YEAR(M588)&lt;&gt;YEAR(M587),IF(O587&gt;INDEX(Table2xAcq.1[],_xlfn.AGGREGATE(15,6,(ROW(Tableyear1[])-ROW(INDEX(Tableyear1[],1,1))+1)/(YEAR(Tableyear1[])=YEAR(M587)),1)),O587-(O587-INDEX(Table2xAcq.1[],_xlfn.AGGREGATE(15,6,(ROW(Tableyear1[])-ROW(INDEX(Tableyear1[],1,1))+1)/(YEAR(Tableyear1[])=YEAR(M587)),1)))*$C$25,O587+MAX($Q$2:Q587)*$C$19),O587)*($J588/$J587)</f>
        <v/>
      </c>
      <c r="P588" s="108">
        <f t="array" ref="P588">IF(YEAR(M588)&lt;&gt;YEAR(M587),IF(O587&gt;INDEX(Table2xAcq.1[],_xlfn.AGGREGATE(15,6,(ROW(Tableyear1[])-ROW(INDEX(Tableyear1[],1,1))+1)/(YEAR(Tableyear1[])=YEAR(M587)),1)),P587+(O587-INDEX(Table2xAcq.1[],_xlfn.AGGREGATE(15,6,(ROW(Tableyear1[])-ROW(INDEX(Tableyear1[],1,1))+1)/(YEAR(Tableyear1[])=YEAR(M587)),1)))*$C$25,P587-MAX($Q$2:Q587)*$C$19),P587)*(1+Tbill_YTM)^(1/52)</f>
        <v/>
      </c>
      <c r="Q588" s="72">
        <f>SUM(N588:P588)</f>
        <v/>
      </c>
      <c r="R588" s="72">
        <f>IF(YEAR(M588)&lt;&gt;YEAR(M587), R587*EXP($C$20/52)+(-MAX(Q$2:Q587)*$C$19), R587*EXP($C$20/52))</f>
        <v/>
      </c>
      <c r="S588" s="73">
        <f>Q588/-R588</f>
        <v/>
      </c>
      <c r="T588" s="67" t="n"/>
      <c r="U588" s="67" t="n"/>
      <c r="V588" s="67" t="n"/>
    </row>
    <row r="589" ht="17.5" customHeight="1" s="15">
      <c r="A589" s="4" t="n"/>
      <c r="G589" s="110" t="inlineStr">
        <is>
          <t>year-end</t>
        </is>
      </c>
      <c r="H589" s="111" t="n">
        <v>35429</v>
      </c>
      <c r="I589" s="112" t="n">
        <v>848.169982910156</v>
      </c>
      <c r="J589" s="113" t="n">
        <v>1.643243099261244</v>
      </c>
      <c r="K589" s="114">
        <f>K588*(1+Tbill_YTM)^(1/52)</f>
        <v/>
      </c>
      <c r="L589" s="114" t="n"/>
      <c r="M589" s="111" t="n">
        <v>35429</v>
      </c>
      <c r="N589" s="118">
        <f>N588*($I589/$I588)</f>
        <v/>
      </c>
      <c r="O589" s="115">
        <f t="array" ref="O589">IF(YEAR(M589)&lt;&gt;YEAR(M588),IF(O588&gt;INDEX(Table2xAcq.1[],_xlfn.AGGREGATE(15,6,(ROW(Tableyear1[])-ROW(INDEX(Tableyear1[],1,1))+1)/(YEAR(Tableyear1[])=YEAR(M588)),1)),O588-(O588-INDEX(Table2xAcq.1[],_xlfn.AGGREGATE(15,6,(ROW(Tableyear1[])-ROW(INDEX(Tableyear1[],1,1))+1)/(YEAR(Tableyear1[])=YEAR(M588)),1)))*$C$25,O588+MAX($Q$2:Q588)*$C$19),O588)*($J589/$J588)</f>
        <v/>
      </c>
      <c r="P589" s="115">
        <f t="array" ref="P589">IF(YEAR(M589)&lt;&gt;YEAR(M588),IF(O588&gt;INDEX(Table2xAcq.1[],_xlfn.AGGREGATE(15,6,(ROW(Tableyear1[])-ROW(INDEX(Tableyear1[],1,1))+1)/(YEAR(Tableyear1[])=YEAR(M588)),1)),P588+(O588-INDEX(Table2xAcq.1[],_xlfn.AGGREGATE(15,6,(ROW(Tableyear1[])-ROW(INDEX(Tableyear1[],1,1))+1)/(YEAR(Tableyear1[])=YEAR(M588)),1)))*$C$25,P588-MAX($Q$2:Q588)*$C$19),P588)*(1+Tbill_YTM)^(1/52)</f>
        <v/>
      </c>
      <c r="Q589" s="116">
        <f>SUM(N589:P589)</f>
        <v/>
      </c>
      <c r="R589" s="119">
        <f>IF(YEAR(M589)&lt;&gt;YEAR(M588), R588*EXP($C$20/52)+(-MAX(Q$2:Q588)*$C$19), R588*EXP($C$20/52))</f>
        <v/>
      </c>
      <c r="S589" s="117">
        <f>Q589/-R589</f>
        <v/>
      </c>
      <c r="T589" s="110" t="n"/>
      <c r="U589" s="110" t="n"/>
      <c r="V589" s="110" t="n"/>
    </row>
    <row r="590" ht="17.5" customHeight="1" s="15">
      <c r="H590" s="104" t="n">
        <v>35436</v>
      </c>
      <c r="I590" s="105" t="n">
        <v>865.580017089843</v>
      </c>
      <c r="J590" s="106" t="n">
        <v>1.710703441174107</v>
      </c>
      <c r="K590" s="107">
        <f>K589*(1+Tbill_YTM)^(1/52)</f>
        <v/>
      </c>
      <c r="L590" s="67" t="n"/>
      <c r="M590" s="104" t="n">
        <v>35436</v>
      </c>
      <c r="N590" s="108">
        <f>N589*($I590/$I589)</f>
        <v/>
      </c>
      <c r="O590" s="108">
        <f t="array" ref="O590">IF(YEAR(M590)&lt;&gt;YEAR(M589),IF(O589&gt;INDEX(Table2xAcq.1[],_xlfn.AGGREGATE(15,6,(ROW(Tableyear1[])-ROW(INDEX(Tableyear1[],1,1))+1)/(YEAR(Tableyear1[])=YEAR(M589)),1)),O589-(O589-INDEX(Table2xAcq.1[],_xlfn.AGGREGATE(15,6,(ROW(Tableyear1[])-ROW(INDEX(Tableyear1[],1,1))+1)/(YEAR(Tableyear1[])=YEAR(M589)),1)))*$C$25,O589+MAX($Q$2:Q589)*$C$19),O589)*($J590/$J589)</f>
        <v/>
      </c>
      <c r="P590" s="108">
        <f t="array" ref="P590">IF(YEAR(M590)&lt;&gt;YEAR(M589),IF(O589&gt;INDEX(Table2xAcq.1[],_xlfn.AGGREGATE(15,6,(ROW(Tableyear1[])-ROW(INDEX(Tableyear1[],1,1))+1)/(YEAR(Tableyear1[])=YEAR(M589)),1)),P589+(O589-INDEX(Table2xAcq.1[],_xlfn.AGGREGATE(15,6,(ROW(Tableyear1[])-ROW(INDEX(Tableyear1[],1,1))+1)/(YEAR(Tableyear1[])=YEAR(M589)),1)))*$C$25,P589-MAX($Q$2:Q589)*$C$19),P589)*(1+Tbill_YTM)^(1/52)</f>
        <v/>
      </c>
      <c r="Q590" s="72">
        <f>SUM(N590:P590)</f>
        <v/>
      </c>
      <c r="R590" s="72">
        <f>IF(YEAR(M590)&lt;&gt;YEAR(M589), R589*EXP($C$20/52)+(-MAX(Q$2:Q589)*$C$19), R589*EXP($C$20/52))</f>
        <v/>
      </c>
      <c r="S590" s="73">
        <f>Q590/-R590</f>
        <v/>
      </c>
      <c r="T590" s="67" t="n"/>
      <c r="U590" s="67" t="n"/>
      <c r="V590" s="67" t="n"/>
    </row>
    <row r="591">
      <c r="H591" s="104" t="n">
        <v>35443</v>
      </c>
      <c r="I591" s="105" t="n">
        <v>883.440002441406</v>
      </c>
      <c r="J591" s="106" t="n">
        <v>1.781299198462868</v>
      </c>
      <c r="K591" s="107">
        <f>K590*(1+Tbill_YTM)^(1/52)</f>
        <v/>
      </c>
      <c r="L591" s="67" t="n"/>
      <c r="M591" s="104" t="n">
        <v>35443</v>
      </c>
      <c r="N591" s="108">
        <f>N590*($I591/$I590)</f>
        <v/>
      </c>
      <c r="O591" s="108">
        <f t="array" ref="O591">IF(YEAR(M591)&lt;&gt;YEAR(M590),IF(O590&gt;INDEX(Table2xAcq.1[],_xlfn.AGGREGATE(15,6,(ROW(Tableyear1[])-ROW(INDEX(Tableyear1[],1,1))+1)/(YEAR(Tableyear1[])=YEAR(M590)),1)),O590-(O590-INDEX(Table2xAcq.1[],_xlfn.AGGREGATE(15,6,(ROW(Tableyear1[])-ROW(INDEX(Tableyear1[],1,1))+1)/(YEAR(Tableyear1[])=YEAR(M590)),1)))*$C$25,O590+MAX($Q$2:Q590)*$C$19),O590)*($J591/$J590)</f>
        <v/>
      </c>
      <c r="P591" s="108">
        <f t="array" ref="P591">IF(YEAR(M591)&lt;&gt;YEAR(M590),IF(O590&gt;INDEX(Table2xAcq.1[],_xlfn.AGGREGATE(15,6,(ROW(Tableyear1[])-ROW(INDEX(Tableyear1[],1,1))+1)/(YEAR(Tableyear1[])=YEAR(M590)),1)),P590+(O590-INDEX(Table2xAcq.1[],_xlfn.AGGREGATE(15,6,(ROW(Tableyear1[])-ROW(INDEX(Tableyear1[],1,1))+1)/(YEAR(Tableyear1[])=YEAR(M590)),1)))*$C$25,P590-MAX($Q$2:Q590)*$C$19),P590)*(1+Tbill_YTM)^(1/52)</f>
        <v/>
      </c>
      <c r="Q591" s="72">
        <f>SUM(N591:P591)</f>
        <v/>
      </c>
      <c r="R591" s="72">
        <f>IF(YEAR(M591)&lt;&gt;YEAR(M590), R590*EXP($C$20/52)+(-MAX(Q$2:Q590)*$C$19), R590*EXP($C$20/52))</f>
        <v/>
      </c>
      <c r="S591" s="73">
        <f>Q591/-R591</f>
        <v/>
      </c>
      <c r="T591" s="67" t="n"/>
      <c r="U591" s="67" t="n"/>
      <c r="V591" s="67" t="n"/>
    </row>
    <row r="592">
      <c r="H592" s="104" t="n">
        <v>35450</v>
      </c>
      <c r="I592" s="105" t="n">
        <v>898.369995117187</v>
      </c>
      <c r="J592" s="106" t="n">
        <v>1.841506533229077</v>
      </c>
      <c r="K592" s="107">
        <f>K591*(1+Tbill_YTM)^(1/52)</f>
        <v/>
      </c>
      <c r="L592" s="67" t="n"/>
      <c r="M592" s="104" t="n">
        <v>35450</v>
      </c>
      <c r="N592" s="108">
        <f>N591*($I592/$I591)</f>
        <v/>
      </c>
      <c r="O592" s="108">
        <f t="array" ref="O592">IF(YEAR(M592)&lt;&gt;YEAR(M591),IF(O591&gt;INDEX(Table2xAcq.1[],_xlfn.AGGREGATE(15,6,(ROW(Tableyear1[])-ROW(INDEX(Tableyear1[],1,1))+1)/(YEAR(Tableyear1[])=YEAR(M591)),1)),O591-(O591-INDEX(Table2xAcq.1[],_xlfn.AGGREGATE(15,6,(ROW(Tableyear1[])-ROW(INDEX(Tableyear1[],1,1))+1)/(YEAR(Tableyear1[])=YEAR(M591)),1)))*$C$25,O591+MAX($Q$2:Q591)*$C$19),O591)*($J592/$J591)</f>
        <v/>
      </c>
      <c r="P592" s="108">
        <f t="array" ref="P592">IF(YEAR(M592)&lt;&gt;YEAR(M591),IF(O591&gt;INDEX(Table2xAcq.1[],_xlfn.AGGREGATE(15,6,(ROW(Tableyear1[])-ROW(INDEX(Tableyear1[],1,1))+1)/(YEAR(Tableyear1[])=YEAR(M591)),1)),P591+(O591-INDEX(Table2xAcq.1[],_xlfn.AGGREGATE(15,6,(ROW(Tableyear1[])-ROW(INDEX(Tableyear1[],1,1))+1)/(YEAR(Tableyear1[])=YEAR(M591)),1)))*$C$25,P591-MAX($Q$2:Q591)*$C$19),P591)*(1+Tbill_YTM)^(1/52)</f>
        <v/>
      </c>
      <c r="Q592" s="72">
        <f>SUM(N592:P592)</f>
        <v/>
      </c>
      <c r="R592" s="72">
        <f>IF(YEAR(M592)&lt;&gt;YEAR(M591), R591*EXP($C$20/52)+(-MAX(Q$2:Q591)*$C$19), R591*EXP($C$20/52))</f>
        <v/>
      </c>
      <c r="S592" s="73">
        <f>Q592/-R592</f>
        <v/>
      </c>
      <c r="T592" s="67" t="n"/>
      <c r="U592" s="67" t="n"/>
      <c r="V592" s="67" t="n"/>
    </row>
    <row r="593">
      <c r="H593" s="104" t="n">
        <v>35457</v>
      </c>
      <c r="I593" s="105" t="n">
        <v>921.549987792968</v>
      </c>
      <c r="J593" s="106" t="n">
        <v>1.936536661538482</v>
      </c>
      <c r="K593" s="107">
        <f>K592*(1+Tbill_YTM)^(1/52)</f>
        <v/>
      </c>
      <c r="L593" s="67" t="n"/>
      <c r="M593" s="104" t="n">
        <v>35457</v>
      </c>
      <c r="N593" s="108">
        <f>N592*($I593/$I592)</f>
        <v/>
      </c>
      <c r="O593" s="108">
        <f t="array" ref="O593">IF(YEAR(M593)&lt;&gt;YEAR(M592),IF(O592&gt;INDEX(Table2xAcq.1[],_xlfn.AGGREGATE(15,6,(ROW(Tableyear1[])-ROW(INDEX(Tableyear1[],1,1))+1)/(YEAR(Tableyear1[])=YEAR(M592)),1)),O592-(O592-INDEX(Table2xAcq.1[],_xlfn.AGGREGATE(15,6,(ROW(Tableyear1[])-ROW(INDEX(Tableyear1[],1,1))+1)/(YEAR(Tableyear1[])=YEAR(M592)),1)))*$C$25,O592+MAX($Q$2:Q592)*$C$19),O592)*($J593/$J592)</f>
        <v/>
      </c>
      <c r="P593" s="108">
        <f t="array" ref="P593">IF(YEAR(M593)&lt;&gt;YEAR(M592),IF(O592&gt;INDEX(Table2xAcq.1[],_xlfn.AGGREGATE(15,6,(ROW(Tableyear1[])-ROW(INDEX(Tableyear1[],1,1))+1)/(YEAR(Tableyear1[])=YEAR(M592)),1)),P592+(O592-INDEX(Table2xAcq.1[],_xlfn.AGGREGATE(15,6,(ROW(Tableyear1[])-ROW(INDEX(Tableyear1[],1,1))+1)/(YEAR(Tableyear1[])=YEAR(M592)),1)))*$C$25,P592-MAX($Q$2:Q592)*$C$19),P592)*(1+Tbill_YTM)^(1/52)</f>
        <v/>
      </c>
      <c r="Q593" s="72">
        <f>SUM(N593:P593)</f>
        <v/>
      </c>
      <c r="R593" s="72">
        <f>IF(YEAR(M593)&lt;&gt;YEAR(M592), R592*EXP($C$20/52)+(-MAX(Q$2:Q592)*$C$19), R592*EXP($C$20/52))</f>
        <v/>
      </c>
      <c r="S593" s="73">
        <f>Q593/-R593</f>
        <v/>
      </c>
      <c r="T593" s="67" t="n"/>
      <c r="U593" s="67" t="n"/>
      <c r="V593" s="67" t="n"/>
    </row>
    <row r="594">
      <c r="H594" s="104" t="n">
        <v>35464</v>
      </c>
      <c r="I594" s="105" t="n">
        <v>899.840026855468</v>
      </c>
      <c r="J594" s="106" t="n">
        <v>1.845294437388006</v>
      </c>
      <c r="K594" s="107">
        <f>K593*(1+Tbill_YTM)^(1/52)</f>
        <v/>
      </c>
      <c r="L594" s="67" t="n"/>
      <c r="M594" s="104" t="n">
        <v>35464</v>
      </c>
      <c r="N594" s="108">
        <f>N593*($I594/$I593)</f>
        <v/>
      </c>
      <c r="O594" s="108">
        <f t="array" ref="O594">IF(YEAR(M594)&lt;&gt;YEAR(M593),IF(O593&gt;INDEX(Table2xAcq.1[],_xlfn.AGGREGATE(15,6,(ROW(Tableyear1[])-ROW(INDEX(Tableyear1[],1,1))+1)/(YEAR(Tableyear1[])=YEAR(M593)),1)),O593-(O593-INDEX(Table2xAcq.1[],_xlfn.AGGREGATE(15,6,(ROW(Tableyear1[])-ROW(INDEX(Tableyear1[],1,1))+1)/(YEAR(Tableyear1[])=YEAR(M593)),1)))*$C$25,O593+MAX($Q$2:Q593)*$C$19),O593)*($J594/$J593)</f>
        <v/>
      </c>
      <c r="P594" s="108">
        <f t="array" ref="P594">IF(YEAR(M594)&lt;&gt;YEAR(M593),IF(O593&gt;INDEX(Table2xAcq.1[],_xlfn.AGGREGATE(15,6,(ROW(Tableyear1[])-ROW(INDEX(Tableyear1[],1,1))+1)/(YEAR(Tableyear1[])=YEAR(M593)),1)),P593+(O593-INDEX(Table2xAcq.1[],_xlfn.AGGREGATE(15,6,(ROW(Tableyear1[])-ROW(INDEX(Tableyear1[],1,1))+1)/(YEAR(Tableyear1[])=YEAR(M593)),1)))*$C$25,P593-MAX($Q$2:Q593)*$C$19),P593)*(1+Tbill_YTM)^(1/52)</f>
        <v/>
      </c>
      <c r="Q594" s="72">
        <f>SUM(N594:P594)</f>
        <v/>
      </c>
      <c r="R594" s="72">
        <f>IF(YEAR(M594)&lt;&gt;YEAR(M593), R593*EXP($C$20/52)+(-MAX(Q$2:Q593)*$C$19), R593*EXP($C$20/52))</f>
        <v/>
      </c>
      <c r="S594" s="73">
        <f>Q594/-R594</f>
        <v/>
      </c>
      <c r="T594" s="67" t="n"/>
      <c r="U594" s="67" t="n"/>
      <c r="V594" s="67" t="n"/>
    </row>
    <row r="595">
      <c r="H595" s="104" t="n">
        <v>35471</v>
      </c>
      <c r="I595" s="105" t="n">
        <v>899.909973144531</v>
      </c>
      <c r="J595" s="106" t="n">
        <v>1.845581313931107</v>
      </c>
      <c r="K595" s="107">
        <f>K594*(1+Tbill_YTM)^(1/52)</f>
        <v/>
      </c>
      <c r="L595" s="67" t="n"/>
      <c r="M595" s="104" t="n">
        <v>35471</v>
      </c>
      <c r="N595" s="108">
        <f>N594*($I595/$I594)</f>
        <v/>
      </c>
      <c r="O595" s="108">
        <f t="array" ref="O595">IF(YEAR(M595)&lt;&gt;YEAR(M594),IF(O594&gt;INDEX(Table2xAcq.1[],_xlfn.AGGREGATE(15,6,(ROW(Tableyear1[])-ROW(INDEX(Tableyear1[],1,1))+1)/(YEAR(Tableyear1[])=YEAR(M594)),1)),O594-(O594-INDEX(Table2xAcq.1[],_xlfn.AGGREGATE(15,6,(ROW(Tableyear1[])-ROW(INDEX(Tableyear1[],1,1))+1)/(YEAR(Tableyear1[])=YEAR(M594)),1)))*$C$25,O594+MAX($Q$2:Q594)*$C$19),O594)*($J595/$J594)</f>
        <v/>
      </c>
      <c r="P595" s="108">
        <f t="array" ref="P595">IF(YEAR(M595)&lt;&gt;YEAR(M594),IF(O594&gt;INDEX(Table2xAcq.1[],_xlfn.AGGREGATE(15,6,(ROW(Tableyear1[])-ROW(INDEX(Tableyear1[],1,1))+1)/(YEAR(Tableyear1[])=YEAR(M594)),1)),P594+(O594-INDEX(Table2xAcq.1[],_xlfn.AGGREGATE(15,6,(ROW(Tableyear1[])-ROW(INDEX(Tableyear1[],1,1))+1)/(YEAR(Tableyear1[])=YEAR(M594)),1)))*$C$25,P594-MAX($Q$2:Q594)*$C$19),P594)*(1+Tbill_YTM)^(1/52)</f>
        <v/>
      </c>
      <c r="Q595" s="72">
        <f>SUM(N595:P595)</f>
        <v/>
      </c>
      <c r="R595" s="72">
        <f>IF(YEAR(M595)&lt;&gt;YEAR(M594), R594*EXP($C$20/52)+(-MAX(Q$2:Q594)*$C$19), R594*EXP($C$20/52))</f>
        <v/>
      </c>
      <c r="S595" s="73">
        <f>Q595/-R595</f>
        <v/>
      </c>
      <c r="T595" s="67" t="n"/>
      <c r="U595" s="67" t="n"/>
      <c r="V595" s="67" t="n"/>
    </row>
    <row r="596">
      <c r="E596" s="4" t="n"/>
      <c r="F596" s="4" t="n"/>
      <c r="H596" s="104" t="n">
        <v>35478</v>
      </c>
      <c r="I596" s="105" t="n">
        <v>864.280029296875</v>
      </c>
      <c r="J596" s="106" t="n">
        <v>1.69943789838061</v>
      </c>
      <c r="K596" s="107">
        <f>K595*(1+Tbill_YTM)^(1/52)</f>
        <v/>
      </c>
      <c r="L596" s="67" t="n"/>
      <c r="M596" s="104" t="n">
        <v>35478</v>
      </c>
      <c r="N596" s="108">
        <f>N595*($I596/$I595)</f>
        <v/>
      </c>
      <c r="O596" s="108">
        <f t="array" ref="O596">IF(YEAR(M596)&lt;&gt;YEAR(M595),IF(O595&gt;INDEX(Table2xAcq.1[],_xlfn.AGGREGATE(15,6,(ROW(Tableyear1[])-ROW(INDEX(Tableyear1[],1,1))+1)/(YEAR(Tableyear1[])=YEAR(M595)),1)),O595-(O595-INDEX(Table2xAcq.1[],_xlfn.AGGREGATE(15,6,(ROW(Tableyear1[])-ROW(INDEX(Tableyear1[],1,1))+1)/(YEAR(Tableyear1[])=YEAR(M595)),1)))*$C$25,O595+MAX($Q$2:Q595)*$C$19),O595)*($J596/$J595)</f>
        <v/>
      </c>
      <c r="P596" s="108">
        <f t="array" ref="P596">IF(YEAR(M596)&lt;&gt;YEAR(M595),IF(O595&gt;INDEX(Table2xAcq.1[],_xlfn.AGGREGATE(15,6,(ROW(Tableyear1[])-ROW(INDEX(Tableyear1[],1,1))+1)/(YEAR(Tableyear1[])=YEAR(M595)),1)),P595+(O595-INDEX(Table2xAcq.1[],_xlfn.AGGREGATE(15,6,(ROW(Tableyear1[])-ROW(INDEX(Tableyear1[],1,1))+1)/(YEAR(Tableyear1[])=YEAR(M595)),1)))*$C$25,P595-MAX($Q$2:Q595)*$C$19),P595)*(1+Tbill_YTM)^(1/52)</f>
        <v/>
      </c>
      <c r="Q596" s="72">
        <f>SUM(N596:P596)</f>
        <v/>
      </c>
      <c r="R596" s="72">
        <f>IF(YEAR(M596)&lt;&gt;YEAR(M595), R595*EXP($C$20/52)+(-MAX(Q$2:Q595)*$C$19), R595*EXP($C$20/52))</f>
        <v/>
      </c>
      <c r="S596" s="73">
        <f>Q596/-R596</f>
        <v/>
      </c>
      <c r="T596" s="67" t="n"/>
      <c r="U596" s="67" t="n"/>
      <c r="V596" s="67" t="n"/>
    </row>
    <row r="597">
      <c r="B597" s="27" t="n"/>
      <c r="C597" s="4" t="n"/>
      <c r="D597" s="4" t="n"/>
      <c r="H597" s="104" t="n">
        <v>35485</v>
      </c>
      <c r="I597" s="105" t="n">
        <v>850.460021972656</v>
      </c>
      <c r="J597" s="106" t="n">
        <v>1.645089207200548</v>
      </c>
      <c r="K597" s="107">
        <f>K596*(1+Tbill_YTM)^(1/52)</f>
        <v/>
      </c>
      <c r="L597" s="67" t="n"/>
      <c r="M597" s="104" t="n">
        <v>35485</v>
      </c>
      <c r="N597" s="108">
        <f>N596*($I597/$I596)</f>
        <v/>
      </c>
      <c r="O597" s="108">
        <f t="array" ref="O597">IF(YEAR(M597)&lt;&gt;YEAR(M596),IF(O596&gt;INDEX(Table2xAcq.1[],_xlfn.AGGREGATE(15,6,(ROW(Tableyear1[])-ROW(INDEX(Tableyear1[],1,1))+1)/(YEAR(Tableyear1[])=YEAR(M596)),1)),O596-(O596-INDEX(Table2xAcq.1[],_xlfn.AGGREGATE(15,6,(ROW(Tableyear1[])-ROW(INDEX(Tableyear1[],1,1))+1)/(YEAR(Tableyear1[])=YEAR(M596)),1)))*$C$25,O596+MAX($Q$2:Q596)*$C$19),O596)*($J597/$J596)</f>
        <v/>
      </c>
      <c r="P597" s="108">
        <f t="array" ref="P597">IF(YEAR(M597)&lt;&gt;YEAR(M596),IF(O596&gt;INDEX(Table2xAcq.1[],_xlfn.AGGREGATE(15,6,(ROW(Tableyear1[])-ROW(INDEX(Tableyear1[],1,1))+1)/(YEAR(Tableyear1[])=YEAR(M596)),1)),P596+(O596-INDEX(Table2xAcq.1[],_xlfn.AGGREGATE(15,6,(ROW(Tableyear1[])-ROW(INDEX(Tableyear1[],1,1))+1)/(YEAR(Tableyear1[])=YEAR(M596)),1)))*$C$25,P596-MAX($Q$2:Q596)*$C$19),P596)*(1+Tbill_YTM)^(1/52)</f>
        <v/>
      </c>
      <c r="Q597" s="72">
        <f>SUM(N597:P597)</f>
        <v/>
      </c>
      <c r="R597" s="72">
        <f>IF(YEAR(M597)&lt;&gt;YEAR(M596), R596*EXP($C$20/52)+(-MAX(Q$2:Q596)*$C$19), R596*EXP($C$20/52))</f>
        <v/>
      </c>
      <c r="S597" s="73">
        <f>Q597/-R597</f>
        <v/>
      </c>
      <c r="T597" s="67" t="n"/>
      <c r="U597" s="67" t="n"/>
      <c r="V597" s="67" t="n"/>
    </row>
    <row r="598">
      <c r="H598" s="104" t="n">
        <v>35492</v>
      </c>
      <c r="I598" s="105" t="n">
        <v>841.030029296875</v>
      </c>
      <c r="J598" s="106" t="n">
        <v>1.60860735320599</v>
      </c>
      <c r="K598" s="107">
        <f>K597*(1+Tbill_YTM)^(1/52)</f>
        <v/>
      </c>
      <c r="L598" s="67" t="n"/>
      <c r="M598" s="104" t="n">
        <v>35492</v>
      </c>
      <c r="N598" s="108">
        <f>N597*($I598/$I597)</f>
        <v/>
      </c>
      <c r="O598" s="108">
        <f t="array" ref="O598">IF(YEAR(M598)&lt;&gt;YEAR(M597),IF(O597&gt;INDEX(Table2xAcq.1[],_xlfn.AGGREGATE(15,6,(ROW(Tableyear1[])-ROW(INDEX(Tableyear1[],1,1))+1)/(YEAR(Tableyear1[])=YEAR(M597)),1)),O597-(O597-INDEX(Table2xAcq.1[],_xlfn.AGGREGATE(15,6,(ROW(Tableyear1[])-ROW(INDEX(Tableyear1[],1,1))+1)/(YEAR(Tableyear1[])=YEAR(M597)),1)))*$C$25,O597+MAX($Q$2:Q597)*$C$19),O597)*($J598/$J597)</f>
        <v/>
      </c>
      <c r="P598" s="108">
        <f t="array" ref="P598">IF(YEAR(M598)&lt;&gt;YEAR(M597),IF(O597&gt;INDEX(Table2xAcq.1[],_xlfn.AGGREGATE(15,6,(ROW(Tableyear1[])-ROW(INDEX(Tableyear1[],1,1))+1)/(YEAR(Tableyear1[])=YEAR(M597)),1)),P597+(O597-INDEX(Table2xAcq.1[],_xlfn.AGGREGATE(15,6,(ROW(Tableyear1[])-ROW(INDEX(Tableyear1[],1,1))+1)/(YEAR(Tableyear1[])=YEAR(M597)),1)))*$C$25,P597-MAX($Q$2:Q597)*$C$19),P597)*(1+Tbill_YTM)^(1/52)</f>
        <v/>
      </c>
      <c r="Q598" s="72">
        <f>SUM(N598:P598)</f>
        <v/>
      </c>
      <c r="R598" s="72">
        <f>IF(YEAR(M598)&lt;&gt;YEAR(M597), R597*EXP($C$20/52)+(-MAX(Q$2:Q597)*$C$19), R597*EXP($C$20/52))</f>
        <v/>
      </c>
      <c r="S598" s="73">
        <f>Q598/-R598</f>
        <v/>
      </c>
      <c r="T598" s="67" t="n"/>
      <c r="U598" s="67" t="n"/>
      <c r="V598" s="67" t="n"/>
    </row>
    <row r="599">
      <c r="H599" s="104" t="n">
        <v>35499</v>
      </c>
      <c r="I599" s="105" t="n">
        <v>838.97998046875</v>
      </c>
      <c r="J599" s="106" t="n">
        <v>1.600765246492844</v>
      </c>
      <c r="K599" s="107">
        <f>K598*(1+Tbill_YTM)^(1/52)</f>
        <v/>
      </c>
      <c r="L599" s="67" t="n"/>
      <c r="M599" s="104" t="n">
        <v>35499</v>
      </c>
      <c r="N599" s="108">
        <f>N598*($I599/$I598)</f>
        <v/>
      </c>
      <c r="O599" s="108">
        <f t="array" ref="O599">IF(YEAR(M599)&lt;&gt;YEAR(M598),IF(O598&gt;INDEX(Table2xAcq.1[],_xlfn.AGGREGATE(15,6,(ROW(Tableyear1[])-ROW(INDEX(Tableyear1[],1,1))+1)/(YEAR(Tableyear1[])=YEAR(M598)),1)),O598-(O598-INDEX(Table2xAcq.1[],_xlfn.AGGREGATE(15,6,(ROW(Tableyear1[])-ROW(INDEX(Tableyear1[],1,1))+1)/(YEAR(Tableyear1[])=YEAR(M598)),1)))*$C$25,O598+MAX($Q$2:Q598)*$C$19),O598)*($J599/$J598)</f>
        <v/>
      </c>
      <c r="P599" s="108">
        <f t="array" ref="P599">IF(YEAR(M599)&lt;&gt;YEAR(M598),IF(O598&gt;INDEX(Table2xAcq.1[],_xlfn.AGGREGATE(15,6,(ROW(Tableyear1[])-ROW(INDEX(Tableyear1[],1,1))+1)/(YEAR(Tableyear1[])=YEAR(M598)),1)),P598+(O598-INDEX(Table2xAcq.1[],_xlfn.AGGREGATE(15,6,(ROW(Tableyear1[])-ROW(INDEX(Tableyear1[],1,1))+1)/(YEAR(Tableyear1[])=YEAR(M598)),1)))*$C$25,P598-MAX($Q$2:Q598)*$C$19),P598)*(1+Tbill_YTM)^(1/52)</f>
        <v/>
      </c>
      <c r="Q599" s="72">
        <f>SUM(N599:P599)</f>
        <v/>
      </c>
      <c r="R599" s="72">
        <f>IF(YEAR(M599)&lt;&gt;YEAR(M598), R598*EXP($C$20/52)+(-MAX(Q$2:Q598)*$C$19), R598*EXP($C$20/52))</f>
        <v/>
      </c>
      <c r="S599" s="73">
        <f>Q599/-R599</f>
        <v/>
      </c>
      <c r="T599" s="67" t="n"/>
      <c r="U599" s="67" t="n"/>
      <c r="V599" s="67" t="n"/>
    </row>
    <row r="600">
      <c r="H600" s="104" t="n">
        <v>35506</v>
      </c>
      <c r="I600" s="105" t="n">
        <v>812.72998046875</v>
      </c>
      <c r="J600" s="106" t="n">
        <v>1.500595781908099</v>
      </c>
      <c r="K600" s="107">
        <f>K599*(1+Tbill_YTM)^(1/52)</f>
        <v/>
      </c>
      <c r="L600" s="67" t="n"/>
      <c r="M600" s="104" t="n">
        <v>35506</v>
      </c>
      <c r="N600" s="108">
        <f>N599*($I600/$I599)</f>
        <v/>
      </c>
      <c r="O600" s="108">
        <f t="array" ref="O600">IF(YEAR(M600)&lt;&gt;YEAR(M599),IF(O599&gt;INDEX(Table2xAcq.1[],_xlfn.AGGREGATE(15,6,(ROW(Tableyear1[])-ROW(INDEX(Tableyear1[],1,1))+1)/(YEAR(Tableyear1[])=YEAR(M599)),1)),O599-(O599-INDEX(Table2xAcq.1[],_xlfn.AGGREGATE(15,6,(ROW(Tableyear1[])-ROW(INDEX(Tableyear1[],1,1))+1)/(YEAR(Tableyear1[])=YEAR(M599)),1)))*$C$25,O599+MAX($Q$2:Q599)*$C$19),O599)*($J600/$J599)</f>
        <v/>
      </c>
      <c r="P600" s="108">
        <f t="array" ref="P600">IF(YEAR(M600)&lt;&gt;YEAR(M599),IF(O599&gt;INDEX(Table2xAcq.1[],_xlfn.AGGREGATE(15,6,(ROW(Tableyear1[])-ROW(INDEX(Tableyear1[],1,1))+1)/(YEAR(Tableyear1[])=YEAR(M599)),1)),P599+(O599-INDEX(Table2xAcq.1[],_xlfn.AGGREGATE(15,6,(ROW(Tableyear1[])-ROW(INDEX(Tableyear1[],1,1))+1)/(YEAR(Tableyear1[])=YEAR(M599)),1)))*$C$25,P599-MAX($Q$2:Q599)*$C$19),P599)*(1+Tbill_YTM)^(1/52)</f>
        <v/>
      </c>
      <c r="Q600" s="72">
        <f>SUM(N600:P600)</f>
        <v/>
      </c>
      <c r="R600" s="72">
        <f>IF(YEAR(M600)&lt;&gt;YEAR(M599), R599*EXP($C$20/52)+(-MAX(Q$2:Q599)*$C$19), R599*EXP($C$20/52))</f>
        <v/>
      </c>
      <c r="S600" s="73">
        <f>Q600/-R600</f>
        <v/>
      </c>
      <c r="T600" s="67" t="n"/>
      <c r="U600" s="67" t="n"/>
      <c r="V600" s="67" t="n"/>
    </row>
    <row r="601">
      <c r="H601" s="104" t="n">
        <v>35513</v>
      </c>
      <c r="I601" s="105" t="n">
        <v>818.739990234375</v>
      </c>
      <c r="J601" s="106" t="n">
        <v>1.522789119228624</v>
      </c>
      <c r="K601" s="107">
        <f>K600*(1+Tbill_YTM)^(1/52)</f>
        <v/>
      </c>
      <c r="L601" s="67" t="n"/>
      <c r="M601" s="104" t="n">
        <v>35513</v>
      </c>
      <c r="N601" s="108">
        <f>N600*($I601/$I600)</f>
        <v/>
      </c>
      <c r="O601" s="108">
        <f t="array" ref="O601">IF(YEAR(M601)&lt;&gt;YEAR(M600),IF(O600&gt;INDEX(Table2xAcq.1[],_xlfn.AGGREGATE(15,6,(ROW(Tableyear1[])-ROW(INDEX(Tableyear1[],1,1))+1)/(YEAR(Tableyear1[])=YEAR(M600)),1)),O600-(O600-INDEX(Table2xAcq.1[],_xlfn.AGGREGATE(15,6,(ROW(Tableyear1[])-ROW(INDEX(Tableyear1[],1,1))+1)/(YEAR(Tableyear1[])=YEAR(M600)),1)))*$C$25,O600+MAX($Q$2:Q600)*$C$19),O600)*($J601/$J600)</f>
        <v/>
      </c>
      <c r="P601" s="108">
        <f t="array" ref="P601">IF(YEAR(M601)&lt;&gt;YEAR(M600),IF(O600&gt;INDEX(Table2xAcq.1[],_xlfn.AGGREGATE(15,6,(ROW(Tableyear1[])-ROW(INDEX(Tableyear1[],1,1))+1)/(YEAR(Tableyear1[])=YEAR(M600)),1)),P600+(O600-INDEX(Table2xAcq.1[],_xlfn.AGGREGATE(15,6,(ROW(Tableyear1[])-ROW(INDEX(Tableyear1[],1,1))+1)/(YEAR(Tableyear1[])=YEAR(M600)),1)))*$C$25,P600-MAX($Q$2:Q600)*$C$19),P600)*(1+Tbill_YTM)^(1/52)</f>
        <v/>
      </c>
      <c r="Q601" s="72">
        <f>SUM(N601:P601)</f>
        <v/>
      </c>
      <c r="R601" s="72">
        <f>IF(YEAR(M601)&lt;&gt;YEAR(M600), R600*EXP($C$20/52)+(-MAX(Q$2:Q600)*$C$19), R600*EXP($C$20/52))</f>
        <v/>
      </c>
      <c r="S601" s="73">
        <f>Q601/-R601</f>
        <v/>
      </c>
      <c r="T601" s="67" t="n"/>
      <c r="U601" s="67" t="n"/>
      <c r="V601" s="67" t="n"/>
    </row>
    <row r="602">
      <c r="H602" s="104" t="n">
        <v>35520</v>
      </c>
      <c r="I602" s="105" t="n">
        <v>822.400024414062</v>
      </c>
      <c r="J602" s="106" t="n">
        <v>1.536403845005575</v>
      </c>
      <c r="K602" s="107">
        <f>K601*(1+Tbill_YTM)^(1/52)</f>
        <v/>
      </c>
      <c r="L602" s="67" t="n"/>
      <c r="M602" s="104" t="n">
        <v>35520</v>
      </c>
      <c r="N602" s="108">
        <f>N601*($I602/$I601)</f>
        <v/>
      </c>
      <c r="O602" s="108">
        <f t="array" ref="O602">IF(YEAR(M602)&lt;&gt;YEAR(M601),IF(O601&gt;INDEX(Table2xAcq.1[],_xlfn.AGGREGATE(15,6,(ROW(Tableyear1[])-ROW(INDEX(Tableyear1[],1,1))+1)/(YEAR(Tableyear1[])=YEAR(M601)),1)),O601-(O601-INDEX(Table2xAcq.1[],_xlfn.AGGREGATE(15,6,(ROW(Tableyear1[])-ROW(INDEX(Tableyear1[],1,1))+1)/(YEAR(Tableyear1[])=YEAR(M601)),1)))*$C$25,O601+MAX($Q$2:Q601)*$C$19),O601)*($J602/$J601)</f>
        <v/>
      </c>
      <c r="P602" s="108">
        <f t="array" ref="P602">IF(YEAR(M602)&lt;&gt;YEAR(M601),IF(O601&gt;INDEX(Table2xAcq.1[],_xlfn.AGGREGATE(15,6,(ROW(Tableyear1[])-ROW(INDEX(Tableyear1[],1,1))+1)/(YEAR(Tableyear1[])=YEAR(M601)),1)),P601+(O601-INDEX(Table2xAcq.1[],_xlfn.AGGREGATE(15,6,(ROW(Tableyear1[])-ROW(INDEX(Tableyear1[],1,1))+1)/(YEAR(Tableyear1[])=YEAR(M601)),1)))*$C$25,P601-MAX($Q$2:Q601)*$C$19),P601)*(1+Tbill_YTM)^(1/52)</f>
        <v/>
      </c>
      <c r="Q602" s="72">
        <f>SUM(N602:P602)</f>
        <v/>
      </c>
      <c r="R602" s="72">
        <f>IF(YEAR(M602)&lt;&gt;YEAR(M601), R601*EXP($C$20/52)+(-MAX(Q$2:Q601)*$C$19), R601*EXP($C$20/52))</f>
        <v/>
      </c>
      <c r="S602" s="73">
        <f>Q602/-R602</f>
        <v/>
      </c>
      <c r="T602" s="67" t="n"/>
      <c r="U602" s="67" t="n"/>
      <c r="V602" s="67" t="n"/>
    </row>
    <row r="603">
      <c r="H603" s="104" t="n">
        <v>35527</v>
      </c>
      <c r="I603" s="105" t="n">
        <v>789.969970703125</v>
      </c>
      <c r="J603" s="106" t="n">
        <v>1.415232498371143</v>
      </c>
      <c r="K603" s="107">
        <f>K602*(1+Tbill_YTM)^(1/52)</f>
        <v/>
      </c>
      <c r="L603" s="67" t="n"/>
      <c r="M603" s="104" t="n">
        <v>35527</v>
      </c>
      <c r="N603" s="108">
        <f>N602*($I603/$I602)</f>
        <v/>
      </c>
      <c r="O603" s="108">
        <f t="array" ref="O603">IF(YEAR(M603)&lt;&gt;YEAR(M602),IF(O602&gt;INDEX(Table2xAcq.1[],_xlfn.AGGREGATE(15,6,(ROW(Tableyear1[])-ROW(INDEX(Tableyear1[],1,1))+1)/(YEAR(Tableyear1[])=YEAR(M602)),1)),O602-(O602-INDEX(Table2xAcq.1[],_xlfn.AGGREGATE(15,6,(ROW(Tableyear1[])-ROW(INDEX(Tableyear1[],1,1))+1)/(YEAR(Tableyear1[])=YEAR(M602)),1)))*$C$25,O602+MAX($Q$2:Q602)*$C$19),O602)*($J603/$J602)</f>
        <v/>
      </c>
      <c r="P603" s="108">
        <f t="array" ref="P603">IF(YEAR(M603)&lt;&gt;YEAR(M602),IF(O602&gt;INDEX(Table2xAcq.1[],_xlfn.AGGREGATE(15,6,(ROW(Tableyear1[])-ROW(INDEX(Tableyear1[],1,1))+1)/(YEAR(Tableyear1[])=YEAR(M602)),1)),P602+(O602-INDEX(Table2xAcq.1[],_xlfn.AGGREGATE(15,6,(ROW(Tableyear1[])-ROW(INDEX(Tableyear1[],1,1))+1)/(YEAR(Tableyear1[])=YEAR(M602)),1)))*$C$25,P602-MAX($Q$2:Q602)*$C$19),P602)*(1+Tbill_YTM)^(1/52)</f>
        <v/>
      </c>
      <c r="Q603" s="72">
        <f>SUM(N603:P603)</f>
        <v/>
      </c>
      <c r="R603" s="72">
        <f>IF(YEAR(M603)&lt;&gt;YEAR(M602), R602*EXP($C$20/52)+(-MAX(Q$2:Q602)*$C$19), R602*EXP($C$20/52))</f>
        <v/>
      </c>
      <c r="S603" s="73">
        <f>Q603/-R603</f>
        <v/>
      </c>
      <c r="T603" s="67" t="n"/>
      <c r="U603" s="67" t="n"/>
      <c r="V603" s="67" t="n"/>
    </row>
    <row r="604">
      <c r="H604" s="104" t="n">
        <v>35534</v>
      </c>
      <c r="I604" s="105" t="n">
        <v>816.429992675781</v>
      </c>
      <c r="J604" s="106" t="n">
        <v>1.510038843908523</v>
      </c>
      <c r="K604" s="107">
        <f>K603*(1+Tbill_YTM)^(1/52)</f>
        <v/>
      </c>
      <c r="L604" s="67" t="n"/>
      <c r="M604" s="104" t="n">
        <v>35534</v>
      </c>
      <c r="N604" s="108">
        <f>N603*($I604/$I603)</f>
        <v/>
      </c>
      <c r="O604" s="108">
        <f t="array" ref="O604">IF(YEAR(M604)&lt;&gt;YEAR(M603),IF(O603&gt;INDEX(Table2xAcq.1[],_xlfn.AGGREGATE(15,6,(ROW(Tableyear1[])-ROW(INDEX(Tableyear1[],1,1))+1)/(YEAR(Tableyear1[])=YEAR(M603)),1)),O603-(O603-INDEX(Table2xAcq.1[],_xlfn.AGGREGATE(15,6,(ROW(Tableyear1[])-ROW(INDEX(Tableyear1[],1,1))+1)/(YEAR(Tableyear1[])=YEAR(M603)),1)))*$C$25,O603+MAX($Q$2:Q603)*$C$19),O603)*($J604/$J603)</f>
        <v/>
      </c>
      <c r="P604" s="108">
        <f t="array" ref="P604">IF(YEAR(M604)&lt;&gt;YEAR(M603),IF(O603&gt;INDEX(Table2xAcq.1[],_xlfn.AGGREGATE(15,6,(ROW(Tableyear1[])-ROW(INDEX(Tableyear1[],1,1))+1)/(YEAR(Tableyear1[])=YEAR(M603)),1)),P603+(O603-INDEX(Table2xAcq.1[],_xlfn.AGGREGATE(15,6,(ROW(Tableyear1[])-ROW(INDEX(Tableyear1[],1,1))+1)/(YEAR(Tableyear1[])=YEAR(M603)),1)))*$C$25,P603-MAX($Q$2:Q603)*$C$19),P603)*(1+Tbill_YTM)^(1/52)</f>
        <v/>
      </c>
      <c r="Q604" s="72">
        <f>SUM(N604:P604)</f>
        <v/>
      </c>
      <c r="R604" s="72">
        <f>IF(YEAR(M604)&lt;&gt;YEAR(M603), R603*EXP($C$20/52)+(-MAX(Q$2:Q603)*$C$19), R603*EXP($C$20/52))</f>
        <v/>
      </c>
      <c r="S604" s="73">
        <f>Q604/-R604</f>
        <v/>
      </c>
      <c r="T604" s="67" t="n"/>
      <c r="U604" s="67" t="n"/>
      <c r="V604" s="67" t="n"/>
    </row>
    <row r="605">
      <c r="H605" s="104" t="n">
        <v>35541</v>
      </c>
      <c r="I605" s="105" t="n">
        <v>818.570007324218</v>
      </c>
      <c r="J605" s="106" t="n">
        <v>1.517955028455056</v>
      </c>
      <c r="K605" s="107">
        <f>K604*(1+Tbill_YTM)^(1/52)</f>
        <v/>
      </c>
      <c r="L605" s="67" t="n"/>
      <c r="M605" s="104" t="n">
        <v>35541</v>
      </c>
      <c r="N605" s="108">
        <f>N604*($I605/$I604)</f>
        <v/>
      </c>
      <c r="O605" s="108">
        <f t="array" ref="O605">IF(YEAR(M605)&lt;&gt;YEAR(M604),IF(O604&gt;INDEX(Table2xAcq.1[],_xlfn.AGGREGATE(15,6,(ROW(Tableyear1[])-ROW(INDEX(Tableyear1[],1,1))+1)/(YEAR(Tableyear1[])=YEAR(M604)),1)),O604-(O604-INDEX(Table2xAcq.1[],_xlfn.AGGREGATE(15,6,(ROW(Tableyear1[])-ROW(INDEX(Tableyear1[],1,1))+1)/(YEAR(Tableyear1[])=YEAR(M604)),1)))*$C$25,O604+MAX($Q$2:Q604)*$C$19),O604)*($J605/$J604)</f>
        <v/>
      </c>
      <c r="P605" s="108">
        <f t="array" ref="P605">IF(YEAR(M605)&lt;&gt;YEAR(M604),IF(O604&gt;INDEX(Table2xAcq.1[],_xlfn.AGGREGATE(15,6,(ROW(Tableyear1[])-ROW(INDEX(Tableyear1[],1,1))+1)/(YEAR(Tableyear1[])=YEAR(M604)),1)),P604+(O604-INDEX(Table2xAcq.1[],_xlfn.AGGREGATE(15,6,(ROW(Tableyear1[])-ROW(INDEX(Tableyear1[],1,1))+1)/(YEAR(Tableyear1[])=YEAR(M604)),1)))*$C$25,P604-MAX($Q$2:Q604)*$C$19),P604)*(1+Tbill_YTM)^(1/52)</f>
        <v/>
      </c>
      <c r="Q605" s="72">
        <f>SUM(N605:P605)</f>
        <v/>
      </c>
      <c r="R605" s="72">
        <f>IF(YEAR(M605)&lt;&gt;YEAR(M604), R604*EXP($C$20/52)+(-MAX(Q$2:Q604)*$C$19), R604*EXP($C$20/52))</f>
        <v/>
      </c>
      <c r="S605" s="73">
        <f>Q605/-R605</f>
        <v/>
      </c>
      <c r="T605" s="67" t="n"/>
      <c r="U605" s="67" t="n"/>
      <c r="V605" s="67" t="n"/>
    </row>
    <row r="606">
      <c r="H606" s="104" t="n">
        <v>35548</v>
      </c>
      <c r="I606" s="105" t="n">
        <v>909.489990234375</v>
      </c>
      <c r="J606" s="106" t="n">
        <v>1.855158796026904</v>
      </c>
      <c r="K606" s="107">
        <f>K605*(1+Tbill_YTM)^(1/52)</f>
        <v/>
      </c>
      <c r="L606" s="67" t="n"/>
      <c r="M606" s="104" t="n">
        <v>35548</v>
      </c>
      <c r="N606" s="108">
        <f>N605*($I606/$I605)</f>
        <v/>
      </c>
      <c r="O606" s="108">
        <f t="array" ref="O606">IF(YEAR(M606)&lt;&gt;YEAR(M605),IF(O605&gt;INDEX(Table2xAcq.1[],_xlfn.AGGREGATE(15,6,(ROW(Tableyear1[])-ROW(INDEX(Tableyear1[],1,1))+1)/(YEAR(Tableyear1[])=YEAR(M605)),1)),O605-(O605-INDEX(Table2xAcq.1[],_xlfn.AGGREGATE(15,6,(ROW(Tableyear1[])-ROW(INDEX(Tableyear1[],1,1))+1)/(YEAR(Tableyear1[])=YEAR(M605)),1)))*$C$25,O605+MAX($Q$2:Q605)*$C$19),O605)*($J606/$J605)</f>
        <v/>
      </c>
      <c r="P606" s="108">
        <f t="array" ref="P606">IF(YEAR(M606)&lt;&gt;YEAR(M605),IF(O605&gt;INDEX(Table2xAcq.1[],_xlfn.AGGREGATE(15,6,(ROW(Tableyear1[])-ROW(INDEX(Tableyear1[],1,1))+1)/(YEAR(Tableyear1[])=YEAR(M605)),1)),P605+(O605-INDEX(Table2xAcq.1[],_xlfn.AGGREGATE(15,6,(ROW(Tableyear1[])-ROW(INDEX(Tableyear1[],1,1))+1)/(YEAR(Tableyear1[])=YEAR(M605)),1)))*$C$25,P605-MAX($Q$2:Q605)*$C$19),P605)*(1+Tbill_YTM)^(1/52)</f>
        <v/>
      </c>
      <c r="Q606" s="72">
        <f>SUM(N606:P606)</f>
        <v/>
      </c>
      <c r="R606" s="72">
        <f>IF(YEAR(M606)&lt;&gt;YEAR(M605), R605*EXP($C$20/52)+(-MAX(Q$2:Q605)*$C$19), R605*EXP($C$20/52))</f>
        <v/>
      </c>
      <c r="S606" s="73">
        <f>Q606/-R606</f>
        <v/>
      </c>
      <c r="T606" s="67" t="n"/>
      <c r="U606" s="67" t="n"/>
      <c r="V606" s="67" t="n"/>
    </row>
    <row r="607">
      <c r="H607" s="104" t="n">
        <v>35555</v>
      </c>
      <c r="I607" s="105" t="n">
        <v>919.080017089843</v>
      </c>
      <c r="J607" s="106" t="n">
        <v>1.894281871302247</v>
      </c>
      <c r="K607" s="107">
        <f>K606*(1+Tbill_YTM)^(1/52)</f>
        <v/>
      </c>
      <c r="L607" s="67" t="n"/>
      <c r="M607" s="104" t="n">
        <v>35555</v>
      </c>
      <c r="N607" s="108">
        <f>N606*($I607/$I606)</f>
        <v/>
      </c>
      <c r="O607" s="108">
        <f t="array" ref="O607">IF(YEAR(M607)&lt;&gt;YEAR(M606),IF(O606&gt;INDEX(Table2xAcq.1[],_xlfn.AGGREGATE(15,6,(ROW(Tableyear1[])-ROW(INDEX(Tableyear1[],1,1))+1)/(YEAR(Tableyear1[])=YEAR(M606)),1)),O606-(O606-INDEX(Table2xAcq.1[],_xlfn.AGGREGATE(15,6,(ROW(Tableyear1[])-ROW(INDEX(Tableyear1[],1,1))+1)/(YEAR(Tableyear1[])=YEAR(M606)),1)))*$C$25,O606+MAX($Q$2:Q606)*$C$19),O606)*($J607/$J606)</f>
        <v/>
      </c>
      <c r="P607" s="108">
        <f t="array" ref="P607">IF(YEAR(M607)&lt;&gt;YEAR(M606),IF(O606&gt;INDEX(Table2xAcq.1[],_xlfn.AGGREGATE(15,6,(ROW(Tableyear1[])-ROW(INDEX(Tableyear1[],1,1))+1)/(YEAR(Tableyear1[])=YEAR(M606)),1)),P606+(O606-INDEX(Table2xAcq.1[],_xlfn.AGGREGATE(15,6,(ROW(Tableyear1[])-ROW(INDEX(Tableyear1[],1,1))+1)/(YEAR(Tableyear1[])=YEAR(M606)),1)))*$C$25,P606-MAX($Q$2:Q606)*$C$19),P606)*(1+Tbill_YTM)^(1/52)</f>
        <v/>
      </c>
      <c r="Q607" s="72">
        <f>SUM(N607:P607)</f>
        <v/>
      </c>
      <c r="R607" s="72">
        <f>IF(YEAR(M607)&lt;&gt;YEAR(M606), R606*EXP($C$20/52)+(-MAX(Q$2:Q606)*$C$19), R606*EXP($C$20/52))</f>
        <v/>
      </c>
      <c r="S607" s="73">
        <f>Q607/-R607</f>
        <v/>
      </c>
      <c r="T607" s="67" t="n"/>
      <c r="U607" s="67" t="n"/>
      <c r="V607" s="67" t="n"/>
    </row>
    <row r="608">
      <c r="H608" s="104" t="n">
        <v>35562</v>
      </c>
      <c r="I608" s="105" t="n">
        <v>915.289978027343</v>
      </c>
      <c r="J608" s="106" t="n">
        <v>1.878658852296016</v>
      </c>
      <c r="K608" s="107">
        <f>K607*(1+Tbill_YTM)^(1/52)</f>
        <v/>
      </c>
      <c r="L608" s="67" t="n"/>
      <c r="M608" s="104" t="n">
        <v>35562</v>
      </c>
      <c r="N608" s="108">
        <f>N607*($I608/$I607)</f>
        <v/>
      </c>
      <c r="O608" s="108">
        <f t="array" ref="O608">IF(YEAR(M608)&lt;&gt;YEAR(M607),IF(O607&gt;INDEX(Table2xAcq.1[],_xlfn.AGGREGATE(15,6,(ROW(Tableyear1[])-ROW(INDEX(Tableyear1[],1,1))+1)/(YEAR(Tableyear1[])=YEAR(M607)),1)),O607-(O607-INDEX(Table2xAcq.1[],_xlfn.AGGREGATE(15,6,(ROW(Tableyear1[])-ROW(INDEX(Tableyear1[],1,1))+1)/(YEAR(Tableyear1[])=YEAR(M607)),1)))*$C$25,O607+MAX($Q$2:Q607)*$C$19),O607)*($J608/$J607)</f>
        <v/>
      </c>
      <c r="P608" s="108">
        <f t="array" ref="P608">IF(YEAR(M608)&lt;&gt;YEAR(M607),IF(O607&gt;INDEX(Table2xAcq.1[],_xlfn.AGGREGATE(15,6,(ROW(Tableyear1[])-ROW(INDEX(Tableyear1[],1,1))+1)/(YEAR(Tableyear1[])=YEAR(M607)),1)),P607+(O607-INDEX(Table2xAcq.1[],_xlfn.AGGREGATE(15,6,(ROW(Tableyear1[])-ROW(INDEX(Tableyear1[],1,1))+1)/(YEAR(Tableyear1[])=YEAR(M607)),1)))*$C$25,P607-MAX($Q$2:Q607)*$C$19),P607)*(1+Tbill_YTM)^(1/52)</f>
        <v/>
      </c>
      <c r="Q608" s="72">
        <f>SUM(N608:P608)</f>
        <v/>
      </c>
      <c r="R608" s="72">
        <f>IF(YEAR(M608)&lt;&gt;YEAR(M607), R607*EXP($C$20/52)+(-MAX(Q$2:Q607)*$C$19), R607*EXP($C$20/52))</f>
        <v/>
      </c>
      <c r="S608" s="73">
        <f>Q608/-R608</f>
        <v/>
      </c>
      <c r="T608" s="67" t="n"/>
      <c r="U608" s="67" t="n"/>
      <c r="V608" s="67" t="n"/>
    </row>
    <row r="609">
      <c r="H609" s="104" t="n">
        <v>35569</v>
      </c>
      <c r="I609" s="105" t="n">
        <v>959.080017089843</v>
      </c>
      <c r="J609" s="106" t="n">
        <v>2.058419466969099</v>
      </c>
      <c r="K609" s="107">
        <f>K608*(1+Tbill_YTM)^(1/52)</f>
        <v/>
      </c>
      <c r="L609" s="67" t="n"/>
      <c r="M609" s="104" t="n">
        <v>35569</v>
      </c>
      <c r="N609" s="108">
        <f>N608*($I609/$I608)</f>
        <v/>
      </c>
      <c r="O609" s="108">
        <f t="array" ref="O609">IF(YEAR(M609)&lt;&gt;YEAR(M608),IF(O608&gt;INDEX(Table2xAcq.1[],_xlfn.AGGREGATE(15,6,(ROW(Tableyear1[])-ROW(INDEX(Tableyear1[],1,1))+1)/(YEAR(Tableyear1[])=YEAR(M608)),1)),O608-(O608-INDEX(Table2xAcq.1[],_xlfn.AGGREGATE(15,6,(ROW(Tableyear1[])-ROW(INDEX(Tableyear1[],1,1))+1)/(YEAR(Tableyear1[])=YEAR(M608)),1)))*$C$25,O608+MAX($Q$2:Q608)*$C$19),O608)*($J609/$J608)</f>
        <v/>
      </c>
      <c r="P609" s="108">
        <f t="array" ref="P609">IF(YEAR(M609)&lt;&gt;YEAR(M608),IF(O608&gt;INDEX(Table2xAcq.1[],_xlfn.AGGREGATE(15,6,(ROW(Tableyear1[])-ROW(INDEX(Tableyear1[],1,1))+1)/(YEAR(Tableyear1[])=YEAR(M608)),1)),P608+(O608-INDEX(Table2xAcq.1[],_xlfn.AGGREGATE(15,6,(ROW(Tableyear1[])-ROW(INDEX(Tableyear1[],1,1))+1)/(YEAR(Tableyear1[])=YEAR(M608)),1)))*$C$25,P608-MAX($Q$2:Q608)*$C$19),P608)*(1+Tbill_YTM)^(1/52)</f>
        <v/>
      </c>
      <c r="Q609" s="72">
        <f>SUM(N609:P609)</f>
        <v/>
      </c>
      <c r="R609" s="72">
        <f>IF(YEAR(M609)&lt;&gt;YEAR(M608), R608*EXP($C$20/52)+(-MAX(Q$2:Q608)*$C$19), R608*EXP($C$20/52))</f>
        <v/>
      </c>
      <c r="S609" s="73">
        <f>Q609/-R609</f>
        <v/>
      </c>
      <c r="T609" s="67" t="n"/>
      <c r="U609" s="67" t="n"/>
      <c r="V609" s="67" t="n"/>
    </row>
    <row r="610">
      <c r="H610" s="104" t="n">
        <v>35576</v>
      </c>
      <c r="I610" s="105" t="n">
        <v>958.849975585937</v>
      </c>
      <c r="J610" s="106" t="n">
        <v>2.057432016701315</v>
      </c>
      <c r="K610" s="107">
        <f>K609*(1+Tbill_YTM)^(1/52)</f>
        <v/>
      </c>
      <c r="L610" s="67" t="n"/>
      <c r="M610" s="104" t="n">
        <v>35576</v>
      </c>
      <c r="N610" s="108">
        <f>N609*($I610/$I609)</f>
        <v/>
      </c>
      <c r="O610" s="108">
        <f t="array" ref="O610">IF(YEAR(M610)&lt;&gt;YEAR(M609),IF(O609&gt;INDEX(Table2xAcq.1[],_xlfn.AGGREGATE(15,6,(ROW(Tableyear1[])-ROW(INDEX(Tableyear1[],1,1))+1)/(YEAR(Tableyear1[])=YEAR(M609)),1)),O609-(O609-INDEX(Table2xAcq.1[],_xlfn.AGGREGATE(15,6,(ROW(Tableyear1[])-ROW(INDEX(Tableyear1[],1,1))+1)/(YEAR(Tableyear1[])=YEAR(M609)),1)))*$C$25,O609+MAX($Q$2:Q609)*$C$19),O609)*($J610/$J609)</f>
        <v/>
      </c>
      <c r="P610" s="108">
        <f t="array" ref="P610">IF(YEAR(M610)&lt;&gt;YEAR(M609),IF(O609&gt;INDEX(Table2xAcq.1[],_xlfn.AGGREGATE(15,6,(ROW(Tableyear1[])-ROW(INDEX(Tableyear1[],1,1))+1)/(YEAR(Tableyear1[])=YEAR(M609)),1)),P609+(O609-INDEX(Table2xAcq.1[],_xlfn.AGGREGATE(15,6,(ROW(Tableyear1[])-ROW(INDEX(Tableyear1[],1,1))+1)/(YEAR(Tableyear1[])=YEAR(M609)),1)))*$C$25,P609-MAX($Q$2:Q609)*$C$19),P609)*(1+Tbill_YTM)^(1/52)</f>
        <v/>
      </c>
      <c r="Q610" s="72">
        <f>SUM(N610:P610)</f>
        <v/>
      </c>
      <c r="R610" s="72">
        <f>IF(YEAR(M610)&lt;&gt;YEAR(M609), R609*EXP($C$20/52)+(-MAX(Q$2:Q609)*$C$19), R609*EXP($C$20/52))</f>
        <v/>
      </c>
      <c r="S610" s="73">
        <f>Q610/-R610</f>
        <v/>
      </c>
      <c r="T610" s="67" t="n"/>
      <c r="U610" s="67" t="n"/>
      <c r="V610" s="67" t="n"/>
    </row>
    <row r="611">
      <c r="H611" s="104" t="n">
        <v>35583</v>
      </c>
      <c r="I611" s="105" t="n">
        <v>944.989990234375</v>
      </c>
      <c r="J611" s="106" t="n">
        <v>1.997952476962287</v>
      </c>
      <c r="K611" s="107">
        <f>K610*(1+Tbill_YTM)^(1/52)</f>
        <v/>
      </c>
      <c r="L611" s="67" t="n"/>
      <c r="M611" s="104" t="n">
        <v>35583</v>
      </c>
      <c r="N611" s="108">
        <f>N610*($I611/$I610)</f>
        <v/>
      </c>
      <c r="O611" s="108">
        <f t="array" ref="O611">IF(YEAR(M611)&lt;&gt;YEAR(M610),IF(O610&gt;INDEX(Table2xAcq.1[],_xlfn.AGGREGATE(15,6,(ROW(Tableyear1[])-ROW(INDEX(Tableyear1[],1,1))+1)/(YEAR(Tableyear1[])=YEAR(M610)),1)),O610-(O610-INDEX(Table2xAcq.1[],_xlfn.AGGREGATE(15,6,(ROW(Tableyear1[])-ROW(INDEX(Tableyear1[],1,1))+1)/(YEAR(Tableyear1[])=YEAR(M610)),1)))*$C$25,O610+MAX($Q$2:Q610)*$C$19),O610)*($J611/$J610)</f>
        <v/>
      </c>
      <c r="P611" s="108">
        <f t="array" ref="P611">IF(YEAR(M611)&lt;&gt;YEAR(M610),IF(O610&gt;INDEX(Table2xAcq.1[],_xlfn.AGGREGATE(15,6,(ROW(Tableyear1[])-ROW(INDEX(Tableyear1[],1,1))+1)/(YEAR(Tableyear1[])=YEAR(M610)),1)),P610+(O610-INDEX(Table2xAcq.1[],_xlfn.AGGREGATE(15,6,(ROW(Tableyear1[])-ROW(INDEX(Tableyear1[],1,1))+1)/(YEAR(Tableyear1[])=YEAR(M610)),1)))*$C$25,P610-MAX($Q$2:Q610)*$C$19),P610)*(1+Tbill_YTM)^(1/52)</f>
        <v/>
      </c>
      <c r="Q611" s="72">
        <f>SUM(N611:P611)</f>
        <v/>
      </c>
      <c r="R611" s="72">
        <f>IF(YEAR(M611)&lt;&gt;YEAR(M610), R610*EXP($C$20/52)+(-MAX(Q$2:Q610)*$C$19), R610*EXP($C$20/52))</f>
        <v/>
      </c>
      <c r="S611" s="73">
        <f>Q611/-R611</f>
        <v/>
      </c>
      <c r="T611" s="67" t="n"/>
      <c r="U611" s="67" t="n"/>
      <c r="V611" s="67" t="n"/>
    </row>
    <row r="612">
      <c r="H612" s="104" t="n">
        <v>35590</v>
      </c>
      <c r="I612" s="105" t="n">
        <v>964.400024414062</v>
      </c>
      <c r="J612" s="106" t="n">
        <v>2.08002811007584</v>
      </c>
      <c r="K612" s="107">
        <f>K611*(1+Tbill_YTM)^(1/52)</f>
        <v/>
      </c>
      <c r="L612" s="67" t="n"/>
      <c r="M612" s="104" t="n">
        <v>35590</v>
      </c>
      <c r="N612" s="108">
        <f>N611*($I612/$I611)</f>
        <v/>
      </c>
      <c r="O612" s="108">
        <f t="array" ref="O612">IF(YEAR(M612)&lt;&gt;YEAR(M611),IF(O611&gt;INDEX(Table2xAcq.1[],_xlfn.AGGREGATE(15,6,(ROW(Tableyear1[])-ROW(INDEX(Tableyear1[],1,1))+1)/(YEAR(Tableyear1[])=YEAR(M611)),1)),O611-(O611-INDEX(Table2xAcq.1[],_xlfn.AGGREGATE(15,6,(ROW(Tableyear1[])-ROW(INDEX(Tableyear1[],1,1))+1)/(YEAR(Tableyear1[])=YEAR(M611)),1)))*$C$25,O611+MAX($Q$2:Q611)*$C$19),O611)*($J612/$J611)</f>
        <v/>
      </c>
      <c r="P612" s="108">
        <f t="array" ref="P612">IF(YEAR(M612)&lt;&gt;YEAR(M611),IF(O611&gt;INDEX(Table2xAcq.1[],_xlfn.AGGREGATE(15,6,(ROW(Tableyear1[])-ROW(INDEX(Tableyear1[],1,1))+1)/(YEAR(Tableyear1[])=YEAR(M611)),1)),P611+(O611-INDEX(Table2xAcq.1[],_xlfn.AGGREGATE(15,6,(ROW(Tableyear1[])-ROW(INDEX(Tableyear1[],1,1))+1)/(YEAR(Tableyear1[])=YEAR(M611)),1)))*$C$25,P611-MAX($Q$2:Q611)*$C$19),P611)*(1+Tbill_YTM)^(1/52)</f>
        <v/>
      </c>
      <c r="Q612" s="72">
        <f>SUM(N612:P612)</f>
        <v/>
      </c>
      <c r="R612" s="72">
        <f>IF(YEAR(M612)&lt;&gt;YEAR(M611), R611*EXP($C$20/52)+(-MAX(Q$2:Q611)*$C$19), R611*EXP($C$20/52))</f>
        <v/>
      </c>
      <c r="S612" s="73">
        <f>Q612/-R612</f>
        <v/>
      </c>
      <c r="T612" s="67" t="n"/>
      <c r="U612" s="67" t="n"/>
      <c r="V612" s="67" t="n"/>
    </row>
    <row r="613">
      <c r="H613" s="104" t="n">
        <v>35597</v>
      </c>
      <c r="I613" s="105" t="n">
        <v>981.409973144531</v>
      </c>
      <c r="J613" s="106" t="n">
        <v>2.153402582524284</v>
      </c>
      <c r="K613" s="107">
        <f>K612*(1+Tbill_YTM)^(1/52)</f>
        <v/>
      </c>
      <c r="L613" s="67" t="n"/>
      <c r="M613" s="104" t="n">
        <v>35597</v>
      </c>
      <c r="N613" s="108">
        <f>N612*($I613/$I612)</f>
        <v/>
      </c>
      <c r="O613" s="108">
        <f t="array" ref="O613">IF(YEAR(M613)&lt;&gt;YEAR(M612),IF(O612&gt;INDEX(Table2xAcq.1[],_xlfn.AGGREGATE(15,6,(ROW(Tableyear1[])-ROW(INDEX(Tableyear1[],1,1))+1)/(YEAR(Tableyear1[])=YEAR(M612)),1)),O612-(O612-INDEX(Table2xAcq.1[],_xlfn.AGGREGATE(15,6,(ROW(Tableyear1[])-ROW(INDEX(Tableyear1[],1,1))+1)/(YEAR(Tableyear1[])=YEAR(M612)),1)))*$C$25,O612+MAX($Q$2:Q612)*$C$19),O612)*($J613/$J612)</f>
        <v/>
      </c>
      <c r="P613" s="108">
        <f t="array" ref="P613">IF(YEAR(M613)&lt;&gt;YEAR(M612),IF(O612&gt;INDEX(Table2xAcq.1[],_xlfn.AGGREGATE(15,6,(ROW(Tableyear1[])-ROW(INDEX(Tableyear1[],1,1))+1)/(YEAR(Tableyear1[])=YEAR(M612)),1)),P612+(O612-INDEX(Table2xAcq.1[],_xlfn.AGGREGATE(15,6,(ROW(Tableyear1[])-ROW(INDEX(Tableyear1[],1,1))+1)/(YEAR(Tableyear1[])=YEAR(M612)),1)))*$C$25,P612-MAX($Q$2:Q612)*$C$19),P612)*(1+Tbill_YTM)^(1/52)</f>
        <v/>
      </c>
      <c r="Q613" s="72">
        <f>SUM(N613:P613)</f>
        <v/>
      </c>
      <c r="R613" s="72">
        <f>IF(YEAR(M613)&lt;&gt;YEAR(M612), R612*EXP($C$20/52)+(-MAX(Q$2:Q612)*$C$19), R612*EXP($C$20/52))</f>
        <v/>
      </c>
      <c r="S613" s="73">
        <f>Q613/-R613</f>
        <v/>
      </c>
      <c r="T613" s="67" t="n"/>
      <c r="U613" s="67" t="n"/>
      <c r="V613" s="67" t="n"/>
    </row>
    <row r="614">
      <c r="H614" s="104" t="n">
        <v>35604</v>
      </c>
      <c r="I614" s="105" t="n">
        <v>963.010009765625</v>
      </c>
      <c r="J614" s="106" t="n">
        <v>2.072656452481333</v>
      </c>
      <c r="K614" s="107">
        <f>K613*(1+Tbill_YTM)^(1/52)</f>
        <v/>
      </c>
      <c r="L614" s="67" t="n"/>
      <c r="M614" s="104" t="n">
        <v>35604</v>
      </c>
      <c r="N614" s="108">
        <f>N613*($I614/$I613)</f>
        <v/>
      </c>
      <c r="O614" s="108">
        <f t="array" ref="O614">IF(YEAR(M614)&lt;&gt;YEAR(M613),IF(O613&gt;INDEX(Table2xAcq.1[],_xlfn.AGGREGATE(15,6,(ROW(Tableyear1[])-ROW(INDEX(Tableyear1[],1,1))+1)/(YEAR(Tableyear1[])=YEAR(M613)),1)),O613-(O613-INDEX(Table2xAcq.1[],_xlfn.AGGREGATE(15,6,(ROW(Tableyear1[])-ROW(INDEX(Tableyear1[],1,1))+1)/(YEAR(Tableyear1[])=YEAR(M613)),1)))*$C$25,O613+MAX($Q$2:Q613)*$C$19),O613)*($J614/$J613)</f>
        <v/>
      </c>
      <c r="P614" s="108">
        <f t="array" ref="P614">IF(YEAR(M614)&lt;&gt;YEAR(M613),IF(O613&gt;INDEX(Table2xAcq.1[],_xlfn.AGGREGATE(15,6,(ROW(Tableyear1[])-ROW(INDEX(Tableyear1[],1,1))+1)/(YEAR(Tableyear1[])=YEAR(M613)),1)),P613+(O613-INDEX(Table2xAcq.1[],_xlfn.AGGREGATE(15,6,(ROW(Tableyear1[])-ROW(INDEX(Tableyear1[],1,1))+1)/(YEAR(Tableyear1[])=YEAR(M613)),1)))*$C$25,P613-MAX($Q$2:Q613)*$C$19),P613)*(1+Tbill_YTM)^(1/52)</f>
        <v/>
      </c>
      <c r="Q614" s="72">
        <f>SUM(N614:P614)</f>
        <v/>
      </c>
      <c r="R614" s="72">
        <f>IF(YEAR(M614)&lt;&gt;YEAR(M613), R613*EXP($C$20/52)+(-MAX(Q$2:Q613)*$C$19), R613*EXP($C$20/52))</f>
        <v/>
      </c>
      <c r="S614" s="73">
        <f>Q614/-R614</f>
        <v/>
      </c>
      <c r="T614" s="67" t="n"/>
      <c r="U614" s="67" t="n"/>
      <c r="V614" s="67" t="n"/>
    </row>
    <row r="615">
      <c r="H615" s="104" t="n">
        <v>35611</v>
      </c>
      <c r="I615" s="105" t="n">
        <v>986.52001953125</v>
      </c>
      <c r="J615" s="106" t="n">
        <v>2.173856176148756</v>
      </c>
      <c r="K615" s="107">
        <f>K614*(1+Tbill_YTM)^(1/52)</f>
        <v/>
      </c>
      <c r="L615" s="67" t="n"/>
      <c r="M615" s="104" t="n">
        <v>35611</v>
      </c>
      <c r="N615" s="108">
        <f>N614*($I615/$I614)</f>
        <v/>
      </c>
      <c r="O615" s="108">
        <f t="array" ref="O615">IF(YEAR(M615)&lt;&gt;YEAR(M614),IF(O614&gt;INDEX(Table2xAcq.1[],_xlfn.AGGREGATE(15,6,(ROW(Tableyear1[])-ROW(INDEX(Tableyear1[],1,1))+1)/(YEAR(Tableyear1[])=YEAR(M614)),1)),O614-(O614-INDEX(Table2xAcq.1[],_xlfn.AGGREGATE(15,6,(ROW(Tableyear1[])-ROW(INDEX(Tableyear1[],1,1))+1)/(YEAR(Tableyear1[])=YEAR(M614)),1)))*$C$25,O614+MAX($Q$2:Q614)*$C$19),O614)*($J615/$J614)</f>
        <v/>
      </c>
      <c r="P615" s="108">
        <f t="array" ref="P615">IF(YEAR(M615)&lt;&gt;YEAR(M614),IF(O614&gt;INDEX(Table2xAcq.1[],_xlfn.AGGREGATE(15,6,(ROW(Tableyear1[])-ROW(INDEX(Tableyear1[],1,1))+1)/(YEAR(Tableyear1[])=YEAR(M614)),1)),P614+(O614-INDEX(Table2xAcq.1[],_xlfn.AGGREGATE(15,6,(ROW(Tableyear1[])-ROW(INDEX(Tableyear1[],1,1))+1)/(YEAR(Tableyear1[])=YEAR(M614)),1)))*$C$25,P614-MAX($Q$2:Q614)*$C$19),P614)*(1+Tbill_YTM)^(1/52)</f>
        <v/>
      </c>
      <c r="Q615" s="72">
        <f>SUM(N615:P615)</f>
        <v/>
      </c>
      <c r="R615" s="72">
        <f>IF(YEAR(M615)&lt;&gt;YEAR(M614), R614*EXP($C$20/52)+(-MAX(Q$2:Q614)*$C$19), R614*EXP($C$20/52))</f>
        <v/>
      </c>
      <c r="S615" s="73">
        <f>Q615/-R615</f>
        <v/>
      </c>
      <c r="T615" s="67" t="n"/>
      <c r="U615" s="67" t="n"/>
      <c r="V615" s="67" t="n"/>
    </row>
    <row r="616">
      <c r="H616" s="104" t="n">
        <v>35618</v>
      </c>
      <c r="I616" s="105" t="n">
        <v>1015.61999511718</v>
      </c>
      <c r="J616" s="106" t="n">
        <v>2.302103267745153</v>
      </c>
      <c r="K616" s="107">
        <f>K615*(1+Tbill_YTM)^(1/52)</f>
        <v/>
      </c>
      <c r="L616" s="67" t="n"/>
      <c r="M616" s="104" t="n">
        <v>35618</v>
      </c>
      <c r="N616" s="108">
        <f>N615*($I616/$I615)</f>
        <v/>
      </c>
      <c r="O616" s="108">
        <f t="array" ref="O616">IF(YEAR(M616)&lt;&gt;YEAR(M615),IF(O615&gt;INDEX(Table2xAcq.1[],_xlfn.AGGREGATE(15,6,(ROW(Tableyear1[])-ROW(INDEX(Tableyear1[],1,1))+1)/(YEAR(Tableyear1[])=YEAR(M615)),1)),O615-(O615-INDEX(Table2xAcq.1[],_xlfn.AGGREGATE(15,6,(ROW(Tableyear1[])-ROW(INDEX(Tableyear1[],1,1))+1)/(YEAR(Tableyear1[])=YEAR(M615)),1)))*$C$25,O615+MAX($Q$2:Q615)*$C$19),O615)*($J616/$J615)</f>
        <v/>
      </c>
      <c r="P616" s="108">
        <f t="array" ref="P616">IF(YEAR(M616)&lt;&gt;YEAR(M615),IF(O615&gt;INDEX(Table2xAcq.1[],_xlfn.AGGREGATE(15,6,(ROW(Tableyear1[])-ROW(INDEX(Tableyear1[],1,1))+1)/(YEAR(Tableyear1[])=YEAR(M615)),1)),P615+(O615-INDEX(Table2xAcq.1[],_xlfn.AGGREGATE(15,6,(ROW(Tableyear1[])-ROW(INDEX(Tableyear1[],1,1))+1)/(YEAR(Tableyear1[])=YEAR(M615)),1)))*$C$25,P615-MAX($Q$2:Q615)*$C$19),P615)*(1+Tbill_YTM)^(1/52)</f>
        <v/>
      </c>
      <c r="Q616" s="72">
        <f>SUM(N616:P616)</f>
        <v/>
      </c>
      <c r="R616" s="72">
        <f>IF(YEAR(M616)&lt;&gt;YEAR(M615), R615*EXP($C$20/52)+(-MAX(Q$2:Q615)*$C$19), R615*EXP($C$20/52))</f>
        <v/>
      </c>
      <c r="S616" s="73">
        <f>Q616/-R616</f>
        <v/>
      </c>
      <c r="T616" s="67" t="n"/>
      <c r="U616" s="67" t="n"/>
      <c r="V616" s="67" t="n"/>
    </row>
    <row r="617">
      <c r="H617" s="104" t="n">
        <v>35625</v>
      </c>
      <c r="I617" s="105" t="n">
        <v>1070.98999023437</v>
      </c>
      <c r="J617" s="106" t="n">
        <v>2.553117322819185</v>
      </c>
      <c r="K617" s="107">
        <f>K616*(1+Tbill_YTM)^(1/52)</f>
        <v/>
      </c>
      <c r="L617" s="67" t="n"/>
      <c r="M617" s="104" t="n">
        <v>35625</v>
      </c>
      <c r="N617" s="108">
        <f>N616*($I617/$I616)</f>
        <v/>
      </c>
      <c r="O617" s="108">
        <f t="array" ref="O617">IF(YEAR(M617)&lt;&gt;YEAR(M616),IF(O616&gt;INDEX(Table2xAcq.1[],_xlfn.AGGREGATE(15,6,(ROW(Tableyear1[])-ROW(INDEX(Tableyear1[],1,1))+1)/(YEAR(Tableyear1[])=YEAR(M616)),1)),O616-(O616-INDEX(Table2xAcq.1[],_xlfn.AGGREGATE(15,6,(ROW(Tableyear1[])-ROW(INDEX(Tableyear1[],1,1))+1)/(YEAR(Tableyear1[])=YEAR(M616)),1)))*$C$25,O616+MAX($Q$2:Q616)*$C$19),O616)*($J617/$J616)</f>
        <v/>
      </c>
      <c r="P617" s="108">
        <f t="array" ref="P617">IF(YEAR(M617)&lt;&gt;YEAR(M616),IF(O616&gt;INDEX(Table2xAcq.1[],_xlfn.AGGREGATE(15,6,(ROW(Tableyear1[])-ROW(INDEX(Tableyear1[],1,1))+1)/(YEAR(Tableyear1[])=YEAR(M616)),1)),P616+(O616-INDEX(Table2xAcq.1[],_xlfn.AGGREGATE(15,6,(ROW(Tableyear1[])-ROW(INDEX(Tableyear1[],1,1))+1)/(YEAR(Tableyear1[])=YEAR(M616)),1)))*$C$25,P616-MAX($Q$2:Q616)*$C$19),P616)*(1+Tbill_YTM)^(1/52)</f>
        <v/>
      </c>
      <c r="Q617" s="72">
        <f>SUM(N617:P617)</f>
        <v/>
      </c>
      <c r="R617" s="72">
        <f>IF(YEAR(M617)&lt;&gt;YEAR(M616), R616*EXP($C$20/52)+(-MAX(Q$2:Q616)*$C$19), R616*EXP($C$20/52))</f>
        <v/>
      </c>
      <c r="S617" s="73">
        <f>Q617/-R617</f>
        <v/>
      </c>
      <c r="T617" s="67" t="n"/>
      <c r="U617" s="67" t="n"/>
      <c r="V617" s="67" t="n"/>
    </row>
    <row r="618">
      <c r="H618" s="104" t="n">
        <v>35632</v>
      </c>
      <c r="I618" s="105" t="n">
        <v>1085.39001464843</v>
      </c>
      <c r="J618" s="106" t="n">
        <v>2.621773336630313</v>
      </c>
      <c r="K618" s="107">
        <f>K617*(1+Tbill_YTM)^(1/52)</f>
        <v/>
      </c>
      <c r="L618" s="67" t="n"/>
      <c r="M618" s="104" t="n">
        <v>35632</v>
      </c>
      <c r="N618" s="108">
        <f>N617*($I618/$I617)</f>
        <v/>
      </c>
      <c r="O618" s="108">
        <f t="array" ref="O618">IF(YEAR(M618)&lt;&gt;YEAR(M617),IF(O617&gt;INDEX(Table2xAcq.1[],_xlfn.AGGREGATE(15,6,(ROW(Tableyear1[])-ROW(INDEX(Tableyear1[],1,1))+1)/(YEAR(Tableyear1[])=YEAR(M617)),1)),O617-(O617-INDEX(Table2xAcq.1[],_xlfn.AGGREGATE(15,6,(ROW(Tableyear1[])-ROW(INDEX(Tableyear1[],1,1))+1)/(YEAR(Tableyear1[])=YEAR(M617)),1)))*$C$25,O617+MAX($Q$2:Q617)*$C$19),O617)*($J618/$J617)</f>
        <v/>
      </c>
      <c r="P618" s="108">
        <f t="array" ref="P618">IF(YEAR(M618)&lt;&gt;YEAR(M617),IF(O617&gt;INDEX(Table2xAcq.1[],_xlfn.AGGREGATE(15,6,(ROW(Tableyear1[])-ROW(INDEX(Tableyear1[],1,1))+1)/(YEAR(Tableyear1[])=YEAR(M617)),1)),P617+(O617-INDEX(Table2xAcq.1[],_xlfn.AGGREGATE(15,6,(ROW(Tableyear1[])-ROW(INDEX(Tableyear1[],1,1))+1)/(YEAR(Tableyear1[])=YEAR(M617)),1)))*$C$25,P617-MAX($Q$2:Q617)*$C$19),P617)*(1+Tbill_YTM)^(1/52)</f>
        <v/>
      </c>
      <c r="Q618" s="72">
        <f>SUM(N618:P618)</f>
        <v/>
      </c>
      <c r="R618" s="72">
        <f>IF(YEAR(M618)&lt;&gt;YEAR(M617), R617*EXP($C$20/52)+(-MAX(Q$2:Q617)*$C$19), R617*EXP($C$20/52))</f>
        <v/>
      </c>
      <c r="S618" s="73">
        <f>Q618/-R618</f>
        <v/>
      </c>
      <c r="T618" s="67" t="n"/>
      <c r="U618" s="67" t="n"/>
      <c r="V618" s="67" t="n"/>
    </row>
    <row r="619">
      <c r="H619" s="104" t="n">
        <v>35639</v>
      </c>
      <c r="I619" s="105" t="n">
        <v>1108.93994140625</v>
      </c>
      <c r="J619" s="106" t="n">
        <v>2.735543629741492</v>
      </c>
      <c r="K619" s="107">
        <f>K618*(1+Tbill_YTM)^(1/52)</f>
        <v/>
      </c>
      <c r="L619" s="67" t="n"/>
      <c r="M619" s="104" t="n">
        <v>35639</v>
      </c>
      <c r="N619" s="108">
        <f>N618*($I619/$I618)</f>
        <v/>
      </c>
      <c r="O619" s="108">
        <f t="array" ref="O619">IF(YEAR(M619)&lt;&gt;YEAR(M618),IF(O618&gt;INDEX(Table2xAcq.1[],_xlfn.AGGREGATE(15,6,(ROW(Tableyear1[])-ROW(INDEX(Tableyear1[],1,1))+1)/(YEAR(Tableyear1[])=YEAR(M618)),1)),O618-(O618-INDEX(Table2xAcq.1[],_xlfn.AGGREGATE(15,6,(ROW(Tableyear1[])-ROW(INDEX(Tableyear1[],1,1))+1)/(YEAR(Tableyear1[])=YEAR(M618)),1)))*$C$25,O618+MAX($Q$2:Q618)*$C$19),O618)*($J619/$J618)</f>
        <v/>
      </c>
      <c r="P619" s="108">
        <f t="array" ref="P619">IF(YEAR(M619)&lt;&gt;YEAR(M618),IF(O618&gt;INDEX(Table2xAcq.1[],_xlfn.AGGREGATE(15,6,(ROW(Tableyear1[])-ROW(INDEX(Tableyear1[],1,1))+1)/(YEAR(Tableyear1[])=YEAR(M618)),1)),P618+(O618-INDEX(Table2xAcq.1[],_xlfn.AGGREGATE(15,6,(ROW(Tableyear1[])-ROW(INDEX(Tableyear1[],1,1))+1)/(YEAR(Tableyear1[])=YEAR(M618)),1)))*$C$25,P618-MAX($Q$2:Q618)*$C$19),P618)*(1+Tbill_YTM)^(1/52)</f>
        <v/>
      </c>
      <c r="Q619" s="72">
        <f>SUM(N619:P619)</f>
        <v/>
      </c>
      <c r="R619" s="72">
        <f>IF(YEAR(M619)&lt;&gt;YEAR(M618), R618*EXP($C$20/52)+(-MAX(Q$2:Q618)*$C$19), R618*EXP($C$20/52))</f>
        <v/>
      </c>
      <c r="S619" s="73">
        <f>Q619/-R619</f>
        <v/>
      </c>
      <c r="T619" s="67" t="n"/>
      <c r="U619" s="67" t="n"/>
      <c r="V619" s="67" t="n"/>
    </row>
    <row r="620">
      <c r="H620" s="104" t="n">
        <v>35646</v>
      </c>
      <c r="I620" s="105" t="n">
        <v>1115.02001953125</v>
      </c>
      <c r="J620" s="106" t="n">
        <v>2.765540419219708</v>
      </c>
      <c r="K620" s="107">
        <f>K619*(1+Tbill_YTM)^(1/52)</f>
        <v/>
      </c>
      <c r="L620" s="67" t="n"/>
      <c r="M620" s="104" t="n">
        <v>35646</v>
      </c>
      <c r="N620" s="108">
        <f>N619*($I620/$I619)</f>
        <v/>
      </c>
      <c r="O620" s="108">
        <f t="array" ref="O620">IF(YEAR(M620)&lt;&gt;YEAR(M619),IF(O619&gt;INDEX(Table2xAcq.1[],_xlfn.AGGREGATE(15,6,(ROW(Tableyear1[])-ROW(INDEX(Tableyear1[],1,1))+1)/(YEAR(Tableyear1[])=YEAR(M619)),1)),O619-(O619-INDEX(Table2xAcq.1[],_xlfn.AGGREGATE(15,6,(ROW(Tableyear1[])-ROW(INDEX(Tableyear1[],1,1))+1)/(YEAR(Tableyear1[])=YEAR(M619)),1)))*$C$25,O619+MAX($Q$2:Q619)*$C$19),O619)*($J620/$J619)</f>
        <v/>
      </c>
      <c r="P620" s="108">
        <f t="array" ref="P620">IF(YEAR(M620)&lt;&gt;YEAR(M619),IF(O619&gt;INDEX(Table2xAcq.1[],_xlfn.AGGREGATE(15,6,(ROW(Tableyear1[])-ROW(INDEX(Tableyear1[],1,1))+1)/(YEAR(Tableyear1[])=YEAR(M619)),1)),P619+(O619-INDEX(Table2xAcq.1[],_xlfn.AGGREGATE(15,6,(ROW(Tableyear1[])-ROW(INDEX(Tableyear1[],1,1))+1)/(YEAR(Tableyear1[])=YEAR(M619)),1)))*$C$25,P619-MAX($Q$2:Q619)*$C$19),P619)*(1+Tbill_YTM)^(1/52)</f>
        <v/>
      </c>
      <c r="Q620" s="72">
        <f>SUM(N620:P620)</f>
        <v/>
      </c>
      <c r="R620" s="72">
        <f>IF(YEAR(M620)&lt;&gt;YEAR(M619), R619*EXP($C$20/52)+(-MAX(Q$2:Q619)*$C$19), R619*EXP($C$20/52))</f>
        <v/>
      </c>
      <c r="S620" s="73">
        <f>Q620/-R620</f>
        <v/>
      </c>
      <c r="T620" s="67" t="n"/>
      <c r="U620" s="67" t="n"/>
      <c r="V620" s="67" t="n"/>
    </row>
    <row r="621">
      <c r="H621" s="104" t="n">
        <v>35653</v>
      </c>
      <c r="I621" s="105" t="n">
        <v>1076.67004394531</v>
      </c>
      <c r="J621" s="106" t="n">
        <v>2.575304538784857</v>
      </c>
      <c r="K621" s="107">
        <f>K620*(1+Tbill_YTM)^(1/52)</f>
        <v/>
      </c>
      <c r="L621" s="67" t="n"/>
      <c r="M621" s="104" t="n">
        <v>35653</v>
      </c>
      <c r="N621" s="108">
        <f>N620*($I621/$I620)</f>
        <v/>
      </c>
      <c r="O621" s="108">
        <f t="array" ref="O621">IF(YEAR(M621)&lt;&gt;YEAR(M620),IF(O620&gt;INDEX(Table2xAcq.1[],_xlfn.AGGREGATE(15,6,(ROW(Tableyear1[])-ROW(INDEX(Tableyear1[],1,1))+1)/(YEAR(Tableyear1[])=YEAR(M620)),1)),O620-(O620-INDEX(Table2xAcq.1[],_xlfn.AGGREGATE(15,6,(ROW(Tableyear1[])-ROW(INDEX(Tableyear1[],1,1))+1)/(YEAR(Tableyear1[])=YEAR(M620)),1)))*$C$25,O620+MAX($Q$2:Q620)*$C$19),O620)*($J621/$J620)</f>
        <v/>
      </c>
      <c r="P621" s="108">
        <f t="array" ref="P621">IF(YEAR(M621)&lt;&gt;YEAR(M620),IF(O620&gt;INDEX(Table2xAcq.1[],_xlfn.AGGREGATE(15,6,(ROW(Tableyear1[])-ROW(INDEX(Tableyear1[],1,1))+1)/(YEAR(Tableyear1[])=YEAR(M620)),1)),P620+(O620-INDEX(Table2xAcq.1[],_xlfn.AGGREGATE(15,6,(ROW(Tableyear1[])-ROW(INDEX(Tableyear1[],1,1))+1)/(YEAR(Tableyear1[])=YEAR(M620)),1)))*$C$25,P620-MAX($Q$2:Q620)*$C$19),P620)*(1+Tbill_YTM)^(1/52)</f>
        <v/>
      </c>
      <c r="Q621" s="72">
        <f>SUM(N621:P621)</f>
        <v/>
      </c>
      <c r="R621" s="72">
        <f>IF(YEAR(M621)&lt;&gt;YEAR(M620), R620*EXP($C$20/52)+(-MAX(Q$2:Q620)*$C$19), R620*EXP($C$20/52))</f>
        <v/>
      </c>
      <c r="S621" s="73">
        <f>Q621/-R621</f>
        <v/>
      </c>
      <c r="T621" s="67" t="n"/>
      <c r="U621" s="67" t="n"/>
      <c r="V621" s="67" t="n"/>
    </row>
    <row r="622">
      <c r="H622" s="104" t="n">
        <v>35660</v>
      </c>
      <c r="I622" s="105" t="n">
        <v>1110.91003417968</v>
      </c>
      <c r="J622" s="106" t="n">
        <v>2.739102914627849</v>
      </c>
      <c r="K622" s="107">
        <f>K621*(1+Tbill_YTM)^(1/52)</f>
        <v/>
      </c>
      <c r="L622" s="67" t="n"/>
      <c r="M622" s="104" t="n">
        <v>35660</v>
      </c>
      <c r="N622" s="108">
        <f>N621*($I622/$I621)</f>
        <v/>
      </c>
      <c r="O622" s="108">
        <f t="array" ref="O622">IF(YEAR(M622)&lt;&gt;YEAR(M621),IF(O621&gt;INDEX(Table2xAcq.1[],_xlfn.AGGREGATE(15,6,(ROW(Tableyear1[])-ROW(INDEX(Tableyear1[],1,1))+1)/(YEAR(Tableyear1[])=YEAR(M621)),1)),O621-(O621-INDEX(Table2xAcq.1[],_xlfn.AGGREGATE(15,6,(ROW(Tableyear1[])-ROW(INDEX(Tableyear1[],1,1))+1)/(YEAR(Tableyear1[])=YEAR(M621)),1)))*$C$25,O621+MAX($Q$2:Q621)*$C$19),O621)*($J622/$J621)</f>
        <v/>
      </c>
      <c r="P622" s="108">
        <f t="array" ref="P622">IF(YEAR(M622)&lt;&gt;YEAR(M621),IF(O621&gt;INDEX(Table2xAcq.1[],_xlfn.AGGREGATE(15,6,(ROW(Tableyear1[])-ROW(INDEX(Tableyear1[],1,1))+1)/(YEAR(Tableyear1[])=YEAR(M621)),1)),P621+(O621-INDEX(Table2xAcq.1[],_xlfn.AGGREGATE(15,6,(ROW(Tableyear1[])-ROW(INDEX(Tableyear1[],1,1))+1)/(YEAR(Tableyear1[])=YEAR(M621)),1)))*$C$25,P621-MAX($Q$2:Q621)*$C$19),P621)*(1+Tbill_YTM)^(1/52)</f>
        <v/>
      </c>
      <c r="Q622" s="72">
        <f>SUM(N622:P622)</f>
        <v/>
      </c>
      <c r="R622" s="72">
        <f>IF(YEAR(M622)&lt;&gt;YEAR(M621), R621*EXP($C$20/52)+(-MAX(Q$2:Q621)*$C$19), R621*EXP($C$20/52))</f>
        <v/>
      </c>
      <c r="S622" s="73">
        <f>Q622/-R622</f>
        <v/>
      </c>
      <c r="T622" s="67" t="n"/>
      <c r="U622" s="67" t="n"/>
      <c r="V622" s="67" t="n"/>
    </row>
    <row r="623">
      <c r="H623" s="104" t="n">
        <v>35667</v>
      </c>
      <c r="I623" s="105" t="n">
        <v>1074.05004882812</v>
      </c>
      <c r="J623" s="106" t="n">
        <v>2.55733609246722</v>
      </c>
      <c r="K623" s="107">
        <f>K622*(1+Tbill_YTM)^(1/52)</f>
        <v/>
      </c>
      <c r="L623" s="67" t="n"/>
      <c r="M623" s="104" t="n">
        <v>35667</v>
      </c>
      <c r="N623" s="108">
        <f>N622*($I623/$I622)</f>
        <v/>
      </c>
      <c r="O623" s="108">
        <f t="array" ref="O623">IF(YEAR(M623)&lt;&gt;YEAR(M622),IF(O622&gt;INDEX(Table2xAcq.1[],_xlfn.AGGREGATE(15,6,(ROW(Tableyear1[])-ROW(INDEX(Tableyear1[],1,1))+1)/(YEAR(Tableyear1[])=YEAR(M622)),1)),O622-(O622-INDEX(Table2xAcq.1[],_xlfn.AGGREGATE(15,6,(ROW(Tableyear1[])-ROW(INDEX(Tableyear1[],1,1))+1)/(YEAR(Tableyear1[])=YEAR(M622)),1)))*$C$25,O622+MAX($Q$2:Q622)*$C$19),O622)*($J623/$J622)</f>
        <v/>
      </c>
      <c r="P623" s="108">
        <f t="array" ref="P623">IF(YEAR(M623)&lt;&gt;YEAR(M622),IF(O622&gt;INDEX(Table2xAcq.1[],_xlfn.AGGREGATE(15,6,(ROW(Tableyear1[])-ROW(INDEX(Tableyear1[],1,1))+1)/(YEAR(Tableyear1[])=YEAR(M622)),1)),P622+(O622-INDEX(Table2xAcq.1[],_xlfn.AGGREGATE(15,6,(ROW(Tableyear1[])-ROW(INDEX(Tableyear1[],1,1))+1)/(YEAR(Tableyear1[])=YEAR(M622)),1)))*$C$25,P622-MAX($Q$2:Q622)*$C$19),P622)*(1+Tbill_YTM)^(1/52)</f>
        <v/>
      </c>
      <c r="Q623" s="72">
        <f>SUM(N623:P623)</f>
        <v/>
      </c>
      <c r="R623" s="72">
        <f>IF(YEAR(M623)&lt;&gt;YEAR(M622), R622*EXP($C$20/52)+(-MAX(Q$2:Q622)*$C$19), R622*EXP($C$20/52))</f>
        <v/>
      </c>
      <c r="S623" s="73">
        <f>Q623/-R623</f>
        <v/>
      </c>
      <c r="T623" s="67" t="n"/>
      <c r="U623" s="67" t="n"/>
      <c r="V623" s="67" t="n"/>
    </row>
    <row r="624">
      <c r="H624" s="104" t="n">
        <v>35674</v>
      </c>
      <c r="I624" s="105" t="n">
        <v>1111.15002441406</v>
      </c>
      <c r="J624" s="106" t="n">
        <v>2.734007760047509</v>
      </c>
      <c r="K624" s="107">
        <f>K623*(1+Tbill_YTM)^(1/52)</f>
        <v/>
      </c>
      <c r="L624" s="67" t="n"/>
      <c r="M624" s="104" t="n">
        <v>35674</v>
      </c>
      <c r="N624" s="108">
        <f>N623*($I624/$I623)</f>
        <v/>
      </c>
      <c r="O624" s="108">
        <f t="array" ref="O624">IF(YEAR(M624)&lt;&gt;YEAR(M623),IF(O623&gt;INDEX(Table2xAcq.1[],_xlfn.AGGREGATE(15,6,(ROW(Tableyear1[])-ROW(INDEX(Tableyear1[],1,1))+1)/(YEAR(Tableyear1[])=YEAR(M623)),1)),O623-(O623-INDEX(Table2xAcq.1[],_xlfn.AGGREGATE(15,6,(ROW(Tableyear1[])-ROW(INDEX(Tableyear1[],1,1))+1)/(YEAR(Tableyear1[])=YEAR(M623)),1)))*$C$25,O623+MAX($Q$2:Q623)*$C$19),O623)*($J624/$J623)</f>
        <v/>
      </c>
      <c r="P624" s="108">
        <f t="array" ref="P624">IF(YEAR(M624)&lt;&gt;YEAR(M623),IF(O623&gt;INDEX(Table2xAcq.1[],_xlfn.AGGREGATE(15,6,(ROW(Tableyear1[])-ROW(INDEX(Tableyear1[],1,1))+1)/(YEAR(Tableyear1[])=YEAR(M623)),1)),P623+(O623-INDEX(Table2xAcq.1[],_xlfn.AGGREGATE(15,6,(ROW(Tableyear1[])-ROW(INDEX(Tableyear1[],1,1))+1)/(YEAR(Tableyear1[])=YEAR(M623)),1)))*$C$25,P623-MAX($Q$2:Q623)*$C$19),P623)*(1+Tbill_YTM)^(1/52)</f>
        <v/>
      </c>
      <c r="Q624" s="72">
        <f>SUM(N624:P624)</f>
        <v/>
      </c>
      <c r="R624" s="72">
        <f>IF(YEAR(M624)&lt;&gt;YEAR(M623), R623*EXP($C$20/52)+(-MAX(Q$2:Q623)*$C$19), R623*EXP($C$20/52))</f>
        <v/>
      </c>
      <c r="S624" s="73">
        <f>Q624/-R624</f>
        <v/>
      </c>
      <c r="T624" s="67" t="n"/>
      <c r="U624" s="67" t="n"/>
      <c r="V624" s="67" t="n"/>
    </row>
    <row r="625">
      <c r="H625" s="104" t="n">
        <v>35681</v>
      </c>
      <c r="I625" s="105" t="n">
        <v>1106.06994628906</v>
      </c>
      <c r="J625" s="106" t="n">
        <v>2.70900848414375</v>
      </c>
      <c r="K625" s="107">
        <f>K624*(1+Tbill_YTM)^(1/52)</f>
        <v/>
      </c>
      <c r="L625" s="67" t="n"/>
      <c r="M625" s="104" t="n">
        <v>35681</v>
      </c>
      <c r="N625" s="108">
        <f>N624*($I625/$I624)</f>
        <v/>
      </c>
      <c r="O625" s="108">
        <f t="array" ref="O625">IF(YEAR(M625)&lt;&gt;YEAR(M624),IF(O624&gt;INDEX(Table2xAcq.1[],_xlfn.AGGREGATE(15,6,(ROW(Tableyear1[])-ROW(INDEX(Tableyear1[],1,1))+1)/(YEAR(Tableyear1[])=YEAR(M624)),1)),O624-(O624-INDEX(Table2xAcq.1[],_xlfn.AGGREGATE(15,6,(ROW(Tableyear1[])-ROW(INDEX(Tableyear1[],1,1))+1)/(YEAR(Tableyear1[])=YEAR(M624)),1)))*$C$25,O624+MAX($Q$2:Q624)*$C$19),O624)*($J625/$J624)</f>
        <v/>
      </c>
      <c r="P625" s="108">
        <f t="array" ref="P625">IF(YEAR(M625)&lt;&gt;YEAR(M624),IF(O624&gt;INDEX(Table2xAcq.1[],_xlfn.AGGREGATE(15,6,(ROW(Tableyear1[])-ROW(INDEX(Tableyear1[],1,1))+1)/(YEAR(Tableyear1[])=YEAR(M624)),1)),P624+(O624-INDEX(Table2xAcq.1[],_xlfn.AGGREGATE(15,6,(ROW(Tableyear1[])-ROW(INDEX(Tableyear1[],1,1))+1)/(YEAR(Tableyear1[])=YEAR(M624)),1)))*$C$25,P624-MAX($Q$2:Q624)*$C$19),P624)*(1+Tbill_YTM)^(1/52)</f>
        <v/>
      </c>
      <c r="Q625" s="72">
        <f>SUM(N625:P625)</f>
        <v/>
      </c>
      <c r="R625" s="72">
        <f>IF(YEAR(M625)&lt;&gt;YEAR(M624), R624*EXP($C$20/52)+(-MAX(Q$2:Q624)*$C$19), R624*EXP($C$20/52))</f>
        <v/>
      </c>
      <c r="S625" s="73">
        <f>Q625/-R625</f>
        <v/>
      </c>
      <c r="T625" s="67" t="n"/>
      <c r="U625" s="67" t="n"/>
      <c r="V625" s="67" t="n"/>
    </row>
    <row r="626">
      <c r="H626" s="104" t="n">
        <v>35688</v>
      </c>
      <c r="I626" s="105" t="n">
        <v>1118.68005371093</v>
      </c>
      <c r="J626" s="106" t="n">
        <v>2.770778335329783</v>
      </c>
      <c r="K626" s="107">
        <f>K625*(1+Tbill_YTM)^(1/52)</f>
        <v/>
      </c>
      <c r="L626" s="67" t="n"/>
      <c r="M626" s="104" t="n">
        <v>35688</v>
      </c>
      <c r="N626" s="108">
        <f>N625*($I626/$I625)</f>
        <v/>
      </c>
      <c r="O626" s="108">
        <f t="array" ref="O626">IF(YEAR(M626)&lt;&gt;YEAR(M625),IF(O625&gt;INDEX(Table2xAcq.1[],_xlfn.AGGREGATE(15,6,(ROW(Tableyear1[])-ROW(INDEX(Tableyear1[],1,1))+1)/(YEAR(Tableyear1[])=YEAR(M625)),1)),O625-(O625-INDEX(Table2xAcq.1[],_xlfn.AGGREGATE(15,6,(ROW(Tableyear1[])-ROW(INDEX(Tableyear1[],1,1))+1)/(YEAR(Tableyear1[])=YEAR(M625)),1)))*$C$25,O625+MAX($Q$2:Q625)*$C$19),O625)*($J626/$J625)</f>
        <v/>
      </c>
      <c r="P626" s="108">
        <f t="array" ref="P626">IF(YEAR(M626)&lt;&gt;YEAR(M625),IF(O625&gt;INDEX(Table2xAcq.1[],_xlfn.AGGREGATE(15,6,(ROW(Tableyear1[])-ROW(INDEX(Tableyear1[],1,1))+1)/(YEAR(Tableyear1[])=YEAR(M625)),1)),P625+(O625-INDEX(Table2xAcq.1[],_xlfn.AGGREGATE(15,6,(ROW(Tableyear1[])-ROW(INDEX(Tableyear1[],1,1))+1)/(YEAR(Tableyear1[])=YEAR(M625)),1)))*$C$25,P625-MAX($Q$2:Q625)*$C$19),P625)*(1+Tbill_YTM)^(1/52)</f>
        <v/>
      </c>
      <c r="Q626" s="72">
        <f>SUM(N626:P626)</f>
        <v/>
      </c>
      <c r="R626" s="72">
        <f>IF(YEAR(M626)&lt;&gt;YEAR(M625), R625*EXP($C$20/52)+(-MAX(Q$2:Q625)*$C$19), R625*EXP($C$20/52))</f>
        <v/>
      </c>
      <c r="S626" s="73">
        <f>Q626/-R626</f>
        <v/>
      </c>
      <c r="T626" s="67" t="n"/>
      <c r="U626" s="67" t="n"/>
      <c r="V626" s="67" t="n"/>
    </row>
    <row r="627">
      <c r="H627" s="104" t="n">
        <v>35695</v>
      </c>
      <c r="I627" s="105" t="n">
        <v>1106.81994628906</v>
      </c>
      <c r="J627" s="106" t="n">
        <v>2.712027437626385</v>
      </c>
      <c r="K627" s="107">
        <f>K626*(1+Tbill_YTM)^(1/52)</f>
        <v/>
      </c>
      <c r="L627" s="67" t="n"/>
      <c r="M627" s="104" t="n">
        <v>35695</v>
      </c>
      <c r="N627" s="108">
        <f>N626*($I627/$I626)</f>
        <v/>
      </c>
      <c r="O627" s="108">
        <f t="array" ref="O627">IF(YEAR(M627)&lt;&gt;YEAR(M626),IF(O626&gt;INDEX(Table2xAcq.1[],_xlfn.AGGREGATE(15,6,(ROW(Tableyear1[])-ROW(INDEX(Tableyear1[],1,1))+1)/(YEAR(Tableyear1[])=YEAR(M626)),1)),O626-(O626-INDEX(Table2xAcq.1[],_xlfn.AGGREGATE(15,6,(ROW(Tableyear1[])-ROW(INDEX(Tableyear1[],1,1))+1)/(YEAR(Tableyear1[])=YEAR(M626)),1)))*$C$25,O626+MAX($Q$2:Q626)*$C$19),O626)*($J627/$J626)</f>
        <v/>
      </c>
      <c r="P627" s="108">
        <f t="array" ref="P627">IF(YEAR(M627)&lt;&gt;YEAR(M626),IF(O626&gt;INDEX(Table2xAcq.1[],_xlfn.AGGREGATE(15,6,(ROW(Tableyear1[])-ROW(INDEX(Tableyear1[],1,1))+1)/(YEAR(Tableyear1[])=YEAR(M626)),1)),P626+(O626-INDEX(Table2xAcq.1[],_xlfn.AGGREGATE(15,6,(ROW(Tableyear1[])-ROW(INDEX(Tableyear1[],1,1))+1)/(YEAR(Tableyear1[])=YEAR(M626)),1)))*$C$25,P626-MAX($Q$2:Q626)*$C$19),P626)*(1+Tbill_YTM)^(1/52)</f>
        <v/>
      </c>
      <c r="Q627" s="72">
        <f>SUM(N627:P627)</f>
        <v/>
      </c>
      <c r="R627" s="72">
        <f>IF(YEAR(M627)&lt;&gt;YEAR(M626), R626*EXP($C$20/52)+(-MAX(Q$2:Q626)*$C$19), R626*EXP($C$20/52))</f>
        <v/>
      </c>
      <c r="S627" s="73">
        <f>Q627/-R627</f>
        <v/>
      </c>
      <c r="T627" s="67" t="n"/>
      <c r="U627" s="67" t="n"/>
      <c r="V627" s="67" t="n"/>
    </row>
    <row r="628">
      <c r="H628" s="104" t="n">
        <v>35702</v>
      </c>
      <c r="I628" s="105" t="n">
        <v>1124.43994140625</v>
      </c>
      <c r="J628" s="106" t="n">
        <v>2.798375556611552</v>
      </c>
      <c r="K628" s="107">
        <f>K627*(1+Tbill_YTM)^(1/52)</f>
        <v/>
      </c>
      <c r="L628" s="67" t="n"/>
      <c r="M628" s="104" t="n">
        <v>35702</v>
      </c>
      <c r="N628" s="108">
        <f>N627*($I628/$I627)</f>
        <v/>
      </c>
      <c r="O628" s="108">
        <f t="array" ref="O628">IF(YEAR(M628)&lt;&gt;YEAR(M627),IF(O627&gt;INDEX(Table2xAcq.1[],_xlfn.AGGREGATE(15,6,(ROW(Tableyear1[])-ROW(INDEX(Tableyear1[],1,1))+1)/(YEAR(Tableyear1[])=YEAR(M627)),1)),O627-(O627-INDEX(Table2xAcq.1[],_xlfn.AGGREGATE(15,6,(ROW(Tableyear1[])-ROW(INDEX(Tableyear1[],1,1))+1)/(YEAR(Tableyear1[])=YEAR(M627)),1)))*$C$25,O627+MAX($Q$2:Q627)*$C$19),O627)*($J628/$J627)</f>
        <v/>
      </c>
      <c r="P628" s="108">
        <f t="array" ref="P628">IF(YEAR(M628)&lt;&gt;YEAR(M627),IF(O627&gt;INDEX(Table2xAcq.1[],_xlfn.AGGREGATE(15,6,(ROW(Tableyear1[])-ROW(INDEX(Tableyear1[],1,1))+1)/(YEAR(Tableyear1[])=YEAR(M627)),1)),P627+(O627-INDEX(Table2xAcq.1[],_xlfn.AGGREGATE(15,6,(ROW(Tableyear1[])-ROW(INDEX(Tableyear1[],1,1))+1)/(YEAR(Tableyear1[])=YEAR(M627)),1)))*$C$25,P627-MAX($Q$2:Q627)*$C$19),P627)*(1+Tbill_YTM)^(1/52)</f>
        <v/>
      </c>
      <c r="Q628" s="72">
        <f>SUM(N628:P628)</f>
        <v/>
      </c>
      <c r="R628" s="72">
        <f>IF(YEAR(M628)&lt;&gt;YEAR(M627), R627*EXP($C$20/52)+(-MAX(Q$2:Q627)*$C$19), R627*EXP($C$20/52))</f>
        <v/>
      </c>
      <c r="S628" s="73">
        <f>Q628/-R628</f>
        <v/>
      </c>
      <c r="T628" s="67" t="n"/>
      <c r="U628" s="67" t="n"/>
      <c r="V628" s="67" t="n"/>
    </row>
    <row r="629">
      <c r="H629" s="104" t="n">
        <v>35709</v>
      </c>
      <c r="I629" s="105" t="n">
        <v>1137.77001953125</v>
      </c>
      <c r="J629" s="106" t="n">
        <v>2.864724257718826</v>
      </c>
      <c r="K629" s="107">
        <f>K628*(1+Tbill_YTM)^(1/52)</f>
        <v/>
      </c>
      <c r="L629" s="67" t="n"/>
      <c r="M629" s="104" t="n">
        <v>35709</v>
      </c>
      <c r="N629" s="108">
        <f>N628*($I629/$I628)</f>
        <v/>
      </c>
      <c r="O629" s="108">
        <f t="array" ref="O629">IF(YEAR(M629)&lt;&gt;YEAR(M628),IF(O628&gt;INDEX(Table2xAcq.1[],_xlfn.AGGREGATE(15,6,(ROW(Tableyear1[])-ROW(INDEX(Tableyear1[],1,1))+1)/(YEAR(Tableyear1[])=YEAR(M628)),1)),O628-(O628-INDEX(Table2xAcq.1[],_xlfn.AGGREGATE(15,6,(ROW(Tableyear1[])-ROW(INDEX(Tableyear1[],1,1))+1)/(YEAR(Tableyear1[])=YEAR(M628)),1)))*$C$25,O628+MAX($Q$2:Q628)*$C$19),O628)*($J629/$J628)</f>
        <v/>
      </c>
      <c r="P629" s="108">
        <f t="array" ref="P629">IF(YEAR(M629)&lt;&gt;YEAR(M628),IF(O628&gt;INDEX(Table2xAcq.1[],_xlfn.AGGREGATE(15,6,(ROW(Tableyear1[])-ROW(INDEX(Tableyear1[],1,1))+1)/(YEAR(Tableyear1[])=YEAR(M628)),1)),P628+(O628-INDEX(Table2xAcq.1[],_xlfn.AGGREGATE(15,6,(ROW(Tableyear1[])-ROW(INDEX(Tableyear1[],1,1))+1)/(YEAR(Tableyear1[])=YEAR(M628)),1)))*$C$25,P628-MAX($Q$2:Q628)*$C$19),P628)*(1+Tbill_YTM)^(1/52)</f>
        <v/>
      </c>
      <c r="Q629" s="72">
        <f>SUM(N629:P629)</f>
        <v/>
      </c>
      <c r="R629" s="72">
        <f>IF(YEAR(M629)&lt;&gt;YEAR(M628), R628*EXP($C$20/52)+(-MAX(Q$2:Q628)*$C$19), R628*EXP($C$20/52))</f>
        <v/>
      </c>
      <c r="S629" s="73">
        <f>Q629/-R629</f>
        <v/>
      </c>
      <c r="T629" s="67" t="n"/>
      <c r="U629" s="67" t="n"/>
      <c r="V629" s="67" t="n"/>
    </row>
    <row r="630">
      <c r="H630" s="104" t="n">
        <v>35716</v>
      </c>
      <c r="I630" s="105" t="n">
        <v>1075.11999511718</v>
      </c>
      <c r="J630" s="106" t="n">
        <v>2.549238629507942</v>
      </c>
      <c r="K630" s="107">
        <f>K629*(1+Tbill_YTM)^(1/52)</f>
        <v/>
      </c>
      <c r="L630" s="67" t="n"/>
      <c r="M630" s="104" t="n">
        <v>35716</v>
      </c>
      <c r="N630" s="108">
        <f>N629*($I630/$I629)</f>
        <v/>
      </c>
      <c r="O630" s="108">
        <f t="array" ref="O630">IF(YEAR(M630)&lt;&gt;YEAR(M629),IF(O629&gt;INDEX(Table2xAcq.1[],_xlfn.AGGREGATE(15,6,(ROW(Tableyear1[])-ROW(INDEX(Tableyear1[],1,1))+1)/(YEAR(Tableyear1[])=YEAR(M629)),1)),O629-(O629-INDEX(Table2xAcq.1[],_xlfn.AGGREGATE(15,6,(ROW(Tableyear1[])-ROW(INDEX(Tableyear1[],1,1))+1)/(YEAR(Tableyear1[])=YEAR(M629)),1)))*$C$25,O629+MAX($Q$2:Q629)*$C$19),O629)*($J630/$J629)</f>
        <v/>
      </c>
      <c r="P630" s="108">
        <f t="array" ref="P630">IF(YEAR(M630)&lt;&gt;YEAR(M629),IF(O629&gt;INDEX(Table2xAcq.1[],_xlfn.AGGREGATE(15,6,(ROW(Tableyear1[])-ROW(INDEX(Tableyear1[],1,1))+1)/(YEAR(Tableyear1[])=YEAR(M629)),1)),P629+(O629-INDEX(Table2xAcq.1[],_xlfn.AGGREGATE(15,6,(ROW(Tableyear1[])-ROW(INDEX(Tableyear1[],1,1))+1)/(YEAR(Tableyear1[])=YEAR(M629)),1)))*$C$25,P629-MAX($Q$2:Q629)*$C$19),P629)*(1+Tbill_YTM)^(1/52)</f>
        <v/>
      </c>
      <c r="Q630" s="72">
        <f>SUM(N630:P630)</f>
        <v/>
      </c>
      <c r="R630" s="72">
        <f>IF(YEAR(M630)&lt;&gt;YEAR(M629), R629*EXP($C$20/52)+(-MAX(Q$2:Q629)*$C$19), R629*EXP($C$20/52))</f>
        <v/>
      </c>
      <c r="S630" s="73">
        <f>Q630/-R630</f>
        <v/>
      </c>
      <c r="T630" s="67" t="n"/>
      <c r="U630" s="67" t="n"/>
      <c r="V630" s="67" t="n"/>
    </row>
    <row r="631">
      <c r="H631" s="104" t="n">
        <v>35723</v>
      </c>
      <c r="I631" s="105" t="n">
        <v>1057.33996582031</v>
      </c>
      <c r="J631" s="106" t="n">
        <v>2.464921459846478</v>
      </c>
      <c r="K631" s="107">
        <f>K630*(1+Tbill_YTM)^(1/52)</f>
        <v/>
      </c>
      <c r="L631" s="67" t="n"/>
      <c r="M631" s="104" t="n">
        <v>35723</v>
      </c>
      <c r="N631" s="108">
        <f>N630*($I631/$I630)</f>
        <v/>
      </c>
      <c r="O631" s="108">
        <f t="array" ref="O631">IF(YEAR(M631)&lt;&gt;YEAR(M630),IF(O630&gt;INDEX(Table2xAcq.1[],_xlfn.AGGREGATE(15,6,(ROW(Tableyear1[])-ROW(INDEX(Tableyear1[],1,1))+1)/(YEAR(Tableyear1[])=YEAR(M630)),1)),O630-(O630-INDEX(Table2xAcq.1[],_xlfn.AGGREGATE(15,6,(ROW(Tableyear1[])-ROW(INDEX(Tableyear1[],1,1))+1)/(YEAR(Tableyear1[])=YEAR(M630)),1)))*$C$25,O630+MAX($Q$2:Q630)*$C$19),O630)*($J631/$J630)</f>
        <v/>
      </c>
      <c r="P631" s="108">
        <f t="array" ref="P631">IF(YEAR(M631)&lt;&gt;YEAR(M630),IF(O630&gt;INDEX(Table2xAcq.1[],_xlfn.AGGREGATE(15,6,(ROW(Tableyear1[])-ROW(INDEX(Tableyear1[],1,1))+1)/(YEAR(Tableyear1[])=YEAR(M630)),1)),P630+(O630-INDEX(Table2xAcq.1[],_xlfn.AGGREGATE(15,6,(ROW(Tableyear1[])-ROW(INDEX(Tableyear1[],1,1))+1)/(YEAR(Tableyear1[])=YEAR(M630)),1)))*$C$25,P630-MAX($Q$2:Q630)*$C$19),P630)*(1+Tbill_YTM)^(1/52)</f>
        <v/>
      </c>
      <c r="Q631" s="72">
        <f>SUM(N631:P631)</f>
        <v/>
      </c>
      <c r="R631" s="72">
        <f>IF(YEAR(M631)&lt;&gt;YEAR(M630), R630*EXP($C$20/52)+(-MAX(Q$2:Q630)*$C$19), R630*EXP($C$20/52))</f>
        <v/>
      </c>
      <c r="S631" s="73">
        <f>Q631/-R631</f>
        <v/>
      </c>
      <c r="T631" s="67" t="n"/>
      <c r="U631" s="67" t="n"/>
      <c r="V631" s="67" t="n"/>
    </row>
    <row r="632">
      <c r="H632" s="104" t="n">
        <v>35730</v>
      </c>
      <c r="I632" s="105" t="n">
        <v>1019.61999511718</v>
      </c>
      <c r="J632" s="106" t="n">
        <v>2.289052263076275</v>
      </c>
      <c r="K632" s="107">
        <f>K631*(1+Tbill_YTM)^(1/52)</f>
        <v/>
      </c>
      <c r="L632" s="67" t="n"/>
      <c r="M632" s="104" t="n">
        <v>35730</v>
      </c>
      <c r="N632" s="108">
        <f>N631*($I632/$I631)</f>
        <v/>
      </c>
      <c r="O632" s="108">
        <f t="array" ref="O632">IF(YEAR(M632)&lt;&gt;YEAR(M631),IF(O631&gt;INDEX(Table2xAcq.1[],_xlfn.AGGREGATE(15,6,(ROW(Tableyear1[])-ROW(INDEX(Tableyear1[],1,1))+1)/(YEAR(Tableyear1[])=YEAR(M631)),1)),O631-(O631-INDEX(Table2xAcq.1[],_xlfn.AGGREGATE(15,6,(ROW(Tableyear1[])-ROW(INDEX(Tableyear1[],1,1))+1)/(YEAR(Tableyear1[])=YEAR(M631)),1)))*$C$25,O631+MAX($Q$2:Q631)*$C$19),O631)*($J632/$J631)</f>
        <v/>
      </c>
      <c r="P632" s="108">
        <f t="array" ref="P632">IF(YEAR(M632)&lt;&gt;YEAR(M631),IF(O631&gt;INDEX(Table2xAcq.1[],_xlfn.AGGREGATE(15,6,(ROW(Tableyear1[])-ROW(INDEX(Tableyear1[],1,1))+1)/(YEAR(Tableyear1[])=YEAR(M631)),1)),P631+(O631-INDEX(Table2xAcq.1[],_xlfn.AGGREGATE(15,6,(ROW(Tableyear1[])-ROW(INDEX(Tableyear1[],1,1))+1)/(YEAR(Tableyear1[])=YEAR(M631)),1)))*$C$25,P631-MAX($Q$2:Q631)*$C$19),P631)*(1+Tbill_YTM)^(1/52)</f>
        <v/>
      </c>
      <c r="Q632" s="72">
        <f>SUM(N632:P632)</f>
        <v/>
      </c>
      <c r="R632" s="72">
        <f>IF(YEAR(M632)&lt;&gt;YEAR(M631), R631*EXP($C$20/52)+(-MAX(Q$2:Q631)*$C$19), R631*EXP($C$20/52))</f>
        <v/>
      </c>
      <c r="S632" s="73">
        <f>Q632/-R632</f>
        <v/>
      </c>
      <c r="T632" s="67" t="n"/>
      <c r="U632" s="67" t="n"/>
      <c r="V632" s="67" t="n"/>
    </row>
    <row r="633">
      <c r="H633" s="104" t="n">
        <v>35737</v>
      </c>
      <c r="I633" s="105" t="n">
        <v>1028.31994628906</v>
      </c>
      <c r="J633" s="106" t="n">
        <v>2.328115135546437</v>
      </c>
      <c r="K633" s="107">
        <f>K632*(1+Tbill_YTM)^(1/52)</f>
        <v/>
      </c>
      <c r="L633" s="67" t="n"/>
      <c r="M633" s="104" t="n">
        <v>35737</v>
      </c>
      <c r="N633" s="108">
        <f>N632*($I633/$I632)</f>
        <v/>
      </c>
      <c r="O633" s="108">
        <f t="array" ref="O633">IF(YEAR(M633)&lt;&gt;YEAR(M632),IF(O632&gt;INDEX(Table2xAcq.1[],_xlfn.AGGREGATE(15,6,(ROW(Tableyear1[])-ROW(INDEX(Tableyear1[],1,1))+1)/(YEAR(Tableyear1[])=YEAR(M632)),1)),O632-(O632-INDEX(Table2xAcq.1[],_xlfn.AGGREGATE(15,6,(ROW(Tableyear1[])-ROW(INDEX(Tableyear1[],1,1))+1)/(YEAR(Tableyear1[])=YEAR(M632)),1)))*$C$25,O632+MAX($Q$2:Q632)*$C$19),O632)*($J633/$J632)</f>
        <v/>
      </c>
      <c r="P633" s="108">
        <f t="array" ref="P633">IF(YEAR(M633)&lt;&gt;YEAR(M632),IF(O632&gt;INDEX(Table2xAcq.1[],_xlfn.AGGREGATE(15,6,(ROW(Tableyear1[])-ROW(INDEX(Tableyear1[],1,1))+1)/(YEAR(Tableyear1[])=YEAR(M632)),1)),P632+(O632-INDEX(Table2xAcq.1[],_xlfn.AGGREGATE(15,6,(ROW(Tableyear1[])-ROW(INDEX(Tableyear1[],1,1))+1)/(YEAR(Tableyear1[])=YEAR(M632)),1)))*$C$25,P632-MAX($Q$2:Q632)*$C$19),P632)*(1+Tbill_YTM)^(1/52)</f>
        <v/>
      </c>
      <c r="Q633" s="72">
        <f>SUM(N633:P633)</f>
        <v/>
      </c>
      <c r="R633" s="72">
        <f>IF(YEAR(M633)&lt;&gt;YEAR(M632), R632*EXP($C$20/52)+(-MAX(Q$2:Q632)*$C$19), R632*EXP($C$20/52))</f>
        <v/>
      </c>
      <c r="S633" s="73">
        <f>Q633/-R633</f>
        <v/>
      </c>
      <c r="T633" s="67" t="n"/>
      <c r="U633" s="67" t="n"/>
      <c r="V633" s="67" t="n"/>
    </row>
    <row r="634">
      <c r="H634" s="104" t="n">
        <v>35744</v>
      </c>
      <c r="I634" s="105" t="n">
        <v>1027.84997558593</v>
      </c>
      <c r="J634" s="106" t="n">
        <v>2.325987109320419</v>
      </c>
      <c r="K634" s="107">
        <f>K633*(1+Tbill_YTM)^(1/52)</f>
        <v/>
      </c>
      <c r="L634" s="67" t="n"/>
      <c r="M634" s="104" t="n">
        <v>35744</v>
      </c>
      <c r="N634" s="108">
        <f>N633*($I634/$I633)</f>
        <v/>
      </c>
      <c r="O634" s="108">
        <f t="array" ref="O634">IF(YEAR(M634)&lt;&gt;YEAR(M633),IF(O633&gt;INDEX(Table2xAcq.1[],_xlfn.AGGREGATE(15,6,(ROW(Tableyear1[])-ROW(INDEX(Tableyear1[],1,1))+1)/(YEAR(Tableyear1[])=YEAR(M633)),1)),O633-(O633-INDEX(Table2xAcq.1[],_xlfn.AGGREGATE(15,6,(ROW(Tableyear1[])-ROW(INDEX(Tableyear1[],1,1))+1)/(YEAR(Tableyear1[])=YEAR(M633)),1)))*$C$25,O633+MAX($Q$2:Q633)*$C$19),O633)*($J634/$J633)</f>
        <v/>
      </c>
      <c r="P634" s="108">
        <f t="array" ref="P634">IF(YEAR(M634)&lt;&gt;YEAR(M633),IF(O633&gt;INDEX(Table2xAcq.1[],_xlfn.AGGREGATE(15,6,(ROW(Tableyear1[])-ROW(INDEX(Tableyear1[],1,1))+1)/(YEAR(Tableyear1[])=YEAR(M633)),1)),P633+(O633-INDEX(Table2xAcq.1[],_xlfn.AGGREGATE(15,6,(ROW(Tableyear1[])-ROW(INDEX(Tableyear1[],1,1))+1)/(YEAR(Tableyear1[])=YEAR(M633)),1)))*$C$25,P633-MAX($Q$2:Q633)*$C$19),P633)*(1+Tbill_YTM)^(1/52)</f>
        <v/>
      </c>
      <c r="Q634" s="72">
        <f>SUM(N634:P634)</f>
        <v/>
      </c>
      <c r="R634" s="72">
        <f>IF(YEAR(M634)&lt;&gt;YEAR(M633), R633*EXP($C$20/52)+(-MAX(Q$2:Q633)*$C$19), R633*EXP($C$20/52))</f>
        <v/>
      </c>
      <c r="S634" s="73">
        <f>Q634/-R634</f>
        <v/>
      </c>
      <c r="T634" s="67" t="n"/>
      <c r="U634" s="67" t="n"/>
      <c r="V634" s="67" t="n"/>
    </row>
    <row r="635">
      <c r="H635" s="104" t="n">
        <v>35751</v>
      </c>
      <c r="I635" s="105" t="n">
        <v>1056.58996582031</v>
      </c>
      <c r="J635" s="106" t="n">
        <v>2.456062214433021</v>
      </c>
      <c r="K635" s="107">
        <f>K634*(1+Tbill_YTM)^(1/52)</f>
        <v/>
      </c>
      <c r="L635" s="67" t="n"/>
      <c r="M635" s="104" t="n">
        <v>35751</v>
      </c>
      <c r="N635" s="108">
        <f>N634*($I635/$I634)</f>
        <v/>
      </c>
      <c r="O635" s="108">
        <f t="array" ref="O635">IF(YEAR(M635)&lt;&gt;YEAR(M634),IF(O634&gt;INDEX(Table2xAcq.1[],_xlfn.AGGREGATE(15,6,(ROW(Tableyear1[])-ROW(INDEX(Tableyear1[],1,1))+1)/(YEAR(Tableyear1[])=YEAR(M634)),1)),O634-(O634-INDEX(Table2xAcq.1[],_xlfn.AGGREGATE(15,6,(ROW(Tableyear1[])-ROW(INDEX(Tableyear1[],1,1))+1)/(YEAR(Tableyear1[])=YEAR(M634)),1)))*$C$25,O634+MAX($Q$2:Q634)*$C$19),O634)*($J635/$J634)</f>
        <v/>
      </c>
      <c r="P635" s="108">
        <f t="array" ref="P635">IF(YEAR(M635)&lt;&gt;YEAR(M634),IF(O634&gt;INDEX(Table2xAcq.1[],_xlfn.AGGREGATE(15,6,(ROW(Tableyear1[])-ROW(INDEX(Tableyear1[],1,1))+1)/(YEAR(Tableyear1[])=YEAR(M634)),1)),P634+(O634-INDEX(Table2xAcq.1[],_xlfn.AGGREGATE(15,6,(ROW(Tableyear1[])-ROW(INDEX(Tableyear1[],1,1))+1)/(YEAR(Tableyear1[])=YEAR(M634)),1)))*$C$25,P634-MAX($Q$2:Q634)*$C$19),P634)*(1+Tbill_YTM)^(1/52)</f>
        <v/>
      </c>
      <c r="Q635" s="72">
        <f>SUM(N635:P635)</f>
        <v/>
      </c>
      <c r="R635" s="72">
        <f>IF(YEAR(M635)&lt;&gt;YEAR(M634), R634*EXP($C$20/52)+(-MAX(Q$2:Q634)*$C$19), R634*EXP($C$20/52))</f>
        <v/>
      </c>
      <c r="S635" s="73">
        <f>Q635/-R635</f>
        <v/>
      </c>
      <c r="T635" s="67" t="n"/>
      <c r="U635" s="67" t="n"/>
      <c r="V635" s="67" t="n"/>
    </row>
    <row r="636">
      <c r="H636" s="104" t="n">
        <v>35758</v>
      </c>
      <c r="I636" s="105" t="n">
        <v>1050.51000976562</v>
      </c>
      <c r="J636" s="106" t="n">
        <v>2.427796281924862</v>
      </c>
      <c r="K636" s="107">
        <f>K635*(1+Tbill_YTM)^(1/52)</f>
        <v/>
      </c>
      <c r="L636" s="67" t="n"/>
      <c r="M636" s="104" t="n">
        <v>35758</v>
      </c>
      <c r="N636" s="108">
        <f>N635*($I636/$I635)</f>
        <v/>
      </c>
      <c r="O636" s="108">
        <f t="array" ref="O636">IF(YEAR(M636)&lt;&gt;YEAR(M635),IF(O635&gt;INDEX(Table2xAcq.1[],_xlfn.AGGREGATE(15,6,(ROW(Tableyear1[])-ROW(INDEX(Tableyear1[],1,1))+1)/(YEAR(Tableyear1[])=YEAR(M635)),1)),O635-(O635-INDEX(Table2xAcq.1[],_xlfn.AGGREGATE(15,6,(ROW(Tableyear1[])-ROW(INDEX(Tableyear1[],1,1))+1)/(YEAR(Tableyear1[])=YEAR(M635)),1)))*$C$25,O635+MAX($Q$2:Q635)*$C$19),O635)*($J636/$J635)</f>
        <v/>
      </c>
      <c r="P636" s="108">
        <f t="array" ref="P636">IF(YEAR(M636)&lt;&gt;YEAR(M635),IF(O635&gt;INDEX(Table2xAcq.1[],_xlfn.AGGREGATE(15,6,(ROW(Tableyear1[])-ROW(INDEX(Tableyear1[],1,1))+1)/(YEAR(Tableyear1[])=YEAR(M635)),1)),P635+(O635-INDEX(Table2xAcq.1[],_xlfn.AGGREGATE(15,6,(ROW(Tableyear1[])-ROW(INDEX(Tableyear1[],1,1))+1)/(YEAR(Tableyear1[])=YEAR(M635)),1)))*$C$25,P635-MAX($Q$2:Q635)*$C$19),P635)*(1+Tbill_YTM)^(1/52)</f>
        <v/>
      </c>
      <c r="Q636" s="72">
        <f>SUM(N636:P636)</f>
        <v/>
      </c>
      <c r="R636" s="72">
        <f>IF(YEAR(M636)&lt;&gt;YEAR(M635), R635*EXP($C$20/52)+(-MAX(Q$2:Q635)*$C$19), R635*EXP($C$20/52))</f>
        <v/>
      </c>
      <c r="S636" s="73">
        <f>Q636/-R636</f>
        <v/>
      </c>
      <c r="T636" s="67" t="n"/>
      <c r="U636" s="67" t="n"/>
      <c r="V636" s="67" t="n"/>
    </row>
    <row r="637">
      <c r="H637" s="104" t="n">
        <v>35765</v>
      </c>
      <c r="I637" s="105" t="n">
        <v>1070.27001953125</v>
      </c>
      <c r="J637" s="106" t="n">
        <v>2.519129592019639</v>
      </c>
      <c r="K637" s="107">
        <f>K636*(1+Tbill_YTM)^(1/52)</f>
        <v/>
      </c>
      <c r="L637" s="67" t="n"/>
      <c r="M637" s="104" t="n">
        <v>35765</v>
      </c>
      <c r="N637" s="108">
        <f>N636*($I637/$I636)</f>
        <v/>
      </c>
      <c r="O637" s="108">
        <f t="array" ref="O637">IF(YEAR(M637)&lt;&gt;YEAR(M636),IF(O636&gt;INDEX(Table2xAcq.1[],_xlfn.AGGREGATE(15,6,(ROW(Tableyear1[])-ROW(INDEX(Tableyear1[],1,1))+1)/(YEAR(Tableyear1[])=YEAR(M636)),1)),O636-(O636-INDEX(Table2xAcq.1[],_xlfn.AGGREGATE(15,6,(ROW(Tableyear1[])-ROW(INDEX(Tableyear1[],1,1))+1)/(YEAR(Tableyear1[])=YEAR(M636)),1)))*$C$25,O636+MAX($Q$2:Q636)*$C$19),O636)*($J637/$J636)</f>
        <v/>
      </c>
      <c r="P637" s="108">
        <f t="array" ref="P637">IF(YEAR(M637)&lt;&gt;YEAR(M636),IF(O636&gt;INDEX(Table2xAcq.1[],_xlfn.AGGREGATE(15,6,(ROW(Tableyear1[])-ROW(INDEX(Tableyear1[],1,1))+1)/(YEAR(Tableyear1[])=YEAR(M636)),1)),P636+(O636-INDEX(Table2xAcq.1[],_xlfn.AGGREGATE(15,6,(ROW(Tableyear1[])-ROW(INDEX(Tableyear1[],1,1))+1)/(YEAR(Tableyear1[])=YEAR(M636)),1)))*$C$25,P636-MAX($Q$2:Q636)*$C$19),P636)*(1+Tbill_YTM)^(1/52)</f>
        <v/>
      </c>
      <c r="Q637" s="72">
        <f>SUM(N637:P637)</f>
        <v/>
      </c>
      <c r="R637" s="72">
        <f>IF(YEAR(M637)&lt;&gt;YEAR(M636), R636*EXP($C$20/52)+(-MAX(Q$2:Q636)*$C$19), R636*EXP($C$20/52))</f>
        <v/>
      </c>
      <c r="S637" s="73">
        <f>Q637/-R637</f>
        <v/>
      </c>
      <c r="T637" s="67" t="n"/>
      <c r="U637" s="67" t="n"/>
      <c r="V637" s="67" t="n"/>
    </row>
    <row r="638">
      <c r="H638" s="104" t="n">
        <v>35772</v>
      </c>
      <c r="I638" s="105" t="n">
        <v>978.489990234375</v>
      </c>
      <c r="J638" s="106" t="n">
        <v>2.087078271252102</v>
      </c>
      <c r="K638" s="107">
        <f>K637*(1+Tbill_YTM)^(1/52)</f>
        <v/>
      </c>
      <c r="L638" s="67" t="n"/>
      <c r="M638" s="104" t="n">
        <v>35772</v>
      </c>
      <c r="N638" s="108">
        <f>N637*($I638/$I637)</f>
        <v/>
      </c>
      <c r="O638" s="108">
        <f t="array" ref="O638">IF(YEAR(M638)&lt;&gt;YEAR(M637),IF(O637&gt;INDEX(Table2xAcq.1[],_xlfn.AGGREGATE(15,6,(ROW(Tableyear1[])-ROW(INDEX(Tableyear1[],1,1))+1)/(YEAR(Tableyear1[])=YEAR(M637)),1)),O637-(O637-INDEX(Table2xAcq.1[],_xlfn.AGGREGATE(15,6,(ROW(Tableyear1[])-ROW(INDEX(Tableyear1[],1,1))+1)/(YEAR(Tableyear1[])=YEAR(M637)),1)))*$C$25,O637+MAX($Q$2:Q637)*$C$19),O637)*($J638/$J637)</f>
        <v/>
      </c>
      <c r="P638" s="108">
        <f t="array" ref="P638">IF(YEAR(M638)&lt;&gt;YEAR(M637),IF(O637&gt;INDEX(Table2xAcq.1[],_xlfn.AGGREGATE(15,6,(ROW(Tableyear1[])-ROW(INDEX(Tableyear1[],1,1))+1)/(YEAR(Tableyear1[])=YEAR(M637)),1)),P637+(O637-INDEX(Table2xAcq.1[],_xlfn.AGGREGATE(15,6,(ROW(Tableyear1[])-ROW(INDEX(Tableyear1[],1,1))+1)/(YEAR(Tableyear1[])=YEAR(M637)),1)))*$C$25,P637-MAX($Q$2:Q637)*$C$19),P637)*(1+Tbill_YTM)^(1/52)</f>
        <v/>
      </c>
      <c r="Q638" s="72">
        <f>SUM(N638:P638)</f>
        <v/>
      </c>
      <c r="R638" s="72">
        <f>IF(YEAR(M638)&lt;&gt;YEAR(M637), R637*EXP($C$20/52)+(-MAX(Q$2:Q637)*$C$19), R637*EXP($C$20/52))</f>
        <v/>
      </c>
      <c r="S638" s="73">
        <f>Q638/-R638</f>
        <v/>
      </c>
      <c r="T638" s="67" t="n"/>
      <c r="U638" s="67" t="n"/>
      <c r="V638" s="67" t="n"/>
    </row>
    <row r="639">
      <c r="H639" s="104" t="n">
        <v>35779</v>
      </c>
      <c r="I639" s="105" t="n">
        <v>969.900024414062</v>
      </c>
      <c r="J639" s="106" t="n">
        <v>2.050434194780601</v>
      </c>
      <c r="K639" s="107">
        <f>K638*(1+Tbill_YTM)^(1/52)</f>
        <v/>
      </c>
      <c r="L639" s="67" t="n"/>
      <c r="M639" s="104" t="n">
        <v>35779</v>
      </c>
      <c r="N639" s="108">
        <f>N638*($I639/$I638)</f>
        <v/>
      </c>
      <c r="O639" s="108">
        <f t="array" ref="O639">IF(YEAR(M639)&lt;&gt;YEAR(M638),IF(O638&gt;INDEX(Table2xAcq.1[],_xlfn.AGGREGATE(15,6,(ROW(Tableyear1[])-ROW(INDEX(Tableyear1[],1,1))+1)/(YEAR(Tableyear1[])=YEAR(M638)),1)),O638-(O638-INDEX(Table2xAcq.1[],_xlfn.AGGREGATE(15,6,(ROW(Tableyear1[])-ROW(INDEX(Tableyear1[],1,1))+1)/(YEAR(Tableyear1[])=YEAR(M638)),1)))*$C$25,O638+MAX($Q$2:Q638)*$C$19),O638)*($J639/$J638)</f>
        <v/>
      </c>
      <c r="P639" s="108">
        <f t="array" ref="P639">IF(YEAR(M639)&lt;&gt;YEAR(M638),IF(O638&gt;INDEX(Table2xAcq.1[],_xlfn.AGGREGATE(15,6,(ROW(Tableyear1[])-ROW(INDEX(Tableyear1[],1,1))+1)/(YEAR(Tableyear1[])=YEAR(M638)),1)),P638+(O638-INDEX(Table2xAcq.1[],_xlfn.AGGREGATE(15,6,(ROW(Tableyear1[])-ROW(INDEX(Tableyear1[],1,1))+1)/(YEAR(Tableyear1[])=YEAR(M638)),1)))*$C$25,P638-MAX($Q$2:Q638)*$C$19),P638)*(1+Tbill_YTM)^(1/52)</f>
        <v/>
      </c>
      <c r="Q639" s="72">
        <f>SUM(N639:P639)</f>
        <v/>
      </c>
      <c r="R639" s="72">
        <f>IF(YEAR(M639)&lt;&gt;YEAR(M638), R638*EXP($C$20/52)+(-MAX(Q$2:Q638)*$C$19), R638*EXP($C$20/52))</f>
        <v/>
      </c>
      <c r="S639" s="73">
        <f>Q639/-R639</f>
        <v/>
      </c>
      <c r="T639" s="67" t="n"/>
      <c r="U639" s="67" t="n"/>
      <c r="V639" s="67" t="n"/>
    </row>
    <row r="640">
      <c r="H640" s="104" t="n">
        <v>35786</v>
      </c>
      <c r="I640" s="105" t="n">
        <v>954.070007324218</v>
      </c>
      <c r="J640" s="106" t="n">
        <v>1.983502743026929</v>
      </c>
      <c r="K640" s="107">
        <f>K639*(1+Tbill_YTM)^(1/52)</f>
        <v/>
      </c>
      <c r="L640" s="67" t="n"/>
      <c r="M640" s="104" t="n">
        <v>35786</v>
      </c>
      <c r="N640" s="108">
        <f>N639*($I640/$I639)</f>
        <v/>
      </c>
      <c r="O640" s="108">
        <f t="array" ref="O640">IF(YEAR(M640)&lt;&gt;YEAR(M639),IF(O639&gt;INDEX(Table2xAcq.1[],_xlfn.AGGREGATE(15,6,(ROW(Tableyear1[])-ROW(INDEX(Tableyear1[],1,1))+1)/(YEAR(Tableyear1[])=YEAR(M639)),1)),O639-(O639-INDEX(Table2xAcq.1[],_xlfn.AGGREGATE(15,6,(ROW(Tableyear1[])-ROW(INDEX(Tableyear1[],1,1))+1)/(YEAR(Tableyear1[])=YEAR(M639)),1)))*$C$25,O639+MAX($Q$2:Q639)*$C$19),O639)*($J640/$J639)</f>
        <v/>
      </c>
      <c r="P640" s="108">
        <f t="array" ref="P640">IF(YEAR(M640)&lt;&gt;YEAR(M639),IF(O639&gt;INDEX(Table2xAcq.1[],_xlfn.AGGREGATE(15,6,(ROW(Tableyear1[])-ROW(INDEX(Tableyear1[],1,1))+1)/(YEAR(Tableyear1[])=YEAR(M639)),1)),P639+(O639-INDEX(Table2xAcq.1[],_xlfn.AGGREGATE(15,6,(ROW(Tableyear1[])-ROW(INDEX(Tableyear1[],1,1))+1)/(YEAR(Tableyear1[])=YEAR(M639)),1)))*$C$25,P639-MAX($Q$2:Q639)*$C$19),P639)*(1+Tbill_YTM)^(1/52)</f>
        <v/>
      </c>
      <c r="Q640" s="72">
        <f>SUM(N640:P640)</f>
        <v/>
      </c>
      <c r="R640" s="72">
        <f>IF(YEAR(M640)&lt;&gt;YEAR(M639), R639*EXP($C$20/52)+(-MAX(Q$2:Q639)*$C$19), R639*EXP($C$20/52))</f>
        <v/>
      </c>
      <c r="S640" s="73">
        <f>Q640/-R640</f>
        <v/>
      </c>
      <c r="T640" s="67" t="n"/>
      <c r="U640" s="67" t="n"/>
      <c r="V640" s="67" t="n"/>
    </row>
    <row r="641" ht="17.5" customHeight="1" s="15">
      <c r="A641" s="4" t="n"/>
      <c r="G641" s="110" t="inlineStr">
        <is>
          <t>year-end</t>
        </is>
      </c>
      <c r="H641" s="111" t="n">
        <v>35793</v>
      </c>
      <c r="I641" s="112" t="n">
        <v>1008.22998046875</v>
      </c>
      <c r="J641" s="113" t="n">
        <v>2.208698912007718</v>
      </c>
      <c r="K641" s="114">
        <f>K640*(1+Tbill_YTM)^(1/52)</f>
        <v/>
      </c>
      <c r="L641" s="114" t="n"/>
      <c r="M641" s="111" t="n">
        <v>35793</v>
      </c>
      <c r="N641" s="118">
        <f>N640*($I641/$I640)</f>
        <v/>
      </c>
      <c r="O641" s="115">
        <f t="array" ref="O641">IF(YEAR(M641)&lt;&gt;YEAR(M640),IF(O640&gt;INDEX(Table2xAcq.1[],_xlfn.AGGREGATE(15,6,(ROW(Tableyear1[])-ROW(INDEX(Tableyear1[],1,1))+1)/(YEAR(Tableyear1[])=YEAR(M640)),1)),O640-(O640-INDEX(Table2xAcq.1[],_xlfn.AGGREGATE(15,6,(ROW(Tableyear1[])-ROW(INDEX(Tableyear1[],1,1))+1)/(YEAR(Tableyear1[])=YEAR(M640)),1)))*$C$25,O640+MAX($Q$2:Q640)*$C$19),O640)*($J641/$J640)</f>
        <v/>
      </c>
      <c r="P641" s="115">
        <f t="array" ref="P641">IF(YEAR(M641)&lt;&gt;YEAR(M640),IF(O640&gt;INDEX(Table2xAcq.1[],_xlfn.AGGREGATE(15,6,(ROW(Tableyear1[])-ROW(INDEX(Tableyear1[],1,1))+1)/(YEAR(Tableyear1[])=YEAR(M640)),1)),P640+(O640-INDEX(Table2xAcq.1[],_xlfn.AGGREGATE(15,6,(ROW(Tableyear1[])-ROW(INDEX(Tableyear1[],1,1))+1)/(YEAR(Tableyear1[])=YEAR(M640)),1)))*$C$25,P640-MAX($Q$2:Q640)*$C$19),P640)*(1+Tbill_YTM)^(1/52)</f>
        <v/>
      </c>
      <c r="Q641" s="116">
        <f>SUM(N641:P641)</f>
        <v/>
      </c>
      <c r="R641" s="119">
        <f>IF(YEAR(M641)&lt;&gt;YEAR(M640), R640*EXP($C$20/52)+(-MAX(Q$2:Q640)*$C$19), R640*EXP($C$20/52))</f>
        <v/>
      </c>
      <c r="S641" s="117">
        <f>Q641/-R641</f>
        <v/>
      </c>
      <c r="T641" s="110" t="n"/>
      <c r="U641" s="110" t="n"/>
      <c r="V641" s="110" t="n"/>
    </row>
    <row r="642" ht="17.5" customHeight="1" s="15">
      <c r="H642" s="104" t="n">
        <v>35800</v>
      </c>
      <c r="I642" s="105" t="n">
        <v>956.190002441406</v>
      </c>
      <c r="J642" s="106" t="n">
        <v>1.980694101445625</v>
      </c>
      <c r="K642" s="107">
        <f>K641*(1+Tbill_YTM)^(1/52)</f>
        <v/>
      </c>
      <c r="L642" s="67" t="n"/>
      <c r="M642" s="104" t="n">
        <v>35800</v>
      </c>
      <c r="N642" s="108">
        <f>N641*($I642/$I641)</f>
        <v/>
      </c>
      <c r="O642" s="108">
        <f t="array" ref="O642">IF(YEAR(M642)&lt;&gt;YEAR(M641),IF(O641&gt;INDEX(Table2xAcq.1[],_xlfn.AGGREGATE(15,6,(ROW(Tableyear1[])-ROW(INDEX(Tableyear1[],1,1))+1)/(YEAR(Tableyear1[])=YEAR(M641)),1)),O641-(O641-INDEX(Table2xAcq.1[],_xlfn.AGGREGATE(15,6,(ROW(Tableyear1[])-ROW(INDEX(Tableyear1[],1,1))+1)/(YEAR(Tableyear1[])=YEAR(M641)),1)))*$C$25,O641+MAX($Q$2:Q641)*$C$19),O641)*($J642/$J641)</f>
        <v/>
      </c>
      <c r="P642" s="108">
        <f t="array" ref="P642">IF(YEAR(M642)&lt;&gt;YEAR(M641),IF(O641&gt;INDEX(Table2xAcq.1[],_xlfn.AGGREGATE(15,6,(ROW(Tableyear1[])-ROW(INDEX(Tableyear1[],1,1))+1)/(YEAR(Tableyear1[])=YEAR(M641)),1)),P641+(O641-INDEX(Table2xAcq.1[],_xlfn.AGGREGATE(15,6,(ROW(Tableyear1[])-ROW(INDEX(Tableyear1[],1,1))+1)/(YEAR(Tableyear1[])=YEAR(M641)),1)))*$C$25,P641-MAX($Q$2:Q641)*$C$19),P641)*(1+Tbill_YTM)^(1/52)</f>
        <v/>
      </c>
      <c r="Q642" s="72">
        <f>SUM(N642:P642)</f>
        <v/>
      </c>
      <c r="R642" s="72">
        <f>IF(YEAR(M642)&lt;&gt;YEAR(M641), R641*EXP($C$20/52)+(-MAX(Q$2:Q641)*$C$19), R641*EXP($C$20/52))</f>
        <v/>
      </c>
      <c r="S642" s="73">
        <f>Q642/-R642</f>
        <v/>
      </c>
      <c r="T642" s="67" t="n"/>
      <c r="U642" s="67" t="n"/>
      <c r="V642" s="67" t="n"/>
    </row>
    <row r="643">
      <c r="H643" s="104" t="n">
        <v>35807</v>
      </c>
      <c r="I643" s="105" t="n">
        <v>1005.86999511718</v>
      </c>
      <c r="J643" s="106" t="n">
        <v>2.186512752972046</v>
      </c>
      <c r="K643" s="107">
        <f>K642*(1+Tbill_YTM)^(1/52)</f>
        <v/>
      </c>
      <c r="L643" s="67" t="n"/>
      <c r="M643" s="104" t="n">
        <v>35807</v>
      </c>
      <c r="N643" s="108">
        <f>N642*($I643/$I642)</f>
        <v/>
      </c>
      <c r="O643" s="108">
        <f t="array" ref="O643">IF(YEAR(M643)&lt;&gt;YEAR(M642),IF(O642&gt;INDEX(Table2xAcq.1[],_xlfn.AGGREGATE(15,6,(ROW(Tableyear1[])-ROW(INDEX(Tableyear1[],1,1))+1)/(YEAR(Tableyear1[])=YEAR(M642)),1)),O642-(O642-INDEX(Table2xAcq.1[],_xlfn.AGGREGATE(15,6,(ROW(Tableyear1[])-ROW(INDEX(Tableyear1[],1,1))+1)/(YEAR(Tableyear1[])=YEAR(M642)),1)))*$C$25,O642+MAX($Q$2:Q642)*$C$19),O642)*($J643/$J642)</f>
        <v/>
      </c>
      <c r="P643" s="108">
        <f t="array" ref="P643">IF(YEAR(M643)&lt;&gt;YEAR(M642),IF(O642&gt;INDEX(Table2xAcq.1[],_xlfn.AGGREGATE(15,6,(ROW(Tableyear1[])-ROW(INDEX(Tableyear1[],1,1))+1)/(YEAR(Tableyear1[])=YEAR(M642)),1)),P642+(O642-INDEX(Table2xAcq.1[],_xlfn.AGGREGATE(15,6,(ROW(Tableyear1[])-ROW(INDEX(Tableyear1[],1,1))+1)/(YEAR(Tableyear1[])=YEAR(M642)),1)))*$C$25,P642-MAX($Q$2:Q642)*$C$19),P642)*(1+Tbill_YTM)^(1/52)</f>
        <v/>
      </c>
      <c r="Q643" s="72">
        <f>SUM(N643:P643)</f>
        <v/>
      </c>
      <c r="R643" s="72">
        <f>IF(YEAR(M643)&lt;&gt;YEAR(M642), R642*EXP($C$20/52)+(-MAX(Q$2:Q642)*$C$19), R642*EXP($C$20/52))</f>
        <v/>
      </c>
      <c r="S643" s="73">
        <f>Q643/-R643</f>
        <v/>
      </c>
      <c r="T643" s="67" t="n"/>
      <c r="U643" s="67" t="n"/>
      <c r="V643" s="67" t="n"/>
    </row>
    <row r="644">
      <c r="H644" s="104" t="n">
        <v>35814</v>
      </c>
      <c r="I644" s="105" t="n">
        <v>1024.46997070312</v>
      </c>
      <c r="J644" s="106" t="n">
        <v>2.267376252273242</v>
      </c>
      <c r="K644" s="107">
        <f>K643*(1+Tbill_YTM)^(1/52)</f>
        <v/>
      </c>
      <c r="L644" s="67" t="n"/>
      <c r="M644" s="104" t="n">
        <v>35814</v>
      </c>
      <c r="N644" s="108">
        <f>N643*($I644/$I643)</f>
        <v/>
      </c>
      <c r="O644" s="108">
        <f t="array" ref="O644">IF(YEAR(M644)&lt;&gt;YEAR(M643),IF(O643&gt;INDEX(Table2xAcq.1[],_xlfn.AGGREGATE(15,6,(ROW(Tableyear1[])-ROW(INDEX(Tableyear1[],1,1))+1)/(YEAR(Tableyear1[])=YEAR(M643)),1)),O643-(O643-INDEX(Table2xAcq.1[],_xlfn.AGGREGATE(15,6,(ROW(Tableyear1[])-ROW(INDEX(Tableyear1[],1,1))+1)/(YEAR(Tableyear1[])=YEAR(M643)),1)))*$C$25,O643+MAX($Q$2:Q643)*$C$19),O643)*($J644/$J643)</f>
        <v/>
      </c>
      <c r="P644" s="108">
        <f t="array" ref="P644">IF(YEAR(M644)&lt;&gt;YEAR(M643),IF(O643&gt;INDEX(Table2xAcq.1[],_xlfn.AGGREGATE(15,6,(ROW(Tableyear1[])-ROW(INDEX(Tableyear1[],1,1))+1)/(YEAR(Tableyear1[])=YEAR(M643)),1)),P643+(O643-INDEX(Table2xAcq.1[],_xlfn.AGGREGATE(15,6,(ROW(Tableyear1[])-ROW(INDEX(Tableyear1[],1,1))+1)/(YEAR(Tableyear1[])=YEAR(M643)),1)))*$C$25,P643-MAX($Q$2:Q643)*$C$19),P643)*(1+Tbill_YTM)^(1/52)</f>
        <v/>
      </c>
      <c r="Q644" s="72">
        <f>SUM(N644:P644)</f>
        <v/>
      </c>
      <c r="R644" s="72">
        <f>IF(YEAR(M644)&lt;&gt;YEAR(M643), R643*EXP($C$20/52)+(-MAX(Q$2:Q643)*$C$19), R643*EXP($C$20/52))</f>
        <v/>
      </c>
      <c r="S644" s="73">
        <f>Q644/-R644</f>
        <v/>
      </c>
      <c r="T644" s="67" t="n"/>
      <c r="U644" s="67" t="n"/>
      <c r="V644" s="67" t="n"/>
    </row>
    <row r="645">
      <c r="H645" s="104" t="n">
        <v>35821</v>
      </c>
      <c r="I645" s="105" t="n">
        <v>1071.13000488281</v>
      </c>
      <c r="J645" s="106" t="n">
        <v>2.473913986818407</v>
      </c>
      <c r="K645" s="107">
        <f>K644*(1+Tbill_YTM)^(1/52)</f>
        <v/>
      </c>
      <c r="L645" s="67" t="n"/>
      <c r="M645" s="104" t="n">
        <v>35821</v>
      </c>
      <c r="N645" s="108">
        <f>N644*($I645/$I644)</f>
        <v/>
      </c>
      <c r="O645" s="108">
        <f t="array" ref="O645">IF(YEAR(M645)&lt;&gt;YEAR(M644),IF(O644&gt;INDEX(Table2xAcq.1[],_xlfn.AGGREGATE(15,6,(ROW(Tableyear1[])-ROW(INDEX(Tableyear1[],1,1))+1)/(YEAR(Tableyear1[])=YEAR(M644)),1)),O644-(O644-INDEX(Table2xAcq.1[],_xlfn.AGGREGATE(15,6,(ROW(Tableyear1[])-ROW(INDEX(Tableyear1[],1,1))+1)/(YEAR(Tableyear1[])=YEAR(M644)),1)))*$C$25,O644+MAX($Q$2:Q644)*$C$19),O644)*($J645/$J644)</f>
        <v/>
      </c>
      <c r="P645" s="108">
        <f t="array" ref="P645">IF(YEAR(M645)&lt;&gt;YEAR(M644),IF(O644&gt;INDEX(Table2xAcq.1[],_xlfn.AGGREGATE(15,6,(ROW(Tableyear1[])-ROW(INDEX(Tableyear1[],1,1))+1)/(YEAR(Tableyear1[])=YEAR(M644)),1)),P644+(O644-INDEX(Table2xAcq.1[],_xlfn.AGGREGATE(15,6,(ROW(Tableyear1[])-ROW(INDEX(Tableyear1[],1,1))+1)/(YEAR(Tableyear1[])=YEAR(M644)),1)))*$C$25,P644-MAX($Q$2:Q644)*$C$19),P644)*(1+Tbill_YTM)^(1/52)</f>
        <v/>
      </c>
      <c r="Q645" s="72">
        <f>SUM(N645:P645)</f>
        <v/>
      </c>
      <c r="R645" s="72">
        <f>IF(YEAR(M645)&lt;&gt;YEAR(M644), R644*EXP($C$20/52)+(-MAX(Q$2:Q644)*$C$19), R644*EXP($C$20/52))</f>
        <v/>
      </c>
      <c r="S645" s="73">
        <f>Q645/-R645</f>
        <v/>
      </c>
      <c r="T645" s="67" t="n"/>
      <c r="U645" s="67" t="n"/>
      <c r="V645" s="67" t="n"/>
    </row>
    <row r="646">
      <c r="H646" s="104" t="n">
        <v>35828</v>
      </c>
      <c r="I646" s="105" t="n">
        <v>1134.31994628906</v>
      </c>
      <c r="J646" s="106" t="n">
        <v>2.765804754808349</v>
      </c>
      <c r="K646" s="107">
        <f>K645*(1+Tbill_YTM)^(1/52)</f>
        <v/>
      </c>
      <c r="L646" s="67" t="n"/>
      <c r="M646" s="104" t="n">
        <v>35828</v>
      </c>
      <c r="N646" s="108">
        <f>N645*($I646/$I645)</f>
        <v/>
      </c>
      <c r="O646" s="108">
        <f t="array" ref="O646">IF(YEAR(M646)&lt;&gt;YEAR(M645),IF(O645&gt;INDEX(Table2xAcq.1[],_xlfn.AGGREGATE(15,6,(ROW(Tableyear1[])-ROW(INDEX(Tableyear1[],1,1))+1)/(YEAR(Tableyear1[])=YEAR(M645)),1)),O645-(O645-INDEX(Table2xAcq.1[],_xlfn.AGGREGATE(15,6,(ROW(Tableyear1[])-ROW(INDEX(Tableyear1[],1,1))+1)/(YEAR(Tableyear1[])=YEAR(M645)),1)))*$C$25,O645+MAX($Q$2:Q645)*$C$19),O645)*($J646/$J645)</f>
        <v/>
      </c>
      <c r="P646" s="108">
        <f t="array" ref="P646">IF(YEAR(M646)&lt;&gt;YEAR(M645),IF(O645&gt;INDEX(Table2xAcq.1[],_xlfn.AGGREGATE(15,6,(ROW(Tableyear1[])-ROW(INDEX(Tableyear1[],1,1))+1)/(YEAR(Tableyear1[])=YEAR(M645)),1)),P645+(O645-INDEX(Table2xAcq.1[],_xlfn.AGGREGATE(15,6,(ROW(Tableyear1[])-ROW(INDEX(Tableyear1[],1,1))+1)/(YEAR(Tableyear1[])=YEAR(M645)),1)))*$C$25,P645-MAX($Q$2:Q645)*$C$19),P645)*(1+Tbill_YTM)^(1/52)</f>
        <v/>
      </c>
      <c r="Q646" s="72">
        <f>SUM(N646:P646)</f>
        <v/>
      </c>
      <c r="R646" s="72">
        <f>IF(YEAR(M646)&lt;&gt;YEAR(M645), R645*EXP($C$20/52)+(-MAX(Q$2:Q645)*$C$19), R645*EXP($C$20/52))</f>
        <v/>
      </c>
      <c r="S646" s="73">
        <f>Q646/-R646</f>
        <v/>
      </c>
      <c r="T646" s="67" t="n"/>
      <c r="U646" s="67" t="n"/>
      <c r="V646" s="67" t="n"/>
    </row>
    <row r="647">
      <c r="H647" s="104" t="n">
        <v>35835</v>
      </c>
      <c r="I647" s="105" t="n">
        <v>1136.68994140625</v>
      </c>
      <c r="J647" s="106" t="n">
        <v>2.777362241363075</v>
      </c>
      <c r="K647" s="107">
        <f>K646*(1+Tbill_YTM)^(1/52)</f>
        <v/>
      </c>
      <c r="L647" s="67" t="n"/>
      <c r="M647" s="104" t="n">
        <v>35835</v>
      </c>
      <c r="N647" s="108">
        <f>N646*($I647/$I646)</f>
        <v/>
      </c>
      <c r="O647" s="108">
        <f t="array" ref="O647">IF(YEAR(M647)&lt;&gt;YEAR(M646),IF(O646&gt;INDEX(Table2xAcq.1[],_xlfn.AGGREGATE(15,6,(ROW(Tableyear1[])-ROW(INDEX(Tableyear1[],1,1))+1)/(YEAR(Tableyear1[])=YEAR(M646)),1)),O646-(O646-INDEX(Table2xAcq.1[],_xlfn.AGGREGATE(15,6,(ROW(Tableyear1[])-ROW(INDEX(Tableyear1[],1,1))+1)/(YEAR(Tableyear1[])=YEAR(M646)),1)))*$C$25,O646+MAX($Q$2:Q646)*$C$19),O646)*($J647/$J646)</f>
        <v/>
      </c>
      <c r="P647" s="108">
        <f t="array" ref="P647">IF(YEAR(M647)&lt;&gt;YEAR(M646),IF(O646&gt;INDEX(Table2xAcq.1[],_xlfn.AGGREGATE(15,6,(ROW(Tableyear1[])-ROW(INDEX(Tableyear1[],1,1))+1)/(YEAR(Tableyear1[])=YEAR(M646)),1)),P646+(O646-INDEX(Table2xAcq.1[],_xlfn.AGGREGATE(15,6,(ROW(Tableyear1[])-ROW(INDEX(Tableyear1[],1,1))+1)/(YEAR(Tableyear1[])=YEAR(M646)),1)))*$C$25,P646-MAX($Q$2:Q646)*$C$19),P646)*(1+Tbill_YTM)^(1/52)</f>
        <v/>
      </c>
      <c r="Q647" s="72">
        <f>SUM(N647:P647)</f>
        <v/>
      </c>
      <c r="R647" s="72">
        <f>IF(YEAR(M647)&lt;&gt;YEAR(M646), R646*EXP($C$20/52)+(-MAX(Q$2:Q646)*$C$19), R646*EXP($C$20/52))</f>
        <v/>
      </c>
      <c r="S647" s="73">
        <f>Q647/-R647</f>
        <v/>
      </c>
      <c r="T647" s="67" t="n"/>
      <c r="U647" s="67" t="n"/>
      <c r="V647" s="67" t="n"/>
    </row>
    <row r="648">
      <c r="E648" s="4" t="n"/>
      <c r="F648" s="4" t="n"/>
      <c r="H648" s="104" t="n">
        <v>35842</v>
      </c>
      <c r="I648" s="105" t="n">
        <v>1159.72998046875</v>
      </c>
      <c r="J648" s="106" t="n">
        <v>2.889953251806173</v>
      </c>
      <c r="K648" s="107">
        <f>K647*(1+Tbill_YTM)^(1/52)</f>
        <v/>
      </c>
      <c r="L648" s="67" t="n"/>
      <c r="M648" s="104" t="n">
        <v>35842</v>
      </c>
      <c r="N648" s="108">
        <f>N647*($I648/$I647)</f>
        <v/>
      </c>
      <c r="O648" s="108">
        <f t="array" ref="O648">IF(YEAR(M648)&lt;&gt;YEAR(M647),IF(O647&gt;INDEX(Table2xAcq.1[],_xlfn.AGGREGATE(15,6,(ROW(Tableyear1[])-ROW(INDEX(Tableyear1[],1,1))+1)/(YEAR(Tableyear1[])=YEAR(M647)),1)),O647-(O647-INDEX(Table2xAcq.1[],_xlfn.AGGREGATE(15,6,(ROW(Tableyear1[])-ROW(INDEX(Tableyear1[],1,1))+1)/(YEAR(Tableyear1[])=YEAR(M647)),1)))*$C$25,O647+MAX($Q$2:Q647)*$C$19),O647)*($J648/$J647)</f>
        <v/>
      </c>
      <c r="P648" s="108">
        <f t="array" ref="P648">IF(YEAR(M648)&lt;&gt;YEAR(M647),IF(O647&gt;INDEX(Table2xAcq.1[],_xlfn.AGGREGATE(15,6,(ROW(Tableyear1[])-ROW(INDEX(Tableyear1[],1,1))+1)/(YEAR(Tableyear1[])=YEAR(M647)),1)),P647+(O647-INDEX(Table2xAcq.1[],_xlfn.AGGREGATE(15,6,(ROW(Tableyear1[])-ROW(INDEX(Tableyear1[],1,1))+1)/(YEAR(Tableyear1[])=YEAR(M647)),1)))*$C$25,P647-MAX($Q$2:Q647)*$C$19),P647)*(1+Tbill_YTM)^(1/52)</f>
        <v/>
      </c>
      <c r="Q648" s="72">
        <f>SUM(N648:P648)</f>
        <v/>
      </c>
      <c r="R648" s="72">
        <f>IF(YEAR(M648)&lt;&gt;YEAR(M647), R647*EXP($C$20/52)+(-MAX(Q$2:Q647)*$C$19), R647*EXP($C$20/52))</f>
        <v/>
      </c>
      <c r="S648" s="73">
        <f>Q648/-R648</f>
        <v/>
      </c>
      <c r="T648" s="67" t="n"/>
      <c r="U648" s="67" t="n"/>
      <c r="V648" s="67" t="n"/>
    </row>
    <row r="649">
      <c r="B649" s="27" t="n"/>
      <c r="C649" s="4" t="n"/>
      <c r="D649" s="4" t="n"/>
      <c r="H649" s="104" t="n">
        <v>35849</v>
      </c>
      <c r="I649" s="105" t="n">
        <v>1194.13000488281</v>
      </c>
      <c r="J649" s="106" t="n">
        <v>3.06139740534516</v>
      </c>
      <c r="K649" s="107">
        <f>K648*(1+Tbill_YTM)^(1/52)</f>
        <v/>
      </c>
      <c r="L649" s="67" t="n"/>
      <c r="M649" s="104" t="n">
        <v>35849</v>
      </c>
      <c r="N649" s="108">
        <f>N648*($I649/$I648)</f>
        <v/>
      </c>
      <c r="O649" s="108">
        <f t="array" ref="O649">IF(YEAR(M649)&lt;&gt;YEAR(M648),IF(O648&gt;INDEX(Table2xAcq.1[],_xlfn.AGGREGATE(15,6,(ROW(Tableyear1[])-ROW(INDEX(Tableyear1[],1,1))+1)/(YEAR(Tableyear1[])=YEAR(M648)),1)),O648-(O648-INDEX(Table2xAcq.1[],_xlfn.AGGREGATE(15,6,(ROW(Tableyear1[])-ROW(INDEX(Tableyear1[],1,1))+1)/(YEAR(Tableyear1[])=YEAR(M648)),1)))*$C$25,O648+MAX($Q$2:Q648)*$C$19),O648)*($J649/$J648)</f>
        <v/>
      </c>
      <c r="P649" s="108">
        <f t="array" ref="P649">IF(YEAR(M649)&lt;&gt;YEAR(M648),IF(O648&gt;INDEX(Table2xAcq.1[],_xlfn.AGGREGATE(15,6,(ROW(Tableyear1[])-ROW(INDEX(Tableyear1[],1,1))+1)/(YEAR(Tableyear1[])=YEAR(M648)),1)),P648+(O648-INDEX(Table2xAcq.1[],_xlfn.AGGREGATE(15,6,(ROW(Tableyear1[])-ROW(INDEX(Tableyear1[],1,1))+1)/(YEAR(Tableyear1[])=YEAR(M648)),1)))*$C$25,P648-MAX($Q$2:Q648)*$C$19),P648)*(1+Tbill_YTM)^(1/52)</f>
        <v/>
      </c>
      <c r="Q649" s="72">
        <f>SUM(N649:P649)</f>
        <v/>
      </c>
      <c r="R649" s="72">
        <f>IF(YEAR(M649)&lt;&gt;YEAR(M648), R648*EXP($C$20/52)+(-MAX(Q$2:Q648)*$C$19), R648*EXP($C$20/52))</f>
        <v/>
      </c>
      <c r="S649" s="73">
        <f>Q649/-R649</f>
        <v/>
      </c>
      <c r="T649" s="67" t="n"/>
      <c r="U649" s="67" t="n"/>
      <c r="V649" s="67" t="n"/>
    </row>
    <row r="650">
      <c r="H650" s="104" t="n">
        <v>35856</v>
      </c>
      <c r="I650" s="105" t="n">
        <v>1163.10998535156</v>
      </c>
      <c r="J650" s="106" t="n">
        <v>2.90234502927486</v>
      </c>
      <c r="K650" s="107">
        <f>K649*(1+Tbill_YTM)^(1/52)</f>
        <v/>
      </c>
      <c r="L650" s="67" t="n"/>
      <c r="M650" s="104" t="n">
        <v>35856</v>
      </c>
      <c r="N650" s="108">
        <f>N649*($I650/$I649)</f>
        <v/>
      </c>
      <c r="O650" s="108">
        <f t="array" ref="O650">IF(YEAR(M650)&lt;&gt;YEAR(M649),IF(O649&gt;INDEX(Table2xAcq.1[],_xlfn.AGGREGATE(15,6,(ROW(Tableyear1[])-ROW(INDEX(Tableyear1[],1,1))+1)/(YEAR(Tableyear1[])=YEAR(M649)),1)),O649-(O649-INDEX(Table2xAcq.1[],_xlfn.AGGREGATE(15,6,(ROW(Tableyear1[])-ROW(INDEX(Tableyear1[],1,1))+1)/(YEAR(Tableyear1[])=YEAR(M649)),1)))*$C$25,O649+MAX($Q$2:Q649)*$C$19),O649)*($J650/$J649)</f>
        <v/>
      </c>
      <c r="P650" s="108">
        <f t="array" ref="P650">IF(YEAR(M650)&lt;&gt;YEAR(M649),IF(O649&gt;INDEX(Table2xAcq.1[],_xlfn.AGGREGATE(15,6,(ROW(Tableyear1[])-ROW(INDEX(Tableyear1[],1,1))+1)/(YEAR(Tableyear1[])=YEAR(M649)),1)),P649+(O649-INDEX(Table2xAcq.1[],_xlfn.AGGREGATE(15,6,(ROW(Tableyear1[])-ROW(INDEX(Tableyear1[],1,1))+1)/(YEAR(Tableyear1[])=YEAR(M649)),1)))*$C$25,P649-MAX($Q$2:Q649)*$C$19),P649)*(1+Tbill_YTM)^(1/52)</f>
        <v/>
      </c>
      <c r="Q650" s="72">
        <f>SUM(N650:P650)</f>
        <v/>
      </c>
      <c r="R650" s="72">
        <f>IF(YEAR(M650)&lt;&gt;YEAR(M649), R649*EXP($C$20/52)+(-MAX(Q$2:Q649)*$C$19), R649*EXP($C$20/52))</f>
        <v/>
      </c>
      <c r="S650" s="73">
        <f>Q650/-R650</f>
        <v/>
      </c>
      <c r="T650" s="67" t="n"/>
      <c r="U650" s="67" t="n"/>
      <c r="V650" s="67" t="n"/>
    </row>
    <row r="651">
      <c r="H651" s="104" t="n">
        <v>35863</v>
      </c>
      <c r="I651" s="105" t="n">
        <v>1169.2900390625</v>
      </c>
      <c r="J651" s="106" t="n">
        <v>2.933187595144805</v>
      </c>
      <c r="K651" s="107">
        <f>K650*(1+Tbill_YTM)^(1/52)</f>
        <v/>
      </c>
      <c r="L651" s="67" t="n"/>
      <c r="M651" s="104" t="n">
        <v>35863</v>
      </c>
      <c r="N651" s="108">
        <f>N650*($I651/$I650)</f>
        <v/>
      </c>
      <c r="O651" s="108">
        <f t="array" ref="O651">IF(YEAR(M651)&lt;&gt;YEAR(M650),IF(O650&gt;INDEX(Table2xAcq.1[],_xlfn.AGGREGATE(15,6,(ROW(Tableyear1[])-ROW(INDEX(Tableyear1[],1,1))+1)/(YEAR(Tableyear1[])=YEAR(M650)),1)),O650-(O650-INDEX(Table2xAcq.1[],_xlfn.AGGREGATE(15,6,(ROW(Tableyear1[])-ROW(INDEX(Tableyear1[],1,1))+1)/(YEAR(Tableyear1[])=YEAR(M650)),1)))*$C$25,O650+MAX($Q$2:Q650)*$C$19),O650)*($J651/$J650)</f>
        <v/>
      </c>
      <c r="P651" s="108">
        <f t="array" ref="P651">IF(YEAR(M651)&lt;&gt;YEAR(M650),IF(O650&gt;INDEX(Table2xAcq.1[],_xlfn.AGGREGATE(15,6,(ROW(Tableyear1[])-ROW(INDEX(Tableyear1[],1,1))+1)/(YEAR(Tableyear1[])=YEAR(M650)),1)),P650+(O650-INDEX(Table2xAcq.1[],_xlfn.AGGREGATE(15,6,(ROW(Tableyear1[])-ROW(INDEX(Tableyear1[],1,1))+1)/(YEAR(Tableyear1[])=YEAR(M650)),1)))*$C$25,P650-MAX($Q$2:Q650)*$C$19),P650)*(1+Tbill_YTM)^(1/52)</f>
        <v/>
      </c>
      <c r="Q651" s="72">
        <f>SUM(N651:P651)</f>
        <v/>
      </c>
      <c r="R651" s="72">
        <f>IF(YEAR(M651)&lt;&gt;YEAR(M650), R650*EXP($C$20/52)+(-MAX(Q$2:Q650)*$C$19), R650*EXP($C$20/52))</f>
        <v/>
      </c>
      <c r="S651" s="73">
        <f>Q651/-R651</f>
        <v/>
      </c>
      <c r="T651" s="67" t="n"/>
      <c r="U651" s="67" t="n"/>
      <c r="V651" s="67" t="n"/>
    </row>
    <row r="652">
      <c r="H652" s="104" t="n">
        <v>35870</v>
      </c>
      <c r="I652" s="105" t="n">
        <v>1169.43005371093</v>
      </c>
      <c r="J652" s="106" t="n">
        <v>2.933890054271615</v>
      </c>
      <c r="K652" s="107">
        <f>K651*(1+Tbill_YTM)^(1/52)</f>
        <v/>
      </c>
      <c r="L652" s="67" t="n"/>
      <c r="M652" s="104" t="n">
        <v>35870</v>
      </c>
      <c r="N652" s="108">
        <f>N651*($I652/$I651)</f>
        <v/>
      </c>
      <c r="O652" s="108">
        <f t="array" ref="O652">IF(YEAR(M652)&lt;&gt;YEAR(M651),IF(O651&gt;INDEX(Table2xAcq.1[],_xlfn.AGGREGATE(15,6,(ROW(Tableyear1[])-ROW(INDEX(Tableyear1[],1,1))+1)/(YEAR(Tableyear1[])=YEAR(M651)),1)),O651-(O651-INDEX(Table2xAcq.1[],_xlfn.AGGREGATE(15,6,(ROW(Tableyear1[])-ROW(INDEX(Tableyear1[],1,1))+1)/(YEAR(Tableyear1[])=YEAR(M651)),1)))*$C$25,O651+MAX($Q$2:Q651)*$C$19),O651)*($J652/$J651)</f>
        <v/>
      </c>
      <c r="P652" s="108">
        <f t="array" ref="P652">IF(YEAR(M652)&lt;&gt;YEAR(M651),IF(O651&gt;INDEX(Table2xAcq.1[],_xlfn.AGGREGATE(15,6,(ROW(Tableyear1[])-ROW(INDEX(Tableyear1[],1,1))+1)/(YEAR(Tableyear1[])=YEAR(M651)),1)),P651+(O651-INDEX(Table2xAcq.1[],_xlfn.AGGREGATE(15,6,(ROW(Tableyear1[])-ROW(INDEX(Tableyear1[],1,1))+1)/(YEAR(Tableyear1[])=YEAR(M651)),1)))*$C$25,P651-MAX($Q$2:Q651)*$C$19),P651)*(1+Tbill_YTM)^(1/52)</f>
        <v/>
      </c>
      <c r="Q652" s="72">
        <f>SUM(N652:P652)</f>
        <v/>
      </c>
      <c r="R652" s="72">
        <f>IF(YEAR(M652)&lt;&gt;YEAR(M651), R651*EXP($C$20/52)+(-MAX(Q$2:Q651)*$C$19), R651*EXP($C$20/52))</f>
        <v/>
      </c>
      <c r="S652" s="73">
        <f>Q652/-R652</f>
        <v/>
      </c>
      <c r="T652" s="67" t="n"/>
      <c r="U652" s="67" t="n"/>
      <c r="V652" s="67" t="n"/>
    </row>
    <row r="653">
      <c r="H653" s="104" t="n">
        <v>35877</v>
      </c>
      <c r="I653" s="105" t="n">
        <v>1211.64001464843</v>
      </c>
      <c r="J653" s="106" t="n">
        <v>3.14568448215167</v>
      </c>
      <c r="K653" s="107">
        <f>K652*(1+Tbill_YTM)^(1/52)</f>
        <v/>
      </c>
      <c r="L653" s="67" t="n"/>
      <c r="M653" s="104" t="n">
        <v>35877</v>
      </c>
      <c r="N653" s="108">
        <f>N652*($I653/$I652)</f>
        <v/>
      </c>
      <c r="O653" s="108">
        <f t="array" ref="O653">IF(YEAR(M653)&lt;&gt;YEAR(M652),IF(O652&gt;INDEX(Table2xAcq.1[],_xlfn.AGGREGATE(15,6,(ROW(Tableyear1[])-ROW(INDEX(Tableyear1[],1,1))+1)/(YEAR(Tableyear1[])=YEAR(M652)),1)),O652-(O652-INDEX(Table2xAcq.1[],_xlfn.AGGREGATE(15,6,(ROW(Tableyear1[])-ROW(INDEX(Tableyear1[],1,1))+1)/(YEAR(Tableyear1[])=YEAR(M652)),1)))*$C$25,O652+MAX($Q$2:Q652)*$C$19),O652)*($J653/$J652)</f>
        <v/>
      </c>
      <c r="P653" s="108">
        <f t="array" ref="P653">IF(YEAR(M653)&lt;&gt;YEAR(M652),IF(O652&gt;INDEX(Table2xAcq.1[],_xlfn.AGGREGATE(15,6,(ROW(Tableyear1[])-ROW(INDEX(Tableyear1[],1,1))+1)/(YEAR(Tableyear1[])=YEAR(M652)),1)),P652+(O652-INDEX(Table2xAcq.1[],_xlfn.AGGREGATE(15,6,(ROW(Tableyear1[])-ROW(INDEX(Tableyear1[],1,1))+1)/(YEAR(Tableyear1[])=YEAR(M652)),1)))*$C$25,P652-MAX($Q$2:Q652)*$C$19),P652)*(1+Tbill_YTM)^(1/52)</f>
        <v/>
      </c>
      <c r="Q653" s="72">
        <f>SUM(N653:P653)</f>
        <v/>
      </c>
      <c r="R653" s="72">
        <f>IF(YEAR(M653)&lt;&gt;YEAR(M652), R652*EXP($C$20/52)+(-MAX(Q$2:Q652)*$C$19), R652*EXP($C$20/52))</f>
        <v/>
      </c>
      <c r="S653" s="73">
        <f>Q653/-R653</f>
        <v/>
      </c>
      <c r="T653" s="67" t="n"/>
      <c r="U653" s="67" t="n"/>
      <c r="V653" s="67" t="n"/>
    </row>
    <row r="654">
      <c r="H654" s="104" t="n">
        <v>35884</v>
      </c>
      <c r="I654" s="105" t="n">
        <v>1233.66003417968</v>
      </c>
      <c r="J654" s="106" t="n">
        <v>3.260022128480111</v>
      </c>
      <c r="K654" s="107">
        <f>K653*(1+Tbill_YTM)^(1/52)</f>
        <v/>
      </c>
      <c r="L654" s="67" t="n"/>
      <c r="M654" s="104" t="n">
        <v>35884</v>
      </c>
      <c r="N654" s="108">
        <f>N653*($I654/$I653)</f>
        <v/>
      </c>
      <c r="O654" s="108">
        <f t="array" ref="O654">IF(YEAR(M654)&lt;&gt;YEAR(M653),IF(O653&gt;INDEX(Table2xAcq.1[],_xlfn.AGGREGATE(15,6,(ROW(Tableyear1[])-ROW(INDEX(Tableyear1[],1,1))+1)/(YEAR(Tableyear1[])=YEAR(M653)),1)),O653-(O653-INDEX(Table2xAcq.1[],_xlfn.AGGREGATE(15,6,(ROW(Tableyear1[])-ROW(INDEX(Tableyear1[],1,1))+1)/(YEAR(Tableyear1[])=YEAR(M653)),1)))*$C$25,O653+MAX($Q$2:Q653)*$C$19),O653)*($J654/$J653)</f>
        <v/>
      </c>
      <c r="P654" s="108">
        <f t="array" ref="P654">IF(YEAR(M654)&lt;&gt;YEAR(M653),IF(O653&gt;INDEX(Table2xAcq.1[],_xlfn.AGGREGATE(15,6,(ROW(Tableyear1[])-ROW(INDEX(Tableyear1[],1,1))+1)/(YEAR(Tableyear1[])=YEAR(M653)),1)),P653+(O653-INDEX(Table2xAcq.1[],_xlfn.AGGREGATE(15,6,(ROW(Tableyear1[])-ROW(INDEX(Tableyear1[],1,1))+1)/(YEAR(Tableyear1[])=YEAR(M653)),1)))*$C$25,P653-MAX($Q$2:Q653)*$C$19),P653)*(1+Tbill_YTM)^(1/52)</f>
        <v/>
      </c>
      <c r="Q654" s="72">
        <f>SUM(N654:P654)</f>
        <v/>
      </c>
      <c r="R654" s="72">
        <f>IF(YEAR(M654)&lt;&gt;YEAR(M653), R653*EXP($C$20/52)+(-MAX(Q$2:Q653)*$C$19), R653*EXP($C$20/52))</f>
        <v/>
      </c>
      <c r="S654" s="73">
        <f>Q654/-R654</f>
        <v/>
      </c>
      <c r="T654" s="67" t="n"/>
      <c r="U654" s="67" t="n"/>
      <c r="V654" s="67" t="n"/>
    </row>
    <row r="655">
      <c r="H655" s="104" t="n">
        <v>35891</v>
      </c>
      <c r="I655" s="105" t="n">
        <v>1196.90002441406</v>
      </c>
      <c r="J655" s="106" t="n">
        <v>3.065740978148849</v>
      </c>
      <c r="K655" s="107">
        <f>K654*(1+Tbill_YTM)^(1/52)</f>
        <v/>
      </c>
      <c r="L655" s="67" t="n"/>
      <c r="M655" s="104" t="n">
        <v>35891</v>
      </c>
      <c r="N655" s="108">
        <f>N654*($I655/$I654)</f>
        <v/>
      </c>
      <c r="O655" s="108">
        <f t="array" ref="O655">IF(YEAR(M655)&lt;&gt;YEAR(M654),IF(O654&gt;INDEX(Table2xAcq.1[],_xlfn.AGGREGATE(15,6,(ROW(Tableyear1[])-ROW(INDEX(Tableyear1[],1,1))+1)/(YEAR(Tableyear1[])=YEAR(M654)),1)),O654-(O654-INDEX(Table2xAcq.1[],_xlfn.AGGREGATE(15,6,(ROW(Tableyear1[])-ROW(INDEX(Tableyear1[],1,1))+1)/(YEAR(Tableyear1[])=YEAR(M654)),1)))*$C$25,O654+MAX($Q$2:Q654)*$C$19),O654)*($J655/$J654)</f>
        <v/>
      </c>
      <c r="P655" s="108">
        <f t="array" ref="P655">IF(YEAR(M655)&lt;&gt;YEAR(M654),IF(O654&gt;INDEX(Table2xAcq.1[],_xlfn.AGGREGATE(15,6,(ROW(Tableyear1[])-ROW(INDEX(Tableyear1[],1,1))+1)/(YEAR(Tableyear1[])=YEAR(M654)),1)),P654+(O654-INDEX(Table2xAcq.1[],_xlfn.AGGREGATE(15,6,(ROW(Tableyear1[])-ROW(INDEX(Tableyear1[],1,1))+1)/(YEAR(Tableyear1[])=YEAR(M654)),1)))*$C$25,P654-MAX($Q$2:Q654)*$C$19),P654)*(1+Tbill_YTM)^(1/52)</f>
        <v/>
      </c>
      <c r="Q655" s="72">
        <f>SUM(N655:P655)</f>
        <v/>
      </c>
      <c r="R655" s="72">
        <f>IF(YEAR(M655)&lt;&gt;YEAR(M654), R654*EXP($C$20/52)+(-MAX(Q$2:Q654)*$C$19), R654*EXP($C$20/52))</f>
        <v/>
      </c>
      <c r="S655" s="73">
        <f>Q655/-R655</f>
        <v/>
      </c>
      <c r="T655" s="67" t="n"/>
      <c r="U655" s="67" t="n"/>
      <c r="V655" s="67" t="n"/>
    </row>
    <row r="656">
      <c r="H656" s="104" t="n">
        <v>35898</v>
      </c>
      <c r="I656" s="105" t="n">
        <v>1231.25</v>
      </c>
      <c r="J656" s="106" t="n">
        <v>3.241709105150571</v>
      </c>
      <c r="K656" s="107">
        <f>K655*(1+Tbill_YTM)^(1/52)</f>
        <v/>
      </c>
      <c r="L656" s="67" t="n"/>
      <c r="M656" s="104" t="n">
        <v>35898</v>
      </c>
      <c r="N656" s="108">
        <f>N655*($I656/$I655)</f>
        <v/>
      </c>
      <c r="O656" s="108">
        <f t="array" ref="O656">IF(YEAR(M656)&lt;&gt;YEAR(M655),IF(O655&gt;INDEX(Table2xAcq.1[],_xlfn.AGGREGATE(15,6,(ROW(Tableyear1[])-ROW(INDEX(Tableyear1[],1,1))+1)/(YEAR(Tableyear1[])=YEAR(M655)),1)),O655-(O655-INDEX(Table2xAcq.1[],_xlfn.AGGREGATE(15,6,(ROW(Tableyear1[])-ROW(INDEX(Tableyear1[],1,1))+1)/(YEAR(Tableyear1[])=YEAR(M655)),1)))*$C$25,O655+MAX($Q$2:Q655)*$C$19),O655)*($J656/$J655)</f>
        <v/>
      </c>
      <c r="P656" s="108">
        <f t="array" ref="P656">IF(YEAR(M656)&lt;&gt;YEAR(M655),IF(O655&gt;INDEX(Table2xAcq.1[],_xlfn.AGGREGATE(15,6,(ROW(Tableyear1[])-ROW(INDEX(Tableyear1[],1,1))+1)/(YEAR(Tableyear1[])=YEAR(M655)),1)),P655+(O655-INDEX(Table2xAcq.1[],_xlfn.AGGREGATE(15,6,(ROW(Tableyear1[])-ROW(INDEX(Tableyear1[],1,1))+1)/(YEAR(Tableyear1[])=YEAR(M655)),1)))*$C$25,P655-MAX($Q$2:Q655)*$C$19),P655)*(1+Tbill_YTM)^(1/52)</f>
        <v/>
      </c>
      <c r="Q656" s="72">
        <f>SUM(N656:P656)</f>
        <v/>
      </c>
      <c r="R656" s="72">
        <f>IF(YEAR(M656)&lt;&gt;YEAR(M655), R655*EXP($C$20/52)+(-MAX(Q$2:Q655)*$C$19), R655*EXP($C$20/52))</f>
        <v/>
      </c>
      <c r="S656" s="73">
        <f>Q656/-R656</f>
        <v/>
      </c>
      <c r="T656" s="67" t="n"/>
      <c r="U656" s="67" t="n"/>
      <c r="V656" s="67" t="n"/>
    </row>
    <row r="657">
      <c r="H657" s="104" t="n">
        <v>35905</v>
      </c>
      <c r="I657" s="105" t="n">
        <v>1250.14001464843</v>
      </c>
      <c r="J657" s="106" t="n">
        <v>3.341178640147108</v>
      </c>
      <c r="K657" s="107">
        <f>K656*(1+Tbill_YTM)^(1/52)</f>
        <v/>
      </c>
      <c r="L657" s="67" t="n"/>
      <c r="M657" s="104" t="n">
        <v>35905</v>
      </c>
      <c r="N657" s="108">
        <f>N656*($I657/$I656)</f>
        <v/>
      </c>
      <c r="O657" s="108">
        <f t="array" ref="O657">IF(YEAR(M657)&lt;&gt;YEAR(M656),IF(O656&gt;INDEX(Table2xAcq.1[],_xlfn.AGGREGATE(15,6,(ROW(Tableyear1[])-ROW(INDEX(Tableyear1[],1,1))+1)/(YEAR(Tableyear1[])=YEAR(M656)),1)),O656-(O656-INDEX(Table2xAcq.1[],_xlfn.AGGREGATE(15,6,(ROW(Tableyear1[])-ROW(INDEX(Tableyear1[],1,1))+1)/(YEAR(Tableyear1[])=YEAR(M656)),1)))*$C$25,O656+MAX($Q$2:Q656)*$C$19),O656)*($J657/$J656)</f>
        <v/>
      </c>
      <c r="P657" s="108">
        <f t="array" ref="P657">IF(YEAR(M657)&lt;&gt;YEAR(M656),IF(O656&gt;INDEX(Table2xAcq.1[],_xlfn.AGGREGATE(15,6,(ROW(Tableyear1[])-ROW(INDEX(Tableyear1[],1,1))+1)/(YEAR(Tableyear1[])=YEAR(M656)),1)),P656+(O656-INDEX(Table2xAcq.1[],_xlfn.AGGREGATE(15,6,(ROW(Tableyear1[])-ROW(INDEX(Tableyear1[],1,1))+1)/(YEAR(Tableyear1[])=YEAR(M656)),1)))*$C$25,P656-MAX($Q$2:Q656)*$C$19),P656)*(1+Tbill_YTM)^(1/52)</f>
        <v/>
      </c>
      <c r="Q657" s="72">
        <f>SUM(N657:P657)</f>
        <v/>
      </c>
      <c r="R657" s="72">
        <f>IF(YEAR(M657)&lt;&gt;YEAR(M656), R656*EXP($C$20/52)+(-MAX(Q$2:Q656)*$C$19), R656*EXP($C$20/52))</f>
        <v/>
      </c>
      <c r="S657" s="73">
        <f>Q657/-R657</f>
        <v/>
      </c>
      <c r="T657" s="67" t="n"/>
      <c r="U657" s="67" t="n"/>
      <c r="V657" s="67" t="n"/>
    </row>
    <row r="658">
      <c r="H658" s="104" t="n">
        <v>35912</v>
      </c>
      <c r="I658" s="105" t="n">
        <v>1251.53002929687</v>
      </c>
      <c r="J658" s="106" t="n">
        <v>3.348608667501548</v>
      </c>
      <c r="K658" s="107">
        <f>K657*(1+Tbill_YTM)^(1/52)</f>
        <v/>
      </c>
      <c r="L658" s="67" t="n"/>
      <c r="M658" s="104" t="n">
        <v>35912</v>
      </c>
      <c r="N658" s="108">
        <f>N657*($I658/$I657)</f>
        <v/>
      </c>
      <c r="O658" s="108">
        <f t="array" ref="O658">IF(YEAR(M658)&lt;&gt;YEAR(M657),IF(O657&gt;INDEX(Table2xAcq.1[],_xlfn.AGGREGATE(15,6,(ROW(Tableyear1[])-ROW(INDEX(Tableyear1[],1,1))+1)/(YEAR(Tableyear1[])=YEAR(M657)),1)),O657-(O657-INDEX(Table2xAcq.1[],_xlfn.AGGREGATE(15,6,(ROW(Tableyear1[])-ROW(INDEX(Tableyear1[],1,1))+1)/(YEAR(Tableyear1[])=YEAR(M657)),1)))*$C$25,O657+MAX($Q$2:Q657)*$C$19),O657)*($J658/$J657)</f>
        <v/>
      </c>
      <c r="P658" s="108">
        <f t="array" ref="P658">IF(YEAR(M658)&lt;&gt;YEAR(M657),IF(O657&gt;INDEX(Table2xAcq.1[],_xlfn.AGGREGATE(15,6,(ROW(Tableyear1[])-ROW(INDEX(Tableyear1[],1,1))+1)/(YEAR(Tableyear1[])=YEAR(M657)),1)),P657+(O657-INDEX(Table2xAcq.1[],_xlfn.AGGREGATE(15,6,(ROW(Tableyear1[])-ROW(INDEX(Tableyear1[],1,1))+1)/(YEAR(Tableyear1[])=YEAR(M657)),1)))*$C$25,P657-MAX($Q$2:Q657)*$C$19),P657)*(1+Tbill_YTM)^(1/52)</f>
        <v/>
      </c>
      <c r="Q658" s="72">
        <f>SUM(N658:P658)</f>
        <v/>
      </c>
      <c r="R658" s="72">
        <f>IF(YEAR(M658)&lt;&gt;YEAR(M657), R657*EXP($C$20/52)+(-MAX(Q$2:Q657)*$C$19), R657*EXP($C$20/52))</f>
        <v/>
      </c>
      <c r="S658" s="73">
        <f>Q658/-R658</f>
        <v/>
      </c>
      <c r="T658" s="67" t="n"/>
      <c r="U658" s="67" t="n"/>
      <c r="V658" s="67" t="n"/>
    </row>
    <row r="659">
      <c r="H659" s="104" t="n">
        <v>35919</v>
      </c>
      <c r="I659" s="105" t="n">
        <v>1254.03002929687</v>
      </c>
      <c r="J659" s="106" t="n">
        <v>3.361986727113042</v>
      </c>
      <c r="K659" s="107">
        <f>K658*(1+Tbill_YTM)^(1/52)</f>
        <v/>
      </c>
      <c r="L659" s="67" t="n"/>
      <c r="M659" s="104" t="n">
        <v>35919</v>
      </c>
      <c r="N659" s="108">
        <f>N658*($I659/$I658)</f>
        <v/>
      </c>
      <c r="O659" s="108">
        <f t="array" ref="O659">IF(YEAR(M659)&lt;&gt;YEAR(M658),IF(O658&gt;INDEX(Table2xAcq.1[],_xlfn.AGGREGATE(15,6,(ROW(Tableyear1[])-ROW(INDEX(Tableyear1[],1,1))+1)/(YEAR(Tableyear1[])=YEAR(M658)),1)),O658-(O658-INDEX(Table2xAcq.1[],_xlfn.AGGREGATE(15,6,(ROW(Tableyear1[])-ROW(INDEX(Tableyear1[],1,1))+1)/(YEAR(Tableyear1[])=YEAR(M658)),1)))*$C$25,O658+MAX($Q$2:Q658)*$C$19),O658)*($J659/$J658)</f>
        <v/>
      </c>
      <c r="P659" s="108">
        <f t="array" ref="P659">IF(YEAR(M659)&lt;&gt;YEAR(M658),IF(O658&gt;INDEX(Table2xAcq.1[],_xlfn.AGGREGATE(15,6,(ROW(Tableyear1[])-ROW(INDEX(Tableyear1[],1,1))+1)/(YEAR(Tableyear1[])=YEAR(M658)),1)),P658+(O658-INDEX(Table2xAcq.1[],_xlfn.AGGREGATE(15,6,(ROW(Tableyear1[])-ROW(INDEX(Tableyear1[],1,1))+1)/(YEAR(Tableyear1[])=YEAR(M658)),1)))*$C$25,P658-MAX($Q$2:Q658)*$C$19),P658)*(1+Tbill_YTM)^(1/52)</f>
        <v/>
      </c>
      <c r="Q659" s="72">
        <f>SUM(N659:P659)</f>
        <v/>
      </c>
      <c r="R659" s="72">
        <f>IF(YEAR(M659)&lt;&gt;YEAR(M658), R658*EXP($C$20/52)+(-MAX(Q$2:Q658)*$C$19), R658*EXP($C$20/52))</f>
        <v/>
      </c>
      <c r="S659" s="73">
        <f>Q659/-R659</f>
        <v/>
      </c>
      <c r="T659" s="67" t="n"/>
      <c r="U659" s="67" t="n"/>
      <c r="V659" s="67" t="n"/>
    </row>
    <row r="660">
      <c r="H660" s="104" t="n">
        <v>35926</v>
      </c>
      <c r="I660" s="105" t="n">
        <v>1249.48999023437</v>
      </c>
      <c r="J660" s="106" t="n">
        <v>3.337643528446168</v>
      </c>
      <c r="K660" s="107">
        <f>K659*(1+Tbill_YTM)^(1/52)</f>
        <v/>
      </c>
      <c r="L660" s="67" t="n"/>
      <c r="M660" s="104" t="n">
        <v>35926</v>
      </c>
      <c r="N660" s="108">
        <f>N659*($I660/$I659)</f>
        <v/>
      </c>
      <c r="O660" s="108">
        <f t="array" ref="O660">IF(YEAR(M660)&lt;&gt;YEAR(M659),IF(O659&gt;INDEX(Table2xAcq.1[],_xlfn.AGGREGATE(15,6,(ROW(Tableyear1[])-ROW(INDEX(Tableyear1[],1,1))+1)/(YEAR(Tableyear1[])=YEAR(M659)),1)),O659-(O659-INDEX(Table2xAcq.1[],_xlfn.AGGREGATE(15,6,(ROW(Tableyear1[])-ROW(INDEX(Tableyear1[],1,1))+1)/(YEAR(Tableyear1[])=YEAR(M659)),1)))*$C$25,O659+MAX($Q$2:Q659)*$C$19),O659)*($J660/$J659)</f>
        <v/>
      </c>
      <c r="P660" s="108">
        <f t="array" ref="P660">IF(YEAR(M660)&lt;&gt;YEAR(M659),IF(O659&gt;INDEX(Table2xAcq.1[],_xlfn.AGGREGATE(15,6,(ROW(Tableyear1[])-ROW(INDEX(Tableyear1[],1,1))+1)/(YEAR(Tableyear1[])=YEAR(M659)),1)),P659+(O659-INDEX(Table2xAcq.1[],_xlfn.AGGREGATE(15,6,(ROW(Tableyear1[])-ROW(INDEX(Tableyear1[],1,1))+1)/(YEAR(Tableyear1[])=YEAR(M659)),1)))*$C$25,P659-MAX($Q$2:Q659)*$C$19),P659)*(1+Tbill_YTM)^(1/52)</f>
        <v/>
      </c>
      <c r="Q660" s="72">
        <f>SUM(N660:P660)</f>
        <v/>
      </c>
      <c r="R660" s="72">
        <f>IF(YEAR(M660)&lt;&gt;YEAR(M659), R659*EXP($C$20/52)+(-MAX(Q$2:Q659)*$C$19), R659*EXP($C$20/52))</f>
        <v/>
      </c>
      <c r="S660" s="73">
        <f>Q660/-R660</f>
        <v/>
      </c>
      <c r="T660" s="67" t="n"/>
      <c r="U660" s="67" t="n"/>
      <c r="V660" s="67" t="n"/>
    </row>
    <row r="661">
      <c r="H661" s="104" t="n">
        <v>35933</v>
      </c>
      <c r="I661" s="105" t="n">
        <v>1214.13000488281</v>
      </c>
      <c r="J661" s="106" t="n">
        <v>3.148736010663735</v>
      </c>
      <c r="K661" s="107">
        <f>K660*(1+Tbill_YTM)^(1/52)</f>
        <v/>
      </c>
      <c r="L661" s="67" t="n"/>
      <c r="M661" s="104" t="n">
        <v>35933</v>
      </c>
      <c r="N661" s="108">
        <f>N660*($I661/$I660)</f>
        <v/>
      </c>
      <c r="O661" s="108">
        <f t="array" ref="O661">IF(YEAR(M661)&lt;&gt;YEAR(M660),IF(O660&gt;INDEX(Table2xAcq.1[],_xlfn.AGGREGATE(15,6,(ROW(Tableyear1[])-ROW(INDEX(Tableyear1[],1,1))+1)/(YEAR(Tableyear1[])=YEAR(M660)),1)),O660-(O660-INDEX(Table2xAcq.1[],_xlfn.AGGREGATE(15,6,(ROW(Tableyear1[])-ROW(INDEX(Tableyear1[],1,1))+1)/(YEAR(Tableyear1[])=YEAR(M660)),1)))*$C$25,O660+MAX($Q$2:Q660)*$C$19),O660)*($J661/$J660)</f>
        <v/>
      </c>
      <c r="P661" s="108">
        <f t="array" ref="P661">IF(YEAR(M661)&lt;&gt;YEAR(M660),IF(O660&gt;INDEX(Table2xAcq.1[],_xlfn.AGGREGATE(15,6,(ROW(Tableyear1[])-ROW(INDEX(Tableyear1[],1,1))+1)/(YEAR(Tableyear1[])=YEAR(M660)),1)),P660+(O660-INDEX(Table2xAcq.1[],_xlfn.AGGREGATE(15,6,(ROW(Tableyear1[])-ROW(INDEX(Tableyear1[],1,1))+1)/(YEAR(Tableyear1[])=YEAR(M660)),1)))*$C$25,P660-MAX($Q$2:Q660)*$C$19),P660)*(1+Tbill_YTM)^(1/52)</f>
        <v/>
      </c>
      <c r="Q661" s="72">
        <f>SUM(N661:P661)</f>
        <v/>
      </c>
      <c r="R661" s="72">
        <f>IF(YEAR(M661)&lt;&gt;YEAR(M660), R660*EXP($C$20/52)+(-MAX(Q$2:Q660)*$C$19), R660*EXP($C$20/52))</f>
        <v/>
      </c>
      <c r="S661" s="73">
        <f>Q661/-R661</f>
        <v/>
      </c>
      <c r="T661" s="67" t="n"/>
      <c r="U661" s="67" t="n"/>
      <c r="V661" s="67" t="n"/>
    </row>
    <row r="662">
      <c r="H662" s="104" t="n">
        <v>35940</v>
      </c>
      <c r="I662" s="105" t="n">
        <v>1192.06994628906</v>
      </c>
      <c r="J662" s="106" t="n">
        <v>3.034314489719284</v>
      </c>
      <c r="K662" s="107">
        <f>K661*(1+Tbill_YTM)^(1/52)</f>
        <v/>
      </c>
      <c r="L662" s="67" t="n"/>
      <c r="M662" s="104" t="n">
        <v>35940</v>
      </c>
      <c r="N662" s="108">
        <f>N661*($I662/$I661)</f>
        <v/>
      </c>
      <c r="O662" s="108">
        <f t="array" ref="O662">IF(YEAR(M662)&lt;&gt;YEAR(M661),IF(O661&gt;INDEX(Table2xAcq.1[],_xlfn.AGGREGATE(15,6,(ROW(Tableyear1[])-ROW(INDEX(Tableyear1[],1,1))+1)/(YEAR(Tableyear1[])=YEAR(M661)),1)),O661-(O661-INDEX(Table2xAcq.1[],_xlfn.AGGREGATE(15,6,(ROW(Tableyear1[])-ROW(INDEX(Tableyear1[],1,1))+1)/(YEAR(Tableyear1[])=YEAR(M661)),1)))*$C$25,O661+MAX($Q$2:Q661)*$C$19),O661)*($J662/$J661)</f>
        <v/>
      </c>
      <c r="P662" s="108">
        <f t="array" ref="P662">IF(YEAR(M662)&lt;&gt;YEAR(M661),IF(O661&gt;INDEX(Table2xAcq.1[],_xlfn.AGGREGATE(15,6,(ROW(Tableyear1[])-ROW(INDEX(Tableyear1[],1,1))+1)/(YEAR(Tableyear1[])=YEAR(M661)),1)),P661+(O661-INDEX(Table2xAcq.1[],_xlfn.AGGREGATE(15,6,(ROW(Tableyear1[])-ROW(INDEX(Tableyear1[],1,1))+1)/(YEAR(Tableyear1[])=YEAR(M661)),1)))*$C$25,P661-MAX($Q$2:Q661)*$C$19),P661)*(1+Tbill_YTM)^(1/52)</f>
        <v/>
      </c>
      <c r="Q662" s="72">
        <f>SUM(N662:P662)</f>
        <v/>
      </c>
      <c r="R662" s="72">
        <f>IF(YEAR(M662)&lt;&gt;YEAR(M661), R661*EXP($C$20/52)+(-MAX(Q$2:Q661)*$C$19), R661*EXP($C$20/52))</f>
        <v/>
      </c>
      <c r="S662" s="73">
        <f>Q662/-R662</f>
        <v/>
      </c>
      <c r="T662" s="67" t="n"/>
      <c r="U662" s="67" t="n"/>
      <c r="V662" s="67" t="n"/>
    </row>
    <row r="663">
      <c r="H663" s="104" t="n">
        <v>35947</v>
      </c>
      <c r="I663" s="105" t="n">
        <v>1206.69995117187</v>
      </c>
      <c r="J663" s="106" t="n">
        <v>3.108793400858294</v>
      </c>
      <c r="K663" s="107">
        <f>K662*(1+Tbill_YTM)^(1/52)</f>
        <v/>
      </c>
      <c r="L663" s="67" t="n"/>
      <c r="M663" s="104" t="n">
        <v>35947</v>
      </c>
      <c r="N663" s="108">
        <f>N662*($I663/$I662)</f>
        <v/>
      </c>
      <c r="O663" s="108">
        <f t="array" ref="O663">IF(YEAR(M663)&lt;&gt;YEAR(M662),IF(O662&gt;INDEX(Table2xAcq.1[],_xlfn.AGGREGATE(15,6,(ROW(Tableyear1[])-ROW(INDEX(Tableyear1[],1,1))+1)/(YEAR(Tableyear1[])=YEAR(M662)),1)),O662-(O662-INDEX(Table2xAcq.1[],_xlfn.AGGREGATE(15,6,(ROW(Tableyear1[])-ROW(INDEX(Tableyear1[],1,1))+1)/(YEAR(Tableyear1[])=YEAR(M662)),1)))*$C$25,O662+MAX($Q$2:Q662)*$C$19),O662)*($J663/$J662)</f>
        <v/>
      </c>
      <c r="P663" s="108">
        <f t="array" ref="P663">IF(YEAR(M663)&lt;&gt;YEAR(M662),IF(O662&gt;INDEX(Table2xAcq.1[],_xlfn.AGGREGATE(15,6,(ROW(Tableyear1[])-ROW(INDEX(Tableyear1[],1,1))+1)/(YEAR(Tableyear1[])=YEAR(M662)),1)),P662+(O662-INDEX(Table2xAcq.1[],_xlfn.AGGREGATE(15,6,(ROW(Tableyear1[])-ROW(INDEX(Tableyear1[],1,1))+1)/(YEAR(Tableyear1[])=YEAR(M662)),1)))*$C$25,P662-MAX($Q$2:Q662)*$C$19),P662)*(1+Tbill_YTM)^(1/52)</f>
        <v/>
      </c>
      <c r="Q663" s="72">
        <f>SUM(N663:P663)</f>
        <v/>
      </c>
      <c r="R663" s="72">
        <f>IF(YEAR(M663)&lt;&gt;YEAR(M662), R662*EXP($C$20/52)+(-MAX(Q$2:Q662)*$C$19), R662*EXP($C$20/52))</f>
        <v/>
      </c>
      <c r="S663" s="73">
        <f>Q663/-R663</f>
        <v/>
      </c>
      <c r="T663" s="67" t="n"/>
      <c r="U663" s="67" t="n"/>
      <c r="V663" s="67" t="n"/>
    </row>
    <row r="664">
      <c r="H664" s="104" t="n">
        <v>35954</v>
      </c>
      <c r="I664" s="105" t="n">
        <v>1186.98999023437</v>
      </c>
      <c r="J664" s="106" t="n">
        <v>3.007236760478606</v>
      </c>
      <c r="K664" s="107">
        <f>K663*(1+Tbill_YTM)^(1/52)</f>
        <v/>
      </c>
      <c r="L664" s="67" t="n"/>
      <c r="M664" s="104" t="n">
        <v>35954</v>
      </c>
      <c r="N664" s="108">
        <f>N663*($I664/$I663)</f>
        <v/>
      </c>
      <c r="O664" s="108">
        <f t="array" ref="O664">IF(YEAR(M664)&lt;&gt;YEAR(M663),IF(O663&gt;INDEX(Table2xAcq.1[],_xlfn.AGGREGATE(15,6,(ROW(Tableyear1[])-ROW(INDEX(Tableyear1[],1,1))+1)/(YEAR(Tableyear1[])=YEAR(M663)),1)),O663-(O663-INDEX(Table2xAcq.1[],_xlfn.AGGREGATE(15,6,(ROW(Tableyear1[])-ROW(INDEX(Tableyear1[],1,1))+1)/(YEAR(Tableyear1[])=YEAR(M663)),1)))*$C$25,O663+MAX($Q$2:Q663)*$C$19),O663)*($J664/$J663)</f>
        <v/>
      </c>
      <c r="P664" s="108">
        <f t="array" ref="P664">IF(YEAR(M664)&lt;&gt;YEAR(M663),IF(O663&gt;INDEX(Table2xAcq.1[],_xlfn.AGGREGATE(15,6,(ROW(Tableyear1[])-ROW(INDEX(Tableyear1[],1,1))+1)/(YEAR(Tableyear1[])=YEAR(M663)),1)),P663+(O663-INDEX(Table2xAcq.1[],_xlfn.AGGREGATE(15,6,(ROW(Tableyear1[])-ROW(INDEX(Tableyear1[],1,1))+1)/(YEAR(Tableyear1[])=YEAR(M663)),1)))*$C$25,P663-MAX($Q$2:Q663)*$C$19),P663)*(1+Tbill_YTM)^(1/52)</f>
        <v/>
      </c>
      <c r="Q664" s="72">
        <f>SUM(N664:P664)</f>
        <v/>
      </c>
      <c r="R664" s="72">
        <f>IF(YEAR(M664)&lt;&gt;YEAR(M663), R663*EXP($C$20/52)+(-MAX(Q$2:Q663)*$C$19), R663*EXP($C$20/52))</f>
        <v/>
      </c>
      <c r="S664" s="73">
        <f>Q664/-R664</f>
        <v/>
      </c>
      <c r="T664" s="67" t="n"/>
      <c r="U664" s="67" t="n"/>
      <c r="V664" s="67" t="n"/>
    </row>
    <row r="665">
      <c r="H665" s="104" t="n">
        <v>35961</v>
      </c>
      <c r="I665" s="105" t="n">
        <v>1239.7099609375</v>
      </c>
      <c r="J665" s="106" t="n">
        <v>3.274368640636253</v>
      </c>
      <c r="K665" s="107">
        <f>K664*(1+Tbill_YTM)^(1/52)</f>
        <v/>
      </c>
      <c r="L665" s="67" t="n"/>
      <c r="M665" s="104" t="n">
        <v>35961</v>
      </c>
      <c r="N665" s="108">
        <f>N664*($I665/$I664)</f>
        <v/>
      </c>
      <c r="O665" s="108">
        <f t="array" ref="O665">IF(YEAR(M665)&lt;&gt;YEAR(M664),IF(O664&gt;INDEX(Table2xAcq.1[],_xlfn.AGGREGATE(15,6,(ROW(Tableyear1[])-ROW(INDEX(Tableyear1[],1,1))+1)/(YEAR(Tableyear1[])=YEAR(M664)),1)),O664-(O664-INDEX(Table2xAcq.1[],_xlfn.AGGREGATE(15,6,(ROW(Tableyear1[])-ROW(INDEX(Tableyear1[],1,1))+1)/(YEAR(Tableyear1[])=YEAR(M664)),1)))*$C$25,O664+MAX($Q$2:Q664)*$C$19),O664)*($J665/$J664)</f>
        <v/>
      </c>
      <c r="P665" s="108">
        <f t="array" ref="P665">IF(YEAR(M665)&lt;&gt;YEAR(M664),IF(O664&gt;INDEX(Table2xAcq.1[],_xlfn.AGGREGATE(15,6,(ROW(Tableyear1[])-ROW(INDEX(Tableyear1[],1,1))+1)/(YEAR(Tableyear1[])=YEAR(M664)),1)),P664+(O664-INDEX(Table2xAcq.1[],_xlfn.AGGREGATE(15,6,(ROW(Tableyear1[])-ROW(INDEX(Tableyear1[],1,1))+1)/(YEAR(Tableyear1[])=YEAR(M664)),1)))*$C$25,P664-MAX($Q$2:Q664)*$C$19),P664)*(1+Tbill_YTM)^(1/52)</f>
        <v/>
      </c>
      <c r="Q665" s="72">
        <f>SUM(N665:P665)</f>
        <v/>
      </c>
      <c r="R665" s="72">
        <f>IF(YEAR(M665)&lt;&gt;YEAR(M664), R664*EXP($C$20/52)+(-MAX(Q$2:Q664)*$C$19), R664*EXP($C$20/52))</f>
        <v/>
      </c>
      <c r="S665" s="73">
        <f>Q665/-R665</f>
        <v/>
      </c>
      <c r="T665" s="67" t="n"/>
      <c r="U665" s="67" t="n"/>
      <c r="V665" s="67" t="n"/>
    </row>
    <row r="666">
      <c r="H666" s="104" t="n">
        <v>35968</v>
      </c>
      <c r="I666" s="105" t="n">
        <v>1320.93994140625</v>
      </c>
      <c r="J666" s="106" t="n">
        <v>3.703464008274071</v>
      </c>
      <c r="K666" s="107">
        <f>K665*(1+Tbill_YTM)^(1/52)</f>
        <v/>
      </c>
      <c r="L666" s="67" t="n"/>
      <c r="M666" s="104" t="n">
        <v>35968</v>
      </c>
      <c r="N666" s="108">
        <f>N665*($I666/$I665)</f>
        <v/>
      </c>
      <c r="O666" s="108">
        <f t="array" ref="O666">IF(YEAR(M666)&lt;&gt;YEAR(M665),IF(O665&gt;INDEX(Table2xAcq.1[],_xlfn.AGGREGATE(15,6,(ROW(Tableyear1[])-ROW(INDEX(Tableyear1[],1,1))+1)/(YEAR(Tableyear1[])=YEAR(M665)),1)),O665-(O665-INDEX(Table2xAcq.1[],_xlfn.AGGREGATE(15,6,(ROW(Tableyear1[])-ROW(INDEX(Tableyear1[],1,1))+1)/(YEAR(Tableyear1[])=YEAR(M665)),1)))*$C$25,O665+MAX($Q$2:Q665)*$C$19),O665)*($J666/$J665)</f>
        <v/>
      </c>
      <c r="P666" s="108">
        <f t="array" ref="P666">IF(YEAR(M666)&lt;&gt;YEAR(M665),IF(O665&gt;INDEX(Table2xAcq.1[],_xlfn.AGGREGATE(15,6,(ROW(Tableyear1[])-ROW(INDEX(Tableyear1[],1,1))+1)/(YEAR(Tableyear1[])=YEAR(M665)),1)),P665+(O665-INDEX(Table2xAcq.1[],_xlfn.AGGREGATE(15,6,(ROW(Tableyear1[])-ROW(INDEX(Tableyear1[],1,1))+1)/(YEAR(Tableyear1[])=YEAR(M665)),1)))*$C$25,P665-MAX($Q$2:Q665)*$C$19),P665)*(1+Tbill_YTM)^(1/52)</f>
        <v/>
      </c>
      <c r="Q666" s="72">
        <f>SUM(N666:P666)</f>
        <v/>
      </c>
      <c r="R666" s="72">
        <f>IF(YEAR(M666)&lt;&gt;YEAR(M665), R665*EXP($C$20/52)+(-MAX(Q$2:Q665)*$C$19), R665*EXP($C$20/52))</f>
        <v/>
      </c>
      <c r="S666" s="73">
        <f>Q666/-R666</f>
        <v/>
      </c>
      <c r="T666" s="67" t="n"/>
      <c r="U666" s="67" t="n"/>
      <c r="V666" s="67" t="n"/>
    </row>
    <row r="667">
      <c r="H667" s="104" t="n">
        <v>35975</v>
      </c>
      <c r="I667" s="105" t="n">
        <v>1332.53002929687</v>
      </c>
      <c r="J667" s="106" t="n">
        <v>3.768453296598487</v>
      </c>
      <c r="K667" s="107">
        <f>K666*(1+Tbill_YTM)^(1/52)</f>
        <v/>
      </c>
      <c r="L667" s="67" t="n"/>
      <c r="M667" s="104" t="n">
        <v>35975</v>
      </c>
      <c r="N667" s="108">
        <f>N666*($I667/$I666)</f>
        <v/>
      </c>
      <c r="O667" s="108">
        <f t="array" ref="O667">IF(YEAR(M667)&lt;&gt;YEAR(M666),IF(O666&gt;INDEX(Table2xAcq.1[],_xlfn.AGGREGATE(15,6,(ROW(Tableyear1[])-ROW(INDEX(Tableyear1[],1,1))+1)/(YEAR(Tableyear1[])=YEAR(M666)),1)),O666-(O666-INDEX(Table2xAcq.1[],_xlfn.AGGREGATE(15,6,(ROW(Tableyear1[])-ROW(INDEX(Tableyear1[],1,1))+1)/(YEAR(Tableyear1[])=YEAR(M666)),1)))*$C$25,O666+MAX($Q$2:Q666)*$C$19),O666)*($J667/$J666)</f>
        <v/>
      </c>
      <c r="P667" s="108">
        <f t="array" ref="P667">IF(YEAR(M667)&lt;&gt;YEAR(M666),IF(O666&gt;INDEX(Table2xAcq.1[],_xlfn.AGGREGATE(15,6,(ROW(Tableyear1[])-ROW(INDEX(Tableyear1[],1,1))+1)/(YEAR(Tableyear1[])=YEAR(M666)),1)),P666+(O666-INDEX(Table2xAcq.1[],_xlfn.AGGREGATE(15,6,(ROW(Tableyear1[])-ROW(INDEX(Tableyear1[],1,1))+1)/(YEAR(Tableyear1[])=YEAR(M666)),1)))*$C$25,P666-MAX($Q$2:Q666)*$C$19),P666)*(1+Tbill_YTM)^(1/52)</f>
        <v/>
      </c>
      <c r="Q667" s="72">
        <f>SUM(N667:P667)</f>
        <v/>
      </c>
      <c r="R667" s="72">
        <f>IF(YEAR(M667)&lt;&gt;YEAR(M666), R666*EXP($C$20/52)+(-MAX(Q$2:Q666)*$C$19), R666*EXP($C$20/52))</f>
        <v/>
      </c>
      <c r="S667" s="73">
        <f>Q667/-R667</f>
        <v/>
      </c>
      <c r="T667" s="67" t="n"/>
      <c r="U667" s="67" t="n"/>
      <c r="V667" s="67" t="n"/>
    </row>
    <row r="668">
      <c r="H668" s="104" t="n">
        <v>35982</v>
      </c>
      <c r="I668" s="105" t="n">
        <v>1391.10998535156</v>
      </c>
      <c r="J668" s="106" t="n">
        <v>4.099786660433262</v>
      </c>
      <c r="K668" s="107">
        <f>K667*(1+Tbill_YTM)^(1/52)</f>
        <v/>
      </c>
      <c r="L668" s="67" t="n"/>
      <c r="M668" s="104" t="n">
        <v>35982</v>
      </c>
      <c r="N668" s="108">
        <f>N667*($I668/$I667)</f>
        <v/>
      </c>
      <c r="O668" s="108">
        <f t="array" ref="O668">IF(YEAR(M668)&lt;&gt;YEAR(M667),IF(O667&gt;INDEX(Table2xAcq.1[],_xlfn.AGGREGATE(15,6,(ROW(Tableyear1[])-ROW(INDEX(Tableyear1[],1,1))+1)/(YEAR(Tableyear1[])=YEAR(M667)),1)),O667-(O667-INDEX(Table2xAcq.1[],_xlfn.AGGREGATE(15,6,(ROW(Tableyear1[])-ROW(INDEX(Tableyear1[],1,1))+1)/(YEAR(Tableyear1[])=YEAR(M667)),1)))*$C$25,O667+MAX($Q$2:Q667)*$C$19),O667)*($J668/$J667)</f>
        <v/>
      </c>
      <c r="P668" s="108">
        <f t="array" ref="P668">IF(YEAR(M668)&lt;&gt;YEAR(M667),IF(O667&gt;INDEX(Table2xAcq.1[],_xlfn.AGGREGATE(15,6,(ROW(Tableyear1[])-ROW(INDEX(Tableyear1[],1,1))+1)/(YEAR(Tableyear1[])=YEAR(M667)),1)),P667+(O667-INDEX(Table2xAcq.1[],_xlfn.AGGREGATE(15,6,(ROW(Tableyear1[])-ROW(INDEX(Tableyear1[],1,1))+1)/(YEAR(Tableyear1[])=YEAR(M667)),1)))*$C$25,P667-MAX($Q$2:Q667)*$C$19),P667)*(1+Tbill_YTM)^(1/52)</f>
        <v/>
      </c>
      <c r="Q668" s="72">
        <f>SUM(N668:P668)</f>
        <v/>
      </c>
      <c r="R668" s="72">
        <f>IF(YEAR(M668)&lt;&gt;YEAR(M667), R667*EXP($C$20/52)+(-MAX(Q$2:Q667)*$C$19), R667*EXP($C$20/52))</f>
        <v/>
      </c>
      <c r="S668" s="73">
        <f>Q668/-R668</f>
        <v/>
      </c>
      <c r="T668" s="67" t="n"/>
      <c r="U668" s="67" t="n"/>
      <c r="V668" s="67" t="n"/>
    </row>
    <row r="669">
      <c r="H669" s="104" t="n">
        <v>35989</v>
      </c>
      <c r="I669" s="105" t="n">
        <v>1463.96997070312</v>
      </c>
      <c r="J669" s="106" t="n">
        <v>4.529242848900198</v>
      </c>
      <c r="K669" s="107">
        <f>K668*(1+Tbill_YTM)^(1/52)</f>
        <v/>
      </c>
      <c r="L669" s="67" t="n"/>
      <c r="M669" s="104" t="n">
        <v>35989</v>
      </c>
      <c r="N669" s="108">
        <f>N668*($I669/$I668)</f>
        <v/>
      </c>
      <c r="O669" s="108">
        <f t="array" ref="O669">IF(YEAR(M669)&lt;&gt;YEAR(M668),IF(O668&gt;INDEX(Table2xAcq.1[],_xlfn.AGGREGATE(15,6,(ROW(Tableyear1[])-ROW(INDEX(Tableyear1[],1,1))+1)/(YEAR(Tableyear1[])=YEAR(M668)),1)),O668-(O668-INDEX(Table2xAcq.1[],_xlfn.AGGREGATE(15,6,(ROW(Tableyear1[])-ROW(INDEX(Tableyear1[],1,1))+1)/(YEAR(Tableyear1[])=YEAR(M668)),1)))*$C$25,O668+MAX($Q$2:Q668)*$C$19),O668)*($J669/$J668)</f>
        <v/>
      </c>
      <c r="P669" s="108">
        <f t="array" ref="P669">IF(YEAR(M669)&lt;&gt;YEAR(M668),IF(O668&gt;INDEX(Table2xAcq.1[],_xlfn.AGGREGATE(15,6,(ROW(Tableyear1[])-ROW(INDEX(Tableyear1[],1,1))+1)/(YEAR(Tableyear1[])=YEAR(M668)),1)),P668+(O668-INDEX(Table2xAcq.1[],_xlfn.AGGREGATE(15,6,(ROW(Tableyear1[])-ROW(INDEX(Tableyear1[],1,1))+1)/(YEAR(Tableyear1[])=YEAR(M668)),1)))*$C$25,P668-MAX($Q$2:Q668)*$C$19),P668)*(1+Tbill_YTM)^(1/52)</f>
        <v/>
      </c>
      <c r="Q669" s="72">
        <f>SUM(N669:P669)</f>
        <v/>
      </c>
      <c r="R669" s="72">
        <f>IF(YEAR(M669)&lt;&gt;YEAR(M668), R668*EXP($C$20/52)+(-MAX(Q$2:Q668)*$C$19), R668*EXP($C$20/52))</f>
        <v/>
      </c>
      <c r="S669" s="73">
        <f>Q669/-R669</f>
        <v/>
      </c>
      <c r="T669" s="67" t="n"/>
      <c r="U669" s="67" t="n"/>
      <c r="V669" s="67" t="n"/>
    </row>
    <row r="670">
      <c r="H670" s="104" t="n">
        <v>35996</v>
      </c>
      <c r="I670" s="105" t="n">
        <v>1408.59997558593</v>
      </c>
      <c r="J670" s="106" t="n">
        <v>4.18663451751793</v>
      </c>
      <c r="K670" s="107">
        <f>K669*(1+Tbill_YTM)^(1/52)</f>
        <v/>
      </c>
      <c r="L670" s="67" t="n"/>
      <c r="M670" s="104" t="n">
        <v>35996</v>
      </c>
      <c r="N670" s="108">
        <f>N669*($I670/$I669)</f>
        <v/>
      </c>
      <c r="O670" s="108">
        <f t="array" ref="O670">IF(YEAR(M670)&lt;&gt;YEAR(M669),IF(O669&gt;INDEX(Table2xAcq.1[],_xlfn.AGGREGATE(15,6,(ROW(Tableyear1[])-ROW(INDEX(Tableyear1[],1,1))+1)/(YEAR(Tableyear1[])=YEAR(M669)),1)),O669-(O669-INDEX(Table2xAcq.1[],_xlfn.AGGREGATE(15,6,(ROW(Tableyear1[])-ROW(INDEX(Tableyear1[],1,1))+1)/(YEAR(Tableyear1[])=YEAR(M669)),1)))*$C$25,O669+MAX($Q$2:Q669)*$C$19),O669)*($J670/$J669)</f>
        <v/>
      </c>
      <c r="P670" s="108">
        <f t="array" ref="P670">IF(YEAR(M670)&lt;&gt;YEAR(M669),IF(O669&gt;INDEX(Table2xAcq.1[],_xlfn.AGGREGATE(15,6,(ROW(Tableyear1[])-ROW(INDEX(Tableyear1[],1,1))+1)/(YEAR(Tableyear1[])=YEAR(M669)),1)),P669+(O669-INDEX(Table2xAcq.1[],_xlfn.AGGREGATE(15,6,(ROW(Tableyear1[])-ROW(INDEX(Tableyear1[],1,1))+1)/(YEAR(Tableyear1[])=YEAR(M669)),1)))*$C$25,P669-MAX($Q$2:Q669)*$C$19),P669)*(1+Tbill_YTM)^(1/52)</f>
        <v/>
      </c>
      <c r="Q670" s="72">
        <f>SUM(N670:P670)</f>
        <v/>
      </c>
      <c r="R670" s="72">
        <f>IF(YEAR(M670)&lt;&gt;YEAR(M669), R669*EXP($C$20/52)+(-MAX(Q$2:Q669)*$C$19), R669*EXP($C$20/52))</f>
        <v/>
      </c>
      <c r="S670" s="73">
        <f>Q670/-R670</f>
        <v/>
      </c>
      <c r="T670" s="67" t="n"/>
      <c r="U670" s="67" t="n"/>
      <c r="V670" s="67" t="n"/>
    </row>
    <row r="671">
      <c r="H671" s="104" t="n">
        <v>36003</v>
      </c>
      <c r="I671" s="105" t="n">
        <v>1377.26000976562</v>
      </c>
      <c r="J671" s="106" t="n">
        <v>4.00033750636462</v>
      </c>
      <c r="K671" s="107">
        <f>K670*(1+Tbill_YTM)^(1/52)</f>
        <v/>
      </c>
      <c r="L671" s="67" t="n"/>
      <c r="M671" s="104" t="n">
        <v>36003</v>
      </c>
      <c r="N671" s="108">
        <f>N670*($I671/$I670)</f>
        <v/>
      </c>
      <c r="O671" s="108">
        <f t="array" ref="O671">IF(YEAR(M671)&lt;&gt;YEAR(M670),IF(O670&gt;INDEX(Table2xAcq.1[],_xlfn.AGGREGATE(15,6,(ROW(Tableyear1[])-ROW(INDEX(Tableyear1[],1,1))+1)/(YEAR(Tableyear1[])=YEAR(M670)),1)),O670-(O670-INDEX(Table2xAcq.1[],_xlfn.AGGREGATE(15,6,(ROW(Tableyear1[])-ROW(INDEX(Tableyear1[],1,1))+1)/(YEAR(Tableyear1[])=YEAR(M670)),1)))*$C$25,O670+MAX($Q$2:Q670)*$C$19),O670)*($J671/$J670)</f>
        <v/>
      </c>
      <c r="P671" s="108">
        <f t="array" ref="P671">IF(YEAR(M671)&lt;&gt;YEAR(M670),IF(O670&gt;INDEX(Table2xAcq.1[],_xlfn.AGGREGATE(15,6,(ROW(Tableyear1[])-ROW(INDEX(Tableyear1[],1,1))+1)/(YEAR(Tableyear1[])=YEAR(M670)),1)),P670+(O670-INDEX(Table2xAcq.1[],_xlfn.AGGREGATE(15,6,(ROW(Tableyear1[])-ROW(INDEX(Tableyear1[],1,1))+1)/(YEAR(Tableyear1[])=YEAR(M670)),1)))*$C$25,P670-MAX($Q$2:Q670)*$C$19),P670)*(1+Tbill_YTM)^(1/52)</f>
        <v/>
      </c>
      <c r="Q671" s="72">
        <f>SUM(N671:P671)</f>
        <v/>
      </c>
      <c r="R671" s="72">
        <f>IF(YEAR(M671)&lt;&gt;YEAR(M670), R670*EXP($C$20/52)+(-MAX(Q$2:Q670)*$C$19), R670*EXP($C$20/52))</f>
        <v/>
      </c>
      <c r="S671" s="73">
        <f>Q671/-R671</f>
        <v/>
      </c>
      <c r="T671" s="67" t="n"/>
      <c r="U671" s="67" t="n"/>
      <c r="V671" s="67" t="n"/>
    </row>
    <row r="672">
      <c r="H672" s="104" t="n">
        <v>36010</v>
      </c>
      <c r="I672" s="105" t="n">
        <v>1364.06994628906</v>
      </c>
      <c r="J672" s="106" t="n">
        <v>3.923714784057317</v>
      </c>
      <c r="K672" s="107">
        <f>K671*(1+Tbill_YTM)^(1/52)</f>
        <v/>
      </c>
      <c r="L672" s="67" t="n"/>
      <c r="M672" s="104" t="n">
        <v>36010</v>
      </c>
      <c r="N672" s="108">
        <f>N671*($I672/$I671)</f>
        <v/>
      </c>
      <c r="O672" s="108">
        <f t="array" ref="O672">IF(YEAR(M672)&lt;&gt;YEAR(M671),IF(O671&gt;INDEX(Table2xAcq.1[],_xlfn.AGGREGATE(15,6,(ROW(Tableyear1[])-ROW(INDEX(Tableyear1[],1,1))+1)/(YEAR(Tableyear1[])=YEAR(M671)),1)),O671-(O671-INDEX(Table2xAcq.1[],_xlfn.AGGREGATE(15,6,(ROW(Tableyear1[])-ROW(INDEX(Tableyear1[],1,1))+1)/(YEAR(Tableyear1[])=YEAR(M671)),1)))*$C$25,O671+MAX($Q$2:Q671)*$C$19),O671)*($J672/$J671)</f>
        <v/>
      </c>
      <c r="P672" s="108">
        <f t="array" ref="P672">IF(YEAR(M672)&lt;&gt;YEAR(M671),IF(O671&gt;INDEX(Table2xAcq.1[],_xlfn.AGGREGATE(15,6,(ROW(Tableyear1[])-ROW(INDEX(Tableyear1[],1,1))+1)/(YEAR(Tableyear1[])=YEAR(M671)),1)),P671+(O671-INDEX(Table2xAcq.1[],_xlfn.AGGREGATE(15,6,(ROW(Tableyear1[])-ROW(INDEX(Tableyear1[],1,1))+1)/(YEAR(Tableyear1[])=YEAR(M671)),1)))*$C$25,P671-MAX($Q$2:Q671)*$C$19),P671)*(1+Tbill_YTM)^(1/52)</f>
        <v/>
      </c>
      <c r="Q672" s="72">
        <f>SUM(N672:P672)</f>
        <v/>
      </c>
      <c r="R672" s="72">
        <f>IF(YEAR(M672)&lt;&gt;YEAR(M671), R671*EXP($C$20/52)+(-MAX(Q$2:Q671)*$C$19), R671*EXP($C$20/52))</f>
        <v/>
      </c>
      <c r="S672" s="73">
        <f>Q672/-R672</f>
        <v/>
      </c>
      <c r="T672" s="67" t="n"/>
      <c r="U672" s="67" t="n"/>
      <c r="V672" s="67" t="n"/>
    </row>
    <row r="673">
      <c r="H673" s="104" t="n">
        <v>36017</v>
      </c>
      <c r="I673" s="105" t="n">
        <v>1330.0400390625</v>
      </c>
      <c r="J673" s="106" t="n">
        <v>3.727942345190524</v>
      </c>
      <c r="K673" s="107">
        <f>K672*(1+Tbill_YTM)^(1/52)</f>
        <v/>
      </c>
      <c r="L673" s="67" t="n"/>
      <c r="M673" s="104" t="n">
        <v>36017</v>
      </c>
      <c r="N673" s="108">
        <f>N672*($I673/$I672)</f>
        <v/>
      </c>
      <c r="O673" s="108">
        <f t="array" ref="O673">IF(YEAR(M673)&lt;&gt;YEAR(M672),IF(O672&gt;INDEX(Table2xAcq.1[],_xlfn.AGGREGATE(15,6,(ROW(Tableyear1[])-ROW(INDEX(Tableyear1[],1,1))+1)/(YEAR(Tableyear1[])=YEAR(M672)),1)),O672-(O672-INDEX(Table2xAcq.1[],_xlfn.AGGREGATE(15,6,(ROW(Tableyear1[])-ROW(INDEX(Tableyear1[],1,1))+1)/(YEAR(Tableyear1[])=YEAR(M672)),1)))*$C$25,O672+MAX($Q$2:Q672)*$C$19),O672)*($J673/$J672)</f>
        <v/>
      </c>
      <c r="P673" s="108">
        <f t="array" ref="P673">IF(YEAR(M673)&lt;&gt;YEAR(M672),IF(O672&gt;INDEX(Table2xAcq.1[],_xlfn.AGGREGATE(15,6,(ROW(Tableyear1[])-ROW(INDEX(Tableyear1[],1,1))+1)/(YEAR(Tableyear1[])=YEAR(M672)),1)),P672+(O672-INDEX(Table2xAcq.1[],_xlfn.AGGREGATE(15,6,(ROW(Tableyear1[])-ROW(INDEX(Tableyear1[],1,1))+1)/(YEAR(Tableyear1[])=YEAR(M672)),1)))*$C$25,P672-MAX($Q$2:Q672)*$C$19),P672)*(1+Tbill_YTM)^(1/52)</f>
        <v/>
      </c>
      <c r="Q673" s="72">
        <f>SUM(N673:P673)</f>
        <v/>
      </c>
      <c r="R673" s="72">
        <f>IF(YEAR(M673)&lt;&gt;YEAR(M672), R672*EXP($C$20/52)+(-MAX(Q$2:Q672)*$C$19), R672*EXP($C$20/52))</f>
        <v/>
      </c>
      <c r="S673" s="73">
        <f>Q673/-R673</f>
        <v/>
      </c>
      <c r="T673" s="67" t="n"/>
      <c r="U673" s="67" t="n"/>
      <c r="V673" s="67" t="n"/>
    </row>
    <row r="674">
      <c r="H674" s="104" t="n">
        <v>36024</v>
      </c>
      <c r="I674" s="105" t="n">
        <v>1374.77001953125</v>
      </c>
      <c r="J674" s="106" t="n">
        <v>3.978687861703748</v>
      </c>
      <c r="K674" s="107">
        <f>K673*(1+Tbill_YTM)^(1/52)</f>
        <v/>
      </c>
      <c r="L674" s="67" t="n"/>
      <c r="M674" s="104" t="n">
        <v>36024</v>
      </c>
      <c r="N674" s="108">
        <f>N673*($I674/$I673)</f>
        <v/>
      </c>
      <c r="O674" s="108">
        <f t="array" ref="O674">IF(YEAR(M674)&lt;&gt;YEAR(M673),IF(O673&gt;INDEX(Table2xAcq.1[],_xlfn.AGGREGATE(15,6,(ROW(Tableyear1[])-ROW(INDEX(Tableyear1[],1,1))+1)/(YEAR(Tableyear1[])=YEAR(M673)),1)),O673-(O673-INDEX(Table2xAcq.1[],_xlfn.AGGREGATE(15,6,(ROW(Tableyear1[])-ROW(INDEX(Tableyear1[],1,1))+1)/(YEAR(Tableyear1[])=YEAR(M673)),1)))*$C$25,O673+MAX($Q$2:Q673)*$C$19),O673)*($J674/$J673)</f>
        <v/>
      </c>
      <c r="P674" s="108">
        <f t="array" ref="P674">IF(YEAR(M674)&lt;&gt;YEAR(M673),IF(O673&gt;INDEX(Table2xAcq.1[],_xlfn.AGGREGATE(15,6,(ROW(Tableyear1[])-ROW(INDEX(Tableyear1[],1,1))+1)/(YEAR(Tableyear1[])=YEAR(M673)),1)),P673+(O673-INDEX(Table2xAcq.1[],_xlfn.AGGREGATE(15,6,(ROW(Tableyear1[])-ROW(INDEX(Tableyear1[],1,1))+1)/(YEAR(Tableyear1[])=YEAR(M673)),1)))*$C$25,P673-MAX($Q$2:Q673)*$C$19),P673)*(1+Tbill_YTM)^(1/52)</f>
        <v/>
      </c>
      <c r="Q674" s="72">
        <f>SUM(N674:P674)</f>
        <v/>
      </c>
      <c r="R674" s="72">
        <f>IF(YEAR(M674)&lt;&gt;YEAR(M673), R673*EXP($C$20/52)+(-MAX(Q$2:Q673)*$C$19), R673*EXP($C$20/52))</f>
        <v/>
      </c>
      <c r="S674" s="73">
        <f>Q674/-R674</f>
        <v/>
      </c>
      <c r="T674" s="67" t="n"/>
      <c r="U674" s="67" t="n"/>
      <c r="V674" s="67" t="n"/>
    </row>
    <row r="675">
      <c r="H675" s="104" t="n">
        <v>36031</v>
      </c>
      <c r="I675" s="105" t="n">
        <v>1265.0400390625</v>
      </c>
      <c r="J675" s="106" t="n">
        <v>3.343554224581134</v>
      </c>
      <c r="K675" s="107">
        <f>K674*(1+Tbill_YTM)^(1/52)</f>
        <v/>
      </c>
      <c r="L675" s="67" t="n"/>
      <c r="M675" s="104" t="n">
        <v>36031</v>
      </c>
      <c r="N675" s="108">
        <f>N674*($I675/$I674)</f>
        <v/>
      </c>
      <c r="O675" s="108">
        <f t="array" ref="O675">IF(YEAR(M675)&lt;&gt;YEAR(M674),IF(O674&gt;INDEX(Table2xAcq.1[],_xlfn.AGGREGATE(15,6,(ROW(Tableyear1[])-ROW(INDEX(Tableyear1[],1,1))+1)/(YEAR(Tableyear1[])=YEAR(M674)),1)),O674-(O674-INDEX(Table2xAcq.1[],_xlfn.AGGREGATE(15,6,(ROW(Tableyear1[])-ROW(INDEX(Tableyear1[],1,1))+1)/(YEAR(Tableyear1[])=YEAR(M674)),1)))*$C$25,O674+MAX($Q$2:Q674)*$C$19),O674)*($J675/$J674)</f>
        <v/>
      </c>
      <c r="P675" s="108">
        <f t="array" ref="P675">IF(YEAR(M675)&lt;&gt;YEAR(M674),IF(O674&gt;INDEX(Table2xAcq.1[],_xlfn.AGGREGATE(15,6,(ROW(Tableyear1[])-ROW(INDEX(Tableyear1[],1,1))+1)/(YEAR(Tableyear1[])=YEAR(M674)),1)),P674+(O674-INDEX(Table2xAcq.1[],_xlfn.AGGREGATE(15,6,(ROW(Tableyear1[])-ROW(INDEX(Tableyear1[],1,1))+1)/(YEAR(Tableyear1[])=YEAR(M674)),1)))*$C$25,P674-MAX($Q$2:Q674)*$C$19),P674)*(1+Tbill_YTM)^(1/52)</f>
        <v/>
      </c>
      <c r="Q675" s="72">
        <f>SUM(N675:P675)</f>
        <v/>
      </c>
      <c r="R675" s="72">
        <f>IF(YEAR(M675)&lt;&gt;YEAR(M674), R674*EXP($C$20/52)+(-MAX(Q$2:Q674)*$C$19), R674*EXP($C$20/52))</f>
        <v/>
      </c>
      <c r="S675" s="73">
        <f>Q675/-R675</f>
        <v/>
      </c>
      <c r="T675" s="67" t="n"/>
      <c r="U675" s="67" t="n"/>
      <c r="V675" s="67" t="n"/>
    </row>
    <row r="676">
      <c r="H676" s="104" t="n">
        <v>36038</v>
      </c>
      <c r="I676" s="105" t="n">
        <v>1205.41003417968</v>
      </c>
      <c r="J676" s="106" t="n">
        <v>3.028344984428544</v>
      </c>
      <c r="K676" s="107">
        <f>K675*(1+Tbill_YTM)^(1/52)</f>
        <v/>
      </c>
      <c r="L676" s="67" t="n"/>
      <c r="M676" s="104" t="n">
        <v>36038</v>
      </c>
      <c r="N676" s="108">
        <f>N675*($I676/$I675)</f>
        <v/>
      </c>
      <c r="O676" s="108">
        <f t="array" ref="O676">IF(YEAR(M676)&lt;&gt;YEAR(M675),IF(O675&gt;INDEX(Table2xAcq.1[],_xlfn.AGGREGATE(15,6,(ROW(Tableyear1[])-ROW(INDEX(Tableyear1[],1,1))+1)/(YEAR(Tableyear1[])=YEAR(M675)),1)),O675-(O675-INDEX(Table2xAcq.1[],_xlfn.AGGREGATE(15,6,(ROW(Tableyear1[])-ROW(INDEX(Tableyear1[],1,1))+1)/(YEAR(Tableyear1[])=YEAR(M675)),1)))*$C$25,O675+MAX($Q$2:Q675)*$C$19),O675)*($J676/$J675)</f>
        <v/>
      </c>
      <c r="P676" s="108">
        <f t="array" ref="P676">IF(YEAR(M676)&lt;&gt;YEAR(M675),IF(O675&gt;INDEX(Table2xAcq.1[],_xlfn.AGGREGATE(15,6,(ROW(Tableyear1[])-ROW(INDEX(Tableyear1[],1,1))+1)/(YEAR(Tableyear1[])=YEAR(M675)),1)),P675+(O675-INDEX(Table2xAcq.1[],_xlfn.AGGREGATE(15,6,(ROW(Tableyear1[])-ROW(INDEX(Tableyear1[],1,1))+1)/(YEAR(Tableyear1[])=YEAR(M675)),1)))*$C$25,P675-MAX($Q$2:Q675)*$C$19),P675)*(1+Tbill_YTM)^(1/52)</f>
        <v/>
      </c>
      <c r="Q676" s="72">
        <f>SUM(N676:P676)</f>
        <v/>
      </c>
      <c r="R676" s="72">
        <f>IF(YEAR(M676)&lt;&gt;YEAR(M675), R675*EXP($C$20/52)+(-MAX(Q$2:Q675)*$C$19), R675*EXP($C$20/52))</f>
        <v/>
      </c>
      <c r="S676" s="73">
        <f>Q676/-R676</f>
        <v/>
      </c>
      <c r="T676" s="67" t="n"/>
      <c r="U676" s="67" t="n"/>
      <c r="V676" s="67" t="n"/>
    </row>
    <row r="677">
      <c r="H677" s="104" t="n">
        <v>36045</v>
      </c>
      <c r="I677" s="105" t="n">
        <v>1290.19995117187</v>
      </c>
      <c r="J677" s="106" t="n">
        <v>3.454379466592372</v>
      </c>
      <c r="K677" s="107">
        <f>K676*(1+Tbill_YTM)^(1/52)</f>
        <v/>
      </c>
      <c r="L677" s="67" t="n"/>
      <c r="M677" s="104" t="n">
        <v>36045</v>
      </c>
      <c r="N677" s="108">
        <f>N676*($I677/$I676)</f>
        <v/>
      </c>
      <c r="O677" s="108">
        <f t="array" ref="O677">IF(YEAR(M677)&lt;&gt;YEAR(M676),IF(O676&gt;INDEX(Table2xAcq.1[],_xlfn.AGGREGATE(15,6,(ROW(Tableyear1[])-ROW(INDEX(Tableyear1[],1,1))+1)/(YEAR(Tableyear1[])=YEAR(M676)),1)),O676-(O676-INDEX(Table2xAcq.1[],_xlfn.AGGREGATE(15,6,(ROW(Tableyear1[])-ROW(INDEX(Tableyear1[],1,1))+1)/(YEAR(Tableyear1[])=YEAR(M676)),1)))*$C$25,O676+MAX($Q$2:Q676)*$C$19),O676)*($J677/$J676)</f>
        <v/>
      </c>
      <c r="P677" s="108">
        <f t="array" ref="P677">IF(YEAR(M677)&lt;&gt;YEAR(M676),IF(O676&gt;INDEX(Table2xAcq.1[],_xlfn.AGGREGATE(15,6,(ROW(Tableyear1[])-ROW(INDEX(Tableyear1[],1,1))+1)/(YEAR(Tableyear1[])=YEAR(M676)),1)),P676+(O676-INDEX(Table2xAcq.1[],_xlfn.AGGREGATE(15,6,(ROW(Tableyear1[])-ROW(INDEX(Tableyear1[],1,1))+1)/(YEAR(Tableyear1[])=YEAR(M676)),1)))*$C$25,P676-MAX($Q$2:Q676)*$C$19),P676)*(1+Tbill_YTM)^(1/52)</f>
        <v/>
      </c>
      <c r="Q677" s="72">
        <f>SUM(N677:P677)</f>
        <v/>
      </c>
      <c r="R677" s="72">
        <f>IF(YEAR(M677)&lt;&gt;YEAR(M676), R676*EXP($C$20/52)+(-MAX(Q$2:Q676)*$C$19), R676*EXP($C$20/52))</f>
        <v/>
      </c>
      <c r="S677" s="73">
        <f>Q677/-R677</f>
        <v/>
      </c>
      <c r="T677" s="67" t="n"/>
      <c r="U677" s="67" t="n"/>
      <c r="V677" s="67" t="n"/>
    </row>
    <row r="678">
      <c r="H678" s="104" t="n">
        <v>36052</v>
      </c>
      <c r="I678" s="105" t="n">
        <v>1300.69995117187</v>
      </c>
      <c r="J678" s="106" t="n">
        <v>3.510604835948921</v>
      </c>
      <c r="K678" s="107">
        <f>K677*(1+Tbill_YTM)^(1/52)</f>
        <v/>
      </c>
      <c r="L678" s="67" t="n"/>
      <c r="M678" s="104" t="n">
        <v>36052</v>
      </c>
      <c r="N678" s="108">
        <f>N677*($I678/$I677)</f>
        <v/>
      </c>
      <c r="O678" s="108">
        <f t="array" ref="O678">IF(YEAR(M678)&lt;&gt;YEAR(M677),IF(O677&gt;INDEX(Table2xAcq.1[],_xlfn.AGGREGATE(15,6,(ROW(Tableyear1[])-ROW(INDEX(Tableyear1[],1,1))+1)/(YEAR(Tableyear1[])=YEAR(M677)),1)),O677-(O677-INDEX(Table2xAcq.1[],_xlfn.AGGREGATE(15,6,(ROW(Tableyear1[])-ROW(INDEX(Tableyear1[],1,1))+1)/(YEAR(Tableyear1[])=YEAR(M677)),1)))*$C$25,O677+MAX($Q$2:Q677)*$C$19),O677)*($J678/$J677)</f>
        <v/>
      </c>
      <c r="P678" s="108">
        <f t="array" ref="P678">IF(YEAR(M678)&lt;&gt;YEAR(M677),IF(O677&gt;INDEX(Table2xAcq.1[],_xlfn.AGGREGATE(15,6,(ROW(Tableyear1[])-ROW(INDEX(Tableyear1[],1,1))+1)/(YEAR(Tableyear1[])=YEAR(M677)),1)),P677+(O677-INDEX(Table2xAcq.1[],_xlfn.AGGREGATE(15,6,(ROW(Tableyear1[])-ROW(INDEX(Tableyear1[],1,1))+1)/(YEAR(Tableyear1[])=YEAR(M677)),1)))*$C$25,P677-MAX($Q$2:Q677)*$C$19),P677)*(1+Tbill_YTM)^(1/52)</f>
        <v/>
      </c>
      <c r="Q678" s="72">
        <f>SUM(N678:P678)</f>
        <v/>
      </c>
      <c r="R678" s="72">
        <f>IF(YEAR(M678)&lt;&gt;YEAR(M677), R677*EXP($C$20/52)+(-MAX(Q$2:Q677)*$C$19), R677*EXP($C$20/52))</f>
        <v/>
      </c>
      <c r="S678" s="73">
        <f>Q678/-R678</f>
        <v/>
      </c>
      <c r="T678" s="67" t="n"/>
      <c r="U678" s="67" t="n"/>
      <c r="V678" s="67" t="n"/>
    </row>
    <row r="679">
      <c r="H679" s="104" t="n">
        <v>36059</v>
      </c>
      <c r="I679" s="105" t="n">
        <v>1390.08996582031</v>
      </c>
      <c r="J679" s="106" t="n">
        <v>3.993134288537318</v>
      </c>
      <c r="K679" s="107">
        <f>K678*(1+Tbill_YTM)^(1/52)</f>
        <v/>
      </c>
      <c r="L679" s="67" t="n"/>
      <c r="M679" s="104" t="n">
        <v>36059</v>
      </c>
      <c r="N679" s="108">
        <f>N678*($I679/$I678)</f>
        <v/>
      </c>
      <c r="O679" s="108">
        <f t="array" ref="O679">IF(YEAR(M679)&lt;&gt;YEAR(M678),IF(O678&gt;INDEX(Table2xAcq.1[],_xlfn.AGGREGATE(15,6,(ROW(Tableyear1[])-ROW(INDEX(Tableyear1[],1,1))+1)/(YEAR(Tableyear1[])=YEAR(M678)),1)),O678-(O678-INDEX(Table2xAcq.1[],_xlfn.AGGREGATE(15,6,(ROW(Tableyear1[])-ROW(INDEX(Tableyear1[],1,1))+1)/(YEAR(Tableyear1[])=YEAR(M678)),1)))*$C$25,O678+MAX($Q$2:Q678)*$C$19),O678)*($J679/$J678)</f>
        <v/>
      </c>
      <c r="P679" s="108">
        <f t="array" ref="P679">IF(YEAR(M679)&lt;&gt;YEAR(M678),IF(O678&gt;INDEX(Table2xAcq.1[],_xlfn.AGGREGATE(15,6,(ROW(Tableyear1[])-ROW(INDEX(Tableyear1[],1,1))+1)/(YEAR(Tableyear1[])=YEAR(M678)),1)),P678+(O678-INDEX(Table2xAcq.1[],_xlfn.AGGREGATE(15,6,(ROW(Tableyear1[])-ROW(INDEX(Tableyear1[],1,1))+1)/(YEAR(Tableyear1[])=YEAR(M678)),1)))*$C$25,P678-MAX($Q$2:Q678)*$C$19),P678)*(1+Tbill_YTM)^(1/52)</f>
        <v/>
      </c>
      <c r="Q679" s="72">
        <f>SUM(N679:P679)</f>
        <v/>
      </c>
      <c r="R679" s="72">
        <f>IF(YEAR(M679)&lt;&gt;YEAR(M678), R678*EXP($C$20/52)+(-MAX(Q$2:Q678)*$C$19), R678*EXP($C$20/52))</f>
        <v/>
      </c>
      <c r="S679" s="73">
        <f>Q679/-R679</f>
        <v/>
      </c>
      <c r="T679" s="67" t="n"/>
      <c r="U679" s="67" t="n"/>
      <c r="V679" s="67" t="n"/>
    </row>
    <row r="680">
      <c r="H680" s="104" t="n">
        <v>36066</v>
      </c>
      <c r="I680" s="105" t="n">
        <v>1276.43994140625</v>
      </c>
      <c r="J680" s="106" t="n">
        <v>3.340198405911792</v>
      </c>
      <c r="K680" s="107">
        <f>K679*(1+Tbill_YTM)^(1/52)</f>
        <v/>
      </c>
      <c r="L680" s="67" t="n"/>
      <c r="M680" s="104" t="n">
        <v>36066</v>
      </c>
      <c r="N680" s="108">
        <f>N679*($I680/$I679)</f>
        <v/>
      </c>
      <c r="O680" s="108">
        <f t="array" ref="O680">IF(YEAR(M680)&lt;&gt;YEAR(M679),IF(O679&gt;INDEX(Table2xAcq.1[],_xlfn.AGGREGATE(15,6,(ROW(Tableyear1[])-ROW(INDEX(Tableyear1[],1,1))+1)/(YEAR(Tableyear1[])=YEAR(M679)),1)),O679-(O679-INDEX(Table2xAcq.1[],_xlfn.AGGREGATE(15,6,(ROW(Tableyear1[])-ROW(INDEX(Tableyear1[],1,1))+1)/(YEAR(Tableyear1[])=YEAR(M679)),1)))*$C$25,O679+MAX($Q$2:Q679)*$C$19),O679)*($J680/$J679)</f>
        <v/>
      </c>
      <c r="P680" s="108">
        <f t="array" ref="P680">IF(YEAR(M680)&lt;&gt;YEAR(M679),IF(O679&gt;INDEX(Table2xAcq.1[],_xlfn.AGGREGATE(15,6,(ROW(Tableyear1[])-ROW(INDEX(Tableyear1[],1,1))+1)/(YEAR(Tableyear1[])=YEAR(M679)),1)),P679+(O679-INDEX(Table2xAcq.1[],_xlfn.AGGREGATE(15,6,(ROW(Tableyear1[])-ROW(INDEX(Tableyear1[],1,1))+1)/(YEAR(Tableyear1[])=YEAR(M679)),1)))*$C$25,P679-MAX($Q$2:Q679)*$C$19),P679)*(1+Tbill_YTM)^(1/52)</f>
        <v/>
      </c>
      <c r="Q680" s="72">
        <f>SUM(N680:P680)</f>
        <v/>
      </c>
      <c r="R680" s="72">
        <f>IF(YEAR(M680)&lt;&gt;YEAR(M679), R679*EXP($C$20/52)+(-MAX(Q$2:Q679)*$C$19), R679*EXP($C$20/52))</f>
        <v/>
      </c>
      <c r="S680" s="73">
        <f>Q680/-R680</f>
        <v/>
      </c>
      <c r="T680" s="67" t="n"/>
      <c r="U680" s="67" t="n"/>
      <c r="V680" s="67" t="n"/>
    </row>
    <row r="681">
      <c r="H681" s="104" t="n">
        <v>36073</v>
      </c>
      <c r="I681" s="105" t="n">
        <v>1197.86999511718</v>
      </c>
      <c r="J681" s="106" t="n">
        <v>2.928993458723758</v>
      </c>
      <c r="K681" s="107">
        <f>K680*(1+Tbill_YTM)^(1/52)</f>
        <v/>
      </c>
      <c r="L681" s="67" t="n"/>
      <c r="M681" s="104" t="n">
        <v>36073</v>
      </c>
      <c r="N681" s="108">
        <f>N680*($I681/$I680)</f>
        <v/>
      </c>
      <c r="O681" s="108">
        <f t="array" ref="O681">IF(YEAR(M681)&lt;&gt;YEAR(M680),IF(O680&gt;INDEX(Table2xAcq.1[],_xlfn.AGGREGATE(15,6,(ROW(Tableyear1[])-ROW(INDEX(Tableyear1[],1,1))+1)/(YEAR(Tableyear1[])=YEAR(M680)),1)),O680-(O680-INDEX(Table2xAcq.1[],_xlfn.AGGREGATE(15,6,(ROW(Tableyear1[])-ROW(INDEX(Tableyear1[],1,1))+1)/(YEAR(Tableyear1[])=YEAR(M680)),1)))*$C$25,O680+MAX($Q$2:Q680)*$C$19),O680)*($J681/$J680)</f>
        <v/>
      </c>
      <c r="P681" s="108">
        <f t="array" ref="P681">IF(YEAR(M681)&lt;&gt;YEAR(M680),IF(O680&gt;INDEX(Table2xAcq.1[],_xlfn.AGGREGATE(15,6,(ROW(Tableyear1[])-ROW(INDEX(Tableyear1[],1,1))+1)/(YEAR(Tableyear1[])=YEAR(M680)),1)),P680+(O680-INDEX(Table2xAcq.1[],_xlfn.AGGREGATE(15,6,(ROW(Tableyear1[])-ROW(INDEX(Tableyear1[],1,1))+1)/(YEAR(Tableyear1[])=YEAR(M680)),1)))*$C$25,P680-MAX($Q$2:Q680)*$C$19),P680)*(1+Tbill_YTM)^(1/52)</f>
        <v/>
      </c>
      <c r="Q681" s="72">
        <f>SUM(N681:P681)</f>
        <v/>
      </c>
      <c r="R681" s="72">
        <f>IF(YEAR(M681)&lt;&gt;YEAR(M680), R680*EXP($C$20/52)+(-MAX(Q$2:Q680)*$C$19), R680*EXP($C$20/52))</f>
        <v/>
      </c>
      <c r="S681" s="73">
        <f>Q681/-R681</f>
        <v/>
      </c>
      <c r="T681" s="67" t="n"/>
      <c r="U681" s="67" t="n"/>
      <c r="V681" s="67" t="n"/>
    </row>
    <row r="682">
      <c r="H682" s="104" t="n">
        <v>36080</v>
      </c>
      <c r="I682" s="105" t="n">
        <v>1293.91003417968</v>
      </c>
      <c r="J682" s="106" t="n">
        <v>3.398661531780582</v>
      </c>
      <c r="K682" s="107">
        <f>K681*(1+Tbill_YTM)^(1/52)</f>
        <v/>
      </c>
      <c r="L682" s="67" t="n"/>
      <c r="M682" s="104" t="n">
        <v>36080</v>
      </c>
      <c r="N682" s="108">
        <f>N681*($I682/$I681)</f>
        <v/>
      </c>
      <c r="O682" s="108">
        <f t="array" ref="O682">IF(YEAR(M682)&lt;&gt;YEAR(M681),IF(O681&gt;INDEX(Table2xAcq.1[],_xlfn.AGGREGATE(15,6,(ROW(Tableyear1[])-ROW(INDEX(Tableyear1[],1,1))+1)/(YEAR(Tableyear1[])=YEAR(M681)),1)),O681-(O681-INDEX(Table2xAcq.1[],_xlfn.AGGREGATE(15,6,(ROW(Tableyear1[])-ROW(INDEX(Tableyear1[],1,1))+1)/(YEAR(Tableyear1[])=YEAR(M681)),1)))*$C$25,O681+MAX($Q$2:Q681)*$C$19),O681)*($J682/$J681)</f>
        <v/>
      </c>
      <c r="P682" s="108">
        <f t="array" ref="P682">IF(YEAR(M682)&lt;&gt;YEAR(M681),IF(O681&gt;INDEX(Table2xAcq.1[],_xlfn.AGGREGATE(15,6,(ROW(Tableyear1[])-ROW(INDEX(Tableyear1[],1,1))+1)/(YEAR(Tableyear1[])=YEAR(M681)),1)),P681+(O681-INDEX(Table2xAcq.1[],_xlfn.AGGREGATE(15,6,(ROW(Tableyear1[])-ROW(INDEX(Tableyear1[],1,1))+1)/(YEAR(Tableyear1[])=YEAR(M681)),1)))*$C$25,P681-MAX($Q$2:Q681)*$C$19),P681)*(1+Tbill_YTM)^(1/52)</f>
        <v/>
      </c>
      <c r="Q682" s="72">
        <f>SUM(N682:P682)</f>
        <v/>
      </c>
      <c r="R682" s="72">
        <f>IF(YEAR(M682)&lt;&gt;YEAR(M681), R681*EXP($C$20/52)+(-MAX(Q$2:Q681)*$C$19), R681*EXP($C$20/52))</f>
        <v/>
      </c>
      <c r="S682" s="73">
        <f>Q682/-R682</f>
        <v/>
      </c>
      <c r="T682" s="67" t="n"/>
      <c r="U682" s="67" t="n"/>
      <c r="V682" s="67" t="n"/>
    </row>
    <row r="683">
      <c r="H683" s="104" t="n">
        <v>36087</v>
      </c>
      <c r="I683" s="105" t="n">
        <v>1340.59997558593</v>
      </c>
      <c r="J683" s="106" t="n">
        <v>3.643938720436305</v>
      </c>
      <c r="K683" s="107">
        <f>K682*(1+Tbill_YTM)^(1/52)</f>
        <v/>
      </c>
      <c r="L683" s="67" t="n"/>
      <c r="M683" s="104" t="n">
        <v>36087</v>
      </c>
      <c r="N683" s="108">
        <f>N682*($I683/$I682)</f>
        <v/>
      </c>
      <c r="O683" s="108">
        <f t="array" ref="O683">IF(YEAR(M683)&lt;&gt;YEAR(M682),IF(O682&gt;INDEX(Table2xAcq.1[],_xlfn.AGGREGATE(15,6,(ROW(Tableyear1[])-ROW(INDEX(Tableyear1[],1,1))+1)/(YEAR(Tableyear1[])=YEAR(M682)),1)),O682-(O682-INDEX(Table2xAcq.1[],_xlfn.AGGREGATE(15,6,(ROW(Tableyear1[])-ROW(INDEX(Tableyear1[],1,1))+1)/(YEAR(Tableyear1[])=YEAR(M682)),1)))*$C$25,O682+MAX($Q$2:Q682)*$C$19),O682)*($J683/$J682)</f>
        <v/>
      </c>
      <c r="P683" s="108">
        <f t="array" ref="P683">IF(YEAR(M683)&lt;&gt;YEAR(M682),IF(O682&gt;INDEX(Table2xAcq.1[],_xlfn.AGGREGATE(15,6,(ROW(Tableyear1[])-ROW(INDEX(Tableyear1[],1,1))+1)/(YEAR(Tableyear1[])=YEAR(M682)),1)),P682+(O682-INDEX(Table2xAcq.1[],_xlfn.AGGREGATE(15,6,(ROW(Tableyear1[])-ROW(INDEX(Tableyear1[],1,1))+1)/(YEAR(Tableyear1[])=YEAR(M682)),1)))*$C$25,P682-MAX($Q$2:Q682)*$C$19),P682)*(1+Tbill_YTM)^(1/52)</f>
        <v/>
      </c>
      <c r="Q683" s="72">
        <f>SUM(N683:P683)</f>
        <v/>
      </c>
      <c r="R683" s="72">
        <f>IF(YEAR(M683)&lt;&gt;YEAR(M682), R682*EXP($C$20/52)+(-MAX(Q$2:Q682)*$C$19), R682*EXP($C$20/52))</f>
        <v/>
      </c>
      <c r="S683" s="73">
        <f>Q683/-R683</f>
        <v/>
      </c>
      <c r="T683" s="67" t="n"/>
      <c r="U683" s="67" t="n"/>
      <c r="V683" s="67" t="n"/>
    </row>
    <row r="684">
      <c r="H684" s="104" t="n">
        <v>36094</v>
      </c>
      <c r="I684" s="105" t="n">
        <v>1400.52001953125</v>
      </c>
      <c r="J684" s="106" t="n">
        <v>3.969680884003279</v>
      </c>
      <c r="K684" s="107">
        <f>K683*(1+Tbill_YTM)^(1/52)</f>
        <v/>
      </c>
      <c r="L684" s="67" t="n"/>
      <c r="M684" s="104" t="n">
        <v>36094</v>
      </c>
      <c r="N684" s="108">
        <f>N683*($I684/$I683)</f>
        <v/>
      </c>
      <c r="O684" s="108">
        <f t="array" ref="O684">IF(YEAR(M684)&lt;&gt;YEAR(M683),IF(O683&gt;INDEX(Table2xAcq.1[],_xlfn.AGGREGATE(15,6,(ROW(Tableyear1[])-ROW(INDEX(Tableyear1[],1,1))+1)/(YEAR(Tableyear1[])=YEAR(M683)),1)),O683-(O683-INDEX(Table2xAcq.1[],_xlfn.AGGREGATE(15,6,(ROW(Tableyear1[])-ROW(INDEX(Tableyear1[],1,1))+1)/(YEAR(Tableyear1[])=YEAR(M683)),1)))*$C$25,O683+MAX($Q$2:Q683)*$C$19),O683)*($J684/$J683)</f>
        <v/>
      </c>
      <c r="P684" s="108">
        <f t="array" ref="P684">IF(YEAR(M684)&lt;&gt;YEAR(M683),IF(O683&gt;INDEX(Table2xAcq.1[],_xlfn.AGGREGATE(15,6,(ROW(Tableyear1[])-ROW(INDEX(Tableyear1[],1,1))+1)/(YEAR(Tableyear1[])=YEAR(M683)),1)),P683+(O683-INDEX(Table2xAcq.1[],_xlfn.AGGREGATE(15,6,(ROW(Tableyear1[])-ROW(INDEX(Tableyear1[],1,1))+1)/(YEAR(Tableyear1[])=YEAR(M683)),1)))*$C$25,P683-MAX($Q$2:Q683)*$C$19),P683)*(1+Tbill_YTM)^(1/52)</f>
        <v/>
      </c>
      <c r="Q684" s="72">
        <f>SUM(N684:P684)</f>
        <v/>
      </c>
      <c r="R684" s="72">
        <f>IF(YEAR(M684)&lt;&gt;YEAR(M683), R683*EXP($C$20/52)+(-MAX(Q$2:Q683)*$C$19), R683*EXP($C$20/52))</f>
        <v/>
      </c>
      <c r="S684" s="73">
        <f>Q684/-R684</f>
        <v/>
      </c>
      <c r="T684" s="67" t="n"/>
      <c r="U684" s="67" t="n"/>
      <c r="V684" s="67" t="n"/>
    </row>
    <row r="685">
      <c r="H685" s="104" t="n">
        <v>36101</v>
      </c>
      <c r="I685" s="105" t="n">
        <v>1458.33996582031</v>
      </c>
      <c r="J685" s="106" t="n">
        <v>4.297454471380631</v>
      </c>
      <c r="K685" s="107">
        <f>K684*(1+Tbill_YTM)^(1/52)</f>
        <v/>
      </c>
      <c r="L685" s="67" t="n"/>
      <c r="M685" s="104" t="n">
        <v>36101</v>
      </c>
      <c r="N685" s="108">
        <f>N684*($I685/$I684)</f>
        <v/>
      </c>
      <c r="O685" s="108">
        <f t="array" ref="O685">IF(YEAR(M685)&lt;&gt;YEAR(M684),IF(O684&gt;INDEX(Table2xAcq.1[],_xlfn.AGGREGATE(15,6,(ROW(Tableyear1[])-ROW(INDEX(Tableyear1[],1,1))+1)/(YEAR(Tableyear1[])=YEAR(M684)),1)),O684-(O684-INDEX(Table2xAcq.1[],_xlfn.AGGREGATE(15,6,(ROW(Tableyear1[])-ROW(INDEX(Tableyear1[],1,1))+1)/(YEAR(Tableyear1[])=YEAR(M684)),1)))*$C$25,O684+MAX($Q$2:Q684)*$C$19),O684)*($J685/$J684)</f>
        <v/>
      </c>
      <c r="P685" s="108">
        <f t="array" ref="P685">IF(YEAR(M685)&lt;&gt;YEAR(M684),IF(O684&gt;INDEX(Table2xAcq.1[],_xlfn.AGGREGATE(15,6,(ROW(Tableyear1[])-ROW(INDEX(Tableyear1[],1,1))+1)/(YEAR(Tableyear1[])=YEAR(M684)),1)),P684+(O684-INDEX(Table2xAcq.1[],_xlfn.AGGREGATE(15,6,(ROW(Tableyear1[])-ROW(INDEX(Tableyear1[],1,1))+1)/(YEAR(Tableyear1[])=YEAR(M684)),1)))*$C$25,P684-MAX($Q$2:Q684)*$C$19),P684)*(1+Tbill_YTM)^(1/52)</f>
        <v/>
      </c>
      <c r="Q685" s="72">
        <f>SUM(N685:P685)</f>
        <v/>
      </c>
      <c r="R685" s="72">
        <f>IF(YEAR(M685)&lt;&gt;YEAR(M684), R684*EXP($C$20/52)+(-MAX(Q$2:Q684)*$C$19), R684*EXP($C$20/52))</f>
        <v/>
      </c>
      <c r="S685" s="73">
        <f>Q685/-R685</f>
        <v/>
      </c>
      <c r="T685" s="67" t="n"/>
      <c r="U685" s="67" t="n"/>
      <c r="V685" s="67" t="n"/>
    </row>
    <row r="686">
      <c r="H686" s="104" t="n">
        <v>36108</v>
      </c>
      <c r="I686" s="105" t="n">
        <v>1465.21997070312</v>
      </c>
      <c r="J686" s="106" t="n">
        <v>4.33800264044918</v>
      </c>
      <c r="K686" s="107">
        <f>K685*(1+Tbill_YTM)^(1/52)</f>
        <v/>
      </c>
      <c r="L686" s="67" t="n"/>
      <c r="M686" s="104" t="n">
        <v>36108</v>
      </c>
      <c r="N686" s="108">
        <f>N685*($I686/$I685)</f>
        <v/>
      </c>
      <c r="O686" s="108">
        <f t="array" ref="O686">IF(YEAR(M686)&lt;&gt;YEAR(M685),IF(O685&gt;INDEX(Table2xAcq.1[],_xlfn.AGGREGATE(15,6,(ROW(Tableyear1[])-ROW(INDEX(Tableyear1[],1,1))+1)/(YEAR(Tableyear1[])=YEAR(M685)),1)),O685-(O685-INDEX(Table2xAcq.1[],_xlfn.AGGREGATE(15,6,(ROW(Tableyear1[])-ROW(INDEX(Tableyear1[],1,1))+1)/(YEAR(Tableyear1[])=YEAR(M685)),1)))*$C$25,O685+MAX($Q$2:Q685)*$C$19),O685)*($J686/$J685)</f>
        <v/>
      </c>
      <c r="P686" s="108">
        <f t="array" ref="P686">IF(YEAR(M686)&lt;&gt;YEAR(M685),IF(O685&gt;INDEX(Table2xAcq.1[],_xlfn.AGGREGATE(15,6,(ROW(Tableyear1[])-ROW(INDEX(Tableyear1[],1,1))+1)/(YEAR(Tableyear1[])=YEAR(M685)),1)),P685+(O685-INDEX(Table2xAcq.1[],_xlfn.AGGREGATE(15,6,(ROW(Tableyear1[])-ROW(INDEX(Tableyear1[],1,1))+1)/(YEAR(Tableyear1[])=YEAR(M685)),1)))*$C$25,P685-MAX($Q$2:Q685)*$C$19),P685)*(1+Tbill_YTM)^(1/52)</f>
        <v/>
      </c>
      <c r="Q686" s="72">
        <f>SUM(N686:P686)</f>
        <v/>
      </c>
      <c r="R686" s="72">
        <f>IF(YEAR(M686)&lt;&gt;YEAR(M685), R685*EXP($C$20/52)+(-MAX(Q$2:Q685)*$C$19), R685*EXP($C$20/52))</f>
        <v/>
      </c>
      <c r="S686" s="73">
        <f>Q686/-R686</f>
        <v/>
      </c>
      <c r="T686" s="67" t="n"/>
      <c r="U686" s="67" t="n"/>
      <c r="V686" s="67" t="n"/>
    </row>
    <row r="687">
      <c r="H687" s="104" t="n">
        <v>36115</v>
      </c>
      <c r="I687" s="105" t="n">
        <v>1544.21997070312</v>
      </c>
      <c r="J687" s="106" t="n">
        <v>4.805785247085413</v>
      </c>
      <c r="K687" s="107">
        <f>K686*(1+Tbill_YTM)^(1/52)</f>
        <v/>
      </c>
      <c r="L687" s="67" t="n"/>
      <c r="M687" s="104" t="n">
        <v>36115</v>
      </c>
      <c r="N687" s="108">
        <f>N686*($I687/$I686)</f>
        <v/>
      </c>
      <c r="O687" s="108">
        <f t="array" ref="O687">IF(YEAR(M687)&lt;&gt;YEAR(M686),IF(O686&gt;INDEX(Table2xAcq.1[],_xlfn.AGGREGATE(15,6,(ROW(Tableyear1[])-ROW(INDEX(Tableyear1[],1,1))+1)/(YEAR(Tableyear1[])=YEAR(M686)),1)),O686-(O686-INDEX(Table2xAcq.1[],_xlfn.AGGREGATE(15,6,(ROW(Tableyear1[])-ROW(INDEX(Tableyear1[],1,1))+1)/(YEAR(Tableyear1[])=YEAR(M686)),1)))*$C$25,O686+MAX($Q$2:Q686)*$C$19),O686)*($J687/$J686)</f>
        <v/>
      </c>
      <c r="P687" s="108">
        <f t="array" ref="P687">IF(YEAR(M687)&lt;&gt;YEAR(M686),IF(O686&gt;INDEX(Table2xAcq.1[],_xlfn.AGGREGATE(15,6,(ROW(Tableyear1[])-ROW(INDEX(Tableyear1[],1,1))+1)/(YEAR(Tableyear1[])=YEAR(M686)),1)),P686+(O686-INDEX(Table2xAcq.1[],_xlfn.AGGREGATE(15,6,(ROW(Tableyear1[])-ROW(INDEX(Tableyear1[],1,1))+1)/(YEAR(Tableyear1[])=YEAR(M686)),1)))*$C$25,P686-MAX($Q$2:Q686)*$C$19),P686)*(1+Tbill_YTM)^(1/52)</f>
        <v/>
      </c>
      <c r="Q687" s="72">
        <f>SUM(N687:P687)</f>
        <v/>
      </c>
      <c r="R687" s="72">
        <f>IF(YEAR(M687)&lt;&gt;YEAR(M686), R686*EXP($C$20/52)+(-MAX(Q$2:Q686)*$C$19), R686*EXP($C$20/52))</f>
        <v/>
      </c>
      <c r="S687" s="73">
        <f>Q687/-R687</f>
        <v/>
      </c>
      <c r="T687" s="67" t="n"/>
      <c r="U687" s="67" t="n"/>
      <c r="V687" s="67" t="n"/>
    </row>
    <row r="688">
      <c r="H688" s="104" t="n">
        <v>36122</v>
      </c>
      <c r="I688" s="105" t="n">
        <v>1628.34997558593</v>
      </c>
      <c r="J688" s="106" t="n">
        <v>5.329429214879639</v>
      </c>
      <c r="K688" s="107">
        <f>K687*(1+Tbill_YTM)^(1/52)</f>
        <v/>
      </c>
      <c r="L688" s="67" t="n"/>
      <c r="M688" s="104" t="n">
        <v>36122</v>
      </c>
      <c r="N688" s="108">
        <f>N687*($I688/$I687)</f>
        <v/>
      </c>
      <c r="O688" s="108">
        <f t="array" ref="O688">IF(YEAR(M688)&lt;&gt;YEAR(M687),IF(O687&gt;INDEX(Table2xAcq.1[],_xlfn.AGGREGATE(15,6,(ROW(Tableyear1[])-ROW(INDEX(Tableyear1[],1,1))+1)/(YEAR(Tableyear1[])=YEAR(M687)),1)),O687-(O687-INDEX(Table2xAcq.1[],_xlfn.AGGREGATE(15,6,(ROW(Tableyear1[])-ROW(INDEX(Tableyear1[],1,1))+1)/(YEAR(Tableyear1[])=YEAR(M687)),1)))*$C$25,O687+MAX($Q$2:Q687)*$C$19),O687)*($J688/$J687)</f>
        <v/>
      </c>
      <c r="P688" s="108">
        <f t="array" ref="P688">IF(YEAR(M688)&lt;&gt;YEAR(M687),IF(O687&gt;INDEX(Table2xAcq.1[],_xlfn.AGGREGATE(15,6,(ROW(Tableyear1[])-ROW(INDEX(Tableyear1[],1,1))+1)/(YEAR(Tableyear1[])=YEAR(M687)),1)),P687+(O687-INDEX(Table2xAcq.1[],_xlfn.AGGREGATE(15,6,(ROW(Tableyear1[])-ROW(INDEX(Tableyear1[],1,1))+1)/(YEAR(Tableyear1[])=YEAR(M687)),1)))*$C$25,P687-MAX($Q$2:Q687)*$C$19),P687)*(1+Tbill_YTM)^(1/52)</f>
        <v/>
      </c>
      <c r="Q688" s="72">
        <f>SUM(N688:P688)</f>
        <v/>
      </c>
      <c r="R688" s="72">
        <f>IF(YEAR(M688)&lt;&gt;YEAR(M687), R687*EXP($C$20/52)+(-MAX(Q$2:Q687)*$C$19), R687*EXP($C$20/52))</f>
        <v/>
      </c>
      <c r="S688" s="73">
        <f>Q688/-R688</f>
        <v/>
      </c>
      <c r="T688" s="67" t="n"/>
      <c r="U688" s="67" t="n"/>
      <c r="V688" s="67" t="n"/>
    </row>
    <row r="689">
      <c r="H689" s="104" t="n">
        <v>36129</v>
      </c>
      <c r="I689" s="105" t="n">
        <v>1630.01000976562</v>
      </c>
      <c r="J689" s="106" t="n">
        <v>5.340295471873017</v>
      </c>
      <c r="K689" s="107">
        <f>K688*(1+Tbill_YTM)^(1/52)</f>
        <v/>
      </c>
      <c r="L689" s="67" t="n"/>
      <c r="M689" s="104" t="n">
        <v>36129</v>
      </c>
      <c r="N689" s="108">
        <f>N688*($I689/$I688)</f>
        <v/>
      </c>
      <c r="O689" s="108">
        <f t="array" ref="O689">IF(YEAR(M689)&lt;&gt;YEAR(M688),IF(O688&gt;INDEX(Table2xAcq.1[],_xlfn.AGGREGATE(15,6,(ROW(Tableyear1[])-ROW(INDEX(Tableyear1[],1,1))+1)/(YEAR(Tableyear1[])=YEAR(M688)),1)),O688-(O688-INDEX(Table2xAcq.1[],_xlfn.AGGREGATE(15,6,(ROW(Tableyear1[])-ROW(INDEX(Tableyear1[],1,1))+1)/(YEAR(Tableyear1[])=YEAR(M688)),1)))*$C$25,O688+MAX($Q$2:Q688)*$C$19),O688)*($J689/$J688)</f>
        <v/>
      </c>
      <c r="P689" s="108">
        <f t="array" ref="P689">IF(YEAR(M689)&lt;&gt;YEAR(M688),IF(O688&gt;INDEX(Table2xAcq.1[],_xlfn.AGGREGATE(15,6,(ROW(Tableyear1[])-ROW(INDEX(Tableyear1[],1,1))+1)/(YEAR(Tableyear1[])=YEAR(M688)),1)),P688+(O688-INDEX(Table2xAcq.1[],_xlfn.AGGREGATE(15,6,(ROW(Tableyear1[])-ROW(INDEX(Tableyear1[],1,1))+1)/(YEAR(Tableyear1[])=YEAR(M688)),1)))*$C$25,P688-MAX($Q$2:Q688)*$C$19),P688)*(1+Tbill_YTM)^(1/52)</f>
        <v/>
      </c>
      <c r="Q689" s="72">
        <f>SUM(N689:P689)</f>
        <v/>
      </c>
      <c r="R689" s="72">
        <f>IF(YEAR(M689)&lt;&gt;YEAR(M688), R688*EXP($C$20/52)+(-MAX(Q$2:Q688)*$C$19), R688*EXP($C$20/52))</f>
        <v/>
      </c>
      <c r="S689" s="73">
        <f>Q689/-R689</f>
        <v/>
      </c>
      <c r="T689" s="67" t="n"/>
      <c r="U689" s="67" t="n"/>
      <c r="V689" s="67" t="n"/>
    </row>
    <row r="690">
      <c r="H690" s="104" t="n">
        <v>36136</v>
      </c>
      <c r="I690" s="105" t="n">
        <v>1675.01000976562</v>
      </c>
      <c r="J690" s="106" t="n">
        <v>5.635156601307236</v>
      </c>
      <c r="K690" s="107">
        <f>K689*(1+Tbill_YTM)^(1/52)</f>
        <v/>
      </c>
      <c r="L690" s="67" t="n"/>
      <c r="M690" s="104" t="n">
        <v>36136</v>
      </c>
      <c r="N690" s="108">
        <f>N689*($I690/$I689)</f>
        <v/>
      </c>
      <c r="O690" s="108">
        <f t="array" ref="O690">IF(YEAR(M690)&lt;&gt;YEAR(M689),IF(O689&gt;INDEX(Table2xAcq.1[],_xlfn.AGGREGATE(15,6,(ROW(Tableyear1[])-ROW(INDEX(Tableyear1[],1,1))+1)/(YEAR(Tableyear1[])=YEAR(M689)),1)),O689-(O689-INDEX(Table2xAcq.1[],_xlfn.AGGREGATE(15,6,(ROW(Tableyear1[])-ROW(INDEX(Tableyear1[],1,1))+1)/(YEAR(Tableyear1[])=YEAR(M689)),1)))*$C$25,O689+MAX($Q$2:Q689)*$C$19),O689)*($J690/$J689)</f>
        <v/>
      </c>
      <c r="P690" s="108">
        <f t="array" ref="P690">IF(YEAR(M690)&lt;&gt;YEAR(M689),IF(O689&gt;INDEX(Table2xAcq.1[],_xlfn.AGGREGATE(15,6,(ROW(Tableyear1[])-ROW(INDEX(Tableyear1[],1,1))+1)/(YEAR(Tableyear1[])=YEAR(M689)),1)),P689+(O689-INDEX(Table2xAcq.1[],_xlfn.AGGREGATE(15,6,(ROW(Tableyear1[])-ROW(INDEX(Tableyear1[],1,1))+1)/(YEAR(Tableyear1[])=YEAR(M689)),1)))*$C$25,P689-MAX($Q$2:Q689)*$C$19),P689)*(1+Tbill_YTM)^(1/52)</f>
        <v/>
      </c>
      <c r="Q690" s="72">
        <f>SUM(N690:P690)</f>
        <v/>
      </c>
      <c r="R690" s="72">
        <f>IF(YEAR(M690)&lt;&gt;YEAR(M689), R689*EXP($C$20/52)+(-MAX(Q$2:Q689)*$C$19), R689*EXP($C$20/52))</f>
        <v/>
      </c>
      <c r="S690" s="73">
        <f>Q690/-R690</f>
        <v/>
      </c>
      <c r="T690" s="67" t="n"/>
      <c r="U690" s="67" t="n"/>
      <c r="V690" s="67" t="n"/>
    </row>
    <row r="691">
      <c r="H691" s="104" t="n">
        <v>36143</v>
      </c>
      <c r="I691" s="105" t="n">
        <v>1735</v>
      </c>
      <c r="J691" s="106" t="n">
        <v>6.038799549720335</v>
      </c>
      <c r="K691" s="107">
        <f>K690*(1+Tbill_YTM)^(1/52)</f>
        <v/>
      </c>
      <c r="L691" s="67" t="n"/>
      <c r="M691" s="104" t="n">
        <v>36143</v>
      </c>
      <c r="N691" s="108">
        <f>N690*($I691/$I690)</f>
        <v/>
      </c>
      <c r="O691" s="108">
        <f t="array" ref="O691">IF(YEAR(M691)&lt;&gt;YEAR(M690),IF(O690&gt;INDEX(Table2xAcq.1[],_xlfn.AGGREGATE(15,6,(ROW(Tableyear1[])-ROW(INDEX(Tableyear1[],1,1))+1)/(YEAR(Tableyear1[])=YEAR(M690)),1)),O690-(O690-INDEX(Table2xAcq.1[],_xlfn.AGGREGATE(15,6,(ROW(Tableyear1[])-ROW(INDEX(Tableyear1[],1,1))+1)/(YEAR(Tableyear1[])=YEAR(M690)),1)))*$C$25,O690+MAX($Q$2:Q690)*$C$19),O690)*($J691/$J690)</f>
        <v/>
      </c>
      <c r="P691" s="108">
        <f t="array" ref="P691">IF(YEAR(M691)&lt;&gt;YEAR(M690),IF(O690&gt;INDEX(Table2xAcq.1[],_xlfn.AGGREGATE(15,6,(ROW(Tableyear1[])-ROW(INDEX(Tableyear1[],1,1))+1)/(YEAR(Tableyear1[])=YEAR(M690)),1)),P690+(O690-INDEX(Table2xAcq.1[],_xlfn.AGGREGATE(15,6,(ROW(Tableyear1[])-ROW(INDEX(Tableyear1[],1,1))+1)/(YEAR(Tableyear1[])=YEAR(M690)),1)))*$C$25,P690-MAX($Q$2:Q690)*$C$19),P690)*(1+Tbill_YTM)^(1/52)</f>
        <v/>
      </c>
      <c r="Q691" s="72">
        <f>SUM(N691:P691)</f>
        <v/>
      </c>
      <c r="R691" s="72">
        <f>IF(YEAR(M691)&lt;&gt;YEAR(M690), R690*EXP($C$20/52)+(-MAX(Q$2:Q690)*$C$19), R690*EXP($C$20/52))</f>
        <v/>
      </c>
      <c r="S691" s="73">
        <f>Q691/-R691</f>
        <v/>
      </c>
      <c r="T691" s="67" t="n"/>
      <c r="U691" s="67" t="n"/>
      <c r="V691" s="67" t="n"/>
    </row>
    <row r="692">
      <c r="H692" s="104" t="n">
        <v>36150</v>
      </c>
      <c r="I692" s="105" t="n">
        <v>1806.0400390625</v>
      </c>
      <c r="J692" s="106" t="n">
        <v>6.533320075256636</v>
      </c>
      <c r="K692" s="107">
        <f>K691*(1+Tbill_YTM)^(1/52)</f>
        <v/>
      </c>
      <c r="L692" s="67" t="n"/>
      <c r="M692" s="104" t="n">
        <v>36150</v>
      </c>
      <c r="N692" s="108">
        <f>N691*($I692/$I691)</f>
        <v/>
      </c>
      <c r="O692" s="108">
        <f t="array" ref="O692">IF(YEAR(M692)&lt;&gt;YEAR(M691),IF(O691&gt;INDEX(Table2xAcq.1[],_xlfn.AGGREGATE(15,6,(ROW(Tableyear1[])-ROW(INDEX(Tableyear1[],1,1))+1)/(YEAR(Tableyear1[])=YEAR(M691)),1)),O691-(O691-INDEX(Table2xAcq.1[],_xlfn.AGGREGATE(15,6,(ROW(Tableyear1[])-ROW(INDEX(Tableyear1[],1,1))+1)/(YEAR(Tableyear1[])=YEAR(M691)),1)))*$C$25,O691+MAX($Q$2:Q691)*$C$19),O691)*($J692/$J691)</f>
        <v/>
      </c>
      <c r="P692" s="108">
        <f t="array" ref="P692">IF(YEAR(M692)&lt;&gt;YEAR(M691),IF(O691&gt;INDEX(Table2xAcq.1[],_xlfn.AGGREGATE(15,6,(ROW(Tableyear1[])-ROW(INDEX(Tableyear1[],1,1))+1)/(YEAR(Tableyear1[])=YEAR(M691)),1)),P691+(O691-INDEX(Table2xAcq.1[],_xlfn.AGGREGATE(15,6,(ROW(Tableyear1[])-ROW(INDEX(Tableyear1[],1,1))+1)/(YEAR(Tableyear1[])=YEAR(M691)),1)))*$C$25,P691-MAX($Q$2:Q691)*$C$19),P691)*(1+Tbill_YTM)^(1/52)</f>
        <v/>
      </c>
      <c r="Q692" s="72">
        <f>SUM(N692:P692)</f>
        <v/>
      </c>
      <c r="R692" s="72">
        <f>IF(YEAR(M692)&lt;&gt;YEAR(M691), R691*EXP($C$20/52)+(-MAX(Q$2:Q691)*$C$19), R691*EXP($C$20/52))</f>
        <v/>
      </c>
      <c r="S692" s="73">
        <f>Q692/-R692</f>
        <v/>
      </c>
      <c r="T692" s="67" t="n"/>
      <c r="U692" s="67" t="n"/>
      <c r="V692" s="67" t="n"/>
    </row>
    <row r="693" ht="17.5" customHeight="1" s="15">
      <c r="A693" s="4" t="n"/>
      <c r="G693" s="110" t="inlineStr">
        <is>
          <t>year-end</t>
        </is>
      </c>
      <c r="H693" s="111" t="n">
        <v>36157</v>
      </c>
      <c r="I693" s="112" t="n">
        <v>1836.01000976562</v>
      </c>
      <c r="J693" s="113" t="n">
        <v>6.750151825400101</v>
      </c>
      <c r="K693" s="114">
        <f>K692*(1+Tbill_YTM)^(1/52)</f>
        <v/>
      </c>
      <c r="L693" s="114" t="n"/>
      <c r="M693" s="111" t="n">
        <v>36157</v>
      </c>
      <c r="N693" s="118">
        <f>N692*($I693/$I692)</f>
        <v/>
      </c>
      <c r="O693" s="115">
        <f t="array" ref="O693">IF(YEAR(M693)&lt;&gt;YEAR(M692),IF(O692&gt;INDEX(Table2xAcq.1[],_xlfn.AGGREGATE(15,6,(ROW(Tableyear1[])-ROW(INDEX(Tableyear1[],1,1))+1)/(YEAR(Tableyear1[])=YEAR(M692)),1)),O692-(O692-INDEX(Table2xAcq.1[],_xlfn.AGGREGATE(15,6,(ROW(Tableyear1[])-ROW(INDEX(Tableyear1[],1,1))+1)/(YEAR(Tableyear1[])=YEAR(M692)),1)))*$C$25,O692+MAX($Q$2:Q692)*$C$19),O692)*($J693/$J692)</f>
        <v/>
      </c>
      <c r="P693" s="115">
        <f t="array" ref="P693">IF(YEAR(M693)&lt;&gt;YEAR(M692),IF(O692&gt;INDEX(Table2xAcq.1[],_xlfn.AGGREGATE(15,6,(ROW(Tableyear1[])-ROW(INDEX(Tableyear1[],1,1))+1)/(YEAR(Tableyear1[])=YEAR(M692)),1)),P692+(O692-INDEX(Table2xAcq.1[],_xlfn.AGGREGATE(15,6,(ROW(Tableyear1[])-ROW(INDEX(Tableyear1[],1,1))+1)/(YEAR(Tableyear1[])=YEAR(M692)),1)))*$C$25,P692-MAX($Q$2:Q692)*$C$19),P692)*(1+Tbill_YTM)^(1/52)</f>
        <v/>
      </c>
      <c r="Q693" s="116">
        <f>SUM(N693:P693)</f>
        <v/>
      </c>
      <c r="R693" s="119">
        <f>IF(YEAR(M693)&lt;&gt;YEAR(M692), R692*EXP($C$20/52)+(-MAX(Q$2:Q692)*$C$19), R692*EXP($C$20/52))</f>
        <v/>
      </c>
      <c r="S693" s="117">
        <f>Q693/-R693</f>
        <v/>
      </c>
      <c r="T693" s="110" t="n"/>
      <c r="U693" s="110" t="n"/>
      <c r="V693" s="110" t="n"/>
    </row>
    <row r="694" ht="17.5" customHeight="1" s="15">
      <c r="H694" s="104" t="n">
        <v>36164</v>
      </c>
      <c r="I694" s="105" t="n">
        <v>1973.66003417968</v>
      </c>
      <c r="J694" s="106" t="n">
        <v>7.762301605219166</v>
      </c>
      <c r="K694" s="107">
        <f>K693*(1+Tbill_YTM)^(1/52)</f>
        <v/>
      </c>
      <c r="L694" s="67" t="n"/>
      <c r="M694" s="104" t="n">
        <v>36164</v>
      </c>
      <c r="N694" s="108">
        <f>N693*($I694/$I693)</f>
        <v/>
      </c>
      <c r="O694" s="108">
        <f t="array" ref="O694">IF(YEAR(M694)&lt;&gt;YEAR(M693),IF(O693&gt;INDEX(Table2xAcq.1[],_xlfn.AGGREGATE(15,6,(ROW(Tableyear1[])-ROW(INDEX(Tableyear1[],1,1))+1)/(YEAR(Tableyear1[])=YEAR(M693)),1)),O693-(O693-INDEX(Table2xAcq.1[],_xlfn.AGGREGATE(15,6,(ROW(Tableyear1[])-ROW(INDEX(Tableyear1[],1,1))+1)/(YEAR(Tableyear1[])=YEAR(M693)),1)))*$C$25,O693+MAX($Q$2:Q693)*$C$19),O693)*($J694/$J693)</f>
        <v/>
      </c>
      <c r="P694" s="108">
        <f t="array" ref="P694">IF(YEAR(M694)&lt;&gt;YEAR(M693),IF(O693&gt;INDEX(Table2xAcq.1[],_xlfn.AGGREGATE(15,6,(ROW(Tableyear1[])-ROW(INDEX(Tableyear1[],1,1))+1)/(YEAR(Tableyear1[])=YEAR(M693)),1)),P693+(O693-INDEX(Table2xAcq.1[],_xlfn.AGGREGATE(15,6,(ROW(Tableyear1[])-ROW(INDEX(Tableyear1[],1,1))+1)/(YEAR(Tableyear1[])=YEAR(M693)),1)))*$C$25,P693-MAX($Q$2:Q693)*$C$19),P693)*(1+Tbill_YTM)^(1/52)</f>
        <v/>
      </c>
      <c r="Q694" s="72">
        <f>SUM(N694:P694)</f>
        <v/>
      </c>
      <c r="R694" s="72">
        <f>IF(YEAR(M694)&lt;&gt;YEAR(M693), R693*EXP($C$20/52)+(-MAX(Q$2:Q693)*$C$19), R693*EXP($C$20/52))</f>
        <v/>
      </c>
      <c r="S694" s="73">
        <f>Q694/-R694</f>
        <v/>
      </c>
      <c r="T694" s="67" t="n"/>
      <c r="U694" s="67" t="n"/>
      <c r="V694" s="67" t="n"/>
    </row>
    <row r="695">
      <c r="H695" s="104" t="n">
        <v>36171</v>
      </c>
      <c r="I695" s="105" t="n">
        <v>1981.61999511718</v>
      </c>
      <c r="J695" s="106" t="n">
        <v>7.824913824641564</v>
      </c>
      <c r="K695" s="107">
        <f>K694*(1+Tbill_YTM)^(1/52)</f>
        <v/>
      </c>
      <c r="L695" s="67" t="n"/>
      <c r="M695" s="104" t="n">
        <v>36171</v>
      </c>
      <c r="N695" s="108">
        <f>N694*($I695/$I694)</f>
        <v/>
      </c>
      <c r="O695" s="108">
        <f t="array" ref="O695">IF(YEAR(M695)&lt;&gt;YEAR(M694),IF(O694&gt;INDEX(Table2xAcq.1[],_xlfn.AGGREGATE(15,6,(ROW(Tableyear1[])-ROW(INDEX(Tableyear1[],1,1))+1)/(YEAR(Tableyear1[])=YEAR(M694)),1)),O694-(O694-INDEX(Table2xAcq.1[],_xlfn.AGGREGATE(15,6,(ROW(Tableyear1[])-ROW(INDEX(Tableyear1[],1,1))+1)/(YEAR(Tableyear1[])=YEAR(M694)),1)))*$C$25,O694+MAX($Q$2:Q694)*$C$19),O694)*($J695/$J694)</f>
        <v/>
      </c>
      <c r="P695" s="108">
        <f t="array" ref="P695">IF(YEAR(M695)&lt;&gt;YEAR(M694),IF(O694&gt;INDEX(Table2xAcq.1[],_xlfn.AGGREGATE(15,6,(ROW(Tableyear1[])-ROW(INDEX(Tableyear1[],1,1))+1)/(YEAR(Tableyear1[])=YEAR(M694)),1)),P694+(O694-INDEX(Table2xAcq.1[],_xlfn.AGGREGATE(15,6,(ROW(Tableyear1[])-ROW(INDEX(Tableyear1[],1,1))+1)/(YEAR(Tableyear1[])=YEAR(M694)),1)))*$C$25,P694-MAX($Q$2:Q694)*$C$19),P694)*(1+Tbill_YTM)^(1/52)</f>
        <v/>
      </c>
      <c r="Q695" s="72">
        <f>SUM(N695:P695)</f>
        <v/>
      </c>
      <c r="R695" s="72">
        <f>IF(YEAR(M695)&lt;&gt;YEAR(M694), R694*EXP($C$20/52)+(-MAX(Q$2:Q694)*$C$19), R694*EXP($C$20/52))</f>
        <v/>
      </c>
      <c r="S695" s="73">
        <f>Q695/-R695</f>
        <v/>
      </c>
      <c r="T695" s="67" t="n"/>
      <c r="U695" s="67" t="n"/>
      <c r="V695" s="67" t="n"/>
    </row>
    <row r="696">
      <c r="H696" s="104" t="n">
        <v>36178</v>
      </c>
      <c r="I696" s="105" t="n">
        <v>1964.2099609375</v>
      </c>
      <c r="J696" s="106" t="n">
        <v>7.687418222582902</v>
      </c>
      <c r="K696" s="107">
        <f>K695*(1+Tbill_YTM)^(1/52)</f>
        <v/>
      </c>
      <c r="L696" s="67" t="n"/>
      <c r="M696" s="104" t="n">
        <v>36178</v>
      </c>
      <c r="N696" s="108">
        <f>N695*($I696/$I695)</f>
        <v/>
      </c>
      <c r="O696" s="108">
        <f t="array" ref="O696">IF(YEAR(M696)&lt;&gt;YEAR(M695),IF(O695&gt;INDEX(Table2xAcq.1[],_xlfn.AGGREGATE(15,6,(ROW(Tableyear1[])-ROW(INDEX(Tableyear1[],1,1))+1)/(YEAR(Tableyear1[])=YEAR(M695)),1)),O695-(O695-INDEX(Table2xAcq.1[],_xlfn.AGGREGATE(15,6,(ROW(Tableyear1[])-ROW(INDEX(Tableyear1[],1,1))+1)/(YEAR(Tableyear1[])=YEAR(M695)),1)))*$C$25,O695+MAX($Q$2:Q695)*$C$19),O695)*($J696/$J695)</f>
        <v/>
      </c>
      <c r="P696" s="108">
        <f t="array" ref="P696">IF(YEAR(M696)&lt;&gt;YEAR(M695),IF(O695&gt;INDEX(Table2xAcq.1[],_xlfn.AGGREGATE(15,6,(ROW(Tableyear1[])-ROW(INDEX(Tableyear1[],1,1))+1)/(YEAR(Tableyear1[])=YEAR(M695)),1)),P695+(O695-INDEX(Table2xAcq.1[],_xlfn.AGGREGATE(15,6,(ROW(Tableyear1[])-ROW(INDEX(Tableyear1[],1,1))+1)/(YEAR(Tableyear1[])=YEAR(M695)),1)))*$C$25,P695-MAX($Q$2:Q695)*$C$19),P695)*(1+Tbill_YTM)^(1/52)</f>
        <v/>
      </c>
      <c r="Q696" s="72">
        <f>SUM(N696:P696)</f>
        <v/>
      </c>
      <c r="R696" s="72">
        <f>IF(YEAR(M696)&lt;&gt;YEAR(M695), R695*EXP($C$20/52)+(-MAX(Q$2:Q695)*$C$19), R695*EXP($C$20/52))</f>
        <v/>
      </c>
      <c r="S696" s="73">
        <f>Q696/-R696</f>
        <v/>
      </c>
      <c r="T696" s="67" t="n"/>
      <c r="U696" s="67" t="n"/>
      <c r="V696" s="67" t="n"/>
    </row>
    <row r="697">
      <c r="H697" s="104" t="n">
        <v>36185</v>
      </c>
      <c r="I697" s="105" t="n">
        <v>2127.18994140625</v>
      </c>
      <c r="J697" s="106" t="n">
        <v>8.963142607132584</v>
      </c>
      <c r="K697" s="107">
        <f>K696*(1+Tbill_YTM)^(1/52)</f>
        <v/>
      </c>
      <c r="L697" s="67" t="n"/>
      <c r="M697" s="104" t="n">
        <v>36185</v>
      </c>
      <c r="N697" s="108">
        <f>N696*($I697/$I696)</f>
        <v/>
      </c>
      <c r="O697" s="108">
        <f t="array" ref="O697">IF(YEAR(M697)&lt;&gt;YEAR(M696),IF(O696&gt;INDEX(Table2xAcq.1[],_xlfn.AGGREGATE(15,6,(ROW(Tableyear1[])-ROW(INDEX(Tableyear1[],1,1))+1)/(YEAR(Tableyear1[])=YEAR(M696)),1)),O696-(O696-INDEX(Table2xAcq.1[],_xlfn.AGGREGATE(15,6,(ROW(Tableyear1[])-ROW(INDEX(Tableyear1[],1,1))+1)/(YEAR(Tableyear1[])=YEAR(M696)),1)))*$C$25,O696+MAX($Q$2:Q696)*$C$19),O696)*($J697/$J696)</f>
        <v/>
      </c>
      <c r="P697" s="108">
        <f t="array" ref="P697">IF(YEAR(M697)&lt;&gt;YEAR(M696),IF(O696&gt;INDEX(Table2xAcq.1[],_xlfn.AGGREGATE(15,6,(ROW(Tableyear1[])-ROW(INDEX(Tableyear1[],1,1))+1)/(YEAR(Tableyear1[])=YEAR(M696)),1)),P696+(O696-INDEX(Table2xAcq.1[],_xlfn.AGGREGATE(15,6,(ROW(Tableyear1[])-ROW(INDEX(Tableyear1[],1,1))+1)/(YEAR(Tableyear1[])=YEAR(M696)),1)))*$C$25,P696-MAX($Q$2:Q696)*$C$19),P696)*(1+Tbill_YTM)^(1/52)</f>
        <v/>
      </c>
      <c r="Q697" s="72">
        <f>SUM(N697:P697)</f>
        <v/>
      </c>
      <c r="R697" s="72">
        <f>IF(YEAR(M697)&lt;&gt;YEAR(M696), R696*EXP($C$20/52)+(-MAX(Q$2:Q696)*$C$19), R696*EXP($C$20/52))</f>
        <v/>
      </c>
      <c r="S697" s="73">
        <f>Q697/-R697</f>
        <v/>
      </c>
      <c r="T697" s="67" t="n"/>
      <c r="U697" s="67" t="n"/>
      <c r="V697" s="67" t="n"/>
    </row>
    <row r="698">
      <c r="H698" s="104" t="n">
        <v>36192</v>
      </c>
      <c r="I698" s="105" t="n">
        <v>1988.55004882812</v>
      </c>
      <c r="J698" s="106" t="n">
        <v>7.794794540016559</v>
      </c>
      <c r="K698" s="107">
        <f>K697*(1+Tbill_YTM)^(1/52)</f>
        <v/>
      </c>
      <c r="L698" s="67" t="n"/>
      <c r="M698" s="104" t="n">
        <v>36192</v>
      </c>
      <c r="N698" s="108">
        <f>N697*($I698/$I697)</f>
        <v/>
      </c>
      <c r="O698" s="108">
        <f t="array" ref="O698">IF(YEAR(M698)&lt;&gt;YEAR(M697),IF(O697&gt;INDEX(Table2xAcq.1[],_xlfn.AGGREGATE(15,6,(ROW(Tableyear1[])-ROW(INDEX(Tableyear1[],1,1))+1)/(YEAR(Tableyear1[])=YEAR(M697)),1)),O697-(O697-INDEX(Table2xAcq.1[],_xlfn.AGGREGATE(15,6,(ROW(Tableyear1[])-ROW(INDEX(Tableyear1[],1,1))+1)/(YEAR(Tableyear1[])=YEAR(M697)),1)))*$C$25,O697+MAX($Q$2:Q697)*$C$19),O697)*($J698/$J697)</f>
        <v/>
      </c>
      <c r="P698" s="108">
        <f t="array" ref="P698">IF(YEAR(M698)&lt;&gt;YEAR(M697),IF(O697&gt;INDEX(Table2xAcq.1[],_xlfn.AGGREGATE(15,6,(ROW(Tableyear1[])-ROW(INDEX(Tableyear1[],1,1))+1)/(YEAR(Tableyear1[])=YEAR(M697)),1)),P697+(O697-INDEX(Table2xAcq.1[],_xlfn.AGGREGATE(15,6,(ROW(Tableyear1[])-ROW(INDEX(Tableyear1[],1,1))+1)/(YEAR(Tableyear1[])=YEAR(M697)),1)))*$C$25,P697-MAX($Q$2:Q697)*$C$19),P697)*(1+Tbill_YTM)^(1/52)</f>
        <v/>
      </c>
      <c r="Q698" s="72">
        <f>SUM(N698:P698)</f>
        <v/>
      </c>
      <c r="R698" s="72">
        <f>IF(YEAR(M698)&lt;&gt;YEAR(M697), R697*EXP($C$20/52)+(-MAX(Q$2:Q697)*$C$19), R697*EXP($C$20/52))</f>
        <v/>
      </c>
      <c r="S698" s="73">
        <f>Q698/-R698</f>
        <v/>
      </c>
      <c r="T698" s="67" t="n"/>
      <c r="U698" s="67" t="n"/>
      <c r="V698" s="67" t="n"/>
    </row>
    <row r="699">
      <c r="H699" s="104" t="n">
        <v>36199</v>
      </c>
      <c r="I699" s="105" t="n">
        <v>1958.59997558593</v>
      </c>
      <c r="J699" s="106" t="n">
        <v>7.559995654749481</v>
      </c>
      <c r="K699" s="107">
        <f>K698*(1+Tbill_YTM)^(1/52)</f>
        <v/>
      </c>
      <c r="L699" s="67" t="n"/>
      <c r="M699" s="104" t="n">
        <v>36199</v>
      </c>
      <c r="N699" s="108">
        <f>N698*($I699/$I698)</f>
        <v/>
      </c>
      <c r="O699" s="108">
        <f t="array" ref="O699">IF(YEAR(M699)&lt;&gt;YEAR(M698),IF(O698&gt;INDEX(Table2xAcq.1[],_xlfn.AGGREGATE(15,6,(ROW(Tableyear1[])-ROW(INDEX(Tableyear1[],1,1))+1)/(YEAR(Tableyear1[])=YEAR(M698)),1)),O698-(O698-INDEX(Table2xAcq.1[],_xlfn.AGGREGATE(15,6,(ROW(Tableyear1[])-ROW(INDEX(Tableyear1[],1,1))+1)/(YEAR(Tableyear1[])=YEAR(M698)),1)))*$C$25,O698+MAX($Q$2:Q698)*$C$19),O698)*($J699/$J698)</f>
        <v/>
      </c>
      <c r="P699" s="108">
        <f t="array" ref="P699">IF(YEAR(M699)&lt;&gt;YEAR(M698),IF(O698&gt;INDEX(Table2xAcq.1[],_xlfn.AGGREGATE(15,6,(ROW(Tableyear1[])-ROW(INDEX(Tableyear1[],1,1))+1)/(YEAR(Tableyear1[])=YEAR(M698)),1)),P698+(O698-INDEX(Table2xAcq.1[],_xlfn.AGGREGATE(15,6,(ROW(Tableyear1[])-ROW(INDEX(Tableyear1[],1,1))+1)/(YEAR(Tableyear1[])=YEAR(M698)),1)))*$C$25,P698-MAX($Q$2:Q698)*$C$19),P698)*(1+Tbill_YTM)^(1/52)</f>
        <v/>
      </c>
      <c r="Q699" s="72">
        <f>SUM(N699:P699)</f>
        <v/>
      </c>
      <c r="R699" s="72">
        <f>IF(YEAR(M699)&lt;&gt;YEAR(M698), R698*EXP($C$20/52)+(-MAX(Q$2:Q698)*$C$19), R698*EXP($C$20/52))</f>
        <v/>
      </c>
      <c r="S699" s="73">
        <f>Q699/-R699</f>
        <v/>
      </c>
      <c r="T699" s="67" t="n"/>
      <c r="U699" s="67" t="n"/>
      <c r="V699" s="67" t="n"/>
    </row>
    <row r="700">
      <c r="E700" s="4" t="n"/>
      <c r="F700" s="4" t="n"/>
      <c r="H700" s="104" t="n">
        <v>36206</v>
      </c>
      <c r="I700" s="105" t="n">
        <v>1931.58996582031</v>
      </c>
      <c r="J700" s="106" t="n">
        <v>7.351483902469139</v>
      </c>
      <c r="K700" s="107">
        <f>K699*(1+Tbill_YTM)^(1/52)</f>
        <v/>
      </c>
      <c r="L700" s="67" t="n"/>
      <c r="M700" s="104" t="n">
        <v>36206</v>
      </c>
      <c r="N700" s="108">
        <f>N699*($I700/$I699)</f>
        <v/>
      </c>
      <c r="O700" s="108">
        <f t="array" ref="O700">IF(YEAR(M700)&lt;&gt;YEAR(M699),IF(O699&gt;INDEX(Table2xAcq.1[],_xlfn.AGGREGATE(15,6,(ROW(Tableyear1[])-ROW(INDEX(Tableyear1[],1,1))+1)/(YEAR(Tableyear1[])=YEAR(M699)),1)),O699-(O699-INDEX(Table2xAcq.1[],_xlfn.AGGREGATE(15,6,(ROW(Tableyear1[])-ROW(INDEX(Tableyear1[],1,1))+1)/(YEAR(Tableyear1[])=YEAR(M699)),1)))*$C$25,O699+MAX($Q$2:Q699)*$C$19),O699)*($J700/$J699)</f>
        <v/>
      </c>
      <c r="P700" s="108">
        <f t="array" ref="P700">IF(YEAR(M700)&lt;&gt;YEAR(M699),IF(O699&gt;INDEX(Table2xAcq.1[],_xlfn.AGGREGATE(15,6,(ROW(Tableyear1[])-ROW(INDEX(Tableyear1[],1,1))+1)/(YEAR(Tableyear1[])=YEAR(M699)),1)),P699+(O699-INDEX(Table2xAcq.1[],_xlfn.AGGREGATE(15,6,(ROW(Tableyear1[])-ROW(INDEX(Tableyear1[],1,1))+1)/(YEAR(Tableyear1[])=YEAR(M699)),1)))*$C$25,P699-MAX($Q$2:Q699)*$C$19),P699)*(1+Tbill_YTM)^(1/52)</f>
        <v/>
      </c>
      <c r="Q700" s="72">
        <f>SUM(N700:P700)</f>
        <v/>
      </c>
      <c r="R700" s="72">
        <f>IF(YEAR(M700)&lt;&gt;YEAR(M699), R699*EXP($C$20/52)+(-MAX(Q$2:Q699)*$C$19), R699*EXP($C$20/52))</f>
        <v/>
      </c>
      <c r="S700" s="73">
        <f>Q700/-R700</f>
        <v/>
      </c>
      <c r="T700" s="67" t="n"/>
      <c r="U700" s="67" t="n"/>
      <c r="V700" s="67" t="n"/>
    </row>
    <row r="701">
      <c r="B701" s="27" t="n"/>
      <c r="C701" s="4" t="n"/>
      <c r="D701" s="4" t="n"/>
      <c r="H701" s="104" t="n">
        <v>36213</v>
      </c>
      <c r="I701" s="105" t="n">
        <v>1925.28002929687</v>
      </c>
      <c r="J701" s="106" t="n">
        <v>7.303453629379611</v>
      </c>
      <c r="K701" s="107">
        <f>K700*(1+Tbill_YTM)^(1/52)</f>
        <v/>
      </c>
      <c r="L701" s="67" t="n"/>
      <c r="M701" s="104" t="n">
        <v>36213</v>
      </c>
      <c r="N701" s="108">
        <f>N700*($I701/$I700)</f>
        <v/>
      </c>
      <c r="O701" s="108">
        <f t="array" ref="O701">IF(YEAR(M701)&lt;&gt;YEAR(M700),IF(O700&gt;INDEX(Table2xAcq.1[],_xlfn.AGGREGATE(15,6,(ROW(Tableyear1[])-ROW(INDEX(Tableyear1[],1,1))+1)/(YEAR(Tableyear1[])=YEAR(M700)),1)),O700-(O700-INDEX(Table2xAcq.1[],_xlfn.AGGREGATE(15,6,(ROW(Tableyear1[])-ROW(INDEX(Tableyear1[],1,1))+1)/(YEAR(Tableyear1[])=YEAR(M700)),1)))*$C$25,O700+MAX($Q$2:Q700)*$C$19),O700)*($J701/$J700)</f>
        <v/>
      </c>
      <c r="P701" s="108">
        <f t="array" ref="P701">IF(YEAR(M701)&lt;&gt;YEAR(M700),IF(O700&gt;INDEX(Table2xAcq.1[],_xlfn.AGGREGATE(15,6,(ROW(Tableyear1[])-ROW(INDEX(Tableyear1[],1,1))+1)/(YEAR(Tableyear1[])=YEAR(M700)),1)),P700+(O700-INDEX(Table2xAcq.1[],_xlfn.AGGREGATE(15,6,(ROW(Tableyear1[])-ROW(INDEX(Tableyear1[],1,1))+1)/(YEAR(Tableyear1[])=YEAR(M700)),1)))*$C$25,P700-MAX($Q$2:Q700)*$C$19),P700)*(1+Tbill_YTM)^(1/52)</f>
        <v/>
      </c>
      <c r="Q701" s="72">
        <f>SUM(N701:P701)</f>
        <v/>
      </c>
      <c r="R701" s="72">
        <f>IF(YEAR(M701)&lt;&gt;YEAR(M700), R700*EXP($C$20/52)+(-MAX(Q$2:Q700)*$C$19), R700*EXP($C$20/52))</f>
        <v/>
      </c>
      <c r="S701" s="73">
        <f>Q701/-R701</f>
        <v/>
      </c>
      <c r="T701" s="67" t="n"/>
      <c r="U701" s="67" t="n"/>
      <c r="V701" s="67" t="n"/>
    </row>
    <row r="702">
      <c r="H702" s="104" t="n">
        <v>36220</v>
      </c>
      <c r="I702" s="105" t="n">
        <v>1969.86999511718</v>
      </c>
      <c r="J702" s="106" t="n">
        <v>7.641753245797687</v>
      </c>
      <c r="K702" s="107">
        <f>K701*(1+Tbill_YTM)^(1/52)</f>
        <v/>
      </c>
      <c r="L702" s="67" t="n"/>
      <c r="M702" s="104" t="n">
        <v>36220</v>
      </c>
      <c r="N702" s="108">
        <f>N701*($I702/$I701)</f>
        <v/>
      </c>
      <c r="O702" s="108">
        <f t="array" ref="O702">IF(YEAR(M702)&lt;&gt;YEAR(M701),IF(O701&gt;INDEX(Table2xAcq.1[],_xlfn.AGGREGATE(15,6,(ROW(Tableyear1[])-ROW(INDEX(Tableyear1[],1,1))+1)/(YEAR(Tableyear1[])=YEAR(M701)),1)),O701-(O701-INDEX(Table2xAcq.1[],_xlfn.AGGREGATE(15,6,(ROW(Tableyear1[])-ROW(INDEX(Tableyear1[],1,1))+1)/(YEAR(Tableyear1[])=YEAR(M701)),1)))*$C$25,O701+MAX($Q$2:Q701)*$C$19),O701)*($J702/$J701)</f>
        <v/>
      </c>
      <c r="P702" s="108">
        <f t="array" ref="P702">IF(YEAR(M702)&lt;&gt;YEAR(M701),IF(O701&gt;INDEX(Table2xAcq.1[],_xlfn.AGGREGATE(15,6,(ROW(Tableyear1[])-ROW(INDEX(Tableyear1[],1,1))+1)/(YEAR(Tableyear1[])=YEAR(M701)),1)),P701+(O701-INDEX(Table2xAcq.1[],_xlfn.AGGREGATE(15,6,(ROW(Tableyear1[])-ROW(INDEX(Tableyear1[],1,1))+1)/(YEAR(Tableyear1[])=YEAR(M701)),1)))*$C$25,P701-MAX($Q$2:Q701)*$C$19),P701)*(1+Tbill_YTM)^(1/52)</f>
        <v/>
      </c>
      <c r="Q702" s="72">
        <f>SUM(N702:P702)</f>
        <v/>
      </c>
      <c r="R702" s="72">
        <f>IF(YEAR(M702)&lt;&gt;YEAR(M701), R701*EXP($C$20/52)+(-MAX(Q$2:Q701)*$C$19), R701*EXP($C$20/52))</f>
        <v/>
      </c>
      <c r="S702" s="73">
        <f>Q702/-R702</f>
        <v/>
      </c>
      <c r="T702" s="67" t="n"/>
      <c r="U702" s="67" t="n"/>
      <c r="V702" s="67" t="n"/>
    </row>
    <row r="703">
      <c r="H703" s="104" t="n">
        <v>36227</v>
      </c>
      <c r="I703" s="105" t="n">
        <v>2008.9599609375</v>
      </c>
      <c r="J703" s="106" t="n">
        <v>7.945038106144811</v>
      </c>
      <c r="K703" s="107">
        <f>K702*(1+Tbill_YTM)^(1/52)</f>
        <v/>
      </c>
      <c r="L703" s="67" t="n"/>
      <c r="M703" s="104" t="n">
        <v>36227</v>
      </c>
      <c r="N703" s="108">
        <f>N702*($I703/$I702)</f>
        <v/>
      </c>
      <c r="O703" s="108">
        <f t="array" ref="O703">IF(YEAR(M703)&lt;&gt;YEAR(M702),IF(O702&gt;INDEX(Table2xAcq.1[],_xlfn.AGGREGATE(15,6,(ROW(Tableyear1[])-ROW(INDEX(Tableyear1[],1,1))+1)/(YEAR(Tableyear1[])=YEAR(M702)),1)),O702-(O702-INDEX(Table2xAcq.1[],_xlfn.AGGREGATE(15,6,(ROW(Tableyear1[])-ROW(INDEX(Tableyear1[],1,1))+1)/(YEAR(Tableyear1[])=YEAR(M702)),1)))*$C$25,O702+MAX($Q$2:Q702)*$C$19),O702)*($J703/$J702)</f>
        <v/>
      </c>
      <c r="P703" s="108">
        <f t="array" ref="P703">IF(YEAR(M703)&lt;&gt;YEAR(M702),IF(O702&gt;INDEX(Table2xAcq.1[],_xlfn.AGGREGATE(15,6,(ROW(Tableyear1[])-ROW(INDEX(Tableyear1[],1,1))+1)/(YEAR(Tableyear1[])=YEAR(M702)),1)),P702+(O702-INDEX(Table2xAcq.1[],_xlfn.AGGREGATE(15,6,(ROW(Tableyear1[])-ROW(INDEX(Tableyear1[],1,1))+1)/(YEAR(Tableyear1[])=YEAR(M702)),1)))*$C$25,P702-MAX($Q$2:Q702)*$C$19),P702)*(1+Tbill_YTM)^(1/52)</f>
        <v/>
      </c>
      <c r="Q703" s="72">
        <f>SUM(N703:P703)</f>
        <v/>
      </c>
      <c r="R703" s="72">
        <f>IF(YEAR(M703)&lt;&gt;YEAR(M702), R702*EXP($C$20/52)+(-MAX(Q$2:Q702)*$C$19), R702*EXP($C$20/52))</f>
        <v/>
      </c>
      <c r="S703" s="73">
        <f>Q703/-R703</f>
        <v/>
      </c>
      <c r="T703" s="67" t="n"/>
      <c r="U703" s="67" t="n"/>
      <c r="V703" s="67" t="n"/>
    </row>
    <row r="704">
      <c r="H704" s="104" t="n">
        <v>36234</v>
      </c>
      <c r="I704" s="105" t="n">
        <v>2053.68994140625</v>
      </c>
      <c r="J704" s="106" t="n">
        <v>8.298834504501592</v>
      </c>
      <c r="K704" s="107">
        <f>K703*(1+Tbill_YTM)^(1/52)</f>
        <v/>
      </c>
      <c r="L704" s="67" t="n"/>
      <c r="M704" s="104" t="n">
        <v>36234</v>
      </c>
      <c r="N704" s="108">
        <f>N703*($I704/$I703)</f>
        <v/>
      </c>
      <c r="O704" s="108">
        <f t="array" ref="O704">IF(YEAR(M704)&lt;&gt;YEAR(M703),IF(O703&gt;INDEX(Table2xAcq.1[],_xlfn.AGGREGATE(15,6,(ROW(Tableyear1[])-ROW(INDEX(Tableyear1[],1,1))+1)/(YEAR(Tableyear1[])=YEAR(M703)),1)),O703-(O703-INDEX(Table2xAcq.1[],_xlfn.AGGREGATE(15,6,(ROW(Tableyear1[])-ROW(INDEX(Tableyear1[],1,1))+1)/(YEAR(Tableyear1[])=YEAR(M703)),1)))*$C$25,O703+MAX($Q$2:Q703)*$C$19),O703)*($J704/$J703)</f>
        <v/>
      </c>
      <c r="P704" s="108">
        <f t="array" ref="P704">IF(YEAR(M704)&lt;&gt;YEAR(M703),IF(O703&gt;INDEX(Table2xAcq.1[],_xlfn.AGGREGATE(15,6,(ROW(Tableyear1[])-ROW(INDEX(Tableyear1[],1,1))+1)/(YEAR(Tableyear1[])=YEAR(M703)),1)),P703+(O703-INDEX(Table2xAcq.1[],_xlfn.AGGREGATE(15,6,(ROW(Tableyear1[])-ROW(INDEX(Tableyear1[],1,1))+1)/(YEAR(Tableyear1[])=YEAR(M703)),1)))*$C$25,P703-MAX($Q$2:Q703)*$C$19),P703)*(1+Tbill_YTM)^(1/52)</f>
        <v/>
      </c>
      <c r="Q704" s="72">
        <f>SUM(N704:P704)</f>
        <v/>
      </c>
      <c r="R704" s="72">
        <f>IF(YEAR(M704)&lt;&gt;YEAR(M703), R703*EXP($C$20/52)+(-MAX(Q$2:Q703)*$C$19), R703*EXP($C$20/52))</f>
        <v/>
      </c>
      <c r="S704" s="73">
        <f>Q704/-R704</f>
        <v/>
      </c>
      <c r="T704" s="67" t="n"/>
      <c r="U704" s="67" t="n"/>
      <c r="V704" s="67" t="n"/>
    </row>
    <row r="705">
      <c r="H705" s="104" t="n">
        <v>36241</v>
      </c>
      <c r="I705" s="105" t="n">
        <v>2067.30004882812</v>
      </c>
      <c r="J705" s="106" t="n">
        <v>8.408829715370908</v>
      </c>
      <c r="K705" s="107">
        <f>K704*(1+Tbill_YTM)^(1/52)</f>
        <v/>
      </c>
      <c r="L705" s="67" t="n"/>
      <c r="M705" s="104" t="n">
        <v>36241</v>
      </c>
      <c r="N705" s="108">
        <f>N704*($I705/$I704)</f>
        <v/>
      </c>
      <c r="O705" s="108">
        <f t="array" ref="O705">IF(YEAR(M705)&lt;&gt;YEAR(M704),IF(O704&gt;INDEX(Table2xAcq.1[],_xlfn.AGGREGATE(15,6,(ROW(Tableyear1[])-ROW(INDEX(Tableyear1[],1,1))+1)/(YEAR(Tableyear1[])=YEAR(M704)),1)),O704-(O704-INDEX(Table2xAcq.1[],_xlfn.AGGREGATE(15,6,(ROW(Tableyear1[])-ROW(INDEX(Tableyear1[],1,1))+1)/(YEAR(Tableyear1[])=YEAR(M704)),1)))*$C$25,O704+MAX($Q$2:Q704)*$C$19),O704)*($J705/$J704)</f>
        <v/>
      </c>
      <c r="P705" s="108">
        <f t="array" ref="P705">IF(YEAR(M705)&lt;&gt;YEAR(M704),IF(O704&gt;INDEX(Table2xAcq.1[],_xlfn.AGGREGATE(15,6,(ROW(Tableyear1[])-ROW(INDEX(Tableyear1[],1,1))+1)/(YEAR(Tableyear1[])=YEAR(M704)),1)),P704+(O704-INDEX(Table2xAcq.1[],_xlfn.AGGREGATE(15,6,(ROW(Tableyear1[])-ROW(INDEX(Tableyear1[],1,1))+1)/(YEAR(Tableyear1[])=YEAR(M704)),1)))*$C$25,P704-MAX($Q$2:Q704)*$C$19),P704)*(1+Tbill_YTM)^(1/52)</f>
        <v/>
      </c>
      <c r="Q705" s="72">
        <f>SUM(N705:P705)</f>
        <v/>
      </c>
      <c r="R705" s="72">
        <f>IF(YEAR(M705)&lt;&gt;YEAR(M704), R704*EXP($C$20/52)+(-MAX(Q$2:Q704)*$C$19), R704*EXP($C$20/52))</f>
        <v/>
      </c>
      <c r="S705" s="73">
        <f>Q705/-R705</f>
        <v/>
      </c>
      <c r="T705" s="67" t="n"/>
      <c r="U705" s="67" t="n"/>
      <c r="V705" s="67" t="n"/>
    </row>
    <row r="706">
      <c r="H706" s="104" t="n">
        <v>36248</v>
      </c>
      <c r="I706" s="105" t="n">
        <v>2146.1298828125</v>
      </c>
      <c r="J706" s="106" t="n">
        <v>9.05011703197632</v>
      </c>
      <c r="K706" s="107">
        <f>K705*(1+Tbill_YTM)^(1/52)</f>
        <v/>
      </c>
      <c r="L706" s="67" t="n"/>
      <c r="M706" s="104" t="n">
        <v>36248</v>
      </c>
      <c r="N706" s="108">
        <f>N705*($I706/$I705)</f>
        <v/>
      </c>
      <c r="O706" s="108">
        <f t="array" ref="O706">IF(YEAR(M706)&lt;&gt;YEAR(M705),IF(O705&gt;INDEX(Table2xAcq.1[],_xlfn.AGGREGATE(15,6,(ROW(Tableyear1[])-ROW(INDEX(Tableyear1[],1,1))+1)/(YEAR(Tableyear1[])=YEAR(M705)),1)),O705-(O705-INDEX(Table2xAcq.1[],_xlfn.AGGREGATE(15,6,(ROW(Tableyear1[])-ROW(INDEX(Tableyear1[],1,1))+1)/(YEAR(Tableyear1[])=YEAR(M705)),1)))*$C$25,O705+MAX($Q$2:Q705)*$C$19),O705)*($J706/$J705)</f>
        <v/>
      </c>
      <c r="P706" s="108">
        <f t="array" ref="P706">IF(YEAR(M706)&lt;&gt;YEAR(M705),IF(O705&gt;INDEX(Table2xAcq.1[],_xlfn.AGGREGATE(15,6,(ROW(Tableyear1[])-ROW(INDEX(Tableyear1[],1,1))+1)/(YEAR(Tableyear1[])=YEAR(M705)),1)),P705+(O705-INDEX(Table2xAcq.1[],_xlfn.AGGREGATE(15,6,(ROW(Tableyear1[])-ROW(INDEX(Tableyear1[],1,1))+1)/(YEAR(Tableyear1[])=YEAR(M705)),1)))*$C$25,P705-MAX($Q$2:Q705)*$C$19),P705)*(1+Tbill_YTM)^(1/52)</f>
        <v/>
      </c>
      <c r="Q706" s="72">
        <f>SUM(N706:P706)</f>
        <v/>
      </c>
      <c r="R706" s="72">
        <f>IF(YEAR(M706)&lt;&gt;YEAR(M705), R705*EXP($C$20/52)+(-MAX(Q$2:Q705)*$C$19), R705*EXP($C$20/52))</f>
        <v/>
      </c>
      <c r="S706" s="73">
        <f>Q706/-R706</f>
        <v/>
      </c>
      <c r="T706" s="67" t="n"/>
      <c r="U706" s="67" t="n"/>
      <c r="V706" s="67" t="n"/>
    </row>
    <row r="707">
      <c r="H707" s="104" t="n">
        <v>36255</v>
      </c>
      <c r="I707" s="105" t="n">
        <v>2232.46997070312</v>
      </c>
      <c r="J707" s="106" t="n">
        <v>9.778300266569024</v>
      </c>
      <c r="K707" s="107">
        <f>K706*(1+Tbill_YTM)^(1/52)</f>
        <v/>
      </c>
      <c r="L707" s="67" t="n"/>
      <c r="M707" s="104" t="n">
        <v>36255</v>
      </c>
      <c r="N707" s="108">
        <f>N706*($I707/$I706)</f>
        <v/>
      </c>
      <c r="O707" s="108">
        <f t="array" ref="O707">IF(YEAR(M707)&lt;&gt;YEAR(M706),IF(O706&gt;INDEX(Table2xAcq.1[],_xlfn.AGGREGATE(15,6,(ROW(Tableyear1[])-ROW(INDEX(Tableyear1[],1,1))+1)/(YEAR(Tableyear1[])=YEAR(M706)),1)),O706-(O706-INDEX(Table2xAcq.1[],_xlfn.AGGREGATE(15,6,(ROW(Tableyear1[])-ROW(INDEX(Tableyear1[],1,1))+1)/(YEAR(Tableyear1[])=YEAR(M706)),1)))*$C$25,O706+MAX($Q$2:Q706)*$C$19),O706)*($J707/$J706)</f>
        <v/>
      </c>
      <c r="P707" s="108">
        <f t="array" ref="P707">IF(YEAR(M707)&lt;&gt;YEAR(M706),IF(O706&gt;INDEX(Table2xAcq.1[],_xlfn.AGGREGATE(15,6,(ROW(Tableyear1[])-ROW(INDEX(Tableyear1[],1,1))+1)/(YEAR(Tableyear1[])=YEAR(M706)),1)),P706+(O706-INDEX(Table2xAcq.1[],_xlfn.AGGREGATE(15,6,(ROW(Tableyear1[])-ROW(INDEX(Tableyear1[],1,1))+1)/(YEAR(Tableyear1[])=YEAR(M706)),1)))*$C$25,P706-MAX($Q$2:Q706)*$C$19),P706)*(1+Tbill_YTM)^(1/52)</f>
        <v/>
      </c>
      <c r="Q707" s="72">
        <f>SUM(N707:P707)</f>
        <v/>
      </c>
      <c r="R707" s="72">
        <f>IF(YEAR(M707)&lt;&gt;YEAR(M706), R706*EXP($C$20/52)+(-MAX(Q$2:Q706)*$C$19), R706*EXP($C$20/52))</f>
        <v/>
      </c>
      <c r="S707" s="73">
        <f>Q707/-R707</f>
        <v/>
      </c>
      <c r="T707" s="67" t="n"/>
      <c r="U707" s="67" t="n"/>
      <c r="V707" s="67" t="n"/>
    </row>
    <row r="708">
      <c r="H708" s="104" t="n">
        <v>36262</v>
      </c>
      <c r="I708" s="105" t="n">
        <v>2086.4599609375</v>
      </c>
      <c r="J708" s="106" t="n">
        <v>8.499241881776289</v>
      </c>
      <c r="K708" s="107">
        <f>K707*(1+Tbill_YTM)^(1/52)</f>
        <v/>
      </c>
      <c r="L708" s="67" t="n"/>
      <c r="M708" s="104" t="n">
        <v>36262</v>
      </c>
      <c r="N708" s="108">
        <f>N707*($I708/$I707)</f>
        <v/>
      </c>
      <c r="O708" s="108">
        <f t="array" ref="O708">IF(YEAR(M708)&lt;&gt;YEAR(M707),IF(O707&gt;INDEX(Table2xAcq.1[],_xlfn.AGGREGATE(15,6,(ROW(Tableyear1[])-ROW(INDEX(Tableyear1[],1,1))+1)/(YEAR(Tableyear1[])=YEAR(M707)),1)),O707-(O707-INDEX(Table2xAcq.1[],_xlfn.AGGREGATE(15,6,(ROW(Tableyear1[])-ROW(INDEX(Tableyear1[],1,1))+1)/(YEAR(Tableyear1[])=YEAR(M707)),1)))*$C$25,O707+MAX($Q$2:Q707)*$C$19),O707)*($J708/$J707)</f>
        <v/>
      </c>
      <c r="P708" s="108">
        <f t="array" ref="P708">IF(YEAR(M708)&lt;&gt;YEAR(M707),IF(O707&gt;INDEX(Table2xAcq.1[],_xlfn.AGGREGATE(15,6,(ROW(Tableyear1[])-ROW(INDEX(Tableyear1[],1,1))+1)/(YEAR(Tableyear1[])=YEAR(M707)),1)),P707+(O707-INDEX(Table2xAcq.1[],_xlfn.AGGREGATE(15,6,(ROW(Tableyear1[])-ROW(INDEX(Tableyear1[],1,1))+1)/(YEAR(Tableyear1[])=YEAR(M707)),1)))*$C$25,P707-MAX($Q$2:Q707)*$C$19),P707)*(1+Tbill_YTM)^(1/52)</f>
        <v/>
      </c>
      <c r="Q708" s="72">
        <f>SUM(N708:P708)</f>
        <v/>
      </c>
      <c r="R708" s="72">
        <f>IF(YEAR(M708)&lt;&gt;YEAR(M707), R707*EXP($C$20/52)+(-MAX(Q$2:Q707)*$C$19), R707*EXP($C$20/52))</f>
        <v/>
      </c>
      <c r="S708" s="73">
        <f>Q708/-R708</f>
        <v/>
      </c>
      <c r="T708" s="67" t="n"/>
      <c r="U708" s="67" t="n"/>
      <c r="V708" s="67" t="n"/>
    </row>
    <row r="709">
      <c r="H709" s="104" t="n">
        <v>36269</v>
      </c>
      <c r="I709" s="105" t="n">
        <v>2210.43994140625</v>
      </c>
      <c r="J709" s="106" t="n">
        <v>9.509312395689564</v>
      </c>
      <c r="K709" s="107">
        <f>K708*(1+Tbill_YTM)^(1/52)</f>
        <v/>
      </c>
      <c r="L709" s="67" t="n"/>
      <c r="M709" s="104" t="n">
        <v>36269</v>
      </c>
      <c r="N709" s="108">
        <f>N708*($I709/$I708)</f>
        <v/>
      </c>
      <c r="O709" s="108">
        <f t="array" ref="O709">IF(YEAR(M709)&lt;&gt;YEAR(M708),IF(O708&gt;INDEX(Table2xAcq.1[],_xlfn.AGGREGATE(15,6,(ROW(Tableyear1[])-ROW(INDEX(Tableyear1[],1,1))+1)/(YEAR(Tableyear1[])=YEAR(M708)),1)),O708-(O708-INDEX(Table2xAcq.1[],_xlfn.AGGREGATE(15,6,(ROW(Tableyear1[])-ROW(INDEX(Tableyear1[],1,1))+1)/(YEAR(Tableyear1[])=YEAR(M708)),1)))*$C$25,O708+MAX($Q$2:Q708)*$C$19),O708)*($J709/$J708)</f>
        <v/>
      </c>
      <c r="P709" s="108">
        <f t="array" ref="P709">IF(YEAR(M709)&lt;&gt;YEAR(M708),IF(O708&gt;INDEX(Table2xAcq.1[],_xlfn.AGGREGATE(15,6,(ROW(Tableyear1[])-ROW(INDEX(Tableyear1[],1,1))+1)/(YEAR(Tableyear1[])=YEAR(M708)),1)),P708+(O708-INDEX(Table2xAcq.1[],_xlfn.AGGREGATE(15,6,(ROW(Tableyear1[])-ROW(INDEX(Tableyear1[],1,1))+1)/(YEAR(Tableyear1[])=YEAR(M708)),1)))*$C$25,P708-MAX($Q$2:Q708)*$C$19),P708)*(1+Tbill_YTM)^(1/52)</f>
        <v/>
      </c>
      <c r="Q709" s="72">
        <f>SUM(N709:P709)</f>
        <v/>
      </c>
      <c r="R709" s="72">
        <f>IF(YEAR(M709)&lt;&gt;YEAR(M708), R708*EXP($C$20/52)+(-MAX(Q$2:Q708)*$C$19), R708*EXP($C$20/52))</f>
        <v/>
      </c>
      <c r="S709" s="73">
        <f>Q709/-R709</f>
        <v/>
      </c>
      <c r="T709" s="67" t="n"/>
      <c r="U709" s="67" t="n"/>
      <c r="V709" s="67" t="n"/>
    </row>
    <row r="710">
      <c r="H710" s="104" t="n">
        <v>36276</v>
      </c>
      <c r="I710" s="105" t="n">
        <v>2136.38989257812</v>
      </c>
      <c r="J710" s="106" t="n">
        <v>8.872185791132488</v>
      </c>
      <c r="K710" s="107">
        <f>K709*(1+Tbill_YTM)^(1/52)</f>
        <v/>
      </c>
      <c r="L710" s="67" t="n"/>
      <c r="M710" s="104" t="n">
        <v>36276</v>
      </c>
      <c r="N710" s="108">
        <f>N709*($I710/$I709)</f>
        <v/>
      </c>
      <c r="O710" s="108">
        <f t="array" ref="O710">IF(YEAR(M710)&lt;&gt;YEAR(M709),IF(O709&gt;INDEX(Table2xAcq.1[],_xlfn.AGGREGATE(15,6,(ROW(Tableyear1[])-ROW(INDEX(Tableyear1[],1,1))+1)/(YEAR(Tableyear1[])=YEAR(M709)),1)),O709-(O709-INDEX(Table2xAcq.1[],_xlfn.AGGREGATE(15,6,(ROW(Tableyear1[])-ROW(INDEX(Tableyear1[],1,1))+1)/(YEAR(Tableyear1[])=YEAR(M709)),1)))*$C$25,O709+MAX($Q$2:Q709)*$C$19),O709)*($J710/$J709)</f>
        <v/>
      </c>
      <c r="P710" s="108">
        <f t="array" ref="P710">IF(YEAR(M710)&lt;&gt;YEAR(M709),IF(O709&gt;INDEX(Table2xAcq.1[],_xlfn.AGGREGATE(15,6,(ROW(Tableyear1[])-ROW(INDEX(Tableyear1[],1,1))+1)/(YEAR(Tableyear1[])=YEAR(M709)),1)),P709+(O709-INDEX(Table2xAcq.1[],_xlfn.AGGREGATE(15,6,(ROW(Tableyear1[])-ROW(INDEX(Tableyear1[],1,1))+1)/(YEAR(Tableyear1[])=YEAR(M709)),1)))*$C$25,P709-MAX($Q$2:Q709)*$C$19),P709)*(1+Tbill_YTM)^(1/52)</f>
        <v/>
      </c>
      <c r="Q710" s="72">
        <f>SUM(N710:P710)</f>
        <v/>
      </c>
      <c r="R710" s="72">
        <f>IF(YEAR(M710)&lt;&gt;YEAR(M709), R709*EXP($C$20/52)+(-MAX(Q$2:Q709)*$C$19), R709*EXP($C$20/52))</f>
        <v/>
      </c>
      <c r="S710" s="73">
        <f>Q710/-R710</f>
        <v/>
      </c>
      <c r="T710" s="67" t="n"/>
      <c r="U710" s="67" t="n"/>
      <c r="V710" s="67" t="n"/>
    </row>
    <row r="711">
      <c r="H711" s="104" t="n">
        <v>36283</v>
      </c>
      <c r="I711" s="105" t="n">
        <v>2117.72998046875</v>
      </c>
      <c r="J711" s="106" t="n">
        <v>8.717200778653565</v>
      </c>
      <c r="K711" s="107">
        <f>K710*(1+Tbill_YTM)^(1/52)</f>
        <v/>
      </c>
      <c r="L711" s="67" t="n"/>
      <c r="M711" s="104" t="n">
        <v>36283</v>
      </c>
      <c r="N711" s="108">
        <f>N710*($I711/$I710)</f>
        <v/>
      </c>
      <c r="O711" s="108">
        <f t="array" ref="O711">IF(YEAR(M711)&lt;&gt;YEAR(M710),IF(O710&gt;INDEX(Table2xAcq.1[],_xlfn.AGGREGATE(15,6,(ROW(Tableyear1[])-ROW(INDEX(Tableyear1[],1,1))+1)/(YEAR(Tableyear1[])=YEAR(M710)),1)),O710-(O710-INDEX(Table2xAcq.1[],_xlfn.AGGREGATE(15,6,(ROW(Tableyear1[])-ROW(INDEX(Tableyear1[],1,1))+1)/(YEAR(Tableyear1[])=YEAR(M710)),1)))*$C$25,O710+MAX($Q$2:Q710)*$C$19),O710)*($J711/$J710)</f>
        <v/>
      </c>
      <c r="P711" s="108">
        <f t="array" ref="P711">IF(YEAR(M711)&lt;&gt;YEAR(M710),IF(O710&gt;INDEX(Table2xAcq.1[],_xlfn.AGGREGATE(15,6,(ROW(Tableyear1[])-ROW(INDEX(Tableyear1[],1,1))+1)/(YEAR(Tableyear1[])=YEAR(M710)),1)),P710+(O710-INDEX(Table2xAcq.1[],_xlfn.AGGREGATE(15,6,(ROW(Tableyear1[])-ROW(INDEX(Tableyear1[],1,1))+1)/(YEAR(Tableyear1[])=YEAR(M710)),1)))*$C$25,P710-MAX($Q$2:Q710)*$C$19),P710)*(1+Tbill_YTM)^(1/52)</f>
        <v/>
      </c>
      <c r="Q711" s="72">
        <f>SUM(N711:P711)</f>
        <v/>
      </c>
      <c r="R711" s="72">
        <f>IF(YEAR(M711)&lt;&gt;YEAR(M710), R710*EXP($C$20/52)+(-MAX(Q$2:Q710)*$C$19), R710*EXP($C$20/52))</f>
        <v/>
      </c>
      <c r="S711" s="73">
        <f>Q711/-R711</f>
        <v/>
      </c>
      <c r="T711" s="67" t="n"/>
      <c r="U711" s="67" t="n"/>
      <c r="V711" s="67" t="n"/>
    </row>
    <row r="712">
      <c r="H712" s="104" t="n">
        <v>36290</v>
      </c>
      <c r="I712" s="105" t="n">
        <v>2125.14990234375</v>
      </c>
      <c r="J712" s="106" t="n">
        <v>8.778285949419276</v>
      </c>
      <c r="K712" s="107">
        <f>K711*(1+Tbill_YTM)^(1/52)</f>
        <v/>
      </c>
      <c r="L712" s="67" t="n"/>
      <c r="M712" s="104" t="n">
        <v>36290</v>
      </c>
      <c r="N712" s="108">
        <f>N711*($I712/$I711)</f>
        <v/>
      </c>
      <c r="O712" s="108">
        <f t="array" ref="O712">IF(YEAR(M712)&lt;&gt;YEAR(M711),IF(O711&gt;INDEX(Table2xAcq.1[],_xlfn.AGGREGATE(15,6,(ROW(Tableyear1[])-ROW(INDEX(Tableyear1[],1,1))+1)/(YEAR(Tableyear1[])=YEAR(M711)),1)),O711-(O711-INDEX(Table2xAcq.1[],_xlfn.AGGREGATE(15,6,(ROW(Tableyear1[])-ROW(INDEX(Tableyear1[],1,1))+1)/(YEAR(Tableyear1[])=YEAR(M711)),1)))*$C$25,O711+MAX($Q$2:Q711)*$C$19),O711)*($J712/$J711)</f>
        <v/>
      </c>
      <c r="P712" s="108">
        <f t="array" ref="P712">IF(YEAR(M712)&lt;&gt;YEAR(M711),IF(O711&gt;INDEX(Table2xAcq.1[],_xlfn.AGGREGATE(15,6,(ROW(Tableyear1[])-ROW(INDEX(Tableyear1[],1,1))+1)/(YEAR(Tableyear1[])=YEAR(M711)),1)),P711+(O711-INDEX(Table2xAcq.1[],_xlfn.AGGREGATE(15,6,(ROW(Tableyear1[])-ROW(INDEX(Tableyear1[],1,1))+1)/(YEAR(Tableyear1[])=YEAR(M711)),1)))*$C$25,P711-MAX($Q$2:Q711)*$C$19),P711)*(1+Tbill_YTM)^(1/52)</f>
        <v/>
      </c>
      <c r="Q712" s="72">
        <f>SUM(N712:P712)</f>
        <v/>
      </c>
      <c r="R712" s="72">
        <f>IF(YEAR(M712)&lt;&gt;YEAR(M711), R711*EXP($C$20/52)+(-MAX(Q$2:Q711)*$C$19), R711*EXP($C$20/52))</f>
        <v/>
      </c>
      <c r="S712" s="73">
        <f>Q712/-R712</f>
        <v/>
      </c>
      <c r="T712" s="67" t="n"/>
      <c r="U712" s="67" t="n"/>
      <c r="V712" s="67" t="n"/>
    </row>
    <row r="713">
      <c r="H713" s="104" t="n">
        <v>36297</v>
      </c>
      <c r="I713" s="105" t="n">
        <v>2114.39990234375</v>
      </c>
      <c r="J713" s="106" t="n">
        <v>8.68947661521449</v>
      </c>
      <c r="K713" s="107">
        <f>K712*(1+Tbill_YTM)^(1/52)</f>
        <v/>
      </c>
      <c r="L713" s="67" t="n"/>
      <c r="M713" s="104" t="n">
        <v>36297</v>
      </c>
      <c r="N713" s="108">
        <f>N712*($I713/$I712)</f>
        <v/>
      </c>
      <c r="O713" s="108">
        <f t="array" ref="O713">IF(YEAR(M713)&lt;&gt;YEAR(M712),IF(O712&gt;INDEX(Table2xAcq.1[],_xlfn.AGGREGATE(15,6,(ROW(Tableyear1[])-ROW(INDEX(Tableyear1[],1,1))+1)/(YEAR(Tableyear1[])=YEAR(M712)),1)),O712-(O712-INDEX(Table2xAcq.1[],_xlfn.AGGREGATE(15,6,(ROW(Tableyear1[])-ROW(INDEX(Tableyear1[],1,1))+1)/(YEAR(Tableyear1[])=YEAR(M712)),1)))*$C$25,O712+MAX($Q$2:Q712)*$C$19),O712)*($J713/$J712)</f>
        <v/>
      </c>
      <c r="P713" s="108">
        <f t="array" ref="P713">IF(YEAR(M713)&lt;&gt;YEAR(M712),IF(O712&gt;INDEX(Table2xAcq.1[],_xlfn.AGGREGATE(15,6,(ROW(Tableyear1[])-ROW(INDEX(Tableyear1[],1,1))+1)/(YEAR(Tableyear1[])=YEAR(M712)),1)),P712+(O712-INDEX(Table2xAcq.1[],_xlfn.AGGREGATE(15,6,(ROW(Tableyear1[])-ROW(INDEX(Tableyear1[],1,1))+1)/(YEAR(Tableyear1[])=YEAR(M712)),1)))*$C$25,P712-MAX($Q$2:Q712)*$C$19),P712)*(1+Tbill_YTM)^(1/52)</f>
        <v/>
      </c>
      <c r="Q713" s="72">
        <f>SUM(N713:P713)</f>
        <v/>
      </c>
      <c r="R713" s="72">
        <f>IF(YEAR(M713)&lt;&gt;YEAR(M712), R712*EXP($C$20/52)+(-MAX(Q$2:Q712)*$C$19), R712*EXP($C$20/52))</f>
        <v/>
      </c>
      <c r="S713" s="73">
        <f>Q713/-R713</f>
        <v/>
      </c>
      <c r="T713" s="67" t="n"/>
      <c r="U713" s="67" t="n"/>
      <c r="V713" s="67" t="n"/>
    </row>
    <row r="714">
      <c r="H714" s="104" t="n">
        <v>36304</v>
      </c>
      <c r="I714" s="105" t="n">
        <v>2089.69995117187</v>
      </c>
      <c r="J714" s="106" t="n">
        <v>8.48645953422893</v>
      </c>
      <c r="K714" s="107">
        <f>K713*(1+Tbill_YTM)^(1/52)</f>
        <v/>
      </c>
      <c r="L714" s="67" t="n"/>
      <c r="M714" s="104" t="n">
        <v>36304</v>
      </c>
      <c r="N714" s="108">
        <f>N713*($I714/$I713)</f>
        <v/>
      </c>
      <c r="O714" s="108">
        <f t="array" ref="O714">IF(YEAR(M714)&lt;&gt;YEAR(M713),IF(O713&gt;INDEX(Table2xAcq.1[],_xlfn.AGGREGATE(15,6,(ROW(Tableyear1[])-ROW(INDEX(Tableyear1[],1,1))+1)/(YEAR(Tableyear1[])=YEAR(M713)),1)),O713-(O713-INDEX(Table2xAcq.1[],_xlfn.AGGREGATE(15,6,(ROW(Tableyear1[])-ROW(INDEX(Tableyear1[],1,1))+1)/(YEAR(Tableyear1[])=YEAR(M713)),1)))*$C$25,O713+MAX($Q$2:Q713)*$C$19),O713)*($J714/$J713)</f>
        <v/>
      </c>
      <c r="P714" s="108">
        <f t="array" ref="P714">IF(YEAR(M714)&lt;&gt;YEAR(M713),IF(O713&gt;INDEX(Table2xAcq.1[],_xlfn.AGGREGATE(15,6,(ROW(Tableyear1[])-ROW(INDEX(Tableyear1[],1,1))+1)/(YEAR(Tableyear1[])=YEAR(M713)),1)),P713+(O713-INDEX(Table2xAcq.1[],_xlfn.AGGREGATE(15,6,(ROW(Tableyear1[])-ROW(INDEX(Tableyear1[],1,1))+1)/(YEAR(Tableyear1[])=YEAR(M713)),1)))*$C$25,P713-MAX($Q$2:Q713)*$C$19),P713)*(1+Tbill_YTM)^(1/52)</f>
        <v/>
      </c>
      <c r="Q714" s="72">
        <f>SUM(N714:P714)</f>
        <v/>
      </c>
      <c r="R714" s="72">
        <f>IF(YEAR(M714)&lt;&gt;YEAR(M713), R713*EXP($C$20/52)+(-MAX(Q$2:Q713)*$C$19), R713*EXP($C$20/52))</f>
        <v/>
      </c>
      <c r="S714" s="73">
        <f>Q714/-R714</f>
        <v/>
      </c>
      <c r="T714" s="67" t="n"/>
      <c r="U714" s="67" t="n"/>
      <c r="V714" s="67" t="n"/>
    </row>
    <row r="715">
      <c r="H715" s="104" t="n">
        <v>36311</v>
      </c>
      <c r="I715" s="105" t="n">
        <v>2109.40991210937</v>
      </c>
      <c r="J715" s="106" t="n">
        <v>8.646547383992745</v>
      </c>
      <c r="K715" s="107">
        <f>K714*(1+Tbill_YTM)^(1/52)</f>
        <v/>
      </c>
      <c r="L715" s="67" t="n"/>
      <c r="M715" s="104" t="n">
        <v>36311</v>
      </c>
      <c r="N715" s="108">
        <f>N714*($I715/$I714)</f>
        <v/>
      </c>
      <c r="O715" s="108">
        <f t="array" ref="O715">IF(YEAR(M715)&lt;&gt;YEAR(M714),IF(O714&gt;INDEX(Table2xAcq.1[],_xlfn.AGGREGATE(15,6,(ROW(Tableyear1[])-ROW(INDEX(Tableyear1[],1,1))+1)/(YEAR(Tableyear1[])=YEAR(M714)),1)),O714-(O714-INDEX(Table2xAcq.1[],_xlfn.AGGREGATE(15,6,(ROW(Tableyear1[])-ROW(INDEX(Tableyear1[],1,1))+1)/(YEAR(Tableyear1[])=YEAR(M714)),1)))*$C$25,O714+MAX($Q$2:Q714)*$C$19),O714)*($J715/$J714)</f>
        <v/>
      </c>
      <c r="P715" s="108">
        <f t="array" ref="P715">IF(YEAR(M715)&lt;&gt;YEAR(M714),IF(O714&gt;INDEX(Table2xAcq.1[],_xlfn.AGGREGATE(15,6,(ROW(Tableyear1[])-ROW(INDEX(Tableyear1[],1,1))+1)/(YEAR(Tableyear1[])=YEAR(M714)),1)),P714+(O714-INDEX(Table2xAcq.1[],_xlfn.AGGREGATE(15,6,(ROW(Tableyear1[])-ROW(INDEX(Tableyear1[],1,1))+1)/(YEAR(Tableyear1[])=YEAR(M714)),1)))*$C$25,P714-MAX($Q$2:Q714)*$C$19),P714)*(1+Tbill_YTM)^(1/52)</f>
        <v/>
      </c>
      <c r="Q715" s="72">
        <f>SUM(N715:P715)</f>
        <v/>
      </c>
      <c r="R715" s="72">
        <f>IF(YEAR(M715)&lt;&gt;YEAR(M714), R714*EXP($C$20/52)+(-MAX(Q$2:Q714)*$C$19), R714*EXP($C$20/52))</f>
        <v/>
      </c>
      <c r="S715" s="73">
        <f>Q715/-R715</f>
        <v/>
      </c>
      <c r="T715" s="67" t="n"/>
      <c r="U715" s="67" t="n"/>
      <c r="V715" s="67" t="n"/>
    </row>
    <row r="716">
      <c r="H716" s="104" t="n">
        <v>36318</v>
      </c>
      <c r="I716" s="105" t="n">
        <v>2062.2900390625</v>
      </c>
      <c r="J716" s="106" t="n">
        <v>8.260255262496011</v>
      </c>
      <c r="K716" s="107">
        <f>K715*(1+Tbill_YTM)^(1/52)</f>
        <v/>
      </c>
      <c r="L716" s="67" t="n"/>
      <c r="M716" s="104" t="n">
        <v>36318</v>
      </c>
      <c r="N716" s="108">
        <f>N715*($I716/$I715)</f>
        <v/>
      </c>
      <c r="O716" s="108">
        <f t="array" ref="O716">IF(YEAR(M716)&lt;&gt;YEAR(M715),IF(O715&gt;INDEX(Table2xAcq.1[],_xlfn.AGGREGATE(15,6,(ROW(Tableyear1[])-ROW(INDEX(Tableyear1[],1,1))+1)/(YEAR(Tableyear1[])=YEAR(M715)),1)),O715-(O715-INDEX(Table2xAcq.1[],_xlfn.AGGREGATE(15,6,(ROW(Tableyear1[])-ROW(INDEX(Tableyear1[],1,1))+1)/(YEAR(Tableyear1[])=YEAR(M715)),1)))*$C$25,O715+MAX($Q$2:Q715)*$C$19),O715)*($J716/$J715)</f>
        <v/>
      </c>
      <c r="P716" s="108">
        <f t="array" ref="P716">IF(YEAR(M716)&lt;&gt;YEAR(M715),IF(O715&gt;INDEX(Table2xAcq.1[],_xlfn.AGGREGATE(15,6,(ROW(Tableyear1[])-ROW(INDEX(Tableyear1[],1,1))+1)/(YEAR(Tableyear1[])=YEAR(M715)),1)),P715+(O715-INDEX(Table2xAcq.1[],_xlfn.AGGREGATE(15,6,(ROW(Tableyear1[])-ROW(INDEX(Tableyear1[],1,1))+1)/(YEAR(Tableyear1[])=YEAR(M715)),1)))*$C$25,P715-MAX($Q$2:Q715)*$C$19),P715)*(1+Tbill_YTM)^(1/52)</f>
        <v/>
      </c>
      <c r="Q716" s="72">
        <f>SUM(N716:P716)</f>
        <v/>
      </c>
      <c r="R716" s="72">
        <f>IF(YEAR(M716)&lt;&gt;YEAR(M715), R715*EXP($C$20/52)+(-MAX(Q$2:Q715)*$C$19), R715*EXP($C$20/52))</f>
        <v/>
      </c>
      <c r="S716" s="73">
        <f>Q716/-R716</f>
        <v/>
      </c>
      <c r="T716" s="67" t="n"/>
      <c r="U716" s="67" t="n"/>
      <c r="V716" s="67" t="n"/>
    </row>
    <row r="717">
      <c r="H717" s="104" t="n">
        <v>36325</v>
      </c>
      <c r="I717" s="105" t="n">
        <v>2205.4599609375</v>
      </c>
      <c r="J717" s="106" t="n">
        <v>9.407155143888758</v>
      </c>
      <c r="K717" s="107">
        <f>K716*(1+Tbill_YTM)^(1/52)</f>
        <v/>
      </c>
      <c r="L717" s="67" t="n"/>
      <c r="M717" s="104" t="n">
        <v>36325</v>
      </c>
      <c r="N717" s="108">
        <f>N716*($I717/$I716)</f>
        <v/>
      </c>
      <c r="O717" s="108">
        <f t="array" ref="O717">IF(YEAR(M717)&lt;&gt;YEAR(M716),IF(O716&gt;INDEX(Table2xAcq.1[],_xlfn.AGGREGATE(15,6,(ROW(Tableyear1[])-ROW(INDEX(Tableyear1[],1,1))+1)/(YEAR(Tableyear1[])=YEAR(M716)),1)),O716-(O716-INDEX(Table2xAcq.1[],_xlfn.AGGREGATE(15,6,(ROW(Tableyear1[])-ROW(INDEX(Tableyear1[],1,1))+1)/(YEAR(Tableyear1[])=YEAR(M716)),1)))*$C$25,O716+MAX($Q$2:Q716)*$C$19),O716)*($J717/$J716)</f>
        <v/>
      </c>
      <c r="P717" s="108">
        <f t="array" ref="P717">IF(YEAR(M717)&lt;&gt;YEAR(M716),IF(O716&gt;INDEX(Table2xAcq.1[],_xlfn.AGGREGATE(15,6,(ROW(Tableyear1[])-ROW(INDEX(Tableyear1[],1,1))+1)/(YEAR(Tableyear1[])=YEAR(M716)),1)),P716+(O716-INDEX(Table2xAcq.1[],_xlfn.AGGREGATE(15,6,(ROW(Tableyear1[])-ROW(INDEX(Tableyear1[],1,1))+1)/(YEAR(Tableyear1[])=YEAR(M716)),1)))*$C$25,P716-MAX($Q$2:Q716)*$C$19),P716)*(1+Tbill_YTM)^(1/52)</f>
        <v/>
      </c>
      <c r="Q717" s="72">
        <f>SUM(N717:P717)</f>
        <v/>
      </c>
      <c r="R717" s="72">
        <f>IF(YEAR(M717)&lt;&gt;YEAR(M716), R716*EXP($C$20/52)+(-MAX(Q$2:Q716)*$C$19), R716*EXP($C$20/52))</f>
        <v/>
      </c>
      <c r="S717" s="73">
        <f>Q717/-R717</f>
        <v/>
      </c>
      <c r="T717" s="67" t="n"/>
      <c r="U717" s="67" t="n"/>
      <c r="V717" s="67" t="n"/>
    </row>
    <row r="718">
      <c r="H718" s="104" t="n">
        <v>36332</v>
      </c>
      <c r="I718" s="105" t="n">
        <v>2185.76000976562</v>
      </c>
      <c r="J718" s="106" t="n">
        <v>9.239099046491161</v>
      </c>
      <c r="K718" s="107">
        <f>K717*(1+Tbill_YTM)^(1/52)</f>
        <v/>
      </c>
      <c r="L718" s="67" t="n"/>
      <c r="M718" s="104" t="n">
        <v>36332</v>
      </c>
      <c r="N718" s="108">
        <f>N717*($I718/$I717)</f>
        <v/>
      </c>
      <c r="O718" s="108">
        <f t="array" ref="O718">IF(YEAR(M718)&lt;&gt;YEAR(M717),IF(O717&gt;INDEX(Table2xAcq.1[],_xlfn.AGGREGATE(15,6,(ROW(Tableyear1[])-ROW(INDEX(Tableyear1[],1,1))+1)/(YEAR(Tableyear1[])=YEAR(M717)),1)),O717-(O717-INDEX(Table2xAcq.1[],_xlfn.AGGREGATE(15,6,(ROW(Tableyear1[])-ROW(INDEX(Tableyear1[],1,1))+1)/(YEAR(Tableyear1[])=YEAR(M717)),1)))*$C$25,O717+MAX($Q$2:Q717)*$C$19),O717)*($J718/$J717)</f>
        <v/>
      </c>
      <c r="P718" s="108">
        <f t="array" ref="P718">IF(YEAR(M718)&lt;&gt;YEAR(M717),IF(O717&gt;INDEX(Table2xAcq.1[],_xlfn.AGGREGATE(15,6,(ROW(Tableyear1[])-ROW(INDEX(Tableyear1[],1,1))+1)/(YEAR(Tableyear1[])=YEAR(M717)),1)),P717+(O717-INDEX(Table2xAcq.1[],_xlfn.AGGREGATE(15,6,(ROW(Tableyear1[])-ROW(INDEX(Tableyear1[],1,1))+1)/(YEAR(Tableyear1[])=YEAR(M717)),1)))*$C$25,P717-MAX($Q$2:Q717)*$C$19),P717)*(1+Tbill_YTM)^(1/52)</f>
        <v/>
      </c>
      <c r="Q718" s="72">
        <f>SUM(N718:P718)</f>
        <v/>
      </c>
      <c r="R718" s="72">
        <f>IF(YEAR(M718)&lt;&gt;YEAR(M717), R717*EXP($C$20/52)+(-MAX(Q$2:Q717)*$C$19), R717*EXP($C$20/52))</f>
        <v/>
      </c>
      <c r="S718" s="73">
        <f>Q718/-R718</f>
        <v/>
      </c>
      <c r="T718" s="67" t="n"/>
      <c r="U718" s="67" t="n"/>
      <c r="V718" s="67" t="n"/>
    </row>
    <row r="719">
      <c r="H719" s="104" t="n">
        <v>36339</v>
      </c>
      <c r="I719" s="105" t="n">
        <v>2347.8798828125</v>
      </c>
      <c r="J719" s="106" t="n">
        <v>10.60964435594196</v>
      </c>
      <c r="K719" s="107">
        <f>K718*(1+Tbill_YTM)^(1/52)</f>
        <v/>
      </c>
      <c r="L719" s="67" t="n"/>
      <c r="M719" s="104" t="n">
        <v>36339</v>
      </c>
      <c r="N719" s="108">
        <f>N718*($I719/$I718)</f>
        <v/>
      </c>
      <c r="O719" s="108">
        <f t="array" ref="O719">IF(YEAR(M719)&lt;&gt;YEAR(M718),IF(O718&gt;INDEX(Table2xAcq.1[],_xlfn.AGGREGATE(15,6,(ROW(Tableyear1[])-ROW(INDEX(Tableyear1[],1,1))+1)/(YEAR(Tableyear1[])=YEAR(M718)),1)),O718-(O718-INDEX(Table2xAcq.1[],_xlfn.AGGREGATE(15,6,(ROW(Tableyear1[])-ROW(INDEX(Tableyear1[],1,1))+1)/(YEAR(Tableyear1[])=YEAR(M718)),1)))*$C$25,O718+MAX($Q$2:Q718)*$C$19),O718)*($J719/$J718)</f>
        <v/>
      </c>
      <c r="P719" s="108">
        <f t="array" ref="P719">IF(YEAR(M719)&lt;&gt;YEAR(M718),IF(O718&gt;INDEX(Table2xAcq.1[],_xlfn.AGGREGATE(15,6,(ROW(Tableyear1[])-ROW(INDEX(Tableyear1[],1,1))+1)/(YEAR(Tableyear1[])=YEAR(M718)),1)),P718+(O718-INDEX(Table2xAcq.1[],_xlfn.AGGREGATE(15,6,(ROW(Tableyear1[])-ROW(INDEX(Tableyear1[],1,1))+1)/(YEAR(Tableyear1[])=YEAR(M718)),1)))*$C$25,P718-MAX($Q$2:Q718)*$C$19),P718)*(1+Tbill_YTM)^(1/52)</f>
        <v/>
      </c>
      <c r="Q719" s="72">
        <f>SUM(N719:P719)</f>
        <v/>
      </c>
      <c r="R719" s="72">
        <f>IF(YEAR(M719)&lt;&gt;YEAR(M718), R718*EXP($C$20/52)+(-MAX(Q$2:Q718)*$C$19), R718*EXP($C$20/52))</f>
        <v/>
      </c>
      <c r="S719" s="73">
        <f>Q719/-R719</f>
        <v/>
      </c>
      <c r="T719" s="67" t="n"/>
      <c r="U719" s="67" t="n"/>
      <c r="V719" s="67" t="n"/>
    </row>
    <row r="720">
      <c r="H720" s="104" t="n">
        <v>36346</v>
      </c>
      <c r="I720" s="105" t="n">
        <v>2393.02001953125</v>
      </c>
      <c r="J720" s="106" t="n">
        <v>11.01760457594336</v>
      </c>
      <c r="K720" s="107">
        <f>K719*(1+Tbill_YTM)^(1/52)</f>
        <v/>
      </c>
      <c r="L720" s="67" t="n"/>
      <c r="M720" s="104" t="n">
        <v>36346</v>
      </c>
      <c r="N720" s="108">
        <f>N719*($I720/$I719)</f>
        <v/>
      </c>
      <c r="O720" s="108">
        <f t="array" ref="O720">IF(YEAR(M720)&lt;&gt;YEAR(M719),IF(O719&gt;INDEX(Table2xAcq.1[],_xlfn.AGGREGATE(15,6,(ROW(Tableyear1[])-ROW(INDEX(Tableyear1[],1,1))+1)/(YEAR(Tableyear1[])=YEAR(M719)),1)),O719-(O719-INDEX(Table2xAcq.1[],_xlfn.AGGREGATE(15,6,(ROW(Tableyear1[])-ROW(INDEX(Tableyear1[],1,1))+1)/(YEAR(Tableyear1[])=YEAR(M719)),1)))*$C$25,O719+MAX($Q$2:Q719)*$C$19),O719)*($J720/$J719)</f>
        <v/>
      </c>
      <c r="P720" s="108">
        <f t="array" ref="P720">IF(YEAR(M720)&lt;&gt;YEAR(M719),IF(O719&gt;INDEX(Table2xAcq.1[],_xlfn.AGGREGATE(15,6,(ROW(Tableyear1[])-ROW(INDEX(Tableyear1[],1,1))+1)/(YEAR(Tableyear1[])=YEAR(M719)),1)),P719+(O719-INDEX(Table2xAcq.1[],_xlfn.AGGREGATE(15,6,(ROW(Tableyear1[])-ROW(INDEX(Tableyear1[],1,1))+1)/(YEAR(Tableyear1[])=YEAR(M719)),1)))*$C$25,P719-MAX($Q$2:Q719)*$C$19),P719)*(1+Tbill_YTM)^(1/52)</f>
        <v/>
      </c>
      <c r="Q720" s="72">
        <f>SUM(N720:P720)</f>
        <v/>
      </c>
      <c r="R720" s="72">
        <f>IF(YEAR(M720)&lt;&gt;YEAR(M719), R719*EXP($C$20/52)+(-MAX(Q$2:Q719)*$C$19), R719*EXP($C$20/52))</f>
        <v/>
      </c>
      <c r="S720" s="73">
        <f>Q720/-R720</f>
        <v/>
      </c>
      <c r="T720" s="67" t="n"/>
      <c r="U720" s="67" t="n"/>
      <c r="V720" s="67" t="n"/>
    </row>
    <row r="721">
      <c r="H721" s="104" t="n">
        <v>36353</v>
      </c>
      <c r="I721" s="105" t="n">
        <v>2459.47998046875</v>
      </c>
      <c r="J721" s="106" t="n">
        <v>11.62957569508632</v>
      </c>
      <c r="K721" s="107">
        <f>K720*(1+Tbill_YTM)^(1/52)</f>
        <v/>
      </c>
      <c r="L721" s="67" t="n"/>
      <c r="M721" s="104" t="n">
        <v>36353</v>
      </c>
      <c r="N721" s="108">
        <f>N720*($I721/$I720)</f>
        <v/>
      </c>
      <c r="O721" s="108">
        <f t="array" ref="O721">IF(YEAR(M721)&lt;&gt;YEAR(M720),IF(O720&gt;INDEX(Table2xAcq.1[],_xlfn.AGGREGATE(15,6,(ROW(Tableyear1[])-ROW(INDEX(Tableyear1[],1,1))+1)/(YEAR(Tableyear1[])=YEAR(M720)),1)),O720-(O720-INDEX(Table2xAcq.1[],_xlfn.AGGREGATE(15,6,(ROW(Tableyear1[])-ROW(INDEX(Tableyear1[],1,1))+1)/(YEAR(Tableyear1[])=YEAR(M720)),1)))*$C$25,O720+MAX($Q$2:Q720)*$C$19),O720)*($J721/$J720)</f>
        <v/>
      </c>
      <c r="P721" s="108">
        <f t="array" ref="P721">IF(YEAR(M721)&lt;&gt;YEAR(M720),IF(O720&gt;INDEX(Table2xAcq.1[],_xlfn.AGGREGATE(15,6,(ROW(Tableyear1[])-ROW(INDEX(Tableyear1[],1,1))+1)/(YEAR(Tableyear1[])=YEAR(M720)),1)),P720+(O720-INDEX(Table2xAcq.1[],_xlfn.AGGREGATE(15,6,(ROW(Tableyear1[])-ROW(INDEX(Tableyear1[],1,1))+1)/(YEAR(Tableyear1[])=YEAR(M720)),1)))*$C$25,P720-MAX($Q$2:Q720)*$C$19),P720)*(1+Tbill_YTM)^(1/52)</f>
        <v/>
      </c>
      <c r="Q721" s="72">
        <f>SUM(N721:P721)</f>
        <v/>
      </c>
      <c r="R721" s="72">
        <f>IF(YEAR(M721)&lt;&gt;YEAR(M720), R720*EXP($C$20/52)+(-MAX(Q$2:Q720)*$C$19), R720*EXP($C$20/52))</f>
        <v/>
      </c>
      <c r="S721" s="73">
        <f>Q721/-R721</f>
        <v/>
      </c>
      <c r="T721" s="67" t="n"/>
      <c r="U721" s="67" t="n"/>
      <c r="V721" s="67" t="n"/>
    </row>
    <row r="722">
      <c r="H722" s="104" t="n">
        <v>36360</v>
      </c>
      <c r="I722" s="105" t="n">
        <v>2302.02001953125</v>
      </c>
      <c r="J722" s="106" t="n">
        <v>10.14048649801224</v>
      </c>
      <c r="K722" s="107">
        <f>K721*(1+Tbill_YTM)^(1/52)</f>
        <v/>
      </c>
      <c r="L722" s="67" t="n"/>
      <c r="M722" s="104" t="n">
        <v>36360</v>
      </c>
      <c r="N722" s="108">
        <f>N721*($I722/$I721)</f>
        <v/>
      </c>
      <c r="O722" s="108">
        <f t="array" ref="O722">IF(YEAR(M722)&lt;&gt;YEAR(M721),IF(O721&gt;INDEX(Table2xAcq.1[],_xlfn.AGGREGATE(15,6,(ROW(Tableyear1[])-ROW(INDEX(Tableyear1[],1,1))+1)/(YEAR(Tableyear1[])=YEAR(M721)),1)),O721-(O721-INDEX(Table2xAcq.1[],_xlfn.AGGREGATE(15,6,(ROW(Tableyear1[])-ROW(INDEX(Tableyear1[],1,1))+1)/(YEAR(Tableyear1[])=YEAR(M721)),1)))*$C$25,O721+MAX($Q$2:Q721)*$C$19),O721)*($J722/$J721)</f>
        <v/>
      </c>
      <c r="P722" s="108">
        <f t="array" ref="P722">IF(YEAR(M722)&lt;&gt;YEAR(M721),IF(O721&gt;INDEX(Table2xAcq.1[],_xlfn.AGGREGATE(15,6,(ROW(Tableyear1[])-ROW(INDEX(Tableyear1[],1,1))+1)/(YEAR(Tableyear1[])=YEAR(M721)),1)),P721+(O721-INDEX(Table2xAcq.1[],_xlfn.AGGREGATE(15,6,(ROW(Tableyear1[])-ROW(INDEX(Tableyear1[],1,1))+1)/(YEAR(Tableyear1[])=YEAR(M721)),1)))*$C$25,P721-MAX($Q$2:Q721)*$C$19),P721)*(1+Tbill_YTM)^(1/52)</f>
        <v/>
      </c>
      <c r="Q722" s="72">
        <f>SUM(N722:P722)</f>
        <v/>
      </c>
      <c r="R722" s="72">
        <f>IF(YEAR(M722)&lt;&gt;YEAR(M721), R721*EXP($C$20/52)+(-MAX(Q$2:Q721)*$C$19), R721*EXP($C$20/52))</f>
        <v/>
      </c>
      <c r="S722" s="73">
        <f>Q722/-R722</f>
        <v/>
      </c>
      <c r="T722" s="67" t="n"/>
      <c r="U722" s="67" t="n"/>
      <c r="V722" s="67" t="n"/>
    </row>
    <row r="723">
      <c r="H723" s="104" t="n">
        <v>36367</v>
      </c>
      <c r="I723" s="105" t="n">
        <v>2270.92993164062</v>
      </c>
      <c r="J723" s="106" t="n">
        <v>9.86658043828897</v>
      </c>
      <c r="K723" s="107">
        <f>K722*(1+Tbill_YTM)^(1/52)</f>
        <v/>
      </c>
      <c r="L723" s="67" t="n"/>
      <c r="M723" s="104" t="n">
        <v>36367</v>
      </c>
      <c r="N723" s="108">
        <f>N722*($I723/$I722)</f>
        <v/>
      </c>
      <c r="O723" s="108">
        <f t="array" ref="O723">IF(YEAR(M723)&lt;&gt;YEAR(M722),IF(O722&gt;INDEX(Table2xAcq.1[],_xlfn.AGGREGATE(15,6,(ROW(Tableyear1[])-ROW(INDEX(Tableyear1[],1,1))+1)/(YEAR(Tableyear1[])=YEAR(M722)),1)),O722-(O722-INDEX(Table2xAcq.1[],_xlfn.AGGREGATE(15,6,(ROW(Tableyear1[])-ROW(INDEX(Tableyear1[],1,1))+1)/(YEAR(Tableyear1[])=YEAR(M722)),1)))*$C$25,O722+MAX($Q$2:Q722)*$C$19),O722)*($J723/$J722)</f>
        <v/>
      </c>
      <c r="P723" s="108">
        <f t="array" ref="P723">IF(YEAR(M723)&lt;&gt;YEAR(M722),IF(O722&gt;INDEX(Table2xAcq.1[],_xlfn.AGGREGATE(15,6,(ROW(Tableyear1[])-ROW(INDEX(Tableyear1[],1,1))+1)/(YEAR(Tableyear1[])=YEAR(M722)),1)),P722+(O722-INDEX(Table2xAcq.1[],_xlfn.AGGREGATE(15,6,(ROW(Tableyear1[])-ROW(INDEX(Tableyear1[],1,1))+1)/(YEAR(Tableyear1[])=YEAR(M722)),1)))*$C$25,P722-MAX($Q$2:Q722)*$C$19),P722)*(1+Tbill_YTM)^(1/52)</f>
        <v/>
      </c>
      <c r="Q723" s="72">
        <f>SUM(N723:P723)</f>
        <v/>
      </c>
      <c r="R723" s="72">
        <f>IF(YEAR(M723)&lt;&gt;YEAR(M722), R722*EXP($C$20/52)+(-MAX(Q$2:Q722)*$C$19), R722*EXP($C$20/52))</f>
        <v/>
      </c>
      <c r="S723" s="73">
        <f>Q723/-R723</f>
        <v/>
      </c>
      <c r="T723" s="67" t="n"/>
      <c r="U723" s="67" t="n"/>
      <c r="V723" s="67" t="n"/>
    </row>
    <row r="724">
      <c r="H724" s="104" t="n">
        <v>36374</v>
      </c>
      <c r="I724" s="105" t="n">
        <v>2212.14990234375</v>
      </c>
      <c r="J724" s="106" t="n">
        <v>9.355813567728976</v>
      </c>
      <c r="K724" s="107">
        <f>K723*(1+Tbill_YTM)^(1/52)</f>
        <v/>
      </c>
      <c r="L724" s="67" t="n"/>
      <c r="M724" s="104" t="n">
        <v>36374</v>
      </c>
      <c r="N724" s="108">
        <f>N723*($I724/$I723)</f>
        <v/>
      </c>
      <c r="O724" s="108">
        <f t="array" ref="O724">IF(YEAR(M724)&lt;&gt;YEAR(M723),IF(O723&gt;INDEX(Table2xAcq.1[],_xlfn.AGGREGATE(15,6,(ROW(Tableyear1[])-ROW(INDEX(Tableyear1[],1,1))+1)/(YEAR(Tableyear1[])=YEAR(M723)),1)),O723-(O723-INDEX(Table2xAcq.1[],_xlfn.AGGREGATE(15,6,(ROW(Tableyear1[])-ROW(INDEX(Tableyear1[],1,1))+1)/(YEAR(Tableyear1[])=YEAR(M723)),1)))*$C$25,O723+MAX($Q$2:Q723)*$C$19),O723)*($J724/$J723)</f>
        <v/>
      </c>
      <c r="P724" s="108">
        <f t="array" ref="P724">IF(YEAR(M724)&lt;&gt;YEAR(M723),IF(O723&gt;INDEX(Table2xAcq.1[],_xlfn.AGGREGATE(15,6,(ROW(Tableyear1[])-ROW(INDEX(Tableyear1[],1,1))+1)/(YEAR(Tableyear1[])=YEAR(M723)),1)),P723+(O723-INDEX(Table2xAcq.1[],_xlfn.AGGREGATE(15,6,(ROW(Tableyear1[])-ROW(INDEX(Tableyear1[],1,1))+1)/(YEAR(Tableyear1[])=YEAR(M723)),1)))*$C$25,P723-MAX($Q$2:Q723)*$C$19),P723)*(1+Tbill_YTM)^(1/52)</f>
        <v/>
      </c>
      <c r="Q724" s="72">
        <f>SUM(N724:P724)</f>
        <v/>
      </c>
      <c r="R724" s="72">
        <f>IF(YEAR(M724)&lt;&gt;YEAR(M723), R723*EXP($C$20/52)+(-MAX(Q$2:Q723)*$C$19), R723*EXP($C$20/52))</f>
        <v/>
      </c>
      <c r="S724" s="73">
        <f>Q724/-R724</f>
        <v/>
      </c>
      <c r="T724" s="67" t="n"/>
      <c r="U724" s="67" t="n"/>
      <c r="V724" s="67" t="n"/>
    </row>
    <row r="725">
      <c r="H725" s="104" t="n">
        <v>36381</v>
      </c>
      <c r="I725" s="105" t="n">
        <v>2307.06005859375</v>
      </c>
      <c r="J725" s="106" t="n">
        <v>10.15861786830394</v>
      </c>
      <c r="K725" s="107">
        <f>K724*(1+Tbill_YTM)^(1/52)</f>
        <v/>
      </c>
      <c r="L725" s="67" t="n"/>
      <c r="M725" s="104" t="n">
        <v>36381</v>
      </c>
      <c r="N725" s="108">
        <f>N724*($I725/$I724)</f>
        <v/>
      </c>
      <c r="O725" s="108">
        <f t="array" ref="O725">IF(YEAR(M725)&lt;&gt;YEAR(M724),IF(O724&gt;INDEX(Table2xAcq.1[],_xlfn.AGGREGATE(15,6,(ROW(Tableyear1[])-ROW(INDEX(Tableyear1[],1,1))+1)/(YEAR(Tableyear1[])=YEAR(M724)),1)),O724-(O724-INDEX(Table2xAcq.1[],_xlfn.AGGREGATE(15,6,(ROW(Tableyear1[])-ROW(INDEX(Tableyear1[],1,1))+1)/(YEAR(Tableyear1[])=YEAR(M724)),1)))*$C$25,O724+MAX($Q$2:Q724)*$C$19),O724)*($J725/$J724)</f>
        <v/>
      </c>
      <c r="P725" s="108">
        <f t="array" ref="P725">IF(YEAR(M725)&lt;&gt;YEAR(M724),IF(O724&gt;INDEX(Table2xAcq.1[],_xlfn.AGGREGATE(15,6,(ROW(Tableyear1[])-ROW(INDEX(Tableyear1[],1,1))+1)/(YEAR(Tableyear1[])=YEAR(M724)),1)),P724+(O724-INDEX(Table2xAcq.1[],_xlfn.AGGREGATE(15,6,(ROW(Tableyear1[])-ROW(INDEX(Tableyear1[],1,1))+1)/(YEAR(Tableyear1[])=YEAR(M724)),1)))*$C$25,P724-MAX($Q$2:Q724)*$C$19),P724)*(1+Tbill_YTM)^(1/52)</f>
        <v/>
      </c>
      <c r="Q725" s="72">
        <f>SUM(N725:P725)</f>
        <v/>
      </c>
      <c r="R725" s="72">
        <f>IF(YEAR(M725)&lt;&gt;YEAR(M724), R724*EXP($C$20/52)+(-MAX(Q$2:Q724)*$C$19), R724*EXP($C$20/52))</f>
        <v/>
      </c>
      <c r="S725" s="73">
        <f>Q725/-R725</f>
        <v/>
      </c>
      <c r="T725" s="67" t="n"/>
      <c r="U725" s="67" t="n"/>
      <c r="V725" s="67" t="n"/>
    </row>
    <row r="726">
      <c r="H726" s="104" t="n">
        <v>36388</v>
      </c>
      <c r="I726" s="105" t="n">
        <v>2315.07006835937</v>
      </c>
      <c r="J726" s="106" t="n">
        <v>10.22915840583977</v>
      </c>
      <c r="K726" s="107">
        <f>K725*(1+Tbill_YTM)^(1/52)</f>
        <v/>
      </c>
      <c r="L726" s="67" t="n"/>
      <c r="M726" s="104" t="n">
        <v>36388</v>
      </c>
      <c r="N726" s="108">
        <f>N725*($I726/$I725)</f>
        <v/>
      </c>
      <c r="O726" s="108">
        <f t="array" ref="O726">IF(YEAR(M726)&lt;&gt;YEAR(M725),IF(O725&gt;INDEX(Table2xAcq.1[],_xlfn.AGGREGATE(15,6,(ROW(Tableyear1[])-ROW(INDEX(Tableyear1[],1,1))+1)/(YEAR(Tableyear1[])=YEAR(M725)),1)),O725-(O725-INDEX(Table2xAcq.1[],_xlfn.AGGREGATE(15,6,(ROW(Tableyear1[])-ROW(INDEX(Tableyear1[],1,1))+1)/(YEAR(Tableyear1[])=YEAR(M725)),1)))*$C$25,O725+MAX($Q$2:Q725)*$C$19),O725)*($J726/$J725)</f>
        <v/>
      </c>
      <c r="P726" s="108">
        <f t="array" ref="P726">IF(YEAR(M726)&lt;&gt;YEAR(M725),IF(O725&gt;INDEX(Table2xAcq.1[],_xlfn.AGGREGATE(15,6,(ROW(Tableyear1[])-ROW(INDEX(Tableyear1[],1,1))+1)/(YEAR(Tableyear1[])=YEAR(M725)),1)),P725+(O725-INDEX(Table2xAcq.1[],_xlfn.AGGREGATE(15,6,(ROW(Tableyear1[])-ROW(INDEX(Tableyear1[],1,1))+1)/(YEAR(Tableyear1[])=YEAR(M725)),1)))*$C$25,P725-MAX($Q$2:Q725)*$C$19),P725)*(1+Tbill_YTM)^(1/52)</f>
        <v/>
      </c>
      <c r="Q726" s="72">
        <f>SUM(N726:P726)</f>
        <v/>
      </c>
      <c r="R726" s="72">
        <f>IF(YEAR(M726)&lt;&gt;YEAR(M725), R725*EXP($C$20/52)+(-MAX(Q$2:Q725)*$C$19), R725*EXP($C$20/52))</f>
        <v/>
      </c>
      <c r="S726" s="73">
        <f>Q726/-R726</f>
        <v/>
      </c>
      <c r="T726" s="67" t="n"/>
      <c r="U726" s="67" t="n"/>
      <c r="V726" s="67" t="n"/>
    </row>
    <row r="727">
      <c r="H727" s="104" t="n">
        <v>36395</v>
      </c>
      <c r="I727" s="105" t="n">
        <v>2402.57006835937</v>
      </c>
      <c r="J727" s="106" t="n">
        <v>11.00239751660697</v>
      </c>
      <c r="K727" s="107">
        <f>K726*(1+Tbill_YTM)^(1/52)</f>
        <v/>
      </c>
      <c r="L727" s="67" t="n"/>
      <c r="M727" s="104" t="n">
        <v>36395</v>
      </c>
      <c r="N727" s="108">
        <f>N726*($I727/$I726)</f>
        <v/>
      </c>
      <c r="O727" s="108">
        <f t="array" ref="O727">IF(YEAR(M727)&lt;&gt;YEAR(M726),IF(O726&gt;INDEX(Table2xAcq.1[],_xlfn.AGGREGATE(15,6,(ROW(Tableyear1[])-ROW(INDEX(Tableyear1[],1,1))+1)/(YEAR(Tableyear1[])=YEAR(M726)),1)),O726-(O726-INDEX(Table2xAcq.1[],_xlfn.AGGREGATE(15,6,(ROW(Tableyear1[])-ROW(INDEX(Tableyear1[],1,1))+1)/(YEAR(Tableyear1[])=YEAR(M726)),1)))*$C$25,O726+MAX($Q$2:Q726)*$C$19),O726)*($J727/$J726)</f>
        <v/>
      </c>
      <c r="P727" s="108">
        <f t="array" ref="P727">IF(YEAR(M727)&lt;&gt;YEAR(M726),IF(O726&gt;INDEX(Table2xAcq.1[],_xlfn.AGGREGATE(15,6,(ROW(Tableyear1[])-ROW(INDEX(Tableyear1[],1,1))+1)/(YEAR(Tableyear1[])=YEAR(M726)),1)),P726+(O726-INDEX(Table2xAcq.1[],_xlfn.AGGREGATE(15,6,(ROW(Tableyear1[])-ROW(INDEX(Tableyear1[],1,1))+1)/(YEAR(Tableyear1[])=YEAR(M726)),1)))*$C$25,P726-MAX($Q$2:Q726)*$C$19),P726)*(1+Tbill_YTM)^(1/52)</f>
        <v/>
      </c>
      <c r="Q727" s="72">
        <f>SUM(N727:P727)</f>
        <v/>
      </c>
      <c r="R727" s="72">
        <f>IF(YEAR(M727)&lt;&gt;YEAR(M726), R726*EXP($C$20/52)+(-MAX(Q$2:Q726)*$C$19), R726*EXP($C$20/52))</f>
        <v/>
      </c>
      <c r="S727" s="73">
        <f>Q727/-R727</f>
        <v/>
      </c>
      <c r="T727" s="67" t="n"/>
      <c r="U727" s="67" t="n"/>
      <c r="V727" s="67" t="n"/>
    </row>
    <row r="728">
      <c r="H728" s="104" t="n">
        <v>36402</v>
      </c>
      <c r="I728" s="105" t="n">
        <v>2506.68994140625</v>
      </c>
      <c r="J728" s="106" t="n">
        <v>11.95601651629982</v>
      </c>
      <c r="K728" s="107">
        <f>K727*(1+Tbill_YTM)^(1/52)</f>
        <v/>
      </c>
      <c r="L728" s="67" t="n"/>
      <c r="M728" s="104" t="n">
        <v>36402</v>
      </c>
      <c r="N728" s="108">
        <f>N727*($I728/$I727)</f>
        <v/>
      </c>
      <c r="O728" s="108">
        <f t="array" ref="O728">IF(YEAR(M728)&lt;&gt;YEAR(M727),IF(O727&gt;INDEX(Table2xAcq.1[],_xlfn.AGGREGATE(15,6,(ROW(Tableyear1[])-ROW(INDEX(Tableyear1[],1,1))+1)/(YEAR(Tableyear1[])=YEAR(M727)),1)),O727-(O727-INDEX(Table2xAcq.1[],_xlfn.AGGREGATE(15,6,(ROW(Tableyear1[])-ROW(INDEX(Tableyear1[],1,1))+1)/(YEAR(Tableyear1[])=YEAR(M727)),1)))*$C$25,O727+MAX($Q$2:Q727)*$C$19),O727)*($J728/$J727)</f>
        <v/>
      </c>
      <c r="P728" s="108">
        <f t="array" ref="P728">IF(YEAR(M728)&lt;&gt;YEAR(M727),IF(O727&gt;INDEX(Table2xAcq.1[],_xlfn.AGGREGATE(15,6,(ROW(Tableyear1[])-ROW(INDEX(Tableyear1[],1,1))+1)/(YEAR(Tableyear1[])=YEAR(M727)),1)),P727+(O727-INDEX(Table2xAcq.1[],_xlfn.AGGREGATE(15,6,(ROW(Tableyear1[])-ROW(INDEX(Tableyear1[],1,1))+1)/(YEAR(Tableyear1[])=YEAR(M727)),1)))*$C$25,P727-MAX($Q$2:Q727)*$C$19),P727)*(1+Tbill_YTM)^(1/52)</f>
        <v/>
      </c>
      <c r="Q728" s="72">
        <f>SUM(N728:P728)</f>
        <v/>
      </c>
      <c r="R728" s="72">
        <f>IF(YEAR(M728)&lt;&gt;YEAR(M727), R727*EXP($C$20/52)+(-MAX(Q$2:Q727)*$C$19), R727*EXP($C$20/52))</f>
        <v/>
      </c>
      <c r="S728" s="73">
        <f>Q728/-R728</f>
        <v/>
      </c>
      <c r="T728" s="67" t="n"/>
      <c r="U728" s="67" t="n"/>
      <c r="V728" s="67" t="n"/>
    </row>
    <row r="729">
      <c r="H729" s="104" t="n">
        <v>36409</v>
      </c>
      <c r="I729" s="105" t="n">
        <v>2534.61010742187</v>
      </c>
      <c r="J729" s="106" t="n">
        <v>12.22235497364673</v>
      </c>
      <c r="K729" s="107">
        <f>K728*(1+Tbill_YTM)^(1/52)</f>
        <v/>
      </c>
      <c r="L729" s="67" t="n"/>
      <c r="M729" s="104" t="n">
        <v>36409</v>
      </c>
      <c r="N729" s="108">
        <f>N728*($I729/$I728)</f>
        <v/>
      </c>
      <c r="O729" s="108">
        <f t="array" ref="O729">IF(YEAR(M729)&lt;&gt;YEAR(M728),IF(O728&gt;INDEX(Table2xAcq.1[],_xlfn.AGGREGATE(15,6,(ROW(Tableyear1[])-ROW(INDEX(Tableyear1[],1,1))+1)/(YEAR(Tableyear1[])=YEAR(M728)),1)),O728-(O728-INDEX(Table2xAcq.1[],_xlfn.AGGREGATE(15,6,(ROW(Tableyear1[])-ROW(INDEX(Tableyear1[],1,1))+1)/(YEAR(Tableyear1[])=YEAR(M728)),1)))*$C$25,O728+MAX($Q$2:Q728)*$C$19),O728)*($J729/$J728)</f>
        <v/>
      </c>
      <c r="P729" s="108">
        <f t="array" ref="P729">IF(YEAR(M729)&lt;&gt;YEAR(M728),IF(O728&gt;INDEX(Table2xAcq.1[],_xlfn.AGGREGATE(15,6,(ROW(Tableyear1[])-ROW(INDEX(Tableyear1[],1,1))+1)/(YEAR(Tableyear1[])=YEAR(M728)),1)),P728+(O728-INDEX(Table2xAcq.1[],_xlfn.AGGREGATE(15,6,(ROW(Tableyear1[])-ROW(INDEX(Tableyear1[],1,1))+1)/(YEAR(Tableyear1[])=YEAR(M728)),1)))*$C$25,P728-MAX($Q$2:Q728)*$C$19),P728)*(1+Tbill_YTM)^(1/52)</f>
        <v/>
      </c>
      <c r="Q729" s="72">
        <f>SUM(N729:P729)</f>
        <v/>
      </c>
      <c r="R729" s="72">
        <f>IF(YEAR(M729)&lt;&gt;YEAR(M728), R728*EXP($C$20/52)+(-MAX(Q$2:Q728)*$C$19), R728*EXP($C$20/52))</f>
        <v/>
      </c>
      <c r="S729" s="73">
        <f>Q729/-R729</f>
        <v/>
      </c>
      <c r="T729" s="67" t="n"/>
      <c r="U729" s="67" t="n"/>
      <c r="V729" s="67" t="n"/>
    </row>
    <row r="730">
      <c r="H730" s="104" t="n">
        <v>36416</v>
      </c>
      <c r="I730" s="105" t="n">
        <v>2536.90991210937</v>
      </c>
      <c r="J730" s="106" t="n">
        <v>12.24453513396281</v>
      </c>
      <c r="K730" s="107">
        <f>K729*(1+Tbill_YTM)^(1/52)</f>
        <v/>
      </c>
      <c r="L730" s="67" t="n"/>
      <c r="M730" s="104" t="n">
        <v>36416</v>
      </c>
      <c r="N730" s="108">
        <f>N729*($I730/$I729)</f>
        <v/>
      </c>
      <c r="O730" s="108">
        <f t="array" ref="O730">IF(YEAR(M730)&lt;&gt;YEAR(M729),IF(O729&gt;INDEX(Table2xAcq.1[],_xlfn.AGGREGATE(15,6,(ROW(Tableyear1[])-ROW(INDEX(Tableyear1[],1,1))+1)/(YEAR(Tableyear1[])=YEAR(M729)),1)),O729-(O729-INDEX(Table2xAcq.1[],_xlfn.AGGREGATE(15,6,(ROW(Tableyear1[])-ROW(INDEX(Tableyear1[],1,1))+1)/(YEAR(Tableyear1[])=YEAR(M729)),1)))*$C$25,O729+MAX($Q$2:Q729)*$C$19),O729)*($J730/$J729)</f>
        <v/>
      </c>
      <c r="P730" s="108">
        <f t="array" ref="P730">IF(YEAR(M730)&lt;&gt;YEAR(M729),IF(O729&gt;INDEX(Table2xAcq.1[],_xlfn.AGGREGATE(15,6,(ROW(Tableyear1[])-ROW(INDEX(Tableyear1[],1,1))+1)/(YEAR(Tableyear1[])=YEAR(M729)),1)),P729+(O729-INDEX(Table2xAcq.1[],_xlfn.AGGREGATE(15,6,(ROW(Tableyear1[])-ROW(INDEX(Tableyear1[],1,1))+1)/(YEAR(Tableyear1[])=YEAR(M729)),1)))*$C$25,P729-MAX($Q$2:Q729)*$C$19),P729)*(1+Tbill_YTM)^(1/52)</f>
        <v/>
      </c>
      <c r="Q730" s="72">
        <f>SUM(N730:P730)</f>
        <v/>
      </c>
      <c r="R730" s="72">
        <f>IF(YEAR(M730)&lt;&gt;YEAR(M729), R729*EXP($C$20/52)+(-MAX(Q$2:Q729)*$C$19), R729*EXP($C$20/52))</f>
        <v/>
      </c>
      <c r="S730" s="73">
        <f>Q730/-R730</f>
        <v/>
      </c>
      <c r="T730" s="67" t="n"/>
      <c r="U730" s="67" t="n"/>
      <c r="V730" s="67" t="n"/>
    </row>
    <row r="731">
      <c r="H731" s="104" t="n">
        <v>36423</v>
      </c>
      <c r="I731" s="105" t="n">
        <v>2399.580078125</v>
      </c>
      <c r="J731" s="106" t="n">
        <v>10.91887514963586</v>
      </c>
      <c r="K731" s="107">
        <f>K730*(1+Tbill_YTM)^(1/52)</f>
        <v/>
      </c>
      <c r="L731" s="67" t="n"/>
      <c r="M731" s="104" t="n">
        <v>36423</v>
      </c>
      <c r="N731" s="108">
        <f>N730*($I731/$I730)</f>
        <v/>
      </c>
      <c r="O731" s="108">
        <f t="array" ref="O731">IF(YEAR(M731)&lt;&gt;YEAR(M730),IF(O730&gt;INDEX(Table2xAcq.1[],_xlfn.AGGREGATE(15,6,(ROW(Tableyear1[])-ROW(INDEX(Tableyear1[],1,1))+1)/(YEAR(Tableyear1[])=YEAR(M730)),1)),O730-(O730-INDEX(Table2xAcq.1[],_xlfn.AGGREGATE(15,6,(ROW(Tableyear1[])-ROW(INDEX(Tableyear1[],1,1))+1)/(YEAR(Tableyear1[])=YEAR(M730)),1)))*$C$25,O730+MAX($Q$2:Q730)*$C$19),O730)*($J731/$J730)</f>
        <v/>
      </c>
      <c r="P731" s="108">
        <f t="array" ref="P731">IF(YEAR(M731)&lt;&gt;YEAR(M730),IF(O730&gt;INDEX(Table2xAcq.1[],_xlfn.AGGREGATE(15,6,(ROW(Tableyear1[])-ROW(INDEX(Tableyear1[],1,1))+1)/(YEAR(Tableyear1[])=YEAR(M730)),1)),P730+(O730-INDEX(Table2xAcq.1[],_xlfn.AGGREGATE(15,6,(ROW(Tableyear1[])-ROW(INDEX(Tableyear1[],1,1))+1)/(YEAR(Tableyear1[])=YEAR(M730)),1)))*$C$25,P730-MAX($Q$2:Q730)*$C$19),P730)*(1+Tbill_YTM)^(1/52)</f>
        <v/>
      </c>
      <c r="Q731" s="72">
        <f>SUM(N731:P731)</f>
        <v/>
      </c>
      <c r="R731" s="72">
        <f>IF(YEAR(M731)&lt;&gt;YEAR(M730), R730*EXP($C$20/52)+(-MAX(Q$2:Q730)*$C$19), R730*EXP($C$20/52))</f>
        <v/>
      </c>
      <c r="S731" s="73">
        <f>Q731/-R731</f>
        <v/>
      </c>
      <c r="T731" s="67" t="n"/>
      <c r="U731" s="67" t="n"/>
      <c r="V731" s="67" t="n"/>
    </row>
    <row r="732">
      <c r="H732" s="104" t="n">
        <v>36430</v>
      </c>
      <c r="I732" s="105" t="n">
        <v>2404.44995117187</v>
      </c>
      <c r="J732" s="106" t="n">
        <v>10.96319418385196</v>
      </c>
      <c r="K732" s="107">
        <f>K731*(1+Tbill_YTM)^(1/52)</f>
        <v/>
      </c>
      <c r="L732" s="67" t="n"/>
      <c r="M732" s="104" t="n">
        <v>36430</v>
      </c>
      <c r="N732" s="108">
        <f>N731*($I732/$I731)</f>
        <v/>
      </c>
      <c r="O732" s="108">
        <f t="array" ref="O732">IF(YEAR(M732)&lt;&gt;YEAR(M731),IF(O731&gt;INDEX(Table2xAcq.1[],_xlfn.AGGREGATE(15,6,(ROW(Tableyear1[])-ROW(INDEX(Tableyear1[],1,1))+1)/(YEAR(Tableyear1[])=YEAR(M731)),1)),O731-(O731-INDEX(Table2xAcq.1[],_xlfn.AGGREGATE(15,6,(ROW(Tableyear1[])-ROW(INDEX(Tableyear1[],1,1))+1)/(YEAR(Tableyear1[])=YEAR(M731)),1)))*$C$25,O731+MAX($Q$2:Q731)*$C$19),O731)*($J732/$J731)</f>
        <v/>
      </c>
      <c r="P732" s="108">
        <f t="array" ref="P732">IF(YEAR(M732)&lt;&gt;YEAR(M731),IF(O731&gt;INDEX(Table2xAcq.1[],_xlfn.AGGREGATE(15,6,(ROW(Tableyear1[])-ROW(INDEX(Tableyear1[],1,1))+1)/(YEAR(Tableyear1[])=YEAR(M731)),1)),P731+(O731-INDEX(Table2xAcq.1[],_xlfn.AGGREGATE(15,6,(ROW(Tableyear1[])-ROW(INDEX(Tableyear1[],1,1))+1)/(YEAR(Tableyear1[])=YEAR(M731)),1)))*$C$25,P731-MAX($Q$2:Q731)*$C$19),P731)*(1+Tbill_YTM)^(1/52)</f>
        <v/>
      </c>
      <c r="Q732" s="72">
        <f>SUM(N732:P732)</f>
        <v/>
      </c>
      <c r="R732" s="72">
        <f>IF(YEAR(M732)&lt;&gt;YEAR(M731), R731*EXP($C$20/52)+(-MAX(Q$2:Q731)*$C$19), R731*EXP($C$20/52))</f>
        <v/>
      </c>
      <c r="S732" s="73">
        <f>Q732/-R732</f>
        <v/>
      </c>
      <c r="T732" s="67" t="n"/>
      <c r="U732" s="67" t="n"/>
      <c r="V732" s="67" t="n"/>
    </row>
    <row r="733">
      <c r="H733" s="104" t="n">
        <v>36437</v>
      </c>
      <c r="I733" s="105" t="n">
        <v>2555.36010742187</v>
      </c>
      <c r="J733" s="106" t="n">
        <v>12.3393570326381</v>
      </c>
      <c r="K733" s="107">
        <f>K732*(1+Tbill_YTM)^(1/52)</f>
        <v/>
      </c>
      <c r="L733" s="67" t="n"/>
      <c r="M733" s="104" t="n">
        <v>36437</v>
      </c>
      <c r="N733" s="108">
        <f>N732*($I733/$I732)</f>
        <v/>
      </c>
      <c r="O733" s="108">
        <f t="array" ref="O733">IF(YEAR(M733)&lt;&gt;YEAR(M732),IF(O732&gt;INDEX(Table2xAcq.1[],_xlfn.AGGREGATE(15,6,(ROW(Tableyear1[])-ROW(INDEX(Tableyear1[],1,1))+1)/(YEAR(Tableyear1[])=YEAR(M732)),1)),O732-(O732-INDEX(Table2xAcq.1[],_xlfn.AGGREGATE(15,6,(ROW(Tableyear1[])-ROW(INDEX(Tableyear1[],1,1))+1)/(YEAR(Tableyear1[])=YEAR(M732)),1)))*$C$25,O732+MAX($Q$2:Q732)*$C$19),O732)*($J733/$J732)</f>
        <v/>
      </c>
      <c r="P733" s="108">
        <f t="array" ref="P733">IF(YEAR(M733)&lt;&gt;YEAR(M732),IF(O732&gt;INDEX(Table2xAcq.1[],_xlfn.AGGREGATE(15,6,(ROW(Tableyear1[])-ROW(INDEX(Tableyear1[],1,1))+1)/(YEAR(Tableyear1[])=YEAR(M732)),1)),P732+(O732-INDEX(Table2xAcq.1[],_xlfn.AGGREGATE(15,6,(ROW(Tableyear1[])-ROW(INDEX(Tableyear1[],1,1))+1)/(YEAR(Tableyear1[])=YEAR(M732)),1)))*$C$25,P732-MAX($Q$2:Q732)*$C$19),P732)*(1+Tbill_YTM)^(1/52)</f>
        <v/>
      </c>
      <c r="Q733" s="72">
        <f>SUM(N733:P733)</f>
        <v/>
      </c>
      <c r="R733" s="72">
        <f>IF(YEAR(M733)&lt;&gt;YEAR(M732), R732*EXP($C$20/52)+(-MAX(Q$2:Q732)*$C$19), R732*EXP($C$20/52))</f>
        <v/>
      </c>
      <c r="S733" s="73">
        <f>Q733/-R733</f>
        <v/>
      </c>
      <c r="T733" s="67" t="n"/>
      <c r="U733" s="67" t="n"/>
      <c r="V733" s="67" t="n"/>
    </row>
    <row r="734">
      <c r="H734" s="104" t="n">
        <v>36444</v>
      </c>
      <c r="I734" s="105" t="n">
        <v>2403.81005859375</v>
      </c>
      <c r="J734" s="106" t="n">
        <v>10.87574323091009</v>
      </c>
      <c r="K734" s="107">
        <f>K733*(1+Tbill_YTM)^(1/52)</f>
        <v/>
      </c>
      <c r="L734" s="67" t="n"/>
      <c r="M734" s="104" t="n">
        <v>36444</v>
      </c>
      <c r="N734" s="108">
        <f>N733*($I734/$I733)</f>
        <v/>
      </c>
      <c r="O734" s="108">
        <f t="array" ref="O734">IF(YEAR(M734)&lt;&gt;YEAR(M733),IF(O733&gt;INDEX(Table2xAcq.1[],_xlfn.AGGREGATE(15,6,(ROW(Tableyear1[])-ROW(INDEX(Tableyear1[],1,1))+1)/(YEAR(Tableyear1[])=YEAR(M733)),1)),O733-(O733-INDEX(Table2xAcq.1[],_xlfn.AGGREGATE(15,6,(ROW(Tableyear1[])-ROW(INDEX(Tableyear1[],1,1))+1)/(YEAR(Tableyear1[])=YEAR(M733)),1)))*$C$25,O733+MAX($Q$2:Q733)*$C$19),O733)*($J734/$J733)</f>
        <v/>
      </c>
      <c r="P734" s="108">
        <f t="array" ref="P734">IF(YEAR(M734)&lt;&gt;YEAR(M733),IF(O733&gt;INDEX(Table2xAcq.1[],_xlfn.AGGREGATE(15,6,(ROW(Tableyear1[])-ROW(INDEX(Tableyear1[],1,1))+1)/(YEAR(Tableyear1[])=YEAR(M733)),1)),P733+(O733-INDEX(Table2xAcq.1[],_xlfn.AGGREGATE(15,6,(ROW(Tableyear1[])-ROW(INDEX(Tableyear1[],1,1))+1)/(YEAR(Tableyear1[])=YEAR(M733)),1)))*$C$25,P733-MAX($Q$2:Q733)*$C$19),P733)*(1+Tbill_YTM)^(1/52)</f>
        <v/>
      </c>
      <c r="Q734" s="72">
        <f>SUM(N734:P734)</f>
        <v/>
      </c>
      <c r="R734" s="72">
        <f>IF(YEAR(M734)&lt;&gt;YEAR(M733), R733*EXP($C$20/52)+(-MAX(Q$2:Q733)*$C$19), R733*EXP($C$20/52))</f>
        <v/>
      </c>
      <c r="S734" s="73">
        <f>Q734/-R734</f>
        <v/>
      </c>
      <c r="T734" s="67" t="n"/>
      <c r="U734" s="67" t="n"/>
      <c r="V734" s="67" t="n"/>
    </row>
    <row r="735">
      <c r="H735" s="104" t="n">
        <v>36451</v>
      </c>
      <c r="I735" s="105" t="n">
        <v>2485.89990234375</v>
      </c>
      <c r="J735" s="106" t="n">
        <v>11.61855405267096</v>
      </c>
      <c r="K735" s="107">
        <f>K734*(1+Tbill_YTM)^(1/52)</f>
        <v/>
      </c>
      <c r="L735" s="67" t="n"/>
      <c r="M735" s="104" t="n">
        <v>36451</v>
      </c>
      <c r="N735" s="108">
        <f>N734*($I735/$I734)</f>
        <v/>
      </c>
      <c r="O735" s="108">
        <f t="array" ref="O735">IF(YEAR(M735)&lt;&gt;YEAR(M734),IF(O734&gt;INDEX(Table2xAcq.1[],_xlfn.AGGREGATE(15,6,(ROW(Tableyear1[])-ROW(INDEX(Tableyear1[],1,1))+1)/(YEAR(Tableyear1[])=YEAR(M734)),1)),O734-(O734-INDEX(Table2xAcq.1[],_xlfn.AGGREGATE(15,6,(ROW(Tableyear1[])-ROW(INDEX(Tableyear1[],1,1))+1)/(YEAR(Tableyear1[])=YEAR(M734)),1)))*$C$25,O734+MAX($Q$2:Q734)*$C$19),O734)*($J735/$J734)</f>
        <v/>
      </c>
      <c r="P735" s="108">
        <f t="array" ref="P735">IF(YEAR(M735)&lt;&gt;YEAR(M734),IF(O734&gt;INDEX(Table2xAcq.1[],_xlfn.AGGREGATE(15,6,(ROW(Tableyear1[])-ROW(INDEX(Tableyear1[],1,1))+1)/(YEAR(Tableyear1[])=YEAR(M734)),1)),P734+(O734-INDEX(Table2xAcq.1[],_xlfn.AGGREGATE(15,6,(ROW(Tableyear1[])-ROW(INDEX(Tableyear1[],1,1))+1)/(YEAR(Tableyear1[])=YEAR(M734)),1)))*$C$25,P734-MAX($Q$2:Q734)*$C$19),P734)*(1+Tbill_YTM)^(1/52)</f>
        <v/>
      </c>
      <c r="Q735" s="72">
        <f>SUM(N735:P735)</f>
        <v/>
      </c>
      <c r="R735" s="72">
        <f>IF(YEAR(M735)&lt;&gt;YEAR(M734), R734*EXP($C$20/52)+(-MAX(Q$2:Q734)*$C$19), R734*EXP($C$20/52))</f>
        <v/>
      </c>
      <c r="S735" s="73">
        <f>Q735/-R735</f>
        <v/>
      </c>
      <c r="T735" s="67" t="n"/>
      <c r="U735" s="67" t="n"/>
      <c r="V735" s="67" t="n"/>
    </row>
    <row r="736">
      <c r="H736" s="104" t="n">
        <v>36458</v>
      </c>
      <c r="I736" s="105" t="n">
        <v>2637.43994140625</v>
      </c>
      <c r="J736" s="106" t="n">
        <v>13.03508424628939</v>
      </c>
      <c r="K736" s="107">
        <f>K735*(1+Tbill_YTM)^(1/52)</f>
        <v/>
      </c>
      <c r="L736" s="67" t="n"/>
      <c r="M736" s="104" t="n">
        <v>36458</v>
      </c>
      <c r="N736" s="108">
        <f>N735*($I736/$I735)</f>
        <v/>
      </c>
      <c r="O736" s="108">
        <f t="array" ref="O736">IF(YEAR(M736)&lt;&gt;YEAR(M735),IF(O735&gt;INDEX(Table2xAcq.1[],_xlfn.AGGREGATE(15,6,(ROW(Tableyear1[])-ROW(INDEX(Tableyear1[],1,1))+1)/(YEAR(Tableyear1[])=YEAR(M735)),1)),O735-(O735-INDEX(Table2xAcq.1[],_xlfn.AGGREGATE(15,6,(ROW(Tableyear1[])-ROW(INDEX(Tableyear1[],1,1))+1)/(YEAR(Tableyear1[])=YEAR(M735)),1)))*$C$25,O735+MAX($Q$2:Q735)*$C$19),O735)*($J736/$J735)</f>
        <v/>
      </c>
      <c r="P736" s="108">
        <f t="array" ref="P736">IF(YEAR(M736)&lt;&gt;YEAR(M735),IF(O735&gt;INDEX(Table2xAcq.1[],_xlfn.AGGREGATE(15,6,(ROW(Tableyear1[])-ROW(INDEX(Tableyear1[],1,1))+1)/(YEAR(Tableyear1[])=YEAR(M735)),1)),P735+(O735-INDEX(Table2xAcq.1[],_xlfn.AGGREGATE(15,6,(ROW(Tableyear1[])-ROW(INDEX(Tableyear1[],1,1))+1)/(YEAR(Tableyear1[])=YEAR(M735)),1)))*$C$25,P735-MAX($Q$2:Q735)*$C$19),P735)*(1+Tbill_YTM)^(1/52)</f>
        <v/>
      </c>
      <c r="Q736" s="72">
        <f>SUM(N736:P736)</f>
        <v/>
      </c>
      <c r="R736" s="72">
        <f>IF(YEAR(M736)&lt;&gt;YEAR(M735), R735*EXP($C$20/52)+(-MAX(Q$2:Q735)*$C$19), R735*EXP($C$20/52))</f>
        <v/>
      </c>
      <c r="S736" s="73">
        <f>Q736/-R736</f>
        <v/>
      </c>
      <c r="T736" s="67" t="n"/>
      <c r="U736" s="67" t="n"/>
      <c r="V736" s="67" t="n"/>
    </row>
    <row r="737">
      <c r="H737" s="104" t="n">
        <v>36465</v>
      </c>
      <c r="I737" s="105" t="n">
        <v>2755.69995117187</v>
      </c>
      <c r="J737" s="106" t="n">
        <v>14.20404295208645</v>
      </c>
      <c r="K737" s="107">
        <f>K736*(1+Tbill_YTM)^(1/52)</f>
        <v/>
      </c>
      <c r="L737" s="67" t="n"/>
      <c r="M737" s="104" t="n">
        <v>36465</v>
      </c>
      <c r="N737" s="108">
        <f>N736*($I737/$I736)</f>
        <v/>
      </c>
      <c r="O737" s="108">
        <f t="array" ref="O737">IF(YEAR(M737)&lt;&gt;YEAR(M736),IF(O736&gt;INDEX(Table2xAcq.1[],_xlfn.AGGREGATE(15,6,(ROW(Tableyear1[])-ROW(INDEX(Tableyear1[],1,1))+1)/(YEAR(Tableyear1[])=YEAR(M736)),1)),O736-(O736-INDEX(Table2xAcq.1[],_xlfn.AGGREGATE(15,6,(ROW(Tableyear1[])-ROW(INDEX(Tableyear1[],1,1))+1)/(YEAR(Tableyear1[])=YEAR(M736)),1)))*$C$25,O736+MAX($Q$2:Q736)*$C$19),O736)*($J737/$J736)</f>
        <v/>
      </c>
      <c r="P737" s="108">
        <f t="array" ref="P737">IF(YEAR(M737)&lt;&gt;YEAR(M736),IF(O736&gt;INDEX(Table2xAcq.1[],_xlfn.AGGREGATE(15,6,(ROW(Tableyear1[])-ROW(INDEX(Tableyear1[],1,1))+1)/(YEAR(Tableyear1[])=YEAR(M736)),1)),P736+(O736-INDEX(Table2xAcq.1[],_xlfn.AGGREGATE(15,6,(ROW(Tableyear1[])-ROW(INDEX(Tableyear1[],1,1))+1)/(YEAR(Tableyear1[])=YEAR(M736)),1)))*$C$25,P736-MAX($Q$2:Q736)*$C$19),P736)*(1+Tbill_YTM)^(1/52)</f>
        <v/>
      </c>
      <c r="Q737" s="72">
        <f>SUM(N737:P737)</f>
        <v/>
      </c>
      <c r="R737" s="72">
        <f>IF(YEAR(M737)&lt;&gt;YEAR(M736), R736*EXP($C$20/52)+(-MAX(Q$2:Q736)*$C$19), R736*EXP($C$20/52))</f>
        <v/>
      </c>
      <c r="S737" s="73">
        <f>Q737/-R737</f>
        <v/>
      </c>
      <c r="T737" s="67" t="n"/>
      <c r="U737" s="67" t="n"/>
      <c r="V737" s="67" t="n"/>
    </row>
    <row r="738">
      <c r="H738" s="104" t="n">
        <v>36472</v>
      </c>
      <c r="I738" s="105" t="n">
        <v>2888.90991210937</v>
      </c>
      <c r="J738" s="106" t="n">
        <v>15.57728390017833</v>
      </c>
      <c r="K738" s="107">
        <f>K737*(1+Tbill_YTM)^(1/52)</f>
        <v/>
      </c>
      <c r="L738" s="67" t="n"/>
      <c r="M738" s="104" t="n">
        <v>36472</v>
      </c>
      <c r="N738" s="108">
        <f>N737*($I738/$I737)</f>
        <v/>
      </c>
      <c r="O738" s="108">
        <f t="array" ref="O738">IF(YEAR(M738)&lt;&gt;YEAR(M737),IF(O737&gt;INDEX(Table2xAcq.1[],_xlfn.AGGREGATE(15,6,(ROW(Tableyear1[])-ROW(INDEX(Tableyear1[],1,1))+1)/(YEAR(Tableyear1[])=YEAR(M737)),1)),O737-(O737-INDEX(Table2xAcq.1[],_xlfn.AGGREGATE(15,6,(ROW(Tableyear1[])-ROW(INDEX(Tableyear1[],1,1))+1)/(YEAR(Tableyear1[])=YEAR(M737)),1)))*$C$25,O737+MAX($Q$2:Q737)*$C$19),O737)*($J738/$J737)</f>
        <v/>
      </c>
      <c r="P738" s="108">
        <f t="array" ref="P738">IF(YEAR(M738)&lt;&gt;YEAR(M737),IF(O737&gt;INDEX(Table2xAcq.1[],_xlfn.AGGREGATE(15,6,(ROW(Tableyear1[])-ROW(INDEX(Tableyear1[],1,1))+1)/(YEAR(Tableyear1[])=YEAR(M737)),1)),P737+(O737-INDEX(Table2xAcq.1[],_xlfn.AGGREGATE(15,6,(ROW(Tableyear1[])-ROW(INDEX(Tableyear1[],1,1))+1)/(YEAR(Tableyear1[])=YEAR(M737)),1)))*$C$25,P737-MAX($Q$2:Q737)*$C$19),P737)*(1+Tbill_YTM)^(1/52)</f>
        <v/>
      </c>
      <c r="Q738" s="72">
        <f>SUM(N738:P738)</f>
        <v/>
      </c>
      <c r="R738" s="72">
        <f>IF(YEAR(M738)&lt;&gt;YEAR(M737), R737*EXP($C$20/52)+(-MAX(Q$2:Q737)*$C$19), R737*EXP($C$20/52))</f>
        <v/>
      </c>
      <c r="S738" s="73">
        <f>Q738/-R738</f>
        <v/>
      </c>
      <c r="T738" s="67" t="n"/>
      <c r="U738" s="67" t="n"/>
      <c r="V738" s="67" t="n"/>
    </row>
    <row r="739">
      <c r="H739" s="104" t="n">
        <v>36479</v>
      </c>
      <c r="I739" s="105" t="n">
        <v>3028.84008789062</v>
      </c>
      <c r="J739" s="106" t="n">
        <v>17.08631820077017</v>
      </c>
      <c r="K739" s="107">
        <f>K738*(1+Tbill_YTM)^(1/52)</f>
        <v/>
      </c>
      <c r="L739" s="67" t="n"/>
      <c r="M739" s="104" t="n">
        <v>36479</v>
      </c>
      <c r="N739" s="108">
        <f>N738*($I739/$I738)</f>
        <v/>
      </c>
      <c r="O739" s="108">
        <f t="array" ref="O739">IF(YEAR(M739)&lt;&gt;YEAR(M738),IF(O738&gt;INDEX(Table2xAcq.1[],_xlfn.AGGREGATE(15,6,(ROW(Tableyear1[])-ROW(INDEX(Tableyear1[],1,1))+1)/(YEAR(Tableyear1[])=YEAR(M738)),1)),O738-(O738-INDEX(Table2xAcq.1[],_xlfn.AGGREGATE(15,6,(ROW(Tableyear1[])-ROW(INDEX(Tableyear1[],1,1))+1)/(YEAR(Tableyear1[])=YEAR(M738)),1)))*$C$25,O738+MAX($Q$2:Q738)*$C$19),O738)*($J739/$J738)</f>
        <v/>
      </c>
      <c r="P739" s="108">
        <f t="array" ref="P739">IF(YEAR(M739)&lt;&gt;YEAR(M738),IF(O738&gt;INDEX(Table2xAcq.1[],_xlfn.AGGREGATE(15,6,(ROW(Tableyear1[])-ROW(INDEX(Tableyear1[],1,1))+1)/(YEAR(Tableyear1[])=YEAR(M738)),1)),P738+(O738-INDEX(Table2xAcq.1[],_xlfn.AGGREGATE(15,6,(ROW(Tableyear1[])-ROW(INDEX(Tableyear1[],1,1))+1)/(YEAR(Tableyear1[])=YEAR(M738)),1)))*$C$25,P738-MAX($Q$2:Q738)*$C$19),P738)*(1+Tbill_YTM)^(1/52)</f>
        <v/>
      </c>
      <c r="Q739" s="72">
        <f>SUM(N739:P739)</f>
        <v/>
      </c>
      <c r="R739" s="72">
        <f>IF(YEAR(M739)&lt;&gt;YEAR(M738), R738*EXP($C$20/52)+(-MAX(Q$2:Q738)*$C$19), R738*EXP($C$20/52))</f>
        <v/>
      </c>
      <c r="S739" s="73">
        <f>Q739/-R739</f>
        <v/>
      </c>
      <c r="T739" s="67" t="n"/>
      <c r="U739" s="67" t="n"/>
      <c r="V739" s="67" t="n"/>
    </row>
    <row r="740">
      <c r="H740" s="104" t="n">
        <v>36486</v>
      </c>
      <c r="I740" s="105" t="n">
        <v>3116.6201171875</v>
      </c>
      <c r="J740" s="106" t="n">
        <v>18.07668908118462</v>
      </c>
      <c r="K740" s="107">
        <f>K739*(1+Tbill_YTM)^(1/52)</f>
        <v/>
      </c>
      <c r="L740" s="67" t="n"/>
      <c r="M740" s="104" t="n">
        <v>36486</v>
      </c>
      <c r="N740" s="108">
        <f>N739*($I740/$I739)</f>
        <v/>
      </c>
      <c r="O740" s="108">
        <f t="array" ref="O740">IF(YEAR(M740)&lt;&gt;YEAR(M739),IF(O739&gt;INDEX(Table2xAcq.1[],_xlfn.AGGREGATE(15,6,(ROW(Tableyear1[])-ROW(INDEX(Tableyear1[],1,1))+1)/(YEAR(Tableyear1[])=YEAR(M739)),1)),O739-(O739-INDEX(Table2xAcq.1[],_xlfn.AGGREGATE(15,6,(ROW(Tableyear1[])-ROW(INDEX(Tableyear1[],1,1))+1)/(YEAR(Tableyear1[])=YEAR(M739)),1)))*$C$25,O739+MAX($Q$2:Q739)*$C$19),O739)*($J740/$J739)</f>
        <v/>
      </c>
      <c r="P740" s="108">
        <f t="array" ref="P740">IF(YEAR(M740)&lt;&gt;YEAR(M739),IF(O739&gt;INDEX(Table2xAcq.1[],_xlfn.AGGREGATE(15,6,(ROW(Tableyear1[])-ROW(INDEX(Tableyear1[],1,1))+1)/(YEAR(Tableyear1[])=YEAR(M739)),1)),P739+(O739-INDEX(Table2xAcq.1[],_xlfn.AGGREGATE(15,6,(ROW(Tableyear1[])-ROW(INDEX(Tableyear1[],1,1))+1)/(YEAR(Tableyear1[])=YEAR(M739)),1)))*$C$25,P739-MAX($Q$2:Q739)*$C$19),P739)*(1+Tbill_YTM)^(1/52)</f>
        <v/>
      </c>
      <c r="Q740" s="72">
        <f>SUM(N740:P740)</f>
        <v/>
      </c>
      <c r="R740" s="72">
        <f>IF(YEAR(M740)&lt;&gt;YEAR(M739), R739*EXP($C$20/52)+(-MAX(Q$2:Q739)*$C$19), R739*EXP($C$20/52))</f>
        <v/>
      </c>
      <c r="S740" s="73">
        <f>Q740/-R740</f>
        <v/>
      </c>
      <c r="T740" s="67" t="n"/>
      <c r="U740" s="67" t="n"/>
      <c r="V740" s="67" t="n"/>
    </row>
    <row r="741">
      <c r="H741" s="104" t="n">
        <v>36493</v>
      </c>
      <c r="I741" s="105" t="n">
        <v>3172.3701171875</v>
      </c>
      <c r="J741" s="106" t="n">
        <v>18.7233995421217</v>
      </c>
      <c r="K741" s="107">
        <f>K740*(1+Tbill_YTM)^(1/52)</f>
        <v/>
      </c>
      <c r="L741" s="67" t="n"/>
      <c r="M741" s="104" t="n">
        <v>36493</v>
      </c>
      <c r="N741" s="108">
        <f>N740*($I741/$I740)</f>
        <v/>
      </c>
      <c r="O741" s="108">
        <f t="array" ref="O741">IF(YEAR(M741)&lt;&gt;YEAR(M740),IF(O740&gt;INDEX(Table2xAcq.1[],_xlfn.AGGREGATE(15,6,(ROW(Tableyear1[])-ROW(INDEX(Tableyear1[],1,1))+1)/(YEAR(Tableyear1[])=YEAR(M740)),1)),O740-(O740-INDEX(Table2xAcq.1[],_xlfn.AGGREGATE(15,6,(ROW(Tableyear1[])-ROW(INDEX(Tableyear1[],1,1))+1)/(YEAR(Tableyear1[])=YEAR(M740)),1)))*$C$25,O740+MAX($Q$2:Q740)*$C$19),O740)*($J741/$J740)</f>
        <v/>
      </c>
      <c r="P741" s="108">
        <f t="array" ref="P741">IF(YEAR(M741)&lt;&gt;YEAR(M740),IF(O740&gt;INDEX(Table2xAcq.1[],_xlfn.AGGREGATE(15,6,(ROW(Tableyear1[])-ROW(INDEX(Tableyear1[],1,1))+1)/(YEAR(Tableyear1[])=YEAR(M740)),1)),P740+(O740-INDEX(Table2xAcq.1[],_xlfn.AGGREGATE(15,6,(ROW(Tableyear1[])-ROW(INDEX(Tableyear1[],1,1))+1)/(YEAR(Tableyear1[])=YEAR(M740)),1)))*$C$25,P740-MAX($Q$2:Q740)*$C$19),P740)*(1+Tbill_YTM)^(1/52)</f>
        <v/>
      </c>
      <c r="Q741" s="72">
        <f>SUM(N741:P741)</f>
        <v/>
      </c>
      <c r="R741" s="72">
        <f>IF(YEAR(M741)&lt;&gt;YEAR(M740), R740*EXP($C$20/52)+(-MAX(Q$2:Q740)*$C$19), R740*EXP($C$20/52))</f>
        <v/>
      </c>
      <c r="S741" s="73">
        <f>Q741/-R741</f>
        <v/>
      </c>
      <c r="T741" s="67" t="n"/>
      <c r="U741" s="67" t="n"/>
      <c r="V741" s="67" t="n"/>
    </row>
    <row r="742">
      <c r="H742" s="104" t="n">
        <v>36500</v>
      </c>
      <c r="I742" s="105" t="n">
        <v>3203.28002929687</v>
      </c>
      <c r="J742" s="106" t="n">
        <v>19.08826153038724</v>
      </c>
      <c r="K742" s="107">
        <f>K741*(1+Tbill_YTM)^(1/52)</f>
        <v/>
      </c>
      <c r="L742" s="67" t="n"/>
      <c r="M742" s="104" t="n">
        <v>36500</v>
      </c>
      <c r="N742" s="108">
        <f>N741*($I742/$I741)</f>
        <v/>
      </c>
      <c r="O742" s="108">
        <f t="array" ref="O742">IF(YEAR(M742)&lt;&gt;YEAR(M741),IF(O741&gt;INDEX(Table2xAcq.1[],_xlfn.AGGREGATE(15,6,(ROW(Tableyear1[])-ROW(INDEX(Tableyear1[],1,1))+1)/(YEAR(Tableyear1[])=YEAR(M741)),1)),O741-(O741-INDEX(Table2xAcq.1[],_xlfn.AGGREGATE(15,6,(ROW(Tableyear1[])-ROW(INDEX(Tableyear1[],1,1))+1)/(YEAR(Tableyear1[])=YEAR(M741)),1)))*$C$25,O741+MAX($Q$2:Q741)*$C$19),O741)*($J742/$J741)</f>
        <v/>
      </c>
      <c r="P742" s="108">
        <f t="array" ref="P742">IF(YEAR(M742)&lt;&gt;YEAR(M741),IF(O741&gt;INDEX(Table2xAcq.1[],_xlfn.AGGREGATE(15,6,(ROW(Tableyear1[])-ROW(INDEX(Tableyear1[],1,1))+1)/(YEAR(Tableyear1[])=YEAR(M741)),1)),P741+(O741-INDEX(Table2xAcq.1[],_xlfn.AGGREGATE(15,6,(ROW(Tableyear1[])-ROW(INDEX(Tableyear1[],1,1))+1)/(YEAR(Tableyear1[])=YEAR(M741)),1)))*$C$25,P741-MAX($Q$2:Q741)*$C$19),P741)*(1+Tbill_YTM)^(1/52)</f>
        <v/>
      </c>
      <c r="Q742" s="72">
        <f>SUM(N742:P742)</f>
        <v/>
      </c>
      <c r="R742" s="72">
        <f>IF(YEAR(M742)&lt;&gt;YEAR(M741), R741*EXP($C$20/52)+(-MAX(Q$2:Q741)*$C$19), R741*EXP($C$20/52))</f>
        <v/>
      </c>
      <c r="S742" s="73">
        <f>Q742/-R742</f>
        <v/>
      </c>
      <c r="T742" s="67" t="n"/>
      <c r="U742" s="67" t="n"/>
      <c r="V742" s="67" t="n"/>
    </row>
    <row r="743">
      <c r="H743" s="104" t="n">
        <v>36507</v>
      </c>
      <c r="I743" s="105" t="n">
        <v>3359.86010742187</v>
      </c>
      <c r="J743" s="106" t="n">
        <v>20.95437467339243</v>
      </c>
      <c r="K743" s="107">
        <f>K742*(1+Tbill_YTM)^(1/52)</f>
        <v/>
      </c>
      <c r="L743" s="67" t="n"/>
      <c r="M743" s="104" t="n">
        <v>36507</v>
      </c>
      <c r="N743" s="108">
        <f>N742*($I743/$I742)</f>
        <v/>
      </c>
      <c r="O743" s="108">
        <f t="array" ref="O743">IF(YEAR(M743)&lt;&gt;YEAR(M742),IF(O742&gt;INDEX(Table2xAcq.1[],_xlfn.AGGREGATE(15,6,(ROW(Tableyear1[])-ROW(INDEX(Tableyear1[],1,1))+1)/(YEAR(Tableyear1[])=YEAR(M742)),1)),O742-(O742-INDEX(Table2xAcq.1[],_xlfn.AGGREGATE(15,6,(ROW(Tableyear1[])-ROW(INDEX(Tableyear1[],1,1))+1)/(YEAR(Tableyear1[])=YEAR(M742)),1)))*$C$25,O742+MAX($Q$2:Q742)*$C$19),O742)*($J743/$J742)</f>
        <v/>
      </c>
      <c r="P743" s="108">
        <f t="array" ref="P743">IF(YEAR(M743)&lt;&gt;YEAR(M742),IF(O742&gt;INDEX(Table2xAcq.1[],_xlfn.AGGREGATE(15,6,(ROW(Tableyear1[])-ROW(INDEX(Tableyear1[],1,1))+1)/(YEAR(Tableyear1[])=YEAR(M742)),1)),P742+(O742-INDEX(Table2xAcq.1[],_xlfn.AGGREGATE(15,6,(ROW(Tableyear1[])-ROW(INDEX(Tableyear1[],1,1))+1)/(YEAR(Tableyear1[])=YEAR(M742)),1)))*$C$25,P742-MAX($Q$2:Q742)*$C$19),P742)*(1+Tbill_YTM)^(1/52)</f>
        <v/>
      </c>
      <c r="Q743" s="72">
        <f>SUM(N743:P743)</f>
        <v/>
      </c>
      <c r="R743" s="72">
        <f>IF(YEAR(M743)&lt;&gt;YEAR(M742), R742*EXP($C$20/52)+(-MAX(Q$2:Q742)*$C$19), R742*EXP($C$20/52))</f>
        <v/>
      </c>
      <c r="S743" s="73">
        <f>Q743/-R743</f>
        <v/>
      </c>
      <c r="T743" s="67" t="n"/>
      <c r="U743" s="67" t="n"/>
      <c r="V743" s="67" t="n"/>
    </row>
    <row r="744">
      <c r="H744" s="104" t="n">
        <v>36514</v>
      </c>
      <c r="I744" s="105" t="n">
        <v>3590.28002929687</v>
      </c>
      <c r="J744" s="106" t="n">
        <v>23.82848563087957</v>
      </c>
      <c r="K744" s="107">
        <f>K743*(1+Tbill_YTM)^(1/52)</f>
        <v/>
      </c>
      <c r="L744" s="67" t="n"/>
      <c r="M744" s="104" t="n">
        <v>36514</v>
      </c>
      <c r="N744" s="108">
        <f>N743*($I744/$I743)</f>
        <v/>
      </c>
      <c r="O744" s="108">
        <f t="array" ref="O744">IF(YEAR(M744)&lt;&gt;YEAR(M743),IF(O743&gt;INDEX(Table2xAcq.1[],_xlfn.AGGREGATE(15,6,(ROW(Tableyear1[])-ROW(INDEX(Tableyear1[],1,1))+1)/(YEAR(Tableyear1[])=YEAR(M743)),1)),O743-(O743-INDEX(Table2xAcq.1[],_xlfn.AGGREGATE(15,6,(ROW(Tableyear1[])-ROW(INDEX(Tableyear1[],1,1))+1)/(YEAR(Tableyear1[])=YEAR(M743)),1)))*$C$25,O743+MAX($Q$2:Q743)*$C$19),O743)*($J744/$J743)</f>
        <v/>
      </c>
      <c r="P744" s="108">
        <f t="array" ref="P744">IF(YEAR(M744)&lt;&gt;YEAR(M743),IF(O743&gt;INDEX(Table2xAcq.1[],_xlfn.AGGREGATE(15,6,(ROW(Tableyear1[])-ROW(INDEX(Tableyear1[],1,1))+1)/(YEAR(Tableyear1[])=YEAR(M743)),1)),P743+(O743-INDEX(Table2xAcq.1[],_xlfn.AGGREGATE(15,6,(ROW(Tableyear1[])-ROW(INDEX(Tableyear1[],1,1))+1)/(YEAR(Tableyear1[])=YEAR(M743)),1)))*$C$25,P743-MAX($Q$2:Q743)*$C$19),P743)*(1+Tbill_YTM)^(1/52)</f>
        <v/>
      </c>
      <c r="Q744" s="72">
        <f>SUM(N744:P744)</f>
        <v/>
      </c>
      <c r="R744" s="72">
        <f>IF(YEAR(M744)&lt;&gt;YEAR(M743), R743*EXP($C$20/52)+(-MAX(Q$2:Q743)*$C$19), R743*EXP($C$20/52))</f>
        <v/>
      </c>
      <c r="S744" s="73">
        <f>Q744/-R744</f>
        <v/>
      </c>
      <c r="T744" s="67" t="n"/>
      <c r="U744" s="67" t="n"/>
      <c r="V744" s="67" t="n"/>
    </row>
    <row r="745" ht="17.5" customHeight="1" s="15">
      <c r="A745" s="4" t="n"/>
      <c r="G745" s="110" t="inlineStr">
        <is>
          <t>year-end</t>
        </is>
      </c>
      <c r="H745" s="111" t="n">
        <v>36521</v>
      </c>
      <c r="I745" s="112" t="n">
        <v>3707.830078125</v>
      </c>
      <c r="J745" s="113" t="n">
        <v>25.38883169110532</v>
      </c>
      <c r="K745" s="114">
        <f>K744*(1+Tbill_YTM)^(1/52)</f>
        <v/>
      </c>
      <c r="L745" s="114" t="n"/>
      <c r="M745" s="111" t="n">
        <v>36521</v>
      </c>
      <c r="N745" s="118">
        <f>N744*($I745/$I744)</f>
        <v/>
      </c>
      <c r="O745" s="115">
        <f t="array" ref="O745">IF(YEAR(M745)&lt;&gt;YEAR(M744),IF(O744&gt;INDEX(Table2xAcq.1[],_xlfn.AGGREGATE(15,6,(ROW(Tableyear1[])-ROW(INDEX(Tableyear1[],1,1))+1)/(YEAR(Tableyear1[])=YEAR(M744)),1)),O744-(O744-INDEX(Table2xAcq.1[],_xlfn.AGGREGATE(15,6,(ROW(Tableyear1[])-ROW(INDEX(Tableyear1[],1,1))+1)/(YEAR(Tableyear1[])=YEAR(M744)),1)))*$C$25,O744+MAX($Q$2:Q744)*$C$19),O744)*($J745/$J744)</f>
        <v/>
      </c>
      <c r="P745" s="115">
        <f t="array" ref="P745">IF(YEAR(M745)&lt;&gt;YEAR(M744),IF(O744&gt;INDEX(Table2xAcq.1[],_xlfn.AGGREGATE(15,6,(ROW(Tableyear1[])-ROW(INDEX(Tableyear1[],1,1))+1)/(YEAR(Tableyear1[])=YEAR(M744)),1)),P744+(O744-INDEX(Table2xAcq.1[],_xlfn.AGGREGATE(15,6,(ROW(Tableyear1[])-ROW(INDEX(Tableyear1[],1,1))+1)/(YEAR(Tableyear1[])=YEAR(M744)),1)))*$C$25,P744-MAX($Q$2:Q744)*$C$19),P744)*(1+Tbill_YTM)^(1/52)</f>
        <v/>
      </c>
      <c r="Q745" s="116">
        <f>SUM(N745:P745)</f>
        <v/>
      </c>
      <c r="R745" s="119">
        <f>IF(YEAR(M745)&lt;&gt;YEAR(M744), R744*EXP($C$20/52)+(-MAX(Q$2:Q744)*$C$19), R744*EXP($C$20/52))</f>
        <v/>
      </c>
      <c r="S745" s="117">
        <f>Q745/-R745</f>
        <v/>
      </c>
      <c r="T745" s="110" t="n"/>
      <c r="U745" s="110" t="n"/>
      <c r="V745" s="110" t="n"/>
    </row>
    <row r="746" ht="17.5" customHeight="1" s="15">
      <c r="H746" s="104" t="n">
        <v>36528</v>
      </c>
      <c r="I746" s="105" t="n">
        <v>3529.60009765625</v>
      </c>
      <c r="J746" s="106" t="n">
        <v>22.94802351970264</v>
      </c>
      <c r="K746" s="107">
        <f>K745*(1+Tbill_YTM)^(1/52)</f>
        <v/>
      </c>
      <c r="L746" s="67" t="n"/>
      <c r="M746" s="104" t="n">
        <v>36528</v>
      </c>
      <c r="N746" s="108">
        <f>N745*($I746/$I745)</f>
        <v/>
      </c>
      <c r="O746" s="108">
        <f t="array" ref="O746">IF(YEAR(M746)&lt;&gt;YEAR(M745),IF(O745&gt;INDEX(Table2xAcq.1[],_xlfn.AGGREGATE(15,6,(ROW(Tableyear1[])-ROW(INDEX(Tableyear1[],1,1))+1)/(YEAR(Tableyear1[])=YEAR(M745)),1)),O745-(O745-INDEX(Table2xAcq.1[],_xlfn.AGGREGATE(15,6,(ROW(Tableyear1[])-ROW(INDEX(Tableyear1[],1,1))+1)/(YEAR(Tableyear1[])=YEAR(M745)),1)))*$C$25,O745+MAX($Q$2:Q745)*$C$19),O745)*($J746/$J745)</f>
        <v/>
      </c>
      <c r="P746" s="108">
        <f t="array" ref="P746">IF(YEAR(M746)&lt;&gt;YEAR(M745),IF(O745&gt;INDEX(Table2xAcq.1[],_xlfn.AGGREGATE(15,6,(ROW(Tableyear1[])-ROW(INDEX(Tableyear1[],1,1))+1)/(YEAR(Tableyear1[])=YEAR(M745)),1)),P745+(O745-INDEX(Table2xAcq.1[],_xlfn.AGGREGATE(15,6,(ROW(Tableyear1[])-ROW(INDEX(Tableyear1[],1,1))+1)/(YEAR(Tableyear1[])=YEAR(M745)),1)))*$C$25,P745-MAX($Q$2:Q745)*$C$19),P745)*(1+Tbill_YTM)^(1/52)</f>
        <v/>
      </c>
      <c r="Q746" s="72">
        <f>SUM(N746:P746)</f>
        <v/>
      </c>
      <c r="R746" s="72">
        <f>IF(YEAR(M746)&lt;&gt;YEAR(M745), R745*EXP($C$20/52)+(-MAX(Q$2:Q745)*$C$19), R745*EXP($C$20/52))</f>
        <v/>
      </c>
      <c r="S746" s="73">
        <f>Q746/-R746</f>
        <v/>
      </c>
      <c r="T746" s="67" t="n"/>
      <c r="U746" s="67" t="n"/>
      <c r="V746" s="67" t="n"/>
    </row>
    <row r="747">
      <c r="H747" s="104" t="n">
        <v>36535</v>
      </c>
      <c r="I747" s="105" t="n">
        <v>3704.73999023437</v>
      </c>
      <c r="J747" s="106" t="n">
        <v>25.22540014193794</v>
      </c>
      <c r="K747" s="107">
        <f>K746*(1+Tbill_YTM)^(1/52)</f>
        <v/>
      </c>
      <c r="L747" s="67" t="n"/>
      <c r="M747" s="104" t="n">
        <v>36535</v>
      </c>
      <c r="N747" s="108">
        <f>N746*($I747/$I746)</f>
        <v/>
      </c>
      <c r="O747" s="108">
        <f t="array" ref="O747">IF(YEAR(M747)&lt;&gt;YEAR(M746),IF(O746&gt;INDEX(Table2xAcq.1[],_xlfn.AGGREGATE(15,6,(ROW(Tableyear1[])-ROW(INDEX(Tableyear1[],1,1))+1)/(YEAR(Tableyear1[])=YEAR(M746)),1)),O746-(O746-INDEX(Table2xAcq.1[],_xlfn.AGGREGATE(15,6,(ROW(Tableyear1[])-ROW(INDEX(Tableyear1[],1,1))+1)/(YEAR(Tableyear1[])=YEAR(M746)),1)))*$C$25,O746+MAX($Q$2:Q746)*$C$19),O746)*($J747/$J746)</f>
        <v/>
      </c>
      <c r="P747" s="108">
        <f t="array" ref="P747">IF(YEAR(M747)&lt;&gt;YEAR(M746),IF(O746&gt;INDEX(Table2xAcq.1[],_xlfn.AGGREGATE(15,6,(ROW(Tableyear1[])-ROW(INDEX(Tableyear1[],1,1))+1)/(YEAR(Tableyear1[])=YEAR(M746)),1)),P746+(O746-INDEX(Table2xAcq.1[],_xlfn.AGGREGATE(15,6,(ROW(Tableyear1[])-ROW(INDEX(Tableyear1[],1,1))+1)/(YEAR(Tableyear1[])=YEAR(M746)),1)))*$C$25,P746-MAX($Q$2:Q746)*$C$19),P746)*(1+Tbill_YTM)^(1/52)</f>
        <v/>
      </c>
      <c r="Q747" s="72">
        <f>SUM(N747:P747)</f>
        <v/>
      </c>
      <c r="R747" s="72">
        <f>IF(YEAR(M747)&lt;&gt;YEAR(M746), R746*EXP($C$20/52)+(-MAX(Q$2:Q746)*$C$19), R746*EXP($C$20/52))</f>
        <v/>
      </c>
      <c r="S747" s="73">
        <f>Q747/-R747</f>
        <v/>
      </c>
      <c r="T747" s="67" t="n"/>
      <c r="U747" s="67" t="n"/>
      <c r="V747" s="67" t="n"/>
    </row>
    <row r="748">
      <c r="H748" s="104" t="n">
        <v>36542</v>
      </c>
      <c r="I748" s="105" t="n">
        <v>3849.9599609375</v>
      </c>
      <c r="J748" s="106" t="n">
        <v>27.20299202651994</v>
      </c>
      <c r="K748" s="107">
        <f>K747*(1+Tbill_YTM)^(1/52)</f>
        <v/>
      </c>
      <c r="L748" s="67" t="n"/>
      <c r="M748" s="104" t="n">
        <v>36542</v>
      </c>
      <c r="N748" s="108">
        <f>N747*($I748/$I747)</f>
        <v/>
      </c>
      <c r="O748" s="108">
        <f t="array" ref="O748">IF(YEAR(M748)&lt;&gt;YEAR(M747),IF(O747&gt;INDEX(Table2xAcq.1[],_xlfn.AGGREGATE(15,6,(ROW(Tableyear1[])-ROW(INDEX(Tableyear1[],1,1))+1)/(YEAR(Tableyear1[])=YEAR(M747)),1)),O747-(O747-INDEX(Table2xAcq.1[],_xlfn.AGGREGATE(15,6,(ROW(Tableyear1[])-ROW(INDEX(Tableyear1[],1,1))+1)/(YEAR(Tableyear1[])=YEAR(M747)),1)))*$C$25,O747+MAX($Q$2:Q747)*$C$19),O747)*($J748/$J747)</f>
        <v/>
      </c>
      <c r="P748" s="108">
        <f t="array" ref="P748">IF(YEAR(M748)&lt;&gt;YEAR(M747),IF(O747&gt;INDEX(Table2xAcq.1[],_xlfn.AGGREGATE(15,6,(ROW(Tableyear1[])-ROW(INDEX(Tableyear1[],1,1))+1)/(YEAR(Tableyear1[])=YEAR(M747)),1)),P747+(O747-INDEX(Table2xAcq.1[],_xlfn.AGGREGATE(15,6,(ROW(Tableyear1[])-ROW(INDEX(Tableyear1[],1,1))+1)/(YEAR(Tableyear1[])=YEAR(M747)),1)))*$C$25,P747-MAX($Q$2:Q747)*$C$19),P747)*(1+Tbill_YTM)^(1/52)</f>
        <v/>
      </c>
      <c r="Q748" s="72">
        <f>SUM(N748:P748)</f>
        <v/>
      </c>
      <c r="R748" s="72">
        <f>IF(YEAR(M748)&lt;&gt;YEAR(M747), R747*EXP($C$20/52)+(-MAX(Q$2:Q747)*$C$19), R747*EXP($C$20/52))</f>
        <v/>
      </c>
      <c r="S748" s="73">
        <f>Q748/-R748</f>
        <v/>
      </c>
      <c r="T748" s="67" t="n"/>
      <c r="U748" s="67" t="n"/>
      <c r="V748" s="67" t="n"/>
    </row>
    <row r="749">
      <c r="H749" s="104" t="n">
        <v>36549</v>
      </c>
      <c r="I749" s="105" t="n">
        <v>3446.1298828125</v>
      </c>
      <c r="J749" s="106" t="n">
        <v>21.49623844634595</v>
      </c>
      <c r="K749" s="107">
        <f>K748*(1+Tbill_YTM)^(1/52)</f>
        <v/>
      </c>
      <c r="L749" s="67" t="n"/>
      <c r="M749" s="104" t="n">
        <v>36549</v>
      </c>
      <c r="N749" s="108">
        <f>N748*($I749/$I748)</f>
        <v/>
      </c>
      <c r="O749" s="108">
        <f t="array" ref="O749">IF(YEAR(M749)&lt;&gt;YEAR(M748),IF(O748&gt;INDEX(Table2xAcq.1[],_xlfn.AGGREGATE(15,6,(ROW(Tableyear1[])-ROW(INDEX(Tableyear1[],1,1))+1)/(YEAR(Tableyear1[])=YEAR(M748)),1)),O748-(O748-INDEX(Table2xAcq.1[],_xlfn.AGGREGATE(15,6,(ROW(Tableyear1[])-ROW(INDEX(Tableyear1[],1,1))+1)/(YEAR(Tableyear1[])=YEAR(M748)),1)))*$C$25,O748+MAX($Q$2:Q748)*$C$19),O748)*($J749/$J748)</f>
        <v/>
      </c>
      <c r="P749" s="108">
        <f t="array" ref="P749">IF(YEAR(M749)&lt;&gt;YEAR(M748),IF(O748&gt;INDEX(Table2xAcq.1[],_xlfn.AGGREGATE(15,6,(ROW(Tableyear1[])-ROW(INDEX(Tableyear1[],1,1))+1)/(YEAR(Tableyear1[])=YEAR(M748)),1)),P748+(O748-INDEX(Table2xAcq.1[],_xlfn.AGGREGATE(15,6,(ROW(Tableyear1[])-ROW(INDEX(Tableyear1[],1,1))+1)/(YEAR(Tableyear1[])=YEAR(M748)),1)))*$C$25,P748-MAX($Q$2:Q748)*$C$19),P748)*(1+Tbill_YTM)^(1/52)</f>
        <v/>
      </c>
      <c r="Q749" s="72">
        <f>SUM(N749:P749)</f>
        <v/>
      </c>
      <c r="R749" s="72">
        <f>IF(YEAR(M749)&lt;&gt;YEAR(M748), R748*EXP($C$20/52)+(-MAX(Q$2:Q748)*$C$19), R748*EXP($C$20/52))</f>
        <v/>
      </c>
      <c r="S749" s="73">
        <f>Q749/-R749</f>
        <v/>
      </c>
      <c r="T749" s="67" t="n"/>
      <c r="U749" s="67" t="n"/>
      <c r="V749" s="67" t="n"/>
    </row>
    <row r="750">
      <c r="H750" s="104" t="n">
        <v>36556</v>
      </c>
      <c r="I750" s="105" t="n">
        <v>3874.3701171875</v>
      </c>
      <c r="J750" s="106" t="n">
        <v>26.83878472491577</v>
      </c>
      <c r="K750" s="107">
        <f>K749*(1+Tbill_YTM)^(1/52)</f>
        <v/>
      </c>
      <c r="L750" s="67" t="n"/>
      <c r="M750" s="104" t="n">
        <v>36556</v>
      </c>
      <c r="N750" s="108">
        <f>N749*($I750/$I749)</f>
        <v/>
      </c>
      <c r="O750" s="108">
        <f t="array" ref="O750">IF(YEAR(M750)&lt;&gt;YEAR(M749),IF(O749&gt;INDEX(Table2xAcq.1[],_xlfn.AGGREGATE(15,6,(ROW(Tableyear1[])-ROW(INDEX(Tableyear1[],1,1))+1)/(YEAR(Tableyear1[])=YEAR(M749)),1)),O749-(O749-INDEX(Table2xAcq.1[],_xlfn.AGGREGATE(15,6,(ROW(Tableyear1[])-ROW(INDEX(Tableyear1[],1,1))+1)/(YEAR(Tableyear1[])=YEAR(M749)),1)))*$C$25,O749+MAX($Q$2:Q749)*$C$19),O749)*($J750/$J749)</f>
        <v/>
      </c>
      <c r="P750" s="108">
        <f t="array" ref="P750">IF(YEAR(M750)&lt;&gt;YEAR(M749),IF(O749&gt;INDEX(Table2xAcq.1[],_xlfn.AGGREGATE(15,6,(ROW(Tableyear1[])-ROW(INDEX(Tableyear1[],1,1))+1)/(YEAR(Tableyear1[])=YEAR(M749)),1)),P749+(O749-INDEX(Table2xAcq.1[],_xlfn.AGGREGATE(15,6,(ROW(Tableyear1[])-ROW(INDEX(Tableyear1[],1,1))+1)/(YEAR(Tableyear1[])=YEAR(M749)),1)))*$C$25,P749-MAX($Q$2:Q749)*$C$19),P749)*(1+Tbill_YTM)^(1/52)</f>
        <v/>
      </c>
      <c r="Q750" s="72">
        <f>SUM(N750:P750)</f>
        <v/>
      </c>
      <c r="R750" s="72">
        <f>IF(YEAR(M750)&lt;&gt;YEAR(M749), R749*EXP($C$20/52)+(-MAX(Q$2:Q749)*$C$19), R749*EXP($C$20/52))</f>
        <v/>
      </c>
      <c r="S750" s="73">
        <f>Q750/-R750</f>
        <v/>
      </c>
      <c r="T750" s="67" t="n"/>
      <c r="U750" s="67" t="n"/>
      <c r="V750" s="67" t="n"/>
    </row>
    <row r="751">
      <c r="H751" s="104" t="n">
        <v>36563</v>
      </c>
      <c r="I751" s="105" t="n">
        <v>3968.88989257812</v>
      </c>
      <c r="J751" s="106" t="n">
        <v>28.14831160398315</v>
      </c>
      <c r="K751" s="107">
        <f>K750*(1+Tbill_YTM)^(1/52)</f>
        <v/>
      </c>
      <c r="L751" s="67" t="n"/>
      <c r="M751" s="104" t="n">
        <v>36563</v>
      </c>
      <c r="N751" s="108">
        <f>N750*($I751/$I750)</f>
        <v/>
      </c>
      <c r="O751" s="108">
        <f t="array" ref="O751">IF(YEAR(M751)&lt;&gt;YEAR(M750),IF(O750&gt;INDEX(Table2xAcq.1[],_xlfn.AGGREGATE(15,6,(ROW(Tableyear1[])-ROW(INDEX(Tableyear1[],1,1))+1)/(YEAR(Tableyear1[])=YEAR(M750)),1)),O750-(O750-INDEX(Table2xAcq.1[],_xlfn.AGGREGATE(15,6,(ROW(Tableyear1[])-ROW(INDEX(Tableyear1[],1,1))+1)/(YEAR(Tableyear1[])=YEAR(M750)),1)))*$C$25,O750+MAX($Q$2:Q750)*$C$19),O750)*($J751/$J750)</f>
        <v/>
      </c>
      <c r="P751" s="108">
        <f t="array" ref="P751">IF(YEAR(M751)&lt;&gt;YEAR(M750),IF(O750&gt;INDEX(Table2xAcq.1[],_xlfn.AGGREGATE(15,6,(ROW(Tableyear1[])-ROW(INDEX(Tableyear1[],1,1))+1)/(YEAR(Tableyear1[])=YEAR(M750)),1)),P750+(O750-INDEX(Table2xAcq.1[],_xlfn.AGGREGATE(15,6,(ROW(Tableyear1[])-ROW(INDEX(Tableyear1[],1,1))+1)/(YEAR(Tableyear1[])=YEAR(M750)),1)))*$C$25,P750-MAX($Q$2:Q750)*$C$19),P750)*(1+Tbill_YTM)^(1/52)</f>
        <v/>
      </c>
      <c r="Q751" s="72">
        <f>SUM(N751:P751)</f>
        <v/>
      </c>
      <c r="R751" s="72">
        <f>IF(YEAR(M751)&lt;&gt;YEAR(M750), R750*EXP($C$20/52)+(-MAX(Q$2:Q750)*$C$19), R750*EXP($C$20/52))</f>
        <v/>
      </c>
      <c r="S751" s="73">
        <f>Q751/-R751</f>
        <v/>
      </c>
      <c r="T751" s="67" t="n"/>
      <c r="U751" s="67" t="n"/>
      <c r="V751" s="67" t="n"/>
    </row>
    <row r="752">
      <c r="E752" s="4" t="n"/>
      <c r="F752" s="4" t="n"/>
      <c r="H752" s="104" t="n">
        <v>36570</v>
      </c>
      <c r="I752" s="105" t="n">
        <v>3965.75</v>
      </c>
      <c r="J752" s="106" t="n">
        <v>28.10377387324024</v>
      </c>
      <c r="K752" s="107">
        <f>K751*(1+Tbill_YTM)^(1/52)</f>
        <v/>
      </c>
      <c r="L752" s="67" t="n"/>
      <c r="M752" s="104" t="n">
        <v>36570</v>
      </c>
      <c r="N752" s="108">
        <f>N751*($I752/$I751)</f>
        <v/>
      </c>
      <c r="O752" s="108">
        <f t="array" ref="O752">IF(YEAR(M752)&lt;&gt;YEAR(M751),IF(O751&gt;INDEX(Table2xAcq.1[],_xlfn.AGGREGATE(15,6,(ROW(Tableyear1[])-ROW(INDEX(Tableyear1[],1,1))+1)/(YEAR(Tableyear1[])=YEAR(M751)),1)),O751-(O751-INDEX(Table2xAcq.1[],_xlfn.AGGREGATE(15,6,(ROW(Tableyear1[])-ROW(INDEX(Tableyear1[],1,1))+1)/(YEAR(Tableyear1[])=YEAR(M751)),1)))*$C$25,O751+MAX($Q$2:Q751)*$C$19),O751)*($J752/$J751)</f>
        <v/>
      </c>
      <c r="P752" s="108">
        <f t="array" ref="P752">IF(YEAR(M752)&lt;&gt;YEAR(M751),IF(O751&gt;INDEX(Table2xAcq.1[],_xlfn.AGGREGATE(15,6,(ROW(Tableyear1[])-ROW(INDEX(Tableyear1[],1,1))+1)/(YEAR(Tableyear1[])=YEAR(M751)),1)),P751+(O751-INDEX(Table2xAcq.1[],_xlfn.AGGREGATE(15,6,(ROW(Tableyear1[])-ROW(INDEX(Tableyear1[],1,1))+1)/(YEAR(Tableyear1[])=YEAR(M751)),1)))*$C$25,P751-MAX($Q$2:Q751)*$C$19),P751)*(1+Tbill_YTM)^(1/52)</f>
        <v/>
      </c>
      <c r="Q752" s="72">
        <f>SUM(N752:P752)</f>
        <v/>
      </c>
      <c r="R752" s="72">
        <f>IF(YEAR(M752)&lt;&gt;YEAR(M751), R751*EXP($C$20/52)+(-MAX(Q$2:Q751)*$C$19), R751*EXP($C$20/52))</f>
        <v/>
      </c>
      <c r="S752" s="73">
        <f>Q752/-R752</f>
        <v/>
      </c>
      <c r="T752" s="67" t="n"/>
      <c r="U752" s="67" t="n"/>
      <c r="V752" s="67" t="n"/>
    </row>
    <row r="753">
      <c r="B753" s="27" t="n"/>
      <c r="C753" s="4" t="n"/>
      <c r="D753" s="4" t="n"/>
      <c r="H753" s="104" t="n">
        <v>36577</v>
      </c>
      <c r="I753" s="105" t="n">
        <v>4178.580078125</v>
      </c>
      <c r="J753" s="106" t="n">
        <v>31.1202667883504</v>
      </c>
      <c r="K753" s="107">
        <f>K752*(1+Tbill_YTM)^(1/52)</f>
        <v/>
      </c>
      <c r="L753" s="67" t="n"/>
      <c r="M753" s="104" t="n">
        <v>36577</v>
      </c>
      <c r="N753" s="108">
        <f>N752*($I753/$I752)</f>
        <v/>
      </c>
      <c r="O753" s="108">
        <f t="array" ref="O753">IF(YEAR(M753)&lt;&gt;YEAR(M752),IF(O752&gt;INDEX(Table2xAcq.1[],_xlfn.AGGREGATE(15,6,(ROW(Tableyear1[])-ROW(INDEX(Tableyear1[],1,1))+1)/(YEAR(Tableyear1[])=YEAR(M752)),1)),O752-(O752-INDEX(Table2xAcq.1[],_xlfn.AGGREGATE(15,6,(ROW(Tableyear1[])-ROW(INDEX(Tableyear1[],1,1))+1)/(YEAR(Tableyear1[])=YEAR(M752)),1)))*$C$25,O752+MAX($Q$2:Q752)*$C$19),O752)*($J753/$J752)</f>
        <v/>
      </c>
      <c r="P753" s="108">
        <f t="array" ref="P753">IF(YEAR(M753)&lt;&gt;YEAR(M752),IF(O752&gt;INDEX(Table2xAcq.1[],_xlfn.AGGREGATE(15,6,(ROW(Tableyear1[])-ROW(INDEX(Tableyear1[],1,1))+1)/(YEAR(Tableyear1[])=YEAR(M752)),1)),P752+(O752-INDEX(Table2xAcq.1[],_xlfn.AGGREGATE(15,6,(ROW(Tableyear1[])-ROW(INDEX(Tableyear1[],1,1))+1)/(YEAR(Tableyear1[])=YEAR(M752)),1)))*$C$25,P752-MAX($Q$2:Q752)*$C$19),P752)*(1+Tbill_YTM)^(1/52)</f>
        <v/>
      </c>
      <c r="Q753" s="72">
        <f>SUM(N753:P753)</f>
        <v/>
      </c>
      <c r="R753" s="72">
        <f>IF(YEAR(M753)&lt;&gt;YEAR(M752), R752*EXP($C$20/52)+(-MAX(Q$2:Q752)*$C$19), R752*EXP($C$20/52))</f>
        <v/>
      </c>
      <c r="S753" s="73">
        <f>Q753/-R753</f>
        <v/>
      </c>
      <c r="T753" s="67" t="n"/>
      <c r="U753" s="67" t="n"/>
      <c r="V753" s="67" t="n"/>
    </row>
    <row r="754">
      <c r="H754" s="104" t="n">
        <v>36584</v>
      </c>
      <c r="I754" s="105" t="n">
        <v>4442.8701171875</v>
      </c>
      <c r="J754" s="106" t="n">
        <v>35.05690381401638</v>
      </c>
      <c r="K754" s="107">
        <f>K753*(1+Tbill_YTM)^(1/52)</f>
        <v/>
      </c>
      <c r="L754" s="67" t="n"/>
      <c r="M754" s="104" t="n">
        <v>36584</v>
      </c>
      <c r="N754" s="108">
        <f>N753*($I754/$I753)</f>
        <v/>
      </c>
      <c r="O754" s="108">
        <f t="array" ref="O754">IF(YEAR(M754)&lt;&gt;YEAR(M753),IF(O753&gt;INDEX(Table2xAcq.1[],_xlfn.AGGREGATE(15,6,(ROW(Tableyear1[])-ROW(INDEX(Tableyear1[],1,1))+1)/(YEAR(Tableyear1[])=YEAR(M753)),1)),O753-(O753-INDEX(Table2xAcq.1[],_xlfn.AGGREGATE(15,6,(ROW(Tableyear1[])-ROW(INDEX(Tableyear1[],1,1))+1)/(YEAR(Tableyear1[])=YEAR(M753)),1)))*$C$25,O753+MAX($Q$2:Q753)*$C$19),O753)*($J754/$J753)</f>
        <v/>
      </c>
      <c r="P754" s="108">
        <f t="array" ref="P754">IF(YEAR(M754)&lt;&gt;YEAR(M753),IF(O753&gt;INDEX(Table2xAcq.1[],_xlfn.AGGREGATE(15,6,(ROW(Tableyear1[])-ROW(INDEX(Tableyear1[],1,1))+1)/(YEAR(Tableyear1[])=YEAR(M753)),1)),P753+(O753-INDEX(Table2xAcq.1[],_xlfn.AGGREGATE(15,6,(ROW(Tableyear1[])-ROW(INDEX(Tableyear1[],1,1))+1)/(YEAR(Tableyear1[])=YEAR(M753)),1)))*$C$25,P753-MAX($Q$2:Q753)*$C$19),P753)*(1+Tbill_YTM)^(1/52)</f>
        <v/>
      </c>
      <c r="Q754" s="72">
        <f>SUM(N754:P754)</f>
        <v/>
      </c>
      <c r="R754" s="72">
        <f>IF(YEAR(M754)&lt;&gt;YEAR(M753), R753*EXP($C$20/52)+(-MAX(Q$2:Q753)*$C$19), R753*EXP($C$20/52))</f>
        <v/>
      </c>
      <c r="S754" s="73">
        <f>Q754/-R754</f>
        <v/>
      </c>
      <c r="T754" s="67" t="n"/>
      <c r="U754" s="67" t="n"/>
      <c r="V754" s="67" t="n"/>
    </row>
    <row r="755">
      <c r="H755" s="104" t="n">
        <v>36591</v>
      </c>
      <c r="I755" s="105" t="n">
        <v>4587.16015625</v>
      </c>
      <c r="J755" s="106" t="n">
        <v>37.33397331517788</v>
      </c>
      <c r="K755" s="107">
        <f>K754*(1+Tbill_YTM)^(1/52)</f>
        <v/>
      </c>
      <c r="L755" s="67" t="n"/>
      <c r="M755" s="104" t="n">
        <v>36591</v>
      </c>
      <c r="N755" s="108">
        <f>N754*($I755/$I754)</f>
        <v/>
      </c>
      <c r="O755" s="108">
        <f t="array" ref="O755">IF(YEAR(M755)&lt;&gt;YEAR(M754),IF(O754&gt;INDEX(Table2xAcq.1[],_xlfn.AGGREGATE(15,6,(ROW(Tableyear1[])-ROW(INDEX(Tableyear1[],1,1))+1)/(YEAR(Tableyear1[])=YEAR(M754)),1)),O754-(O754-INDEX(Table2xAcq.1[],_xlfn.AGGREGATE(15,6,(ROW(Tableyear1[])-ROW(INDEX(Tableyear1[],1,1))+1)/(YEAR(Tableyear1[])=YEAR(M754)),1)))*$C$25,O754+MAX($Q$2:Q754)*$C$19),O754)*($J755/$J754)</f>
        <v/>
      </c>
      <c r="P755" s="108">
        <f t="array" ref="P755">IF(YEAR(M755)&lt;&gt;YEAR(M754),IF(O754&gt;INDEX(Table2xAcq.1[],_xlfn.AGGREGATE(15,6,(ROW(Tableyear1[])-ROW(INDEX(Tableyear1[],1,1))+1)/(YEAR(Tableyear1[])=YEAR(M754)),1)),P754+(O754-INDEX(Table2xAcq.1[],_xlfn.AGGREGATE(15,6,(ROW(Tableyear1[])-ROW(INDEX(Tableyear1[],1,1))+1)/(YEAR(Tableyear1[])=YEAR(M754)),1)))*$C$25,P754-MAX($Q$2:Q754)*$C$19),P754)*(1+Tbill_YTM)^(1/52)</f>
        <v/>
      </c>
      <c r="Q755" s="72">
        <f>SUM(N755:P755)</f>
        <v/>
      </c>
      <c r="R755" s="72">
        <f>IF(YEAR(M755)&lt;&gt;YEAR(M754), R754*EXP($C$20/52)+(-MAX(Q$2:Q754)*$C$19), R754*EXP($C$20/52))</f>
        <v/>
      </c>
      <c r="S755" s="73">
        <f>Q755/-R755</f>
        <v/>
      </c>
      <c r="T755" s="67" t="n"/>
      <c r="U755" s="67" t="n"/>
      <c r="V755" s="67" t="n"/>
    </row>
    <row r="756">
      <c r="H756" s="104" t="n">
        <v>36598</v>
      </c>
      <c r="I756" s="105" t="n">
        <v>4440.4501953125</v>
      </c>
      <c r="J756" s="106" t="n">
        <v>34.94588762375128</v>
      </c>
      <c r="K756" s="107">
        <f>K755*(1+Tbill_YTM)^(1/52)</f>
        <v/>
      </c>
      <c r="L756" s="67" t="n"/>
      <c r="M756" s="104" t="n">
        <v>36598</v>
      </c>
      <c r="N756" s="108">
        <f>N755*($I756/$I755)</f>
        <v/>
      </c>
      <c r="O756" s="108">
        <f t="array" ref="O756">IF(YEAR(M756)&lt;&gt;YEAR(M755),IF(O755&gt;INDEX(Table2xAcq.1[],_xlfn.AGGREGATE(15,6,(ROW(Tableyear1[])-ROW(INDEX(Tableyear1[],1,1))+1)/(YEAR(Tableyear1[])=YEAR(M755)),1)),O755-(O755-INDEX(Table2xAcq.1[],_xlfn.AGGREGATE(15,6,(ROW(Tableyear1[])-ROW(INDEX(Tableyear1[],1,1))+1)/(YEAR(Tableyear1[])=YEAR(M755)),1)))*$C$25,O755+MAX($Q$2:Q755)*$C$19),O755)*($J756/$J755)</f>
        <v/>
      </c>
      <c r="P756" s="108">
        <f t="array" ref="P756">IF(YEAR(M756)&lt;&gt;YEAR(M755),IF(O755&gt;INDEX(Table2xAcq.1[],_xlfn.AGGREGATE(15,6,(ROW(Tableyear1[])-ROW(INDEX(Tableyear1[],1,1))+1)/(YEAR(Tableyear1[])=YEAR(M755)),1)),P755+(O755-INDEX(Table2xAcq.1[],_xlfn.AGGREGATE(15,6,(ROW(Tableyear1[])-ROW(INDEX(Tableyear1[],1,1))+1)/(YEAR(Tableyear1[])=YEAR(M755)),1)))*$C$25,P755-MAX($Q$2:Q755)*$C$19),P755)*(1+Tbill_YTM)^(1/52)</f>
        <v/>
      </c>
      <c r="Q756" s="72">
        <f>SUM(N756:P756)</f>
        <v/>
      </c>
      <c r="R756" s="72">
        <f>IF(YEAR(M756)&lt;&gt;YEAR(M755), R755*EXP($C$20/52)+(-MAX(Q$2:Q755)*$C$19), R755*EXP($C$20/52))</f>
        <v/>
      </c>
      <c r="S756" s="73">
        <f>Q756/-R756</f>
        <v/>
      </c>
      <c r="T756" s="67" t="n"/>
      <c r="U756" s="67" t="n"/>
      <c r="V756" s="67" t="n"/>
    </row>
    <row r="757">
      <c r="H757" s="104" t="n">
        <v>36605</v>
      </c>
      <c r="I757" s="105" t="n">
        <v>4691.60986328125</v>
      </c>
      <c r="J757" s="106" t="n">
        <v>38.89908927961939</v>
      </c>
      <c r="K757" s="107">
        <f>K756*(1+Tbill_YTM)^(1/52)</f>
        <v/>
      </c>
      <c r="L757" s="67" t="n"/>
      <c r="M757" s="104" t="n">
        <v>36605</v>
      </c>
      <c r="N757" s="108">
        <f>N756*($I757/$I756)</f>
        <v/>
      </c>
      <c r="O757" s="108">
        <f t="array" ref="O757">IF(YEAR(M757)&lt;&gt;YEAR(M756),IF(O756&gt;INDEX(Table2xAcq.1[],_xlfn.AGGREGATE(15,6,(ROW(Tableyear1[])-ROW(INDEX(Tableyear1[],1,1))+1)/(YEAR(Tableyear1[])=YEAR(M756)),1)),O756-(O756-INDEX(Table2xAcq.1[],_xlfn.AGGREGATE(15,6,(ROW(Tableyear1[])-ROW(INDEX(Tableyear1[],1,1))+1)/(YEAR(Tableyear1[])=YEAR(M756)),1)))*$C$25,O756+MAX($Q$2:Q756)*$C$19),O756)*($J757/$J756)</f>
        <v/>
      </c>
      <c r="P757" s="108">
        <f t="array" ref="P757">IF(YEAR(M757)&lt;&gt;YEAR(M756),IF(O756&gt;INDEX(Table2xAcq.1[],_xlfn.AGGREGATE(15,6,(ROW(Tableyear1[])-ROW(INDEX(Tableyear1[],1,1))+1)/(YEAR(Tableyear1[])=YEAR(M756)),1)),P756+(O756-INDEX(Table2xAcq.1[],_xlfn.AGGREGATE(15,6,(ROW(Tableyear1[])-ROW(INDEX(Tableyear1[],1,1))+1)/(YEAR(Tableyear1[])=YEAR(M756)),1)))*$C$25,P756-MAX($Q$2:Q756)*$C$19),P756)*(1+Tbill_YTM)^(1/52)</f>
        <v/>
      </c>
      <c r="Q757" s="72">
        <f>SUM(N757:P757)</f>
        <v/>
      </c>
      <c r="R757" s="72">
        <f>IF(YEAR(M757)&lt;&gt;YEAR(M756), R756*EXP($C$20/52)+(-MAX(Q$2:Q756)*$C$19), R756*EXP($C$20/52))</f>
        <v/>
      </c>
      <c r="S757" s="73">
        <f>Q757/-R757</f>
        <v/>
      </c>
      <c r="T757" s="67" t="n"/>
      <c r="U757" s="67" t="n"/>
      <c r="V757" s="67" t="n"/>
    </row>
    <row r="758">
      <c r="H758" s="104" t="n">
        <v>36612</v>
      </c>
      <c r="I758" s="105" t="n">
        <v>4397.83984375</v>
      </c>
      <c r="J758" s="106" t="n">
        <v>34.0276756069448</v>
      </c>
      <c r="K758" s="107">
        <f>K757*(1+Tbill_YTM)^(1/52)</f>
        <v/>
      </c>
      <c r="L758" s="67" t="n"/>
      <c r="M758" s="104" t="n">
        <v>36612</v>
      </c>
      <c r="N758" s="108">
        <f>N757*($I758/$I757)</f>
        <v/>
      </c>
      <c r="O758" s="108">
        <f t="array" ref="O758">IF(YEAR(M758)&lt;&gt;YEAR(M757),IF(O757&gt;INDEX(Table2xAcq.1[],_xlfn.AGGREGATE(15,6,(ROW(Tableyear1[])-ROW(INDEX(Tableyear1[],1,1))+1)/(YEAR(Tableyear1[])=YEAR(M757)),1)),O757-(O757-INDEX(Table2xAcq.1[],_xlfn.AGGREGATE(15,6,(ROW(Tableyear1[])-ROW(INDEX(Tableyear1[],1,1))+1)/(YEAR(Tableyear1[])=YEAR(M757)),1)))*$C$25,O757+MAX($Q$2:Q757)*$C$19),O757)*($J758/$J757)</f>
        <v/>
      </c>
      <c r="P758" s="108">
        <f t="array" ref="P758">IF(YEAR(M758)&lt;&gt;YEAR(M757),IF(O757&gt;INDEX(Table2xAcq.1[],_xlfn.AGGREGATE(15,6,(ROW(Tableyear1[])-ROW(INDEX(Tableyear1[],1,1))+1)/(YEAR(Tableyear1[])=YEAR(M757)),1)),P757+(O757-INDEX(Table2xAcq.1[],_xlfn.AGGREGATE(15,6,(ROW(Tableyear1[])-ROW(INDEX(Tableyear1[],1,1))+1)/(YEAR(Tableyear1[])=YEAR(M757)),1)))*$C$25,P757-MAX($Q$2:Q757)*$C$19),P757)*(1+Tbill_YTM)^(1/52)</f>
        <v/>
      </c>
      <c r="Q758" s="72">
        <f>SUM(N758:P758)</f>
        <v/>
      </c>
      <c r="R758" s="72">
        <f>IF(YEAR(M758)&lt;&gt;YEAR(M757), R757*EXP($C$20/52)+(-MAX(Q$2:Q757)*$C$19), R757*EXP($C$20/52))</f>
        <v/>
      </c>
      <c r="S758" s="73">
        <f>Q758/-R758</f>
        <v/>
      </c>
      <c r="T758" s="67" t="n"/>
      <c r="U758" s="67" t="n"/>
      <c r="V758" s="67" t="n"/>
    </row>
    <row r="759">
      <c r="H759" s="104" t="n">
        <v>36619</v>
      </c>
      <c r="I759" s="105" t="n">
        <v>4291.52978515625</v>
      </c>
      <c r="J759" s="106" t="n">
        <v>32.38255695046421</v>
      </c>
      <c r="K759" s="107">
        <f>K758*(1+Tbill_YTM)^(1/52)</f>
        <v/>
      </c>
      <c r="L759" s="67" t="n"/>
      <c r="M759" s="104" t="n">
        <v>36619</v>
      </c>
      <c r="N759" s="108">
        <f>N758*($I759/$I758)</f>
        <v/>
      </c>
      <c r="O759" s="108">
        <f t="array" ref="O759">IF(YEAR(M759)&lt;&gt;YEAR(M758),IF(O758&gt;INDEX(Table2xAcq.1[],_xlfn.AGGREGATE(15,6,(ROW(Tableyear1[])-ROW(INDEX(Tableyear1[],1,1))+1)/(YEAR(Tableyear1[])=YEAR(M758)),1)),O758-(O758-INDEX(Table2xAcq.1[],_xlfn.AGGREGATE(15,6,(ROW(Tableyear1[])-ROW(INDEX(Tableyear1[],1,1))+1)/(YEAR(Tableyear1[])=YEAR(M758)),1)))*$C$25,O758+MAX($Q$2:Q758)*$C$19),O758)*($J759/$J758)</f>
        <v/>
      </c>
      <c r="P759" s="108">
        <f t="array" ref="P759">IF(YEAR(M759)&lt;&gt;YEAR(M758),IF(O758&gt;INDEX(Table2xAcq.1[],_xlfn.AGGREGATE(15,6,(ROW(Tableyear1[])-ROW(INDEX(Tableyear1[],1,1))+1)/(YEAR(Tableyear1[])=YEAR(M758)),1)),P758+(O758-INDEX(Table2xAcq.1[],_xlfn.AGGREGATE(15,6,(ROW(Tableyear1[])-ROW(INDEX(Tableyear1[],1,1))+1)/(YEAR(Tableyear1[])=YEAR(M758)),1)))*$C$25,P758-MAX($Q$2:Q758)*$C$19),P758)*(1+Tbill_YTM)^(1/52)</f>
        <v/>
      </c>
      <c r="Q759" s="72">
        <f>SUM(N759:P759)</f>
        <v/>
      </c>
      <c r="R759" s="72">
        <f>IF(YEAR(M759)&lt;&gt;YEAR(M758), R758*EXP($C$20/52)+(-MAX(Q$2:Q758)*$C$19), R758*EXP($C$20/52))</f>
        <v/>
      </c>
      <c r="S759" s="73">
        <f>Q759/-R759</f>
        <v/>
      </c>
      <c r="T759" s="67" t="n"/>
      <c r="U759" s="67" t="n"/>
      <c r="V759" s="67" t="n"/>
    </row>
    <row r="760">
      <c r="H760" s="104" t="n">
        <v>36626</v>
      </c>
      <c r="I760" s="105" t="n">
        <v>3207.9599609375</v>
      </c>
      <c r="J760" s="106" t="n">
        <v>16.02999117593091</v>
      </c>
      <c r="K760" s="107">
        <f>K759*(1+Tbill_YTM)^(1/52)</f>
        <v/>
      </c>
      <c r="L760" s="67" t="n"/>
      <c r="M760" s="104" t="n">
        <v>36626</v>
      </c>
      <c r="N760" s="108">
        <f>N759*($I760/$I759)</f>
        <v/>
      </c>
      <c r="O760" s="108">
        <f t="array" ref="O760">IF(YEAR(M760)&lt;&gt;YEAR(M759),IF(O759&gt;INDEX(Table2xAcq.1[],_xlfn.AGGREGATE(15,6,(ROW(Tableyear1[])-ROW(INDEX(Tableyear1[],1,1))+1)/(YEAR(Tableyear1[])=YEAR(M759)),1)),O759-(O759-INDEX(Table2xAcq.1[],_xlfn.AGGREGATE(15,6,(ROW(Tableyear1[])-ROW(INDEX(Tableyear1[],1,1))+1)/(YEAR(Tableyear1[])=YEAR(M759)),1)))*$C$25,O759+MAX($Q$2:Q759)*$C$19),O759)*($J760/$J759)</f>
        <v/>
      </c>
      <c r="P760" s="108">
        <f t="array" ref="P760">IF(YEAR(M760)&lt;&gt;YEAR(M759),IF(O759&gt;INDEX(Table2xAcq.1[],_xlfn.AGGREGATE(15,6,(ROW(Tableyear1[])-ROW(INDEX(Tableyear1[],1,1))+1)/(YEAR(Tableyear1[])=YEAR(M759)),1)),P759+(O759-INDEX(Table2xAcq.1[],_xlfn.AGGREGATE(15,6,(ROW(Tableyear1[])-ROW(INDEX(Tableyear1[],1,1))+1)/(YEAR(Tableyear1[])=YEAR(M759)),1)))*$C$25,P759-MAX($Q$2:Q759)*$C$19),P759)*(1+Tbill_YTM)^(1/52)</f>
        <v/>
      </c>
      <c r="Q760" s="72">
        <f>SUM(N760:P760)</f>
        <v/>
      </c>
      <c r="R760" s="72">
        <f>IF(YEAR(M760)&lt;&gt;YEAR(M759), R759*EXP($C$20/52)+(-MAX(Q$2:Q759)*$C$19), R759*EXP($C$20/52))</f>
        <v/>
      </c>
      <c r="S760" s="73">
        <f>Q760/-R760</f>
        <v/>
      </c>
      <c r="T760" s="67" t="n"/>
      <c r="U760" s="67" t="n"/>
      <c r="V760" s="67" t="n"/>
    </row>
    <row r="761">
      <c r="H761" s="104" t="n">
        <v>36633</v>
      </c>
      <c r="I761" s="105" t="n">
        <v>3505.2900390625</v>
      </c>
      <c r="J761" s="106" t="n">
        <v>19.00147372977782</v>
      </c>
      <c r="K761" s="107">
        <f>K760*(1+Tbill_YTM)^(1/52)</f>
        <v/>
      </c>
      <c r="L761" s="67" t="n"/>
      <c r="M761" s="104" t="n">
        <v>36633</v>
      </c>
      <c r="N761" s="108">
        <f>N760*($I761/$I760)</f>
        <v/>
      </c>
      <c r="O761" s="108">
        <f t="array" ref="O761">IF(YEAR(M761)&lt;&gt;YEAR(M760),IF(O760&gt;INDEX(Table2xAcq.1[],_xlfn.AGGREGATE(15,6,(ROW(Tableyear1[])-ROW(INDEX(Tableyear1[],1,1))+1)/(YEAR(Tableyear1[])=YEAR(M760)),1)),O760-(O760-INDEX(Table2xAcq.1[],_xlfn.AGGREGATE(15,6,(ROW(Tableyear1[])-ROW(INDEX(Tableyear1[],1,1))+1)/(YEAR(Tableyear1[])=YEAR(M760)),1)))*$C$25,O760+MAX($Q$2:Q760)*$C$19),O760)*($J761/$J760)</f>
        <v/>
      </c>
      <c r="P761" s="108">
        <f t="array" ref="P761">IF(YEAR(M761)&lt;&gt;YEAR(M760),IF(O760&gt;INDEX(Table2xAcq.1[],_xlfn.AGGREGATE(15,6,(ROW(Tableyear1[])-ROW(INDEX(Tableyear1[],1,1))+1)/(YEAR(Tableyear1[])=YEAR(M760)),1)),P760+(O760-INDEX(Table2xAcq.1[],_xlfn.AGGREGATE(15,6,(ROW(Tableyear1[])-ROW(INDEX(Tableyear1[],1,1))+1)/(YEAR(Tableyear1[])=YEAR(M760)),1)))*$C$25,P760-MAX($Q$2:Q760)*$C$19),P760)*(1+Tbill_YTM)^(1/52)</f>
        <v/>
      </c>
      <c r="Q761" s="72">
        <f>SUM(N761:P761)</f>
        <v/>
      </c>
      <c r="R761" s="72">
        <f>IF(YEAR(M761)&lt;&gt;YEAR(M760), R760*EXP($C$20/52)+(-MAX(Q$2:Q760)*$C$19), R760*EXP($C$20/52))</f>
        <v/>
      </c>
      <c r="S761" s="73">
        <f>Q761/-R761</f>
        <v/>
      </c>
      <c r="T761" s="67" t="n"/>
      <c r="U761" s="67" t="n"/>
      <c r="V761" s="67" t="n"/>
    </row>
    <row r="762">
      <c r="H762" s="104" t="n">
        <v>36640</v>
      </c>
      <c r="I762" s="105" t="n">
        <v>3773.17993164062</v>
      </c>
      <c r="J762" s="106" t="n">
        <v>21.90582840489484</v>
      </c>
      <c r="K762" s="107">
        <f>K761*(1+Tbill_YTM)^(1/52)</f>
        <v/>
      </c>
      <c r="L762" s="67" t="n"/>
      <c r="M762" s="104" t="n">
        <v>36640</v>
      </c>
      <c r="N762" s="108">
        <f>N761*($I762/$I761)</f>
        <v/>
      </c>
      <c r="O762" s="108">
        <f t="array" ref="O762">IF(YEAR(M762)&lt;&gt;YEAR(M761),IF(O761&gt;INDEX(Table2xAcq.1[],_xlfn.AGGREGATE(15,6,(ROW(Tableyear1[])-ROW(INDEX(Tableyear1[],1,1))+1)/(YEAR(Tableyear1[])=YEAR(M761)),1)),O761-(O761-INDEX(Table2xAcq.1[],_xlfn.AGGREGATE(15,6,(ROW(Tableyear1[])-ROW(INDEX(Tableyear1[],1,1))+1)/(YEAR(Tableyear1[])=YEAR(M761)),1)))*$C$25,O761+MAX($Q$2:Q761)*$C$19),O761)*($J762/$J761)</f>
        <v/>
      </c>
      <c r="P762" s="108">
        <f t="array" ref="P762">IF(YEAR(M762)&lt;&gt;YEAR(M761),IF(O761&gt;INDEX(Table2xAcq.1[],_xlfn.AGGREGATE(15,6,(ROW(Tableyear1[])-ROW(INDEX(Tableyear1[],1,1))+1)/(YEAR(Tableyear1[])=YEAR(M761)),1)),P761+(O761-INDEX(Table2xAcq.1[],_xlfn.AGGREGATE(15,6,(ROW(Tableyear1[])-ROW(INDEX(Tableyear1[],1,1))+1)/(YEAR(Tableyear1[])=YEAR(M761)),1)))*$C$25,P761-MAX($Q$2:Q761)*$C$19),P761)*(1+Tbill_YTM)^(1/52)</f>
        <v/>
      </c>
      <c r="Q762" s="72">
        <f>SUM(N762:P762)</f>
        <v/>
      </c>
      <c r="R762" s="72">
        <f>IF(YEAR(M762)&lt;&gt;YEAR(M761), R761*EXP($C$20/52)+(-MAX(Q$2:Q761)*$C$19), R761*EXP($C$20/52))</f>
        <v/>
      </c>
      <c r="S762" s="73">
        <f>Q762/-R762</f>
        <v/>
      </c>
      <c r="T762" s="67" t="n"/>
      <c r="U762" s="67" t="n"/>
      <c r="V762" s="67" t="n"/>
    </row>
    <row r="763">
      <c r="H763" s="104" t="n">
        <v>36647</v>
      </c>
      <c r="I763" s="105" t="n">
        <v>3688.36010742187</v>
      </c>
      <c r="J763" s="106" t="n">
        <v>20.92095699757694</v>
      </c>
      <c r="K763" s="107">
        <f>K762*(1+Tbill_YTM)^(1/52)</f>
        <v/>
      </c>
      <c r="L763" s="67" t="n"/>
      <c r="M763" s="104" t="n">
        <v>36647</v>
      </c>
      <c r="N763" s="108">
        <f>N762*($I763/$I762)</f>
        <v/>
      </c>
      <c r="O763" s="108">
        <f t="array" ref="O763">IF(YEAR(M763)&lt;&gt;YEAR(M762),IF(O762&gt;INDEX(Table2xAcq.1[],_xlfn.AGGREGATE(15,6,(ROW(Tableyear1[])-ROW(INDEX(Tableyear1[],1,1))+1)/(YEAR(Tableyear1[])=YEAR(M762)),1)),O762-(O762-INDEX(Table2xAcq.1[],_xlfn.AGGREGATE(15,6,(ROW(Tableyear1[])-ROW(INDEX(Tableyear1[],1,1))+1)/(YEAR(Tableyear1[])=YEAR(M762)),1)))*$C$25,O762+MAX($Q$2:Q762)*$C$19),O762)*($J763/$J762)</f>
        <v/>
      </c>
      <c r="P763" s="108">
        <f t="array" ref="P763">IF(YEAR(M763)&lt;&gt;YEAR(M762),IF(O762&gt;INDEX(Table2xAcq.1[],_xlfn.AGGREGATE(15,6,(ROW(Tableyear1[])-ROW(INDEX(Tableyear1[],1,1))+1)/(YEAR(Tableyear1[])=YEAR(M762)),1)),P762+(O762-INDEX(Table2xAcq.1[],_xlfn.AGGREGATE(15,6,(ROW(Tableyear1[])-ROW(INDEX(Tableyear1[],1,1))+1)/(YEAR(Tableyear1[])=YEAR(M762)),1)))*$C$25,P762-MAX($Q$2:Q762)*$C$19),P762)*(1+Tbill_YTM)^(1/52)</f>
        <v/>
      </c>
      <c r="Q763" s="72">
        <f>SUM(N763:P763)</f>
        <v/>
      </c>
      <c r="R763" s="72">
        <f>IF(YEAR(M763)&lt;&gt;YEAR(M762), R762*EXP($C$20/52)+(-MAX(Q$2:Q762)*$C$19), R762*EXP($C$20/52))</f>
        <v/>
      </c>
      <c r="S763" s="73">
        <f>Q763/-R763</f>
        <v/>
      </c>
      <c r="T763" s="67" t="n"/>
      <c r="U763" s="67" t="n"/>
      <c r="V763" s="67" t="n"/>
    </row>
    <row r="764">
      <c r="H764" s="104" t="n">
        <v>36654</v>
      </c>
      <c r="I764" s="105" t="n">
        <v>3406.25</v>
      </c>
      <c r="J764" s="106" t="n">
        <v>17.7206114488446</v>
      </c>
      <c r="K764" s="107">
        <f>K763*(1+Tbill_YTM)^(1/52)</f>
        <v/>
      </c>
      <c r="L764" s="67" t="n"/>
      <c r="M764" s="104" t="n">
        <v>36654</v>
      </c>
      <c r="N764" s="108">
        <f>N763*($I764/$I763)</f>
        <v/>
      </c>
      <c r="O764" s="108">
        <f t="array" ref="O764">IF(YEAR(M764)&lt;&gt;YEAR(M763),IF(O763&gt;INDEX(Table2xAcq.1[],_xlfn.AGGREGATE(15,6,(ROW(Tableyear1[])-ROW(INDEX(Tableyear1[],1,1))+1)/(YEAR(Tableyear1[])=YEAR(M763)),1)),O763-(O763-INDEX(Table2xAcq.1[],_xlfn.AGGREGATE(15,6,(ROW(Tableyear1[])-ROW(INDEX(Tableyear1[],1,1))+1)/(YEAR(Tableyear1[])=YEAR(M763)),1)))*$C$25,O763+MAX($Q$2:Q763)*$C$19),O763)*($J764/$J763)</f>
        <v/>
      </c>
      <c r="P764" s="108">
        <f t="array" ref="P764">IF(YEAR(M764)&lt;&gt;YEAR(M763),IF(O763&gt;INDEX(Table2xAcq.1[],_xlfn.AGGREGATE(15,6,(ROW(Tableyear1[])-ROW(INDEX(Tableyear1[],1,1))+1)/(YEAR(Tableyear1[])=YEAR(M763)),1)),P763+(O763-INDEX(Table2xAcq.1[],_xlfn.AGGREGATE(15,6,(ROW(Tableyear1[])-ROW(INDEX(Tableyear1[],1,1))+1)/(YEAR(Tableyear1[])=YEAR(M763)),1)))*$C$25,P763-MAX($Q$2:Q763)*$C$19),P763)*(1+Tbill_YTM)^(1/52)</f>
        <v/>
      </c>
      <c r="Q764" s="72">
        <f>SUM(N764:P764)</f>
        <v/>
      </c>
      <c r="R764" s="72">
        <f>IF(YEAR(M764)&lt;&gt;YEAR(M763), R763*EXP($C$20/52)+(-MAX(Q$2:Q763)*$C$19), R763*EXP($C$20/52))</f>
        <v/>
      </c>
      <c r="S764" s="73">
        <f>Q764/-R764</f>
        <v/>
      </c>
      <c r="T764" s="67" t="n"/>
      <c r="U764" s="67" t="n"/>
      <c r="V764" s="67" t="n"/>
    </row>
    <row r="765">
      <c r="H765" s="104" t="n">
        <v>36661</v>
      </c>
      <c r="I765" s="105" t="n">
        <v>3260.63989257812</v>
      </c>
      <c r="J765" s="106" t="n">
        <v>16.20557283650102</v>
      </c>
      <c r="K765" s="107">
        <f>K764*(1+Tbill_YTM)^(1/52)</f>
        <v/>
      </c>
      <c r="L765" s="67" t="n"/>
      <c r="M765" s="104" t="n">
        <v>36661</v>
      </c>
      <c r="N765" s="108">
        <f>N764*($I765/$I764)</f>
        <v/>
      </c>
      <c r="O765" s="108">
        <f t="array" ref="O765">IF(YEAR(M765)&lt;&gt;YEAR(M764),IF(O764&gt;INDEX(Table2xAcq.1[],_xlfn.AGGREGATE(15,6,(ROW(Tableyear1[])-ROW(INDEX(Tableyear1[],1,1))+1)/(YEAR(Tableyear1[])=YEAR(M764)),1)),O764-(O764-INDEX(Table2xAcq.1[],_xlfn.AGGREGATE(15,6,(ROW(Tableyear1[])-ROW(INDEX(Tableyear1[],1,1))+1)/(YEAR(Tableyear1[])=YEAR(M764)),1)))*$C$25,O764+MAX($Q$2:Q764)*$C$19),O764)*($J765/$J764)</f>
        <v/>
      </c>
      <c r="P765" s="108">
        <f t="array" ref="P765">IF(YEAR(M765)&lt;&gt;YEAR(M764),IF(O764&gt;INDEX(Table2xAcq.1[],_xlfn.AGGREGATE(15,6,(ROW(Tableyear1[])-ROW(INDEX(Tableyear1[],1,1))+1)/(YEAR(Tableyear1[])=YEAR(M764)),1)),P764+(O764-INDEX(Table2xAcq.1[],_xlfn.AGGREGATE(15,6,(ROW(Tableyear1[])-ROW(INDEX(Tableyear1[],1,1))+1)/(YEAR(Tableyear1[])=YEAR(M764)),1)))*$C$25,P764-MAX($Q$2:Q764)*$C$19),P764)*(1+Tbill_YTM)^(1/52)</f>
        <v/>
      </c>
      <c r="Q765" s="72">
        <f>SUM(N765:P765)</f>
        <v/>
      </c>
      <c r="R765" s="72">
        <f>IF(YEAR(M765)&lt;&gt;YEAR(M764), R764*EXP($C$20/52)+(-MAX(Q$2:Q764)*$C$19), R764*EXP($C$20/52))</f>
        <v/>
      </c>
      <c r="S765" s="73">
        <f>Q765/-R765</f>
        <v/>
      </c>
      <c r="T765" s="67" t="n"/>
      <c r="U765" s="67" t="n"/>
      <c r="V765" s="67" t="n"/>
    </row>
    <row r="766">
      <c r="H766" s="104" t="n">
        <v>36668</v>
      </c>
      <c r="I766" s="105" t="n">
        <v>3101.43994140625</v>
      </c>
      <c r="J766" s="106" t="n">
        <v>14.62310651744777</v>
      </c>
      <c r="K766" s="107">
        <f>K765*(1+Tbill_YTM)^(1/52)</f>
        <v/>
      </c>
      <c r="L766" s="67" t="n"/>
      <c r="M766" s="104" t="n">
        <v>36668</v>
      </c>
      <c r="N766" s="108">
        <f>N765*($I766/$I765)</f>
        <v/>
      </c>
      <c r="O766" s="108">
        <f t="array" ref="O766">IF(YEAR(M766)&lt;&gt;YEAR(M765),IF(O765&gt;INDEX(Table2xAcq.1[],_xlfn.AGGREGATE(15,6,(ROW(Tableyear1[])-ROW(INDEX(Tableyear1[],1,1))+1)/(YEAR(Tableyear1[])=YEAR(M765)),1)),O765-(O765-INDEX(Table2xAcq.1[],_xlfn.AGGREGATE(15,6,(ROW(Tableyear1[])-ROW(INDEX(Tableyear1[],1,1))+1)/(YEAR(Tableyear1[])=YEAR(M765)),1)))*$C$25,O765+MAX($Q$2:Q765)*$C$19),O765)*($J766/$J765)</f>
        <v/>
      </c>
      <c r="P766" s="108">
        <f t="array" ref="P766">IF(YEAR(M766)&lt;&gt;YEAR(M765),IF(O765&gt;INDEX(Table2xAcq.1[],_xlfn.AGGREGATE(15,6,(ROW(Tableyear1[])-ROW(INDEX(Tableyear1[],1,1))+1)/(YEAR(Tableyear1[])=YEAR(M765)),1)),P765+(O765-INDEX(Table2xAcq.1[],_xlfn.AGGREGATE(15,6,(ROW(Tableyear1[])-ROW(INDEX(Tableyear1[],1,1))+1)/(YEAR(Tableyear1[])=YEAR(M765)),1)))*$C$25,P765-MAX($Q$2:Q765)*$C$19),P765)*(1+Tbill_YTM)^(1/52)</f>
        <v/>
      </c>
      <c r="Q766" s="72">
        <f>SUM(N766:P766)</f>
        <v/>
      </c>
      <c r="R766" s="72">
        <f>IF(YEAR(M766)&lt;&gt;YEAR(M765), R765*EXP($C$20/52)+(-MAX(Q$2:Q765)*$C$19), R765*EXP($C$20/52))</f>
        <v/>
      </c>
      <c r="S766" s="73">
        <f>Q766/-R766</f>
        <v/>
      </c>
      <c r="T766" s="67" t="n"/>
      <c r="U766" s="67" t="n"/>
      <c r="V766" s="67" t="n"/>
    </row>
    <row r="767">
      <c r="H767" s="104" t="n">
        <v>36675</v>
      </c>
      <c r="I767" s="105" t="n">
        <v>3755.669921875</v>
      </c>
      <c r="J767" s="106" t="n">
        <v>20.79241810951072</v>
      </c>
      <c r="K767" s="107">
        <f>K766*(1+Tbill_YTM)^(1/52)</f>
        <v/>
      </c>
      <c r="L767" s="67" t="n"/>
      <c r="M767" s="104" t="n">
        <v>36675</v>
      </c>
      <c r="N767" s="108">
        <f>N766*($I767/$I766)</f>
        <v/>
      </c>
      <c r="O767" s="108">
        <f t="array" ref="O767">IF(YEAR(M767)&lt;&gt;YEAR(M766),IF(O766&gt;INDEX(Table2xAcq.1[],_xlfn.AGGREGATE(15,6,(ROW(Tableyear1[])-ROW(INDEX(Tableyear1[],1,1))+1)/(YEAR(Tableyear1[])=YEAR(M766)),1)),O766-(O766-INDEX(Table2xAcq.1[],_xlfn.AGGREGATE(15,6,(ROW(Tableyear1[])-ROW(INDEX(Tableyear1[],1,1))+1)/(YEAR(Tableyear1[])=YEAR(M766)),1)))*$C$25,O766+MAX($Q$2:Q766)*$C$19),O766)*($J767/$J766)</f>
        <v/>
      </c>
      <c r="P767" s="108">
        <f t="array" ref="P767">IF(YEAR(M767)&lt;&gt;YEAR(M766),IF(O766&gt;INDEX(Table2xAcq.1[],_xlfn.AGGREGATE(15,6,(ROW(Tableyear1[])-ROW(INDEX(Tableyear1[],1,1))+1)/(YEAR(Tableyear1[])=YEAR(M766)),1)),P766+(O766-INDEX(Table2xAcq.1[],_xlfn.AGGREGATE(15,6,(ROW(Tableyear1[])-ROW(INDEX(Tableyear1[],1,1))+1)/(YEAR(Tableyear1[])=YEAR(M766)),1)))*$C$25,P766-MAX($Q$2:Q766)*$C$19),P766)*(1+Tbill_YTM)^(1/52)</f>
        <v/>
      </c>
      <c r="Q767" s="72">
        <f>SUM(N767:P767)</f>
        <v/>
      </c>
      <c r="R767" s="72">
        <f>IF(YEAR(M767)&lt;&gt;YEAR(M766), R766*EXP($C$20/52)+(-MAX(Q$2:Q766)*$C$19), R766*EXP($C$20/52))</f>
        <v/>
      </c>
      <c r="S767" s="73">
        <f>Q767/-R767</f>
        <v/>
      </c>
      <c r="T767" s="67" t="n"/>
      <c r="U767" s="67" t="n"/>
      <c r="V767" s="67" t="n"/>
    </row>
    <row r="768">
      <c r="H768" s="104" t="n">
        <v>36682</v>
      </c>
      <c r="I768" s="105" t="n">
        <v>3760.26000976562</v>
      </c>
      <c r="J768" s="106" t="n">
        <v>20.84324207890445</v>
      </c>
      <c r="K768" s="107">
        <f>K767*(1+Tbill_YTM)^(1/52)</f>
        <v/>
      </c>
      <c r="L768" s="67" t="n"/>
      <c r="M768" s="104" t="n">
        <v>36682</v>
      </c>
      <c r="N768" s="108">
        <f>N767*($I768/$I767)</f>
        <v/>
      </c>
      <c r="O768" s="108">
        <f t="array" ref="O768">IF(YEAR(M768)&lt;&gt;YEAR(M767),IF(O767&gt;INDEX(Table2xAcq.1[],_xlfn.AGGREGATE(15,6,(ROW(Tableyear1[])-ROW(INDEX(Tableyear1[],1,1))+1)/(YEAR(Tableyear1[])=YEAR(M767)),1)),O767-(O767-INDEX(Table2xAcq.1[],_xlfn.AGGREGATE(15,6,(ROW(Tableyear1[])-ROW(INDEX(Tableyear1[],1,1))+1)/(YEAR(Tableyear1[])=YEAR(M767)),1)))*$C$25,O767+MAX($Q$2:Q767)*$C$19),O767)*($J768/$J767)</f>
        <v/>
      </c>
      <c r="P768" s="108">
        <f t="array" ref="P768">IF(YEAR(M768)&lt;&gt;YEAR(M767),IF(O767&gt;INDEX(Table2xAcq.1[],_xlfn.AGGREGATE(15,6,(ROW(Tableyear1[])-ROW(INDEX(Tableyear1[],1,1))+1)/(YEAR(Tableyear1[])=YEAR(M767)),1)),P767+(O767-INDEX(Table2xAcq.1[],_xlfn.AGGREGATE(15,6,(ROW(Tableyear1[])-ROW(INDEX(Tableyear1[],1,1))+1)/(YEAR(Tableyear1[])=YEAR(M767)),1)))*$C$25,P767-MAX($Q$2:Q767)*$C$19),P767)*(1+Tbill_YTM)^(1/52)</f>
        <v/>
      </c>
      <c r="Q768" s="72">
        <f>SUM(N768:P768)</f>
        <v/>
      </c>
      <c r="R768" s="72">
        <f>IF(YEAR(M768)&lt;&gt;YEAR(M767), R767*EXP($C$20/52)+(-MAX(Q$2:Q767)*$C$19), R767*EXP($C$20/52))</f>
        <v/>
      </c>
      <c r="S768" s="73">
        <f>Q768/-R768</f>
        <v/>
      </c>
      <c r="T768" s="67" t="n"/>
      <c r="U768" s="67" t="n"/>
      <c r="V768" s="67" t="n"/>
    </row>
    <row r="769">
      <c r="H769" s="104" t="n">
        <v>36689</v>
      </c>
      <c r="I769" s="105" t="n">
        <v>3787.36010742187</v>
      </c>
      <c r="J769" s="106" t="n">
        <v>21.14367550337202</v>
      </c>
      <c r="K769" s="107">
        <f>K768*(1+Tbill_YTM)^(1/52)</f>
        <v/>
      </c>
      <c r="L769" s="67" t="n"/>
      <c r="M769" s="104" t="n">
        <v>36689</v>
      </c>
      <c r="N769" s="108">
        <f>N768*($I769/$I768)</f>
        <v/>
      </c>
      <c r="O769" s="108">
        <f t="array" ref="O769">IF(YEAR(M769)&lt;&gt;YEAR(M768),IF(O768&gt;INDEX(Table2xAcq.1[],_xlfn.AGGREGATE(15,6,(ROW(Tableyear1[])-ROW(INDEX(Tableyear1[],1,1))+1)/(YEAR(Tableyear1[])=YEAR(M768)),1)),O768-(O768-INDEX(Table2xAcq.1[],_xlfn.AGGREGATE(15,6,(ROW(Tableyear1[])-ROW(INDEX(Tableyear1[],1,1))+1)/(YEAR(Tableyear1[])=YEAR(M768)),1)))*$C$25,O768+MAX($Q$2:Q768)*$C$19),O768)*($J769/$J768)</f>
        <v/>
      </c>
      <c r="P769" s="108">
        <f t="array" ref="P769">IF(YEAR(M769)&lt;&gt;YEAR(M768),IF(O768&gt;INDEX(Table2xAcq.1[],_xlfn.AGGREGATE(15,6,(ROW(Tableyear1[])-ROW(INDEX(Tableyear1[],1,1))+1)/(YEAR(Tableyear1[])=YEAR(M768)),1)),P768+(O768-INDEX(Table2xAcq.1[],_xlfn.AGGREGATE(15,6,(ROW(Tableyear1[])-ROW(INDEX(Tableyear1[],1,1))+1)/(YEAR(Tableyear1[])=YEAR(M768)),1)))*$C$25,P768-MAX($Q$2:Q768)*$C$19),P768)*(1+Tbill_YTM)^(1/52)</f>
        <v/>
      </c>
      <c r="Q769" s="72">
        <f>SUM(N769:P769)</f>
        <v/>
      </c>
      <c r="R769" s="72">
        <f>IF(YEAR(M769)&lt;&gt;YEAR(M768), R768*EXP($C$20/52)+(-MAX(Q$2:Q768)*$C$19), R768*EXP($C$20/52))</f>
        <v/>
      </c>
      <c r="S769" s="73">
        <f>Q769/-R769</f>
        <v/>
      </c>
      <c r="T769" s="67" t="n"/>
      <c r="U769" s="67" t="n"/>
      <c r="V769" s="67" t="n"/>
    </row>
    <row r="770">
      <c r="H770" s="104" t="n">
        <v>36696</v>
      </c>
      <c r="I770" s="105" t="n">
        <v>3685.30004882812</v>
      </c>
      <c r="J770" s="106" t="n">
        <v>20.00413519056541</v>
      </c>
      <c r="K770" s="107">
        <f>K769*(1+Tbill_YTM)^(1/52)</f>
        <v/>
      </c>
      <c r="L770" s="67" t="n"/>
      <c r="M770" s="104" t="n">
        <v>36696</v>
      </c>
      <c r="N770" s="108">
        <f>N769*($I770/$I769)</f>
        <v/>
      </c>
      <c r="O770" s="108">
        <f t="array" ref="O770">IF(YEAR(M770)&lt;&gt;YEAR(M769),IF(O769&gt;INDEX(Table2xAcq.1[],_xlfn.AGGREGATE(15,6,(ROW(Tableyear1[])-ROW(INDEX(Tableyear1[],1,1))+1)/(YEAR(Tableyear1[])=YEAR(M769)),1)),O769-(O769-INDEX(Table2xAcq.1[],_xlfn.AGGREGATE(15,6,(ROW(Tableyear1[])-ROW(INDEX(Tableyear1[],1,1))+1)/(YEAR(Tableyear1[])=YEAR(M769)),1)))*$C$25,O769+MAX($Q$2:Q769)*$C$19),O769)*($J770/$J769)</f>
        <v/>
      </c>
      <c r="P770" s="108">
        <f t="array" ref="P770">IF(YEAR(M770)&lt;&gt;YEAR(M769),IF(O769&gt;INDEX(Table2xAcq.1[],_xlfn.AGGREGATE(15,6,(ROW(Tableyear1[])-ROW(INDEX(Tableyear1[],1,1))+1)/(YEAR(Tableyear1[])=YEAR(M769)),1)),P769+(O769-INDEX(Table2xAcq.1[],_xlfn.AGGREGATE(15,6,(ROW(Tableyear1[])-ROW(INDEX(Tableyear1[],1,1))+1)/(YEAR(Tableyear1[])=YEAR(M769)),1)))*$C$25,P769-MAX($Q$2:Q769)*$C$19),P769)*(1+Tbill_YTM)^(1/52)</f>
        <v/>
      </c>
      <c r="Q770" s="72">
        <f>SUM(N770:P770)</f>
        <v/>
      </c>
      <c r="R770" s="72">
        <f>IF(YEAR(M770)&lt;&gt;YEAR(M769), R769*EXP($C$20/52)+(-MAX(Q$2:Q769)*$C$19), R769*EXP($C$20/52))</f>
        <v/>
      </c>
      <c r="S770" s="73">
        <f>Q770/-R770</f>
        <v/>
      </c>
      <c r="T770" s="67" t="n"/>
      <c r="U770" s="67" t="n"/>
      <c r="V770" s="67" t="n"/>
    </row>
    <row r="771">
      <c r="H771" s="104" t="n">
        <v>36703</v>
      </c>
      <c r="I771" s="105" t="n">
        <v>3763.7900390625</v>
      </c>
      <c r="J771" s="106" t="n">
        <v>20.85623643331442</v>
      </c>
      <c r="K771" s="107">
        <f>K770*(1+Tbill_YTM)^(1/52)</f>
        <v/>
      </c>
      <c r="L771" s="67" t="n"/>
      <c r="M771" s="104" t="n">
        <v>36703</v>
      </c>
      <c r="N771" s="108">
        <f>N770*($I771/$I770)</f>
        <v/>
      </c>
      <c r="O771" s="108">
        <f t="array" ref="O771">IF(YEAR(M771)&lt;&gt;YEAR(M770),IF(O770&gt;INDEX(Table2xAcq.1[],_xlfn.AGGREGATE(15,6,(ROW(Tableyear1[])-ROW(INDEX(Tableyear1[],1,1))+1)/(YEAR(Tableyear1[])=YEAR(M770)),1)),O770-(O770-INDEX(Table2xAcq.1[],_xlfn.AGGREGATE(15,6,(ROW(Tableyear1[])-ROW(INDEX(Tableyear1[],1,1))+1)/(YEAR(Tableyear1[])=YEAR(M770)),1)))*$C$25,O770+MAX($Q$2:Q770)*$C$19),O770)*($J771/$J770)</f>
        <v/>
      </c>
      <c r="P771" s="108">
        <f t="array" ref="P771">IF(YEAR(M771)&lt;&gt;YEAR(M770),IF(O770&gt;INDEX(Table2xAcq.1[],_xlfn.AGGREGATE(15,6,(ROW(Tableyear1[])-ROW(INDEX(Tableyear1[],1,1))+1)/(YEAR(Tableyear1[])=YEAR(M770)),1)),P770+(O770-INDEX(Table2xAcq.1[],_xlfn.AGGREGATE(15,6,(ROW(Tableyear1[])-ROW(INDEX(Tableyear1[],1,1))+1)/(YEAR(Tableyear1[])=YEAR(M770)),1)))*$C$25,P770-MAX($Q$2:Q770)*$C$19),P770)*(1+Tbill_YTM)^(1/52)</f>
        <v/>
      </c>
      <c r="Q771" s="72">
        <f>SUM(N771:P771)</f>
        <v/>
      </c>
      <c r="R771" s="72">
        <f>IF(YEAR(M771)&lt;&gt;YEAR(M770), R770*EXP($C$20/52)+(-MAX(Q$2:Q770)*$C$19), R770*EXP($C$20/52))</f>
        <v/>
      </c>
      <c r="S771" s="73">
        <f>Q771/-R771</f>
        <v/>
      </c>
      <c r="T771" s="67" t="n"/>
      <c r="U771" s="67" t="n"/>
      <c r="V771" s="67" t="n"/>
    </row>
    <row r="772">
      <c r="H772" s="104" t="n">
        <v>36710</v>
      </c>
      <c r="I772" s="105" t="n">
        <v>3841.27001953125</v>
      </c>
      <c r="J772" s="106" t="n">
        <v>21.71491387001189</v>
      </c>
      <c r="K772" s="107">
        <f>K771*(1+Tbill_YTM)^(1/52)</f>
        <v/>
      </c>
      <c r="L772" s="67" t="n"/>
      <c r="M772" s="104" t="n">
        <v>36710</v>
      </c>
      <c r="N772" s="108">
        <f>N771*($I772/$I771)</f>
        <v/>
      </c>
      <c r="O772" s="108">
        <f t="array" ref="O772">IF(YEAR(M772)&lt;&gt;YEAR(M771),IF(O771&gt;INDEX(Table2xAcq.1[],_xlfn.AGGREGATE(15,6,(ROW(Tableyear1[])-ROW(INDEX(Tableyear1[],1,1))+1)/(YEAR(Tableyear1[])=YEAR(M771)),1)),O771-(O771-INDEX(Table2xAcq.1[],_xlfn.AGGREGATE(15,6,(ROW(Tableyear1[])-ROW(INDEX(Tableyear1[],1,1))+1)/(YEAR(Tableyear1[])=YEAR(M771)),1)))*$C$25,O771+MAX($Q$2:Q771)*$C$19),O771)*($J772/$J771)</f>
        <v/>
      </c>
      <c r="P772" s="108">
        <f t="array" ref="P772">IF(YEAR(M772)&lt;&gt;YEAR(M771),IF(O771&gt;INDEX(Table2xAcq.1[],_xlfn.AGGREGATE(15,6,(ROW(Tableyear1[])-ROW(INDEX(Tableyear1[],1,1))+1)/(YEAR(Tableyear1[])=YEAR(M771)),1)),P771+(O771-INDEX(Table2xAcq.1[],_xlfn.AGGREGATE(15,6,(ROW(Tableyear1[])-ROW(INDEX(Tableyear1[],1,1))+1)/(YEAR(Tableyear1[])=YEAR(M771)),1)))*$C$25,P771-MAX($Q$2:Q771)*$C$19),P771)*(1+Tbill_YTM)^(1/52)</f>
        <v/>
      </c>
      <c r="Q772" s="72">
        <f>SUM(N772:P772)</f>
        <v/>
      </c>
      <c r="R772" s="72">
        <f>IF(YEAR(M772)&lt;&gt;YEAR(M771), R771*EXP($C$20/52)+(-MAX(Q$2:Q771)*$C$19), R771*EXP($C$20/52))</f>
        <v/>
      </c>
      <c r="S772" s="73">
        <f>Q772/-R772</f>
        <v/>
      </c>
      <c r="T772" s="67" t="n"/>
      <c r="U772" s="67" t="n"/>
      <c r="V772" s="67" t="n"/>
    </row>
    <row r="773">
      <c r="H773" s="104" t="n">
        <v>36717</v>
      </c>
      <c r="I773" s="105" t="n">
        <v>4041.14990234375</v>
      </c>
      <c r="J773" s="106" t="n">
        <v>23.97477814279278</v>
      </c>
      <c r="K773" s="107">
        <f>K772*(1+Tbill_YTM)^(1/52)</f>
        <v/>
      </c>
      <c r="L773" s="67" t="n"/>
      <c r="M773" s="104" t="n">
        <v>36717</v>
      </c>
      <c r="N773" s="108">
        <f>N772*($I773/$I772)</f>
        <v/>
      </c>
      <c r="O773" s="108">
        <f t="array" ref="O773">IF(YEAR(M773)&lt;&gt;YEAR(M772),IF(O772&gt;INDEX(Table2xAcq.1[],_xlfn.AGGREGATE(15,6,(ROW(Tableyear1[])-ROW(INDEX(Tableyear1[],1,1))+1)/(YEAR(Tableyear1[])=YEAR(M772)),1)),O772-(O772-INDEX(Table2xAcq.1[],_xlfn.AGGREGATE(15,6,(ROW(Tableyear1[])-ROW(INDEX(Tableyear1[],1,1))+1)/(YEAR(Tableyear1[])=YEAR(M772)),1)))*$C$25,O772+MAX($Q$2:Q772)*$C$19),O772)*($J773/$J772)</f>
        <v/>
      </c>
      <c r="P773" s="108">
        <f t="array" ref="P773">IF(YEAR(M773)&lt;&gt;YEAR(M772),IF(O772&gt;INDEX(Table2xAcq.1[],_xlfn.AGGREGATE(15,6,(ROW(Tableyear1[])-ROW(INDEX(Tableyear1[],1,1))+1)/(YEAR(Tableyear1[])=YEAR(M772)),1)),P772+(O772-INDEX(Table2xAcq.1[],_xlfn.AGGREGATE(15,6,(ROW(Tableyear1[])-ROW(INDEX(Tableyear1[],1,1))+1)/(YEAR(Tableyear1[])=YEAR(M772)),1)))*$C$25,P772-MAX($Q$2:Q772)*$C$19),P772)*(1+Tbill_YTM)^(1/52)</f>
        <v/>
      </c>
      <c r="Q773" s="72">
        <f>SUM(N773:P773)</f>
        <v/>
      </c>
      <c r="R773" s="72">
        <f>IF(YEAR(M773)&lt;&gt;YEAR(M772), R772*EXP($C$20/52)+(-MAX(Q$2:Q772)*$C$19), R772*EXP($C$20/52))</f>
        <v/>
      </c>
      <c r="S773" s="73">
        <f>Q773/-R773</f>
        <v/>
      </c>
      <c r="T773" s="67" t="n"/>
      <c r="U773" s="67" t="n"/>
      <c r="V773" s="67" t="n"/>
    </row>
    <row r="774">
      <c r="H774" s="104" t="n">
        <v>36724</v>
      </c>
      <c r="I774" s="105" t="n">
        <v>3908.75</v>
      </c>
      <c r="J774" s="106" t="n">
        <v>22.40381029377641</v>
      </c>
      <c r="K774" s="107">
        <f>K773*(1+Tbill_YTM)^(1/52)</f>
        <v/>
      </c>
      <c r="L774" s="67" t="n"/>
      <c r="M774" s="104" t="n">
        <v>36724</v>
      </c>
      <c r="N774" s="108">
        <f>N773*($I774/$I773)</f>
        <v/>
      </c>
      <c r="O774" s="108">
        <f t="array" ref="O774">IF(YEAR(M774)&lt;&gt;YEAR(M773),IF(O773&gt;INDEX(Table2xAcq.1[],_xlfn.AGGREGATE(15,6,(ROW(Tableyear1[])-ROW(INDEX(Tableyear1[],1,1))+1)/(YEAR(Tableyear1[])=YEAR(M773)),1)),O773-(O773-INDEX(Table2xAcq.1[],_xlfn.AGGREGATE(15,6,(ROW(Tableyear1[])-ROW(INDEX(Tableyear1[],1,1))+1)/(YEAR(Tableyear1[])=YEAR(M773)),1)))*$C$25,O773+MAX($Q$2:Q773)*$C$19),O773)*($J774/$J773)</f>
        <v/>
      </c>
      <c r="P774" s="108">
        <f t="array" ref="P774">IF(YEAR(M774)&lt;&gt;YEAR(M773),IF(O773&gt;INDEX(Table2xAcq.1[],_xlfn.AGGREGATE(15,6,(ROW(Tableyear1[])-ROW(INDEX(Tableyear1[],1,1))+1)/(YEAR(Tableyear1[])=YEAR(M773)),1)),P773+(O773-INDEX(Table2xAcq.1[],_xlfn.AGGREGATE(15,6,(ROW(Tableyear1[])-ROW(INDEX(Tableyear1[],1,1))+1)/(YEAR(Tableyear1[])=YEAR(M773)),1)))*$C$25,P773-MAX($Q$2:Q773)*$C$19),P773)*(1+Tbill_YTM)^(1/52)</f>
        <v/>
      </c>
      <c r="Q774" s="72">
        <f>SUM(N774:P774)</f>
        <v/>
      </c>
      <c r="R774" s="72">
        <f>IF(YEAR(M774)&lt;&gt;YEAR(M773), R773*EXP($C$20/52)+(-MAX(Q$2:Q773)*$C$19), R773*EXP($C$20/52))</f>
        <v/>
      </c>
      <c r="S774" s="73">
        <f>Q774/-R774</f>
        <v/>
      </c>
      <c r="T774" s="67" t="n"/>
      <c r="U774" s="67" t="n"/>
      <c r="V774" s="67" t="n"/>
    </row>
    <row r="775">
      <c r="H775" s="104" t="n">
        <v>36731</v>
      </c>
      <c r="I775" s="105" t="n">
        <v>3477.31005859375</v>
      </c>
      <c r="J775" s="106" t="n">
        <v>17.45803550622354</v>
      </c>
      <c r="K775" s="107">
        <f>K774*(1+Tbill_YTM)^(1/52)</f>
        <v/>
      </c>
      <c r="L775" s="67" t="n"/>
      <c r="M775" s="104" t="n">
        <v>36731</v>
      </c>
      <c r="N775" s="108">
        <f>N774*($I775/$I774)</f>
        <v/>
      </c>
      <c r="O775" s="108">
        <f t="array" ref="O775">IF(YEAR(M775)&lt;&gt;YEAR(M774),IF(O774&gt;INDEX(Table2xAcq.1[],_xlfn.AGGREGATE(15,6,(ROW(Tableyear1[])-ROW(INDEX(Tableyear1[],1,1))+1)/(YEAR(Tableyear1[])=YEAR(M774)),1)),O774-(O774-INDEX(Table2xAcq.1[],_xlfn.AGGREGATE(15,6,(ROW(Tableyear1[])-ROW(INDEX(Tableyear1[],1,1))+1)/(YEAR(Tableyear1[])=YEAR(M774)),1)))*$C$25,O774+MAX($Q$2:Q774)*$C$19),O774)*($J775/$J774)</f>
        <v/>
      </c>
      <c r="P775" s="108">
        <f t="array" ref="P775">IF(YEAR(M775)&lt;&gt;YEAR(M774),IF(O774&gt;INDEX(Table2xAcq.1[],_xlfn.AGGREGATE(15,6,(ROW(Tableyear1[])-ROW(INDEX(Tableyear1[],1,1))+1)/(YEAR(Tableyear1[])=YEAR(M774)),1)),P774+(O774-INDEX(Table2xAcq.1[],_xlfn.AGGREGATE(15,6,(ROW(Tableyear1[])-ROW(INDEX(Tableyear1[],1,1))+1)/(YEAR(Tableyear1[])=YEAR(M774)),1)))*$C$25,P774-MAX($Q$2:Q774)*$C$19),P774)*(1+Tbill_YTM)^(1/52)</f>
        <v/>
      </c>
      <c r="Q775" s="72">
        <f>SUM(N775:P775)</f>
        <v/>
      </c>
      <c r="R775" s="72">
        <f>IF(YEAR(M775)&lt;&gt;YEAR(M774), R774*EXP($C$20/52)+(-MAX(Q$2:Q774)*$C$19), R774*EXP($C$20/52))</f>
        <v/>
      </c>
      <c r="S775" s="73">
        <f>Q775/-R775</f>
        <v/>
      </c>
      <c r="T775" s="67" t="n"/>
      <c r="U775" s="67" t="n"/>
      <c r="V775" s="67" t="n"/>
    </row>
    <row r="776">
      <c r="H776" s="104" t="n">
        <v>36738</v>
      </c>
      <c r="I776" s="105" t="n">
        <v>3618.6298828125</v>
      </c>
      <c r="J776" s="106" t="n">
        <v>18.87704414644928</v>
      </c>
      <c r="K776" s="107">
        <f>K775*(1+Tbill_YTM)^(1/52)</f>
        <v/>
      </c>
      <c r="L776" s="67" t="n"/>
      <c r="M776" s="104" t="n">
        <v>36738</v>
      </c>
      <c r="N776" s="108">
        <f>N775*($I776/$I775)</f>
        <v/>
      </c>
      <c r="O776" s="108">
        <f t="array" ref="O776">IF(YEAR(M776)&lt;&gt;YEAR(M775),IF(O775&gt;INDEX(Table2xAcq.1[],_xlfn.AGGREGATE(15,6,(ROW(Tableyear1[])-ROW(INDEX(Tableyear1[],1,1))+1)/(YEAR(Tableyear1[])=YEAR(M775)),1)),O775-(O775-INDEX(Table2xAcq.1[],_xlfn.AGGREGATE(15,6,(ROW(Tableyear1[])-ROW(INDEX(Tableyear1[],1,1))+1)/(YEAR(Tableyear1[])=YEAR(M775)),1)))*$C$25,O775+MAX($Q$2:Q775)*$C$19),O775)*($J776/$J775)</f>
        <v/>
      </c>
      <c r="P776" s="108">
        <f t="array" ref="P776">IF(YEAR(M776)&lt;&gt;YEAR(M775),IF(O775&gt;INDEX(Table2xAcq.1[],_xlfn.AGGREGATE(15,6,(ROW(Tableyear1[])-ROW(INDEX(Tableyear1[],1,1))+1)/(YEAR(Tableyear1[])=YEAR(M775)),1)),P775+(O775-INDEX(Table2xAcq.1[],_xlfn.AGGREGATE(15,6,(ROW(Tableyear1[])-ROW(INDEX(Tableyear1[],1,1))+1)/(YEAR(Tableyear1[])=YEAR(M775)),1)))*$C$25,P775-MAX($Q$2:Q775)*$C$19),P775)*(1+Tbill_YTM)^(1/52)</f>
        <v/>
      </c>
      <c r="Q776" s="72">
        <f>SUM(N776:P776)</f>
        <v/>
      </c>
      <c r="R776" s="72">
        <f>IF(YEAR(M776)&lt;&gt;YEAR(M775), R775*EXP($C$20/52)+(-MAX(Q$2:Q775)*$C$19), R775*EXP($C$20/52))</f>
        <v/>
      </c>
      <c r="S776" s="73">
        <f>Q776/-R776</f>
        <v/>
      </c>
      <c r="T776" s="67" t="n"/>
      <c r="U776" s="67" t="n"/>
      <c r="V776" s="67" t="n"/>
    </row>
    <row r="777">
      <c r="H777" s="104" t="n">
        <v>36745</v>
      </c>
      <c r="I777" s="105" t="n">
        <v>3644.61010742187</v>
      </c>
      <c r="J777" s="106" t="n">
        <v>19.14810245457588</v>
      </c>
      <c r="K777" s="107">
        <f>K776*(1+Tbill_YTM)^(1/52)</f>
        <v/>
      </c>
      <c r="L777" s="67" t="n"/>
      <c r="M777" s="104" t="n">
        <v>36745</v>
      </c>
      <c r="N777" s="108">
        <f>N776*($I777/$I776)</f>
        <v/>
      </c>
      <c r="O777" s="108">
        <f t="array" ref="O777">IF(YEAR(M777)&lt;&gt;YEAR(M776),IF(O776&gt;INDEX(Table2xAcq.1[],_xlfn.AGGREGATE(15,6,(ROW(Tableyear1[])-ROW(INDEX(Tableyear1[],1,1))+1)/(YEAR(Tableyear1[])=YEAR(M776)),1)),O776-(O776-INDEX(Table2xAcq.1[],_xlfn.AGGREGATE(15,6,(ROW(Tableyear1[])-ROW(INDEX(Tableyear1[],1,1))+1)/(YEAR(Tableyear1[])=YEAR(M776)),1)))*$C$25,O776+MAX($Q$2:Q776)*$C$19),O776)*($J777/$J776)</f>
        <v/>
      </c>
      <c r="P777" s="108">
        <f t="array" ref="P777">IF(YEAR(M777)&lt;&gt;YEAR(M776),IF(O776&gt;INDEX(Table2xAcq.1[],_xlfn.AGGREGATE(15,6,(ROW(Tableyear1[])-ROW(INDEX(Tableyear1[],1,1))+1)/(YEAR(Tableyear1[])=YEAR(M776)),1)),P776+(O776-INDEX(Table2xAcq.1[],_xlfn.AGGREGATE(15,6,(ROW(Tableyear1[])-ROW(INDEX(Tableyear1[],1,1))+1)/(YEAR(Tableyear1[])=YEAR(M776)),1)))*$C$25,P776-MAX($Q$2:Q776)*$C$19),P776)*(1+Tbill_YTM)^(1/52)</f>
        <v/>
      </c>
      <c r="Q777" s="72">
        <f>SUM(N777:P777)</f>
        <v/>
      </c>
      <c r="R777" s="72">
        <f>IF(YEAR(M777)&lt;&gt;YEAR(M776), R776*EXP($C$20/52)+(-MAX(Q$2:Q776)*$C$19), R776*EXP($C$20/52))</f>
        <v/>
      </c>
      <c r="S777" s="73">
        <f>Q777/-R777</f>
        <v/>
      </c>
      <c r="T777" s="67" t="n"/>
      <c r="U777" s="67" t="n"/>
      <c r="V777" s="67" t="n"/>
    </row>
    <row r="778">
      <c r="H778" s="104" t="n">
        <v>36752</v>
      </c>
      <c r="I778" s="105" t="n">
        <v>3807.51000976562</v>
      </c>
      <c r="J778" s="106" t="n">
        <v>20.85979392663022</v>
      </c>
      <c r="K778" s="107">
        <f>K777*(1+Tbill_YTM)^(1/52)</f>
        <v/>
      </c>
      <c r="L778" s="67" t="n"/>
      <c r="M778" s="104" t="n">
        <v>36752</v>
      </c>
      <c r="N778" s="108">
        <f>N777*($I778/$I777)</f>
        <v/>
      </c>
      <c r="O778" s="108">
        <f t="array" ref="O778">IF(YEAR(M778)&lt;&gt;YEAR(M777),IF(O777&gt;INDEX(Table2xAcq.1[],_xlfn.AGGREGATE(15,6,(ROW(Tableyear1[])-ROW(INDEX(Tableyear1[],1,1))+1)/(YEAR(Tableyear1[])=YEAR(M777)),1)),O777-(O777-INDEX(Table2xAcq.1[],_xlfn.AGGREGATE(15,6,(ROW(Tableyear1[])-ROW(INDEX(Tableyear1[],1,1))+1)/(YEAR(Tableyear1[])=YEAR(M777)),1)))*$C$25,O777+MAX($Q$2:Q777)*$C$19),O777)*($J778/$J777)</f>
        <v/>
      </c>
      <c r="P778" s="108">
        <f t="array" ref="P778">IF(YEAR(M778)&lt;&gt;YEAR(M777),IF(O777&gt;INDEX(Table2xAcq.1[],_xlfn.AGGREGATE(15,6,(ROW(Tableyear1[])-ROW(INDEX(Tableyear1[],1,1))+1)/(YEAR(Tableyear1[])=YEAR(M777)),1)),P777+(O777-INDEX(Table2xAcq.1[],_xlfn.AGGREGATE(15,6,(ROW(Tableyear1[])-ROW(INDEX(Tableyear1[],1,1))+1)/(YEAR(Tableyear1[])=YEAR(M777)),1)))*$C$25,P777-MAX($Q$2:Q777)*$C$19),P777)*(1+Tbill_YTM)^(1/52)</f>
        <v/>
      </c>
      <c r="Q778" s="72">
        <f>SUM(N778:P778)</f>
        <v/>
      </c>
      <c r="R778" s="72">
        <f>IF(YEAR(M778)&lt;&gt;YEAR(M777), R777*EXP($C$20/52)+(-MAX(Q$2:Q777)*$C$19), R777*EXP($C$20/52))</f>
        <v/>
      </c>
      <c r="S778" s="73">
        <f>Q778/-R778</f>
        <v/>
      </c>
      <c r="T778" s="67" t="n"/>
      <c r="U778" s="67" t="n"/>
      <c r="V778" s="67" t="n"/>
    </row>
    <row r="779">
      <c r="H779" s="104" t="n">
        <v>36759</v>
      </c>
      <c r="I779" s="105" t="n">
        <v>3931.25</v>
      </c>
      <c r="J779" s="106" t="n">
        <v>22.21563577085497</v>
      </c>
      <c r="K779" s="107">
        <f>K778*(1+Tbill_YTM)^(1/52)</f>
        <v/>
      </c>
      <c r="L779" s="67" t="n"/>
      <c r="M779" s="104" t="n">
        <v>36759</v>
      </c>
      <c r="N779" s="108">
        <f>N778*($I779/$I778)</f>
        <v/>
      </c>
      <c r="O779" s="108">
        <f t="array" ref="O779">IF(YEAR(M779)&lt;&gt;YEAR(M778),IF(O778&gt;INDEX(Table2xAcq.1[],_xlfn.AGGREGATE(15,6,(ROW(Tableyear1[])-ROW(INDEX(Tableyear1[],1,1))+1)/(YEAR(Tableyear1[])=YEAR(M778)),1)),O778-(O778-INDEX(Table2xAcq.1[],_xlfn.AGGREGATE(15,6,(ROW(Tableyear1[])-ROW(INDEX(Tableyear1[],1,1))+1)/(YEAR(Tableyear1[])=YEAR(M778)),1)))*$C$25,O778+MAX($Q$2:Q778)*$C$19),O778)*($J779/$J778)</f>
        <v/>
      </c>
      <c r="P779" s="108">
        <f t="array" ref="P779">IF(YEAR(M779)&lt;&gt;YEAR(M778),IF(O778&gt;INDEX(Table2xAcq.1[],_xlfn.AGGREGATE(15,6,(ROW(Tableyear1[])-ROW(INDEX(Tableyear1[],1,1))+1)/(YEAR(Tableyear1[])=YEAR(M778)),1)),P778+(O778-INDEX(Table2xAcq.1[],_xlfn.AGGREGATE(15,6,(ROW(Tableyear1[])-ROW(INDEX(Tableyear1[],1,1))+1)/(YEAR(Tableyear1[])=YEAR(M778)),1)))*$C$25,P778-MAX($Q$2:Q778)*$C$19),P778)*(1+Tbill_YTM)^(1/52)</f>
        <v/>
      </c>
      <c r="Q779" s="72">
        <f>SUM(N779:P779)</f>
        <v/>
      </c>
      <c r="R779" s="72">
        <f>IF(YEAR(M779)&lt;&gt;YEAR(M778), R778*EXP($C$20/52)+(-MAX(Q$2:Q778)*$C$19), R778*EXP($C$20/52))</f>
        <v/>
      </c>
      <c r="S779" s="73">
        <f>Q779/-R779</f>
        <v/>
      </c>
      <c r="T779" s="67" t="n"/>
      <c r="U779" s="67" t="n"/>
      <c r="V779" s="67" t="n"/>
    </row>
    <row r="780">
      <c r="H780" s="104" t="n">
        <v>36766</v>
      </c>
      <c r="I780" s="105" t="n">
        <v>4099.2998046875</v>
      </c>
      <c r="J780" s="106" t="n">
        <v>24.11494680541182</v>
      </c>
      <c r="K780" s="107">
        <f>K779*(1+Tbill_YTM)^(1/52)</f>
        <v/>
      </c>
      <c r="L780" s="67" t="n"/>
      <c r="M780" s="104" t="n">
        <v>36766</v>
      </c>
      <c r="N780" s="108">
        <f>N779*($I780/$I779)</f>
        <v/>
      </c>
      <c r="O780" s="108">
        <f t="array" ref="O780">IF(YEAR(M780)&lt;&gt;YEAR(M779),IF(O779&gt;INDEX(Table2xAcq.1[],_xlfn.AGGREGATE(15,6,(ROW(Tableyear1[])-ROW(INDEX(Tableyear1[],1,1))+1)/(YEAR(Tableyear1[])=YEAR(M779)),1)),O779-(O779-INDEX(Table2xAcq.1[],_xlfn.AGGREGATE(15,6,(ROW(Tableyear1[])-ROW(INDEX(Tableyear1[],1,1))+1)/(YEAR(Tableyear1[])=YEAR(M779)),1)))*$C$25,O779+MAX($Q$2:Q779)*$C$19),O779)*($J780/$J779)</f>
        <v/>
      </c>
      <c r="P780" s="108">
        <f t="array" ref="P780">IF(YEAR(M780)&lt;&gt;YEAR(M779),IF(O779&gt;INDEX(Table2xAcq.1[],_xlfn.AGGREGATE(15,6,(ROW(Tableyear1[])-ROW(INDEX(Tableyear1[],1,1))+1)/(YEAR(Tableyear1[])=YEAR(M779)),1)),P779+(O779-INDEX(Table2xAcq.1[],_xlfn.AGGREGATE(15,6,(ROW(Tableyear1[])-ROW(INDEX(Tableyear1[],1,1))+1)/(YEAR(Tableyear1[])=YEAR(M779)),1)))*$C$25,P779-MAX($Q$2:Q779)*$C$19),P779)*(1+Tbill_YTM)^(1/52)</f>
        <v/>
      </c>
      <c r="Q780" s="72">
        <f>SUM(N780:P780)</f>
        <v/>
      </c>
      <c r="R780" s="72">
        <f>IF(YEAR(M780)&lt;&gt;YEAR(M779), R779*EXP($C$20/52)+(-MAX(Q$2:Q779)*$C$19), R779*EXP($C$20/52))</f>
        <v/>
      </c>
      <c r="S780" s="73">
        <f>Q780/-R780</f>
        <v/>
      </c>
      <c r="T780" s="67" t="n"/>
      <c r="U780" s="67" t="n"/>
      <c r="V780" s="67" t="n"/>
    </row>
    <row r="781">
      <c r="H781" s="104" t="n">
        <v>36773</v>
      </c>
      <c r="I781" s="105" t="n">
        <v>3813.43994140625</v>
      </c>
      <c r="J781" s="106" t="n">
        <v>20.75169174953764</v>
      </c>
      <c r="K781" s="107">
        <f>K780*(1+Tbill_YTM)^(1/52)</f>
        <v/>
      </c>
      <c r="L781" s="67" t="n"/>
      <c r="M781" s="104" t="n">
        <v>36773</v>
      </c>
      <c r="N781" s="108">
        <f>N780*($I781/$I780)</f>
        <v/>
      </c>
      <c r="O781" s="108">
        <f t="array" ref="O781">IF(YEAR(M781)&lt;&gt;YEAR(M780),IF(O780&gt;INDEX(Table2xAcq.1[],_xlfn.AGGREGATE(15,6,(ROW(Tableyear1[])-ROW(INDEX(Tableyear1[],1,1))+1)/(YEAR(Tableyear1[])=YEAR(M780)),1)),O780-(O780-INDEX(Table2xAcq.1[],_xlfn.AGGREGATE(15,6,(ROW(Tableyear1[])-ROW(INDEX(Tableyear1[],1,1))+1)/(YEAR(Tableyear1[])=YEAR(M780)),1)))*$C$25,O780+MAX($Q$2:Q780)*$C$19),O780)*($J781/$J780)</f>
        <v/>
      </c>
      <c r="P781" s="108">
        <f t="array" ref="P781">IF(YEAR(M781)&lt;&gt;YEAR(M780),IF(O780&gt;INDEX(Table2xAcq.1[],_xlfn.AGGREGATE(15,6,(ROW(Tableyear1[])-ROW(INDEX(Tableyear1[],1,1))+1)/(YEAR(Tableyear1[])=YEAR(M780)),1)),P780+(O780-INDEX(Table2xAcq.1[],_xlfn.AGGREGATE(15,6,(ROW(Tableyear1[])-ROW(INDEX(Tableyear1[],1,1))+1)/(YEAR(Tableyear1[])=YEAR(M780)),1)))*$C$25,P780-MAX($Q$2:Q780)*$C$19),P780)*(1+Tbill_YTM)^(1/52)</f>
        <v/>
      </c>
      <c r="Q781" s="72">
        <f>SUM(N781:P781)</f>
        <v/>
      </c>
      <c r="R781" s="72">
        <f>IF(YEAR(M781)&lt;&gt;YEAR(M780), R780*EXP($C$20/52)+(-MAX(Q$2:Q780)*$C$19), R780*EXP($C$20/52))</f>
        <v/>
      </c>
      <c r="S781" s="73">
        <f>Q781/-R781</f>
        <v/>
      </c>
      <c r="T781" s="67" t="n"/>
      <c r="U781" s="67" t="n"/>
      <c r="V781" s="67" t="n"/>
    </row>
    <row r="782">
      <c r="H782" s="104" t="n">
        <v>36780</v>
      </c>
      <c r="I782" s="105" t="n">
        <v>3676.330078125</v>
      </c>
      <c r="J782" s="106" t="n">
        <v>19.25946338755928</v>
      </c>
      <c r="K782" s="107">
        <f>K781*(1+Tbill_YTM)^(1/52)</f>
        <v/>
      </c>
      <c r="L782" s="67" t="n"/>
      <c r="M782" s="104" t="n">
        <v>36780</v>
      </c>
      <c r="N782" s="108">
        <f>N781*($I782/$I781)</f>
        <v/>
      </c>
      <c r="O782" s="108">
        <f t="array" ref="O782">IF(YEAR(M782)&lt;&gt;YEAR(M781),IF(O781&gt;INDEX(Table2xAcq.1[],_xlfn.AGGREGATE(15,6,(ROW(Tableyear1[])-ROW(INDEX(Tableyear1[],1,1))+1)/(YEAR(Tableyear1[])=YEAR(M781)),1)),O781-(O781-INDEX(Table2xAcq.1[],_xlfn.AGGREGATE(15,6,(ROW(Tableyear1[])-ROW(INDEX(Tableyear1[],1,1))+1)/(YEAR(Tableyear1[])=YEAR(M781)),1)))*$C$25,O781+MAX($Q$2:Q781)*$C$19),O781)*($J782/$J781)</f>
        <v/>
      </c>
      <c r="P782" s="108">
        <f t="array" ref="P782">IF(YEAR(M782)&lt;&gt;YEAR(M781),IF(O781&gt;INDEX(Table2xAcq.1[],_xlfn.AGGREGATE(15,6,(ROW(Tableyear1[])-ROW(INDEX(Tableyear1[],1,1))+1)/(YEAR(Tableyear1[])=YEAR(M781)),1)),P781+(O781-INDEX(Table2xAcq.1[],_xlfn.AGGREGATE(15,6,(ROW(Tableyear1[])-ROW(INDEX(Tableyear1[],1,1))+1)/(YEAR(Tableyear1[])=YEAR(M781)),1)))*$C$25,P781-MAX($Q$2:Q781)*$C$19),P781)*(1+Tbill_YTM)^(1/52)</f>
        <v/>
      </c>
      <c r="Q782" s="72">
        <f>SUM(N782:P782)</f>
        <v/>
      </c>
      <c r="R782" s="72">
        <f>IF(YEAR(M782)&lt;&gt;YEAR(M781), R781*EXP($C$20/52)+(-MAX(Q$2:Q781)*$C$19), R781*EXP($C$20/52))</f>
        <v/>
      </c>
      <c r="S782" s="73">
        <f>Q782/-R782</f>
        <v/>
      </c>
      <c r="T782" s="67" t="n"/>
      <c r="U782" s="67" t="n"/>
      <c r="V782" s="67" t="n"/>
    </row>
    <row r="783">
      <c r="H783" s="104" t="n">
        <v>36787</v>
      </c>
      <c r="I783" s="105" t="n">
        <v>3701.17993164062</v>
      </c>
      <c r="J783" s="106" t="n">
        <v>19.51982893352483</v>
      </c>
      <c r="K783" s="107">
        <f>K782*(1+Tbill_YTM)^(1/52)</f>
        <v/>
      </c>
      <c r="L783" s="67" t="n"/>
      <c r="M783" s="104" t="n">
        <v>36787</v>
      </c>
      <c r="N783" s="108">
        <f>N782*($I783/$I782)</f>
        <v/>
      </c>
      <c r="O783" s="108">
        <f t="array" ref="O783">IF(YEAR(M783)&lt;&gt;YEAR(M782),IF(O782&gt;INDEX(Table2xAcq.1[],_xlfn.AGGREGATE(15,6,(ROW(Tableyear1[])-ROW(INDEX(Tableyear1[],1,1))+1)/(YEAR(Tableyear1[])=YEAR(M782)),1)),O782-(O782-INDEX(Table2xAcq.1[],_xlfn.AGGREGATE(15,6,(ROW(Tableyear1[])-ROW(INDEX(Tableyear1[],1,1))+1)/(YEAR(Tableyear1[])=YEAR(M782)),1)))*$C$25,O782+MAX($Q$2:Q782)*$C$19),O782)*($J783/$J782)</f>
        <v/>
      </c>
      <c r="P783" s="108">
        <f t="array" ref="P783">IF(YEAR(M783)&lt;&gt;YEAR(M782),IF(O782&gt;INDEX(Table2xAcq.1[],_xlfn.AGGREGATE(15,6,(ROW(Tableyear1[])-ROW(INDEX(Tableyear1[],1,1))+1)/(YEAR(Tableyear1[])=YEAR(M782)),1)),P782+(O782-INDEX(Table2xAcq.1[],_xlfn.AGGREGATE(15,6,(ROW(Tableyear1[])-ROW(INDEX(Tableyear1[],1,1))+1)/(YEAR(Tableyear1[])=YEAR(M782)),1)))*$C$25,P782-MAX($Q$2:Q782)*$C$19),P782)*(1+Tbill_YTM)^(1/52)</f>
        <v/>
      </c>
      <c r="Q783" s="72">
        <f>SUM(N783:P783)</f>
        <v/>
      </c>
      <c r="R783" s="72">
        <f>IF(YEAR(M783)&lt;&gt;YEAR(M782), R782*EXP($C$20/52)+(-MAX(Q$2:Q782)*$C$19), R782*EXP($C$20/52))</f>
        <v/>
      </c>
      <c r="S783" s="73">
        <f>Q783/-R783</f>
        <v/>
      </c>
      <c r="T783" s="67" t="n"/>
      <c r="U783" s="67" t="n"/>
      <c r="V783" s="67" t="n"/>
    </row>
    <row r="784">
      <c r="H784" s="104" t="n">
        <v>36794</v>
      </c>
      <c r="I784" s="105" t="n">
        <v>3570.61010742187</v>
      </c>
      <c r="J784" s="106" t="n">
        <v>18.14259211731815</v>
      </c>
      <c r="K784" s="107">
        <f>K783*(1+Tbill_YTM)^(1/52)</f>
        <v/>
      </c>
      <c r="L784" s="67" t="n"/>
      <c r="M784" s="104" t="n">
        <v>36794</v>
      </c>
      <c r="N784" s="108">
        <f>N783*($I784/$I783)</f>
        <v/>
      </c>
      <c r="O784" s="108">
        <f t="array" ref="O784">IF(YEAR(M784)&lt;&gt;YEAR(M783),IF(O783&gt;INDEX(Table2xAcq.1[],_xlfn.AGGREGATE(15,6,(ROW(Tableyear1[])-ROW(INDEX(Tableyear1[],1,1))+1)/(YEAR(Tableyear1[])=YEAR(M783)),1)),O783-(O783-INDEX(Table2xAcq.1[],_xlfn.AGGREGATE(15,6,(ROW(Tableyear1[])-ROW(INDEX(Tableyear1[],1,1))+1)/(YEAR(Tableyear1[])=YEAR(M783)),1)))*$C$25,O783+MAX($Q$2:Q783)*$C$19),O783)*($J784/$J783)</f>
        <v/>
      </c>
      <c r="P784" s="108">
        <f t="array" ref="P784">IF(YEAR(M784)&lt;&gt;YEAR(M783),IF(O783&gt;INDEX(Table2xAcq.1[],_xlfn.AGGREGATE(15,6,(ROW(Tableyear1[])-ROW(INDEX(Tableyear1[],1,1))+1)/(YEAR(Tableyear1[])=YEAR(M783)),1)),P783+(O783-INDEX(Table2xAcq.1[],_xlfn.AGGREGATE(15,6,(ROW(Tableyear1[])-ROW(INDEX(Tableyear1[],1,1))+1)/(YEAR(Tableyear1[])=YEAR(M783)),1)))*$C$25,P783-MAX($Q$2:Q783)*$C$19),P783)*(1+Tbill_YTM)^(1/52)</f>
        <v/>
      </c>
      <c r="Q784" s="72">
        <f>SUM(N784:P784)</f>
        <v/>
      </c>
      <c r="R784" s="72">
        <f>IF(YEAR(M784)&lt;&gt;YEAR(M783), R783*EXP($C$20/52)+(-MAX(Q$2:Q783)*$C$19), R783*EXP($C$20/52))</f>
        <v/>
      </c>
      <c r="S784" s="73">
        <f>Q784/-R784</f>
        <v/>
      </c>
      <c r="T784" s="67" t="n"/>
      <c r="U784" s="67" t="n"/>
      <c r="V784" s="67" t="n"/>
    </row>
    <row r="785">
      <c r="H785" s="104" t="n">
        <v>36801</v>
      </c>
      <c r="I785" s="105" t="n">
        <v>3311.93994140625</v>
      </c>
      <c r="J785" s="106" t="n">
        <v>15.51393921277077</v>
      </c>
      <c r="K785" s="107">
        <f>K784*(1+Tbill_YTM)^(1/52)</f>
        <v/>
      </c>
      <c r="L785" s="67" t="n"/>
      <c r="M785" s="104" t="n">
        <v>36801</v>
      </c>
      <c r="N785" s="108">
        <f>N784*($I785/$I784)</f>
        <v/>
      </c>
      <c r="O785" s="108">
        <f t="array" ref="O785">IF(YEAR(M785)&lt;&gt;YEAR(M784),IF(O784&gt;INDEX(Table2xAcq.1[],_xlfn.AGGREGATE(15,6,(ROW(Tableyear1[])-ROW(INDEX(Tableyear1[],1,1))+1)/(YEAR(Tableyear1[])=YEAR(M784)),1)),O784-(O784-INDEX(Table2xAcq.1[],_xlfn.AGGREGATE(15,6,(ROW(Tableyear1[])-ROW(INDEX(Tableyear1[],1,1))+1)/(YEAR(Tableyear1[])=YEAR(M784)),1)))*$C$25,O784+MAX($Q$2:Q784)*$C$19),O784)*($J785/$J784)</f>
        <v/>
      </c>
      <c r="P785" s="108">
        <f t="array" ref="P785">IF(YEAR(M785)&lt;&gt;YEAR(M784),IF(O784&gt;INDEX(Table2xAcq.1[],_xlfn.AGGREGATE(15,6,(ROW(Tableyear1[])-ROW(INDEX(Tableyear1[],1,1))+1)/(YEAR(Tableyear1[])=YEAR(M784)),1)),P784+(O784-INDEX(Table2xAcq.1[],_xlfn.AGGREGATE(15,6,(ROW(Tableyear1[])-ROW(INDEX(Tableyear1[],1,1))+1)/(YEAR(Tableyear1[])=YEAR(M784)),1)))*$C$25,P784-MAX($Q$2:Q784)*$C$19),P784)*(1+Tbill_YTM)^(1/52)</f>
        <v/>
      </c>
      <c r="Q785" s="72">
        <f>SUM(N785:P785)</f>
        <v/>
      </c>
      <c r="R785" s="72">
        <f>IF(YEAR(M785)&lt;&gt;YEAR(M784), R784*EXP($C$20/52)+(-MAX(Q$2:Q784)*$C$19), R784*EXP($C$20/52))</f>
        <v/>
      </c>
      <c r="S785" s="73">
        <f>Q785/-R785</f>
        <v/>
      </c>
      <c r="T785" s="67" t="n"/>
      <c r="U785" s="67" t="n"/>
      <c r="V785" s="67" t="n"/>
    </row>
    <row r="786">
      <c r="H786" s="104" t="n">
        <v>36808</v>
      </c>
      <c r="I786" s="105" t="n">
        <v>3277.77001953125</v>
      </c>
      <c r="J786" s="106" t="n">
        <v>15.19381861864623</v>
      </c>
      <c r="K786" s="107">
        <f>K785*(1+Tbill_YTM)^(1/52)</f>
        <v/>
      </c>
      <c r="L786" s="67" t="n"/>
      <c r="M786" s="104" t="n">
        <v>36808</v>
      </c>
      <c r="N786" s="108">
        <f>N785*($I786/$I785)</f>
        <v/>
      </c>
      <c r="O786" s="108">
        <f t="array" ref="O786">IF(YEAR(M786)&lt;&gt;YEAR(M785),IF(O785&gt;INDEX(Table2xAcq.1[],_xlfn.AGGREGATE(15,6,(ROW(Tableyear1[])-ROW(INDEX(Tableyear1[],1,1))+1)/(YEAR(Tableyear1[])=YEAR(M785)),1)),O785-(O785-INDEX(Table2xAcq.1[],_xlfn.AGGREGATE(15,6,(ROW(Tableyear1[])-ROW(INDEX(Tableyear1[],1,1))+1)/(YEAR(Tableyear1[])=YEAR(M785)),1)))*$C$25,O785+MAX($Q$2:Q785)*$C$19),O785)*($J786/$J785)</f>
        <v/>
      </c>
      <c r="P786" s="108">
        <f t="array" ref="P786">IF(YEAR(M786)&lt;&gt;YEAR(M785),IF(O785&gt;INDEX(Table2xAcq.1[],_xlfn.AGGREGATE(15,6,(ROW(Tableyear1[])-ROW(INDEX(Tableyear1[],1,1))+1)/(YEAR(Tableyear1[])=YEAR(M785)),1)),P785+(O785-INDEX(Table2xAcq.1[],_xlfn.AGGREGATE(15,6,(ROW(Tableyear1[])-ROW(INDEX(Tableyear1[],1,1))+1)/(YEAR(Tableyear1[])=YEAR(M785)),1)))*$C$25,P785-MAX($Q$2:Q785)*$C$19),P785)*(1+Tbill_YTM)^(1/52)</f>
        <v/>
      </c>
      <c r="Q786" s="72">
        <f>SUM(N786:P786)</f>
        <v/>
      </c>
      <c r="R786" s="72">
        <f>IF(YEAR(M786)&lt;&gt;YEAR(M785), R785*EXP($C$20/52)+(-MAX(Q$2:Q785)*$C$19), R785*EXP($C$20/52))</f>
        <v/>
      </c>
      <c r="S786" s="73">
        <f>Q786/-R786</f>
        <v/>
      </c>
      <c r="T786" s="67" t="n"/>
      <c r="U786" s="67" t="n"/>
      <c r="V786" s="67" t="n"/>
    </row>
    <row r="787">
      <c r="H787" s="104" t="n">
        <v>36815</v>
      </c>
      <c r="I787" s="105" t="n">
        <v>3456.61010742187</v>
      </c>
      <c r="J787" s="106" t="n">
        <v>16.85181404905256</v>
      </c>
      <c r="K787" s="107">
        <f>K786*(1+Tbill_YTM)^(1/52)</f>
        <v/>
      </c>
      <c r="L787" s="67" t="n"/>
      <c r="M787" s="104" t="n">
        <v>36815</v>
      </c>
      <c r="N787" s="108">
        <f>N786*($I787/$I786)</f>
        <v/>
      </c>
      <c r="O787" s="108">
        <f t="array" ref="O787">IF(YEAR(M787)&lt;&gt;YEAR(M786),IF(O786&gt;INDEX(Table2xAcq.1[],_xlfn.AGGREGATE(15,6,(ROW(Tableyear1[])-ROW(INDEX(Tableyear1[],1,1))+1)/(YEAR(Tableyear1[])=YEAR(M786)),1)),O786-(O786-INDEX(Table2xAcq.1[],_xlfn.AGGREGATE(15,6,(ROW(Tableyear1[])-ROW(INDEX(Tableyear1[],1,1))+1)/(YEAR(Tableyear1[])=YEAR(M786)),1)))*$C$25,O786+MAX($Q$2:Q786)*$C$19),O786)*($J787/$J786)</f>
        <v/>
      </c>
      <c r="P787" s="108">
        <f t="array" ref="P787">IF(YEAR(M787)&lt;&gt;YEAR(M786),IF(O786&gt;INDEX(Table2xAcq.1[],_xlfn.AGGREGATE(15,6,(ROW(Tableyear1[])-ROW(INDEX(Tableyear1[],1,1))+1)/(YEAR(Tableyear1[])=YEAR(M786)),1)),P786+(O786-INDEX(Table2xAcq.1[],_xlfn.AGGREGATE(15,6,(ROW(Tableyear1[])-ROW(INDEX(Tableyear1[],1,1))+1)/(YEAR(Tableyear1[])=YEAR(M786)),1)))*$C$25,P786-MAX($Q$2:Q786)*$C$19),P786)*(1+Tbill_YTM)^(1/52)</f>
        <v/>
      </c>
      <c r="Q787" s="72">
        <f>SUM(N787:P787)</f>
        <v/>
      </c>
      <c r="R787" s="72">
        <f>IF(YEAR(M787)&lt;&gt;YEAR(M786), R786*EXP($C$20/52)+(-MAX(Q$2:Q786)*$C$19), R786*EXP($C$20/52))</f>
        <v/>
      </c>
      <c r="S787" s="73">
        <f>Q787/-R787</f>
        <v/>
      </c>
      <c r="T787" s="67" t="n"/>
      <c r="U787" s="67" t="n"/>
      <c r="V787" s="67" t="n"/>
    </row>
    <row r="788">
      <c r="H788" s="104" t="n">
        <v>36822</v>
      </c>
      <c r="I788" s="105" t="n">
        <v>3175.25</v>
      </c>
      <c r="J788" s="106" t="n">
        <v>14.10841629012439</v>
      </c>
      <c r="K788" s="107">
        <f>K787*(1+Tbill_YTM)^(1/52)</f>
        <v/>
      </c>
      <c r="L788" s="67" t="n"/>
      <c r="M788" s="104" t="n">
        <v>36822</v>
      </c>
      <c r="N788" s="108">
        <f>N787*($I788/$I787)</f>
        <v/>
      </c>
      <c r="O788" s="108">
        <f t="array" ref="O788">IF(YEAR(M788)&lt;&gt;YEAR(M787),IF(O787&gt;INDEX(Table2xAcq.1[],_xlfn.AGGREGATE(15,6,(ROW(Tableyear1[])-ROW(INDEX(Tableyear1[],1,1))+1)/(YEAR(Tableyear1[])=YEAR(M787)),1)),O787-(O787-INDEX(Table2xAcq.1[],_xlfn.AGGREGATE(15,6,(ROW(Tableyear1[])-ROW(INDEX(Tableyear1[],1,1))+1)/(YEAR(Tableyear1[])=YEAR(M787)),1)))*$C$25,O787+MAX($Q$2:Q787)*$C$19),O787)*($J788/$J787)</f>
        <v/>
      </c>
      <c r="P788" s="108">
        <f t="array" ref="P788">IF(YEAR(M788)&lt;&gt;YEAR(M787),IF(O787&gt;INDEX(Table2xAcq.1[],_xlfn.AGGREGATE(15,6,(ROW(Tableyear1[])-ROW(INDEX(Tableyear1[],1,1))+1)/(YEAR(Tableyear1[])=YEAR(M787)),1)),P787+(O787-INDEX(Table2xAcq.1[],_xlfn.AGGREGATE(15,6,(ROW(Tableyear1[])-ROW(INDEX(Tableyear1[],1,1))+1)/(YEAR(Tableyear1[])=YEAR(M787)),1)))*$C$25,P787-MAX($Q$2:Q787)*$C$19),P787)*(1+Tbill_YTM)^(1/52)</f>
        <v/>
      </c>
      <c r="Q788" s="72">
        <f>SUM(N788:P788)</f>
        <v/>
      </c>
      <c r="R788" s="72">
        <f>IF(YEAR(M788)&lt;&gt;YEAR(M787), R787*EXP($C$20/52)+(-MAX(Q$2:Q787)*$C$19), R787*EXP($C$20/52))</f>
        <v/>
      </c>
      <c r="S788" s="73">
        <f>Q788/-R788</f>
        <v/>
      </c>
      <c r="T788" s="67" t="n"/>
      <c r="U788" s="67" t="n"/>
      <c r="V788" s="67" t="n"/>
    </row>
    <row r="789">
      <c r="H789" s="104" t="n">
        <v>36829</v>
      </c>
      <c r="I789" s="105" t="n">
        <v>3321.90991210937</v>
      </c>
      <c r="J789" s="106" t="n">
        <v>15.41170837302309</v>
      </c>
      <c r="K789" s="107">
        <f>K788*(1+Tbill_YTM)^(1/52)</f>
        <v/>
      </c>
      <c r="L789" s="67" t="n"/>
      <c r="M789" s="104" t="n">
        <v>36829</v>
      </c>
      <c r="N789" s="108">
        <f>N788*($I789/$I788)</f>
        <v/>
      </c>
      <c r="O789" s="108">
        <f t="array" ref="O789">IF(YEAR(M789)&lt;&gt;YEAR(M788),IF(O788&gt;INDEX(Table2xAcq.1[],_xlfn.AGGREGATE(15,6,(ROW(Tableyear1[])-ROW(INDEX(Tableyear1[],1,1))+1)/(YEAR(Tableyear1[])=YEAR(M788)),1)),O788-(O788-INDEX(Table2xAcq.1[],_xlfn.AGGREGATE(15,6,(ROW(Tableyear1[])-ROW(INDEX(Tableyear1[],1,1))+1)/(YEAR(Tableyear1[])=YEAR(M788)),1)))*$C$25,O788+MAX($Q$2:Q788)*$C$19),O788)*($J789/$J788)</f>
        <v/>
      </c>
      <c r="P789" s="108">
        <f t="array" ref="P789">IF(YEAR(M789)&lt;&gt;YEAR(M788),IF(O788&gt;INDEX(Table2xAcq.1[],_xlfn.AGGREGATE(15,6,(ROW(Tableyear1[])-ROW(INDEX(Tableyear1[],1,1))+1)/(YEAR(Tableyear1[])=YEAR(M788)),1)),P788+(O788-INDEX(Table2xAcq.1[],_xlfn.AGGREGATE(15,6,(ROW(Tableyear1[])-ROW(INDEX(Tableyear1[],1,1))+1)/(YEAR(Tableyear1[])=YEAR(M788)),1)))*$C$25,P788-MAX($Q$2:Q788)*$C$19),P788)*(1+Tbill_YTM)^(1/52)</f>
        <v/>
      </c>
      <c r="Q789" s="72">
        <f>SUM(N789:P789)</f>
        <v/>
      </c>
      <c r="R789" s="72">
        <f>IF(YEAR(M789)&lt;&gt;YEAR(M788), R788*EXP($C$20/52)+(-MAX(Q$2:Q788)*$C$19), R788*EXP($C$20/52))</f>
        <v/>
      </c>
      <c r="S789" s="73">
        <f>Q789/-R789</f>
        <v/>
      </c>
      <c r="T789" s="67" t="n"/>
      <c r="U789" s="67" t="n"/>
      <c r="V789" s="67" t="n"/>
    </row>
    <row r="790" ht="17.5" customHeight="1" s="15" thickBot="1">
      <c r="G790" s="79" t="inlineStr">
        <is>
          <t>below 100WMA</t>
        </is>
      </c>
      <c r="H790" s="120" t="n">
        <v>36836</v>
      </c>
      <c r="I790" s="121" t="n">
        <v>2890.26000976562</v>
      </c>
      <c r="J790" s="106" t="n">
        <v>11.40650498691347</v>
      </c>
      <c r="K790" s="107">
        <f>K789*(1+Tbill_YTM)^(1/52)</f>
        <v/>
      </c>
      <c r="L790" s="67" t="n"/>
      <c r="M790" s="120" t="n">
        <v>36836</v>
      </c>
      <c r="N790" s="108">
        <f>N789*($I790/$I789)</f>
        <v/>
      </c>
      <c r="O790" s="108">
        <f t="array" ref="O790">IF(YEAR(M790)&lt;&gt;YEAR(M789),IF(O789&gt;INDEX(Table2xAcq.1[],_xlfn.AGGREGATE(15,6,(ROW(Tableyear1[])-ROW(INDEX(Tableyear1[],1,1))+1)/(YEAR(Tableyear1[])=YEAR(M789)),1)),O789-(O789-INDEX(Table2xAcq.1[],_xlfn.AGGREGATE(15,6,(ROW(Tableyear1[])-ROW(INDEX(Tableyear1[],1,1))+1)/(YEAR(Tableyear1[])=YEAR(M789)),1)))*$C$25,O789+MAX($Q$2:Q789)*$C$19),O789)*($J790/$J789)</f>
        <v/>
      </c>
      <c r="P790" s="108">
        <f t="array" ref="P790">IF(YEAR(M790)&lt;&gt;YEAR(M789),IF(O789&gt;INDEX(Table2xAcq.1[],_xlfn.AGGREGATE(15,6,(ROW(Tableyear1[])-ROW(INDEX(Tableyear1[],1,1))+1)/(YEAR(Tableyear1[])=YEAR(M789)),1)),P789+(O789-INDEX(Table2xAcq.1[],_xlfn.AGGREGATE(15,6,(ROW(Tableyear1[])-ROW(INDEX(Tableyear1[],1,1))+1)/(YEAR(Tableyear1[])=YEAR(M789)),1)))*$C$25,P789-MAX($Q$2:Q789)*$C$19),P789)*(1+Tbill_YTM)^(1/52)</f>
        <v/>
      </c>
      <c r="Q790" s="72">
        <f>SUM(N790:P790)</f>
        <v/>
      </c>
      <c r="R790" s="72">
        <f>IF(YEAR(M790)&lt;&gt;YEAR(M789), R789*EXP($C$20/52)+(-MAX(Q$2:Q789)*$C$19), R789*EXP($C$20/52))</f>
        <v/>
      </c>
      <c r="S790" s="73">
        <f>Q790/-R790</f>
        <v/>
      </c>
      <c r="T790" s="67" t="n"/>
      <c r="U790" s="67" t="n"/>
      <c r="V790" s="67" t="n"/>
    </row>
    <row r="791">
      <c r="H791" s="104" t="n">
        <v>36843</v>
      </c>
      <c r="I791" s="105" t="n">
        <v>2934.81005859375</v>
      </c>
      <c r="J791" s="106" t="n">
        <v>11.75814141575263</v>
      </c>
      <c r="K791" s="107">
        <f>K790*(1+Tbill_YTM)^(1/52)</f>
        <v/>
      </c>
      <c r="L791" s="67" t="n"/>
      <c r="M791" s="104" t="n">
        <v>36843</v>
      </c>
      <c r="N791" s="108">
        <f>N790*($I791/$I790)</f>
        <v/>
      </c>
      <c r="O791" s="108">
        <f t="array" ref="O791">IF(YEAR(M791)&lt;&gt;YEAR(M790),IF(O790&gt;INDEX(Table2xAcq.1[],_xlfn.AGGREGATE(15,6,(ROW(Tableyear1[])-ROW(INDEX(Tableyear1[],1,1))+1)/(YEAR(Tableyear1[])=YEAR(M790)),1)),O790-(O790-INDEX(Table2xAcq.1[],_xlfn.AGGREGATE(15,6,(ROW(Tableyear1[])-ROW(INDEX(Tableyear1[],1,1))+1)/(YEAR(Tableyear1[])=YEAR(M790)),1)))*$C$25,O790+MAX($Q$2:Q790)*$C$19),O790)*($J791/$J790)</f>
        <v/>
      </c>
      <c r="P791" s="108">
        <f t="array" ref="P791">IF(YEAR(M791)&lt;&gt;YEAR(M790),IF(O790&gt;INDEX(Table2xAcq.1[],_xlfn.AGGREGATE(15,6,(ROW(Tableyear1[])-ROW(INDEX(Tableyear1[],1,1))+1)/(YEAR(Tableyear1[])=YEAR(M790)),1)),P790+(O790-INDEX(Table2xAcq.1[],_xlfn.AGGREGATE(15,6,(ROW(Tableyear1[])-ROW(INDEX(Tableyear1[],1,1))+1)/(YEAR(Tableyear1[])=YEAR(M790)),1)))*$C$25,P790-MAX($Q$2:Q790)*$C$19),P790)*(1+Tbill_YTM)^(1/52)</f>
        <v/>
      </c>
      <c r="Q791" s="72">
        <f>SUM(N791:P791)</f>
        <v/>
      </c>
      <c r="R791" s="72">
        <f>IF(YEAR(M791)&lt;&gt;YEAR(M790), R790*EXP($C$20/52)+(-MAX(Q$2:Q790)*$C$19), R790*EXP($C$20/52))</f>
        <v/>
      </c>
      <c r="S791" s="73">
        <f>Q791/-R791</f>
        <v/>
      </c>
      <c r="T791" s="67" t="n"/>
      <c r="U791" s="67" t="n"/>
      <c r="V791" s="67" t="n"/>
    </row>
    <row r="792">
      <c r="H792" s="104" t="n">
        <v>36850</v>
      </c>
      <c r="I792" s="105" t="n">
        <v>2830.09008789062</v>
      </c>
      <c r="J792" s="106" t="n">
        <v>10.91903278521259</v>
      </c>
      <c r="K792" s="107">
        <f>K791*(1+Tbill_YTM)^(1/52)</f>
        <v/>
      </c>
      <c r="L792" s="67" t="n"/>
      <c r="M792" s="104" t="n">
        <v>36850</v>
      </c>
      <c r="N792" s="108">
        <f>N791*($I792/$I791)</f>
        <v/>
      </c>
      <c r="O792" s="108">
        <f t="array" ref="O792">IF(YEAR(M792)&lt;&gt;YEAR(M791),IF(O791&gt;INDEX(Table2xAcq.1[],_xlfn.AGGREGATE(15,6,(ROW(Tableyear1[])-ROW(INDEX(Tableyear1[],1,1))+1)/(YEAR(Tableyear1[])=YEAR(M791)),1)),O791-(O791-INDEX(Table2xAcq.1[],_xlfn.AGGREGATE(15,6,(ROW(Tableyear1[])-ROW(INDEX(Tableyear1[],1,1))+1)/(YEAR(Tableyear1[])=YEAR(M791)),1)))*$C$25,O791+MAX($Q$2:Q791)*$C$19),O791)*($J792/$J791)</f>
        <v/>
      </c>
      <c r="P792" s="108">
        <f t="array" ref="P792">IF(YEAR(M792)&lt;&gt;YEAR(M791),IF(O791&gt;INDEX(Table2xAcq.1[],_xlfn.AGGREGATE(15,6,(ROW(Tableyear1[])-ROW(INDEX(Tableyear1[],1,1))+1)/(YEAR(Tableyear1[])=YEAR(M791)),1)),P791+(O791-INDEX(Table2xAcq.1[],_xlfn.AGGREGATE(15,6,(ROW(Tableyear1[])-ROW(INDEX(Tableyear1[],1,1))+1)/(YEAR(Tableyear1[])=YEAR(M791)),1)))*$C$25,P791-MAX($Q$2:Q791)*$C$19),P791)*(1+Tbill_YTM)^(1/52)</f>
        <v/>
      </c>
      <c r="Q792" s="72">
        <f>SUM(N792:P792)</f>
        <v/>
      </c>
      <c r="R792" s="72">
        <f>IF(YEAR(M792)&lt;&gt;YEAR(M791), R791*EXP($C$20/52)+(-MAX(Q$2:Q791)*$C$19), R791*EXP($C$20/52))</f>
        <v/>
      </c>
      <c r="S792" s="73">
        <f>Q792/-R792</f>
        <v/>
      </c>
      <c r="T792" s="67" t="n"/>
      <c r="U792" s="67" t="n"/>
      <c r="V792" s="67" t="n"/>
    </row>
    <row r="793">
      <c r="H793" s="104" t="n">
        <v>36857</v>
      </c>
      <c r="I793" s="105" t="n">
        <v>2549.73999023437</v>
      </c>
      <c r="J793" s="106" t="n">
        <v>8.755743410966735</v>
      </c>
      <c r="K793" s="107">
        <f>K792*(1+Tbill_YTM)^(1/52)</f>
        <v/>
      </c>
      <c r="L793" s="67" t="n"/>
      <c r="M793" s="104" t="n">
        <v>36857</v>
      </c>
      <c r="N793" s="108">
        <f>N792*($I793/$I792)</f>
        <v/>
      </c>
      <c r="O793" s="108">
        <f t="array" ref="O793">IF(YEAR(M793)&lt;&gt;YEAR(M792),IF(O792&gt;INDEX(Table2xAcq.1[],_xlfn.AGGREGATE(15,6,(ROW(Tableyear1[])-ROW(INDEX(Tableyear1[],1,1))+1)/(YEAR(Tableyear1[])=YEAR(M792)),1)),O792-(O792-INDEX(Table2xAcq.1[],_xlfn.AGGREGATE(15,6,(ROW(Tableyear1[])-ROW(INDEX(Tableyear1[],1,1))+1)/(YEAR(Tableyear1[])=YEAR(M792)),1)))*$C$25,O792+MAX($Q$2:Q792)*$C$19),O792)*($J793/$J792)</f>
        <v/>
      </c>
      <c r="P793" s="108">
        <f t="array" ref="P793">IF(YEAR(M793)&lt;&gt;YEAR(M792),IF(O792&gt;INDEX(Table2xAcq.1[],_xlfn.AGGREGATE(15,6,(ROW(Tableyear1[])-ROW(INDEX(Tableyear1[],1,1))+1)/(YEAR(Tableyear1[])=YEAR(M792)),1)),P792+(O792-INDEX(Table2xAcq.1[],_xlfn.AGGREGATE(15,6,(ROW(Tableyear1[])-ROW(INDEX(Tableyear1[],1,1))+1)/(YEAR(Tableyear1[])=YEAR(M792)),1)))*$C$25,P792-MAX($Q$2:Q792)*$C$19),P792)*(1+Tbill_YTM)^(1/52)</f>
        <v/>
      </c>
      <c r="Q793" s="72">
        <f>SUM(N793:P793)</f>
        <v/>
      </c>
      <c r="R793" s="72">
        <f>IF(YEAR(M793)&lt;&gt;YEAR(M792), R792*EXP($C$20/52)+(-MAX(Q$2:Q792)*$C$19), R792*EXP($C$20/52))</f>
        <v/>
      </c>
      <c r="S793" s="73">
        <f>Q793/-R793</f>
        <v/>
      </c>
      <c r="T793" s="67" t="n"/>
      <c r="U793" s="67" t="n"/>
      <c r="V793" s="67" t="n"/>
    </row>
    <row r="794">
      <c r="H794" s="104" t="n">
        <v>36864</v>
      </c>
      <c r="I794" s="105" t="n">
        <v>2895.38989257812</v>
      </c>
      <c r="J794" s="106" t="n">
        <v>11.12964966536046</v>
      </c>
      <c r="K794" s="107">
        <f>K793*(1+Tbill_YTM)^(1/52)</f>
        <v/>
      </c>
      <c r="L794" s="67" t="n"/>
      <c r="M794" s="104" t="n">
        <v>36864</v>
      </c>
      <c r="N794" s="108">
        <f>N793*($I794/$I793)</f>
        <v/>
      </c>
      <c r="O794" s="108">
        <f t="array" ref="O794">IF(YEAR(M794)&lt;&gt;YEAR(M793),IF(O793&gt;INDEX(Table2xAcq.1[],_xlfn.AGGREGATE(15,6,(ROW(Tableyear1[])-ROW(INDEX(Tableyear1[],1,1))+1)/(YEAR(Tableyear1[])=YEAR(M793)),1)),O793-(O793-INDEX(Table2xAcq.1[],_xlfn.AGGREGATE(15,6,(ROW(Tableyear1[])-ROW(INDEX(Tableyear1[],1,1))+1)/(YEAR(Tableyear1[])=YEAR(M793)),1)))*$C$25,O793+MAX($Q$2:Q793)*$C$19),O793)*($J794/$J793)</f>
        <v/>
      </c>
      <c r="P794" s="108">
        <f t="array" ref="P794">IF(YEAR(M794)&lt;&gt;YEAR(M793),IF(O793&gt;INDEX(Table2xAcq.1[],_xlfn.AGGREGATE(15,6,(ROW(Tableyear1[])-ROW(INDEX(Tableyear1[],1,1))+1)/(YEAR(Tableyear1[])=YEAR(M793)),1)),P793+(O793-INDEX(Table2xAcq.1[],_xlfn.AGGREGATE(15,6,(ROW(Tableyear1[])-ROW(INDEX(Tableyear1[],1,1))+1)/(YEAR(Tableyear1[])=YEAR(M793)),1)))*$C$25,P793-MAX($Q$2:Q793)*$C$19),P793)*(1+Tbill_YTM)^(1/52)</f>
        <v/>
      </c>
      <c r="Q794" s="72">
        <f>SUM(N794:P794)</f>
        <v/>
      </c>
      <c r="R794" s="72">
        <f>IF(YEAR(M794)&lt;&gt;YEAR(M793), R793*EXP($C$20/52)+(-MAX(Q$2:Q793)*$C$19), R793*EXP($C$20/52))</f>
        <v/>
      </c>
      <c r="S794" s="73">
        <f>Q794/-R794</f>
        <v/>
      </c>
      <c r="T794" s="67" t="n"/>
      <c r="U794" s="67" t="n"/>
      <c r="V794" s="67" t="n"/>
    </row>
    <row r="795">
      <c r="H795" s="104" t="n">
        <v>36871</v>
      </c>
      <c r="I795" s="105" t="n">
        <v>2543.09008789062</v>
      </c>
      <c r="J795" s="106" t="n">
        <v>8.421224514469666</v>
      </c>
      <c r="K795" s="107">
        <f>K794*(1+Tbill_YTM)^(1/52)</f>
        <v/>
      </c>
      <c r="L795" s="67" t="n"/>
      <c r="M795" s="104" t="n">
        <v>36871</v>
      </c>
      <c r="N795" s="108">
        <f>N794*($I795/$I794)</f>
        <v/>
      </c>
      <c r="O795" s="108">
        <f t="array" ref="O795">IF(YEAR(M795)&lt;&gt;YEAR(M794),IF(O794&gt;INDEX(Table2xAcq.1[],_xlfn.AGGREGATE(15,6,(ROW(Tableyear1[])-ROW(INDEX(Tableyear1[],1,1))+1)/(YEAR(Tableyear1[])=YEAR(M794)),1)),O794-(O794-INDEX(Table2xAcq.1[],_xlfn.AGGREGATE(15,6,(ROW(Tableyear1[])-ROW(INDEX(Tableyear1[],1,1))+1)/(YEAR(Tableyear1[])=YEAR(M794)),1)))*$C$25,O794+MAX($Q$2:Q794)*$C$19),O794)*($J795/$J794)</f>
        <v/>
      </c>
      <c r="P795" s="108">
        <f t="array" ref="P795">IF(YEAR(M795)&lt;&gt;YEAR(M794),IF(O794&gt;INDEX(Table2xAcq.1[],_xlfn.AGGREGATE(15,6,(ROW(Tableyear1[])-ROW(INDEX(Tableyear1[],1,1))+1)/(YEAR(Tableyear1[])=YEAR(M794)),1)),P794+(O794-INDEX(Table2xAcq.1[],_xlfn.AGGREGATE(15,6,(ROW(Tableyear1[])-ROW(INDEX(Tableyear1[],1,1))+1)/(YEAR(Tableyear1[])=YEAR(M794)),1)))*$C$25,P794-MAX($Q$2:Q794)*$C$19),P794)*(1+Tbill_YTM)^(1/52)</f>
        <v/>
      </c>
      <c r="Q795" s="72">
        <f>SUM(N795:P795)</f>
        <v/>
      </c>
      <c r="R795" s="72">
        <f>IF(YEAR(M795)&lt;&gt;YEAR(M794), R794*EXP($C$20/52)+(-MAX(Q$2:Q794)*$C$19), R794*EXP($C$20/52))</f>
        <v/>
      </c>
      <c r="S795" s="73">
        <f>Q795/-R795</f>
        <v/>
      </c>
      <c r="T795" s="67" t="n"/>
      <c r="U795" s="67" t="n"/>
      <c r="V795" s="67" t="n"/>
    </row>
    <row r="796">
      <c r="H796" s="104" t="n">
        <v>36878</v>
      </c>
      <c r="I796" s="105" t="n">
        <v>2436.26000976562</v>
      </c>
      <c r="J796" s="106" t="n">
        <v>7.713707248704873</v>
      </c>
      <c r="K796" s="107">
        <f>K795*(1+Tbill_YTM)^(1/52)</f>
        <v/>
      </c>
      <c r="L796" s="67" t="n"/>
      <c r="M796" s="104" t="n">
        <v>36878</v>
      </c>
      <c r="N796" s="108">
        <f>N795*($I796/$I795)</f>
        <v/>
      </c>
      <c r="O796" s="108">
        <f t="array" ref="O796">IF(YEAR(M796)&lt;&gt;YEAR(M795),IF(O795&gt;INDEX(Table2xAcq.1[],_xlfn.AGGREGATE(15,6,(ROW(Tableyear1[])-ROW(INDEX(Tableyear1[],1,1))+1)/(YEAR(Tableyear1[])=YEAR(M795)),1)),O795-(O795-INDEX(Table2xAcq.1[],_xlfn.AGGREGATE(15,6,(ROW(Tableyear1[])-ROW(INDEX(Tableyear1[],1,1))+1)/(YEAR(Tableyear1[])=YEAR(M795)),1)))*$C$25,O795+MAX($Q$2:Q795)*$C$19),O795)*($J796/$J795)</f>
        <v/>
      </c>
      <c r="P796" s="108">
        <f t="array" ref="P796">IF(YEAR(M796)&lt;&gt;YEAR(M795),IF(O795&gt;INDEX(Table2xAcq.1[],_xlfn.AGGREGATE(15,6,(ROW(Tableyear1[])-ROW(INDEX(Tableyear1[],1,1))+1)/(YEAR(Tableyear1[])=YEAR(M795)),1)),P795+(O795-INDEX(Table2xAcq.1[],_xlfn.AGGREGATE(15,6,(ROW(Tableyear1[])-ROW(INDEX(Tableyear1[],1,1))+1)/(YEAR(Tableyear1[])=YEAR(M795)),1)))*$C$25,P795-MAX($Q$2:Q795)*$C$19),P795)*(1+Tbill_YTM)^(1/52)</f>
        <v/>
      </c>
      <c r="Q796" s="72">
        <f>SUM(N796:P796)</f>
        <v/>
      </c>
      <c r="R796" s="72">
        <f>IF(YEAR(M796)&lt;&gt;YEAR(M795), R795*EXP($C$20/52)+(-MAX(Q$2:Q795)*$C$19), R795*EXP($C$20/52))</f>
        <v/>
      </c>
      <c r="S796" s="73">
        <f>Q796/-R796</f>
        <v/>
      </c>
      <c r="T796" s="67" t="n"/>
      <c r="U796" s="67" t="n"/>
      <c r="V796" s="67" t="n"/>
    </row>
    <row r="797" ht="17.5" customHeight="1" s="15">
      <c r="A797" s="4" t="n"/>
      <c r="G797" s="110" t="inlineStr">
        <is>
          <t>year-end</t>
        </is>
      </c>
      <c r="H797" s="111" t="n">
        <v>36885</v>
      </c>
      <c r="I797" s="112" t="n">
        <v>2341.69995117187</v>
      </c>
      <c r="J797" s="113" t="n">
        <v>7.114913518570346</v>
      </c>
      <c r="K797" s="114">
        <f>K796*(1+Tbill_YTM)^(1/52)</f>
        <v/>
      </c>
      <c r="L797" s="114" t="n"/>
      <c r="M797" s="111" t="n">
        <v>36885</v>
      </c>
      <c r="N797" s="118">
        <f>N796*($I797/$I796)</f>
        <v/>
      </c>
      <c r="O797" s="115">
        <f t="array" ref="O797">IF(YEAR(M797)&lt;&gt;YEAR(M796),IF(O796&gt;INDEX(Table2xAcq.1[],_xlfn.AGGREGATE(15,6,(ROW(Tableyear1[])-ROW(INDEX(Tableyear1[],1,1))+1)/(YEAR(Tableyear1[])=YEAR(M796)),1)),O796-(O796-INDEX(Table2xAcq.1[],_xlfn.AGGREGATE(15,6,(ROW(Tableyear1[])-ROW(INDEX(Tableyear1[],1,1))+1)/(YEAR(Tableyear1[])=YEAR(M796)),1)))*$C$25,O796+MAX($Q$2:Q796)*$C$19),O796)*($J797/$J796)</f>
        <v/>
      </c>
      <c r="P797" s="115">
        <f t="array" ref="P797">IF(YEAR(M797)&lt;&gt;YEAR(M796),IF(O796&gt;INDEX(Table2xAcq.1[],_xlfn.AGGREGATE(15,6,(ROW(Tableyear1[])-ROW(INDEX(Tableyear1[],1,1))+1)/(YEAR(Tableyear1[])=YEAR(M796)),1)),P796+(O796-INDEX(Table2xAcq.1[],_xlfn.AGGREGATE(15,6,(ROW(Tableyear1[])-ROW(INDEX(Tableyear1[],1,1))+1)/(YEAR(Tableyear1[])=YEAR(M796)),1)))*$C$25,P796-MAX($Q$2:Q796)*$C$19),P796)*(1+Tbill_YTM)^(1/52)</f>
        <v/>
      </c>
      <c r="Q797" s="116">
        <f>SUM(N797:P797)</f>
        <v/>
      </c>
      <c r="R797" s="119">
        <f>IF(YEAR(M797)&lt;&gt;YEAR(M796), R796*EXP($C$20/52)+(-MAX(Q$2:Q796)*$C$19), R796*EXP($C$20/52))</f>
        <v/>
      </c>
      <c r="S797" s="117">
        <f>Q797/-R797</f>
        <v/>
      </c>
      <c r="T797" s="110" t="n"/>
      <c r="U797" s="110" t="n"/>
      <c r="V797" s="110" t="n"/>
    </row>
    <row r="798" ht="17.5" customHeight="1" s="15">
      <c r="H798" s="104" t="n">
        <v>36892</v>
      </c>
      <c r="I798" s="105" t="n">
        <v>2267.85009765625</v>
      </c>
      <c r="J798" s="106" t="n">
        <v>6.666149516282369</v>
      </c>
      <c r="K798" s="107">
        <f>K797*(1+Tbill_YTM)^(1/52)</f>
        <v/>
      </c>
      <c r="L798" s="67" t="n"/>
      <c r="M798" s="104" t="n">
        <v>36892</v>
      </c>
      <c r="N798" s="108">
        <f>N797*($I798/$I797)</f>
        <v/>
      </c>
      <c r="O798" s="108">
        <f t="array" ref="O798">IF(YEAR(M798)&lt;&gt;YEAR(M797),IF(O797&gt;INDEX(Table2xAcq.1[],_xlfn.AGGREGATE(15,6,(ROW(Tableyear1[])-ROW(INDEX(Tableyear1[],1,1))+1)/(YEAR(Tableyear1[])=YEAR(M797)),1)),O797-(O797-INDEX(Table2xAcq.1[],_xlfn.AGGREGATE(15,6,(ROW(Tableyear1[])-ROW(INDEX(Tableyear1[],1,1))+1)/(YEAR(Tableyear1[])=YEAR(M797)),1)))*$C$25,O797+MAX($Q$2:Q797)*$C$19),O797)*($J798/$J797)</f>
        <v/>
      </c>
      <c r="P798" s="108">
        <f t="array" ref="P798">IF(YEAR(M798)&lt;&gt;YEAR(M797),IF(O797&gt;INDEX(Table2xAcq.1[],_xlfn.AGGREGATE(15,6,(ROW(Tableyear1[])-ROW(INDEX(Tableyear1[],1,1))+1)/(YEAR(Tableyear1[])=YEAR(M797)),1)),P797+(O797-INDEX(Table2xAcq.1[],_xlfn.AGGREGATE(15,6,(ROW(Tableyear1[])-ROW(INDEX(Tableyear1[],1,1))+1)/(YEAR(Tableyear1[])=YEAR(M797)),1)))*$C$25,P797-MAX($Q$2:Q797)*$C$19),P797)*(1+Tbill_YTM)^(1/52)</f>
        <v/>
      </c>
      <c r="Q798" s="72">
        <f>SUM(N798:P798)</f>
        <v/>
      </c>
      <c r="R798" s="72">
        <f>IF(YEAR(M798)&lt;&gt;YEAR(M797), R797*EXP($C$20/52)+(-MAX(Q$2:Q797)*$C$19), R797*EXP($C$20/52))</f>
        <v/>
      </c>
      <c r="S798" s="73">
        <f>Q798/-R798</f>
        <v/>
      </c>
      <c r="T798" s="67" t="n"/>
      <c r="U798" s="67" t="n"/>
      <c r="V798" s="67" t="n"/>
    </row>
    <row r="799">
      <c r="H799" s="104" t="n">
        <v>36899</v>
      </c>
      <c r="I799" s="105" t="n">
        <v>2506.05004882812</v>
      </c>
      <c r="J799" s="106" t="n">
        <v>8.066485888535423</v>
      </c>
      <c r="K799" s="107">
        <f>K798*(1+Tbill_YTM)^(1/52)</f>
        <v/>
      </c>
      <c r="L799" s="67" t="n"/>
      <c r="M799" s="104" t="n">
        <v>36899</v>
      </c>
      <c r="N799" s="108">
        <f>N798*($I799/$I798)</f>
        <v/>
      </c>
      <c r="O799" s="108">
        <f t="array" ref="O799">IF(YEAR(M799)&lt;&gt;YEAR(M798),IF(O798&gt;INDEX(Table2xAcq.1[],_xlfn.AGGREGATE(15,6,(ROW(Tableyear1[])-ROW(INDEX(Tableyear1[],1,1))+1)/(YEAR(Tableyear1[])=YEAR(M798)),1)),O798-(O798-INDEX(Table2xAcq.1[],_xlfn.AGGREGATE(15,6,(ROW(Tableyear1[])-ROW(INDEX(Tableyear1[],1,1))+1)/(YEAR(Tableyear1[])=YEAR(M798)),1)))*$C$25,O798+MAX($Q$2:Q798)*$C$19),O798)*($J799/$J798)</f>
        <v/>
      </c>
      <c r="P799" s="108">
        <f t="array" ref="P799">IF(YEAR(M799)&lt;&gt;YEAR(M798),IF(O798&gt;INDEX(Table2xAcq.1[],_xlfn.AGGREGATE(15,6,(ROW(Tableyear1[])-ROW(INDEX(Tableyear1[],1,1))+1)/(YEAR(Tableyear1[])=YEAR(M798)),1)),P798+(O798-INDEX(Table2xAcq.1[],_xlfn.AGGREGATE(15,6,(ROW(Tableyear1[])-ROW(INDEX(Tableyear1[],1,1))+1)/(YEAR(Tableyear1[])=YEAR(M798)),1)))*$C$25,P798-MAX($Q$2:Q798)*$C$19),P798)*(1+Tbill_YTM)^(1/52)</f>
        <v/>
      </c>
      <c r="Q799" s="72">
        <f>SUM(N799:P799)</f>
        <v/>
      </c>
      <c r="R799" s="72">
        <f>IF(YEAR(M799)&lt;&gt;YEAR(M798), R798*EXP($C$20/52)+(-MAX(Q$2:Q798)*$C$19), R798*EXP($C$20/52))</f>
        <v/>
      </c>
      <c r="S799" s="73">
        <f>Q799/-R799</f>
        <v/>
      </c>
      <c r="T799" s="67" t="n"/>
      <c r="U799" s="67" t="n"/>
      <c r="V799" s="67" t="n"/>
    </row>
    <row r="800">
      <c r="H800" s="104" t="n">
        <v>36906</v>
      </c>
      <c r="I800" s="105" t="n">
        <v>2655.77001953125</v>
      </c>
      <c r="J800" s="106" t="n">
        <v>9.030324604744212</v>
      </c>
      <c r="K800" s="107">
        <f>K799*(1+Tbill_YTM)^(1/52)</f>
        <v/>
      </c>
      <c r="L800" s="67" t="n"/>
      <c r="M800" s="104" t="n">
        <v>36906</v>
      </c>
      <c r="N800" s="108">
        <f>N799*($I800/$I799)</f>
        <v/>
      </c>
      <c r="O800" s="108">
        <f t="array" ref="O800">IF(YEAR(M800)&lt;&gt;YEAR(M799),IF(O799&gt;INDEX(Table2xAcq.1[],_xlfn.AGGREGATE(15,6,(ROW(Tableyear1[])-ROW(INDEX(Tableyear1[],1,1))+1)/(YEAR(Tableyear1[])=YEAR(M799)),1)),O799-(O799-INDEX(Table2xAcq.1[],_xlfn.AGGREGATE(15,6,(ROW(Tableyear1[])-ROW(INDEX(Tableyear1[],1,1))+1)/(YEAR(Tableyear1[])=YEAR(M799)),1)))*$C$25,O799+MAX($Q$2:Q799)*$C$19),O799)*($J800/$J799)</f>
        <v/>
      </c>
      <c r="P800" s="108">
        <f t="array" ref="P800">IF(YEAR(M800)&lt;&gt;YEAR(M799),IF(O799&gt;INDEX(Table2xAcq.1[],_xlfn.AGGREGATE(15,6,(ROW(Tableyear1[])-ROW(INDEX(Tableyear1[],1,1))+1)/(YEAR(Tableyear1[])=YEAR(M799)),1)),P799+(O799-INDEX(Table2xAcq.1[],_xlfn.AGGREGATE(15,6,(ROW(Tableyear1[])-ROW(INDEX(Tableyear1[],1,1))+1)/(YEAR(Tableyear1[])=YEAR(M799)),1)))*$C$25,P799-MAX($Q$2:Q799)*$C$19),P799)*(1+Tbill_YTM)^(1/52)</f>
        <v/>
      </c>
      <c r="Q800" s="72">
        <f>SUM(N800:P800)</f>
        <v/>
      </c>
      <c r="R800" s="72">
        <f>IF(YEAR(M800)&lt;&gt;YEAR(M799), R799*EXP($C$20/52)+(-MAX(Q$2:Q799)*$C$19), R799*EXP($C$20/52))</f>
        <v/>
      </c>
      <c r="S800" s="73">
        <f>Q800/-R800</f>
        <v/>
      </c>
      <c r="T800" s="67" t="n"/>
      <c r="U800" s="67" t="n"/>
      <c r="V800" s="67" t="n"/>
    </row>
    <row r="801">
      <c r="H801" s="104" t="n">
        <v>36913</v>
      </c>
      <c r="I801" s="105" t="n">
        <v>2631.78002929687</v>
      </c>
      <c r="J801" s="106" t="n">
        <v>8.86717990660553</v>
      </c>
      <c r="K801" s="107">
        <f>K800*(1+Tbill_YTM)^(1/52)</f>
        <v/>
      </c>
      <c r="L801" s="67" t="n"/>
      <c r="M801" s="104" t="n">
        <v>36913</v>
      </c>
      <c r="N801" s="108">
        <f>N800*($I801/$I800)</f>
        <v/>
      </c>
      <c r="O801" s="108">
        <f t="array" ref="O801">IF(YEAR(M801)&lt;&gt;YEAR(M800),IF(O800&gt;INDEX(Table2xAcq.1[],_xlfn.AGGREGATE(15,6,(ROW(Tableyear1[])-ROW(INDEX(Tableyear1[],1,1))+1)/(YEAR(Tableyear1[])=YEAR(M800)),1)),O800-(O800-INDEX(Table2xAcq.1[],_xlfn.AGGREGATE(15,6,(ROW(Tableyear1[])-ROW(INDEX(Tableyear1[],1,1))+1)/(YEAR(Tableyear1[])=YEAR(M800)),1)))*$C$25,O800+MAX($Q$2:Q800)*$C$19),O800)*($J801/$J800)</f>
        <v/>
      </c>
      <c r="P801" s="108">
        <f t="array" ref="P801">IF(YEAR(M801)&lt;&gt;YEAR(M800),IF(O800&gt;INDEX(Table2xAcq.1[],_xlfn.AGGREGATE(15,6,(ROW(Tableyear1[])-ROW(INDEX(Tableyear1[],1,1))+1)/(YEAR(Tableyear1[])=YEAR(M800)),1)),P800+(O800-INDEX(Table2xAcq.1[],_xlfn.AGGREGATE(15,6,(ROW(Tableyear1[])-ROW(INDEX(Tableyear1[],1,1))+1)/(YEAR(Tableyear1[])=YEAR(M800)),1)))*$C$25,P800-MAX($Q$2:Q800)*$C$19),P800)*(1+Tbill_YTM)^(1/52)</f>
        <v/>
      </c>
      <c r="Q801" s="72">
        <f>SUM(N801:P801)</f>
        <v/>
      </c>
      <c r="R801" s="72">
        <f>IF(YEAR(M801)&lt;&gt;YEAR(M800), R800*EXP($C$20/52)+(-MAX(Q$2:Q800)*$C$19), R800*EXP($C$20/52))</f>
        <v/>
      </c>
      <c r="S801" s="73">
        <f>Q801/-R801</f>
        <v/>
      </c>
      <c r="T801" s="67" t="n"/>
      <c r="U801" s="67" t="n"/>
      <c r="V801" s="67" t="n"/>
    </row>
    <row r="802">
      <c r="H802" s="104" t="n">
        <v>36920</v>
      </c>
      <c r="I802" s="105" t="n">
        <v>2472.17993164062</v>
      </c>
      <c r="J802" s="106" t="n">
        <v>7.791707972571682</v>
      </c>
      <c r="K802" s="107">
        <f>K801*(1+Tbill_YTM)^(1/52)</f>
        <v/>
      </c>
      <c r="L802" s="67" t="n"/>
      <c r="M802" s="104" t="n">
        <v>36920</v>
      </c>
      <c r="N802" s="108">
        <f>N801*($I802/$I801)</f>
        <v/>
      </c>
      <c r="O802" s="108">
        <f t="array" ref="O802">IF(YEAR(M802)&lt;&gt;YEAR(M801),IF(O801&gt;INDEX(Table2xAcq.1[],_xlfn.AGGREGATE(15,6,(ROW(Tableyear1[])-ROW(INDEX(Tableyear1[],1,1))+1)/(YEAR(Tableyear1[])=YEAR(M801)),1)),O801-(O801-INDEX(Table2xAcq.1[],_xlfn.AGGREGATE(15,6,(ROW(Tableyear1[])-ROW(INDEX(Tableyear1[],1,1))+1)/(YEAR(Tableyear1[])=YEAR(M801)),1)))*$C$25,O801+MAX($Q$2:Q801)*$C$19),O801)*($J802/$J801)</f>
        <v/>
      </c>
      <c r="P802" s="108">
        <f t="array" ref="P802">IF(YEAR(M802)&lt;&gt;YEAR(M801),IF(O801&gt;INDEX(Table2xAcq.1[],_xlfn.AGGREGATE(15,6,(ROW(Tableyear1[])-ROW(INDEX(Tableyear1[],1,1))+1)/(YEAR(Tableyear1[])=YEAR(M801)),1)),P801+(O801-INDEX(Table2xAcq.1[],_xlfn.AGGREGATE(15,6,(ROW(Tableyear1[])-ROW(INDEX(Tableyear1[],1,1))+1)/(YEAR(Tableyear1[])=YEAR(M801)),1)))*$C$25,P801-MAX($Q$2:Q801)*$C$19),P801)*(1+Tbill_YTM)^(1/52)</f>
        <v/>
      </c>
      <c r="Q802" s="72">
        <f>SUM(N802:P802)</f>
        <v/>
      </c>
      <c r="R802" s="72">
        <f>IF(YEAR(M802)&lt;&gt;YEAR(M801), R801*EXP($C$20/52)+(-MAX(Q$2:Q801)*$C$19), R801*EXP($C$20/52))</f>
        <v/>
      </c>
      <c r="S802" s="73">
        <f>Q802/-R802</f>
        <v/>
      </c>
      <c r="T802" s="67" t="n"/>
      <c r="U802" s="67" t="n"/>
      <c r="V802" s="67" t="n"/>
    </row>
    <row r="803">
      <c r="H803" s="104" t="n">
        <v>36927</v>
      </c>
      <c r="I803" s="105" t="n">
        <v>2261.77001953125</v>
      </c>
      <c r="J803" s="106" t="n">
        <v>6.465386559872009</v>
      </c>
      <c r="K803" s="107">
        <f>K802*(1+Tbill_YTM)^(1/52)</f>
        <v/>
      </c>
      <c r="L803" s="67" t="n"/>
      <c r="M803" s="104" t="n">
        <v>36927</v>
      </c>
      <c r="N803" s="108">
        <f>N802*($I803/$I802)</f>
        <v/>
      </c>
      <c r="O803" s="108">
        <f t="array" ref="O803">IF(YEAR(M803)&lt;&gt;YEAR(M802),IF(O802&gt;INDEX(Table2xAcq.1[],_xlfn.AGGREGATE(15,6,(ROW(Tableyear1[])-ROW(INDEX(Tableyear1[],1,1))+1)/(YEAR(Tableyear1[])=YEAR(M802)),1)),O802-(O802-INDEX(Table2xAcq.1[],_xlfn.AGGREGATE(15,6,(ROW(Tableyear1[])-ROW(INDEX(Tableyear1[],1,1))+1)/(YEAR(Tableyear1[])=YEAR(M802)),1)))*$C$25,O802+MAX($Q$2:Q802)*$C$19),O802)*($J803/$J802)</f>
        <v/>
      </c>
      <c r="P803" s="108">
        <f t="array" ref="P803">IF(YEAR(M803)&lt;&gt;YEAR(M802),IF(O802&gt;INDEX(Table2xAcq.1[],_xlfn.AGGREGATE(15,6,(ROW(Tableyear1[])-ROW(INDEX(Tableyear1[],1,1))+1)/(YEAR(Tableyear1[])=YEAR(M802)),1)),P802+(O802-INDEX(Table2xAcq.1[],_xlfn.AGGREGATE(15,6,(ROW(Tableyear1[])-ROW(INDEX(Tableyear1[],1,1))+1)/(YEAR(Tableyear1[])=YEAR(M802)),1)))*$C$25,P802-MAX($Q$2:Q802)*$C$19),P802)*(1+Tbill_YTM)^(1/52)</f>
        <v/>
      </c>
      <c r="Q803" s="72">
        <f>SUM(N803:P803)</f>
        <v/>
      </c>
      <c r="R803" s="72">
        <f>IF(YEAR(M803)&lt;&gt;YEAR(M802), R802*EXP($C$20/52)+(-MAX(Q$2:Q802)*$C$19), R802*EXP($C$20/52))</f>
        <v/>
      </c>
      <c r="S803" s="73">
        <f>Q803/-R803</f>
        <v/>
      </c>
      <c r="T803" s="67" t="n"/>
      <c r="U803" s="67" t="n"/>
      <c r="V803" s="67" t="n"/>
    </row>
    <row r="804">
      <c r="E804" s="4" t="n"/>
      <c r="F804" s="4" t="n"/>
      <c r="H804" s="104" t="n">
        <v>36934</v>
      </c>
      <c r="I804" s="105" t="n">
        <v>2212.51000976562</v>
      </c>
      <c r="J804" s="106" t="n">
        <v>6.183761989444752</v>
      </c>
      <c r="K804" s="107">
        <f>K803*(1+Tbill_YTM)^(1/52)</f>
        <v/>
      </c>
      <c r="L804" s="67" t="n"/>
      <c r="M804" s="104" t="n">
        <v>36934</v>
      </c>
      <c r="N804" s="108">
        <f>N803*($I804/$I803)</f>
        <v/>
      </c>
      <c r="O804" s="108">
        <f t="array" ref="O804">IF(YEAR(M804)&lt;&gt;YEAR(M803),IF(O803&gt;INDEX(Table2xAcq.1[],_xlfn.AGGREGATE(15,6,(ROW(Tableyear1[])-ROW(INDEX(Tableyear1[],1,1))+1)/(YEAR(Tableyear1[])=YEAR(M803)),1)),O803-(O803-INDEX(Table2xAcq.1[],_xlfn.AGGREGATE(15,6,(ROW(Tableyear1[])-ROW(INDEX(Tableyear1[],1,1))+1)/(YEAR(Tableyear1[])=YEAR(M803)),1)))*$C$25,O803+MAX($Q$2:Q803)*$C$19),O803)*($J804/$J803)</f>
        <v/>
      </c>
      <c r="P804" s="108">
        <f t="array" ref="P804">IF(YEAR(M804)&lt;&gt;YEAR(M803),IF(O803&gt;INDEX(Table2xAcq.1[],_xlfn.AGGREGATE(15,6,(ROW(Tableyear1[])-ROW(INDEX(Tableyear1[],1,1))+1)/(YEAR(Tableyear1[])=YEAR(M803)),1)),P803+(O803-INDEX(Table2xAcq.1[],_xlfn.AGGREGATE(15,6,(ROW(Tableyear1[])-ROW(INDEX(Tableyear1[],1,1))+1)/(YEAR(Tableyear1[])=YEAR(M803)),1)))*$C$25,P803-MAX($Q$2:Q803)*$C$19),P803)*(1+Tbill_YTM)^(1/52)</f>
        <v/>
      </c>
      <c r="Q804" s="72">
        <f>SUM(N804:P804)</f>
        <v/>
      </c>
      <c r="R804" s="72">
        <f>IF(YEAR(M804)&lt;&gt;YEAR(M803), R803*EXP($C$20/52)+(-MAX(Q$2:Q803)*$C$19), R803*EXP($C$20/52))</f>
        <v/>
      </c>
      <c r="S804" s="73">
        <f>Q804/-R804</f>
        <v/>
      </c>
      <c r="T804" s="67" t="n"/>
      <c r="U804" s="67" t="n"/>
      <c r="V804" s="67" t="n"/>
    </row>
    <row r="805">
      <c r="B805" s="27" t="n"/>
      <c r="C805" s="4" t="n"/>
      <c r="D805" s="4" t="n"/>
      <c r="H805" s="104" t="n">
        <v>36941</v>
      </c>
      <c r="I805" s="105" t="n">
        <v>2056.06005859375</v>
      </c>
      <c r="J805" s="106" t="n">
        <v>5.309235540265358</v>
      </c>
      <c r="K805" s="107">
        <f>K804*(1+Tbill_YTM)^(1/52)</f>
        <v/>
      </c>
      <c r="L805" s="67" t="n"/>
      <c r="M805" s="104" t="n">
        <v>36941</v>
      </c>
      <c r="N805" s="108">
        <f>N804*($I805/$I804)</f>
        <v/>
      </c>
      <c r="O805" s="108">
        <f t="array" ref="O805">IF(YEAR(M805)&lt;&gt;YEAR(M804),IF(O804&gt;INDEX(Table2xAcq.1[],_xlfn.AGGREGATE(15,6,(ROW(Tableyear1[])-ROW(INDEX(Tableyear1[],1,1))+1)/(YEAR(Tableyear1[])=YEAR(M804)),1)),O804-(O804-INDEX(Table2xAcq.1[],_xlfn.AGGREGATE(15,6,(ROW(Tableyear1[])-ROW(INDEX(Tableyear1[],1,1))+1)/(YEAR(Tableyear1[])=YEAR(M804)),1)))*$C$25,O804+MAX($Q$2:Q804)*$C$19),O804)*($J805/$J804)</f>
        <v/>
      </c>
      <c r="P805" s="108">
        <f t="array" ref="P805">IF(YEAR(M805)&lt;&gt;YEAR(M804),IF(O804&gt;INDEX(Table2xAcq.1[],_xlfn.AGGREGATE(15,6,(ROW(Tableyear1[])-ROW(INDEX(Tableyear1[],1,1))+1)/(YEAR(Tableyear1[])=YEAR(M804)),1)),P804+(O804-INDEX(Table2xAcq.1[],_xlfn.AGGREGATE(15,6,(ROW(Tableyear1[])-ROW(INDEX(Tableyear1[],1,1))+1)/(YEAR(Tableyear1[])=YEAR(M804)),1)))*$C$25,P804-MAX($Q$2:Q804)*$C$19),P804)*(1+Tbill_YTM)^(1/52)</f>
        <v/>
      </c>
      <c r="Q805" s="72">
        <f>SUM(N805:P805)</f>
        <v/>
      </c>
      <c r="R805" s="72">
        <f>IF(YEAR(M805)&lt;&gt;YEAR(M804), R804*EXP($C$20/52)+(-MAX(Q$2:Q804)*$C$19), R804*EXP($C$20/52))</f>
        <v/>
      </c>
      <c r="S805" s="73">
        <f>Q805/-R805</f>
        <v/>
      </c>
      <c r="T805" s="67" t="n"/>
      <c r="U805" s="67" t="n"/>
      <c r="V805" s="67" t="n"/>
    </row>
    <row r="806">
      <c r="H806" s="104" t="n">
        <v>36948</v>
      </c>
      <c r="I806" s="105" t="n">
        <v>1881.33996582031</v>
      </c>
      <c r="J806" s="106" t="n">
        <v>4.406897962844917</v>
      </c>
      <c r="K806" s="107">
        <f>K805*(1+Tbill_YTM)^(1/52)</f>
        <v/>
      </c>
      <c r="L806" s="67" t="n"/>
      <c r="M806" s="104" t="n">
        <v>36948</v>
      </c>
      <c r="N806" s="108">
        <f>N805*($I806/$I805)</f>
        <v/>
      </c>
      <c r="O806" s="108">
        <f t="array" ref="O806">IF(YEAR(M806)&lt;&gt;YEAR(M805),IF(O805&gt;INDEX(Table2xAcq.1[],_xlfn.AGGREGATE(15,6,(ROW(Tableyear1[])-ROW(INDEX(Tableyear1[],1,1))+1)/(YEAR(Tableyear1[])=YEAR(M805)),1)),O805-(O805-INDEX(Table2xAcq.1[],_xlfn.AGGREGATE(15,6,(ROW(Tableyear1[])-ROW(INDEX(Tableyear1[],1,1))+1)/(YEAR(Tableyear1[])=YEAR(M805)),1)))*$C$25,O805+MAX($Q$2:Q805)*$C$19),O805)*($J806/$J805)</f>
        <v/>
      </c>
      <c r="P806" s="108">
        <f t="array" ref="P806">IF(YEAR(M806)&lt;&gt;YEAR(M805),IF(O805&gt;INDEX(Table2xAcq.1[],_xlfn.AGGREGATE(15,6,(ROW(Tableyear1[])-ROW(INDEX(Tableyear1[],1,1))+1)/(YEAR(Tableyear1[])=YEAR(M805)),1)),P805+(O805-INDEX(Table2xAcq.1[],_xlfn.AGGREGATE(15,6,(ROW(Tableyear1[])-ROW(INDEX(Tableyear1[],1,1))+1)/(YEAR(Tableyear1[])=YEAR(M805)),1)))*$C$25,P805-MAX($Q$2:Q805)*$C$19),P805)*(1+Tbill_YTM)^(1/52)</f>
        <v/>
      </c>
      <c r="Q806" s="72">
        <f>SUM(N806:P806)</f>
        <v/>
      </c>
      <c r="R806" s="72">
        <f>IF(YEAR(M806)&lt;&gt;YEAR(M805), R805*EXP($C$20/52)+(-MAX(Q$2:Q805)*$C$19), R805*EXP($C$20/52))</f>
        <v/>
      </c>
      <c r="S806" s="73">
        <f>Q806/-R806</f>
        <v/>
      </c>
      <c r="T806" s="67" t="n"/>
      <c r="U806" s="67" t="n"/>
      <c r="V806" s="67" t="n"/>
    </row>
    <row r="807">
      <c r="H807" s="104" t="n">
        <v>36955</v>
      </c>
      <c r="I807" s="105" t="n">
        <v>1813.02001953125</v>
      </c>
      <c r="J807" s="106" t="n">
        <v>4.086829248425558</v>
      </c>
      <c r="K807" s="107">
        <f>K806*(1+Tbill_YTM)^(1/52)</f>
        <v/>
      </c>
      <c r="L807" s="67" t="n"/>
      <c r="M807" s="104" t="n">
        <v>36955</v>
      </c>
      <c r="N807" s="108">
        <f>N806*($I807/$I806)</f>
        <v/>
      </c>
      <c r="O807" s="108">
        <f t="array" ref="O807">IF(YEAR(M807)&lt;&gt;YEAR(M806),IF(O806&gt;INDEX(Table2xAcq.1[],_xlfn.AGGREGATE(15,6,(ROW(Tableyear1[])-ROW(INDEX(Tableyear1[],1,1))+1)/(YEAR(Tableyear1[])=YEAR(M806)),1)),O806-(O806-INDEX(Table2xAcq.1[],_xlfn.AGGREGATE(15,6,(ROW(Tableyear1[])-ROW(INDEX(Tableyear1[],1,1))+1)/(YEAR(Tableyear1[])=YEAR(M806)),1)))*$C$25,O806+MAX($Q$2:Q806)*$C$19),O806)*($J807/$J806)</f>
        <v/>
      </c>
      <c r="P807" s="108">
        <f t="array" ref="P807">IF(YEAR(M807)&lt;&gt;YEAR(M806),IF(O806&gt;INDEX(Table2xAcq.1[],_xlfn.AGGREGATE(15,6,(ROW(Tableyear1[])-ROW(INDEX(Tableyear1[],1,1))+1)/(YEAR(Tableyear1[])=YEAR(M806)),1)),P806+(O806-INDEX(Table2xAcq.1[],_xlfn.AGGREGATE(15,6,(ROW(Tableyear1[])-ROW(INDEX(Tableyear1[],1,1))+1)/(YEAR(Tableyear1[])=YEAR(M806)),1)))*$C$25,P806-MAX($Q$2:Q806)*$C$19),P806)*(1+Tbill_YTM)^(1/52)</f>
        <v/>
      </c>
      <c r="Q807" s="72">
        <f>SUM(N807:P807)</f>
        <v/>
      </c>
      <c r="R807" s="72">
        <f>IF(YEAR(M807)&lt;&gt;YEAR(M806), R806*EXP($C$20/52)+(-MAX(Q$2:Q806)*$C$19), R806*EXP($C$20/52))</f>
        <v/>
      </c>
      <c r="S807" s="73">
        <f>Q807/-R807</f>
        <v/>
      </c>
      <c r="T807" s="67" t="n"/>
      <c r="U807" s="67" t="n"/>
      <c r="V807" s="67" t="n"/>
    </row>
    <row r="808">
      <c r="H808" s="104" t="n">
        <v>36962</v>
      </c>
      <c r="I808" s="105" t="n">
        <v>1647.51000976562</v>
      </c>
      <c r="J808" s="106" t="n">
        <v>3.3406586143117</v>
      </c>
      <c r="K808" s="107">
        <f>K807*(1+Tbill_YTM)^(1/52)</f>
        <v/>
      </c>
      <c r="L808" s="67" t="n"/>
      <c r="M808" s="104" t="n">
        <v>36962</v>
      </c>
      <c r="N808" s="108">
        <f>N807*($I808/$I807)</f>
        <v/>
      </c>
      <c r="O808" s="108">
        <f t="array" ref="O808">IF(YEAR(M808)&lt;&gt;YEAR(M807),IF(O807&gt;INDEX(Table2xAcq.1[],_xlfn.AGGREGATE(15,6,(ROW(Tableyear1[])-ROW(INDEX(Tableyear1[],1,1))+1)/(YEAR(Tableyear1[])=YEAR(M807)),1)),O807-(O807-INDEX(Table2xAcq.1[],_xlfn.AGGREGATE(15,6,(ROW(Tableyear1[])-ROW(INDEX(Tableyear1[],1,1))+1)/(YEAR(Tableyear1[])=YEAR(M807)),1)))*$C$25,O807+MAX($Q$2:Q807)*$C$19),O807)*($J808/$J807)</f>
        <v/>
      </c>
      <c r="P808" s="108">
        <f t="array" ref="P808">IF(YEAR(M808)&lt;&gt;YEAR(M807),IF(O807&gt;INDEX(Table2xAcq.1[],_xlfn.AGGREGATE(15,6,(ROW(Tableyear1[])-ROW(INDEX(Tableyear1[],1,1))+1)/(YEAR(Tableyear1[])=YEAR(M807)),1)),P807+(O807-INDEX(Table2xAcq.1[],_xlfn.AGGREGATE(15,6,(ROW(Tableyear1[])-ROW(INDEX(Tableyear1[],1,1))+1)/(YEAR(Tableyear1[])=YEAR(M807)),1)))*$C$25,P807-MAX($Q$2:Q807)*$C$19),P807)*(1+Tbill_YTM)^(1/52)</f>
        <v/>
      </c>
      <c r="Q808" s="72">
        <f>SUM(N808:P808)</f>
        <v/>
      </c>
      <c r="R808" s="72">
        <f>IF(YEAR(M808)&lt;&gt;YEAR(M807), R807*EXP($C$20/52)+(-MAX(Q$2:Q807)*$C$19), R807*EXP($C$20/52))</f>
        <v/>
      </c>
      <c r="S808" s="73">
        <f>Q808/-R808</f>
        <v/>
      </c>
      <c r="T808" s="67" t="n"/>
      <c r="U808" s="67" t="n"/>
      <c r="V808" s="67" t="n"/>
    </row>
    <row r="809">
      <c r="H809" s="104" t="n">
        <v>36969</v>
      </c>
      <c r="I809" s="105" t="n">
        <v>1705.02001953125</v>
      </c>
      <c r="J809" s="106" t="n">
        <v>3.573884887164553</v>
      </c>
      <c r="K809" s="107">
        <f>K808*(1+Tbill_YTM)^(1/52)</f>
        <v/>
      </c>
      <c r="L809" s="67" t="n"/>
      <c r="M809" s="104" t="n">
        <v>36969</v>
      </c>
      <c r="N809" s="108">
        <f>N808*($I809/$I808)</f>
        <v/>
      </c>
      <c r="O809" s="108">
        <f t="array" ref="O809">IF(YEAR(M809)&lt;&gt;YEAR(M808),IF(O808&gt;INDEX(Table2xAcq.1[],_xlfn.AGGREGATE(15,6,(ROW(Tableyear1[])-ROW(INDEX(Tableyear1[],1,1))+1)/(YEAR(Tableyear1[])=YEAR(M808)),1)),O808-(O808-INDEX(Table2xAcq.1[],_xlfn.AGGREGATE(15,6,(ROW(Tableyear1[])-ROW(INDEX(Tableyear1[],1,1))+1)/(YEAR(Tableyear1[])=YEAR(M808)),1)))*$C$25,O808+MAX($Q$2:Q808)*$C$19),O808)*($J809/$J808)</f>
        <v/>
      </c>
      <c r="P809" s="108">
        <f t="array" ref="P809">IF(YEAR(M809)&lt;&gt;YEAR(M808),IF(O808&gt;INDEX(Table2xAcq.1[],_xlfn.AGGREGATE(15,6,(ROW(Tableyear1[])-ROW(INDEX(Tableyear1[],1,1))+1)/(YEAR(Tableyear1[])=YEAR(M808)),1)),P808+(O808-INDEX(Table2xAcq.1[],_xlfn.AGGREGATE(15,6,(ROW(Tableyear1[])-ROW(INDEX(Tableyear1[],1,1))+1)/(YEAR(Tableyear1[])=YEAR(M808)),1)))*$C$25,P808-MAX($Q$2:Q808)*$C$19),P808)*(1+Tbill_YTM)^(1/52)</f>
        <v/>
      </c>
      <c r="Q809" s="72">
        <f>SUM(N809:P809)</f>
        <v/>
      </c>
      <c r="R809" s="72">
        <f>IF(YEAR(M809)&lt;&gt;YEAR(M808), R808*EXP($C$20/52)+(-MAX(Q$2:Q808)*$C$19), R808*EXP($C$20/52))</f>
        <v/>
      </c>
      <c r="S809" s="73">
        <f>Q809/-R809</f>
        <v/>
      </c>
      <c r="T809" s="67" t="n"/>
      <c r="U809" s="67" t="n"/>
      <c r="V809" s="67" t="n"/>
    </row>
    <row r="810">
      <c r="H810" s="104" t="n">
        <v>36976</v>
      </c>
      <c r="I810" s="105" t="n">
        <v>1573.25</v>
      </c>
      <c r="J810" s="106" t="n">
        <v>3.021479782251378</v>
      </c>
      <c r="K810" s="107">
        <f>K809*(1+Tbill_YTM)^(1/52)</f>
        <v/>
      </c>
      <c r="L810" s="67" t="n"/>
      <c r="M810" s="104" t="n">
        <v>36976</v>
      </c>
      <c r="N810" s="108">
        <f>N809*($I810/$I809)</f>
        <v/>
      </c>
      <c r="O810" s="108">
        <f t="array" ref="O810">IF(YEAR(M810)&lt;&gt;YEAR(M809),IF(O809&gt;INDEX(Table2xAcq.1[],_xlfn.AGGREGATE(15,6,(ROW(Tableyear1[])-ROW(INDEX(Tableyear1[],1,1))+1)/(YEAR(Tableyear1[])=YEAR(M809)),1)),O809-(O809-INDEX(Table2xAcq.1[],_xlfn.AGGREGATE(15,6,(ROW(Tableyear1[])-ROW(INDEX(Tableyear1[],1,1))+1)/(YEAR(Tableyear1[])=YEAR(M809)),1)))*$C$25,O809+MAX($Q$2:Q809)*$C$19),O809)*($J810/$J809)</f>
        <v/>
      </c>
      <c r="P810" s="108">
        <f t="array" ref="P810">IF(YEAR(M810)&lt;&gt;YEAR(M809),IF(O809&gt;INDEX(Table2xAcq.1[],_xlfn.AGGREGATE(15,6,(ROW(Tableyear1[])-ROW(INDEX(Tableyear1[],1,1))+1)/(YEAR(Tableyear1[])=YEAR(M809)),1)),P809+(O809-INDEX(Table2xAcq.1[],_xlfn.AGGREGATE(15,6,(ROW(Tableyear1[])-ROW(INDEX(Tableyear1[],1,1))+1)/(YEAR(Tableyear1[])=YEAR(M809)),1)))*$C$25,P809-MAX($Q$2:Q809)*$C$19),P809)*(1+Tbill_YTM)^(1/52)</f>
        <v/>
      </c>
      <c r="Q810" s="72">
        <f>SUM(N810:P810)</f>
        <v/>
      </c>
      <c r="R810" s="72">
        <f>IF(YEAR(M810)&lt;&gt;YEAR(M809), R809*EXP($C$20/52)+(-MAX(Q$2:Q809)*$C$19), R809*EXP($C$20/52))</f>
        <v/>
      </c>
      <c r="S810" s="73">
        <f>Q810/-R810</f>
        <v/>
      </c>
      <c r="T810" s="67" t="n"/>
      <c r="U810" s="67" t="n"/>
      <c r="V810" s="67" t="n"/>
    </row>
    <row r="811">
      <c r="H811" s="104" t="n">
        <v>36983</v>
      </c>
      <c r="I811" s="105" t="n">
        <v>1448.16003417968</v>
      </c>
      <c r="J811" s="106" t="n">
        <v>2.541000770411412</v>
      </c>
      <c r="K811" s="107">
        <f>K810*(1+Tbill_YTM)^(1/52)</f>
        <v/>
      </c>
      <c r="L811" s="67" t="n"/>
      <c r="M811" s="104" t="n">
        <v>36983</v>
      </c>
      <c r="N811" s="108">
        <f>N810*($I811/$I810)</f>
        <v/>
      </c>
      <c r="O811" s="108">
        <f t="array" ref="O811">IF(YEAR(M811)&lt;&gt;YEAR(M810),IF(O810&gt;INDEX(Table2xAcq.1[],_xlfn.AGGREGATE(15,6,(ROW(Tableyear1[])-ROW(INDEX(Tableyear1[],1,1))+1)/(YEAR(Tableyear1[])=YEAR(M810)),1)),O810-(O810-INDEX(Table2xAcq.1[],_xlfn.AGGREGATE(15,6,(ROW(Tableyear1[])-ROW(INDEX(Tableyear1[],1,1))+1)/(YEAR(Tableyear1[])=YEAR(M810)),1)))*$C$25,O810+MAX($Q$2:Q810)*$C$19),O810)*($J811/$J810)</f>
        <v/>
      </c>
      <c r="P811" s="108">
        <f t="array" ref="P811">IF(YEAR(M811)&lt;&gt;YEAR(M810),IF(O810&gt;INDEX(Table2xAcq.1[],_xlfn.AGGREGATE(15,6,(ROW(Tableyear1[])-ROW(INDEX(Tableyear1[],1,1))+1)/(YEAR(Tableyear1[])=YEAR(M810)),1)),P810+(O810-INDEX(Table2xAcq.1[],_xlfn.AGGREGATE(15,6,(ROW(Tableyear1[])-ROW(INDEX(Tableyear1[],1,1))+1)/(YEAR(Tableyear1[])=YEAR(M810)),1)))*$C$25,P810-MAX($Q$2:Q810)*$C$19),P810)*(1+Tbill_YTM)^(1/52)</f>
        <v/>
      </c>
      <c r="Q811" s="72">
        <f>SUM(N811:P811)</f>
        <v/>
      </c>
      <c r="R811" s="72">
        <f>IF(YEAR(M811)&lt;&gt;YEAR(M810), R810*EXP($C$20/52)+(-MAX(Q$2:Q810)*$C$19), R810*EXP($C$20/52))</f>
        <v/>
      </c>
      <c r="S811" s="73">
        <f>Q811/-R811</f>
        <v/>
      </c>
      <c r="T811" s="67" t="n"/>
      <c r="U811" s="67" t="n"/>
      <c r="V811" s="67" t="n"/>
    </row>
    <row r="812">
      <c r="H812" s="104" t="n">
        <v>36990</v>
      </c>
      <c r="I812" s="105" t="n">
        <v>1714.2900390625</v>
      </c>
      <c r="J812" s="106" t="n">
        <v>3.474925932653439</v>
      </c>
      <c r="K812" s="107">
        <f>K811*(1+Tbill_YTM)^(1/52)</f>
        <v/>
      </c>
      <c r="L812" s="67" t="n"/>
      <c r="M812" s="104" t="n">
        <v>36990</v>
      </c>
      <c r="N812" s="108">
        <f>N811*($I812/$I811)</f>
        <v/>
      </c>
      <c r="O812" s="108">
        <f t="array" ref="O812">IF(YEAR(M812)&lt;&gt;YEAR(M811),IF(O811&gt;INDEX(Table2xAcq.1[],_xlfn.AGGREGATE(15,6,(ROW(Tableyear1[])-ROW(INDEX(Tableyear1[],1,1))+1)/(YEAR(Tableyear1[])=YEAR(M811)),1)),O811-(O811-INDEX(Table2xAcq.1[],_xlfn.AGGREGATE(15,6,(ROW(Tableyear1[])-ROW(INDEX(Tableyear1[],1,1))+1)/(YEAR(Tableyear1[])=YEAR(M811)),1)))*$C$25,O811+MAX($Q$2:Q811)*$C$19),O811)*($J812/$J811)</f>
        <v/>
      </c>
      <c r="P812" s="108">
        <f t="array" ref="P812">IF(YEAR(M812)&lt;&gt;YEAR(M811),IF(O811&gt;INDEX(Table2xAcq.1[],_xlfn.AGGREGATE(15,6,(ROW(Tableyear1[])-ROW(INDEX(Tableyear1[],1,1))+1)/(YEAR(Tableyear1[])=YEAR(M811)),1)),P811+(O811-INDEX(Table2xAcq.1[],_xlfn.AGGREGATE(15,6,(ROW(Tableyear1[])-ROW(INDEX(Tableyear1[],1,1))+1)/(YEAR(Tableyear1[])=YEAR(M811)),1)))*$C$25,P811-MAX($Q$2:Q811)*$C$19),P811)*(1+Tbill_YTM)^(1/52)</f>
        <v/>
      </c>
      <c r="Q812" s="72">
        <f>SUM(N812:P812)</f>
        <v/>
      </c>
      <c r="R812" s="72">
        <f>IF(YEAR(M812)&lt;&gt;YEAR(M811), R811*EXP($C$20/52)+(-MAX(Q$2:Q811)*$C$19), R811*EXP($C$20/52))</f>
        <v/>
      </c>
      <c r="S812" s="73">
        <f>Q812/-R812</f>
        <v/>
      </c>
      <c r="T812" s="67" t="n"/>
      <c r="U812" s="67" t="n"/>
      <c r="V812" s="67" t="n"/>
    </row>
    <row r="813">
      <c r="H813" s="104" t="n">
        <v>36997</v>
      </c>
      <c r="I813" s="105" t="n">
        <v>1933.56994628906</v>
      </c>
      <c r="J813" s="106" t="n">
        <v>4.363902032109889</v>
      </c>
      <c r="K813" s="107">
        <f>K812*(1+Tbill_YTM)^(1/52)</f>
        <v/>
      </c>
      <c r="L813" s="67" t="n"/>
      <c r="M813" s="104" t="n">
        <v>36997</v>
      </c>
      <c r="N813" s="108">
        <f>N812*($I813/$I812)</f>
        <v/>
      </c>
      <c r="O813" s="108">
        <f t="array" ref="O813">IF(YEAR(M813)&lt;&gt;YEAR(M812),IF(O812&gt;INDEX(Table2xAcq.1[],_xlfn.AGGREGATE(15,6,(ROW(Tableyear1[])-ROW(INDEX(Tableyear1[],1,1))+1)/(YEAR(Tableyear1[])=YEAR(M812)),1)),O812-(O812-INDEX(Table2xAcq.1[],_xlfn.AGGREGATE(15,6,(ROW(Tableyear1[])-ROW(INDEX(Tableyear1[],1,1))+1)/(YEAR(Tableyear1[])=YEAR(M812)),1)))*$C$25,O812+MAX($Q$2:Q812)*$C$19),O812)*($J813/$J812)</f>
        <v/>
      </c>
      <c r="P813" s="108">
        <f t="array" ref="P813">IF(YEAR(M813)&lt;&gt;YEAR(M812),IF(O812&gt;INDEX(Table2xAcq.1[],_xlfn.AGGREGATE(15,6,(ROW(Tableyear1[])-ROW(INDEX(Tableyear1[],1,1))+1)/(YEAR(Tableyear1[])=YEAR(M812)),1)),P812+(O812-INDEX(Table2xAcq.1[],_xlfn.AGGREGATE(15,6,(ROW(Tableyear1[])-ROW(INDEX(Tableyear1[],1,1))+1)/(YEAR(Tableyear1[])=YEAR(M812)),1)))*$C$25,P812-MAX($Q$2:Q812)*$C$19),P812)*(1+Tbill_YTM)^(1/52)</f>
        <v/>
      </c>
      <c r="Q813" s="72">
        <f>SUM(N813:P813)</f>
        <v/>
      </c>
      <c r="R813" s="72">
        <f>IF(YEAR(M813)&lt;&gt;YEAR(M812), R812*EXP($C$20/52)+(-MAX(Q$2:Q812)*$C$19), R812*EXP($C$20/52))</f>
        <v/>
      </c>
      <c r="S813" s="73">
        <f>Q813/-R813</f>
        <v/>
      </c>
      <c r="T813" s="67" t="n"/>
      <c r="U813" s="67" t="n"/>
      <c r="V813" s="67" t="n"/>
    </row>
    <row r="814">
      <c r="H814" s="104" t="n">
        <v>37004</v>
      </c>
      <c r="I814" s="105" t="n">
        <v>1810.46997070312</v>
      </c>
      <c r="J814" s="106" t="n">
        <v>3.808249794503324</v>
      </c>
      <c r="K814" s="107">
        <f>K813*(1+Tbill_YTM)^(1/52)</f>
        <v/>
      </c>
      <c r="L814" s="67" t="n"/>
      <c r="M814" s="104" t="n">
        <v>37004</v>
      </c>
      <c r="N814" s="108">
        <f>N813*($I814/$I813)</f>
        <v/>
      </c>
      <c r="O814" s="108">
        <f t="array" ref="O814">IF(YEAR(M814)&lt;&gt;YEAR(M813),IF(O813&gt;INDEX(Table2xAcq.1[],_xlfn.AGGREGATE(15,6,(ROW(Tableyear1[])-ROW(INDEX(Tableyear1[],1,1))+1)/(YEAR(Tableyear1[])=YEAR(M813)),1)),O813-(O813-INDEX(Table2xAcq.1[],_xlfn.AGGREGATE(15,6,(ROW(Tableyear1[])-ROW(INDEX(Tableyear1[],1,1))+1)/(YEAR(Tableyear1[])=YEAR(M813)),1)))*$C$25,O813+MAX($Q$2:Q813)*$C$19),O813)*($J814/$J813)</f>
        <v/>
      </c>
      <c r="P814" s="108">
        <f t="array" ref="P814">IF(YEAR(M814)&lt;&gt;YEAR(M813),IF(O813&gt;INDEX(Table2xAcq.1[],_xlfn.AGGREGATE(15,6,(ROW(Tableyear1[])-ROW(INDEX(Tableyear1[],1,1))+1)/(YEAR(Tableyear1[])=YEAR(M813)),1)),P813+(O813-INDEX(Table2xAcq.1[],_xlfn.AGGREGATE(15,6,(ROW(Tableyear1[])-ROW(INDEX(Tableyear1[],1,1))+1)/(YEAR(Tableyear1[])=YEAR(M813)),1)))*$C$25,P813-MAX($Q$2:Q813)*$C$19),P813)*(1+Tbill_YTM)^(1/52)</f>
        <v/>
      </c>
      <c r="Q814" s="72">
        <f>SUM(N814:P814)</f>
        <v/>
      </c>
      <c r="R814" s="72">
        <f>IF(YEAR(M814)&lt;&gt;YEAR(M813), R813*EXP($C$20/52)+(-MAX(Q$2:Q813)*$C$19), R813*EXP($C$20/52))</f>
        <v/>
      </c>
      <c r="S814" s="73">
        <f>Q814/-R814</f>
        <v/>
      </c>
      <c r="T814" s="67" t="n"/>
      <c r="U814" s="67" t="n"/>
      <c r="V814" s="67" t="n"/>
    </row>
    <row r="815">
      <c r="H815" s="104" t="n">
        <v>37011</v>
      </c>
      <c r="I815" s="105" t="n">
        <v>1924.11999511718</v>
      </c>
      <c r="J815" s="106" t="n">
        <v>4.286366183202171</v>
      </c>
      <c r="K815" s="107">
        <f>K814*(1+Tbill_YTM)^(1/52)</f>
        <v/>
      </c>
      <c r="L815" s="67" t="n"/>
      <c r="M815" s="104" t="n">
        <v>37011</v>
      </c>
      <c r="N815" s="108">
        <f>N814*($I815/$I814)</f>
        <v/>
      </c>
      <c r="O815" s="108">
        <f t="array" ref="O815">IF(YEAR(M815)&lt;&gt;YEAR(M814),IF(O814&gt;INDEX(Table2xAcq.1[],_xlfn.AGGREGATE(15,6,(ROW(Tableyear1[])-ROW(INDEX(Tableyear1[],1,1))+1)/(YEAR(Tableyear1[])=YEAR(M814)),1)),O814-(O814-INDEX(Table2xAcq.1[],_xlfn.AGGREGATE(15,6,(ROW(Tableyear1[])-ROW(INDEX(Tableyear1[],1,1))+1)/(YEAR(Tableyear1[])=YEAR(M814)),1)))*$C$25,O814+MAX($Q$2:Q814)*$C$19),O814)*($J815/$J814)</f>
        <v/>
      </c>
      <c r="P815" s="108">
        <f t="array" ref="P815">IF(YEAR(M815)&lt;&gt;YEAR(M814),IF(O814&gt;INDEX(Table2xAcq.1[],_xlfn.AGGREGATE(15,6,(ROW(Tableyear1[])-ROW(INDEX(Tableyear1[],1,1))+1)/(YEAR(Tableyear1[])=YEAR(M814)),1)),P814+(O814-INDEX(Table2xAcq.1[],_xlfn.AGGREGATE(15,6,(ROW(Tableyear1[])-ROW(INDEX(Tableyear1[],1,1))+1)/(YEAR(Tableyear1[])=YEAR(M814)),1)))*$C$25,P814-MAX($Q$2:Q814)*$C$19),P814)*(1+Tbill_YTM)^(1/52)</f>
        <v/>
      </c>
      <c r="Q815" s="72">
        <f>SUM(N815:P815)</f>
        <v/>
      </c>
      <c r="R815" s="72">
        <f>IF(YEAR(M815)&lt;&gt;YEAR(M814), R814*EXP($C$20/52)+(-MAX(Q$2:Q814)*$C$19), R814*EXP($C$20/52))</f>
        <v/>
      </c>
      <c r="S815" s="73">
        <f>Q815/-R815</f>
        <v/>
      </c>
      <c r="T815" s="67" t="n"/>
      <c r="U815" s="67" t="n"/>
      <c r="V815" s="67" t="n"/>
    </row>
    <row r="816">
      <c r="H816" s="104" t="n">
        <v>37018</v>
      </c>
      <c r="I816" s="105" t="n">
        <v>1821.19995117187</v>
      </c>
      <c r="J816" s="106" t="n">
        <v>3.827815783995918</v>
      </c>
      <c r="K816" s="107">
        <f>K815*(1+Tbill_YTM)^(1/52)</f>
        <v/>
      </c>
      <c r="L816" s="67" t="n"/>
      <c r="M816" s="104" t="n">
        <v>37018</v>
      </c>
      <c r="N816" s="108">
        <f>N815*($I816/$I815)</f>
        <v/>
      </c>
      <c r="O816" s="108">
        <f t="array" ref="O816">IF(YEAR(M816)&lt;&gt;YEAR(M815),IF(O815&gt;INDEX(Table2xAcq.1[],_xlfn.AGGREGATE(15,6,(ROW(Tableyear1[])-ROW(INDEX(Tableyear1[],1,1))+1)/(YEAR(Tableyear1[])=YEAR(M815)),1)),O815-(O815-INDEX(Table2xAcq.1[],_xlfn.AGGREGATE(15,6,(ROW(Tableyear1[])-ROW(INDEX(Tableyear1[],1,1))+1)/(YEAR(Tableyear1[])=YEAR(M815)),1)))*$C$25,O815+MAX($Q$2:Q815)*$C$19),O815)*($J816/$J815)</f>
        <v/>
      </c>
      <c r="P816" s="108">
        <f t="array" ref="P816">IF(YEAR(M816)&lt;&gt;YEAR(M815),IF(O815&gt;INDEX(Table2xAcq.1[],_xlfn.AGGREGATE(15,6,(ROW(Tableyear1[])-ROW(INDEX(Tableyear1[],1,1))+1)/(YEAR(Tableyear1[])=YEAR(M815)),1)),P815+(O815-INDEX(Table2xAcq.1[],_xlfn.AGGREGATE(15,6,(ROW(Tableyear1[])-ROW(INDEX(Tableyear1[],1,1))+1)/(YEAR(Tableyear1[])=YEAR(M815)),1)))*$C$25,P815-MAX($Q$2:Q815)*$C$19),P815)*(1+Tbill_YTM)^(1/52)</f>
        <v/>
      </c>
      <c r="Q816" s="72">
        <f>SUM(N816:P816)</f>
        <v/>
      </c>
      <c r="R816" s="72">
        <f>IF(YEAR(M816)&lt;&gt;YEAR(M815), R815*EXP($C$20/52)+(-MAX(Q$2:Q815)*$C$19), R815*EXP($C$20/52))</f>
        <v/>
      </c>
      <c r="S816" s="73">
        <f>Q816/-R816</f>
        <v/>
      </c>
      <c r="T816" s="67" t="n"/>
      <c r="U816" s="67" t="n"/>
      <c r="V816" s="67" t="n"/>
    </row>
    <row r="817">
      <c r="H817" s="104" t="n">
        <v>37025</v>
      </c>
      <c r="I817" s="105" t="n">
        <v>1927.68994140625</v>
      </c>
      <c r="J817" s="106" t="n">
        <v>4.275459179982659</v>
      </c>
      <c r="K817" s="107">
        <f>K816*(1+Tbill_YTM)^(1/52)</f>
        <v/>
      </c>
      <c r="L817" s="67" t="n"/>
      <c r="M817" s="104" t="n">
        <v>37025</v>
      </c>
      <c r="N817" s="108">
        <f>N816*($I817/$I816)</f>
        <v/>
      </c>
      <c r="O817" s="108">
        <f t="array" ref="O817">IF(YEAR(M817)&lt;&gt;YEAR(M816),IF(O816&gt;INDEX(Table2xAcq.1[],_xlfn.AGGREGATE(15,6,(ROW(Tableyear1[])-ROW(INDEX(Tableyear1[],1,1))+1)/(YEAR(Tableyear1[])=YEAR(M816)),1)),O816-(O816-INDEX(Table2xAcq.1[],_xlfn.AGGREGATE(15,6,(ROW(Tableyear1[])-ROW(INDEX(Tableyear1[],1,1))+1)/(YEAR(Tableyear1[])=YEAR(M816)),1)))*$C$25,O816+MAX($Q$2:Q816)*$C$19),O816)*($J817/$J816)</f>
        <v/>
      </c>
      <c r="P817" s="108">
        <f t="array" ref="P817">IF(YEAR(M817)&lt;&gt;YEAR(M816),IF(O816&gt;INDEX(Table2xAcq.1[],_xlfn.AGGREGATE(15,6,(ROW(Tableyear1[])-ROW(INDEX(Tableyear1[],1,1))+1)/(YEAR(Tableyear1[])=YEAR(M816)),1)),P816+(O816-INDEX(Table2xAcq.1[],_xlfn.AGGREGATE(15,6,(ROW(Tableyear1[])-ROW(INDEX(Tableyear1[],1,1))+1)/(YEAR(Tableyear1[])=YEAR(M816)),1)))*$C$25,P816-MAX($Q$2:Q816)*$C$19),P816)*(1+Tbill_YTM)^(1/52)</f>
        <v/>
      </c>
      <c r="Q817" s="72">
        <f>SUM(N817:P817)</f>
        <v/>
      </c>
      <c r="R817" s="72">
        <f>IF(YEAR(M817)&lt;&gt;YEAR(M816), R816*EXP($C$20/52)+(-MAX(Q$2:Q816)*$C$19), R816*EXP($C$20/52))</f>
        <v/>
      </c>
      <c r="S817" s="73">
        <f>Q817/-R817</f>
        <v/>
      </c>
      <c r="T817" s="67" t="n"/>
      <c r="U817" s="67" t="n"/>
      <c r="V817" s="67" t="n"/>
    </row>
    <row r="818">
      <c r="H818" s="104" t="n">
        <v>37032</v>
      </c>
      <c r="I818" s="105" t="n">
        <v>1960.73999023437</v>
      </c>
      <c r="J818" s="106" t="n">
        <v>4.422063809312187</v>
      </c>
      <c r="K818" s="107">
        <f>K817*(1+Tbill_YTM)^(1/52)</f>
        <v/>
      </c>
      <c r="L818" s="67" t="n"/>
      <c r="M818" s="104" t="n">
        <v>37032</v>
      </c>
      <c r="N818" s="108">
        <f>N817*($I818/$I817)</f>
        <v/>
      </c>
      <c r="O818" s="108">
        <f t="array" ref="O818">IF(YEAR(M818)&lt;&gt;YEAR(M817),IF(O817&gt;INDEX(Table2xAcq.1[],_xlfn.AGGREGATE(15,6,(ROW(Tableyear1[])-ROW(INDEX(Tableyear1[],1,1))+1)/(YEAR(Tableyear1[])=YEAR(M817)),1)),O817-(O817-INDEX(Table2xAcq.1[],_xlfn.AGGREGATE(15,6,(ROW(Tableyear1[])-ROW(INDEX(Tableyear1[],1,1))+1)/(YEAR(Tableyear1[])=YEAR(M817)),1)))*$C$25,O817+MAX($Q$2:Q817)*$C$19),O817)*($J818/$J817)</f>
        <v/>
      </c>
      <c r="P818" s="108">
        <f t="array" ref="P818">IF(YEAR(M818)&lt;&gt;YEAR(M817),IF(O817&gt;INDEX(Table2xAcq.1[],_xlfn.AGGREGATE(15,6,(ROW(Tableyear1[])-ROW(INDEX(Tableyear1[],1,1))+1)/(YEAR(Tableyear1[])=YEAR(M817)),1)),P817+(O817-INDEX(Table2xAcq.1[],_xlfn.AGGREGATE(15,6,(ROW(Tableyear1[])-ROW(INDEX(Tableyear1[],1,1))+1)/(YEAR(Tableyear1[])=YEAR(M817)),1)))*$C$25,P817-MAX($Q$2:Q817)*$C$19),P817)*(1+Tbill_YTM)^(1/52)</f>
        <v/>
      </c>
      <c r="Q818" s="72">
        <f>SUM(N818:P818)</f>
        <v/>
      </c>
      <c r="R818" s="72">
        <f>IF(YEAR(M818)&lt;&gt;YEAR(M817), R817*EXP($C$20/52)+(-MAX(Q$2:Q817)*$C$19), R817*EXP($C$20/52))</f>
        <v/>
      </c>
      <c r="S818" s="73">
        <f>Q818/-R818</f>
        <v/>
      </c>
      <c r="T818" s="67" t="n"/>
      <c r="U818" s="67" t="n"/>
      <c r="V818" s="67" t="n"/>
    </row>
    <row r="819">
      <c r="H819" s="104" t="n">
        <v>37039</v>
      </c>
      <c r="I819" s="105" t="n">
        <v>1840.82995605468</v>
      </c>
      <c r="J819" s="106" t="n">
        <v>3.881196764053409</v>
      </c>
      <c r="K819" s="107">
        <f>K818*(1+Tbill_YTM)^(1/52)</f>
        <v/>
      </c>
      <c r="L819" s="67" t="n"/>
      <c r="M819" s="104" t="n">
        <v>37039</v>
      </c>
      <c r="N819" s="108">
        <f>N818*($I819/$I818)</f>
        <v/>
      </c>
      <c r="O819" s="108">
        <f t="array" ref="O819">IF(YEAR(M819)&lt;&gt;YEAR(M818),IF(O818&gt;INDEX(Table2xAcq.1[],_xlfn.AGGREGATE(15,6,(ROW(Tableyear1[])-ROW(INDEX(Tableyear1[],1,1))+1)/(YEAR(Tableyear1[])=YEAR(M818)),1)),O818-(O818-INDEX(Table2xAcq.1[],_xlfn.AGGREGATE(15,6,(ROW(Tableyear1[])-ROW(INDEX(Tableyear1[],1,1))+1)/(YEAR(Tableyear1[])=YEAR(M818)),1)))*$C$25,O818+MAX($Q$2:Q818)*$C$19),O818)*($J819/$J818)</f>
        <v/>
      </c>
      <c r="P819" s="108">
        <f t="array" ref="P819">IF(YEAR(M819)&lt;&gt;YEAR(M818),IF(O818&gt;INDEX(Table2xAcq.1[],_xlfn.AGGREGATE(15,6,(ROW(Tableyear1[])-ROW(INDEX(Tableyear1[],1,1))+1)/(YEAR(Tableyear1[])=YEAR(M818)),1)),P818+(O818-INDEX(Table2xAcq.1[],_xlfn.AGGREGATE(15,6,(ROW(Tableyear1[])-ROW(INDEX(Tableyear1[],1,1))+1)/(YEAR(Tableyear1[])=YEAR(M818)),1)))*$C$25,P818-MAX($Q$2:Q818)*$C$19),P818)*(1+Tbill_YTM)^(1/52)</f>
        <v/>
      </c>
      <c r="Q819" s="72">
        <f>SUM(N819:P819)</f>
        <v/>
      </c>
      <c r="R819" s="72">
        <f>IF(YEAR(M819)&lt;&gt;YEAR(M818), R818*EXP($C$20/52)+(-MAX(Q$2:Q818)*$C$19), R818*EXP($C$20/52))</f>
        <v/>
      </c>
      <c r="S819" s="73">
        <f>Q819/-R819</f>
        <v/>
      </c>
      <c r="T819" s="67" t="n"/>
      <c r="U819" s="67" t="n"/>
      <c r="V819" s="67" t="n"/>
    </row>
    <row r="820">
      <c r="H820" s="104" t="n">
        <v>37046</v>
      </c>
      <c r="I820" s="105" t="n">
        <v>1896.21997070312</v>
      </c>
      <c r="J820" s="106" t="n">
        <v>4.114764829270194</v>
      </c>
      <c r="K820" s="107">
        <f>K819*(1+Tbill_YTM)^(1/52)</f>
        <v/>
      </c>
      <c r="L820" s="67" t="n"/>
      <c r="M820" s="104" t="n">
        <v>37046</v>
      </c>
      <c r="N820" s="108">
        <f>N819*($I820/$I819)</f>
        <v/>
      </c>
      <c r="O820" s="108">
        <f t="array" ref="O820">IF(YEAR(M820)&lt;&gt;YEAR(M819),IF(O819&gt;INDEX(Table2xAcq.1[],_xlfn.AGGREGATE(15,6,(ROW(Tableyear1[])-ROW(INDEX(Tableyear1[],1,1))+1)/(YEAR(Tableyear1[])=YEAR(M819)),1)),O819-(O819-INDEX(Table2xAcq.1[],_xlfn.AGGREGATE(15,6,(ROW(Tableyear1[])-ROW(INDEX(Tableyear1[],1,1))+1)/(YEAR(Tableyear1[])=YEAR(M819)),1)))*$C$25,O819+MAX($Q$2:Q819)*$C$19),O819)*($J820/$J819)</f>
        <v/>
      </c>
      <c r="P820" s="108">
        <f t="array" ref="P820">IF(YEAR(M820)&lt;&gt;YEAR(M819),IF(O819&gt;INDEX(Table2xAcq.1[],_xlfn.AGGREGATE(15,6,(ROW(Tableyear1[])-ROW(INDEX(Tableyear1[],1,1))+1)/(YEAR(Tableyear1[])=YEAR(M819)),1)),P819+(O819-INDEX(Table2xAcq.1[],_xlfn.AGGREGATE(15,6,(ROW(Tableyear1[])-ROW(INDEX(Tableyear1[],1,1))+1)/(YEAR(Tableyear1[])=YEAR(M819)),1)))*$C$25,P819-MAX($Q$2:Q819)*$C$19),P819)*(1+Tbill_YTM)^(1/52)</f>
        <v/>
      </c>
      <c r="Q820" s="72">
        <f>SUM(N820:P820)</f>
        <v/>
      </c>
      <c r="R820" s="72">
        <f>IF(YEAR(M820)&lt;&gt;YEAR(M819), R819*EXP($C$20/52)+(-MAX(Q$2:Q819)*$C$19), R819*EXP($C$20/52))</f>
        <v/>
      </c>
      <c r="S820" s="73">
        <f>Q820/-R820</f>
        <v/>
      </c>
      <c r="T820" s="67" t="n"/>
      <c r="U820" s="67" t="n"/>
      <c r="V820" s="67" t="n"/>
    </row>
    <row r="821">
      <c r="H821" s="104" t="n">
        <v>37053</v>
      </c>
      <c r="I821" s="105" t="n">
        <v>1701.53002929687</v>
      </c>
      <c r="J821" s="106" t="n">
        <v>3.269817158759095</v>
      </c>
      <c r="K821" s="107">
        <f>K820*(1+Tbill_YTM)^(1/52)</f>
        <v/>
      </c>
      <c r="L821" s="67" t="n"/>
      <c r="M821" s="104" t="n">
        <v>37053</v>
      </c>
      <c r="N821" s="108">
        <f>N820*($I821/$I820)</f>
        <v/>
      </c>
      <c r="O821" s="108">
        <f t="array" ref="O821">IF(YEAR(M821)&lt;&gt;YEAR(M820),IF(O820&gt;INDEX(Table2xAcq.1[],_xlfn.AGGREGATE(15,6,(ROW(Tableyear1[])-ROW(INDEX(Tableyear1[],1,1))+1)/(YEAR(Tableyear1[])=YEAR(M820)),1)),O820-(O820-INDEX(Table2xAcq.1[],_xlfn.AGGREGATE(15,6,(ROW(Tableyear1[])-ROW(INDEX(Tableyear1[],1,1))+1)/(YEAR(Tableyear1[])=YEAR(M820)),1)))*$C$25,O820+MAX($Q$2:Q820)*$C$19),O820)*($J821/$J820)</f>
        <v/>
      </c>
      <c r="P821" s="108">
        <f t="array" ref="P821">IF(YEAR(M821)&lt;&gt;YEAR(M820),IF(O820&gt;INDEX(Table2xAcq.1[],_xlfn.AGGREGATE(15,6,(ROW(Tableyear1[])-ROW(INDEX(Tableyear1[],1,1))+1)/(YEAR(Tableyear1[])=YEAR(M820)),1)),P820+(O820-INDEX(Table2xAcq.1[],_xlfn.AGGREGATE(15,6,(ROW(Tableyear1[])-ROW(INDEX(Tableyear1[],1,1))+1)/(YEAR(Tableyear1[])=YEAR(M820)),1)))*$C$25,P820-MAX($Q$2:Q820)*$C$19),P820)*(1+Tbill_YTM)^(1/52)</f>
        <v/>
      </c>
      <c r="Q821" s="72">
        <f>SUM(N821:P821)</f>
        <v/>
      </c>
      <c r="R821" s="72">
        <f>IF(YEAR(M821)&lt;&gt;YEAR(M820), R820*EXP($C$20/52)+(-MAX(Q$2:Q820)*$C$19), R820*EXP($C$20/52))</f>
        <v/>
      </c>
      <c r="S821" s="73">
        <f>Q821/-R821</f>
        <v/>
      </c>
      <c r="T821" s="67" t="n"/>
      <c r="U821" s="67" t="n"/>
      <c r="V821" s="67" t="n"/>
    </row>
    <row r="822">
      <c r="H822" s="104" t="n">
        <v>37060</v>
      </c>
      <c r="I822" s="105" t="n">
        <v>1727.46997070312</v>
      </c>
      <c r="J822" s="106" t="n">
        <v>3.369514330183583</v>
      </c>
      <c r="K822" s="107">
        <f>K821*(1+Tbill_YTM)^(1/52)</f>
        <v/>
      </c>
      <c r="L822" s="67" t="n"/>
      <c r="M822" s="104" t="n">
        <v>37060</v>
      </c>
      <c r="N822" s="108">
        <f>N821*($I822/$I821)</f>
        <v/>
      </c>
      <c r="O822" s="108">
        <f t="array" ref="O822">IF(YEAR(M822)&lt;&gt;YEAR(M821),IF(O821&gt;INDEX(Table2xAcq.1[],_xlfn.AGGREGATE(15,6,(ROW(Tableyear1[])-ROW(INDEX(Tableyear1[],1,1))+1)/(YEAR(Tableyear1[])=YEAR(M821)),1)),O821-(O821-INDEX(Table2xAcq.1[],_xlfn.AGGREGATE(15,6,(ROW(Tableyear1[])-ROW(INDEX(Tableyear1[],1,1))+1)/(YEAR(Tableyear1[])=YEAR(M821)),1)))*$C$25,O821+MAX($Q$2:Q821)*$C$19),O821)*($J822/$J821)</f>
        <v/>
      </c>
      <c r="P822" s="108">
        <f t="array" ref="P822">IF(YEAR(M822)&lt;&gt;YEAR(M821),IF(O821&gt;INDEX(Table2xAcq.1[],_xlfn.AGGREGATE(15,6,(ROW(Tableyear1[])-ROW(INDEX(Tableyear1[],1,1))+1)/(YEAR(Tableyear1[])=YEAR(M821)),1)),P821+(O821-INDEX(Table2xAcq.1[],_xlfn.AGGREGATE(15,6,(ROW(Tableyear1[])-ROW(INDEX(Tableyear1[],1,1))+1)/(YEAR(Tableyear1[])=YEAR(M821)),1)))*$C$25,P821-MAX($Q$2:Q821)*$C$19),P821)*(1+Tbill_YTM)^(1/52)</f>
        <v/>
      </c>
      <c r="Q822" s="72">
        <f>SUM(N822:P822)</f>
        <v/>
      </c>
      <c r="R822" s="72">
        <f>IF(YEAR(M822)&lt;&gt;YEAR(M821), R821*EXP($C$20/52)+(-MAX(Q$2:Q821)*$C$19), R821*EXP($C$20/52))</f>
        <v/>
      </c>
      <c r="S822" s="73">
        <f>Q822/-R822</f>
        <v/>
      </c>
      <c r="T822" s="67" t="n"/>
      <c r="U822" s="67" t="n"/>
      <c r="V822" s="67" t="n"/>
    </row>
    <row r="823">
      <c r="H823" s="104" t="n">
        <v>37067</v>
      </c>
      <c r="I823" s="105" t="n">
        <v>1830.18994140625</v>
      </c>
      <c r="J823" s="106" t="n">
        <v>3.770234943740016</v>
      </c>
      <c r="K823" s="107">
        <f>K822*(1+Tbill_YTM)^(1/52)</f>
        <v/>
      </c>
      <c r="L823" s="67" t="n"/>
      <c r="M823" s="104" t="n">
        <v>37067</v>
      </c>
      <c r="N823" s="108">
        <f>N822*($I823/$I822)</f>
        <v/>
      </c>
      <c r="O823" s="108">
        <f t="array" ref="O823">IF(YEAR(M823)&lt;&gt;YEAR(M822),IF(O822&gt;INDEX(Table2xAcq.1[],_xlfn.AGGREGATE(15,6,(ROW(Tableyear1[])-ROW(INDEX(Tableyear1[],1,1))+1)/(YEAR(Tableyear1[])=YEAR(M822)),1)),O822-(O822-INDEX(Table2xAcq.1[],_xlfn.AGGREGATE(15,6,(ROW(Tableyear1[])-ROW(INDEX(Tableyear1[],1,1))+1)/(YEAR(Tableyear1[])=YEAR(M822)),1)))*$C$25,O822+MAX($Q$2:Q822)*$C$19),O822)*($J823/$J822)</f>
        <v/>
      </c>
      <c r="P823" s="108">
        <f t="array" ref="P823">IF(YEAR(M823)&lt;&gt;YEAR(M822),IF(O822&gt;INDEX(Table2xAcq.1[],_xlfn.AGGREGATE(15,6,(ROW(Tableyear1[])-ROW(INDEX(Tableyear1[],1,1))+1)/(YEAR(Tableyear1[])=YEAR(M822)),1)),P822+(O822-INDEX(Table2xAcq.1[],_xlfn.AGGREGATE(15,6,(ROW(Tableyear1[])-ROW(INDEX(Tableyear1[],1,1))+1)/(YEAR(Tableyear1[])=YEAR(M822)),1)))*$C$25,P822-MAX($Q$2:Q822)*$C$19),P822)*(1+Tbill_YTM)^(1/52)</f>
        <v/>
      </c>
      <c r="Q823" s="72">
        <f>SUM(N823:P823)</f>
        <v/>
      </c>
      <c r="R823" s="72">
        <f>IF(YEAR(M823)&lt;&gt;YEAR(M822), R822*EXP($C$20/52)+(-MAX(Q$2:Q822)*$C$19), R822*EXP($C$20/52))</f>
        <v/>
      </c>
      <c r="S823" s="73">
        <f>Q823/-R823</f>
        <v/>
      </c>
      <c r="T823" s="67" t="n"/>
      <c r="U823" s="67" t="n"/>
      <c r="V823" s="67" t="n"/>
    </row>
    <row r="824">
      <c r="H824" s="104" t="n">
        <v>37074</v>
      </c>
      <c r="I824" s="105" t="n">
        <v>1668.58996582031</v>
      </c>
      <c r="J824" s="106" t="n">
        <v>3.104435333461856</v>
      </c>
      <c r="K824" s="107">
        <f>K823*(1+Tbill_YTM)^(1/52)</f>
        <v/>
      </c>
      <c r="L824" s="67" t="n"/>
      <c r="M824" s="104" t="n">
        <v>37074</v>
      </c>
      <c r="N824" s="108">
        <f>N823*($I824/$I823)</f>
        <v/>
      </c>
      <c r="O824" s="108">
        <f t="array" ref="O824">IF(YEAR(M824)&lt;&gt;YEAR(M823),IF(O823&gt;INDEX(Table2xAcq.1[],_xlfn.AGGREGATE(15,6,(ROW(Tableyear1[])-ROW(INDEX(Tableyear1[],1,1))+1)/(YEAR(Tableyear1[])=YEAR(M823)),1)),O823-(O823-INDEX(Table2xAcq.1[],_xlfn.AGGREGATE(15,6,(ROW(Tableyear1[])-ROW(INDEX(Tableyear1[],1,1))+1)/(YEAR(Tableyear1[])=YEAR(M823)),1)))*$C$25,O823+MAX($Q$2:Q823)*$C$19),O823)*($J824/$J823)</f>
        <v/>
      </c>
      <c r="P824" s="108">
        <f t="array" ref="P824">IF(YEAR(M824)&lt;&gt;YEAR(M823),IF(O823&gt;INDEX(Table2xAcq.1[],_xlfn.AGGREGATE(15,6,(ROW(Tableyear1[])-ROW(INDEX(Tableyear1[],1,1))+1)/(YEAR(Tableyear1[])=YEAR(M823)),1)),P823+(O823-INDEX(Table2xAcq.1[],_xlfn.AGGREGATE(15,6,(ROW(Tableyear1[])-ROW(INDEX(Tableyear1[],1,1))+1)/(YEAR(Tableyear1[])=YEAR(M823)),1)))*$C$25,P823-MAX($Q$2:Q823)*$C$19),P823)*(1+Tbill_YTM)^(1/52)</f>
        <v/>
      </c>
      <c r="Q824" s="72">
        <f>SUM(N824:P824)</f>
        <v/>
      </c>
      <c r="R824" s="72">
        <f>IF(YEAR(M824)&lt;&gt;YEAR(M823), R823*EXP($C$20/52)+(-MAX(Q$2:Q823)*$C$19), R823*EXP($C$20/52))</f>
        <v/>
      </c>
      <c r="S824" s="73">
        <f>Q824/-R824</f>
        <v/>
      </c>
      <c r="T824" s="67" t="n"/>
      <c r="U824" s="67" t="n"/>
      <c r="V824" s="67" t="n"/>
    </row>
    <row r="825">
      <c r="H825" s="104" t="n">
        <v>37081</v>
      </c>
      <c r="I825" s="105" t="n">
        <v>1751.10998535156</v>
      </c>
      <c r="J825" s="106" t="n">
        <v>3.411494670504955</v>
      </c>
      <c r="K825" s="107">
        <f>K824*(1+Tbill_YTM)^(1/52)</f>
        <v/>
      </c>
      <c r="L825" s="67" t="n"/>
      <c r="M825" s="104" t="n">
        <v>37081</v>
      </c>
      <c r="N825" s="108">
        <f>N824*($I825/$I824)</f>
        <v/>
      </c>
      <c r="O825" s="108">
        <f t="array" ref="O825">IF(YEAR(M825)&lt;&gt;YEAR(M824),IF(O824&gt;INDEX(Table2xAcq.1[],_xlfn.AGGREGATE(15,6,(ROW(Tableyear1[])-ROW(INDEX(Tableyear1[],1,1))+1)/(YEAR(Tableyear1[])=YEAR(M824)),1)),O824-(O824-INDEX(Table2xAcq.1[],_xlfn.AGGREGATE(15,6,(ROW(Tableyear1[])-ROW(INDEX(Tableyear1[],1,1))+1)/(YEAR(Tableyear1[])=YEAR(M824)),1)))*$C$25,O824+MAX($Q$2:Q824)*$C$19),O824)*($J825/$J824)</f>
        <v/>
      </c>
      <c r="P825" s="108">
        <f t="array" ref="P825">IF(YEAR(M825)&lt;&gt;YEAR(M824),IF(O824&gt;INDEX(Table2xAcq.1[],_xlfn.AGGREGATE(15,6,(ROW(Tableyear1[])-ROW(INDEX(Tableyear1[],1,1))+1)/(YEAR(Tableyear1[])=YEAR(M824)),1)),P824+(O824-INDEX(Table2xAcq.1[],_xlfn.AGGREGATE(15,6,(ROW(Tableyear1[])-ROW(INDEX(Tableyear1[],1,1))+1)/(YEAR(Tableyear1[])=YEAR(M824)),1)))*$C$25,P824-MAX($Q$2:Q824)*$C$19),P824)*(1+Tbill_YTM)^(1/52)</f>
        <v/>
      </c>
      <c r="Q825" s="72">
        <f>SUM(N825:P825)</f>
        <v/>
      </c>
      <c r="R825" s="72">
        <f>IF(YEAR(M825)&lt;&gt;YEAR(M824), R824*EXP($C$20/52)+(-MAX(Q$2:Q824)*$C$19), R824*EXP($C$20/52))</f>
        <v/>
      </c>
      <c r="S825" s="73">
        <f>Q825/-R825</f>
        <v/>
      </c>
      <c r="T825" s="67" t="n"/>
      <c r="U825" s="67" t="n"/>
      <c r="V825" s="67" t="n"/>
    </row>
    <row r="826">
      <c r="H826" s="104" t="n">
        <v>37088</v>
      </c>
      <c r="I826" s="105" t="n">
        <v>1676.4599609375</v>
      </c>
      <c r="J826" s="106" t="n">
        <v>3.120629833262305</v>
      </c>
      <c r="K826" s="107">
        <f>K825*(1+Tbill_YTM)^(1/52)</f>
        <v/>
      </c>
      <c r="L826" s="67" t="n"/>
      <c r="M826" s="104" t="n">
        <v>37088</v>
      </c>
      <c r="N826" s="108">
        <f>N825*($I826/$I825)</f>
        <v/>
      </c>
      <c r="O826" s="108">
        <f t="array" ref="O826">IF(YEAR(M826)&lt;&gt;YEAR(M825),IF(O825&gt;INDEX(Table2xAcq.1[],_xlfn.AGGREGATE(15,6,(ROW(Tableyear1[])-ROW(INDEX(Tableyear1[],1,1))+1)/(YEAR(Tableyear1[])=YEAR(M825)),1)),O825-(O825-INDEX(Table2xAcq.1[],_xlfn.AGGREGATE(15,6,(ROW(Tableyear1[])-ROW(INDEX(Tableyear1[],1,1))+1)/(YEAR(Tableyear1[])=YEAR(M825)),1)))*$C$25,O825+MAX($Q$2:Q825)*$C$19),O825)*($J826/$J825)</f>
        <v/>
      </c>
      <c r="P826" s="108">
        <f t="array" ref="P826">IF(YEAR(M826)&lt;&gt;YEAR(M825),IF(O825&gt;INDEX(Table2xAcq.1[],_xlfn.AGGREGATE(15,6,(ROW(Tableyear1[])-ROW(INDEX(Tableyear1[],1,1))+1)/(YEAR(Tableyear1[])=YEAR(M825)),1)),P825+(O825-INDEX(Table2xAcq.1[],_xlfn.AGGREGATE(15,6,(ROW(Tableyear1[])-ROW(INDEX(Tableyear1[],1,1))+1)/(YEAR(Tableyear1[])=YEAR(M825)),1)))*$C$25,P825-MAX($Q$2:Q825)*$C$19),P825)*(1+Tbill_YTM)^(1/52)</f>
        <v/>
      </c>
      <c r="Q826" s="72">
        <f>SUM(N826:P826)</f>
        <v/>
      </c>
      <c r="R826" s="72">
        <f>IF(YEAR(M826)&lt;&gt;YEAR(M825), R825*EXP($C$20/52)+(-MAX(Q$2:Q825)*$C$19), R825*EXP($C$20/52))</f>
        <v/>
      </c>
      <c r="S826" s="73">
        <f>Q826/-R826</f>
        <v/>
      </c>
      <c r="T826" s="67" t="n"/>
      <c r="U826" s="67" t="n"/>
      <c r="V826" s="67" t="n"/>
    </row>
    <row r="827">
      <c r="H827" s="104" t="n">
        <v>37095</v>
      </c>
      <c r="I827" s="105" t="n">
        <v>1683.18005371093</v>
      </c>
      <c r="J827" s="106" t="n">
        <v>3.145647933878712</v>
      </c>
      <c r="K827" s="107">
        <f>K826*(1+Tbill_YTM)^(1/52)</f>
        <v/>
      </c>
      <c r="L827" s="67" t="n"/>
      <c r="M827" s="104" t="n">
        <v>37095</v>
      </c>
      <c r="N827" s="108">
        <f>N826*($I827/$I826)</f>
        <v/>
      </c>
      <c r="O827" s="108">
        <f t="array" ref="O827">IF(YEAR(M827)&lt;&gt;YEAR(M826),IF(O826&gt;INDEX(Table2xAcq.1[],_xlfn.AGGREGATE(15,6,(ROW(Tableyear1[])-ROW(INDEX(Tableyear1[],1,1))+1)/(YEAR(Tableyear1[])=YEAR(M826)),1)),O826-(O826-INDEX(Table2xAcq.1[],_xlfn.AGGREGATE(15,6,(ROW(Tableyear1[])-ROW(INDEX(Tableyear1[],1,1))+1)/(YEAR(Tableyear1[])=YEAR(M826)),1)))*$C$25,O826+MAX($Q$2:Q826)*$C$19),O826)*($J827/$J826)</f>
        <v/>
      </c>
      <c r="P827" s="108">
        <f t="array" ref="P827">IF(YEAR(M827)&lt;&gt;YEAR(M826),IF(O826&gt;INDEX(Table2xAcq.1[],_xlfn.AGGREGATE(15,6,(ROW(Tableyear1[])-ROW(INDEX(Tableyear1[],1,1))+1)/(YEAR(Tableyear1[])=YEAR(M826)),1)),P826+(O826-INDEX(Table2xAcq.1[],_xlfn.AGGREGATE(15,6,(ROW(Tableyear1[])-ROW(INDEX(Tableyear1[],1,1))+1)/(YEAR(Tableyear1[])=YEAR(M826)),1)))*$C$25,P826-MAX($Q$2:Q826)*$C$19),P826)*(1+Tbill_YTM)^(1/52)</f>
        <v/>
      </c>
      <c r="Q827" s="72">
        <f>SUM(N827:P827)</f>
        <v/>
      </c>
      <c r="R827" s="72">
        <f>IF(YEAR(M827)&lt;&gt;YEAR(M826), R826*EXP($C$20/52)+(-MAX(Q$2:Q826)*$C$19), R826*EXP($C$20/52))</f>
        <v/>
      </c>
      <c r="S827" s="73">
        <f>Q827/-R827</f>
        <v/>
      </c>
      <c r="T827" s="67" t="n"/>
      <c r="U827" s="67" t="n"/>
      <c r="V827" s="67" t="n"/>
    </row>
    <row r="828">
      <c r="H828" s="104" t="n">
        <v>37102</v>
      </c>
      <c r="I828" s="105" t="n">
        <v>1725.90002441406</v>
      </c>
      <c r="J828" s="106" t="n">
        <v>3.305324240975373</v>
      </c>
      <c r="K828" s="107">
        <f>K827*(1+Tbill_YTM)^(1/52)</f>
        <v/>
      </c>
      <c r="L828" s="67" t="n"/>
      <c r="M828" s="104" t="n">
        <v>37102</v>
      </c>
      <c r="N828" s="108">
        <f>N827*($I828/$I827)</f>
        <v/>
      </c>
      <c r="O828" s="108">
        <f t="array" ref="O828">IF(YEAR(M828)&lt;&gt;YEAR(M827),IF(O827&gt;INDEX(Table2xAcq.1[],_xlfn.AGGREGATE(15,6,(ROW(Tableyear1[])-ROW(INDEX(Tableyear1[],1,1))+1)/(YEAR(Tableyear1[])=YEAR(M827)),1)),O827-(O827-INDEX(Table2xAcq.1[],_xlfn.AGGREGATE(15,6,(ROW(Tableyear1[])-ROW(INDEX(Tableyear1[],1,1))+1)/(YEAR(Tableyear1[])=YEAR(M827)),1)))*$C$25,O827+MAX($Q$2:Q827)*$C$19),O827)*($J828/$J827)</f>
        <v/>
      </c>
      <c r="P828" s="108">
        <f t="array" ref="P828">IF(YEAR(M828)&lt;&gt;YEAR(M827),IF(O827&gt;INDEX(Table2xAcq.1[],_xlfn.AGGREGATE(15,6,(ROW(Tableyear1[])-ROW(INDEX(Tableyear1[],1,1))+1)/(YEAR(Tableyear1[])=YEAR(M827)),1)),P827+(O827-INDEX(Table2xAcq.1[],_xlfn.AGGREGATE(15,6,(ROW(Tableyear1[])-ROW(INDEX(Tableyear1[],1,1))+1)/(YEAR(Tableyear1[])=YEAR(M827)),1)))*$C$25,P827-MAX($Q$2:Q827)*$C$19),P827)*(1+Tbill_YTM)^(1/52)</f>
        <v/>
      </c>
      <c r="Q828" s="72">
        <f>SUM(N828:P828)</f>
        <v/>
      </c>
      <c r="R828" s="72">
        <f>IF(YEAR(M828)&lt;&gt;YEAR(M827), R827*EXP($C$20/52)+(-MAX(Q$2:Q827)*$C$19), R827*EXP($C$20/52))</f>
        <v/>
      </c>
      <c r="S828" s="73">
        <f>Q828/-R828</f>
        <v/>
      </c>
      <c r="T828" s="67" t="n"/>
      <c r="U828" s="67" t="n"/>
      <c r="V828" s="67" t="n"/>
    </row>
    <row r="829">
      <c r="H829" s="104" t="n">
        <v>37109</v>
      </c>
      <c r="I829" s="105" t="n">
        <v>1617.44995117187</v>
      </c>
      <c r="J829" s="106" t="n">
        <v>2.889932096642259</v>
      </c>
      <c r="K829" s="107">
        <f>K828*(1+Tbill_YTM)^(1/52)</f>
        <v/>
      </c>
      <c r="L829" s="67" t="n"/>
      <c r="M829" s="104" t="n">
        <v>37109</v>
      </c>
      <c r="N829" s="108">
        <f>N828*($I829/$I828)</f>
        <v/>
      </c>
      <c r="O829" s="108">
        <f t="array" ref="O829">IF(YEAR(M829)&lt;&gt;YEAR(M828),IF(O828&gt;INDEX(Table2xAcq.1[],_xlfn.AGGREGATE(15,6,(ROW(Tableyear1[])-ROW(INDEX(Tableyear1[],1,1))+1)/(YEAR(Tableyear1[])=YEAR(M828)),1)),O828-(O828-INDEX(Table2xAcq.1[],_xlfn.AGGREGATE(15,6,(ROW(Tableyear1[])-ROW(INDEX(Tableyear1[],1,1))+1)/(YEAR(Tableyear1[])=YEAR(M828)),1)))*$C$25,O828+MAX($Q$2:Q828)*$C$19),O828)*($J829/$J828)</f>
        <v/>
      </c>
      <c r="P829" s="108">
        <f t="array" ref="P829">IF(YEAR(M829)&lt;&gt;YEAR(M828),IF(O828&gt;INDEX(Table2xAcq.1[],_xlfn.AGGREGATE(15,6,(ROW(Tableyear1[])-ROW(INDEX(Tableyear1[],1,1))+1)/(YEAR(Tableyear1[])=YEAR(M828)),1)),P828+(O828-INDEX(Table2xAcq.1[],_xlfn.AGGREGATE(15,6,(ROW(Tableyear1[])-ROW(INDEX(Tableyear1[],1,1))+1)/(YEAR(Tableyear1[])=YEAR(M828)),1)))*$C$25,P828-MAX($Q$2:Q828)*$C$19),P828)*(1+Tbill_YTM)^(1/52)</f>
        <v/>
      </c>
      <c r="Q829" s="72">
        <f>SUM(N829:P829)</f>
        <v/>
      </c>
      <c r="R829" s="72">
        <f>IF(YEAR(M829)&lt;&gt;YEAR(M828), R828*EXP($C$20/52)+(-MAX(Q$2:Q828)*$C$19), R828*EXP($C$20/52))</f>
        <v/>
      </c>
      <c r="S829" s="73">
        <f>Q829/-R829</f>
        <v/>
      </c>
      <c r="T829" s="67" t="n"/>
      <c r="U829" s="67" t="n"/>
      <c r="V829" s="67" t="n"/>
    </row>
    <row r="830">
      <c r="H830" s="104" t="n">
        <v>37116</v>
      </c>
      <c r="I830" s="105" t="n">
        <v>1516.57995605468</v>
      </c>
      <c r="J830" s="106" t="n">
        <v>2.529478981828891</v>
      </c>
      <c r="K830" s="107">
        <f>K829*(1+Tbill_YTM)^(1/52)</f>
        <v/>
      </c>
      <c r="L830" s="67" t="n"/>
      <c r="M830" s="104" t="n">
        <v>37116</v>
      </c>
      <c r="N830" s="108">
        <f>N829*($I830/$I829)</f>
        <v/>
      </c>
      <c r="O830" s="108">
        <f t="array" ref="O830">IF(YEAR(M830)&lt;&gt;YEAR(M829),IF(O829&gt;INDEX(Table2xAcq.1[],_xlfn.AGGREGATE(15,6,(ROW(Tableyear1[])-ROW(INDEX(Tableyear1[],1,1))+1)/(YEAR(Tableyear1[])=YEAR(M829)),1)),O829-(O829-INDEX(Table2xAcq.1[],_xlfn.AGGREGATE(15,6,(ROW(Tableyear1[])-ROW(INDEX(Tableyear1[],1,1))+1)/(YEAR(Tableyear1[])=YEAR(M829)),1)))*$C$25,O829+MAX($Q$2:Q829)*$C$19),O829)*($J830/$J829)</f>
        <v/>
      </c>
      <c r="P830" s="108">
        <f t="array" ref="P830">IF(YEAR(M830)&lt;&gt;YEAR(M829),IF(O829&gt;INDEX(Table2xAcq.1[],_xlfn.AGGREGATE(15,6,(ROW(Tableyear1[])-ROW(INDEX(Tableyear1[],1,1))+1)/(YEAR(Tableyear1[])=YEAR(M829)),1)),P829+(O829-INDEX(Table2xAcq.1[],_xlfn.AGGREGATE(15,6,(ROW(Tableyear1[])-ROW(INDEX(Tableyear1[],1,1))+1)/(YEAR(Tableyear1[])=YEAR(M829)),1)))*$C$25,P829-MAX($Q$2:Q829)*$C$19),P829)*(1+Tbill_YTM)^(1/52)</f>
        <v/>
      </c>
      <c r="Q830" s="72">
        <f>SUM(N830:P830)</f>
        <v/>
      </c>
      <c r="R830" s="72">
        <f>IF(YEAR(M830)&lt;&gt;YEAR(M829), R829*EXP($C$20/52)+(-MAX(Q$2:Q829)*$C$19), R829*EXP($C$20/52))</f>
        <v/>
      </c>
      <c r="S830" s="73">
        <f>Q830/-R830</f>
        <v/>
      </c>
      <c r="T830" s="67" t="n"/>
      <c r="U830" s="67" t="n"/>
      <c r="V830" s="67" t="n"/>
    </row>
    <row r="831">
      <c r="H831" s="104" t="n">
        <v>37123</v>
      </c>
      <c r="I831" s="105" t="n">
        <v>1579.61999511718</v>
      </c>
      <c r="J831" s="106" t="n">
        <v>2.739765888477836</v>
      </c>
      <c r="K831" s="107">
        <f>K830*(1+Tbill_YTM)^(1/52)</f>
        <v/>
      </c>
      <c r="L831" s="67" t="n"/>
      <c r="M831" s="104" t="n">
        <v>37123</v>
      </c>
      <c r="N831" s="108">
        <f>N830*($I831/$I830)</f>
        <v/>
      </c>
      <c r="O831" s="108">
        <f t="array" ref="O831">IF(YEAR(M831)&lt;&gt;YEAR(M830),IF(O830&gt;INDEX(Table2xAcq.1[],_xlfn.AGGREGATE(15,6,(ROW(Tableyear1[])-ROW(INDEX(Tableyear1[],1,1))+1)/(YEAR(Tableyear1[])=YEAR(M830)),1)),O830-(O830-INDEX(Table2xAcq.1[],_xlfn.AGGREGATE(15,6,(ROW(Tableyear1[])-ROW(INDEX(Tableyear1[],1,1))+1)/(YEAR(Tableyear1[])=YEAR(M830)),1)))*$C$25,O830+MAX($Q$2:Q830)*$C$19),O830)*($J831/$J830)</f>
        <v/>
      </c>
      <c r="P831" s="108">
        <f t="array" ref="P831">IF(YEAR(M831)&lt;&gt;YEAR(M830),IF(O830&gt;INDEX(Table2xAcq.1[],_xlfn.AGGREGATE(15,6,(ROW(Tableyear1[])-ROW(INDEX(Tableyear1[],1,1))+1)/(YEAR(Tableyear1[])=YEAR(M830)),1)),P830+(O830-INDEX(Table2xAcq.1[],_xlfn.AGGREGATE(15,6,(ROW(Tableyear1[])-ROW(INDEX(Tableyear1[],1,1))+1)/(YEAR(Tableyear1[])=YEAR(M830)),1)))*$C$25,P830-MAX($Q$2:Q830)*$C$19),P830)*(1+Tbill_YTM)^(1/52)</f>
        <v/>
      </c>
      <c r="Q831" s="72">
        <f>SUM(N831:P831)</f>
        <v/>
      </c>
      <c r="R831" s="72">
        <f>IF(YEAR(M831)&lt;&gt;YEAR(M830), R830*EXP($C$20/52)+(-MAX(Q$2:Q830)*$C$19), R830*EXP($C$20/52))</f>
        <v/>
      </c>
      <c r="S831" s="73">
        <f>Q831/-R831</f>
        <v/>
      </c>
      <c r="T831" s="67" t="n"/>
      <c r="U831" s="67" t="n"/>
      <c r="V831" s="67" t="n"/>
    </row>
    <row r="832">
      <c r="H832" s="104" t="n">
        <v>37130</v>
      </c>
      <c r="I832" s="105" t="n">
        <v>1469.69995117187</v>
      </c>
      <c r="J832" s="106" t="n">
        <v>2.358465084750033</v>
      </c>
      <c r="K832" s="107">
        <f>K831*(1+Tbill_YTM)^(1/52)</f>
        <v/>
      </c>
      <c r="L832" s="67" t="n"/>
      <c r="M832" s="104" t="n">
        <v>37130</v>
      </c>
      <c r="N832" s="108">
        <f>N831*($I832/$I831)</f>
        <v/>
      </c>
      <c r="O832" s="108">
        <f t="array" ref="O832">IF(YEAR(M832)&lt;&gt;YEAR(M831),IF(O831&gt;INDEX(Table2xAcq.1[],_xlfn.AGGREGATE(15,6,(ROW(Tableyear1[])-ROW(INDEX(Tableyear1[],1,1))+1)/(YEAR(Tableyear1[])=YEAR(M831)),1)),O831-(O831-INDEX(Table2xAcq.1[],_xlfn.AGGREGATE(15,6,(ROW(Tableyear1[])-ROW(INDEX(Tableyear1[],1,1))+1)/(YEAR(Tableyear1[])=YEAR(M831)),1)))*$C$25,O831+MAX($Q$2:Q831)*$C$19),O831)*($J832/$J831)</f>
        <v/>
      </c>
      <c r="P832" s="108">
        <f t="array" ref="P832">IF(YEAR(M832)&lt;&gt;YEAR(M831),IF(O831&gt;INDEX(Table2xAcq.1[],_xlfn.AGGREGATE(15,6,(ROW(Tableyear1[])-ROW(INDEX(Tableyear1[],1,1))+1)/(YEAR(Tableyear1[])=YEAR(M831)),1)),P831+(O831-INDEX(Table2xAcq.1[],_xlfn.AGGREGATE(15,6,(ROW(Tableyear1[])-ROW(INDEX(Tableyear1[],1,1))+1)/(YEAR(Tableyear1[])=YEAR(M831)),1)))*$C$25,P831-MAX($Q$2:Q831)*$C$19),P831)*(1+Tbill_YTM)^(1/52)</f>
        <v/>
      </c>
      <c r="Q832" s="72">
        <f>SUM(N832:P832)</f>
        <v/>
      </c>
      <c r="R832" s="72">
        <f>IF(YEAR(M832)&lt;&gt;YEAR(M831), R831*EXP($C$20/52)+(-MAX(Q$2:Q831)*$C$19), R831*EXP($C$20/52))</f>
        <v/>
      </c>
      <c r="S832" s="73">
        <f>Q832/-R832</f>
        <v/>
      </c>
      <c r="T832" s="67" t="n"/>
      <c r="U832" s="67" t="n"/>
      <c r="V832" s="67" t="n"/>
    </row>
    <row r="833">
      <c r="H833" s="104" t="n">
        <v>37137</v>
      </c>
      <c r="I833" s="105" t="n">
        <v>1354.27001953125</v>
      </c>
      <c r="J833" s="106" t="n">
        <v>1.987998360174835</v>
      </c>
      <c r="K833" s="107">
        <f>K832*(1+Tbill_YTM)^(1/52)</f>
        <v/>
      </c>
      <c r="L833" s="67" t="n"/>
      <c r="M833" s="104" t="n">
        <v>37137</v>
      </c>
      <c r="N833" s="108">
        <f>N832*($I833/$I832)</f>
        <v/>
      </c>
      <c r="O833" s="108">
        <f t="array" ref="O833">IF(YEAR(M833)&lt;&gt;YEAR(M832),IF(O832&gt;INDEX(Table2xAcq.1[],_xlfn.AGGREGATE(15,6,(ROW(Tableyear1[])-ROW(INDEX(Tableyear1[],1,1))+1)/(YEAR(Tableyear1[])=YEAR(M832)),1)),O832-(O832-INDEX(Table2xAcq.1[],_xlfn.AGGREGATE(15,6,(ROW(Tableyear1[])-ROW(INDEX(Tableyear1[],1,1))+1)/(YEAR(Tableyear1[])=YEAR(M832)),1)))*$C$25,O832+MAX($Q$2:Q832)*$C$19),O832)*($J833/$J832)</f>
        <v/>
      </c>
      <c r="P833" s="108">
        <f t="array" ref="P833">IF(YEAR(M833)&lt;&gt;YEAR(M832),IF(O832&gt;INDEX(Table2xAcq.1[],_xlfn.AGGREGATE(15,6,(ROW(Tableyear1[])-ROW(INDEX(Tableyear1[],1,1))+1)/(YEAR(Tableyear1[])=YEAR(M832)),1)),P832+(O832-INDEX(Table2xAcq.1[],_xlfn.AGGREGATE(15,6,(ROW(Tableyear1[])-ROW(INDEX(Tableyear1[],1,1))+1)/(YEAR(Tableyear1[])=YEAR(M832)),1)))*$C$25,P832-MAX($Q$2:Q832)*$C$19),P832)*(1+Tbill_YTM)^(1/52)</f>
        <v/>
      </c>
      <c r="Q833" s="72">
        <f>SUM(N833:P833)</f>
        <v/>
      </c>
      <c r="R833" s="72">
        <f>IF(YEAR(M833)&lt;&gt;YEAR(M832), R832*EXP($C$20/52)+(-MAX(Q$2:Q832)*$C$19), R832*EXP($C$20/52))</f>
        <v/>
      </c>
      <c r="S833" s="73">
        <f>Q833/-R833</f>
        <v/>
      </c>
      <c r="T833" s="67" t="n"/>
      <c r="U833" s="67" t="n"/>
      <c r="V833" s="67" t="n"/>
    </row>
    <row r="834">
      <c r="H834" s="104" t="n">
        <v>37144</v>
      </c>
      <c r="I834" s="105" t="n">
        <v>1365.39001464843</v>
      </c>
      <c r="J834" s="106" t="n">
        <v>2.020645515822211</v>
      </c>
      <c r="K834" s="107">
        <f>K833*(1+Tbill_YTM)^(1/52)</f>
        <v/>
      </c>
      <c r="L834" s="67" t="n"/>
      <c r="M834" s="104" t="n">
        <v>37144</v>
      </c>
      <c r="N834" s="108">
        <f>N833*($I834/$I833)</f>
        <v/>
      </c>
      <c r="O834" s="108">
        <f t="array" ref="O834">IF(YEAR(M834)&lt;&gt;YEAR(M833),IF(O833&gt;INDEX(Table2xAcq.1[],_xlfn.AGGREGATE(15,6,(ROW(Tableyear1[])-ROW(INDEX(Tableyear1[],1,1))+1)/(YEAR(Tableyear1[])=YEAR(M833)),1)),O833-(O833-INDEX(Table2xAcq.1[],_xlfn.AGGREGATE(15,6,(ROW(Tableyear1[])-ROW(INDEX(Tableyear1[],1,1))+1)/(YEAR(Tableyear1[])=YEAR(M833)),1)))*$C$25,O833+MAX($Q$2:Q833)*$C$19),O833)*($J834/$J833)</f>
        <v/>
      </c>
      <c r="P834" s="108">
        <f t="array" ref="P834">IF(YEAR(M834)&lt;&gt;YEAR(M833),IF(O833&gt;INDEX(Table2xAcq.1[],_xlfn.AGGREGATE(15,6,(ROW(Tableyear1[])-ROW(INDEX(Tableyear1[],1,1))+1)/(YEAR(Tableyear1[])=YEAR(M833)),1)),P833+(O833-INDEX(Table2xAcq.1[],_xlfn.AGGREGATE(15,6,(ROW(Tableyear1[])-ROW(INDEX(Tableyear1[],1,1))+1)/(YEAR(Tableyear1[])=YEAR(M833)),1)))*$C$25,P833-MAX($Q$2:Q833)*$C$19),P833)*(1+Tbill_YTM)^(1/52)</f>
        <v/>
      </c>
      <c r="Q834" s="72">
        <f>SUM(N834:P834)</f>
        <v/>
      </c>
      <c r="R834" s="72">
        <f>IF(YEAR(M834)&lt;&gt;YEAR(M833), R833*EXP($C$20/52)+(-MAX(Q$2:Q833)*$C$19), R833*EXP($C$20/52))</f>
        <v/>
      </c>
      <c r="S834" s="73">
        <f>Q834/-R834</f>
        <v/>
      </c>
      <c r="T834" s="67" t="n"/>
      <c r="U834" s="67" t="n"/>
      <c r="V834" s="67" t="n"/>
    </row>
    <row r="835">
      <c r="H835" s="104" t="n">
        <v>37151</v>
      </c>
      <c r="I835" s="105" t="n">
        <v>1126.94995117187</v>
      </c>
      <c r="J835" s="106" t="n">
        <v>1.31490892790622</v>
      </c>
      <c r="K835" s="107">
        <f>K834*(1+Tbill_YTM)^(1/52)</f>
        <v/>
      </c>
      <c r="L835" s="67" t="n"/>
      <c r="M835" s="104" t="n">
        <v>37151</v>
      </c>
      <c r="N835" s="108">
        <f>N834*($I835/$I834)</f>
        <v/>
      </c>
      <c r="O835" s="108">
        <f t="array" ref="O835">IF(YEAR(M835)&lt;&gt;YEAR(M834),IF(O834&gt;INDEX(Table2xAcq.1[],_xlfn.AGGREGATE(15,6,(ROW(Tableyear1[])-ROW(INDEX(Tableyear1[],1,1))+1)/(YEAR(Tableyear1[])=YEAR(M834)),1)),O834-(O834-INDEX(Table2xAcq.1[],_xlfn.AGGREGATE(15,6,(ROW(Tableyear1[])-ROW(INDEX(Tableyear1[],1,1))+1)/(YEAR(Tableyear1[])=YEAR(M834)),1)))*$C$25,O834+MAX($Q$2:Q834)*$C$19),O834)*($J835/$J834)</f>
        <v/>
      </c>
      <c r="P835" s="108">
        <f t="array" ref="P835">IF(YEAR(M835)&lt;&gt;YEAR(M834),IF(O834&gt;INDEX(Table2xAcq.1[],_xlfn.AGGREGATE(15,6,(ROW(Tableyear1[])-ROW(INDEX(Tableyear1[],1,1))+1)/(YEAR(Tableyear1[])=YEAR(M834)),1)),P834+(O834-INDEX(Table2xAcq.1[],_xlfn.AGGREGATE(15,6,(ROW(Tableyear1[])-ROW(INDEX(Tableyear1[],1,1))+1)/(YEAR(Tableyear1[])=YEAR(M834)),1)))*$C$25,P834-MAX($Q$2:Q834)*$C$19),P834)*(1+Tbill_YTM)^(1/52)</f>
        <v/>
      </c>
      <c r="Q835" s="72">
        <f>SUM(N835:P835)</f>
        <v/>
      </c>
      <c r="R835" s="72">
        <f>IF(YEAR(M835)&lt;&gt;YEAR(M834), R834*EXP($C$20/52)+(-MAX(Q$2:Q834)*$C$19), R834*EXP($C$20/52))</f>
        <v/>
      </c>
      <c r="S835" s="73">
        <f>Q835/-R835</f>
        <v/>
      </c>
      <c r="T835" s="67" t="n"/>
      <c r="U835" s="67" t="n"/>
      <c r="V835" s="67" t="n"/>
    </row>
    <row r="836">
      <c r="H836" s="104" t="n">
        <v>37158</v>
      </c>
      <c r="I836" s="105" t="n">
        <v>1168.36999511718</v>
      </c>
      <c r="J836" s="106" t="n">
        <v>1.411565546101769</v>
      </c>
      <c r="K836" s="107">
        <f>K835*(1+Tbill_YTM)^(1/52)</f>
        <v/>
      </c>
      <c r="L836" s="67" t="n"/>
      <c r="M836" s="104" t="n">
        <v>37158</v>
      </c>
      <c r="N836" s="108">
        <f>N835*($I836/$I835)</f>
        <v/>
      </c>
      <c r="O836" s="108">
        <f t="array" ref="O836">IF(YEAR(M836)&lt;&gt;YEAR(M835),IF(O835&gt;INDEX(Table2xAcq.1[],_xlfn.AGGREGATE(15,6,(ROW(Tableyear1[])-ROW(INDEX(Tableyear1[],1,1))+1)/(YEAR(Tableyear1[])=YEAR(M835)),1)),O835-(O835-INDEX(Table2xAcq.1[],_xlfn.AGGREGATE(15,6,(ROW(Tableyear1[])-ROW(INDEX(Tableyear1[],1,1))+1)/(YEAR(Tableyear1[])=YEAR(M835)),1)))*$C$25,O835+MAX($Q$2:Q835)*$C$19),O835)*($J836/$J835)</f>
        <v/>
      </c>
      <c r="P836" s="108">
        <f t="array" ref="P836">IF(YEAR(M836)&lt;&gt;YEAR(M835),IF(O835&gt;INDEX(Table2xAcq.1[],_xlfn.AGGREGATE(15,6,(ROW(Tableyear1[])-ROW(INDEX(Tableyear1[],1,1))+1)/(YEAR(Tableyear1[])=YEAR(M835)),1)),P835+(O835-INDEX(Table2xAcq.1[],_xlfn.AGGREGATE(15,6,(ROW(Tableyear1[])-ROW(INDEX(Tableyear1[],1,1))+1)/(YEAR(Tableyear1[])=YEAR(M835)),1)))*$C$25,P835-MAX($Q$2:Q835)*$C$19),P835)*(1+Tbill_YTM)^(1/52)</f>
        <v/>
      </c>
      <c r="Q836" s="72">
        <f>SUM(N836:P836)</f>
        <v/>
      </c>
      <c r="R836" s="72">
        <f>IF(YEAR(M836)&lt;&gt;YEAR(M835), R835*EXP($C$20/52)+(-MAX(Q$2:Q835)*$C$19), R835*EXP($C$20/52))</f>
        <v/>
      </c>
      <c r="S836" s="73">
        <f>Q836/-R836</f>
        <v/>
      </c>
      <c r="T836" s="67" t="n"/>
      <c r="U836" s="67" t="n"/>
      <c r="V836" s="67" t="n"/>
    </row>
    <row r="837">
      <c r="H837" s="104" t="n">
        <v>37165</v>
      </c>
      <c r="I837" s="105" t="n">
        <v>1271.72998046875</v>
      </c>
      <c r="J837" s="106" t="n">
        <v>1.661314161313728</v>
      </c>
      <c r="K837" s="107">
        <f>K836*(1+Tbill_YTM)^(1/52)</f>
        <v/>
      </c>
      <c r="L837" s="67" t="n"/>
      <c r="M837" s="104" t="n">
        <v>37165</v>
      </c>
      <c r="N837" s="108">
        <f>N836*($I837/$I836)</f>
        <v/>
      </c>
      <c r="O837" s="108">
        <f t="array" ref="O837">IF(YEAR(M837)&lt;&gt;YEAR(M836),IF(O836&gt;INDEX(Table2xAcq.1[],_xlfn.AGGREGATE(15,6,(ROW(Tableyear1[])-ROW(INDEX(Tableyear1[],1,1))+1)/(YEAR(Tableyear1[])=YEAR(M836)),1)),O836-(O836-INDEX(Table2xAcq.1[],_xlfn.AGGREGATE(15,6,(ROW(Tableyear1[])-ROW(INDEX(Tableyear1[],1,1))+1)/(YEAR(Tableyear1[])=YEAR(M836)),1)))*$C$25,O836+MAX($Q$2:Q836)*$C$19),O836)*($J837/$J836)</f>
        <v/>
      </c>
      <c r="P837" s="108">
        <f t="array" ref="P837">IF(YEAR(M837)&lt;&gt;YEAR(M836),IF(O836&gt;INDEX(Table2xAcq.1[],_xlfn.AGGREGATE(15,6,(ROW(Tableyear1[])-ROW(INDEX(Tableyear1[],1,1))+1)/(YEAR(Tableyear1[])=YEAR(M836)),1)),P836+(O836-INDEX(Table2xAcq.1[],_xlfn.AGGREGATE(15,6,(ROW(Tableyear1[])-ROW(INDEX(Tableyear1[],1,1))+1)/(YEAR(Tableyear1[])=YEAR(M836)),1)))*$C$25,P836-MAX($Q$2:Q836)*$C$19),P836)*(1+Tbill_YTM)^(1/52)</f>
        <v/>
      </c>
      <c r="Q837" s="72">
        <f>SUM(N837:P837)</f>
        <v/>
      </c>
      <c r="R837" s="72">
        <f>IF(YEAR(M837)&lt;&gt;YEAR(M836), R836*EXP($C$20/52)+(-MAX(Q$2:Q836)*$C$19), R836*EXP($C$20/52))</f>
        <v/>
      </c>
      <c r="S837" s="73">
        <f>Q837/-R837</f>
        <v/>
      </c>
      <c r="T837" s="67" t="n"/>
      <c r="U837" s="67" t="n"/>
      <c r="V837" s="67" t="n"/>
    </row>
    <row r="838">
      <c r="H838" s="104" t="n">
        <v>37172</v>
      </c>
      <c r="I838" s="105" t="n">
        <v>1393.83996582031</v>
      </c>
      <c r="J838" s="106" t="n">
        <v>1.980348942309588</v>
      </c>
      <c r="K838" s="107">
        <f>K837*(1+Tbill_YTM)^(1/52)</f>
        <v/>
      </c>
      <c r="L838" s="67" t="n"/>
      <c r="M838" s="104" t="n">
        <v>37172</v>
      </c>
      <c r="N838" s="108">
        <f>N837*($I838/$I837)</f>
        <v/>
      </c>
      <c r="O838" s="108">
        <f t="array" ref="O838">IF(YEAR(M838)&lt;&gt;YEAR(M837),IF(O837&gt;INDEX(Table2xAcq.1[],_xlfn.AGGREGATE(15,6,(ROW(Tableyear1[])-ROW(INDEX(Tableyear1[],1,1))+1)/(YEAR(Tableyear1[])=YEAR(M837)),1)),O837-(O837-INDEX(Table2xAcq.1[],_xlfn.AGGREGATE(15,6,(ROW(Tableyear1[])-ROW(INDEX(Tableyear1[],1,1))+1)/(YEAR(Tableyear1[])=YEAR(M837)),1)))*$C$25,O837+MAX($Q$2:Q837)*$C$19),O837)*($J838/$J837)</f>
        <v/>
      </c>
      <c r="P838" s="108">
        <f t="array" ref="P838">IF(YEAR(M838)&lt;&gt;YEAR(M837),IF(O837&gt;INDEX(Table2xAcq.1[],_xlfn.AGGREGATE(15,6,(ROW(Tableyear1[])-ROW(INDEX(Tableyear1[],1,1))+1)/(YEAR(Tableyear1[])=YEAR(M837)),1)),P837+(O837-INDEX(Table2xAcq.1[],_xlfn.AGGREGATE(15,6,(ROW(Tableyear1[])-ROW(INDEX(Tableyear1[],1,1))+1)/(YEAR(Tableyear1[])=YEAR(M837)),1)))*$C$25,P837-MAX($Q$2:Q837)*$C$19),P837)*(1+Tbill_YTM)^(1/52)</f>
        <v/>
      </c>
      <c r="Q838" s="72">
        <f>SUM(N838:P838)</f>
        <v/>
      </c>
      <c r="R838" s="72">
        <f>IF(YEAR(M838)&lt;&gt;YEAR(M837), R837*EXP($C$20/52)+(-MAX(Q$2:Q837)*$C$19), R837*EXP($C$20/52))</f>
        <v/>
      </c>
      <c r="S838" s="73">
        <f>Q838/-R838</f>
        <v/>
      </c>
      <c r="T838" s="67" t="n"/>
      <c r="U838" s="67" t="n"/>
      <c r="V838" s="67" t="n"/>
    </row>
    <row r="839">
      <c r="H839" s="104" t="n">
        <v>37179</v>
      </c>
      <c r="I839" s="105" t="n">
        <v>1347.58996582031</v>
      </c>
      <c r="J839" s="106" t="n">
        <v>1.848926195325985</v>
      </c>
      <c r="K839" s="107">
        <f>K838*(1+Tbill_YTM)^(1/52)</f>
        <v/>
      </c>
      <c r="L839" s="67" t="n"/>
      <c r="M839" s="104" t="n">
        <v>37179</v>
      </c>
      <c r="N839" s="108">
        <f>N838*($I839/$I838)</f>
        <v/>
      </c>
      <c r="O839" s="108">
        <f t="array" ref="O839">IF(YEAR(M839)&lt;&gt;YEAR(M838),IF(O838&gt;INDEX(Table2xAcq.1[],_xlfn.AGGREGATE(15,6,(ROW(Tableyear1[])-ROW(INDEX(Tableyear1[],1,1))+1)/(YEAR(Tableyear1[])=YEAR(M838)),1)),O838-(O838-INDEX(Table2xAcq.1[],_xlfn.AGGREGATE(15,6,(ROW(Tableyear1[])-ROW(INDEX(Tableyear1[],1,1))+1)/(YEAR(Tableyear1[])=YEAR(M838)),1)))*$C$25,O838+MAX($Q$2:Q838)*$C$19),O838)*($J839/$J838)</f>
        <v/>
      </c>
      <c r="P839" s="108">
        <f t="array" ref="P839">IF(YEAR(M839)&lt;&gt;YEAR(M838),IF(O838&gt;INDEX(Table2xAcq.1[],_xlfn.AGGREGATE(15,6,(ROW(Tableyear1[])-ROW(INDEX(Tableyear1[],1,1))+1)/(YEAR(Tableyear1[])=YEAR(M838)),1)),P838+(O838-INDEX(Table2xAcq.1[],_xlfn.AGGREGATE(15,6,(ROW(Tableyear1[])-ROW(INDEX(Tableyear1[],1,1))+1)/(YEAR(Tableyear1[])=YEAR(M838)),1)))*$C$25,P838-MAX($Q$2:Q838)*$C$19),P838)*(1+Tbill_YTM)^(1/52)</f>
        <v/>
      </c>
      <c r="Q839" s="72">
        <f>SUM(N839:P839)</f>
        <v/>
      </c>
      <c r="R839" s="72">
        <f>IF(YEAR(M839)&lt;&gt;YEAR(M838), R838*EXP($C$20/52)+(-MAX(Q$2:Q838)*$C$19), R838*EXP($C$20/52))</f>
        <v/>
      </c>
      <c r="S839" s="73">
        <f>Q839/-R839</f>
        <v/>
      </c>
      <c r="T839" s="67" t="n"/>
      <c r="U839" s="67" t="n"/>
      <c r="V839" s="67" t="n"/>
    </row>
    <row r="840">
      <c r="H840" s="104" t="n">
        <v>37186</v>
      </c>
      <c r="I840" s="105" t="n">
        <v>1454.90002441406</v>
      </c>
      <c r="J840" s="106" t="n">
        <v>2.143390213889933</v>
      </c>
      <c r="K840" s="107">
        <f>K839*(1+Tbill_YTM)^(1/52)</f>
        <v/>
      </c>
      <c r="L840" s="67" t="n"/>
      <c r="M840" s="104" t="n">
        <v>37186</v>
      </c>
      <c r="N840" s="108">
        <f>N839*($I840/$I839)</f>
        <v/>
      </c>
      <c r="O840" s="108">
        <f t="array" ref="O840">IF(YEAR(M840)&lt;&gt;YEAR(M839),IF(O839&gt;INDEX(Table2xAcq.1[],_xlfn.AGGREGATE(15,6,(ROW(Tableyear1[])-ROW(INDEX(Tableyear1[],1,1))+1)/(YEAR(Tableyear1[])=YEAR(M839)),1)),O839-(O839-INDEX(Table2xAcq.1[],_xlfn.AGGREGATE(15,6,(ROW(Tableyear1[])-ROW(INDEX(Tableyear1[],1,1))+1)/(YEAR(Tableyear1[])=YEAR(M839)),1)))*$C$25,O839+MAX($Q$2:Q839)*$C$19),O839)*($J840/$J839)</f>
        <v/>
      </c>
      <c r="P840" s="108">
        <f t="array" ref="P840">IF(YEAR(M840)&lt;&gt;YEAR(M839),IF(O839&gt;INDEX(Table2xAcq.1[],_xlfn.AGGREGATE(15,6,(ROW(Tableyear1[])-ROW(INDEX(Tableyear1[],1,1))+1)/(YEAR(Tableyear1[])=YEAR(M839)),1)),P839+(O839-INDEX(Table2xAcq.1[],_xlfn.AGGREGATE(15,6,(ROW(Tableyear1[])-ROW(INDEX(Tableyear1[],1,1))+1)/(YEAR(Tableyear1[])=YEAR(M839)),1)))*$C$25,P839-MAX($Q$2:Q839)*$C$19),P839)*(1+Tbill_YTM)^(1/52)</f>
        <v/>
      </c>
      <c r="Q840" s="72">
        <f>SUM(N840:P840)</f>
        <v/>
      </c>
      <c r="R840" s="72">
        <f>IF(YEAR(M840)&lt;&gt;YEAR(M839), R839*EXP($C$20/52)+(-MAX(Q$2:Q839)*$C$19), R839*EXP($C$20/52))</f>
        <v/>
      </c>
      <c r="S840" s="73">
        <f>Q840/-R840</f>
        <v/>
      </c>
      <c r="T840" s="67" t="n"/>
      <c r="U840" s="67" t="n"/>
      <c r="V840" s="67" t="n"/>
    </row>
    <row r="841">
      <c r="H841" s="104" t="n">
        <v>37193</v>
      </c>
      <c r="I841" s="105" t="n">
        <v>1425.78002929687</v>
      </c>
      <c r="J841" s="106" t="n">
        <v>2.057589799407371</v>
      </c>
      <c r="K841" s="107">
        <f>K840*(1+Tbill_YTM)^(1/52)</f>
        <v/>
      </c>
      <c r="L841" s="67" t="n"/>
      <c r="M841" s="104" t="n">
        <v>37193</v>
      </c>
      <c r="N841" s="108">
        <f>N840*($I841/$I840)</f>
        <v/>
      </c>
      <c r="O841" s="108">
        <f t="array" ref="O841">IF(YEAR(M841)&lt;&gt;YEAR(M840),IF(O840&gt;INDEX(Table2xAcq.1[],_xlfn.AGGREGATE(15,6,(ROW(Tableyear1[])-ROW(INDEX(Tableyear1[],1,1))+1)/(YEAR(Tableyear1[])=YEAR(M840)),1)),O840-(O840-INDEX(Table2xAcq.1[],_xlfn.AGGREGATE(15,6,(ROW(Tableyear1[])-ROW(INDEX(Tableyear1[],1,1))+1)/(YEAR(Tableyear1[])=YEAR(M840)),1)))*$C$25,O840+MAX($Q$2:Q840)*$C$19),O840)*($J841/$J840)</f>
        <v/>
      </c>
      <c r="P841" s="108">
        <f t="array" ref="P841">IF(YEAR(M841)&lt;&gt;YEAR(M840),IF(O840&gt;INDEX(Table2xAcq.1[],_xlfn.AGGREGATE(15,6,(ROW(Tableyear1[])-ROW(INDEX(Tableyear1[],1,1))+1)/(YEAR(Tableyear1[])=YEAR(M840)),1)),P840+(O840-INDEX(Table2xAcq.1[],_xlfn.AGGREGATE(15,6,(ROW(Tableyear1[])-ROW(INDEX(Tableyear1[],1,1))+1)/(YEAR(Tableyear1[])=YEAR(M840)),1)))*$C$25,P840-MAX($Q$2:Q840)*$C$19),P840)*(1+Tbill_YTM)^(1/52)</f>
        <v/>
      </c>
      <c r="Q841" s="72">
        <f>SUM(N841:P841)</f>
        <v/>
      </c>
      <c r="R841" s="72">
        <f>IF(YEAR(M841)&lt;&gt;YEAR(M840), R840*EXP($C$20/52)+(-MAX(Q$2:Q840)*$C$19), R840*EXP($C$20/52))</f>
        <v/>
      </c>
      <c r="S841" s="73">
        <f>Q841/-R841</f>
        <v/>
      </c>
      <c r="T841" s="67" t="n"/>
      <c r="U841" s="67" t="n"/>
      <c r="V841" s="67" t="n"/>
    </row>
    <row r="842">
      <c r="H842" s="104" t="n">
        <v>37200</v>
      </c>
      <c r="I842" s="105" t="n">
        <v>1514.9599609375</v>
      </c>
      <c r="J842" s="106" t="n">
        <v>2.314986752492902</v>
      </c>
      <c r="K842" s="107">
        <f>K841*(1+Tbill_YTM)^(1/52)</f>
        <v/>
      </c>
      <c r="L842" s="67" t="n"/>
      <c r="M842" s="104" t="n">
        <v>37200</v>
      </c>
      <c r="N842" s="108">
        <f>N841*($I842/$I841)</f>
        <v/>
      </c>
      <c r="O842" s="108">
        <f t="array" ref="O842">IF(YEAR(M842)&lt;&gt;YEAR(M841),IF(O841&gt;INDEX(Table2xAcq.1[],_xlfn.AGGREGATE(15,6,(ROW(Tableyear1[])-ROW(INDEX(Tableyear1[],1,1))+1)/(YEAR(Tableyear1[])=YEAR(M841)),1)),O841-(O841-INDEX(Table2xAcq.1[],_xlfn.AGGREGATE(15,6,(ROW(Tableyear1[])-ROW(INDEX(Tableyear1[],1,1))+1)/(YEAR(Tableyear1[])=YEAR(M841)),1)))*$C$25,O841+MAX($Q$2:Q841)*$C$19),O841)*($J842/$J841)</f>
        <v/>
      </c>
      <c r="P842" s="108">
        <f t="array" ref="P842">IF(YEAR(M842)&lt;&gt;YEAR(M841),IF(O841&gt;INDEX(Table2xAcq.1[],_xlfn.AGGREGATE(15,6,(ROW(Tableyear1[])-ROW(INDEX(Tableyear1[],1,1))+1)/(YEAR(Tableyear1[])=YEAR(M841)),1)),P841+(O841-INDEX(Table2xAcq.1[],_xlfn.AGGREGATE(15,6,(ROW(Tableyear1[])-ROW(INDEX(Tableyear1[],1,1))+1)/(YEAR(Tableyear1[])=YEAR(M841)),1)))*$C$25,P841-MAX($Q$2:Q841)*$C$19),P841)*(1+Tbill_YTM)^(1/52)</f>
        <v/>
      </c>
      <c r="Q842" s="72">
        <f>SUM(N842:P842)</f>
        <v/>
      </c>
      <c r="R842" s="72">
        <f>IF(YEAR(M842)&lt;&gt;YEAR(M841), R841*EXP($C$20/52)+(-MAX(Q$2:Q841)*$C$19), R841*EXP($C$20/52))</f>
        <v/>
      </c>
      <c r="S842" s="73">
        <f>Q842/-R842</f>
        <v/>
      </c>
      <c r="T842" s="67" t="n"/>
      <c r="U842" s="67" t="n"/>
      <c r="V842" s="67" t="n"/>
    </row>
    <row r="843">
      <c r="H843" s="104" t="n">
        <v>37207</v>
      </c>
      <c r="I843" s="105" t="n">
        <v>1582.14001464843</v>
      </c>
      <c r="J843" s="106" t="n">
        <v>2.520300342795744</v>
      </c>
      <c r="K843" s="107">
        <f>K842*(1+Tbill_YTM)^(1/52)</f>
        <v/>
      </c>
      <c r="L843" s="67" t="n"/>
      <c r="M843" s="104" t="n">
        <v>37207</v>
      </c>
      <c r="N843" s="108">
        <f>N842*($I843/$I842)</f>
        <v/>
      </c>
      <c r="O843" s="108">
        <f t="array" ref="O843">IF(YEAR(M843)&lt;&gt;YEAR(M842),IF(O842&gt;INDEX(Table2xAcq.1[],_xlfn.AGGREGATE(15,6,(ROW(Tableyear1[])-ROW(INDEX(Tableyear1[],1,1))+1)/(YEAR(Tableyear1[])=YEAR(M842)),1)),O842-(O842-INDEX(Table2xAcq.1[],_xlfn.AGGREGATE(15,6,(ROW(Tableyear1[])-ROW(INDEX(Tableyear1[],1,1))+1)/(YEAR(Tableyear1[])=YEAR(M842)),1)))*$C$25,O842+MAX($Q$2:Q842)*$C$19),O842)*($J843/$J842)</f>
        <v/>
      </c>
      <c r="P843" s="108">
        <f t="array" ref="P843">IF(YEAR(M843)&lt;&gt;YEAR(M842),IF(O842&gt;INDEX(Table2xAcq.1[],_xlfn.AGGREGATE(15,6,(ROW(Tableyear1[])-ROW(INDEX(Tableyear1[],1,1))+1)/(YEAR(Tableyear1[])=YEAR(M842)),1)),P842+(O842-INDEX(Table2xAcq.1[],_xlfn.AGGREGATE(15,6,(ROW(Tableyear1[])-ROW(INDEX(Tableyear1[],1,1))+1)/(YEAR(Tableyear1[])=YEAR(M842)),1)))*$C$25,P842-MAX($Q$2:Q842)*$C$19),P842)*(1+Tbill_YTM)^(1/52)</f>
        <v/>
      </c>
      <c r="Q843" s="72">
        <f>SUM(N843:P843)</f>
        <v/>
      </c>
      <c r="R843" s="72">
        <f>IF(YEAR(M843)&lt;&gt;YEAR(M842), R842*EXP($C$20/52)+(-MAX(Q$2:Q842)*$C$19), R842*EXP($C$20/52))</f>
        <v/>
      </c>
      <c r="S843" s="73">
        <f>Q843/-R843</f>
        <v/>
      </c>
      <c r="T843" s="67" t="n"/>
      <c r="U843" s="67" t="n"/>
      <c r="V843" s="67" t="n"/>
    </row>
    <row r="844">
      <c r="H844" s="104" t="n">
        <v>37214</v>
      </c>
      <c r="I844" s="105" t="n">
        <v>1577.46997070312</v>
      </c>
      <c r="J844" s="106" t="n">
        <v>2.505421870287289</v>
      </c>
      <c r="K844" s="107">
        <f>K843*(1+Tbill_YTM)^(1/52)</f>
        <v/>
      </c>
      <c r="L844" s="67" t="n"/>
      <c r="M844" s="104" t="n">
        <v>37214</v>
      </c>
      <c r="N844" s="108">
        <f>N843*($I844/$I843)</f>
        <v/>
      </c>
      <c r="O844" s="108">
        <f t="array" ref="O844">IF(YEAR(M844)&lt;&gt;YEAR(M843),IF(O843&gt;INDEX(Table2xAcq.1[],_xlfn.AGGREGATE(15,6,(ROW(Tableyear1[])-ROW(INDEX(Tableyear1[],1,1))+1)/(YEAR(Tableyear1[])=YEAR(M843)),1)),O843-(O843-INDEX(Table2xAcq.1[],_xlfn.AGGREGATE(15,6,(ROW(Tableyear1[])-ROW(INDEX(Tableyear1[],1,1))+1)/(YEAR(Tableyear1[])=YEAR(M843)),1)))*$C$25,O843+MAX($Q$2:Q843)*$C$19),O843)*($J844/$J843)</f>
        <v/>
      </c>
      <c r="P844" s="108">
        <f t="array" ref="P844">IF(YEAR(M844)&lt;&gt;YEAR(M843),IF(O843&gt;INDEX(Table2xAcq.1[],_xlfn.AGGREGATE(15,6,(ROW(Tableyear1[])-ROW(INDEX(Tableyear1[],1,1))+1)/(YEAR(Tableyear1[])=YEAR(M843)),1)),P843+(O843-INDEX(Table2xAcq.1[],_xlfn.AGGREGATE(15,6,(ROW(Tableyear1[])-ROW(INDEX(Tableyear1[],1,1))+1)/(YEAR(Tableyear1[])=YEAR(M843)),1)))*$C$25,P843-MAX($Q$2:Q843)*$C$19),P843)*(1+Tbill_YTM)^(1/52)</f>
        <v/>
      </c>
      <c r="Q844" s="72">
        <f>SUM(N844:P844)</f>
        <v/>
      </c>
      <c r="R844" s="72">
        <f>IF(YEAR(M844)&lt;&gt;YEAR(M843), R843*EXP($C$20/52)+(-MAX(Q$2:Q843)*$C$19), R843*EXP($C$20/52))</f>
        <v/>
      </c>
      <c r="S844" s="73">
        <f>Q844/-R844</f>
        <v/>
      </c>
      <c r="T844" s="67" t="n"/>
      <c r="U844" s="67" t="n"/>
      <c r="V844" s="67" t="n"/>
    </row>
    <row r="845">
      <c r="H845" s="104" t="n">
        <v>37221</v>
      </c>
      <c r="I845" s="105" t="n">
        <v>1596.05004882812</v>
      </c>
      <c r="J845" s="106" t="n">
        <v>2.564441610695118</v>
      </c>
      <c r="K845" s="107">
        <f>K844*(1+Tbill_YTM)^(1/52)</f>
        <v/>
      </c>
      <c r="L845" s="67" t="n"/>
      <c r="M845" s="104" t="n">
        <v>37221</v>
      </c>
      <c r="N845" s="108">
        <f>N844*($I845/$I844)</f>
        <v/>
      </c>
      <c r="O845" s="108">
        <f t="array" ref="O845">IF(YEAR(M845)&lt;&gt;YEAR(M844),IF(O844&gt;INDEX(Table2xAcq.1[],_xlfn.AGGREGATE(15,6,(ROW(Tableyear1[])-ROW(INDEX(Tableyear1[],1,1))+1)/(YEAR(Tableyear1[])=YEAR(M844)),1)),O844-(O844-INDEX(Table2xAcq.1[],_xlfn.AGGREGATE(15,6,(ROW(Tableyear1[])-ROW(INDEX(Tableyear1[],1,1))+1)/(YEAR(Tableyear1[])=YEAR(M844)),1)))*$C$25,O844+MAX($Q$2:Q844)*$C$19),O844)*($J845/$J844)</f>
        <v/>
      </c>
      <c r="P845" s="108">
        <f t="array" ref="P845">IF(YEAR(M845)&lt;&gt;YEAR(M844),IF(O844&gt;INDEX(Table2xAcq.1[],_xlfn.AGGREGATE(15,6,(ROW(Tableyear1[])-ROW(INDEX(Tableyear1[],1,1))+1)/(YEAR(Tableyear1[])=YEAR(M844)),1)),P844+(O844-INDEX(Table2xAcq.1[],_xlfn.AGGREGATE(15,6,(ROW(Tableyear1[])-ROW(INDEX(Tableyear1[],1,1))+1)/(YEAR(Tableyear1[])=YEAR(M844)),1)))*$C$25,P844-MAX($Q$2:Q844)*$C$19),P844)*(1+Tbill_YTM)^(1/52)</f>
        <v/>
      </c>
      <c r="Q845" s="72">
        <f>SUM(N845:P845)</f>
        <v/>
      </c>
      <c r="R845" s="72">
        <f>IF(YEAR(M845)&lt;&gt;YEAR(M844), R844*EXP($C$20/52)+(-MAX(Q$2:Q844)*$C$19), R844*EXP($C$20/52))</f>
        <v/>
      </c>
      <c r="S845" s="73">
        <f>Q845/-R845</f>
        <v/>
      </c>
      <c r="T845" s="67" t="n"/>
      <c r="U845" s="67" t="n"/>
      <c r="V845" s="67" t="n"/>
    </row>
    <row r="846">
      <c r="H846" s="104" t="n">
        <v>37228</v>
      </c>
      <c r="I846" s="105" t="n">
        <v>1673.90002441406</v>
      </c>
      <c r="J846" s="106" t="n">
        <v>2.814611355598504</v>
      </c>
      <c r="K846" s="107">
        <f>K845*(1+Tbill_YTM)^(1/52)</f>
        <v/>
      </c>
      <c r="L846" s="67" t="n"/>
      <c r="M846" s="104" t="n">
        <v>37228</v>
      </c>
      <c r="N846" s="108">
        <f>N845*($I846/$I845)</f>
        <v/>
      </c>
      <c r="O846" s="108">
        <f t="array" ref="O846">IF(YEAR(M846)&lt;&gt;YEAR(M845),IF(O845&gt;INDEX(Table2xAcq.1[],_xlfn.AGGREGATE(15,6,(ROW(Tableyear1[])-ROW(INDEX(Tableyear1[],1,1))+1)/(YEAR(Tableyear1[])=YEAR(M845)),1)),O845-(O845-INDEX(Table2xAcq.1[],_xlfn.AGGREGATE(15,6,(ROW(Tableyear1[])-ROW(INDEX(Tableyear1[],1,1))+1)/(YEAR(Tableyear1[])=YEAR(M845)),1)))*$C$25,O845+MAX($Q$2:Q845)*$C$19),O845)*($J846/$J845)</f>
        <v/>
      </c>
      <c r="P846" s="108">
        <f t="array" ref="P846">IF(YEAR(M846)&lt;&gt;YEAR(M845),IF(O845&gt;INDEX(Table2xAcq.1[],_xlfn.AGGREGATE(15,6,(ROW(Tableyear1[])-ROW(INDEX(Tableyear1[],1,1))+1)/(YEAR(Tableyear1[])=YEAR(M845)),1)),P845+(O845-INDEX(Table2xAcq.1[],_xlfn.AGGREGATE(15,6,(ROW(Tableyear1[])-ROW(INDEX(Tableyear1[],1,1))+1)/(YEAR(Tableyear1[])=YEAR(M845)),1)))*$C$25,P845-MAX($Q$2:Q845)*$C$19),P845)*(1+Tbill_YTM)^(1/52)</f>
        <v/>
      </c>
      <c r="Q846" s="72">
        <f>SUM(N846:P846)</f>
        <v/>
      </c>
      <c r="R846" s="72">
        <f>IF(YEAR(M846)&lt;&gt;YEAR(M845), R845*EXP($C$20/52)+(-MAX(Q$2:Q845)*$C$19), R845*EXP($C$20/52))</f>
        <v/>
      </c>
      <c r="S846" s="73">
        <f>Q846/-R846</f>
        <v/>
      </c>
      <c r="T846" s="67" t="n"/>
      <c r="U846" s="67" t="n"/>
      <c r="V846" s="67" t="n"/>
    </row>
    <row r="847">
      <c r="H847" s="104" t="n">
        <v>37235</v>
      </c>
      <c r="I847" s="105" t="n">
        <v>1605.67004394531</v>
      </c>
      <c r="J847" s="106" t="n">
        <v>2.585158132564075</v>
      </c>
      <c r="K847" s="107">
        <f>K846*(1+Tbill_YTM)^(1/52)</f>
        <v/>
      </c>
      <c r="L847" s="67" t="n"/>
      <c r="M847" s="104" t="n">
        <v>37235</v>
      </c>
      <c r="N847" s="108">
        <f>N846*($I847/$I846)</f>
        <v/>
      </c>
      <c r="O847" s="108">
        <f t="array" ref="O847">IF(YEAR(M847)&lt;&gt;YEAR(M846),IF(O846&gt;INDEX(Table2xAcq.1[],_xlfn.AGGREGATE(15,6,(ROW(Tableyear1[])-ROW(INDEX(Tableyear1[],1,1))+1)/(YEAR(Tableyear1[])=YEAR(M846)),1)),O846-(O846-INDEX(Table2xAcq.1[],_xlfn.AGGREGATE(15,6,(ROW(Tableyear1[])-ROW(INDEX(Tableyear1[],1,1))+1)/(YEAR(Tableyear1[])=YEAR(M846)),1)))*$C$25,O846+MAX($Q$2:Q846)*$C$19),O846)*($J847/$J846)</f>
        <v/>
      </c>
      <c r="P847" s="108">
        <f t="array" ref="P847">IF(YEAR(M847)&lt;&gt;YEAR(M846),IF(O846&gt;INDEX(Table2xAcq.1[],_xlfn.AGGREGATE(15,6,(ROW(Tableyear1[])-ROW(INDEX(Tableyear1[],1,1))+1)/(YEAR(Tableyear1[])=YEAR(M846)),1)),P846+(O846-INDEX(Table2xAcq.1[],_xlfn.AGGREGATE(15,6,(ROW(Tableyear1[])-ROW(INDEX(Tableyear1[],1,1))+1)/(YEAR(Tableyear1[])=YEAR(M846)),1)))*$C$25,P846-MAX($Q$2:Q846)*$C$19),P846)*(1+Tbill_YTM)^(1/52)</f>
        <v/>
      </c>
      <c r="Q847" s="72">
        <f>SUM(N847:P847)</f>
        <v/>
      </c>
      <c r="R847" s="72">
        <f>IF(YEAR(M847)&lt;&gt;YEAR(M846), R846*EXP($C$20/52)+(-MAX(Q$2:Q846)*$C$19), R846*EXP($C$20/52))</f>
        <v/>
      </c>
      <c r="S847" s="73">
        <f>Q847/-R847</f>
        <v/>
      </c>
      <c r="T847" s="67" t="n"/>
      <c r="U847" s="67" t="n"/>
      <c r="V847" s="67" t="n"/>
    </row>
    <row r="848">
      <c r="H848" s="104" t="n">
        <v>37242</v>
      </c>
      <c r="I848" s="105" t="n">
        <v>1578.27001953125</v>
      </c>
      <c r="J848" s="106" t="n">
        <v>2.49692905185903</v>
      </c>
      <c r="K848" s="107">
        <f>K847*(1+Tbill_YTM)^(1/52)</f>
        <v/>
      </c>
      <c r="L848" s="67" t="n"/>
      <c r="M848" s="104" t="n">
        <v>37242</v>
      </c>
      <c r="N848" s="108">
        <f>N847*($I848/$I847)</f>
        <v/>
      </c>
      <c r="O848" s="108">
        <f t="array" ref="O848">IF(YEAR(M848)&lt;&gt;YEAR(M847),IF(O847&gt;INDEX(Table2xAcq.1[],_xlfn.AGGREGATE(15,6,(ROW(Tableyear1[])-ROW(INDEX(Tableyear1[],1,1))+1)/(YEAR(Tableyear1[])=YEAR(M847)),1)),O847-(O847-INDEX(Table2xAcq.1[],_xlfn.AGGREGATE(15,6,(ROW(Tableyear1[])-ROW(INDEX(Tableyear1[],1,1))+1)/(YEAR(Tableyear1[])=YEAR(M847)),1)))*$C$25,O847+MAX($Q$2:Q847)*$C$19),O847)*($J848/$J847)</f>
        <v/>
      </c>
      <c r="P848" s="108">
        <f t="array" ref="P848">IF(YEAR(M848)&lt;&gt;YEAR(M847),IF(O847&gt;INDEX(Table2xAcq.1[],_xlfn.AGGREGATE(15,6,(ROW(Tableyear1[])-ROW(INDEX(Tableyear1[],1,1))+1)/(YEAR(Tableyear1[])=YEAR(M847)),1)),P847+(O847-INDEX(Table2xAcq.1[],_xlfn.AGGREGATE(15,6,(ROW(Tableyear1[])-ROW(INDEX(Tableyear1[],1,1))+1)/(YEAR(Tableyear1[])=YEAR(M847)),1)))*$C$25,P847-MAX($Q$2:Q847)*$C$19),P847)*(1+Tbill_YTM)^(1/52)</f>
        <v/>
      </c>
      <c r="Q848" s="72">
        <f>SUM(N848:P848)</f>
        <v/>
      </c>
      <c r="R848" s="72">
        <f>IF(YEAR(M848)&lt;&gt;YEAR(M847), R847*EXP($C$20/52)+(-MAX(Q$2:Q847)*$C$19), R847*EXP($C$20/52))</f>
        <v/>
      </c>
      <c r="S848" s="73">
        <f>Q848/-R848</f>
        <v/>
      </c>
      <c r="T848" s="67" t="n"/>
      <c r="U848" s="67" t="n"/>
      <c r="V848" s="67" t="n"/>
    </row>
    <row r="849">
      <c r="H849" s="104" t="n">
        <v>37249</v>
      </c>
      <c r="I849" s="105" t="n">
        <v>1621.13000488281</v>
      </c>
      <c r="J849" s="106" t="n">
        <v>2.632543796183132</v>
      </c>
      <c r="K849" s="107">
        <f>K848*(1+Tbill_YTM)^(1/52)</f>
        <v/>
      </c>
      <c r="L849" s="67" t="n"/>
      <c r="M849" s="104" t="n">
        <v>37249</v>
      </c>
      <c r="N849" s="108">
        <f>N848*($I849/$I848)</f>
        <v/>
      </c>
      <c r="O849" s="108">
        <f t="array" ref="O849">IF(YEAR(M849)&lt;&gt;YEAR(M848),IF(O848&gt;INDEX(Table2xAcq.1[],_xlfn.AGGREGATE(15,6,(ROW(Tableyear1[])-ROW(INDEX(Tableyear1[],1,1))+1)/(YEAR(Tableyear1[])=YEAR(M848)),1)),O848-(O848-INDEX(Table2xAcq.1[],_xlfn.AGGREGATE(15,6,(ROW(Tableyear1[])-ROW(INDEX(Tableyear1[],1,1))+1)/(YEAR(Tableyear1[])=YEAR(M848)),1)))*$C$25,O848+MAX($Q$2:Q848)*$C$19),O848)*($J849/$J848)</f>
        <v/>
      </c>
      <c r="P849" s="108">
        <f t="array" ref="P849">IF(YEAR(M849)&lt;&gt;YEAR(M848),IF(O848&gt;INDEX(Table2xAcq.1[],_xlfn.AGGREGATE(15,6,(ROW(Tableyear1[])-ROW(INDEX(Tableyear1[],1,1))+1)/(YEAR(Tableyear1[])=YEAR(M848)),1)),P848+(O848-INDEX(Table2xAcq.1[],_xlfn.AGGREGATE(15,6,(ROW(Tableyear1[])-ROW(INDEX(Tableyear1[],1,1))+1)/(YEAR(Tableyear1[])=YEAR(M848)),1)))*$C$25,P848-MAX($Q$2:Q848)*$C$19),P848)*(1+Tbill_YTM)^(1/52)</f>
        <v/>
      </c>
      <c r="Q849" s="72">
        <f>SUM(N849:P849)</f>
        <v/>
      </c>
      <c r="R849" s="72">
        <f>IF(YEAR(M849)&lt;&gt;YEAR(M848), R848*EXP($C$20/52)+(-MAX(Q$2:Q848)*$C$19), R848*EXP($C$20/52))</f>
        <v/>
      </c>
      <c r="S849" s="73">
        <f>Q849/-R849</f>
        <v/>
      </c>
      <c r="T849" s="67" t="n"/>
      <c r="U849" s="67" t="n"/>
      <c r="V849" s="67" t="n"/>
    </row>
    <row r="850" ht="17.5" customHeight="1" s="15">
      <c r="A850" s="4" t="n"/>
      <c r="G850" s="110" t="inlineStr">
        <is>
          <t>year-end</t>
        </is>
      </c>
      <c r="H850" s="111" t="n">
        <v>37256</v>
      </c>
      <c r="I850" s="112" t="n">
        <v>1675.03002929687</v>
      </c>
      <c r="J850" s="113" t="n">
        <v>2.807599682457484</v>
      </c>
      <c r="K850" s="114">
        <f>K849*(1+Tbill_YTM)^(1/52)</f>
        <v/>
      </c>
      <c r="L850" s="114" t="n"/>
      <c r="M850" s="111" t="n">
        <v>37256</v>
      </c>
      <c r="N850" s="118">
        <f>N849*($I850/$I849)</f>
        <v/>
      </c>
      <c r="O850" s="115">
        <f t="array" ref="O850">IF(YEAR(M850)&lt;&gt;YEAR(M849),IF(O849&gt;INDEX(Table2xAcq.1[],_xlfn.AGGREGATE(15,6,(ROW(Tableyear1[])-ROW(INDEX(Tableyear1[],1,1))+1)/(YEAR(Tableyear1[])=YEAR(M849)),1)),O849-(O849-INDEX(Table2xAcq.1[],_xlfn.AGGREGATE(15,6,(ROW(Tableyear1[])-ROW(INDEX(Tableyear1[],1,1))+1)/(YEAR(Tableyear1[])=YEAR(M849)),1)))*$C$25,O849+MAX($Q$2:Q849)*$C$19),O849)*($J850/$J849)</f>
        <v/>
      </c>
      <c r="P850" s="115">
        <f t="array" ref="P850">IF(YEAR(M850)&lt;&gt;YEAR(M849),IF(O849&gt;INDEX(Table2xAcq.1[],_xlfn.AGGREGATE(15,6,(ROW(Tableyear1[])-ROW(INDEX(Tableyear1[],1,1))+1)/(YEAR(Tableyear1[])=YEAR(M849)),1)),P849+(O849-INDEX(Table2xAcq.1[],_xlfn.AGGREGATE(15,6,(ROW(Tableyear1[])-ROW(INDEX(Tableyear1[],1,1))+1)/(YEAR(Tableyear1[])=YEAR(M849)),1)))*$C$25,P849-MAX($Q$2:Q849)*$C$19),P849)*(1+Tbill_YTM)^(1/52)</f>
        <v/>
      </c>
      <c r="Q850" s="116">
        <f>SUM(N850:P850)</f>
        <v/>
      </c>
      <c r="R850" s="119">
        <f>IF(YEAR(M850)&lt;&gt;YEAR(M849), R849*EXP($C$20/52)+(-MAX(Q$2:Q849)*$C$19), R849*EXP($C$20/52))</f>
        <v/>
      </c>
      <c r="S850" s="117">
        <f>Q850/-R850</f>
        <v/>
      </c>
      <c r="T850" s="110" t="n"/>
      <c r="U850" s="110" t="n"/>
      <c r="V850" s="110" t="n"/>
    </row>
    <row r="851" ht="17.5" customHeight="1" s="15">
      <c r="H851" s="104" t="n">
        <v>37263</v>
      </c>
      <c r="I851" s="105" t="n">
        <v>1634.17004394531</v>
      </c>
      <c r="J851" s="106" t="n">
        <v>2.670624846315099</v>
      </c>
      <c r="K851" s="107">
        <f>K850*(1+Tbill_YTM)^(1/52)</f>
        <v/>
      </c>
      <c r="L851" s="67" t="n"/>
      <c r="M851" s="104" t="n">
        <v>37263</v>
      </c>
      <c r="N851" s="108">
        <f>N850*($I851/$I850)</f>
        <v/>
      </c>
      <c r="O851" s="108">
        <f t="array" ref="O851">IF(YEAR(M851)&lt;&gt;YEAR(M850),IF(O850&gt;INDEX(Table2xAcq.1[],_xlfn.AGGREGATE(15,6,(ROW(Tableyear1[])-ROW(INDEX(Tableyear1[],1,1))+1)/(YEAR(Tableyear1[])=YEAR(M850)),1)),O850-(O850-INDEX(Table2xAcq.1[],_xlfn.AGGREGATE(15,6,(ROW(Tableyear1[])-ROW(INDEX(Tableyear1[],1,1))+1)/(YEAR(Tableyear1[])=YEAR(M850)),1)))*$C$25,O850+MAX($Q$2:Q850)*$C$19),O850)*($J851/$J850)</f>
        <v/>
      </c>
      <c r="P851" s="108">
        <f t="array" ref="P851">IF(YEAR(M851)&lt;&gt;YEAR(M850),IF(O850&gt;INDEX(Table2xAcq.1[],_xlfn.AGGREGATE(15,6,(ROW(Tableyear1[])-ROW(INDEX(Tableyear1[],1,1))+1)/(YEAR(Tableyear1[])=YEAR(M850)),1)),P850+(O850-INDEX(Table2xAcq.1[],_xlfn.AGGREGATE(15,6,(ROW(Tableyear1[])-ROW(INDEX(Tableyear1[],1,1))+1)/(YEAR(Tableyear1[])=YEAR(M850)),1)))*$C$25,P850-MAX($Q$2:Q850)*$C$19),P850)*(1+Tbill_YTM)^(1/52)</f>
        <v/>
      </c>
      <c r="Q851" s="72">
        <f>SUM(N851:P851)</f>
        <v/>
      </c>
      <c r="R851" s="72">
        <f>IF(YEAR(M851)&lt;&gt;YEAR(M850), R850*EXP($C$20/52)+(-MAX(Q$2:Q850)*$C$19), R850*EXP($C$20/52))</f>
        <v/>
      </c>
      <c r="S851" s="73">
        <f>Q851/-R851</f>
        <v/>
      </c>
      <c r="T851" s="67" t="n"/>
      <c r="U851" s="67" t="n"/>
      <c r="V851" s="67" t="n"/>
    </row>
    <row r="852">
      <c r="H852" s="104" t="n">
        <v>37270</v>
      </c>
      <c r="I852" s="105" t="n">
        <v>1548.21997070312</v>
      </c>
      <c r="J852" s="106" t="n">
        <v>2.38969887781671</v>
      </c>
      <c r="K852" s="107">
        <f>K851*(1+Tbill_YTM)^(1/52)</f>
        <v/>
      </c>
      <c r="L852" s="67" t="n"/>
      <c r="M852" s="104" t="n">
        <v>37270</v>
      </c>
      <c r="N852" s="108">
        <f>N851*($I852/$I851)</f>
        <v/>
      </c>
      <c r="O852" s="108">
        <f t="array" ref="O852">IF(YEAR(M852)&lt;&gt;YEAR(M851),IF(O851&gt;INDEX(Table2xAcq.1[],_xlfn.AGGREGATE(15,6,(ROW(Tableyear1[])-ROW(INDEX(Tableyear1[],1,1))+1)/(YEAR(Tableyear1[])=YEAR(M851)),1)),O851-(O851-INDEX(Table2xAcq.1[],_xlfn.AGGREGATE(15,6,(ROW(Tableyear1[])-ROW(INDEX(Tableyear1[],1,1))+1)/(YEAR(Tableyear1[])=YEAR(M851)),1)))*$C$25,O851+MAX($Q$2:Q851)*$C$19),O851)*($J852/$J851)</f>
        <v/>
      </c>
      <c r="P852" s="108">
        <f t="array" ref="P852">IF(YEAR(M852)&lt;&gt;YEAR(M851),IF(O851&gt;INDEX(Table2xAcq.1[],_xlfn.AGGREGATE(15,6,(ROW(Tableyear1[])-ROW(INDEX(Tableyear1[],1,1))+1)/(YEAR(Tableyear1[])=YEAR(M851)),1)),P851+(O851-INDEX(Table2xAcq.1[],_xlfn.AGGREGATE(15,6,(ROW(Tableyear1[])-ROW(INDEX(Tableyear1[],1,1))+1)/(YEAR(Tableyear1[])=YEAR(M851)),1)))*$C$25,P851-MAX($Q$2:Q851)*$C$19),P851)*(1+Tbill_YTM)^(1/52)</f>
        <v/>
      </c>
      <c r="Q852" s="72">
        <f>SUM(N852:P852)</f>
        <v/>
      </c>
      <c r="R852" s="72">
        <f>IF(YEAR(M852)&lt;&gt;YEAR(M851), R851*EXP($C$20/52)+(-MAX(Q$2:Q851)*$C$19), R851*EXP($C$20/52))</f>
        <v/>
      </c>
      <c r="S852" s="73">
        <f>Q852/-R852</f>
        <v/>
      </c>
      <c r="T852" s="67" t="n"/>
      <c r="U852" s="67" t="n"/>
      <c r="V852" s="67" t="n"/>
    </row>
    <row r="853">
      <c r="H853" s="104" t="n">
        <v>37277</v>
      </c>
      <c r="I853" s="105" t="n">
        <v>1558.26000976562</v>
      </c>
      <c r="J853" s="106" t="n">
        <v>2.420692755346911</v>
      </c>
      <c r="K853" s="107">
        <f>K852*(1+Tbill_YTM)^(1/52)</f>
        <v/>
      </c>
      <c r="L853" s="67" t="n"/>
      <c r="M853" s="104" t="n">
        <v>37277</v>
      </c>
      <c r="N853" s="108">
        <f>N852*($I853/$I852)</f>
        <v/>
      </c>
      <c r="O853" s="108">
        <f t="array" ref="O853">IF(YEAR(M853)&lt;&gt;YEAR(M852),IF(O852&gt;INDEX(Table2xAcq.1[],_xlfn.AGGREGATE(15,6,(ROW(Tableyear1[])-ROW(INDEX(Tableyear1[],1,1))+1)/(YEAR(Tableyear1[])=YEAR(M852)),1)),O852-(O852-INDEX(Table2xAcq.1[],_xlfn.AGGREGATE(15,6,(ROW(Tableyear1[])-ROW(INDEX(Tableyear1[],1,1))+1)/(YEAR(Tableyear1[])=YEAR(M852)),1)))*$C$25,O852+MAX($Q$2:Q852)*$C$19),O852)*($J853/$J852)</f>
        <v/>
      </c>
      <c r="P853" s="108">
        <f t="array" ref="P853">IF(YEAR(M853)&lt;&gt;YEAR(M852),IF(O852&gt;INDEX(Table2xAcq.1[],_xlfn.AGGREGATE(15,6,(ROW(Tableyear1[])-ROW(INDEX(Tableyear1[],1,1))+1)/(YEAR(Tableyear1[])=YEAR(M852)),1)),P852+(O852-INDEX(Table2xAcq.1[],_xlfn.AGGREGATE(15,6,(ROW(Tableyear1[])-ROW(INDEX(Tableyear1[],1,1))+1)/(YEAR(Tableyear1[])=YEAR(M852)),1)))*$C$25,P852-MAX($Q$2:Q852)*$C$19),P852)*(1+Tbill_YTM)^(1/52)</f>
        <v/>
      </c>
      <c r="Q853" s="72">
        <f>SUM(N853:P853)</f>
        <v/>
      </c>
      <c r="R853" s="72">
        <f>IF(YEAR(M853)&lt;&gt;YEAR(M852), R852*EXP($C$20/52)+(-MAX(Q$2:Q852)*$C$19), R852*EXP($C$20/52))</f>
        <v/>
      </c>
      <c r="S853" s="73">
        <f>Q853/-R853</f>
        <v/>
      </c>
      <c r="T853" s="67" t="n"/>
      <c r="U853" s="67" t="n"/>
      <c r="V853" s="67" t="n"/>
    </row>
    <row r="854">
      <c r="H854" s="104" t="n">
        <v>37284</v>
      </c>
      <c r="I854" s="105" t="n">
        <v>1528.15002441406</v>
      </c>
      <c r="J854" s="106" t="n">
        <v>2.327143510744162</v>
      </c>
      <c r="K854" s="107">
        <f>K853*(1+Tbill_YTM)^(1/52)</f>
        <v/>
      </c>
      <c r="L854" s="67" t="n"/>
      <c r="M854" s="104" t="n">
        <v>37284</v>
      </c>
      <c r="N854" s="108">
        <f>N853*($I854/$I853)</f>
        <v/>
      </c>
      <c r="O854" s="108">
        <f t="array" ref="O854">IF(YEAR(M854)&lt;&gt;YEAR(M853),IF(O853&gt;INDEX(Table2xAcq.1[],_xlfn.AGGREGATE(15,6,(ROW(Tableyear1[])-ROW(INDEX(Tableyear1[],1,1))+1)/(YEAR(Tableyear1[])=YEAR(M853)),1)),O853-(O853-INDEX(Table2xAcq.1[],_xlfn.AGGREGATE(15,6,(ROW(Tableyear1[])-ROW(INDEX(Tableyear1[],1,1))+1)/(YEAR(Tableyear1[])=YEAR(M853)),1)))*$C$25,O853+MAX($Q$2:Q853)*$C$19),O853)*($J854/$J853)</f>
        <v/>
      </c>
      <c r="P854" s="108">
        <f t="array" ref="P854">IF(YEAR(M854)&lt;&gt;YEAR(M853),IF(O853&gt;INDEX(Table2xAcq.1[],_xlfn.AGGREGATE(15,6,(ROW(Tableyear1[])-ROW(INDEX(Tableyear1[],1,1))+1)/(YEAR(Tableyear1[])=YEAR(M853)),1)),P853+(O853-INDEX(Table2xAcq.1[],_xlfn.AGGREGATE(15,6,(ROW(Tableyear1[])-ROW(INDEX(Tableyear1[],1,1))+1)/(YEAR(Tableyear1[])=YEAR(M853)),1)))*$C$25,P853-MAX($Q$2:Q853)*$C$19),P853)*(1+Tbill_YTM)^(1/52)</f>
        <v/>
      </c>
      <c r="Q854" s="72">
        <f>SUM(N854:P854)</f>
        <v/>
      </c>
      <c r="R854" s="72">
        <f>IF(YEAR(M854)&lt;&gt;YEAR(M853), R853*EXP($C$20/52)+(-MAX(Q$2:Q853)*$C$19), R853*EXP($C$20/52))</f>
        <v/>
      </c>
      <c r="S854" s="73">
        <f>Q854/-R854</f>
        <v/>
      </c>
      <c r="T854" s="67" t="n"/>
      <c r="U854" s="67" t="n"/>
      <c r="V854" s="67" t="n"/>
    </row>
    <row r="855">
      <c r="H855" s="104" t="n">
        <v>37291</v>
      </c>
      <c r="I855" s="105" t="n">
        <v>1452.17004394531</v>
      </c>
      <c r="J855" s="106" t="n">
        <v>2.09573125976165</v>
      </c>
      <c r="K855" s="107">
        <f>K854*(1+Tbill_YTM)^(1/52)</f>
        <v/>
      </c>
      <c r="L855" s="67" t="n"/>
      <c r="M855" s="104" t="n">
        <v>37291</v>
      </c>
      <c r="N855" s="108">
        <f>N854*($I855/$I854)</f>
        <v/>
      </c>
      <c r="O855" s="108">
        <f t="array" ref="O855">IF(YEAR(M855)&lt;&gt;YEAR(M854),IF(O854&gt;INDEX(Table2xAcq.1[],_xlfn.AGGREGATE(15,6,(ROW(Tableyear1[])-ROW(INDEX(Tableyear1[],1,1))+1)/(YEAR(Tableyear1[])=YEAR(M854)),1)),O854-(O854-INDEX(Table2xAcq.1[],_xlfn.AGGREGATE(15,6,(ROW(Tableyear1[])-ROW(INDEX(Tableyear1[],1,1))+1)/(YEAR(Tableyear1[])=YEAR(M854)),1)))*$C$25,O854+MAX($Q$2:Q854)*$C$19),O854)*($J855/$J854)</f>
        <v/>
      </c>
      <c r="P855" s="108">
        <f t="array" ref="P855">IF(YEAR(M855)&lt;&gt;YEAR(M854),IF(O854&gt;INDEX(Table2xAcq.1[],_xlfn.AGGREGATE(15,6,(ROW(Tableyear1[])-ROW(INDEX(Tableyear1[],1,1))+1)/(YEAR(Tableyear1[])=YEAR(M854)),1)),P854+(O854-INDEX(Table2xAcq.1[],_xlfn.AGGREGATE(15,6,(ROW(Tableyear1[])-ROW(INDEX(Tableyear1[],1,1))+1)/(YEAR(Tableyear1[])=YEAR(M854)),1)))*$C$25,P854-MAX($Q$2:Q854)*$C$19),P854)*(1+Tbill_YTM)^(1/52)</f>
        <v/>
      </c>
      <c r="Q855" s="72">
        <f>SUM(N855:P855)</f>
        <v/>
      </c>
      <c r="R855" s="72">
        <f>IF(YEAR(M855)&lt;&gt;YEAR(M854), R854*EXP($C$20/52)+(-MAX(Q$2:Q854)*$C$19), R854*EXP($C$20/52))</f>
        <v/>
      </c>
      <c r="S855" s="73">
        <f>Q855/-R855</f>
        <v/>
      </c>
      <c r="T855" s="67" t="n"/>
      <c r="U855" s="67" t="n"/>
      <c r="V855" s="67" t="n"/>
    </row>
    <row r="856">
      <c r="H856" s="104" t="n">
        <v>37298</v>
      </c>
      <c r="I856" s="105" t="n">
        <v>1436.69995117187</v>
      </c>
      <c r="J856" s="106" t="n">
        <v>2.051079247895838</v>
      </c>
      <c r="K856" s="107">
        <f>K855*(1+Tbill_YTM)^(1/52)</f>
        <v/>
      </c>
      <c r="L856" s="67" t="n"/>
      <c r="M856" s="104" t="n">
        <v>37298</v>
      </c>
      <c r="N856" s="108">
        <f>N855*($I856/$I855)</f>
        <v/>
      </c>
      <c r="O856" s="108">
        <f t="array" ref="O856">IF(YEAR(M856)&lt;&gt;YEAR(M855),IF(O855&gt;INDEX(Table2xAcq.1[],_xlfn.AGGREGATE(15,6,(ROW(Tableyear1[])-ROW(INDEX(Tableyear1[],1,1))+1)/(YEAR(Tableyear1[])=YEAR(M855)),1)),O855-(O855-INDEX(Table2xAcq.1[],_xlfn.AGGREGATE(15,6,(ROW(Tableyear1[])-ROW(INDEX(Tableyear1[],1,1))+1)/(YEAR(Tableyear1[])=YEAR(M855)),1)))*$C$25,O855+MAX($Q$2:Q855)*$C$19),O855)*($J856/$J855)</f>
        <v/>
      </c>
      <c r="P856" s="108">
        <f t="array" ref="P856">IF(YEAR(M856)&lt;&gt;YEAR(M855),IF(O855&gt;INDEX(Table2xAcq.1[],_xlfn.AGGREGATE(15,6,(ROW(Tableyear1[])-ROW(INDEX(Tableyear1[],1,1))+1)/(YEAR(Tableyear1[])=YEAR(M855)),1)),P855+(O855-INDEX(Table2xAcq.1[],_xlfn.AGGREGATE(15,6,(ROW(Tableyear1[])-ROW(INDEX(Tableyear1[],1,1))+1)/(YEAR(Tableyear1[])=YEAR(M855)),1)))*$C$25,P855-MAX($Q$2:Q855)*$C$19),P855)*(1+Tbill_YTM)^(1/52)</f>
        <v/>
      </c>
      <c r="Q856" s="72">
        <f>SUM(N856:P856)</f>
        <v/>
      </c>
      <c r="R856" s="72">
        <f>IF(YEAR(M856)&lt;&gt;YEAR(M855), R855*EXP($C$20/52)+(-MAX(Q$2:Q855)*$C$19), R855*EXP($C$20/52))</f>
        <v/>
      </c>
      <c r="S856" s="73">
        <f>Q856/-R856</f>
        <v/>
      </c>
      <c r="T856" s="67" t="n"/>
      <c r="U856" s="67" t="n"/>
      <c r="V856" s="67" t="n"/>
    </row>
    <row r="857">
      <c r="E857" s="4" t="n"/>
      <c r="F857" s="4" t="n"/>
      <c r="H857" s="104" t="n">
        <v>37305</v>
      </c>
      <c r="I857" s="105" t="n">
        <v>1356.16003417968</v>
      </c>
      <c r="J857" s="106" t="n">
        <v>1.821116474896241</v>
      </c>
      <c r="K857" s="107">
        <f>K856*(1+Tbill_YTM)^(1/52)</f>
        <v/>
      </c>
      <c r="L857" s="67" t="n"/>
      <c r="M857" s="104" t="n">
        <v>37305</v>
      </c>
      <c r="N857" s="108">
        <f>N856*($I857/$I856)</f>
        <v/>
      </c>
      <c r="O857" s="108">
        <f t="array" ref="O857">IF(YEAR(M857)&lt;&gt;YEAR(M856),IF(O856&gt;INDEX(Table2xAcq.1[],_xlfn.AGGREGATE(15,6,(ROW(Tableyear1[])-ROW(INDEX(Tableyear1[],1,1))+1)/(YEAR(Tableyear1[])=YEAR(M856)),1)),O856-(O856-INDEX(Table2xAcq.1[],_xlfn.AGGREGATE(15,6,(ROW(Tableyear1[])-ROW(INDEX(Tableyear1[],1,1))+1)/(YEAR(Tableyear1[])=YEAR(M856)),1)))*$C$25,O856+MAX($Q$2:Q856)*$C$19),O856)*($J857/$J856)</f>
        <v/>
      </c>
      <c r="P857" s="108">
        <f t="array" ref="P857">IF(YEAR(M857)&lt;&gt;YEAR(M856),IF(O856&gt;INDEX(Table2xAcq.1[],_xlfn.AGGREGATE(15,6,(ROW(Tableyear1[])-ROW(INDEX(Tableyear1[],1,1))+1)/(YEAR(Tableyear1[])=YEAR(M856)),1)),P856+(O856-INDEX(Table2xAcq.1[],_xlfn.AGGREGATE(15,6,(ROW(Tableyear1[])-ROW(INDEX(Tableyear1[],1,1))+1)/(YEAR(Tableyear1[])=YEAR(M856)),1)))*$C$25,P856-MAX($Q$2:Q856)*$C$19),P856)*(1+Tbill_YTM)^(1/52)</f>
        <v/>
      </c>
      <c r="Q857" s="72">
        <f>SUM(N857:P857)</f>
        <v/>
      </c>
      <c r="R857" s="72">
        <f>IF(YEAR(M857)&lt;&gt;YEAR(M856), R856*EXP($C$20/52)+(-MAX(Q$2:Q856)*$C$19), R856*EXP($C$20/52))</f>
        <v/>
      </c>
      <c r="S857" s="73">
        <f>Q857/-R857</f>
        <v/>
      </c>
      <c r="T857" s="67" t="n"/>
      <c r="U857" s="67" t="n"/>
      <c r="V857" s="67" t="n"/>
    </row>
    <row r="858">
      <c r="B858" s="27" t="n"/>
      <c r="C858" s="4" t="n"/>
      <c r="D858" s="4" t="n"/>
      <c r="H858" s="104" t="n">
        <v>37312</v>
      </c>
      <c r="I858" s="105" t="n">
        <v>1435.41003417968</v>
      </c>
      <c r="J858" s="106" t="n">
        <v>2.033957846118077</v>
      </c>
      <c r="K858" s="107">
        <f>K857*(1+Tbill_YTM)^(1/52)</f>
        <v/>
      </c>
      <c r="L858" s="67" t="n"/>
      <c r="M858" s="104" t="n">
        <v>37312</v>
      </c>
      <c r="N858" s="108">
        <f>N857*($I858/$I857)</f>
        <v/>
      </c>
      <c r="O858" s="108">
        <f t="array" ref="O858">IF(YEAR(M858)&lt;&gt;YEAR(M857),IF(O857&gt;INDEX(Table2xAcq.1[],_xlfn.AGGREGATE(15,6,(ROW(Tableyear1[])-ROW(INDEX(Tableyear1[],1,1))+1)/(YEAR(Tableyear1[])=YEAR(M857)),1)),O857-(O857-INDEX(Table2xAcq.1[],_xlfn.AGGREGATE(15,6,(ROW(Tableyear1[])-ROW(INDEX(Tableyear1[],1,1))+1)/(YEAR(Tableyear1[])=YEAR(M857)),1)))*$C$25,O857+MAX($Q$2:Q857)*$C$19),O857)*($J858/$J857)</f>
        <v/>
      </c>
      <c r="P858" s="108">
        <f t="array" ref="P858">IF(YEAR(M858)&lt;&gt;YEAR(M857),IF(O857&gt;INDEX(Table2xAcq.1[],_xlfn.AGGREGATE(15,6,(ROW(Tableyear1[])-ROW(INDEX(Tableyear1[],1,1))+1)/(YEAR(Tableyear1[])=YEAR(M857)),1)),P857+(O857-INDEX(Table2xAcq.1[],_xlfn.AGGREGATE(15,6,(ROW(Tableyear1[])-ROW(INDEX(Tableyear1[],1,1))+1)/(YEAR(Tableyear1[])=YEAR(M857)),1)))*$C$25,P857-MAX($Q$2:Q857)*$C$19),P857)*(1+Tbill_YTM)^(1/52)</f>
        <v/>
      </c>
      <c r="Q858" s="72">
        <f>SUM(N858:P858)</f>
        <v/>
      </c>
      <c r="R858" s="72">
        <f>IF(YEAR(M858)&lt;&gt;YEAR(M857), R857*EXP($C$20/52)+(-MAX(Q$2:Q857)*$C$19), R857*EXP($C$20/52))</f>
        <v/>
      </c>
      <c r="S858" s="73">
        <f>Q858/-R858</f>
        <v/>
      </c>
      <c r="T858" s="67" t="n"/>
      <c r="U858" s="67" t="n"/>
      <c r="V858" s="67" t="n"/>
    </row>
    <row r="859">
      <c r="H859" s="104" t="n">
        <v>37319</v>
      </c>
      <c r="I859" s="105" t="n">
        <v>1555.10998535156</v>
      </c>
      <c r="J859" s="106" t="n">
        <v>2.373184476932502</v>
      </c>
      <c r="K859" s="107">
        <f>K858*(1+Tbill_YTM)^(1/52)</f>
        <v/>
      </c>
      <c r="L859" s="67" t="n"/>
      <c r="M859" s="104" t="n">
        <v>37319</v>
      </c>
      <c r="N859" s="108">
        <f>N858*($I859/$I858)</f>
        <v/>
      </c>
      <c r="O859" s="108">
        <f t="array" ref="O859">IF(YEAR(M859)&lt;&gt;YEAR(M858),IF(O858&gt;INDEX(Table2xAcq.1[],_xlfn.AGGREGATE(15,6,(ROW(Tableyear1[])-ROW(INDEX(Tableyear1[],1,1))+1)/(YEAR(Tableyear1[])=YEAR(M858)),1)),O858-(O858-INDEX(Table2xAcq.1[],_xlfn.AGGREGATE(15,6,(ROW(Tableyear1[])-ROW(INDEX(Tableyear1[],1,1))+1)/(YEAR(Tableyear1[])=YEAR(M858)),1)))*$C$25,O858+MAX($Q$2:Q858)*$C$19),O858)*($J859/$J858)</f>
        <v/>
      </c>
      <c r="P859" s="108">
        <f t="array" ref="P859">IF(YEAR(M859)&lt;&gt;YEAR(M858),IF(O858&gt;INDEX(Table2xAcq.1[],_xlfn.AGGREGATE(15,6,(ROW(Tableyear1[])-ROW(INDEX(Tableyear1[],1,1))+1)/(YEAR(Tableyear1[])=YEAR(M858)),1)),P858+(O858-INDEX(Table2xAcq.1[],_xlfn.AGGREGATE(15,6,(ROW(Tableyear1[])-ROW(INDEX(Tableyear1[],1,1))+1)/(YEAR(Tableyear1[])=YEAR(M858)),1)))*$C$25,P858-MAX($Q$2:Q858)*$C$19),P858)*(1+Tbill_YTM)^(1/52)</f>
        <v/>
      </c>
      <c r="Q859" s="72">
        <f>SUM(N859:P859)</f>
        <v/>
      </c>
      <c r="R859" s="72">
        <f>IF(YEAR(M859)&lt;&gt;YEAR(M858), R858*EXP($C$20/52)+(-MAX(Q$2:Q858)*$C$19), R858*EXP($C$20/52))</f>
        <v/>
      </c>
      <c r="S859" s="73">
        <f>Q859/-R859</f>
        <v/>
      </c>
      <c r="T859" s="67" t="n"/>
      <c r="U859" s="67" t="n"/>
      <c r="V859" s="67" t="n"/>
    </row>
    <row r="860">
      <c r="H860" s="104" t="n">
        <v>37326</v>
      </c>
      <c r="I860" s="105" t="n">
        <v>1495.41003417968</v>
      </c>
      <c r="J860" s="106" t="n">
        <v>2.190973573871899</v>
      </c>
      <c r="K860" s="107">
        <f>K859*(1+Tbill_YTM)^(1/52)</f>
        <v/>
      </c>
      <c r="L860" s="67" t="n"/>
      <c r="M860" s="104" t="n">
        <v>37326</v>
      </c>
      <c r="N860" s="108">
        <f>N859*($I860/$I859)</f>
        <v/>
      </c>
      <c r="O860" s="108">
        <f t="array" ref="O860">IF(YEAR(M860)&lt;&gt;YEAR(M859),IF(O859&gt;INDEX(Table2xAcq.1[],_xlfn.AGGREGATE(15,6,(ROW(Tableyear1[])-ROW(INDEX(Tableyear1[],1,1))+1)/(YEAR(Tableyear1[])=YEAR(M859)),1)),O859-(O859-INDEX(Table2xAcq.1[],_xlfn.AGGREGATE(15,6,(ROW(Tableyear1[])-ROW(INDEX(Tableyear1[],1,1))+1)/(YEAR(Tableyear1[])=YEAR(M859)),1)))*$C$25,O859+MAX($Q$2:Q859)*$C$19),O859)*($J860/$J859)</f>
        <v/>
      </c>
      <c r="P860" s="108">
        <f t="array" ref="P860">IF(YEAR(M860)&lt;&gt;YEAR(M859),IF(O859&gt;INDEX(Table2xAcq.1[],_xlfn.AGGREGATE(15,6,(ROW(Tableyear1[])-ROW(INDEX(Tableyear1[],1,1))+1)/(YEAR(Tableyear1[])=YEAR(M859)),1)),P859+(O859-INDEX(Table2xAcq.1[],_xlfn.AGGREGATE(15,6,(ROW(Tableyear1[])-ROW(INDEX(Tableyear1[],1,1))+1)/(YEAR(Tableyear1[])=YEAR(M859)),1)))*$C$25,P859-MAX($Q$2:Q859)*$C$19),P859)*(1+Tbill_YTM)^(1/52)</f>
        <v/>
      </c>
      <c r="Q860" s="72">
        <f>SUM(N860:P860)</f>
        <v/>
      </c>
      <c r="R860" s="72">
        <f>IF(YEAR(M860)&lt;&gt;YEAR(M859), R859*EXP($C$20/52)+(-MAX(Q$2:Q859)*$C$19), R859*EXP($C$20/52))</f>
        <v/>
      </c>
      <c r="S860" s="73">
        <f>Q860/-R860</f>
        <v/>
      </c>
      <c r="T860" s="67" t="n"/>
      <c r="U860" s="67" t="n"/>
      <c r="V860" s="67" t="n"/>
    </row>
    <row r="861">
      <c r="H861" s="104" t="n">
        <v>37333</v>
      </c>
      <c r="I861" s="105" t="n">
        <v>1470.09997558593</v>
      </c>
      <c r="J861" s="106" t="n">
        <v>2.116808404099616</v>
      </c>
      <c r="K861" s="107">
        <f>K860*(1+Tbill_YTM)^(1/52)</f>
        <v/>
      </c>
      <c r="L861" s="67" t="n"/>
      <c r="M861" s="104" t="n">
        <v>37333</v>
      </c>
      <c r="N861" s="108">
        <f>N860*($I861/$I860)</f>
        <v/>
      </c>
      <c r="O861" s="108">
        <f t="array" ref="O861">IF(YEAR(M861)&lt;&gt;YEAR(M860),IF(O860&gt;INDEX(Table2xAcq.1[],_xlfn.AGGREGATE(15,6,(ROW(Tableyear1[])-ROW(INDEX(Tableyear1[],1,1))+1)/(YEAR(Tableyear1[])=YEAR(M860)),1)),O860-(O860-INDEX(Table2xAcq.1[],_xlfn.AGGREGATE(15,6,(ROW(Tableyear1[])-ROW(INDEX(Tableyear1[],1,1))+1)/(YEAR(Tableyear1[])=YEAR(M860)),1)))*$C$25,O860+MAX($Q$2:Q860)*$C$19),O860)*($J861/$J860)</f>
        <v/>
      </c>
      <c r="P861" s="108">
        <f t="array" ref="P861">IF(YEAR(M861)&lt;&gt;YEAR(M860),IF(O860&gt;INDEX(Table2xAcq.1[],_xlfn.AGGREGATE(15,6,(ROW(Tableyear1[])-ROW(INDEX(Tableyear1[],1,1))+1)/(YEAR(Tableyear1[])=YEAR(M860)),1)),P860+(O860-INDEX(Table2xAcq.1[],_xlfn.AGGREGATE(15,6,(ROW(Tableyear1[])-ROW(INDEX(Tableyear1[],1,1))+1)/(YEAR(Tableyear1[])=YEAR(M860)),1)))*$C$25,P860-MAX($Q$2:Q860)*$C$19),P860)*(1+Tbill_YTM)^(1/52)</f>
        <v/>
      </c>
      <c r="Q861" s="72">
        <f>SUM(N861:P861)</f>
        <v/>
      </c>
      <c r="R861" s="72">
        <f>IF(YEAR(M861)&lt;&gt;YEAR(M860), R860*EXP($C$20/52)+(-MAX(Q$2:Q860)*$C$19), R860*EXP($C$20/52))</f>
        <v/>
      </c>
      <c r="S861" s="73">
        <f>Q861/-R861</f>
        <v/>
      </c>
      <c r="T861" s="67" t="n"/>
      <c r="U861" s="67" t="n"/>
      <c r="V861" s="67" t="n"/>
    </row>
    <row r="862">
      <c r="H862" s="104" t="n">
        <v>37340</v>
      </c>
      <c r="I862" s="105" t="n">
        <v>1452.81005859375</v>
      </c>
      <c r="J862" s="106" t="n">
        <v>2.067016631835088</v>
      </c>
      <c r="K862" s="107">
        <f>K861*(1+Tbill_YTM)^(1/52)</f>
        <v/>
      </c>
      <c r="L862" s="67" t="n"/>
      <c r="M862" s="104" t="n">
        <v>37340</v>
      </c>
      <c r="N862" s="108">
        <f>N861*($I862/$I861)</f>
        <v/>
      </c>
      <c r="O862" s="108">
        <f t="array" ref="O862">IF(YEAR(M862)&lt;&gt;YEAR(M861),IF(O861&gt;INDEX(Table2xAcq.1[],_xlfn.AGGREGATE(15,6,(ROW(Tableyear1[])-ROW(INDEX(Tableyear1[],1,1))+1)/(YEAR(Tableyear1[])=YEAR(M861)),1)),O861-(O861-INDEX(Table2xAcq.1[],_xlfn.AGGREGATE(15,6,(ROW(Tableyear1[])-ROW(INDEX(Tableyear1[],1,1))+1)/(YEAR(Tableyear1[])=YEAR(M861)),1)))*$C$25,O861+MAX($Q$2:Q861)*$C$19),O861)*($J862/$J861)</f>
        <v/>
      </c>
      <c r="P862" s="108">
        <f t="array" ref="P862">IF(YEAR(M862)&lt;&gt;YEAR(M861),IF(O861&gt;INDEX(Table2xAcq.1[],_xlfn.AGGREGATE(15,6,(ROW(Tableyear1[])-ROW(INDEX(Tableyear1[],1,1))+1)/(YEAR(Tableyear1[])=YEAR(M861)),1)),P861+(O861-INDEX(Table2xAcq.1[],_xlfn.AGGREGATE(15,6,(ROW(Tableyear1[])-ROW(INDEX(Tableyear1[],1,1))+1)/(YEAR(Tableyear1[])=YEAR(M861)),1)))*$C$25,P861-MAX($Q$2:Q861)*$C$19),P861)*(1+Tbill_YTM)^(1/52)</f>
        <v/>
      </c>
      <c r="Q862" s="72">
        <f>SUM(N862:P862)</f>
        <v/>
      </c>
      <c r="R862" s="72">
        <f>IF(YEAR(M862)&lt;&gt;YEAR(M861), R861*EXP($C$20/52)+(-MAX(Q$2:Q861)*$C$19), R861*EXP($C$20/52))</f>
        <v/>
      </c>
      <c r="S862" s="73">
        <f>Q862/-R862</f>
        <v/>
      </c>
      <c r="T862" s="67" t="n"/>
      <c r="U862" s="67" t="n"/>
      <c r="V862" s="67" t="n"/>
    </row>
    <row r="863">
      <c r="H863" s="104" t="n">
        <v>37347</v>
      </c>
      <c r="I863" s="105" t="n">
        <v>1376.71997070312</v>
      </c>
      <c r="J863" s="106" t="n">
        <v>1.850499026856548</v>
      </c>
      <c r="K863" s="107">
        <f>K862*(1+Tbill_YTM)^(1/52)</f>
        <v/>
      </c>
      <c r="L863" s="67" t="n"/>
      <c r="M863" s="104" t="n">
        <v>37347</v>
      </c>
      <c r="N863" s="108">
        <f>N862*($I863/$I862)</f>
        <v/>
      </c>
      <c r="O863" s="108">
        <f t="array" ref="O863">IF(YEAR(M863)&lt;&gt;YEAR(M862),IF(O862&gt;INDEX(Table2xAcq.1[],_xlfn.AGGREGATE(15,6,(ROW(Tableyear1[])-ROW(INDEX(Tableyear1[],1,1))+1)/(YEAR(Tableyear1[])=YEAR(M862)),1)),O862-(O862-INDEX(Table2xAcq.1[],_xlfn.AGGREGATE(15,6,(ROW(Tableyear1[])-ROW(INDEX(Tableyear1[],1,1))+1)/(YEAR(Tableyear1[])=YEAR(M862)),1)))*$C$25,O862+MAX($Q$2:Q862)*$C$19),O862)*($J863/$J862)</f>
        <v/>
      </c>
      <c r="P863" s="108">
        <f t="array" ref="P863">IF(YEAR(M863)&lt;&gt;YEAR(M862),IF(O862&gt;INDEX(Table2xAcq.1[],_xlfn.AGGREGATE(15,6,(ROW(Tableyear1[])-ROW(INDEX(Tableyear1[],1,1))+1)/(YEAR(Tableyear1[])=YEAR(M862)),1)),P862+(O862-INDEX(Table2xAcq.1[],_xlfn.AGGREGATE(15,6,(ROW(Tableyear1[])-ROW(INDEX(Tableyear1[],1,1))+1)/(YEAR(Tableyear1[])=YEAR(M862)),1)))*$C$25,P862-MAX($Q$2:Q862)*$C$19),P862)*(1+Tbill_YTM)^(1/52)</f>
        <v/>
      </c>
      <c r="Q863" s="72">
        <f>SUM(N863:P863)</f>
        <v/>
      </c>
      <c r="R863" s="72">
        <f>IF(YEAR(M863)&lt;&gt;YEAR(M862), R862*EXP($C$20/52)+(-MAX(Q$2:Q862)*$C$19), R862*EXP($C$20/52))</f>
        <v/>
      </c>
      <c r="S863" s="73">
        <f>Q863/-R863</f>
        <v/>
      </c>
      <c r="T863" s="67" t="n"/>
      <c r="U863" s="67" t="n"/>
      <c r="V863" s="67" t="n"/>
    </row>
    <row r="864">
      <c r="H864" s="104" t="n">
        <v>37354</v>
      </c>
      <c r="I864" s="105" t="n">
        <v>1351.84997558593</v>
      </c>
      <c r="J864" s="106" t="n">
        <v>1.783641709839809</v>
      </c>
      <c r="K864" s="107">
        <f>K863*(1+Tbill_YTM)^(1/52)</f>
        <v/>
      </c>
      <c r="L864" s="67" t="n"/>
      <c r="M864" s="104" t="n">
        <v>37354</v>
      </c>
      <c r="N864" s="108">
        <f>N863*($I864/$I863)</f>
        <v/>
      </c>
      <c r="O864" s="108">
        <f t="array" ref="O864">IF(YEAR(M864)&lt;&gt;YEAR(M863),IF(O863&gt;INDEX(Table2xAcq.1[],_xlfn.AGGREGATE(15,6,(ROW(Tableyear1[])-ROW(INDEX(Tableyear1[],1,1))+1)/(YEAR(Tableyear1[])=YEAR(M863)),1)),O863-(O863-INDEX(Table2xAcq.1[],_xlfn.AGGREGATE(15,6,(ROW(Tableyear1[])-ROW(INDEX(Tableyear1[],1,1))+1)/(YEAR(Tableyear1[])=YEAR(M863)),1)))*$C$25,O863+MAX($Q$2:Q863)*$C$19),O863)*($J864/$J863)</f>
        <v/>
      </c>
      <c r="P864" s="108">
        <f t="array" ref="P864">IF(YEAR(M864)&lt;&gt;YEAR(M863),IF(O863&gt;INDEX(Table2xAcq.1[],_xlfn.AGGREGATE(15,6,(ROW(Tableyear1[])-ROW(INDEX(Tableyear1[],1,1))+1)/(YEAR(Tableyear1[])=YEAR(M863)),1)),P863+(O863-INDEX(Table2xAcq.1[],_xlfn.AGGREGATE(15,6,(ROW(Tableyear1[])-ROW(INDEX(Tableyear1[],1,1))+1)/(YEAR(Tableyear1[])=YEAR(M863)),1)))*$C$25,P863-MAX($Q$2:Q863)*$C$19),P863)*(1+Tbill_YTM)^(1/52)</f>
        <v/>
      </c>
      <c r="Q864" s="72">
        <f>SUM(N864:P864)</f>
        <v/>
      </c>
      <c r="R864" s="72">
        <f>IF(YEAR(M864)&lt;&gt;YEAR(M863), R863*EXP($C$20/52)+(-MAX(Q$2:Q863)*$C$19), R863*EXP($C$20/52))</f>
        <v/>
      </c>
      <c r="S864" s="73">
        <f>Q864/-R864</f>
        <v/>
      </c>
      <c r="T864" s="67" t="n"/>
      <c r="U864" s="67" t="n"/>
      <c r="V864" s="67" t="n"/>
    </row>
    <row r="865">
      <c r="H865" s="104" t="n">
        <v>37361</v>
      </c>
      <c r="I865" s="105" t="n">
        <v>1385.01000976562</v>
      </c>
      <c r="J865" s="106" t="n">
        <v>1.871144940421254</v>
      </c>
      <c r="K865" s="107">
        <f>K864*(1+Tbill_YTM)^(1/52)</f>
        <v/>
      </c>
      <c r="L865" s="67" t="n"/>
      <c r="M865" s="104" t="n">
        <v>37361</v>
      </c>
      <c r="N865" s="108">
        <f>N864*($I865/$I864)</f>
        <v/>
      </c>
      <c r="O865" s="108">
        <f t="array" ref="O865">IF(YEAR(M865)&lt;&gt;YEAR(M864),IF(O864&gt;INDEX(Table2xAcq.1[],_xlfn.AGGREGATE(15,6,(ROW(Tableyear1[])-ROW(INDEX(Tableyear1[],1,1))+1)/(YEAR(Tableyear1[])=YEAR(M864)),1)),O864-(O864-INDEX(Table2xAcq.1[],_xlfn.AGGREGATE(15,6,(ROW(Tableyear1[])-ROW(INDEX(Tableyear1[],1,1))+1)/(YEAR(Tableyear1[])=YEAR(M864)),1)))*$C$25,O864+MAX($Q$2:Q864)*$C$19),O864)*($J865/$J864)</f>
        <v/>
      </c>
      <c r="P865" s="108">
        <f t="array" ref="P865">IF(YEAR(M865)&lt;&gt;YEAR(M864),IF(O864&gt;INDEX(Table2xAcq.1[],_xlfn.AGGREGATE(15,6,(ROW(Tableyear1[])-ROW(INDEX(Tableyear1[],1,1))+1)/(YEAR(Tableyear1[])=YEAR(M864)),1)),P864+(O864-INDEX(Table2xAcq.1[],_xlfn.AGGREGATE(15,6,(ROW(Tableyear1[])-ROW(INDEX(Tableyear1[],1,1))+1)/(YEAR(Tableyear1[])=YEAR(M864)),1)))*$C$25,P864-MAX($Q$2:Q864)*$C$19),P864)*(1+Tbill_YTM)^(1/52)</f>
        <v/>
      </c>
      <c r="Q865" s="72">
        <f>SUM(N865:P865)</f>
        <v/>
      </c>
      <c r="R865" s="72">
        <f>IF(YEAR(M865)&lt;&gt;YEAR(M864), R864*EXP($C$20/52)+(-MAX(Q$2:Q864)*$C$19), R864*EXP($C$20/52))</f>
        <v/>
      </c>
      <c r="S865" s="73">
        <f>Q865/-R865</f>
        <v/>
      </c>
      <c r="T865" s="67" t="n"/>
      <c r="U865" s="67" t="n"/>
      <c r="V865" s="67" t="n"/>
    </row>
    <row r="866">
      <c r="H866" s="104" t="n">
        <v>37368</v>
      </c>
      <c r="I866" s="105" t="n">
        <v>1250.89001464843</v>
      </c>
      <c r="J866" s="106" t="n">
        <v>1.508753407503276</v>
      </c>
      <c r="K866" s="107">
        <f>K865*(1+Tbill_YTM)^(1/52)</f>
        <v/>
      </c>
      <c r="L866" s="67" t="n"/>
      <c r="M866" s="104" t="n">
        <v>37368</v>
      </c>
      <c r="N866" s="108">
        <f>N865*($I866/$I865)</f>
        <v/>
      </c>
      <c r="O866" s="108">
        <f t="array" ref="O866">IF(YEAR(M866)&lt;&gt;YEAR(M865),IF(O865&gt;INDEX(Table2xAcq.1[],_xlfn.AGGREGATE(15,6,(ROW(Tableyear1[])-ROW(INDEX(Tableyear1[],1,1))+1)/(YEAR(Tableyear1[])=YEAR(M865)),1)),O865-(O865-INDEX(Table2xAcq.1[],_xlfn.AGGREGATE(15,6,(ROW(Tableyear1[])-ROW(INDEX(Tableyear1[],1,1))+1)/(YEAR(Tableyear1[])=YEAR(M865)),1)))*$C$25,O865+MAX($Q$2:Q865)*$C$19),O865)*($J866/$J865)</f>
        <v/>
      </c>
      <c r="P866" s="108">
        <f t="array" ref="P866">IF(YEAR(M866)&lt;&gt;YEAR(M865),IF(O865&gt;INDEX(Table2xAcq.1[],_xlfn.AGGREGATE(15,6,(ROW(Tableyear1[])-ROW(INDEX(Tableyear1[],1,1))+1)/(YEAR(Tableyear1[])=YEAR(M865)),1)),P865+(O865-INDEX(Table2xAcq.1[],_xlfn.AGGREGATE(15,6,(ROW(Tableyear1[])-ROW(INDEX(Tableyear1[],1,1))+1)/(YEAR(Tableyear1[])=YEAR(M865)),1)))*$C$25,P865-MAX($Q$2:Q865)*$C$19),P865)*(1+Tbill_YTM)^(1/52)</f>
        <v/>
      </c>
      <c r="Q866" s="72">
        <f>SUM(N866:P866)</f>
        <v/>
      </c>
      <c r="R866" s="72">
        <f>IF(YEAR(M866)&lt;&gt;YEAR(M865), R865*EXP($C$20/52)+(-MAX(Q$2:Q865)*$C$19), R865*EXP($C$20/52))</f>
        <v/>
      </c>
      <c r="S866" s="73">
        <f>Q866/-R866</f>
        <v/>
      </c>
      <c r="T866" s="67" t="n"/>
      <c r="U866" s="67" t="n"/>
      <c r="V866" s="67" t="n"/>
    </row>
    <row r="867">
      <c r="H867" s="104" t="n">
        <v>37375</v>
      </c>
      <c r="I867" s="105" t="n">
        <v>1190.73999023437</v>
      </c>
      <c r="J867" s="106" t="n">
        <v>1.363654232942155</v>
      </c>
      <c r="K867" s="107">
        <f>K866*(1+Tbill_YTM)^(1/52)</f>
        <v/>
      </c>
      <c r="L867" s="67" t="n"/>
      <c r="M867" s="104" t="n">
        <v>37375</v>
      </c>
      <c r="N867" s="108">
        <f>N866*($I867/$I866)</f>
        <v/>
      </c>
      <c r="O867" s="108">
        <f t="array" ref="O867">IF(YEAR(M867)&lt;&gt;YEAR(M866),IF(O866&gt;INDEX(Table2xAcq.1[],_xlfn.AGGREGATE(15,6,(ROW(Tableyear1[])-ROW(INDEX(Tableyear1[],1,1))+1)/(YEAR(Tableyear1[])=YEAR(M866)),1)),O866-(O866-INDEX(Table2xAcq.1[],_xlfn.AGGREGATE(15,6,(ROW(Tableyear1[])-ROW(INDEX(Tableyear1[],1,1))+1)/(YEAR(Tableyear1[])=YEAR(M866)),1)))*$C$25,O866+MAX($Q$2:Q866)*$C$19),O866)*($J867/$J866)</f>
        <v/>
      </c>
      <c r="P867" s="108">
        <f t="array" ref="P867">IF(YEAR(M867)&lt;&gt;YEAR(M866),IF(O866&gt;INDEX(Table2xAcq.1[],_xlfn.AGGREGATE(15,6,(ROW(Tableyear1[])-ROW(INDEX(Tableyear1[],1,1))+1)/(YEAR(Tableyear1[])=YEAR(M866)),1)),P866+(O866-INDEX(Table2xAcq.1[],_xlfn.AGGREGATE(15,6,(ROW(Tableyear1[])-ROW(INDEX(Tableyear1[],1,1))+1)/(YEAR(Tableyear1[])=YEAR(M866)),1)))*$C$25,P866-MAX($Q$2:Q866)*$C$19),P866)*(1+Tbill_YTM)^(1/52)</f>
        <v/>
      </c>
      <c r="Q867" s="72">
        <f>SUM(N867:P867)</f>
        <v/>
      </c>
      <c r="R867" s="72">
        <f>IF(YEAR(M867)&lt;&gt;YEAR(M866), R866*EXP($C$20/52)+(-MAX(Q$2:Q866)*$C$19), R866*EXP($C$20/52))</f>
        <v/>
      </c>
      <c r="S867" s="73">
        <f>Q867/-R867</f>
        <v/>
      </c>
      <c r="T867" s="67" t="n"/>
      <c r="U867" s="67" t="n"/>
      <c r="V867" s="67" t="n"/>
    </row>
    <row r="868">
      <c r="H868" s="104" t="n">
        <v>37382</v>
      </c>
      <c r="I868" s="105" t="n">
        <v>1188.78002929687</v>
      </c>
      <c r="J868" s="106" t="n">
        <v>1.359165076533966</v>
      </c>
      <c r="K868" s="107">
        <f>K867*(1+Tbill_YTM)^(1/52)</f>
        <v/>
      </c>
      <c r="L868" s="67" t="n"/>
      <c r="M868" s="104" t="n">
        <v>37382</v>
      </c>
      <c r="N868" s="108">
        <f>N867*($I868/$I867)</f>
        <v/>
      </c>
      <c r="O868" s="108">
        <f t="array" ref="O868">IF(YEAR(M868)&lt;&gt;YEAR(M867),IF(O867&gt;INDEX(Table2xAcq.1[],_xlfn.AGGREGATE(15,6,(ROW(Tableyear1[])-ROW(INDEX(Tableyear1[],1,1))+1)/(YEAR(Tableyear1[])=YEAR(M867)),1)),O867-(O867-INDEX(Table2xAcq.1[],_xlfn.AGGREGATE(15,6,(ROW(Tableyear1[])-ROW(INDEX(Tableyear1[],1,1))+1)/(YEAR(Tableyear1[])=YEAR(M867)),1)))*$C$25,O867+MAX($Q$2:Q867)*$C$19),O867)*($J868/$J867)</f>
        <v/>
      </c>
      <c r="P868" s="108">
        <f t="array" ref="P868">IF(YEAR(M868)&lt;&gt;YEAR(M867),IF(O867&gt;INDEX(Table2xAcq.1[],_xlfn.AGGREGATE(15,6,(ROW(Tableyear1[])-ROW(INDEX(Tableyear1[],1,1))+1)/(YEAR(Tableyear1[])=YEAR(M867)),1)),P867+(O867-INDEX(Table2xAcq.1[],_xlfn.AGGREGATE(15,6,(ROW(Tableyear1[])-ROW(INDEX(Tableyear1[],1,1))+1)/(YEAR(Tableyear1[])=YEAR(M867)),1)))*$C$25,P867-MAX($Q$2:Q867)*$C$19),P867)*(1+Tbill_YTM)^(1/52)</f>
        <v/>
      </c>
      <c r="Q868" s="72">
        <f>SUM(N868:P868)</f>
        <v/>
      </c>
      <c r="R868" s="72">
        <f>IF(YEAR(M868)&lt;&gt;YEAR(M867), R867*EXP($C$20/52)+(-MAX(Q$2:Q867)*$C$19), R867*EXP($C$20/52))</f>
        <v/>
      </c>
      <c r="S868" s="73">
        <f>Q868/-R868</f>
        <v/>
      </c>
      <c r="T868" s="67" t="n"/>
      <c r="U868" s="67" t="n"/>
      <c r="V868" s="67" t="n"/>
    </row>
    <row r="869">
      <c r="H869" s="104" t="n">
        <v>37389</v>
      </c>
      <c r="I869" s="105" t="n">
        <v>1325.80004882812</v>
      </c>
      <c r="J869" s="106" t="n">
        <v>1.672482630233162</v>
      </c>
      <c r="K869" s="107">
        <f>K868*(1+Tbill_YTM)^(1/52)</f>
        <v/>
      </c>
      <c r="L869" s="67" t="n"/>
      <c r="M869" s="104" t="n">
        <v>37389</v>
      </c>
      <c r="N869" s="108">
        <f>N868*($I869/$I868)</f>
        <v/>
      </c>
      <c r="O869" s="108">
        <f t="array" ref="O869">IF(YEAR(M869)&lt;&gt;YEAR(M868),IF(O868&gt;INDEX(Table2xAcq.1[],_xlfn.AGGREGATE(15,6,(ROW(Tableyear1[])-ROW(INDEX(Tableyear1[],1,1))+1)/(YEAR(Tableyear1[])=YEAR(M868)),1)),O868-(O868-INDEX(Table2xAcq.1[],_xlfn.AGGREGATE(15,6,(ROW(Tableyear1[])-ROW(INDEX(Tableyear1[],1,1))+1)/(YEAR(Tableyear1[])=YEAR(M868)),1)))*$C$25,O868+MAX($Q$2:Q868)*$C$19),O868)*($J869/$J868)</f>
        <v/>
      </c>
      <c r="P869" s="108">
        <f t="array" ref="P869">IF(YEAR(M869)&lt;&gt;YEAR(M868),IF(O868&gt;INDEX(Table2xAcq.1[],_xlfn.AGGREGATE(15,6,(ROW(Tableyear1[])-ROW(INDEX(Tableyear1[],1,1))+1)/(YEAR(Tableyear1[])=YEAR(M868)),1)),P868+(O868-INDEX(Table2xAcq.1[],_xlfn.AGGREGATE(15,6,(ROW(Tableyear1[])-ROW(INDEX(Tableyear1[],1,1))+1)/(YEAR(Tableyear1[])=YEAR(M868)),1)))*$C$25,P868-MAX($Q$2:Q868)*$C$19),P868)*(1+Tbill_YTM)^(1/52)</f>
        <v/>
      </c>
      <c r="Q869" s="72">
        <f>SUM(N869:P869)</f>
        <v/>
      </c>
      <c r="R869" s="72">
        <f>IF(YEAR(M869)&lt;&gt;YEAR(M868), R868*EXP($C$20/52)+(-MAX(Q$2:Q868)*$C$19), R868*EXP($C$20/52))</f>
        <v/>
      </c>
      <c r="S869" s="73">
        <f>Q869/-R869</f>
        <v/>
      </c>
      <c r="T869" s="67" t="n"/>
      <c r="U869" s="67" t="n"/>
      <c r="V869" s="67" t="n"/>
    </row>
    <row r="870">
      <c r="H870" s="104" t="n">
        <v>37396</v>
      </c>
      <c r="I870" s="105" t="n">
        <v>1253.03002929687</v>
      </c>
      <c r="J870" s="106" t="n">
        <v>1.488885422229858</v>
      </c>
      <c r="K870" s="107">
        <f>K869*(1+Tbill_YTM)^(1/52)</f>
        <v/>
      </c>
      <c r="L870" s="67" t="n"/>
      <c r="M870" s="104" t="n">
        <v>37396</v>
      </c>
      <c r="N870" s="108">
        <f>N869*($I870/$I869)</f>
        <v/>
      </c>
      <c r="O870" s="108">
        <f t="array" ref="O870">IF(YEAR(M870)&lt;&gt;YEAR(M869),IF(O869&gt;INDEX(Table2xAcq.1[],_xlfn.AGGREGATE(15,6,(ROW(Tableyear1[])-ROW(INDEX(Tableyear1[],1,1))+1)/(YEAR(Tableyear1[])=YEAR(M869)),1)),O869-(O869-INDEX(Table2xAcq.1[],_xlfn.AGGREGATE(15,6,(ROW(Tableyear1[])-ROW(INDEX(Tableyear1[],1,1))+1)/(YEAR(Tableyear1[])=YEAR(M869)),1)))*$C$25,O869+MAX($Q$2:Q869)*$C$19),O869)*($J870/$J869)</f>
        <v/>
      </c>
      <c r="P870" s="108">
        <f t="array" ref="P870">IF(YEAR(M870)&lt;&gt;YEAR(M869),IF(O869&gt;INDEX(Table2xAcq.1[],_xlfn.AGGREGATE(15,6,(ROW(Tableyear1[])-ROW(INDEX(Tableyear1[],1,1))+1)/(YEAR(Tableyear1[])=YEAR(M869)),1)),P869+(O869-INDEX(Table2xAcq.1[],_xlfn.AGGREGATE(15,6,(ROW(Tableyear1[])-ROW(INDEX(Tableyear1[],1,1))+1)/(YEAR(Tableyear1[])=YEAR(M869)),1)))*$C$25,P869-MAX($Q$2:Q869)*$C$19),P869)*(1+Tbill_YTM)^(1/52)</f>
        <v/>
      </c>
      <c r="Q870" s="72">
        <f>SUM(N870:P870)</f>
        <v/>
      </c>
      <c r="R870" s="72">
        <f>IF(YEAR(M870)&lt;&gt;YEAR(M869), R869*EXP($C$20/52)+(-MAX(Q$2:Q869)*$C$19), R869*EXP($C$20/52))</f>
        <v/>
      </c>
      <c r="S870" s="73">
        <f>Q870/-R870</f>
        <v/>
      </c>
      <c r="T870" s="67" t="n"/>
      <c r="U870" s="67" t="n"/>
      <c r="V870" s="67" t="n"/>
    </row>
    <row r="871">
      <c r="H871" s="104" t="n">
        <v>37403</v>
      </c>
      <c r="I871" s="105" t="n">
        <v>1208.33996582031</v>
      </c>
      <c r="J871" s="106" t="n">
        <v>1.382681448704794</v>
      </c>
      <c r="K871" s="107">
        <f>K870*(1+Tbill_YTM)^(1/52)</f>
        <v/>
      </c>
      <c r="L871" s="67" t="n"/>
      <c r="M871" s="104" t="n">
        <v>37403</v>
      </c>
      <c r="N871" s="108">
        <f>N870*($I871/$I870)</f>
        <v/>
      </c>
      <c r="O871" s="108">
        <f t="array" ref="O871">IF(YEAR(M871)&lt;&gt;YEAR(M870),IF(O870&gt;INDEX(Table2xAcq.1[],_xlfn.AGGREGATE(15,6,(ROW(Tableyear1[])-ROW(INDEX(Tableyear1[],1,1))+1)/(YEAR(Tableyear1[])=YEAR(M870)),1)),O870-(O870-INDEX(Table2xAcq.1[],_xlfn.AGGREGATE(15,6,(ROW(Tableyear1[])-ROW(INDEX(Tableyear1[],1,1))+1)/(YEAR(Tableyear1[])=YEAR(M870)),1)))*$C$25,O870+MAX($Q$2:Q870)*$C$19),O870)*($J871/$J870)</f>
        <v/>
      </c>
      <c r="P871" s="108">
        <f t="array" ref="P871">IF(YEAR(M871)&lt;&gt;YEAR(M870),IF(O870&gt;INDEX(Table2xAcq.1[],_xlfn.AGGREGATE(15,6,(ROW(Tableyear1[])-ROW(INDEX(Tableyear1[],1,1))+1)/(YEAR(Tableyear1[])=YEAR(M870)),1)),P870+(O870-INDEX(Table2xAcq.1[],_xlfn.AGGREGATE(15,6,(ROW(Tableyear1[])-ROW(INDEX(Tableyear1[],1,1))+1)/(YEAR(Tableyear1[])=YEAR(M870)),1)))*$C$25,P870-MAX($Q$2:Q870)*$C$19),P870)*(1+Tbill_YTM)^(1/52)</f>
        <v/>
      </c>
      <c r="Q871" s="72">
        <f>SUM(N871:P871)</f>
        <v/>
      </c>
      <c r="R871" s="72">
        <f>IF(YEAR(M871)&lt;&gt;YEAR(M870), R870*EXP($C$20/52)+(-MAX(Q$2:Q870)*$C$19), R870*EXP($C$20/52))</f>
        <v/>
      </c>
      <c r="S871" s="73">
        <f>Q871/-R871</f>
        <v/>
      </c>
      <c r="T871" s="67" t="n"/>
      <c r="U871" s="67" t="n"/>
      <c r="V871" s="67" t="n"/>
    </row>
    <row r="872">
      <c r="H872" s="104" t="n">
        <v>37410</v>
      </c>
      <c r="I872" s="105" t="n">
        <v>1140.23999023437</v>
      </c>
      <c r="J872" s="106" t="n">
        <v>1.226830321433662</v>
      </c>
      <c r="K872" s="107">
        <f>K871*(1+Tbill_YTM)^(1/52)</f>
        <v/>
      </c>
      <c r="L872" s="67" t="n"/>
      <c r="M872" s="104" t="n">
        <v>37410</v>
      </c>
      <c r="N872" s="108">
        <f>N871*($I872/$I871)</f>
        <v/>
      </c>
      <c r="O872" s="108">
        <f t="array" ref="O872">IF(YEAR(M872)&lt;&gt;YEAR(M871),IF(O871&gt;INDEX(Table2xAcq.1[],_xlfn.AGGREGATE(15,6,(ROW(Tableyear1[])-ROW(INDEX(Tableyear1[],1,1))+1)/(YEAR(Tableyear1[])=YEAR(M871)),1)),O871-(O871-INDEX(Table2xAcq.1[],_xlfn.AGGREGATE(15,6,(ROW(Tableyear1[])-ROW(INDEX(Tableyear1[],1,1))+1)/(YEAR(Tableyear1[])=YEAR(M871)),1)))*$C$25,O871+MAX($Q$2:Q871)*$C$19),O871)*($J872/$J871)</f>
        <v/>
      </c>
      <c r="P872" s="108">
        <f t="array" ref="P872">IF(YEAR(M872)&lt;&gt;YEAR(M871),IF(O871&gt;INDEX(Table2xAcq.1[],_xlfn.AGGREGATE(15,6,(ROW(Tableyear1[])-ROW(INDEX(Tableyear1[],1,1))+1)/(YEAR(Tableyear1[])=YEAR(M871)),1)),P871+(O871-INDEX(Table2xAcq.1[],_xlfn.AGGREGATE(15,6,(ROW(Tableyear1[])-ROW(INDEX(Tableyear1[],1,1))+1)/(YEAR(Tableyear1[])=YEAR(M871)),1)))*$C$25,P871-MAX($Q$2:Q871)*$C$19),P871)*(1+Tbill_YTM)^(1/52)</f>
        <v/>
      </c>
      <c r="Q872" s="72">
        <f>SUM(N872:P872)</f>
        <v/>
      </c>
      <c r="R872" s="72">
        <f>IF(YEAR(M872)&lt;&gt;YEAR(M871), R871*EXP($C$20/52)+(-MAX(Q$2:Q871)*$C$19), R871*EXP($C$20/52))</f>
        <v/>
      </c>
      <c r="S872" s="73">
        <f>Q872/-R872</f>
        <v/>
      </c>
      <c r="T872" s="67" t="n"/>
      <c r="U872" s="67" t="n"/>
      <c r="V872" s="67" t="n"/>
    </row>
    <row r="873">
      <c r="H873" s="104" t="n">
        <v>37417</v>
      </c>
      <c r="I873" s="105" t="n">
        <v>1109.59997558593</v>
      </c>
      <c r="J873" s="106" t="n">
        <v>1.160896659499648</v>
      </c>
      <c r="K873" s="107">
        <f>K872*(1+Tbill_YTM)^(1/52)</f>
        <v/>
      </c>
      <c r="L873" s="67" t="n"/>
      <c r="M873" s="104" t="n">
        <v>37417</v>
      </c>
      <c r="N873" s="108">
        <f>N872*($I873/$I872)</f>
        <v/>
      </c>
      <c r="O873" s="108">
        <f t="array" ref="O873">IF(YEAR(M873)&lt;&gt;YEAR(M872),IF(O872&gt;INDEX(Table2xAcq.1[],_xlfn.AGGREGATE(15,6,(ROW(Tableyear1[])-ROW(INDEX(Tableyear1[],1,1))+1)/(YEAR(Tableyear1[])=YEAR(M872)),1)),O872-(O872-INDEX(Table2xAcq.1[],_xlfn.AGGREGATE(15,6,(ROW(Tableyear1[])-ROW(INDEX(Tableyear1[],1,1))+1)/(YEAR(Tableyear1[])=YEAR(M872)),1)))*$C$25,O872+MAX($Q$2:Q872)*$C$19),O872)*($J873/$J872)</f>
        <v/>
      </c>
      <c r="P873" s="108">
        <f t="array" ref="P873">IF(YEAR(M873)&lt;&gt;YEAR(M872),IF(O872&gt;INDEX(Table2xAcq.1[],_xlfn.AGGREGATE(15,6,(ROW(Tableyear1[])-ROW(INDEX(Tableyear1[],1,1))+1)/(YEAR(Tableyear1[])=YEAR(M872)),1)),P872+(O872-INDEX(Table2xAcq.1[],_xlfn.AGGREGATE(15,6,(ROW(Tableyear1[])-ROW(INDEX(Tableyear1[],1,1))+1)/(YEAR(Tableyear1[])=YEAR(M872)),1)))*$C$25,P872-MAX($Q$2:Q872)*$C$19),P872)*(1+Tbill_YTM)^(1/52)</f>
        <v/>
      </c>
      <c r="Q873" s="72">
        <f>SUM(N873:P873)</f>
        <v/>
      </c>
      <c r="R873" s="72">
        <f>IF(YEAR(M873)&lt;&gt;YEAR(M872), R872*EXP($C$20/52)+(-MAX(Q$2:Q872)*$C$19), R872*EXP($C$20/52))</f>
        <v/>
      </c>
      <c r="S873" s="73">
        <f>Q873/-R873</f>
        <v/>
      </c>
      <c r="T873" s="67" t="n"/>
      <c r="U873" s="67" t="n"/>
      <c r="V873" s="67" t="n"/>
    </row>
    <row r="874">
      <c r="H874" s="104" t="n">
        <v>37424</v>
      </c>
      <c r="I874" s="105" t="n">
        <v>1035.63000488281</v>
      </c>
      <c r="J874" s="106" t="n">
        <v>1.006117470995802</v>
      </c>
      <c r="K874" s="107">
        <f>K873*(1+Tbill_YTM)^(1/52)</f>
        <v/>
      </c>
      <c r="L874" s="67" t="n"/>
      <c r="M874" s="104" t="n">
        <v>37424</v>
      </c>
      <c r="N874" s="108">
        <f>N873*($I874/$I873)</f>
        <v/>
      </c>
      <c r="O874" s="108">
        <f t="array" ref="O874">IF(YEAR(M874)&lt;&gt;YEAR(M873),IF(O873&gt;INDEX(Table2xAcq.1[],_xlfn.AGGREGATE(15,6,(ROW(Tableyear1[])-ROW(INDEX(Tableyear1[],1,1))+1)/(YEAR(Tableyear1[])=YEAR(M873)),1)),O873-(O873-INDEX(Table2xAcq.1[],_xlfn.AGGREGATE(15,6,(ROW(Tableyear1[])-ROW(INDEX(Tableyear1[],1,1))+1)/(YEAR(Tableyear1[])=YEAR(M873)),1)))*$C$25,O873+MAX($Q$2:Q873)*$C$19),O873)*($J874/$J873)</f>
        <v/>
      </c>
      <c r="P874" s="108">
        <f t="array" ref="P874">IF(YEAR(M874)&lt;&gt;YEAR(M873),IF(O873&gt;INDEX(Table2xAcq.1[],_xlfn.AGGREGATE(15,6,(ROW(Tableyear1[])-ROW(INDEX(Tableyear1[],1,1))+1)/(YEAR(Tableyear1[])=YEAR(M873)),1)),P873+(O873-INDEX(Table2xAcq.1[],_xlfn.AGGREGATE(15,6,(ROW(Tableyear1[])-ROW(INDEX(Tableyear1[],1,1))+1)/(YEAR(Tableyear1[])=YEAR(M873)),1)))*$C$25,P873-MAX($Q$2:Q873)*$C$19),P873)*(1+Tbill_YTM)^(1/52)</f>
        <v/>
      </c>
      <c r="Q874" s="72">
        <f>SUM(N874:P874)</f>
        <v/>
      </c>
      <c r="R874" s="72">
        <f>IF(YEAR(M874)&lt;&gt;YEAR(M873), R873*EXP($C$20/52)+(-MAX(Q$2:Q873)*$C$19), R873*EXP($C$20/52))</f>
        <v/>
      </c>
      <c r="S874" s="73">
        <f>Q874/-R874</f>
        <v/>
      </c>
      <c r="T874" s="67" t="n"/>
      <c r="U874" s="67" t="n"/>
      <c r="V874" s="67" t="n"/>
    </row>
    <row r="875">
      <c r="H875" s="104" t="n">
        <v>37431</v>
      </c>
      <c r="I875" s="105" t="n">
        <v>1051.41003417968</v>
      </c>
      <c r="J875" s="106" t="n">
        <v>1.03677815694262</v>
      </c>
      <c r="K875" s="107">
        <f>K874*(1+Tbill_YTM)^(1/52)</f>
        <v/>
      </c>
      <c r="L875" s="67" t="n"/>
      <c r="M875" s="104" t="n">
        <v>37431</v>
      </c>
      <c r="N875" s="108">
        <f>N874*($I875/$I874)</f>
        <v/>
      </c>
      <c r="O875" s="108">
        <f t="array" ref="O875">IF(YEAR(M875)&lt;&gt;YEAR(M874),IF(O874&gt;INDEX(Table2xAcq.1[],_xlfn.AGGREGATE(15,6,(ROW(Tableyear1[])-ROW(INDEX(Tableyear1[],1,1))+1)/(YEAR(Tableyear1[])=YEAR(M874)),1)),O874-(O874-INDEX(Table2xAcq.1[],_xlfn.AGGREGATE(15,6,(ROW(Tableyear1[])-ROW(INDEX(Tableyear1[],1,1))+1)/(YEAR(Tableyear1[])=YEAR(M874)),1)))*$C$25,O874+MAX($Q$2:Q874)*$C$19),O874)*($J875/$J874)</f>
        <v/>
      </c>
      <c r="P875" s="108">
        <f t="array" ref="P875">IF(YEAR(M875)&lt;&gt;YEAR(M874),IF(O874&gt;INDEX(Table2xAcq.1[],_xlfn.AGGREGATE(15,6,(ROW(Tableyear1[])-ROW(INDEX(Tableyear1[],1,1))+1)/(YEAR(Tableyear1[])=YEAR(M874)),1)),P874+(O874-INDEX(Table2xAcq.1[],_xlfn.AGGREGATE(15,6,(ROW(Tableyear1[])-ROW(INDEX(Tableyear1[],1,1))+1)/(YEAR(Tableyear1[])=YEAR(M874)),1)))*$C$25,P874-MAX($Q$2:Q874)*$C$19),P874)*(1+Tbill_YTM)^(1/52)</f>
        <v/>
      </c>
      <c r="Q875" s="72">
        <f>SUM(N875:P875)</f>
        <v/>
      </c>
      <c r="R875" s="72">
        <f>IF(YEAR(M875)&lt;&gt;YEAR(M874), R874*EXP($C$20/52)+(-MAX(Q$2:Q874)*$C$19), R874*EXP($C$20/52))</f>
        <v/>
      </c>
      <c r="S875" s="73">
        <f>Q875/-R875</f>
        <v/>
      </c>
      <c r="T875" s="67" t="n"/>
      <c r="U875" s="67" t="n"/>
      <c r="V875" s="67" t="n"/>
    </row>
    <row r="876">
      <c r="H876" s="104" t="n">
        <v>37438</v>
      </c>
      <c r="I876" s="105" t="n">
        <v>1060.89001464843</v>
      </c>
      <c r="J876" s="106" t="n">
        <v>1.055474262855117</v>
      </c>
      <c r="K876" s="107">
        <f>K875*(1+Tbill_YTM)^(1/52)</f>
        <v/>
      </c>
      <c r="L876" s="67" t="n"/>
      <c r="M876" s="104" t="n">
        <v>37438</v>
      </c>
      <c r="N876" s="108">
        <f>N875*($I876/$I875)</f>
        <v/>
      </c>
      <c r="O876" s="108">
        <f t="array" ref="O876">IF(YEAR(M876)&lt;&gt;YEAR(M875),IF(O875&gt;INDEX(Table2xAcq.1[],_xlfn.AGGREGATE(15,6,(ROW(Tableyear1[])-ROW(INDEX(Tableyear1[],1,1))+1)/(YEAR(Tableyear1[])=YEAR(M875)),1)),O875-(O875-INDEX(Table2xAcq.1[],_xlfn.AGGREGATE(15,6,(ROW(Tableyear1[])-ROW(INDEX(Tableyear1[],1,1))+1)/(YEAR(Tableyear1[])=YEAR(M875)),1)))*$C$25,O875+MAX($Q$2:Q875)*$C$19),O875)*($J876/$J875)</f>
        <v/>
      </c>
      <c r="P876" s="108">
        <f t="array" ref="P876">IF(YEAR(M876)&lt;&gt;YEAR(M875),IF(O875&gt;INDEX(Table2xAcq.1[],_xlfn.AGGREGATE(15,6,(ROW(Tableyear1[])-ROW(INDEX(Tableyear1[],1,1))+1)/(YEAR(Tableyear1[])=YEAR(M875)),1)),P875+(O875-INDEX(Table2xAcq.1[],_xlfn.AGGREGATE(15,6,(ROW(Tableyear1[])-ROW(INDEX(Tableyear1[],1,1))+1)/(YEAR(Tableyear1[])=YEAR(M875)),1)))*$C$25,P875-MAX($Q$2:Q875)*$C$19),P875)*(1+Tbill_YTM)^(1/52)</f>
        <v/>
      </c>
      <c r="Q876" s="72">
        <f>SUM(N876:P876)</f>
        <v/>
      </c>
      <c r="R876" s="72">
        <f>IF(YEAR(M876)&lt;&gt;YEAR(M875), R875*EXP($C$20/52)+(-MAX(Q$2:Q875)*$C$19), R875*EXP($C$20/52))</f>
        <v/>
      </c>
      <c r="S876" s="73">
        <f>Q876/-R876</f>
        <v/>
      </c>
      <c r="T876" s="67" t="n"/>
      <c r="U876" s="67" t="n"/>
      <c r="V876" s="67" t="n"/>
    </row>
    <row r="877">
      <c r="H877" s="104" t="n">
        <v>37445</v>
      </c>
      <c r="I877" s="105" t="n">
        <v>1000.82000732421</v>
      </c>
      <c r="J877" s="106" t="n">
        <v>0.9359475525933683</v>
      </c>
      <c r="K877" s="107">
        <f>K876*(1+Tbill_YTM)^(1/52)</f>
        <v/>
      </c>
      <c r="L877" s="67" t="n"/>
      <c r="M877" s="104" t="n">
        <v>37445</v>
      </c>
      <c r="N877" s="108">
        <f>N876*($I877/$I876)</f>
        <v/>
      </c>
      <c r="O877" s="108">
        <f t="array" ref="O877">IF(YEAR(M877)&lt;&gt;YEAR(M876),IF(O876&gt;INDEX(Table2xAcq.1[],_xlfn.AGGREGATE(15,6,(ROW(Tableyear1[])-ROW(INDEX(Tableyear1[],1,1))+1)/(YEAR(Tableyear1[])=YEAR(M876)),1)),O876-(O876-INDEX(Table2xAcq.1[],_xlfn.AGGREGATE(15,6,(ROW(Tableyear1[])-ROW(INDEX(Tableyear1[],1,1))+1)/(YEAR(Tableyear1[])=YEAR(M876)),1)))*$C$25,O876+MAX($Q$2:Q876)*$C$19),O876)*($J877/$J876)</f>
        <v/>
      </c>
      <c r="P877" s="108">
        <f t="array" ref="P877">IF(YEAR(M877)&lt;&gt;YEAR(M876),IF(O876&gt;INDEX(Table2xAcq.1[],_xlfn.AGGREGATE(15,6,(ROW(Tableyear1[])-ROW(INDEX(Tableyear1[],1,1))+1)/(YEAR(Tableyear1[])=YEAR(M876)),1)),P876+(O876-INDEX(Table2xAcq.1[],_xlfn.AGGREGATE(15,6,(ROW(Tableyear1[])-ROW(INDEX(Tableyear1[],1,1))+1)/(YEAR(Tableyear1[])=YEAR(M876)),1)))*$C$25,P876-MAX($Q$2:Q876)*$C$19),P876)*(1+Tbill_YTM)^(1/52)</f>
        <v/>
      </c>
      <c r="Q877" s="72">
        <f>SUM(N877:P877)</f>
        <v/>
      </c>
      <c r="R877" s="72">
        <f>IF(YEAR(M877)&lt;&gt;YEAR(M876), R876*EXP($C$20/52)+(-MAX(Q$2:Q876)*$C$19), R876*EXP($C$20/52))</f>
        <v/>
      </c>
      <c r="S877" s="73">
        <f>Q877/-R877</f>
        <v/>
      </c>
      <c r="T877" s="67" t="n"/>
      <c r="U877" s="67" t="n"/>
      <c r="V877" s="67" t="n"/>
    </row>
    <row r="878">
      <c r="H878" s="104" t="n">
        <v>37452</v>
      </c>
      <c r="I878" s="105" t="n">
        <v>965.369995117187</v>
      </c>
      <c r="J878" s="106" t="n">
        <v>0.8696432183039761</v>
      </c>
      <c r="K878" s="107">
        <f>K877*(1+Tbill_YTM)^(1/52)</f>
        <v/>
      </c>
      <c r="L878" s="67" t="n"/>
      <c r="M878" s="104" t="n">
        <v>37452</v>
      </c>
      <c r="N878" s="108">
        <f>N877*($I878/$I877)</f>
        <v/>
      </c>
      <c r="O878" s="108">
        <f t="array" ref="O878">IF(YEAR(M878)&lt;&gt;YEAR(M877),IF(O877&gt;INDEX(Table2xAcq.1[],_xlfn.AGGREGATE(15,6,(ROW(Tableyear1[])-ROW(INDEX(Tableyear1[],1,1))+1)/(YEAR(Tableyear1[])=YEAR(M877)),1)),O877-(O877-INDEX(Table2xAcq.1[],_xlfn.AGGREGATE(15,6,(ROW(Tableyear1[])-ROW(INDEX(Tableyear1[],1,1))+1)/(YEAR(Tableyear1[])=YEAR(M877)),1)))*$C$25,O877+MAX($Q$2:Q877)*$C$19),O877)*($J878/$J877)</f>
        <v/>
      </c>
      <c r="P878" s="108">
        <f t="array" ref="P878">IF(YEAR(M878)&lt;&gt;YEAR(M877),IF(O877&gt;INDEX(Table2xAcq.1[],_xlfn.AGGREGATE(15,6,(ROW(Tableyear1[])-ROW(INDEX(Tableyear1[],1,1))+1)/(YEAR(Tableyear1[])=YEAR(M877)),1)),P877+(O877-INDEX(Table2xAcq.1[],_xlfn.AGGREGATE(15,6,(ROW(Tableyear1[])-ROW(INDEX(Tableyear1[],1,1))+1)/(YEAR(Tableyear1[])=YEAR(M877)),1)))*$C$25,P877-MAX($Q$2:Q877)*$C$19),P877)*(1+Tbill_YTM)^(1/52)</f>
        <v/>
      </c>
      <c r="Q878" s="72">
        <f>SUM(N878:P878)</f>
        <v/>
      </c>
      <c r="R878" s="72">
        <f>IF(YEAR(M878)&lt;&gt;YEAR(M877), R877*EXP($C$20/52)+(-MAX(Q$2:Q877)*$C$19), R877*EXP($C$20/52))</f>
        <v/>
      </c>
      <c r="S878" s="73">
        <f>Q878/-R878</f>
        <v/>
      </c>
      <c r="T878" s="67" t="n"/>
      <c r="U878" s="67" t="n"/>
      <c r="V878" s="67" t="n"/>
    </row>
    <row r="879">
      <c r="H879" s="104" t="n">
        <v>37459</v>
      </c>
      <c r="I879" s="105" t="n">
        <v>910.909973144531</v>
      </c>
      <c r="J879" s="106" t="n">
        <v>0.7715237635524189</v>
      </c>
      <c r="K879" s="107">
        <f>K878*(1+Tbill_YTM)^(1/52)</f>
        <v/>
      </c>
      <c r="L879" s="67" t="n"/>
      <c r="M879" s="104" t="n">
        <v>37459</v>
      </c>
      <c r="N879" s="108">
        <f>N878*($I879/$I878)</f>
        <v/>
      </c>
      <c r="O879" s="108">
        <f t="array" ref="O879">IF(YEAR(M879)&lt;&gt;YEAR(M878),IF(O878&gt;INDEX(Table2xAcq.1[],_xlfn.AGGREGATE(15,6,(ROW(Tableyear1[])-ROW(INDEX(Tableyear1[],1,1))+1)/(YEAR(Tableyear1[])=YEAR(M878)),1)),O878-(O878-INDEX(Table2xAcq.1[],_xlfn.AGGREGATE(15,6,(ROW(Tableyear1[])-ROW(INDEX(Tableyear1[],1,1))+1)/(YEAR(Tableyear1[])=YEAR(M878)),1)))*$C$25,O878+MAX($Q$2:Q878)*$C$19),O878)*($J879/$J878)</f>
        <v/>
      </c>
      <c r="P879" s="108">
        <f t="array" ref="P879">IF(YEAR(M879)&lt;&gt;YEAR(M878),IF(O878&gt;INDEX(Table2xAcq.1[],_xlfn.AGGREGATE(15,6,(ROW(Tableyear1[])-ROW(INDEX(Tableyear1[],1,1))+1)/(YEAR(Tableyear1[])=YEAR(M878)),1)),P878+(O878-INDEX(Table2xAcq.1[],_xlfn.AGGREGATE(15,6,(ROW(Tableyear1[])-ROW(INDEX(Tableyear1[],1,1))+1)/(YEAR(Tableyear1[])=YEAR(M878)),1)))*$C$25,P878-MAX($Q$2:Q878)*$C$19),P878)*(1+Tbill_YTM)^(1/52)</f>
        <v/>
      </c>
      <c r="Q879" s="72">
        <f>SUM(N879:P879)</f>
        <v/>
      </c>
      <c r="R879" s="72">
        <f>IF(YEAR(M879)&lt;&gt;YEAR(M878), R878*EXP($C$20/52)+(-MAX(Q$2:Q878)*$C$19), R878*EXP($C$20/52))</f>
        <v/>
      </c>
      <c r="S879" s="73">
        <f>Q879/-R879</f>
        <v/>
      </c>
      <c r="T879" s="67" t="n"/>
      <c r="U879" s="67" t="n"/>
      <c r="V879" s="67" t="n"/>
    </row>
    <row r="880">
      <c r="H880" s="104" t="n">
        <v>37466</v>
      </c>
      <c r="I880" s="105" t="n">
        <v>892.510009765625</v>
      </c>
      <c r="J880" s="106" t="n">
        <v>0.7403549117144826</v>
      </c>
      <c r="K880" s="107">
        <f>K879*(1+Tbill_YTM)^(1/52)</f>
        <v/>
      </c>
      <c r="L880" s="67" t="n"/>
      <c r="M880" s="104" t="n">
        <v>37466</v>
      </c>
      <c r="N880" s="108">
        <f>N879*($I880/$I879)</f>
        <v/>
      </c>
      <c r="O880" s="108">
        <f t="array" ref="O880">IF(YEAR(M880)&lt;&gt;YEAR(M879),IF(O879&gt;INDEX(Table2xAcq.1[],_xlfn.AGGREGATE(15,6,(ROW(Tableyear1[])-ROW(INDEX(Tableyear1[],1,1))+1)/(YEAR(Tableyear1[])=YEAR(M879)),1)),O879-(O879-INDEX(Table2xAcq.1[],_xlfn.AGGREGATE(15,6,(ROW(Tableyear1[])-ROW(INDEX(Tableyear1[],1,1))+1)/(YEAR(Tableyear1[])=YEAR(M879)),1)))*$C$25,O879+MAX($Q$2:Q879)*$C$19),O879)*($J880/$J879)</f>
        <v/>
      </c>
      <c r="P880" s="108">
        <f t="array" ref="P880">IF(YEAR(M880)&lt;&gt;YEAR(M879),IF(O879&gt;INDEX(Table2xAcq.1[],_xlfn.AGGREGATE(15,6,(ROW(Tableyear1[])-ROW(INDEX(Tableyear1[],1,1))+1)/(YEAR(Tableyear1[])=YEAR(M879)),1)),P879+(O879-INDEX(Table2xAcq.1[],_xlfn.AGGREGATE(15,6,(ROW(Tableyear1[])-ROW(INDEX(Tableyear1[],1,1))+1)/(YEAR(Tableyear1[])=YEAR(M879)),1)))*$C$25,P879-MAX($Q$2:Q879)*$C$19),P879)*(1+Tbill_YTM)^(1/52)</f>
        <v/>
      </c>
      <c r="Q880" s="72">
        <f>SUM(N880:P880)</f>
        <v/>
      </c>
      <c r="R880" s="72">
        <f>IF(YEAR(M880)&lt;&gt;YEAR(M879), R879*EXP($C$20/52)+(-MAX(Q$2:Q879)*$C$19), R879*EXP($C$20/52))</f>
        <v/>
      </c>
      <c r="S880" s="73">
        <f>Q880/-R880</f>
        <v/>
      </c>
      <c r="T880" s="67" t="n"/>
      <c r="U880" s="67" t="n"/>
      <c r="V880" s="67" t="n"/>
    </row>
    <row r="881">
      <c r="H881" s="104" t="n">
        <v>37473</v>
      </c>
      <c r="I881" s="105" t="n">
        <v>937.330017089843</v>
      </c>
      <c r="J881" s="106" t="n">
        <v>0.8147130975106904</v>
      </c>
      <c r="K881" s="107">
        <f>K880*(1+Tbill_YTM)^(1/52)</f>
        <v/>
      </c>
      <c r="L881" s="67" t="n"/>
      <c r="M881" s="104" t="n">
        <v>37473</v>
      </c>
      <c r="N881" s="108">
        <f>N880*($I881/$I880)</f>
        <v/>
      </c>
      <c r="O881" s="108">
        <f t="array" ref="O881">IF(YEAR(M881)&lt;&gt;YEAR(M880),IF(O880&gt;INDEX(Table2xAcq.1[],_xlfn.AGGREGATE(15,6,(ROW(Tableyear1[])-ROW(INDEX(Tableyear1[],1,1))+1)/(YEAR(Tableyear1[])=YEAR(M880)),1)),O880-(O880-INDEX(Table2xAcq.1[],_xlfn.AGGREGATE(15,6,(ROW(Tableyear1[])-ROW(INDEX(Tableyear1[],1,1))+1)/(YEAR(Tableyear1[])=YEAR(M880)),1)))*$C$25,O880+MAX($Q$2:Q880)*$C$19),O880)*($J881/$J880)</f>
        <v/>
      </c>
      <c r="P881" s="108">
        <f t="array" ref="P881">IF(YEAR(M881)&lt;&gt;YEAR(M880),IF(O880&gt;INDEX(Table2xAcq.1[],_xlfn.AGGREGATE(15,6,(ROW(Tableyear1[])-ROW(INDEX(Tableyear1[],1,1))+1)/(YEAR(Tableyear1[])=YEAR(M880)),1)),P880+(O880-INDEX(Table2xAcq.1[],_xlfn.AGGREGATE(15,6,(ROW(Tableyear1[])-ROW(INDEX(Tableyear1[],1,1))+1)/(YEAR(Tableyear1[])=YEAR(M880)),1)))*$C$25,P880-MAX($Q$2:Q880)*$C$19),P880)*(1+Tbill_YTM)^(1/52)</f>
        <v/>
      </c>
      <c r="Q881" s="72">
        <f>SUM(N881:P881)</f>
        <v/>
      </c>
      <c r="R881" s="72">
        <f>IF(YEAR(M881)&lt;&gt;YEAR(M880), R880*EXP($C$20/52)+(-MAX(Q$2:Q880)*$C$19), R880*EXP($C$20/52))</f>
        <v/>
      </c>
      <c r="S881" s="73">
        <f>Q881/-R881</f>
        <v/>
      </c>
      <c r="T881" s="67" t="n"/>
      <c r="U881" s="67" t="n"/>
      <c r="V881" s="67" t="n"/>
    </row>
    <row r="882">
      <c r="H882" s="104" t="n">
        <v>37480</v>
      </c>
      <c r="I882" s="105" t="n">
        <v>996.059997558593</v>
      </c>
      <c r="J882" s="106" t="n">
        <v>0.9168075219546937</v>
      </c>
      <c r="K882" s="107">
        <f>K881*(1+Tbill_YTM)^(1/52)</f>
        <v/>
      </c>
      <c r="L882" s="67" t="n"/>
      <c r="M882" s="104" t="n">
        <v>37480</v>
      </c>
      <c r="N882" s="108">
        <f>N881*($I882/$I881)</f>
        <v/>
      </c>
      <c r="O882" s="108">
        <f t="array" ref="O882">IF(YEAR(M882)&lt;&gt;YEAR(M881),IF(O881&gt;INDEX(Table2xAcq.1[],_xlfn.AGGREGATE(15,6,(ROW(Tableyear1[])-ROW(INDEX(Tableyear1[],1,1))+1)/(YEAR(Tableyear1[])=YEAR(M881)),1)),O881-(O881-INDEX(Table2xAcq.1[],_xlfn.AGGREGATE(15,6,(ROW(Tableyear1[])-ROW(INDEX(Tableyear1[],1,1))+1)/(YEAR(Tableyear1[])=YEAR(M881)),1)))*$C$25,O881+MAX($Q$2:Q881)*$C$19),O881)*($J882/$J881)</f>
        <v/>
      </c>
      <c r="P882" s="108">
        <f t="array" ref="P882">IF(YEAR(M882)&lt;&gt;YEAR(M881),IF(O881&gt;INDEX(Table2xAcq.1[],_xlfn.AGGREGATE(15,6,(ROW(Tableyear1[])-ROW(INDEX(Tableyear1[],1,1))+1)/(YEAR(Tableyear1[])=YEAR(M881)),1)),P881+(O881-INDEX(Table2xAcq.1[],_xlfn.AGGREGATE(15,6,(ROW(Tableyear1[])-ROW(INDEX(Tableyear1[],1,1))+1)/(YEAR(Tableyear1[])=YEAR(M881)),1)))*$C$25,P881-MAX($Q$2:Q881)*$C$19),P881)*(1+Tbill_YTM)^(1/52)</f>
        <v/>
      </c>
      <c r="Q882" s="72">
        <f>SUM(N882:P882)</f>
        <v/>
      </c>
      <c r="R882" s="72">
        <f>IF(YEAR(M882)&lt;&gt;YEAR(M881), R881*EXP($C$20/52)+(-MAX(Q$2:Q881)*$C$19), R881*EXP($C$20/52))</f>
        <v/>
      </c>
      <c r="S882" s="73">
        <f>Q882/-R882</f>
        <v/>
      </c>
      <c r="T882" s="67" t="n"/>
      <c r="U882" s="67" t="n"/>
      <c r="V882" s="67" t="n"/>
    </row>
    <row r="883">
      <c r="H883" s="104" t="n">
        <v>37487</v>
      </c>
      <c r="I883" s="105" t="n">
        <v>1010.48999023437</v>
      </c>
      <c r="J883" s="106" t="n">
        <v>0.9433712347015762</v>
      </c>
      <c r="K883" s="107">
        <f>K882*(1+Tbill_YTM)^(1/52)</f>
        <v/>
      </c>
      <c r="L883" s="67" t="n"/>
      <c r="M883" s="104" t="n">
        <v>37487</v>
      </c>
      <c r="N883" s="108">
        <f>N882*($I883/$I882)</f>
        <v/>
      </c>
      <c r="O883" s="108">
        <f t="array" ref="O883">IF(YEAR(M883)&lt;&gt;YEAR(M882),IF(O882&gt;INDEX(Table2xAcq.1[],_xlfn.AGGREGATE(15,6,(ROW(Tableyear1[])-ROW(INDEX(Tableyear1[],1,1))+1)/(YEAR(Tableyear1[])=YEAR(M882)),1)),O882-(O882-INDEX(Table2xAcq.1[],_xlfn.AGGREGATE(15,6,(ROW(Tableyear1[])-ROW(INDEX(Tableyear1[],1,1))+1)/(YEAR(Tableyear1[])=YEAR(M882)),1)))*$C$25,O882+MAX($Q$2:Q882)*$C$19),O882)*($J883/$J882)</f>
        <v/>
      </c>
      <c r="P883" s="108">
        <f t="array" ref="P883">IF(YEAR(M883)&lt;&gt;YEAR(M882),IF(O882&gt;INDEX(Table2xAcq.1[],_xlfn.AGGREGATE(15,6,(ROW(Tableyear1[])-ROW(INDEX(Tableyear1[],1,1))+1)/(YEAR(Tableyear1[])=YEAR(M882)),1)),P882+(O882-INDEX(Table2xAcq.1[],_xlfn.AGGREGATE(15,6,(ROW(Tableyear1[])-ROW(INDEX(Tableyear1[],1,1))+1)/(YEAR(Tableyear1[])=YEAR(M882)),1)))*$C$25,P882-MAX($Q$2:Q882)*$C$19),P882)*(1+Tbill_YTM)^(1/52)</f>
        <v/>
      </c>
      <c r="Q883" s="72">
        <f>SUM(N883:P883)</f>
        <v/>
      </c>
      <c r="R883" s="72">
        <f>IF(YEAR(M883)&lt;&gt;YEAR(M882), R882*EXP($C$20/52)+(-MAX(Q$2:Q882)*$C$19), R882*EXP($C$20/52))</f>
        <v/>
      </c>
      <c r="S883" s="73">
        <f>Q883/-R883</f>
        <v/>
      </c>
      <c r="T883" s="67" t="n"/>
      <c r="U883" s="67" t="n"/>
      <c r="V883" s="67" t="n"/>
    </row>
    <row r="884">
      <c r="H884" s="104" t="n">
        <v>37494</v>
      </c>
      <c r="I884" s="105" t="n">
        <v>942.380004882812</v>
      </c>
      <c r="J884" s="106" t="n">
        <v>0.8161992654637557</v>
      </c>
      <c r="K884" s="107">
        <f>K883*(1+Tbill_YTM)^(1/52)</f>
        <v/>
      </c>
      <c r="L884" s="67" t="n"/>
      <c r="M884" s="104" t="n">
        <v>37494</v>
      </c>
      <c r="N884" s="108">
        <f>N883*($I884/$I883)</f>
        <v/>
      </c>
      <c r="O884" s="108">
        <f t="array" ref="O884">IF(YEAR(M884)&lt;&gt;YEAR(M883),IF(O883&gt;INDEX(Table2xAcq.1[],_xlfn.AGGREGATE(15,6,(ROW(Tableyear1[])-ROW(INDEX(Tableyear1[],1,1))+1)/(YEAR(Tableyear1[])=YEAR(M883)),1)),O883-(O883-INDEX(Table2xAcq.1[],_xlfn.AGGREGATE(15,6,(ROW(Tableyear1[])-ROW(INDEX(Tableyear1[],1,1))+1)/(YEAR(Tableyear1[])=YEAR(M883)),1)))*$C$25,O883+MAX($Q$2:Q883)*$C$19),O883)*($J884/$J883)</f>
        <v/>
      </c>
      <c r="P884" s="108">
        <f t="array" ref="P884">IF(YEAR(M884)&lt;&gt;YEAR(M883),IF(O883&gt;INDEX(Table2xAcq.1[],_xlfn.AGGREGATE(15,6,(ROW(Tableyear1[])-ROW(INDEX(Tableyear1[],1,1))+1)/(YEAR(Tableyear1[])=YEAR(M883)),1)),P883+(O883-INDEX(Table2xAcq.1[],_xlfn.AGGREGATE(15,6,(ROW(Tableyear1[])-ROW(INDEX(Tableyear1[],1,1))+1)/(YEAR(Tableyear1[])=YEAR(M883)),1)))*$C$25,P883-MAX($Q$2:Q883)*$C$19),P883)*(1+Tbill_YTM)^(1/52)</f>
        <v/>
      </c>
      <c r="Q884" s="72">
        <f>SUM(N884:P884)</f>
        <v/>
      </c>
      <c r="R884" s="72">
        <f>IF(YEAR(M884)&lt;&gt;YEAR(M883), R883*EXP($C$20/52)+(-MAX(Q$2:Q883)*$C$19), R883*EXP($C$20/52))</f>
        <v/>
      </c>
      <c r="S884" s="73">
        <f>Q884/-R884</f>
        <v/>
      </c>
      <c r="T884" s="67" t="n"/>
      <c r="U884" s="67" t="n"/>
      <c r="V884" s="67" t="n"/>
    </row>
    <row r="885">
      <c r="H885" s="104" t="n">
        <v>37501</v>
      </c>
      <c r="I885" s="105" t="n">
        <v>922.219970703125</v>
      </c>
      <c r="J885" s="106" t="n">
        <v>0.7812778855449808</v>
      </c>
      <c r="K885" s="107">
        <f>K884*(1+Tbill_YTM)^(1/52)</f>
        <v/>
      </c>
      <c r="L885" s="67" t="n"/>
      <c r="M885" s="104" t="n">
        <v>37501</v>
      </c>
      <c r="N885" s="108">
        <f>N884*($I885/$I884)</f>
        <v/>
      </c>
      <c r="O885" s="108">
        <f t="array" ref="O885">IF(YEAR(M885)&lt;&gt;YEAR(M884),IF(O884&gt;INDEX(Table2xAcq.1[],_xlfn.AGGREGATE(15,6,(ROW(Tableyear1[])-ROW(INDEX(Tableyear1[],1,1))+1)/(YEAR(Tableyear1[])=YEAR(M884)),1)),O884-(O884-INDEX(Table2xAcq.1[],_xlfn.AGGREGATE(15,6,(ROW(Tableyear1[])-ROW(INDEX(Tableyear1[],1,1))+1)/(YEAR(Tableyear1[])=YEAR(M884)),1)))*$C$25,O884+MAX($Q$2:Q884)*$C$19),O884)*($J885/$J884)</f>
        <v/>
      </c>
      <c r="P885" s="108">
        <f t="array" ref="P885">IF(YEAR(M885)&lt;&gt;YEAR(M884),IF(O884&gt;INDEX(Table2xAcq.1[],_xlfn.AGGREGATE(15,6,(ROW(Tableyear1[])-ROW(INDEX(Tableyear1[],1,1))+1)/(YEAR(Tableyear1[])=YEAR(M884)),1)),P884+(O884-INDEX(Table2xAcq.1[],_xlfn.AGGREGATE(15,6,(ROW(Tableyear1[])-ROW(INDEX(Tableyear1[],1,1))+1)/(YEAR(Tableyear1[])=YEAR(M884)),1)))*$C$25,P884-MAX($Q$2:Q884)*$C$19),P884)*(1+Tbill_YTM)^(1/52)</f>
        <v/>
      </c>
      <c r="Q885" s="72">
        <f>SUM(N885:P885)</f>
        <v/>
      </c>
      <c r="R885" s="72">
        <f>IF(YEAR(M885)&lt;&gt;YEAR(M884), R884*EXP($C$20/52)+(-MAX(Q$2:Q884)*$C$19), R884*EXP($C$20/52))</f>
        <v/>
      </c>
      <c r="S885" s="73">
        <f>Q885/-R885</f>
        <v/>
      </c>
      <c r="T885" s="67" t="n"/>
      <c r="U885" s="67" t="n"/>
      <c r="V885" s="67" t="n"/>
    </row>
    <row r="886">
      <c r="H886" s="104" t="n">
        <v>37508</v>
      </c>
      <c r="I886" s="105" t="n">
        <v>923.830017089843</v>
      </c>
      <c r="J886" s="106" t="n">
        <v>0.7840058543086267</v>
      </c>
      <c r="K886" s="107">
        <f>K885*(1+Tbill_YTM)^(1/52)</f>
        <v/>
      </c>
      <c r="L886" s="67" t="n"/>
      <c r="M886" s="104" t="n">
        <v>37508</v>
      </c>
      <c r="N886" s="108">
        <f>N885*($I886/$I885)</f>
        <v/>
      </c>
      <c r="O886" s="108">
        <f t="array" ref="O886">IF(YEAR(M886)&lt;&gt;YEAR(M885),IF(O885&gt;INDEX(Table2xAcq.1[],_xlfn.AGGREGATE(15,6,(ROW(Tableyear1[])-ROW(INDEX(Tableyear1[],1,1))+1)/(YEAR(Tableyear1[])=YEAR(M885)),1)),O885-(O885-INDEX(Table2xAcq.1[],_xlfn.AGGREGATE(15,6,(ROW(Tableyear1[])-ROW(INDEX(Tableyear1[],1,1))+1)/(YEAR(Tableyear1[])=YEAR(M885)),1)))*$C$25,O885+MAX($Q$2:Q885)*$C$19),O885)*($J886/$J885)</f>
        <v/>
      </c>
      <c r="P886" s="108">
        <f t="array" ref="P886">IF(YEAR(M886)&lt;&gt;YEAR(M885),IF(O885&gt;INDEX(Table2xAcq.1[],_xlfn.AGGREGATE(15,6,(ROW(Tableyear1[])-ROW(INDEX(Tableyear1[],1,1))+1)/(YEAR(Tableyear1[])=YEAR(M885)),1)),P885+(O885-INDEX(Table2xAcq.1[],_xlfn.AGGREGATE(15,6,(ROW(Tableyear1[])-ROW(INDEX(Tableyear1[],1,1))+1)/(YEAR(Tableyear1[])=YEAR(M885)),1)))*$C$25,P885-MAX($Q$2:Q885)*$C$19),P885)*(1+Tbill_YTM)^(1/52)</f>
        <v/>
      </c>
      <c r="Q886" s="72">
        <f>SUM(N886:P886)</f>
        <v/>
      </c>
      <c r="R886" s="72">
        <f>IF(YEAR(M886)&lt;&gt;YEAR(M885), R885*EXP($C$20/52)+(-MAX(Q$2:Q885)*$C$19), R885*EXP($C$20/52))</f>
        <v/>
      </c>
      <c r="S886" s="73">
        <f>Q886/-R886</f>
        <v/>
      </c>
      <c r="T886" s="67" t="n"/>
      <c r="U886" s="67" t="n"/>
      <c r="V886" s="67" t="n"/>
    </row>
    <row r="887">
      <c r="H887" s="104" t="n">
        <v>37515</v>
      </c>
      <c r="I887" s="105" t="n">
        <v>871.599975585937</v>
      </c>
      <c r="J887" s="106" t="n">
        <v>0.6953560863808922</v>
      </c>
      <c r="K887" s="107">
        <f>K886*(1+Tbill_YTM)^(1/52)</f>
        <v/>
      </c>
      <c r="L887" s="67" t="n"/>
      <c r="M887" s="104" t="n">
        <v>37515</v>
      </c>
      <c r="N887" s="108">
        <f>N886*($I887/$I886)</f>
        <v/>
      </c>
      <c r="O887" s="108">
        <f t="array" ref="O887">IF(YEAR(M887)&lt;&gt;YEAR(M886),IF(O886&gt;INDEX(Table2xAcq.1[],_xlfn.AGGREGATE(15,6,(ROW(Tableyear1[])-ROW(INDEX(Tableyear1[],1,1))+1)/(YEAR(Tableyear1[])=YEAR(M886)),1)),O886-(O886-INDEX(Table2xAcq.1[],_xlfn.AGGREGATE(15,6,(ROW(Tableyear1[])-ROW(INDEX(Tableyear1[],1,1))+1)/(YEAR(Tableyear1[])=YEAR(M886)),1)))*$C$25,O886+MAX($Q$2:Q886)*$C$19),O886)*($J887/$J886)</f>
        <v/>
      </c>
      <c r="P887" s="108">
        <f t="array" ref="P887">IF(YEAR(M887)&lt;&gt;YEAR(M886),IF(O886&gt;INDEX(Table2xAcq.1[],_xlfn.AGGREGATE(15,6,(ROW(Tableyear1[])-ROW(INDEX(Tableyear1[],1,1))+1)/(YEAR(Tableyear1[])=YEAR(M886)),1)),P886+(O886-INDEX(Table2xAcq.1[],_xlfn.AGGREGATE(15,6,(ROW(Tableyear1[])-ROW(INDEX(Tableyear1[],1,1))+1)/(YEAR(Tableyear1[])=YEAR(M886)),1)))*$C$25,P886-MAX($Q$2:Q886)*$C$19),P886)*(1+Tbill_YTM)^(1/52)</f>
        <v/>
      </c>
      <c r="Q887" s="72">
        <f>SUM(N887:P887)</f>
        <v/>
      </c>
      <c r="R887" s="72">
        <f>IF(YEAR(M887)&lt;&gt;YEAR(M886), R886*EXP($C$20/52)+(-MAX(Q$2:Q886)*$C$19), R886*EXP($C$20/52))</f>
        <v/>
      </c>
      <c r="S887" s="73">
        <f>Q887/-R887</f>
        <v/>
      </c>
      <c r="T887" s="67" t="n"/>
      <c r="U887" s="67" t="n"/>
      <c r="V887" s="67" t="n"/>
    </row>
    <row r="888">
      <c r="H888" s="104" t="n">
        <v>37522</v>
      </c>
      <c r="I888" s="105" t="n">
        <v>860.349975585937</v>
      </c>
      <c r="J888" s="106" t="n">
        <v>0.6774057509267725</v>
      </c>
      <c r="K888" s="107">
        <f>K887*(1+Tbill_YTM)^(1/52)</f>
        <v/>
      </c>
      <c r="L888" s="67" t="n"/>
      <c r="M888" s="104" t="n">
        <v>37522</v>
      </c>
      <c r="N888" s="108">
        <f>N887*($I888/$I887)</f>
        <v/>
      </c>
      <c r="O888" s="108">
        <f t="array" ref="O888">IF(YEAR(M888)&lt;&gt;YEAR(M887),IF(O887&gt;INDEX(Table2xAcq.1[],_xlfn.AGGREGATE(15,6,(ROW(Tableyear1[])-ROW(INDEX(Tableyear1[],1,1))+1)/(YEAR(Tableyear1[])=YEAR(M887)),1)),O887-(O887-INDEX(Table2xAcq.1[],_xlfn.AGGREGATE(15,6,(ROW(Tableyear1[])-ROW(INDEX(Tableyear1[],1,1))+1)/(YEAR(Tableyear1[])=YEAR(M887)),1)))*$C$25,O887+MAX($Q$2:Q887)*$C$19),O887)*($J888/$J887)</f>
        <v/>
      </c>
      <c r="P888" s="108">
        <f t="array" ref="P888">IF(YEAR(M888)&lt;&gt;YEAR(M887),IF(O887&gt;INDEX(Table2xAcq.1[],_xlfn.AGGREGATE(15,6,(ROW(Tableyear1[])-ROW(INDEX(Tableyear1[],1,1))+1)/(YEAR(Tableyear1[])=YEAR(M887)),1)),P887+(O887-INDEX(Table2xAcq.1[],_xlfn.AGGREGATE(15,6,(ROW(Tableyear1[])-ROW(INDEX(Tableyear1[],1,1))+1)/(YEAR(Tableyear1[])=YEAR(M887)),1)))*$C$25,P887-MAX($Q$2:Q887)*$C$19),P887)*(1+Tbill_YTM)^(1/52)</f>
        <v/>
      </c>
      <c r="Q888" s="72">
        <f>SUM(N888:P888)</f>
        <v/>
      </c>
      <c r="R888" s="72">
        <f>IF(YEAR(M888)&lt;&gt;YEAR(M887), R887*EXP($C$20/52)+(-MAX(Q$2:Q887)*$C$19), R887*EXP($C$20/52))</f>
        <v/>
      </c>
      <c r="S888" s="73">
        <f>Q888/-R888</f>
        <v/>
      </c>
      <c r="T888" s="67" t="n"/>
      <c r="U888" s="67" t="n"/>
      <c r="V888" s="67" t="n"/>
    </row>
    <row r="889">
      <c r="H889" s="104" t="n">
        <v>37529</v>
      </c>
      <c r="I889" s="105" t="n">
        <v>815.400024414062</v>
      </c>
      <c r="J889" s="106" t="n">
        <v>0.6066221017333884</v>
      </c>
      <c r="K889" s="107">
        <f>K888*(1+Tbill_YTM)^(1/52)</f>
        <v/>
      </c>
      <c r="L889" s="67" t="n"/>
      <c r="M889" s="104" t="n">
        <v>37529</v>
      </c>
      <c r="N889" s="108">
        <f>N888*($I889/$I888)</f>
        <v/>
      </c>
      <c r="O889" s="108">
        <f t="array" ref="O889">IF(YEAR(M889)&lt;&gt;YEAR(M888),IF(O888&gt;INDEX(Table2xAcq.1[],_xlfn.AGGREGATE(15,6,(ROW(Tableyear1[])-ROW(INDEX(Tableyear1[],1,1))+1)/(YEAR(Tableyear1[])=YEAR(M888)),1)),O888-(O888-INDEX(Table2xAcq.1[],_xlfn.AGGREGATE(15,6,(ROW(Tableyear1[])-ROW(INDEX(Tableyear1[],1,1))+1)/(YEAR(Tableyear1[])=YEAR(M888)),1)))*$C$25,O888+MAX($Q$2:Q888)*$C$19),O888)*($J889/$J888)</f>
        <v/>
      </c>
      <c r="P889" s="108">
        <f t="array" ref="P889">IF(YEAR(M889)&lt;&gt;YEAR(M888),IF(O888&gt;INDEX(Table2xAcq.1[],_xlfn.AGGREGATE(15,6,(ROW(Tableyear1[])-ROW(INDEX(Tableyear1[],1,1))+1)/(YEAR(Tableyear1[])=YEAR(M888)),1)),P888+(O888-INDEX(Table2xAcq.1[],_xlfn.AGGREGATE(15,6,(ROW(Tableyear1[])-ROW(INDEX(Tableyear1[],1,1))+1)/(YEAR(Tableyear1[])=YEAR(M888)),1)))*$C$25,P888-MAX($Q$2:Q888)*$C$19),P888)*(1+Tbill_YTM)^(1/52)</f>
        <v/>
      </c>
      <c r="Q889" s="72">
        <f>SUM(N889:P889)</f>
        <v/>
      </c>
      <c r="R889" s="72">
        <f>IF(YEAR(M889)&lt;&gt;YEAR(M888), R888*EXP($C$20/52)+(-MAX(Q$2:Q888)*$C$19), R888*EXP($C$20/52))</f>
        <v/>
      </c>
      <c r="S889" s="73">
        <f>Q889/-R889</f>
        <v/>
      </c>
      <c r="T889" s="67" t="n"/>
      <c r="U889" s="67" t="n"/>
      <c r="V889" s="67" t="n"/>
    </row>
    <row r="890">
      <c r="H890" s="104" t="n">
        <v>37536</v>
      </c>
      <c r="I890" s="105" t="n">
        <v>890.609985351562</v>
      </c>
      <c r="J890" s="106" t="n">
        <v>0.7185279717582935</v>
      </c>
      <c r="K890" s="107">
        <f>K889*(1+Tbill_YTM)^(1/52)</f>
        <v/>
      </c>
      <c r="L890" s="67" t="n"/>
      <c r="M890" s="104" t="n">
        <v>37536</v>
      </c>
      <c r="N890" s="108">
        <f>N889*($I890/$I889)</f>
        <v/>
      </c>
      <c r="O890" s="108">
        <f t="array" ref="O890">IF(YEAR(M890)&lt;&gt;YEAR(M889),IF(O889&gt;INDEX(Table2xAcq.1[],_xlfn.AGGREGATE(15,6,(ROW(Tableyear1[])-ROW(INDEX(Tableyear1[],1,1))+1)/(YEAR(Tableyear1[])=YEAR(M889)),1)),O889-(O889-INDEX(Table2xAcq.1[],_xlfn.AGGREGATE(15,6,(ROW(Tableyear1[])-ROW(INDEX(Tableyear1[],1,1))+1)/(YEAR(Tableyear1[])=YEAR(M889)),1)))*$C$25,O889+MAX($Q$2:Q889)*$C$19),O889)*($J890/$J889)</f>
        <v/>
      </c>
      <c r="P890" s="108">
        <f t="array" ref="P890">IF(YEAR(M890)&lt;&gt;YEAR(M889),IF(O889&gt;INDEX(Table2xAcq.1[],_xlfn.AGGREGATE(15,6,(ROW(Tableyear1[])-ROW(INDEX(Tableyear1[],1,1))+1)/(YEAR(Tableyear1[])=YEAR(M889)),1)),P889+(O889-INDEX(Table2xAcq.1[],_xlfn.AGGREGATE(15,6,(ROW(Tableyear1[])-ROW(INDEX(Tableyear1[],1,1))+1)/(YEAR(Tableyear1[])=YEAR(M889)),1)))*$C$25,P889-MAX($Q$2:Q889)*$C$19),P889)*(1+Tbill_YTM)^(1/52)</f>
        <v/>
      </c>
      <c r="Q890" s="72">
        <f>SUM(N890:P890)</f>
        <v/>
      </c>
      <c r="R890" s="72">
        <f>IF(YEAR(M890)&lt;&gt;YEAR(M889), R889*EXP($C$20/52)+(-MAX(Q$2:Q889)*$C$19), R889*EXP($C$20/52))</f>
        <v/>
      </c>
      <c r="S890" s="73">
        <f>Q890/-R890</f>
        <v/>
      </c>
      <c r="T890" s="67" t="n"/>
      <c r="U890" s="67" t="n"/>
      <c r="V890" s="67" t="n"/>
    </row>
    <row r="891">
      <c r="H891" s="104" t="n">
        <v>37543</v>
      </c>
      <c r="I891" s="105" t="n">
        <v>956.130004882812</v>
      </c>
      <c r="J891" s="106" t="n">
        <v>0.8242486969189691</v>
      </c>
      <c r="K891" s="107">
        <f>K890*(1+Tbill_YTM)^(1/52)</f>
        <v/>
      </c>
      <c r="L891" s="67" t="n"/>
      <c r="M891" s="104" t="n">
        <v>37543</v>
      </c>
      <c r="N891" s="108">
        <f>N890*($I891/$I890)</f>
        <v/>
      </c>
      <c r="O891" s="108">
        <f t="array" ref="O891">IF(YEAR(M891)&lt;&gt;YEAR(M890),IF(O890&gt;INDEX(Table2xAcq.1[],_xlfn.AGGREGATE(15,6,(ROW(Tableyear1[])-ROW(INDEX(Tableyear1[],1,1))+1)/(YEAR(Tableyear1[])=YEAR(M890)),1)),O890-(O890-INDEX(Table2xAcq.1[],_xlfn.AGGREGATE(15,6,(ROW(Tableyear1[])-ROW(INDEX(Tableyear1[],1,1))+1)/(YEAR(Tableyear1[])=YEAR(M890)),1)))*$C$25,O890+MAX($Q$2:Q890)*$C$19),O890)*($J891/$J890)</f>
        <v/>
      </c>
      <c r="P891" s="108">
        <f t="array" ref="P891">IF(YEAR(M891)&lt;&gt;YEAR(M890),IF(O890&gt;INDEX(Table2xAcq.1[],_xlfn.AGGREGATE(15,6,(ROW(Tableyear1[])-ROW(INDEX(Tableyear1[],1,1))+1)/(YEAR(Tableyear1[])=YEAR(M890)),1)),P890+(O890-INDEX(Table2xAcq.1[],_xlfn.AGGREGATE(15,6,(ROW(Tableyear1[])-ROW(INDEX(Tableyear1[],1,1))+1)/(YEAR(Tableyear1[])=YEAR(M890)),1)))*$C$25,P890-MAX($Q$2:Q890)*$C$19),P890)*(1+Tbill_YTM)^(1/52)</f>
        <v/>
      </c>
      <c r="Q891" s="72">
        <f>SUM(N891:P891)</f>
        <v/>
      </c>
      <c r="R891" s="72">
        <f>IF(YEAR(M891)&lt;&gt;YEAR(M890), R890*EXP($C$20/52)+(-MAX(Q$2:Q890)*$C$19), R890*EXP($C$20/52))</f>
        <v/>
      </c>
      <c r="S891" s="73">
        <f>Q891/-R891</f>
        <v/>
      </c>
      <c r="T891" s="67" t="n"/>
      <c r="U891" s="67" t="n"/>
      <c r="V891" s="67" t="n"/>
    </row>
    <row r="892">
      <c r="H892" s="104" t="n">
        <v>37550</v>
      </c>
      <c r="I892" s="105" t="n">
        <v>995.549987792968</v>
      </c>
      <c r="J892" s="106" t="n">
        <v>0.8922140768993755</v>
      </c>
      <c r="K892" s="107">
        <f>K891*(1+Tbill_YTM)^(1/52)</f>
        <v/>
      </c>
      <c r="L892" s="67" t="n"/>
      <c r="M892" s="104" t="n">
        <v>37550</v>
      </c>
      <c r="N892" s="108">
        <f>N891*($I892/$I891)</f>
        <v/>
      </c>
      <c r="O892" s="108">
        <f t="array" ref="O892">IF(YEAR(M892)&lt;&gt;YEAR(M891),IF(O891&gt;INDEX(Table2xAcq.1[],_xlfn.AGGREGATE(15,6,(ROW(Tableyear1[])-ROW(INDEX(Tableyear1[],1,1))+1)/(YEAR(Tableyear1[])=YEAR(M891)),1)),O891-(O891-INDEX(Table2xAcq.1[],_xlfn.AGGREGATE(15,6,(ROW(Tableyear1[])-ROW(INDEX(Tableyear1[],1,1))+1)/(YEAR(Tableyear1[])=YEAR(M891)),1)))*$C$25,O891+MAX($Q$2:Q891)*$C$19),O891)*($J892/$J891)</f>
        <v/>
      </c>
      <c r="P892" s="108">
        <f t="array" ref="P892">IF(YEAR(M892)&lt;&gt;YEAR(M891),IF(O891&gt;INDEX(Table2xAcq.1[],_xlfn.AGGREGATE(15,6,(ROW(Tableyear1[])-ROW(INDEX(Tableyear1[],1,1))+1)/(YEAR(Tableyear1[])=YEAR(M891)),1)),P891+(O891-INDEX(Table2xAcq.1[],_xlfn.AGGREGATE(15,6,(ROW(Tableyear1[])-ROW(INDEX(Tableyear1[],1,1))+1)/(YEAR(Tableyear1[])=YEAR(M891)),1)))*$C$25,P891-MAX($Q$2:Q891)*$C$19),P891)*(1+Tbill_YTM)^(1/52)</f>
        <v/>
      </c>
      <c r="Q892" s="72">
        <f>SUM(N892:P892)</f>
        <v/>
      </c>
      <c r="R892" s="72">
        <f>IF(YEAR(M892)&lt;&gt;YEAR(M891), R891*EXP($C$20/52)+(-MAX(Q$2:Q891)*$C$19), R891*EXP($C$20/52))</f>
        <v/>
      </c>
      <c r="S892" s="73">
        <f>Q892/-R892</f>
        <v/>
      </c>
      <c r="T892" s="67" t="n"/>
      <c r="U892" s="67" t="n"/>
      <c r="V892" s="67" t="n"/>
    </row>
    <row r="893">
      <c r="H893" s="104" t="n">
        <v>37557</v>
      </c>
      <c r="I893" s="105" t="n">
        <v>1019.05999755859</v>
      </c>
      <c r="J893" s="106" t="n">
        <v>0.9343535212630509</v>
      </c>
      <c r="K893" s="107">
        <f>K892*(1+Tbill_YTM)^(1/52)</f>
        <v/>
      </c>
      <c r="L893" s="67" t="n"/>
      <c r="M893" s="104" t="n">
        <v>37557</v>
      </c>
      <c r="N893" s="108">
        <f>N892*($I893/$I892)</f>
        <v/>
      </c>
      <c r="O893" s="108">
        <f t="array" ref="O893">IF(YEAR(M893)&lt;&gt;YEAR(M892),IF(O892&gt;INDEX(Table2xAcq.1[],_xlfn.AGGREGATE(15,6,(ROW(Tableyear1[])-ROW(INDEX(Tableyear1[],1,1))+1)/(YEAR(Tableyear1[])=YEAR(M892)),1)),O892-(O892-INDEX(Table2xAcq.1[],_xlfn.AGGREGATE(15,6,(ROW(Tableyear1[])-ROW(INDEX(Tableyear1[],1,1))+1)/(YEAR(Tableyear1[])=YEAR(M892)),1)))*$C$25,O892+MAX($Q$2:Q892)*$C$19),O892)*($J893/$J892)</f>
        <v/>
      </c>
      <c r="P893" s="108">
        <f t="array" ref="P893">IF(YEAR(M893)&lt;&gt;YEAR(M892),IF(O892&gt;INDEX(Table2xAcq.1[],_xlfn.AGGREGATE(15,6,(ROW(Tableyear1[])-ROW(INDEX(Tableyear1[],1,1))+1)/(YEAR(Tableyear1[])=YEAR(M892)),1)),P892+(O892-INDEX(Table2xAcq.1[],_xlfn.AGGREGATE(15,6,(ROW(Tableyear1[])-ROW(INDEX(Tableyear1[],1,1))+1)/(YEAR(Tableyear1[])=YEAR(M892)),1)))*$C$25,P892-MAX($Q$2:Q892)*$C$19),P892)*(1+Tbill_YTM)^(1/52)</f>
        <v/>
      </c>
      <c r="Q893" s="72">
        <f>SUM(N893:P893)</f>
        <v/>
      </c>
      <c r="R893" s="72">
        <f>IF(YEAR(M893)&lt;&gt;YEAR(M892), R892*EXP($C$20/52)+(-MAX(Q$2:Q892)*$C$19), R892*EXP($C$20/52))</f>
        <v/>
      </c>
      <c r="S893" s="73">
        <f>Q893/-R893</f>
        <v/>
      </c>
      <c r="T893" s="67" t="n"/>
      <c r="U893" s="67" t="n"/>
      <c r="V893" s="67" t="n"/>
    </row>
    <row r="894">
      <c r="H894" s="104" t="n">
        <v>37564</v>
      </c>
      <c r="I894" s="105" t="n">
        <v>1008.34997558593</v>
      </c>
      <c r="J894" s="106" t="n">
        <v>0.914713957808625</v>
      </c>
      <c r="K894" s="107">
        <f>K893*(1+Tbill_YTM)^(1/52)</f>
        <v/>
      </c>
      <c r="L894" s="67" t="n"/>
      <c r="M894" s="104" t="n">
        <v>37564</v>
      </c>
      <c r="N894" s="108">
        <f>N893*($I894/$I893)</f>
        <v/>
      </c>
      <c r="O894" s="108">
        <f t="array" ref="O894">IF(YEAR(M894)&lt;&gt;YEAR(M893),IF(O893&gt;INDEX(Table2xAcq.1[],_xlfn.AGGREGATE(15,6,(ROW(Tableyear1[])-ROW(INDEX(Tableyear1[],1,1))+1)/(YEAR(Tableyear1[])=YEAR(M893)),1)),O893-(O893-INDEX(Table2xAcq.1[],_xlfn.AGGREGATE(15,6,(ROW(Tableyear1[])-ROW(INDEX(Tableyear1[],1,1))+1)/(YEAR(Tableyear1[])=YEAR(M893)),1)))*$C$25,O893+MAX($Q$2:Q893)*$C$19),O893)*($J894/$J893)</f>
        <v/>
      </c>
      <c r="P894" s="108">
        <f t="array" ref="P894">IF(YEAR(M894)&lt;&gt;YEAR(M893),IF(O893&gt;INDEX(Table2xAcq.1[],_xlfn.AGGREGATE(15,6,(ROW(Tableyear1[])-ROW(INDEX(Tableyear1[],1,1))+1)/(YEAR(Tableyear1[])=YEAR(M893)),1)),P893+(O893-INDEX(Table2xAcq.1[],_xlfn.AGGREGATE(15,6,(ROW(Tableyear1[])-ROW(INDEX(Tableyear1[],1,1))+1)/(YEAR(Tableyear1[])=YEAR(M893)),1)))*$C$25,P893-MAX($Q$2:Q893)*$C$19),P893)*(1+Tbill_YTM)^(1/52)</f>
        <v/>
      </c>
      <c r="Q894" s="72">
        <f>SUM(N894:P894)</f>
        <v/>
      </c>
      <c r="R894" s="72">
        <f>IF(YEAR(M894)&lt;&gt;YEAR(M893), R893*EXP($C$20/52)+(-MAX(Q$2:Q893)*$C$19), R893*EXP($C$20/52))</f>
        <v/>
      </c>
      <c r="S894" s="73">
        <f>Q894/-R894</f>
        <v/>
      </c>
      <c r="T894" s="67" t="n"/>
      <c r="U894" s="67" t="n"/>
      <c r="V894" s="67" t="n"/>
    </row>
    <row r="895">
      <c r="H895" s="104" t="n">
        <v>37571</v>
      </c>
      <c r="I895" s="105" t="n">
        <v>1061.28002929687</v>
      </c>
      <c r="J895" s="106" t="n">
        <v>1.010743828566193</v>
      </c>
      <c r="K895" s="107">
        <f>K894*(1+Tbill_YTM)^(1/52)</f>
        <v/>
      </c>
      <c r="L895" s="67" t="n"/>
      <c r="M895" s="104" t="n">
        <v>37571</v>
      </c>
      <c r="N895" s="108">
        <f>N894*($I895/$I894)</f>
        <v/>
      </c>
      <c r="O895" s="108">
        <f t="array" ref="O895">IF(YEAR(M895)&lt;&gt;YEAR(M894),IF(O894&gt;INDEX(Table2xAcq.1[],_xlfn.AGGREGATE(15,6,(ROW(Tableyear1[])-ROW(INDEX(Tableyear1[],1,1))+1)/(YEAR(Tableyear1[])=YEAR(M894)),1)),O894-(O894-INDEX(Table2xAcq.1[],_xlfn.AGGREGATE(15,6,(ROW(Tableyear1[])-ROW(INDEX(Tableyear1[],1,1))+1)/(YEAR(Tableyear1[])=YEAR(M894)),1)))*$C$25,O894+MAX($Q$2:Q894)*$C$19),O894)*($J895/$J894)</f>
        <v/>
      </c>
      <c r="P895" s="108">
        <f t="array" ref="P895">IF(YEAR(M895)&lt;&gt;YEAR(M894),IF(O894&gt;INDEX(Table2xAcq.1[],_xlfn.AGGREGATE(15,6,(ROW(Tableyear1[])-ROW(INDEX(Tableyear1[],1,1))+1)/(YEAR(Tableyear1[])=YEAR(M894)),1)),P894+(O894-INDEX(Table2xAcq.1[],_xlfn.AGGREGATE(15,6,(ROW(Tableyear1[])-ROW(INDEX(Tableyear1[],1,1))+1)/(YEAR(Tableyear1[])=YEAR(M894)),1)))*$C$25,P894-MAX($Q$2:Q894)*$C$19),P894)*(1+Tbill_YTM)^(1/52)</f>
        <v/>
      </c>
      <c r="Q895" s="72">
        <f>SUM(N895:P895)</f>
        <v/>
      </c>
      <c r="R895" s="72">
        <f>IF(YEAR(M895)&lt;&gt;YEAR(M894), R894*EXP($C$20/52)+(-MAX(Q$2:Q894)*$C$19), R894*EXP($C$20/52))</f>
        <v/>
      </c>
      <c r="S895" s="73">
        <f>Q895/-R895</f>
        <v/>
      </c>
      <c r="T895" s="67" t="n"/>
      <c r="U895" s="67" t="n"/>
      <c r="V895" s="67" t="n"/>
    </row>
    <row r="896">
      <c r="H896" s="104" t="n">
        <v>37578</v>
      </c>
      <c r="I896" s="105" t="n">
        <v>1116.01000976562</v>
      </c>
      <c r="J896" s="106" t="n">
        <v>1.114991507725835</v>
      </c>
      <c r="K896" s="107">
        <f>K895*(1+Tbill_YTM)^(1/52)</f>
        <v/>
      </c>
      <c r="L896" s="67" t="n"/>
      <c r="M896" s="104" t="n">
        <v>37578</v>
      </c>
      <c r="N896" s="108">
        <f>N895*($I896/$I895)</f>
        <v/>
      </c>
      <c r="O896" s="108">
        <f t="array" ref="O896">IF(YEAR(M896)&lt;&gt;YEAR(M895),IF(O895&gt;INDEX(Table2xAcq.1[],_xlfn.AGGREGATE(15,6,(ROW(Tableyear1[])-ROW(INDEX(Tableyear1[],1,1))+1)/(YEAR(Tableyear1[])=YEAR(M895)),1)),O895-(O895-INDEX(Table2xAcq.1[],_xlfn.AGGREGATE(15,6,(ROW(Tableyear1[])-ROW(INDEX(Tableyear1[],1,1))+1)/(YEAR(Tableyear1[])=YEAR(M895)),1)))*$C$25,O895+MAX($Q$2:Q895)*$C$19),O895)*($J896/$J895)</f>
        <v/>
      </c>
      <c r="P896" s="108">
        <f t="array" ref="P896">IF(YEAR(M896)&lt;&gt;YEAR(M895),IF(O895&gt;INDEX(Table2xAcq.1[],_xlfn.AGGREGATE(15,6,(ROW(Tableyear1[])-ROW(INDEX(Tableyear1[],1,1))+1)/(YEAR(Tableyear1[])=YEAR(M895)),1)),P895+(O895-INDEX(Table2xAcq.1[],_xlfn.AGGREGATE(15,6,(ROW(Tableyear1[])-ROW(INDEX(Tableyear1[],1,1))+1)/(YEAR(Tableyear1[])=YEAR(M895)),1)))*$C$25,P895-MAX($Q$2:Q895)*$C$19),P895)*(1+Tbill_YTM)^(1/52)</f>
        <v/>
      </c>
      <c r="Q896" s="72">
        <f>SUM(N896:P896)</f>
        <v/>
      </c>
      <c r="R896" s="72">
        <f>IF(YEAR(M896)&lt;&gt;YEAR(M895), R895*EXP($C$20/52)+(-MAX(Q$2:Q895)*$C$19), R895*EXP($C$20/52))</f>
        <v/>
      </c>
      <c r="S896" s="73">
        <f>Q896/-R896</f>
        <v/>
      </c>
      <c r="T896" s="67" t="n"/>
      <c r="U896" s="67" t="n"/>
      <c r="V896" s="67" t="n"/>
    </row>
    <row r="897">
      <c r="H897" s="104" t="n">
        <v>37585</v>
      </c>
      <c r="I897" s="105" t="n">
        <v>1116.09997558593</v>
      </c>
      <c r="J897" s="106" t="n">
        <v>1.115171275155792</v>
      </c>
      <c r="K897" s="107">
        <f>K896*(1+Tbill_YTM)^(1/52)</f>
        <v/>
      </c>
      <c r="L897" s="67" t="n"/>
      <c r="M897" s="104" t="n">
        <v>37585</v>
      </c>
      <c r="N897" s="108">
        <f>N896*($I897/$I896)</f>
        <v/>
      </c>
      <c r="O897" s="108">
        <f t="array" ref="O897">IF(YEAR(M897)&lt;&gt;YEAR(M896),IF(O896&gt;INDEX(Table2xAcq.1[],_xlfn.AGGREGATE(15,6,(ROW(Tableyear1[])-ROW(INDEX(Tableyear1[],1,1))+1)/(YEAR(Tableyear1[])=YEAR(M896)),1)),O896-(O896-INDEX(Table2xAcq.1[],_xlfn.AGGREGATE(15,6,(ROW(Tableyear1[])-ROW(INDEX(Tableyear1[],1,1))+1)/(YEAR(Tableyear1[])=YEAR(M896)),1)))*$C$25,O896+MAX($Q$2:Q896)*$C$19),O896)*($J897/$J896)</f>
        <v/>
      </c>
      <c r="P897" s="108">
        <f t="array" ref="P897">IF(YEAR(M897)&lt;&gt;YEAR(M896),IF(O896&gt;INDEX(Table2xAcq.1[],_xlfn.AGGREGATE(15,6,(ROW(Tableyear1[])-ROW(INDEX(Tableyear1[],1,1))+1)/(YEAR(Tableyear1[])=YEAR(M896)),1)),P896+(O896-INDEX(Table2xAcq.1[],_xlfn.AGGREGATE(15,6,(ROW(Tableyear1[])-ROW(INDEX(Tableyear1[],1,1))+1)/(YEAR(Tableyear1[])=YEAR(M896)),1)))*$C$25,P896-MAX($Q$2:Q896)*$C$19),P896)*(1+Tbill_YTM)^(1/52)</f>
        <v/>
      </c>
      <c r="Q897" s="72">
        <f>SUM(N897:P897)</f>
        <v/>
      </c>
      <c r="R897" s="72">
        <f>IF(YEAR(M897)&lt;&gt;YEAR(M896), R896*EXP($C$20/52)+(-MAX(Q$2:Q896)*$C$19), R896*EXP($C$20/52))</f>
        <v/>
      </c>
      <c r="S897" s="73">
        <f>Q897/-R897</f>
        <v/>
      </c>
      <c r="T897" s="67" t="n"/>
      <c r="U897" s="67" t="n"/>
      <c r="V897" s="67" t="n"/>
    </row>
    <row r="898">
      <c r="H898" s="104" t="n">
        <v>37592</v>
      </c>
      <c r="I898" s="105" t="n">
        <v>1065.96997070312</v>
      </c>
      <c r="J898" s="106" t="n">
        <v>1.014994691173016</v>
      </c>
      <c r="K898" s="107">
        <f>K897*(1+Tbill_YTM)^(1/52)</f>
        <v/>
      </c>
      <c r="L898" s="67" t="n"/>
      <c r="M898" s="104" t="n">
        <v>37592</v>
      </c>
      <c r="N898" s="108">
        <f>N897*($I898/$I897)</f>
        <v/>
      </c>
      <c r="O898" s="108">
        <f t="array" ref="O898">IF(YEAR(M898)&lt;&gt;YEAR(M897),IF(O897&gt;INDEX(Table2xAcq.1[],_xlfn.AGGREGATE(15,6,(ROW(Tableyear1[])-ROW(INDEX(Tableyear1[],1,1))+1)/(YEAR(Tableyear1[])=YEAR(M897)),1)),O897-(O897-INDEX(Table2xAcq.1[],_xlfn.AGGREGATE(15,6,(ROW(Tableyear1[])-ROW(INDEX(Tableyear1[],1,1))+1)/(YEAR(Tableyear1[])=YEAR(M897)),1)))*$C$25,O897+MAX($Q$2:Q897)*$C$19),O897)*($J898/$J897)</f>
        <v/>
      </c>
      <c r="P898" s="108">
        <f t="array" ref="P898">IF(YEAR(M898)&lt;&gt;YEAR(M897),IF(O897&gt;INDEX(Table2xAcq.1[],_xlfn.AGGREGATE(15,6,(ROW(Tableyear1[])-ROW(INDEX(Tableyear1[],1,1))+1)/(YEAR(Tableyear1[])=YEAR(M897)),1)),P897+(O897-INDEX(Table2xAcq.1[],_xlfn.AGGREGATE(15,6,(ROW(Tableyear1[])-ROW(INDEX(Tableyear1[],1,1))+1)/(YEAR(Tableyear1[])=YEAR(M897)),1)))*$C$25,P897-MAX($Q$2:Q897)*$C$19),P897)*(1+Tbill_YTM)^(1/52)</f>
        <v/>
      </c>
      <c r="Q898" s="72">
        <f>SUM(N898:P898)</f>
        <v/>
      </c>
      <c r="R898" s="72">
        <f>IF(YEAR(M898)&lt;&gt;YEAR(M897), R897*EXP($C$20/52)+(-MAX(Q$2:Q897)*$C$19), R897*EXP($C$20/52))</f>
        <v/>
      </c>
      <c r="S898" s="73">
        <f>Q898/-R898</f>
        <v/>
      </c>
      <c r="T898" s="67" t="n"/>
      <c r="U898" s="67" t="n"/>
      <c r="V898" s="67" t="n"/>
    </row>
    <row r="899">
      <c r="H899" s="104" t="n">
        <v>37599</v>
      </c>
      <c r="I899" s="105" t="n">
        <v>1005.84997558593</v>
      </c>
      <c r="J899" s="106" t="n">
        <v>0.9005046444467549</v>
      </c>
      <c r="K899" s="107">
        <f>K898*(1+Tbill_YTM)^(1/52)</f>
        <v/>
      </c>
      <c r="L899" s="67" t="n"/>
      <c r="M899" s="104" t="n">
        <v>37599</v>
      </c>
      <c r="N899" s="108">
        <f>N898*($I899/$I898)</f>
        <v/>
      </c>
      <c r="O899" s="108">
        <f t="array" ref="O899">IF(YEAR(M899)&lt;&gt;YEAR(M898),IF(O898&gt;INDEX(Table2xAcq.1[],_xlfn.AGGREGATE(15,6,(ROW(Tableyear1[])-ROW(INDEX(Tableyear1[],1,1))+1)/(YEAR(Tableyear1[])=YEAR(M898)),1)),O898-(O898-INDEX(Table2xAcq.1[],_xlfn.AGGREGATE(15,6,(ROW(Tableyear1[])-ROW(INDEX(Tableyear1[],1,1))+1)/(YEAR(Tableyear1[])=YEAR(M898)),1)))*$C$25,O898+MAX($Q$2:Q898)*$C$19),O898)*($J899/$J898)</f>
        <v/>
      </c>
      <c r="P899" s="108">
        <f t="array" ref="P899">IF(YEAR(M899)&lt;&gt;YEAR(M898),IF(O898&gt;INDEX(Table2xAcq.1[],_xlfn.AGGREGATE(15,6,(ROW(Tableyear1[])-ROW(INDEX(Tableyear1[],1,1))+1)/(YEAR(Tableyear1[])=YEAR(M898)),1)),P898+(O898-INDEX(Table2xAcq.1[],_xlfn.AGGREGATE(15,6,(ROW(Tableyear1[])-ROW(INDEX(Tableyear1[],1,1))+1)/(YEAR(Tableyear1[])=YEAR(M898)),1)))*$C$25,P898-MAX($Q$2:Q898)*$C$19),P898)*(1+Tbill_YTM)^(1/52)</f>
        <v/>
      </c>
      <c r="Q899" s="72">
        <f>SUM(N899:P899)</f>
        <v/>
      </c>
      <c r="R899" s="72">
        <f>IF(YEAR(M899)&lt;&gt;YEAR(M898), R898*EXP($C$20/52)+(-MAX(Q$2:Q898)*$C$19), R898*EXP($C$20/52))</f>
        <v/>
      </c>
      <c r="S899" s="73">
        <f>Q899/-R899</f>
        <v/>
      </c>
      <c r="T899" s="67" t="n"/>
      <c r="U899" s="67" t="n"/>
      <c r="V899" s="67" t="n"/>
    </row>
    <row r="900">
      <c r="H900" s="104" t="n">
        <v>37606</v>
      </c>
      <c r="I900" s="105" t="n">
        <v>1013.90002441406</v>
      </c>
      <c r="J900" s="106" t="n">
        <v>0.9149185362471328</v>
      </c>
      <c r="K900" s="107">
        <f>K899*(1+Tbill_YTM)^(1/52)</f>
        <v/>
      </c>
      <c r="L900" s="67" t="n"/>
      <c r="M900" s="104" t="n">
        <v>37606</v>
      </c>
      <c r="N900" s="108">
        <f>N899*($I900/$I899)</f>
        <v/>
      </c>
      <c r="O900" s="108">
        <f t="array" ref="O900">IF(YEAR(M900)&lt;&gt;YEAR(M899),IF(O899&gt;INDEX(Table2xAcq.1[],_xlfn.AGGREGATE(15,6,(ROW(Tableyear1[])-ROW(INDEX(Tableyear1[],1,1))+1)/(YEAR(Tableyear1[])=YEAR(M899)),1)),O899-(O899-INDEX(Table2xAcq.1[],_xlfn.AGGREGATE(15,6,(ROW(Tableyear1[])-ROW(INDEX(Tableyear1[],1,1))+1)/(YEAR(Tableyear1[])=YEAR(M899)),1)))*$C$25,O899+MAX($Q$2:Q899)*$C$19),O899)*($J900/$J899)</f>
        <v/>
      </c>
      <c r="P900" s="108">
        <f t="array" ref="P900">IF(YEAR(M900)&lt;&gt;YEAR(M899),IF(O899&gt;INDEX(Table2xAcq.1[],_xlfn.AGGREGATE(15,6,(ROW(Tableyear1[])-ROW(INDEX(Tableyear1[],1,1))+1)/(YEAR(Tableyear1[])=YEAR(M899)),1)),P899+(O899-INDEX(Table2xAcq.1[],_xlfn.AGGREGATE(15,6,(ROW(Tableyear1[])-ROW(INDEX(Tableyear1[],1,1))+1)/(YEAR(Tableyear1[])=YEAR(M899)),1)))*$C$25,P899-MAX($Q$2:Q899)*$C$19),P899)*(1+Tbill_YTM)^(1/52)</f>
        <v/>
      </c>
      <c r="Q900" s="72">
        <f>SUM(N900:P900)</f>
        <v/>
      </c>
      <c r="R900" s="72">
        <f>IF(YEAR(M900)&lt;&gt;YEAR(M899), R899*EXP($C$20/52)+(-MAX(Q$2:Q899)*$C$19), R899*EXP($C$20/52))</f>
        <v/>
      </c>
      <c r="S900" s="73">
        <f>Q900/-R900</f>
        <v/>
      </c>
      <c r="T900" s="67" t="n"/>
      <c r="U900" s="67" t="n"/>
      <c r="V900" s="67" t="n"/>
    </row>
    <row r="901">
      <c r="H901" s="104" t="n">
        <v>37613</v>
      </c>
      <c r="I901" s="105" t="n">
        <v>997.849975585937</v>
      </c>
      <c r="J901" s="106" t="n">
        <v>0.8859521947402224</v>
      </c>
      <c r="K901" s="107">
        <f>K900*(1+Tbill_YTM)^(1/52)</f>
        <v/>
      </c>
      <c r="L901" s="67" t="n"/>
      <c r="M901" s="104" t="n">
        <v>37613</v>
      </c>
      <c r="N901" s="108">
        <f>N900*($I901/$I900)</f>
        <v/>
      </c>
      <c r="O901" s="108">
        <f t="array" ref="O901">IF(YEAR(M901)&lt;&gt;YEAR(M900),IF(O900&gt;INDEX(Table2xAcq.1[],_xlfn.AGGREGATE(15,6,(ROW(Tableyear1[])-ROW(INDEX(Tableyear1[],1,1))+1)/(YEAR(Tableyear1[])=YEAR(M900)),1)),O900-(O900-INDEX(Table2xAcq.1[],_xlfn.AGGREGATE(15,6,(ROW(Tableyear1[])-ROW(INDEX(Tableyear1[],1,1))+1)/(YEAR(Tableyear1[])=YEAR(M900)),1)))*$C$25,O900+MAX($Q$2:Q900)*$C$19),O900)*($J901/$J900)</f>
        <v/>
      </c>
      <c r="P901" s="108">
        <f t="array" ref="P901">IF(YEAR(M901)&lt;&gt;YEAR(M900),IF(O900&gt;INDEX(Table2xAcq.1[],_xlfn.AGGREGATE(15,6,(ROW(Tableyear1[])-ROW(INDEX(Tableyear1[],1,1))+1)/(YEAR(Tableyear1[])=YEAR(M900)),1)),P900+(O900-INDEX(Table2xAcq.1[],_xlfn.AGGREGATE(15,6,(ROW(Tableyear1[])-ROW(INDEX(Tableyear1[],1,1))+1)/(YEAR(Tableyear1[])=YEAR(M900)),1)))*$C$25,P900-MAX($Q$2:Q900)*$C$19),P900)*(1+Tbill_YTM)^(1/52)</f>
        <v/>
      </c>
      <c r="Q901" s="72">
        <f>SUM(N901:P901)</f>
        <v/>
      </c>
      <c r="R901" s="72">
        <f>IF(YEAR(M901)&lt;&gt;YEAR(M900), R900*EXP($C$20/52)+(-MAX(Q$2:Q900)*$C$19), R900*EXP($C$20/52))</f>
        <v/>
      </c>
      <c r="S901" s="73">
        <f>Q901/-R901</f>
        <v/>
      </c>
      <c r="T901" s="67" t="n"/>
      <c r="U901" s="67" t="n"/>
      <c r="V901" s="67" t="n"/>
    </row>
    <row r="902" ht="17.5" customHeight="1" s="15">
      <c r="A902" s="4" t="n"/>
      <c r="G902" s="110" t="inlineStr">
        <is>
          <t>year-end</t>
        </is>
      </c>
      <c r="H902" s="111" t="n">
        <v>37620</v>
      </c>
      <c r="I902" s="112" t="n">
        <v>1031.63000488281</v>
      </c>
      <c r="J902" s="113" t="n">
        <v>0.9459361438832389</v>
      </c>
      <c r="K902" s="114">
        <f>K901*(1+Tbill_YTM)^(1/52)</f>
        <v/>
      </c>
      <c r="L902" s="114" t="n"/>
      <c r="M902" s="111" t="n">
        <v>37620</v>
      </c>
      <c r="N902" s="118">
        <f>N901*($I902/$I901)</f>
        <v/>
      </c>
      <c r="O902" s="115">
        <f t="array" ref="O902">IF(YEAR(M902)&lt;&gt;YEAR(M901),IF(O901&gt;INDEX(Table2xAcq.1[],_xlfn.AGGREGATE(15,6,(ROW(Tableyear1[])-ROW(INDEX(Tableyear1[],1,1))+1)/(YEAR(Tableyear1[])=YEAR(M901)),1)),O901-(O901-INDEX(Table2xAcq.1[],_xlfn.AGGREGATE(15,6,(ROW(Tableyear1[])-ROW(INDEX(Tableyear1[],1,1))+1)/(YEAR(Tableyear1[])=YEAR(M901)),1)))*$C$25,O901+MAX($Q$2:Q901)*$C$19),O901)*($J902/$J901)</f>
        <v/>
      </c>
      <c r="P902" s="115">
        <f t="array" ref="P902">IF(YEAR(M902)&lt;&gt;YEAR(M901),IF(O901&gt;INDEX(Table2xAcq.1[],_xlfn.AGGREGATE(15,6,(ROW(Tableyear1[])-ROW(INDEX(Tableyear1[],1,1))+1)/(YEAR(Tableyear1[])=YEAR(M901)),1)),P901+(O901-INDEX(Table2xAcq.1[],_xlfn.AGGREGATE(15,6,(ROW(Tableyear1[])-ROW(INDEX(Tableyear1[],1,1))+1)/(YEAR(Tableyear1[])=YEAR(M901)),1)))*$C$25,P901-MAX($Q$2:Q901)*$C$19),P901)*(1+Tbill_YTM)^(1/52)</f>
        <v/>
      </c>
      <c r="Q902" s="116">
        <f>SUM(N902:P902)</f>
        <v/>
      </c>
      <c r="R902" s="119">
        <f>IF(YEAR(M902)&lt;&gt;YEAR(M901), R901*EXP($C$20/52)+(-MAX(Q$2:Q901)*$C$19), R901*EXP($C$20/52))</f>
        <v/>
      </c>
      <c r="S902" s="117">
        <f>Q902/-R902</f>
        <v/>
      </c>
      <c r="T902" s="110" t="n"/>
      <c r="U902" s="110" t="n"/>
      <c r="V902" s="110" t="n"/>
    </row>
    <row r="903" ht="17.5" customHeight="1" s="15">
      <c r="H903" s="104" t="n">
        <v>37627</v>
      </c>
      <c r="I903" s="105" t="n">
        <v>1087.35998535156</v>
      </c>
      <c r="J903" s="106" t="n">
        <v>1.048137519519432</v>
      </c>
      <c r="K903" s="107">
        <f>K902*(1+Tbill_YTM)^(1/52)</f>
        <v/>
      </c>
      <c r="L903" s="67" t="n"/>
      <c r="M903" s="104" t="n">
        <v>37627</v>
      </c>
      <c r="N903" s="108">
        <f>N902*($I903/$I902)</f>
        <v/>
      </c>
      <c r="O903" s="108">
        <f t="array" ref="O903">IF(YEAR(M903)&lt;&gt;YEAR(M902),IF(O902&gt;INDEX(Table2xAcq.1[],_xlfn.AGGREGATE(15,6,(ROW(Tableyear1[])-ROW(INDEX(Tableyear1[],1,1))+1)/(YEAR(Tableyear1[])=YEAR(M902)),1)),O902-(O902-INDEX(Table2xAcq.1[],_xlfn.AGGREGATE(15,6,(ROW(Tableyear1[])-ROW(INDEX(Tableyear1[],1,1))+1)/(YEAR(Tableyear1[])=YEAR(M902)),1)))*$C$25,O902+MAX($Q$2:Q902)*$C$19),O902)*($J903/$J902)</f>
        <v/>
      </c>
      <c r="P903" s="108">
        <f t="array" ref="P903">IF(YEAR(M903)&lt;&gt;YEAR(M902),IF(O902&gt;INDEX(Table2xAcq.1[],_xlfn.AGGREGATE(15,6,(ROW(Tableyear1[])-ROW(INDEX(Tableyear1[],1,1))+1)/(YEAR(Tableyear1[])=YEAR(M902)),1)),P902+(O902-INDEX(Table2xAcq.1[],_xlfn.AGGREGATE(15,6,(ROW(Tableyear1[])-ROW(INDEX(Tableyear1[],1,1))+1)/(YEAR(Tableyear1[])=YEAR(M902)),1)))*$C$25,P902-MAX($Q$2:Q902)*$C$19),P902)*(1+Tbill_YTM)^(1/52)</f>
        <v/>
      </c>
      <c r="Q903" s="72">
        <f>SUM(N903:P903)</f>
        <v/>
      </c>
      <c r="R903" s="72">
        <f>IF(YEAR(M903)&lt;&gt;YEAR(M902), R902*EXP($C$20/52)+(-MAX(Q$2:Q902)*$C$19), R902*EXP($C$20/52))</f>
        <v/>
      </c>
      <c r="S903" s="73">
        <f>Q903/-R903</f>
        <v/>
      </c>
      <c r="T903" s="67" t="n"/>
      <c r="U903" s="67" t="n"/>
      <c r="V903" s="67" t="n"/>
    </row>
    <row r="904">
      <c r="H904" s="104" t="n">
        <v>37634</v>
      </c>
      <c r="I904" s="105" t="n">
        <v>1017.58001708984</v>
      </c>
      <c r="J904" s="106" t="n">
        <v>0.913611688458365</v>
      </c>
      <c r="K904" s="107">
        <f>K903*(1+Tbill_YTM)^(1/52)</f>
        <v/>
      </c>
      <c r="L904" s="67" t="n"/>
      <c r="M904" s="104" t="n">
        <v>37634</v>
      </c>
      <c r="N904" s="108">
        <f>N903*($I904/$I903)</f>
        <v/>
      </c>
      <c r="O904" s="108">
        <f t="array" ref="O904">IF(YEAR(M904)&lt;&gt;YEAR(M903),IF(O903&gt;INDEX(Table2xAcq.1[],_xlfn.AGGREGATE(15,6,(ROW(Tableyear1[])-ROW(INDEX(Tableyear1[],1,1))+1)/(YEAR(Tableyear1[])=YEAR(M903)),1)),O903-(O903-INDEX(Table2xAcq.1[],_xlfn.AGGREGATE(15,6,(ROW(Tableyear1[])-ROW(INDEX(Tableyear1[],1,1))+1)/(YEAR(Tableyear1[])=YEAR(M903)),1)))*$C$25,O903+MAX($Q$2:Q903)*$C$19),O903)*($J904/$J903)</f>
        <v/>
      </c>
      <c r="P904" s="108">
        <f t="array" ref="P904">IF(YEAR(M904)&lt;&gt;YEAR(M903),IF(O903&gt;INDEX(Table2xAcq.1[],_xlfn.AGGREGATE(15,6,(ROW(Tableyear1[])-ROW(INDEX(Tableyear1[],1,1))+1)/(YEAR(Tableyear1[])=YEAR(M903)),1)),P903+(O903-INDEX(Table2xAcq.1[],_xlfn.AGGREGATE(15,6,(ROW(Tableyear1[])-ROW(INDEX(Tableyear1[],1,1))+1)/(YEAR(Tableyear1[])=YEAR(M903)),1)))*$C$25,P903-MAX($Q$2:Q903)*$C$19),P903)*(1+Tbill_YTM)^(1/52)</f>
        <v/>
      </c>
      <c r="Q904" s="72">
        <f>SUM(N904:P904)</f>
        <v/>
      </c>
      <c r="R904" s="72">
        <f>IF(YEAR(M904)&lt;&gt;YEAR(M903), R903*EXP($C$20/52)+(-MAX(Q$2:Q903)*$C$19), R903*EXP($C$20/52))</f>
        <v/>
      </c>
      <c r="S904" s="73">
        <f>Q904/-R904</f>
        <v/>
      </c>
      <c r="T904" s="67" t="n"/>
      <c r="U904" s="67" t="n"/>
      <c r="V904" s="67" t="n"/>
    </row>
    <row r="905">
      <c r="H905" s="104" t="n">
        <v>37641</v>
      </c>
      <c r="I905" s="105" t="n">
        <v>996.179992675781</v>
      </c>
      <c r="J905" s="106" t="n">
        <v>0.8751846122390559</v>
      </c>
      <c r="K905" s="107">
        <f>K904*(1+Tbill_YTM)^(1/52)</f>
        <v/>
      </c>
      <c r="L905" s="67" t="n"/>
      <c r="M905" s="104" t="n">
        <v>37641</v>
      </c>
      <c r="N905" s="108">
        <f>N904*($I905/$I904)</f>
        <v/>
      </c>
      <c r="O905" s="108">
        <f t="array" ref="O905">IF(YEAR(M905)&lt;&gt;YEAR(M904),IF(O904&gt;INDEX(Table2xAcq.1[],_xlfn.AGGREGATE(15,6,(ROW(Tableyear1[])-ROW(INDEX(Tableyear1[],1,1))+1)/(YEAR(Tableyear1[])=YEAR(M904)),1)),O904-(O904-INDEX(Table2xAcq.1[],_xlfn.AGGREGATE(15,6,(ROW(Tableyear1[])-ROW(INDEX(Tableyear1[],1,1))+1)/(YEAR(Tableyear1[])=YEAR(M904)),1)))*$C$25,O904+MAX($Q$2:Q904)*$C$19),O904)*($J905/$J904)</f>
        <v/>
      </c>
      <c r="P905" s="108">
        <f t="array" ref="P905">IF(YEAR(M905)&lt;&gt;YEAR(M904),IF(O904&gt;INDEX(Table2xAcq.1[],_xlfn.AGGREGATE(15,6,(ROW(Tableyear1[])-ROW(INDEX(Tableyear1[],1,1))+1)/(YEAR(Tableyear1[])=YEAR(M904)),1)),P904+(O904-INDEX(Table2xAcq.1[],_xlfn.AGGREGATE(15,6,(ROW(Tableyear1[])-ROW(INDEX(Tableyear1[],1,1))+1)/(YEAR(Tableyear1[])=YEAR(M904)),1)))*$C$25,P904-MAX($Q$2:Q904)*$C$19),P904)*(1+Tbill_YTM)^(1/52)</f>
        <v/>
      </c>
      <c r="Q905" s="72">
        <f>SUM(N905:P905)</f>
        <v/>
      </c>
      <c r="R905" s="72">
        <f>IF(YEAR(M905)&lt;&gt;YEAR(M904), R904*EXP($C$20/52)+(-MAX(Q$2:Q904)*$C$19), R904*EXP($C$20/52))</f>
        <v/>
      </c>
      <c r="S905" s="73">
        <f>Q905/-R905</f>
        <v/>
      </c>
      <c r="T905" s="67" t="n"/>
      <c r="U905" s="67" t="n"/>
      <c r="V905" s="67" t="n"/>
    </row>
    <row r="906">
      <c r="H906" s="104" t="n">
        <v>37648</v>
      </c>
      <c r="I906" s="105" t="n">
        <v>983.049987792968</v>
      </c>
      <c r="J906" s="106" t="n">
        <v>0.8521141263498624</v>
      </c>
      <c r="K906" s="107">
        <f>K905*(1+Tbill_YTM)^(1/52)</f>
        <v/>
      </c>
      <c r="L906" s="67" t="n"/>
      <c r="M906" s="104" t="n">
        <v>37648</v>
      </c>
      <c r="N906" s="108">
        <f>N905*($I906/$I905)</f>
        <v/>
      </c>
      <c r="O906" s="108">
        <f t="array" ref="O906">IF(YEAR(M906)&lt;&gt;YEAR(M905),IF(O905&gt;INDEX(Table2xAcq.1[],_xlfn.AGGREGATE(15,6,(ROW(Tableyear1[])-ROW(INDEX(Tableyear1[],1,1))+1)/(YEAR(Tableyear1[])=YEAR(M905)),1)),O905-(O905-INDEX(Table2xAcq.1[],_xlfn.AGGREGATE(15,6,(ROW(Tableyear1[])-ROW(INDEX(Tableyear1[],1,1))+1)/(YEAR(Tableyear1[])=YEAR(M905)),1)))*$C$25,O905+MAX($Q$2:Q905)*$C$19),O905)*($J906/$J905)</f>
        <v/>
      </c>
      <c r="P906" s="108">
        <f t="array" ref="P906">IF(YEAR(M906)&lt;&gt;YEAR(M905),IF(O905&gt;INDEX(Table2xAcq.1[],_xlfn.AGGREGATE(15,6,(ROW(Tableyear1[])-ROW(INDEX(Tableyear1[],1,1))+1)/(YEAR(Tableyear1[])=YEAR(M905)),1)),P905+(O905-INDEX(Table2xAcq.1[],_xlfn.AGGREGATE(15,6,(ROW(Tableyear1[])-ROW(INDEX(Tableyear1[],1,1))+1)/(YEAR(Tableyear1[])=YEAR(M905)),1)))*$C$25,P905-MAX($Q$2:Q905)*$C$19),P905)*(1+Tbill_YTM)^(1/52)</f>
        <v/>
      </c>
      <c r="Q906" s="72">
        <f>SUM(N906:P906)</f>
        <v/>
      </c>
      <c r="R906" s="72">
        <f>IF(YEAR(M906)&lt;&gt;YEAR(M905), R905*EXP($C$20/52)+(-MAX(Q$2:Q905)*$C$19), R905*EXP($C$20/52))</f>
        <v/>
      </c>
      <c r="S906" s="73">
        <f>Q906/-R906</f>
        <v/>
      </c>
      <c r="T906" s="67" t="n"/>
      <c r="U906" s="67" t="n"/>
      <c r="V906" s="67" t="n"/>
    </row>
    <row r="907">
      <c r="H907" s="104" t="n">
        <v>37655</v>
      </c>
      <c r="I907" s="105" t="n">
        <v>957.049987792968</v>
      </c>
      <c r="J907" s="106" t="n">
        <v>0.8070401879739794</v>
      </c>
      <c r="K907" s="107">
        <f>K906*(1+Tbill_YTM)^(1/52)</f>
        <v/>
      </c>
      <c r="L907" s="67" t="n"/>
      <c r="M907" s="104" t="n">
        <v>37655</v>
      </c>
      <c r="N907" s="108">
        <f>N906*($I907/$I906)</f>
        <v/>
      </c>
      <c r="O907" s="108">
        <f t="array" ref="O907">IF(YEAR(M907)&lt;&gt;YEAR(M906),IF(O906&gt;INDEX(Table2xAcq.1[],_xlfn.AGGREGATE(15,6,(ROW(Tableyear1[])-ROW(INDEX(Tableyear1[],1,1))+1)/(YEAR(Tableyear1[])=YEAR(M906)),1)),O906-(O906-INDEX(Table2xAcq.1[],_xlfn.AGGREGATE(15,6,(ROW(Tableyear1[])-ROW(INDEX(Tableyear1[],1,1))+1)/(YEAR(Tableyear1[])=YEAR(M906)),1)))*$C$25,O906+MAX($Q$2:Q906)*$C$19),O906)*($J907/$J906)</f>
        <v/>
      </c>
      <c r="P907" s="108">
        <f t="array" ref="P907">IF(YEAR(M907)&lt;&gt;YEAR(M906),IF(O906&gt;INDEX(Table2xAcq.1[],_xlfn.AGGREGATE(15,6,(ROW(Tableyear1[])-ROW(INDEX(Tableyear1[],1,1))+1)/(YEAR(Tableyear1[])=YEAR(M906)),1)),P906+(O906-INDEX(Table2xAcq.1[],_xlfn.AGGREGATE(15,6,(ROW(Tableyear1[])-ROW(INDEX(Tableyear1[],1,1))+1)/(YEAR(Tableyear1[])=YEAR(M906)),1)))*$C$25,P906-MAX($Q$2:Q906)*$C$19),P906)*(1+Tbill_YTM)^(1/52)</f>
        <v/>
      </c>
      <c r="Q907" s="72">
        <f>SUM(N907:P907)</f>
        <v/>
      </c>
      <c r="R907" s="72">
        <f>IF(YEAR(M907)&lt;&gt;YEAR(M906), R906*EXP($C$20/52)+(-MAX(Q$2:Q906)*$C$19), R906*EXP($C$20/52))</f>
        <v/>
      </c>
      <c r="S907" s="73">
        <f>Q907/-R907</f>
        <v/>
      </c>
      <c r="T907" s="67" t="n"/>
      <c r="U907" s="67" t="n"/>
      <c r="V907" s="67" t="n"/>
    </row>
    <row r="908">
      <c r="H908" s="104" t="n">
        <v>37662</v>
      </c>
      <c r="I908" s="105" t="n">
        <v>982.090026855468</v>
      </c>
      <c r="J908" s="106" t="n">
        <v>0.8492706212630028</v>
      </c>
      <c r="K908" s="107">
        <f>K907*(1+Tbill_YTM)^(1/52)</f>
        <v/>
      </c>
      <c r="L908" s="67" t="n"/>
      <c r="M908" s="104" t="n">
        <v>37662</v>
      </c>
      <c r="N908" s="108">
        <f>N907*($I908/$I907)</f>
        <v/>
      </c>
      <c r="O908" s="108">
        <f t="array" ref="O908">IF(YEAR(M908)&lt;&gt;YEAR(M907),IF(O907&gt;INDEX(Table2xAcq.1[],_xlfn.AGGREGATE(15,6,(ROW(Tableyear1[])-ROW(INDEX(Tableyear1[],1,1))+1)/(YEAR(Tableyear1[])=YEAR(M907)),1)),O907-(O907-INDEX(Table2xAcq.1[],_xlfn.AGGREGATE(15,6,(ROW(Tableyear1[])-ROW(INDEX(Tableyear1[],1,1))+1)/(YEAR(Tableyear1[])=YEAR(M907)),1)))*$C$25,O907+MAX($Q$2:Q907)*$C$19),O907)*($J908/$J907)</f>
        <v/>
      </c>
      <c r="P908" s="108">
        <f t="array" ref="P908">IF(YEAR(M908)&lt;&gt;YEAR(M907),IF(O907&gt;INDEX(Table2xAcq.1[],_xlfn.AGGREGATE(15,6,(ROW(Tableyear1[])-ROW(INDEX(Tableyear1[],1,1))+1)/(YEAR(Tableyear1[])=YEAR(M907)),1)),P907+(O907-INDEX(Table2xAcq.1[],_xlfn.AGGREGATE(15,6,(ROW(Tableyear1[])-ROW(INDEX(Tableyear1[],1,1))+1)/(YEAR(Tableyear1[])=YEAR(M907)),1)))*$C$25,P907-MAX($Q$2:Q907)*$C$19),P907)*(1+Tbill_YTM)^(1/52)</f>
        <v/>
      </c>
      <c r="Q908" s="72">
        <f>SUM(N908:P908)</f>
        <v/>
      </c>
      <c r="R908" s="72">
        <f>IF(YEAR(M908)&lt;&gt;YEAR(M907), R907*EXP($C$20/52)+(-MAX(Q$2:Q907)*$C$19), R907*EXP($C$20/52))</f>
        <v/>
      </c>
      <c r="S908" s="73">
        <f>Q908/-R908</f>
        <v/>
      </c>
      <c r="T908" s="67" t="n"/>
      <c r="U908" s="67" t="n"/>
      <c r="V908" s="67" t="n"/>
    </row>
    <row r="909">
      <c r="E909" s="4" t="n"/>
      <c r="F909" s="4" t="n"/>
      <c r="H909" s="104" t="n">
        <v>37669</v>
      </c>
      <c r="I909" s="105" t="n">
        <v>1015.91998291015</v>
      </c>
      <c r="J909" s="106" t="n">
        <v>0.9077801000484711</v>
      </c>
      <c r="K909" s="107">
        <f>K908*(1+Tbill_YTM)^(1/52)</f>
        <v/>
      </c>
      <c r="L909" s="67" t="n"/>
      <c r="M909" s="104" t="n">
        <v>37669</v>
      </c>
      <c r="N909" s="108">
        <f>N908*($I909/$I908)</f>
        <v/>
      </c>
      <c r="O909" s="108">
        <f t="array" ref="O909">IF(YEAR(M909)&lt;&gt;YEAR(M908),IF(O908&gt;INDEX(Table2xAcq.1[],_xlfn.AGGREGATE(15,6,(ROW(Tableyear1[])-ROW(INDEX(Tableyear1[],1,1))+1)/(YEAR(Tableyear1[])=YEAR(M908)),1)),O908-(O908-INDEX(Table2xAcq.1[],_xlfn.AGGREGATE(15,6,(ROW(Tableyear1[])-ROW(INDEX(Tableyear1[],1,1))+1)/(YEAR(Tableyear1[])=YEAR(M908)),1)))*$C$25,O908+MAX($Q$2:Q908)*$C$19),O908)*($J909/$J908)</f>
        <v/>
      </c>
      <c r="P909" s="108">
        <f t="array" ref="P909">IF(YEAR(M909)&lt;&gt;YEAR(M908),IF(O908&gt;INDEX(Table2xAcq.1[],_xlfn.AGGREGATE(15,6,(ROW(Tableyear1[])-ROW(INDEX(Tableyear1[],1,1))+1)/(YEAR(Tableyear1[])=YEAR(M908)),1)),P908+(O908-INDEX(Table2xAcq.1[],_xlfn.AGGREGATE(15,6,(ROW(Tableyear1[])-ROW(INDEX(Tableyear1[],1,1))+1)/(YEAR(Tableyear1[])=YEAR(M908)),1)))*$C$25,P908-MAX($Q$2:Q908)*$C$19),P908)*(1+Tbill_YTM)^(1/52)</f>
        <v/>
      </c>
      <c r="Q909" s="72">
        <f>SUM(N909:P909)</f>
        <v/>
      </c>
      <c r="R909" s="72">
        <f>IF(YEAR(M909)&lt;&gt;YEAR(M908), R908*EXP($C$20/52)+(-MAX(Q$2:Q908)*$C$19), R908*EXP($C$20/52))</f>
        <v/>
      </c>
      <c r="S909" s="73">
        <f>Q909/-R909</f>
        <v/>
      </c>
      <c r="T909" s="67" t="n"/>
      <c r="U909" s="67" t="n"/>
      <c r="V909" s="67" t="n"/>
    </row>
    <row r="910">
      <c r="B910" s="27" t="n"/>
      <c r="C910" s="4" t="n"/>
      <c r="D910" s="4" t="n"/>
      <c r="H910" s="104" t="n">
        <v>37676</v>
      </c>
      <c r="I910" s="105" t="n">
        <v>1009.73999023437</v>
      </c>
      <c r="J910" s="106" t="n">
        <v>0.8967357767476378</v>
      </c>
      <c r="K910" s="107">
        <f>K909*(1+Tbill_YTM)^(1/52)</f>
        <v/>
      </c>
      <c r="L910" s="67" t="n"/>
      <c r="M910" s="104" t="n">
        <v>37676</v>
      </c>
      <c r="N910" s="108">
        <f>N909*($I910/$I909)</f>
        <v/>
      </c>
      <c r="O910" s="108">
        <f t="array" ref="O910">IF(YEAR(M910)&lt;&gt;YEAR(M909),IF(O909&gt;INDEX(Table2xAcq.1[],_xlfn.AGGREGATE(15,6,(ROW(Tableyear1[])-ROW(INDEX(Tableyear1[],1,1))+1)/(YEAR(Tableyear1[])=YEAR(M909)),1)),O909-(O909-INDEX(Table2xAcq.1[],_xlfn.AGGREGATE(15,6,(ROW(Tableyear1[])-ROW(INDEX(Tableyear1[],1,1))+1)/(YEAR(Tableyear1[])=YEAR(M909)),1)))*$C$25,O909+MAX($Q$2:Q909)*$C$19),O909)*($J910/$J909)</f>
        <v/>
      </c>
      <c r="P910" s="108">
        <f t="array" ref="P910">IF(YEAR(M910)&lt;&gt;YEAR(M909),IF(O909&gt;INDEX(Table2xAcq.1[],_xlfn.AGGREGATE(15,6,(ROW(Tableyear1[])-ROW(INDEX(Tableyear1[],1,1))+1)/(YEAR(Tableyear1[])=YEAR(M909)),1)),P909+(O909-INDEX(Table2xAcq.1[],_xlfn.AGGREGATE(15,6,(ROW(Tableyear1[])-ROW(INDEX(Tableyear1[],1,1))+1)/(YEAR(Tableyear1[])=YEAR(M909)),1)))*$C$25,P909-MAX($Q$2:Q909)*$C$19),P909)*(1+Tbill_YTM)^(1/52)</f>
        <v/>
      </c>
      <c r="Q910" s="72">
        <f>SUM(N910:P910)</f>
        <v/>
      </c>
      <c r="R910" s="72">
        <f>IF(YEAR(M910)&lt;&gt;YEAR(M909), R909*EXP($C$20/52)+(-MAX(Q$2:Q909)*$C$19), R909*EXP($C$20/52))</f>
        <v/>
      </c>
      <c r="S910" s="73">
        <f>Q910/-R910</f>
        <v/>
      </c>
      <c r="T910" s="67" t="n"/>
      <c r="U910" s="67" t="n"/>
      <c r="V910" s="67" t="n"/>
    </row>
    <row r="911">
      <c r="H911" s="104" t="n">
        <v>37683</v>
      </c>
      <c r="I911" s="105" t="n">
        <v>986.820007324218</v>
      </c>
      <c r="J911" s="106" t="n">
        <v>0.8560259526805387</v>
      </c>
      <c r="K911" s="107">
        <f>K910*(1+Tbill_YTM)^(1/52)</f>
        <v/>
      </c>
      <c r="L911" s="67" t="n"/>
      <c r="M911" s="104" t="n">
        <v>37683</v>
      </c>
      <c r="N911" s="108">
        <f>N910*($I911/$I910)</f>
        <v/>
      </c>
      <c r="O911" s="108">
        <f t="array" ref="O911">IF(YEAR(M911)&lt;&gt;YEAR(M910),IF(O910&gt;INDEX(Table2xAcq.1[],_xlfn.AGGREGATE(15,6,(ROW(Tableyear1[])-ROW(INDEX(Tableyear1[],1,1))+1)/(YEAR(Tableyear1[])=YEAR(M910)),1)),O910-(O910-INDEX(Table2xAcq.1[],_xlfn.AGGREGATE(15,6,(ROW(Tableyear1[])-ROW(INDEX(Tableyear1[],1,1))+1)/(YEAR(Tableyear1[])=YEAR(M910)),1)))*$C$25,O910+MAX($Q$2:Q910)*$C$19),O910)*($J911/$J910)</f>
        <v/>
      </c>
      <c r="P911" s="108">
        <f t="array" ref="P911">IF(YEAR(M911)&lt;&gt;YEAR(M910),IF(O910&gt;INDEX(Table2xAcq.1[],_xlfn.AGGREGATE(15,6,(ROW(Tableyear1[])-ROW(INDEX(Tableyear1[],1,1))+1)/(YEAR(Tableyear1[])=YEAR(M910)),1)),P910+(O910-INDEX(Table2xAcq.1[],_xlfn.AGGREGATE(15,6,(ROW(Tableyear1[])-ROW(INDEX(Tableyear1[],1,1))+1)/(YEAR(Tableyear1[])=YEAR(M910)),1)))*$C$25,P910-MAX($Q$2:Q910)*$C$19),P910)*(1+Tbill_YTM)^(1/52)</f>
        <v/>
      </c>
      <c r="Q911" s="72">
        <f>SUM(N911:P911)</f>
        <v/>
      </c>
      <c r="R911" s="72">
        <f>IF(YEAR(M911)&lt;&gt;YEAR(M910), R910*EXP($C$20/52)+(-MAX(Q$2:Q910)*$C$19), R910*EXP($C$20/52))</f>
        <v/>
      </c>
      <c r="S911" s="73">
        <f>Q911/-R911</f>
        <v/>
      </c>
      <c r="T911" s="67" t="n"/>
      <c r="U911" s="67" t="n"/>
      <c r="V911" s="67" t="n"/>
    </row>
    <row r="912">
      <c r="H912" s="104" t="n">
        <v>37690</v>
      </c>
      <c r="I912" s="105" t="n">
        <v>1030.44995117187</v>
      </c>
      <c r="J912" s="106" t="n">
        <v>0.9317203325479587</v>
      </c>
      <c r="K912" s="107">
        <f>K911*(1+Tbill_YTM)^(1/52)</f>
        <v/>
      </c>
      <c r="L912" s="67" t="n"/>
      <c r="M912" s="104" t="n">
        <v>37690</v>
      </c>
      <c r="N912" s="108">
        <f>N911*($I912/$I911)</f>
        <v/>
      </c>
      <c r="O912" s="108">
        <f t="array" ref="O912">IF(YEAR(M912)&lt;&gt;YEAR(M911),IF(O911&gt;INDEX(Table2xAcq.1[],_xlfn.AGGREGATE(15,6,(ROW(Tableyear1[])-ROW(INDEX(Tableyear1[],1,1))+1)/(YEAR(Tableyear1[])=YEAR(M911)),1)),O911-(O911-INDEX(Table2xAcq.1[],_xlfn.AGGREGATE(15,6,(ROW(Tableyear1[])-ROW(INDEX(Tableyear1[],1,1))+1)/(YEAR(Tableyear1[])=YEAR(M911)),1)))*$C$25,O911+MAX($Q$2:Q911)*$C$19),O911)*($J912/$J911)</f>
        <v/>
      </c>
      <c r="P912" s="108">
        <f t="array" ref="P912">IF(YEAR(M912)&lt;&gt;YEAR(M911),IF(O911&gt;INDEX(Table2xAcq.1[],_xlfn.AGGREGATE(15,6,(ROW(Tableyear1[])-ROW(INDEX(Tableyear1[],1,1))+1)/(YEAR(Tableyear1[])=YEAR(M911)),1)),P911+(O911-INDEX(Table2xAcq.1[],_xlfn.AGGREGATE(15,6,(ROW(Tableyear1[])-ROW(INDEX(Tableyear1[],1,1))+1)/(YEAR(Tableyear1[])=YEAR(M911)),1)))*$C$25,P911-MAX($Q$2:Q911)*$C$19),P911)*(1+Tbill_YTM)^(1/52)</f>
        <v/>
      </c>
      <c r="Q912" s="72">
        <f>SUM(N912:P912)</f>
        <v/>
      </c>
      <c r="R912" s="72">
        <f>IF(YEAR(M912)&lt;&gt;YEAR(M911), R911*EXP($C$20/52)+(-MAX(Q$2:Q911)*$C$19), R911*EXP($C$20/52))</f>
        <v/>
      </c>
      <c r="S912" s="73">
        <f>Q912/-R912</f>
        <v/>
      </c>
      <c r="T912" s="67" t="n"/>
      <c r="U912" s="67" t="n"/>
      <c r="V912" s="67" t="n"/>
    </row>
    <row r="913">
      <c r="H913" s="104" t="n">
        <v>37697</v>
      </c>
      <c r="I913" s="105" t="n">
        <v>1093.11999511718</v>
      </c>
      <c r="J913" s="106" t="n">
        <v>1.045051317947327</v>
      </c>
      <c r="K913" s="107">
        <f>K912*(1+Tbill_YTM)^(1/52)</f>
        <v/>
      </c>
      <c r="L913" s="67" t="n"/>
      <c r="M913" s="104" t="n">
        <v>37697</v>
      </c>
      <c r="N913" s="108">
        <f>N912*($I913/$I912)</f>
        <v/>
      </c>
      <c r="O913" s="108">
        <f t="array" ref="O913">IF(YEAR(M913)&lt;&gt;YEAR(M912),IF(O912&gt;INDEX(Table2xAcq.1[],_xlfn.AGGREGATE(15,6,(ROW(Tableyear1[])-ROW(INDEX(Tableyear1[],1,1))+1)/(YEAR(Tableyear1[])=YEAR(M912)),1)),O912-(O912-INDEX(Table2xAcq.1[],_xlfn.AGGREGATE(15,6,(ROW(Tableyear1[])-ROW(INDEX(Tableyear1[],1,1))+1)/(YEAR(Tableyear1[])=YEAR(M912)),1)))*$C$25,O912+MAX($Q$2:Q912)*$C$19),O912)*($J913/$J912)</f>
        <v/>
      </c>
      <c r="P913" s="108">
        <f t="array" ref="P913">IF(YEAR(M913)&lt;&gt;YEAR(M912),IF(O912&gt;INDEX(Table2xAcq.1[],_xlfn.AGGREGATE(15,6,(ROW(Tableyear1[])-ROW(INDEX(Tableyear1[],1,1))+1)/(YEAR(Tableyear1[])=YEAR(M912)),1)),P912+(O912-INDEX(Table2xAcq.1[],_xlfn.AGGREGATE(15,6,(ROW(Tableyear1[])-ROW(INDEX(Tableyear1[],1,1))+1)/(YEAR(Tableyear1[])=YEAR(M912)),1)))*$C$25,P912-MAX($Q$2:Q912)*$C$19),P912)*(1+Tbill_YTM)^(1/52)</f>
        <v/>
      </c>
      <c r="Q913" s="72">
        <f>SUM(N913:P913)</f>
        <v/>
      </c>
      <c r="R913" s="72">
        <f>IF(YEAR(M913)&lt;&gt;YEAR(M912), R912*EXP($C$20/52)+(-MAX(Q$2:Q912)*$C$19), R912*EXP($C$20/52))</f>
        <v/>
      </c>
      <c r="S913" s="73">
        <f>Q913/-R913</f>
        <v/>
      </c>
      <c r="T913" s="67" t="n"/>
      <c r="U913" s="67" t="n"/>
      <c r="V913" s="67" t="n"/>
    </row>
    <row r="914">
      <c r="H914" s="104" t="n">
        <v>37704</v>
      </c>
      <c r="I914" s="105" t="n">
        <v>1046.71997070312</v>
      </c>
      <c r="J914" s="106" t="n">
        <v>0.9563320430583819</v>
      </c>
      <c r="K914" s="107">
        <f>K913*(1+Tbill_YTM)^(1/52)</f>
        <v/>
      </c>
      <c r="L914" s="67" t="n"/>
      <c r="M914" s="104" t="n">
        <v>37704</v>
      </c>
      <c r="N914" s="108">
        <f>N913*($I914/$I913)</f>
        <v/>
      </c>
      <c r="O914" s="108">
        <f t="array" ref="O914">IF(YEAR(M914)&lt;&gt;YEAR(M913),IF(O913&gt;INDEX(Table2xAcq.1[],_xlfn.AGGREGATE(15,6,(ROW(Tableyear1[])-ROW(INDEX(Tableyear1[],1,1))+1)/(YEAR(Tableyear1[])=YEAR(M913)),1)),O913-(O913-INDEX(Table2xAcq.1[],_xlfn.AGGREGATE(15,6,(ROW(Tableyear1[])-ROW(INDEX(Tableyear1[],1,1))+1)/(YEAR(Tableyear1[])=YEAR(M913)),1)))*$C$25,O913+MAX($Q$2:Q913)*$C$19),O913)*($J914/$J913)</f>
        <v/>
      </c>
      <c r="P914" s="108">
        <f t="array" ref="P914">IF(YEAR(M914)&lt;&gt;YEAR(M913),IF(O913&gt;INDEX(Table2xAcq.1[],_xlfn.AGGREGATE(15,6,(ROW(Tableyear1[])-ROW(INDEX(Tableyear1[],1,1))+1)/(YEAR(Tableyear1[])=YEAR(M913)),1)),P913+(O913-INDEX(Table2xAcq.1[],_xlfn.AGGREGATE(15,6,(ROW(Tableyear1[])-ROW(INDEX(Tableyear1[],1,1))+1)/(YEAR(Tableyear1[])=YEAR(M913)),1)))*$C$25,P913-MAX($Q$2:Q913)*$C$19),P913)*(1+Tbill_YTM)^(1/52)</f>
        <v/>
      </c>
      <c r="Q914" s="72">
        <f>SUM(N914:P914)</f>
        <v/>
      </c>
      <c r="R914" s="72">
        <f>IF(YEAR(M914)&lt;&gt;YEAR(M913), R913*EXP($C$20/52)+(-MAX(Q$2:Q913)*$C$19), R913*EXP($C$20/52))</f>
        <v/>
      </c>
      <c r="S914" s="73">
        <f>Q914/-R914</f>
        <v/>
      </c>
      <c r="T914" s="67" t="n"/>
      <c r="U914" s="67" t="n"/>
      <c r="V914" s="67" t="n"/>
    </row>
    <row r="915">
      <c r="H915" s="104" t="n">
        <v>37711</v>
      </c>
      <c r="I915" s="105" t="n">
        <v>1050.69995117187</v>
      </c>
      <c r="J915" s="106" t="n">
        <v>0.9636046335497154</v>
      </c>
      <c r="K915" s="107">
        <f>K914*(1+Tbill_YTM)^(1/52)</f>
        <v/>
      </c>
      <c r="L915" s="67" t="n"/>
      <c r="M915" s="104" t="n">
        <v>37711</v>
      </c>
      <c r="N915" s="108">
        <f>N914*($I915/$I914)</f>
        <v/>
      </c>
      <c r="O915" s="108">
        <f t="array" ref="O915">IF(YEAR(M915)&lt;&gt;YEAR(M914),IF(O914&gt;INDEX(Table2xAcq.1[],_xlfn.AGGREGATE(15,6,(ROW(Tableyear1[])-ROW(INDEX(Tableyear1[],1,1))+1)/(YEAR(Tableyear1[])=YEAR(M914)),1)),O914-(O914-INDEX(Table2xAcq.1[],_xlfn.AGGREGATE(15,6,(ROW(Tableyear1[])-ROW(INDEX(Tableyear1[],1,1))+1)/(YEAR(Tableyear1[])=YEAR(M914)),1)))*$C$25,O914+MAX($Q$2:Q914)*$C$19),O914)*($J915/$J914)</f>
        <v/>
      </c>
      <c r="P915" s="108">
        <f t="array" ref="P915">IF(YEAR(M915)&lt;&gt;YEAR(M914),IF(O914&gt;INDEX(Table2xAcq.1[],_xlfn.AGGREGATE(15,6,(ROW(Tableyear1[])-ROW(INDEX(Tableyear1[],1,1))+1)/(YEAR(Tableyear1[])=YEAR(M914)),1)),P914+(O914-INDEX(Table2xAcq.1[],_xlfn.AGGREGATE(15,6,(ROW(Tableyear1[])-ROW(INDEX(Tableyear1[],1,1))+1)/(YEAR(Tableyear1[])=YEAR(M914)),1)))*$C$25,P914-MAX($Q$2:Q914)*$C$19),P914)*(1+Tbill_YTM)^(1/52)</f>
        <v/>
      </c>
      <c r="Q915" s="72">
        <f>SUM(N915:P915)</f>
        <v/>
      </c>
      <c r="R915" s="72">
        <f>IF(YEAR(M915)&lt;&gt;YEAR(M914), R914*EXP($C$20/52)+(-MAX(Q$2:Q914)*$C$19), R914*EXP($C$20/52))</f>
        <v/>
      </c>
      <c r="S915" s="73">
        <f>Q915/-R915</f>
        <v/>
      </c>
      <c r="T915" s="67" t="n"/>
      <c r="U915" s="67" t="n"/>
      <c r="V915" s="67" t="n"/>
    </row>
    <row r="916">
      <c r="H916" s="104" t="n">
        <v>37718</v>
      </c>
      <c r="I916" s="105" t="n">
        <v>1026.15002441406</v>
      </c>
      <c r="J916" s="106" t="n">
        <v>0.9185747976755492</v>
      </c>
      <c r="K916" s="107">
        <f>K915*(1+Tbill_YTM)^(1/52)</f>
        <v/>
      </c>
      <c r="L916" s="67" t="n"/>
      <c r="M916" s="104" t="n">
        <v>37718</v>
      </c>
      <c r="N916" s="108">
        <f>N915*($I916/$I915)</f>
        <v/>
      </c>
      <c r="O916" s="108">
        <f t="array" ref="O916">IF(YEAR(M916)&lt;&gt;YEAR(M915),IF(O915&gt;INDEX(Table2xAcq.1[],_xlfn.AGGREGATE(15,6,(ROW(Tableyear1[])-ROW(INDEX(Tableyear1[],1,1))+1)/(YEAR(Tableyear1[])=YEAR(M915)),1)),O915-(O915-INDEX(Table2xAcq.1[],_xlfn.AGGREGATE(15,6,(ROW(Tableyear1[])-ROW(INDEX(Tableyear1[],1,1))+1)/(YEAR(Tableyear1[])=YEAR(M915)),1)))*$C$25,O915+MAX($Q$2:Q915)*$C$19),O915)*($J916/$J915)</f>
        <v/>
      </c>
      <c r="P916" s="108">
        <f t="array" ref="P916">IF(YEAR(M916)&lt;&gt;YEAR(M915),IF(O915&gt;INDEX(Table2xAcq.1[],_xlfn.AGGREGATE(15,6,(ROW(Tableyear1[])-ROW(INDEX(Tableyear1[],1,1))+1)/(YEAR(Tableyear1[])=YEAR(M915)),1)),P915+(O915-INDEX(Table2xAcq.1[],_xlfn.AGGREGATE(15,6,(ROW(Tableyear1[])-ROW(INDEX(Tableyear1[],1,1))+1)/(YEAR(Tableyear1[])=YEAR(M915)),1)))*$C$25,P915-MAX($Q$2:Q915)*$C$19),P915)*(1+Tbill_YTM)^(1/52)</f>
        <v/>
      </c>
      <c r="Q916" s="72">
        <f>SUM(N916:P916)</f>
        <v/>
      </c>
      <c r="R916" s="72">
        <f>IF(YEAR(M916)&lt;&gt;YEAR(M915), R915*EXP($C$20/52)+(-MAX(Q$2:Q915)*$C$19), R915*EXP($C$20/52))</f>
        <v/>
      </c>
      <c r="S916" s="73">
        <f>Q916/-R916</f>
        <v/>
      </c>
      <c r="T916" s="67" t="n"/>
      <c r="U916" s="67" t="n"/>
      <c r="V916" s="67" t="n"/>
    </row>
    <row r="917">
      <c r="H917" s="104" t="n">
        <v>37725</v>
      </c>
      <c r="I917" s="105" t="n">
        <v>1083.56005859375</v>
      </c>
      <c r="J917" s="106" t="n">
        <v>1.021357839680089</v>
      </c>
      <c r="K917" s="107">
        <f>K916*(1+Tbill_YTM)^(1/52)</f>
        <v/>
      </c>
      <c r="L917" s="67" t="n"/>
      <c r="M917" s="104" t="n">
        <v>37725</v>
      </c>
      <c r="N917" s="108">
        <f>N916*($I917/$I916)</f>
        <v/>
      </c>
      <c r="O917" s="108">
        <f t="array" ref="O917">IF(YEAR(M917)&lt;&gt;YEAR(M916),IF(O916&gt;INDEX(Table2xAcq.1[],_xlfn.AGGREGATE(15,6,(ROW(Tableyear1[])-ROW(INDEX(Tableyear1[],1,1))+1)/(YEAR(Tableyear1[])=YEAR(M916)),1)),O916-(O916-INDEX(Table2xAcq.1[],_xlfn.AGGREGATE(15,6,(ROW(Tableyear1[])-ROW(INDEX(Tableyear1[],1,1))+1)/(YEAR(Tableyear1[])=YEAR(M916)),1)))*$C$25,O916+MAX($Q$2:Q916)*$C$19),O916)*($J917/$J916)</f>
        <v/>
      </c>
      <c r="P917" s="108">
        <f t="array" ref="P917">IF(YEAR(M917)&lt;&gt;YEAR(M916),IF(O916&gt;INDEX(Table2xAcq.1[],_xlfn.AGGREGATE(15,6,(ROW(Tableyear1[])-ROW(INDEX(Tableyear1[],1,1))+1)/(YEAR(Tableyear1[])=YEAR(M916)),1)),P916+(O916-INDEX(Table2xAcq.1[],_xlfn.AGGREGATE(15,6,(ROW(Tableyear1[])-ROW(INDEX(Tableyear1[],1,1))+1)/(YEAR(Tableyear1[])=YEAR(M916)),1)))*$C$25,P916-MAX($Q$2:Q916)*$C$19),P916)*(1+Tbill_YTM)^(1/52)</f>
        <v/>
      </c>
      <c r="Q917" s="72">
        <f>SUM(N917:P917)</f>
        <v/>
      </c>
      <c r="R917" s="72">
        <f>IF(YEAR(M917)&lt;&gt;YEAR(M916), R916*EXP($C$20/52)+(-MAX(Q$2:Q916)*$C$19), R916*EXP($C$20/52))</f>
        <v/>
      </c>
      <c r="S917" s="73">
        <f>Q917/-R917</f>
        <v/>
      </c>
      <c r="T917" s="67" t="n"/>
      <c r="U917" s="67" t="n"/>
      <c r="V917" s="67" t="n"/>
    </row>
    <row r="918">
      <c r="H918" s="104" t="n">
        <v>37732</v>
      </c>
      <c r="I918" s="105" t="n">
        <v>1083.18994140625</v>
      </c>
      <c r="J918" s="106" t="n">
        <v>1.020660098769366</v>
      </c>
      <c r="K918" s="107">
        <f>K917*(1+Tbill_YTM)^(1/52)</f>
        <v/>
      </c>
      <c r="L918" s="67" t="n"/>
      <c r="M918" s="104" t="n">
        <v>37732</v>
      </c>
      <c r="N918" s="108">
        <f>N917*($I918/$I917)</f>
        <v/>
      </c>
      <c r="O918" s="108">
        <f t="array" ref="O918">IF(YEAR(M918)&lt;&gt;YEAR(M917),IF(O917&gt;INDEX(Table2xAcq.1[],_xlfn.AGGREGATE(15,6,(ROW(Tableyear1[])-ROW(INDEX(Tableyear1[],1,1))+1)/(YEAR(Tableyear1[])=YEAR(M917)),1)),O917-(O917-INDEX(Table2xAcq.1[],_xlfn.AGGREGATE(15,6,(ROW(Tableyear1[])-ROW(INDEX(Tableyear1[],1,1))+1)/(YEAR(Tableyear1[])=YEAR(M917)),1)))*$C$25,O917+MAX($Q$2:Q917)*$C$19),O917)*($J918/$J917)</f>
        <v/>
      </c>
      <c r="P918" s="108">
        <f t="array" ref="P918">IF(YEAR(M918)&lt;&gt;YEAR(M917),IF(O917&gt;INDEX(Table2xAcq.1[],_xlfn.AGGREGATE(15,6,(ROW(Tableyear1[])-ROW(INDEX(Tableyear1[],1,1))+1)/(YEAR(Tableyear1[])=YEAR(M917)),1)),P917+(O917-INDEX(Table2xAcq.1[],_xlfn.AGGREGATE(15,6,(ROW(Tableyear1[])-ROW(INDEX(Tableyear1[],1,1))+1)/(YEAR(Tableyear1[])=YEAR(M917)),1)))*$C$25,P917-MAX($Q$2:Q917)*$C$19),P917)*(1+Tbill_YTM)^(1/52)</f>
        <v/>
      </c>
      <c r="Q918" s="72">
        <f>SUM(N918:P918)</f>
        <v/>
      </c>
      <c r="R918" s="72">
        <f>IF(YEAR(M918)&lt;&gt;YEAR(M917), R917*EXP($C$20/52)+(-MAX(Q$2:Q917)*$C$19), R917*EXP($C$20/52))</f>
        <v/>
      </c>
      <c r="S918" s="73">
        <f>Q918/-R918</f>
        <v/>
      </c>
      <c r="T918" s="67" t="n"/>
      <c r="U918" s="67" t="n"/>
      <c r="V918" s="67" t="n"/>
    </row>
    <row r="919">
      <c r="H919" s="104" t="n">
        <v>37739</v>
      </c>
      <c r="I919" s="105" t="n">
        <v>1136.34997558593</v>
      </c>
      <c r="J919" s="106" t="n">
        <v>1.120842575844392</v>
      </c>
      <c r="K919" s="107">
        <f>K918*(1+Tbill_YTM)^(1/52)</f>
        <v/>
      </c>
      <c r="L919" s="67" t="n"/>
      <c r="M919" s="104" t="n">
        <v>37739</v>
      </c>
      <c r="N919" s="108">
        <f>N918*($I919/$I918)</f>
        <v/>
      </c>
      <c r="O919" s="108">
        <f t="array" ref="O919">IF(YEAR(M919)&lt;&gt;YEAR(M918),IF(O918&gt;INDEX(Table2xAcq.1[],_xlfn.AGGREGATE(15,6,(ROW(Tableyear1[])-ROW(INDEX(Tableyear1[],1,1))+1)/(YEAR(Tableyear1[])=YEAR(M918)),1)),O918-(O918-INDEX(Table2xAcq.1[],_xlfn.AGGREGATE(15,6,(ROW(Tableyear1[])-ROW(INDEX(Tableyear1[],1,1))+1)/(YEAR(Tableyear1[])=YEAR(M918)),1)))*$C$25,O918+MAX($Q$2:Q918)*$C$19),O918)*($J919/$J918)</f>
        <v/>
      </c>
      <c r="P919" s="108">
        <f t="array" ref="P919">IF(YEAR(M919)&lt;&gt;YEAR(M918),IF(O918&gt;INDEX(Table2xAcq.1[],_xlfn.AGGREGATE(15,6,(ROW(Tableyear1[])-ROW(INDEX(Tableyear1[],1,1))+1)/(YEAR(Tableyear1[])=YEAR(M918)),1)),P918+(O918-INDEX(Table2xAcq.1[],_xlfn.AGGREGATE(15,6,(ROW(Tableyear1[])-ROW(INDEX(Tableyear1[],1,1))+1)/(YEAR(Tableyear1[])=YEAR(M918)),1)))*$C$25,P918-MAX($Q$2:Q918)*$C$19),P918)*(1+Tbill_YTM)^(1/52)</f>
        <v/>
      </c>
      <c r="Q919" s="72">
        <f>SUM(N919:P919)</f>
        <v/>
      </c>
      <c r="R919" s="72">
        <f>IF(YEAR(M919)&lt;&gt;YEAR(M918), R918*EXP($C$20/52)+(-MAX(Q$2:Q918)*$C$19), R918*EXP($C$20/52))</f>
        <v/>
      </c>
      <c r="S919" s="73">
        <f>Q919/-R919</f>
        <v/>
      </c>
      <c r="T919" s="67" t="n"/>
      <c r="U919" s="67" t="n"/>
      <c r="V919" s="67" t="n"/>
    </row>
    <row r="920">
      <c r="H920" s="104" t="n">
        <v>37746</v>
      </c>
      <c r="I920" s="105" t="n">
        <v>1143.55004882812</v>
      </c>
      <c r="J920" s="106" t="n">
        <v>1.135046208197855</v>
      </c>
      <c r="K920" s="107">
        <f>K919*(1+Tbill_YTM)^(1/52)</f>
        <v/>
      </c>
      <c r="L920" s="67" t="n"/>
      <c r="M920" s="104" t="n">
        <v>37746</v>
      </c>
      <c r="N920" s="108">
        <f>N919*($I920/$I919)</f>
        <v/>
      </c>
      <c r="O920" s="108">
        <f t="array" ref="O920">IF(YEAR(M920)&lt;&gt;YEAR(M919),IF(O919&gt;INDEX(Table2xAcq.1[],_xlfn.AGGREGATE(15,6,(ROW(Tableyear1[])-ROW(INDEX(Tableyear1[],1,1))+1)/(YEAR(Tableyear1[])=YEAR(M919)),1)),O919-(O919-INDEX(Table2xAcq.1[],_xlfn.AGGREGATE(15,6,(ROW(Tableyear1[])-ROW(INDEX(Tableyear1[],1,1))+1)/(YEAR(Tableyear1[])=YEAR(M919)),1)))*$C$25,O919+MAX($Q$2:Q919)*$C$19),O919)*($J920/$J919)</f>
        <v/>
      </c>
      <c r="P920" s="108">
        <f t="array" ref="P920">IF(YEAR(M920)&lt;&gt;YEAR(M919),IF(O919&gt;INDEX(Table2xAcq.1[],_xlfn.AGGREGATE(15,6,(ROW(Tableyear1[])-ROW(INDEX(Tableyear1[],1,1))+1)/(YEAR(Tableyear1[])=YEAR(M919)),1)),P919+(O919-INDEX(Table2xAcq.1[],_xlfn.AGGREGATE(15,6,(ROW(Tableyear1[])-ROW(INDEX(Tableyear1[],1,1))+1)/(YEAR(Tableyear1[])=YEAR(M919)),1)))*$C$25,P919-MAX($Q$2:Q919)*$C$19),P919)*(1+Tbill_YTM)^(1/52)</f>
        <v/>
      </c>
      <c r="Q920" s="72">
        <f>SUM(N920:P920)</f>
        <v/>
      </c>
      <c r="R920" s="72">
        <f>IF(YEAR(M920)&lt;&gt;YEAR(M919), R919*EXP($C$20/52)+(-MAX(Q$2:Q919)*$C$19), R919*EXP($C$20/52))</f>
        <v/>
      </c>
      <c r="S920" s="73">
        <f>Q920/-R920</f>
        <v/>
      </c>
      <c r="T920" s="67" t="n"/>
      <c r="U920" s="67" t="n"/>
      <c r="V920" s="67" t="n"/>
    </row>
    <row r="921">
      <c r="H921" s="104" t="n">
        <v>37753</v>
      </c>
      <c r="I921" s="105" t="n">
        <v>1154.47998046875</v>
      </c>
      <c r="J921" s="106" t="n">
        <v>1.156743513842277</v>
      </c>
      <c r="K921" s="107">
        <f>K920*(1+Tbill_YTM)^(1/52)</f>
        <v/>
      </c>
      <c r="L921" s="67" t="n"/>
      <c r="M921" s="104" t="n">
        <v>37753</v>
      </c>
      <c r="N921" s="108">
        <f>N920*($I921/$I920)</f>
        <v/>
      </c>
      <c r="O921" s="108">
        <f t="array" ref="O921">IF(YEAR(M921)&lt;&gt;YEAR(M920),IF(O920&gt;INDEX(Table2xAcq.1[],_xlfn.AGGREGATE(15,6,(ROW(Tableyear1[])-ROW(INDEX(Tableyear1[],1,1))+1)/(YEAR(Tableyear1[])=YEAR(M920)),1)),O920-(O920-INDEX(Table2xAcq.1[],_xlfn.AGGREGATE(15,6,(ROW(Tableyear1[])-ROW(INDEX(Tableyear1[],1,1))+1)/(YEAR(Tableyear1[])=YEAR(M920)),1)))*$C$25,O920+MAX($Q$2:Q920)*$C$19),O920)*($J921/$J920)</f>
        <v/>
      </c>
      <c r="P921" s="108">
        <f t="array" ref="P921">IF(YEAR(M921)&lt;&gt;YEAR(M920),IF(O920&gt;INDEX(Table2xAcq.1[],_xlfn.AGGREGATE(15,6,(ROW(Tableyear1[])-ROW(INDEX(Tableyear1[],1,1))+1)/(YEAR(Tableyear1[])=YEAR(M920)),1)),P920+(O920-INDEX(Table2xAcq.1[],_xlfn.AGGREGATE(15,6,(ROW(Tableyear1[])-ROW(INDEX(Tableyear1[],1,1))+1)/(YEAR(Tableyear1[])=YEAR(M920)),1)))*$C$25,P920-MAX($Q$2:Q920)*$C$19),P920)*(1+Tbill_YTM)^(1/52)</f>
        <v/>
      </c>
      <c r="Q921" s="72">
        <f>SUM(N921:P921)</f>
        <v/>
      </c>
      <c r="R921" s="72">
        <f>IF(YEAR(M921)&lt;&gt;YEAR(M920), R920*EXP($C$20/52)+(-MAX(Q$2:Q920)*$C$19), R920*EXP($C$20/52))</f>
        <v/>
      </c>
      <c r="S921" s="73">
        <f>Q921/-R921</f>
        <v/>
      </c>
      <c r="T921" s="67" t="n"/>
      <c r="U921" s="67" t="n"/>
      <c r="V921" s="67" t="n"/>
    </row>
    <row r="922">
      <c r="H922" s="104" t="n">
        <v>37760</v>
      </c>
      <c r="I922" s="105" t="n">
        <v>1130.05004882812</v>
      </c>
      <c r="J922" s="106" t="n">
        <v>1.107787853376973</v>
      </c>
      <c r="K922" s="107">
        <f>K921*(1+Tbill_YTM)^(1/52)</f>
        <v/>
      </c>
      <c r="L922" s="67" t="n"/>
      <c r="M922" s="104" t="n">
        <v>37760</v>
      </c>
      <c r="N922" s="108">
        <f>N921*($I922/$I921)</f>
        <v/>
      </c>
      <c r="O922" s="108">
        <f t="array" ref="O922">IF(YEAR(M922)&lt;&gt;YEAR(M921),IF(O921&gt;INDEX(Table2xAcq.1[],_xlfn.AGGREGATE(15,6,(ROW(Tableyear1[])-ROW(INDEX(Tableyear1[],1,1))+1)/(YEAR(Tableyear1[])=YEAR(M921)),1)),O921-(O921-INDEX(Table2xAcq.1[],_xlfn.AGGREGATE(15,6,(ROW(Tableyear1[])-ROW(INDEX(Tableyear1[],1,1))+1)/(YEAR(Tableyear1[])=YEAR(M921)),1)))*$C$25,O921+MAX($Q$2:Q921)*$C$19),O921)*($J922/$J921)</f>
        <v/>
      </c>
      <c r="P922" s="108">
        <f t="array" ref="P922">IF(YEAR(M922)&lt;&gt;YEAR(M921),IF(O921&gt;INDEX(Table2xAcq.1[],_xlfn.AGGREGATE(15,6,(ROW(Tableyear1[])-ROW(INDEX(Tableyear1[],1,1))+1)/(YEAR(Tableyear1[])=YEAR(M921)),1)),P921+(O921-INDEX(Table2xAcq.1[],_xlfn.AGGREGATE(15,6,(ROW(Tableyear1[])-ROW(INDEX(Tableyear1[],1,1))+1)/(YEAR(Tableyear1[])=YEAR(M921)),1)))*$C$25,P921-MAX($Q$2:Q921)*$C$19),P921)*(1+Tbill_YTM)^(1/52)</f>
        <v/>
      </c>
      <c r="Q922" s="72">
        <f>SUM(N922:P922)</f>
        <v/>
      </c>
      <c r="R922" s="72">
        <f>IF(YEAR(M922)&lt;&gt;YEAR(M921), R921*EXP($C$20/52)+(-MAX(Q$2:Q921)*$C$19), R921*EXP($C$20/52))</f>
        <v/>
      </c>
      <c r="S922" s="73">
        <f>Q922/-R922</f>
        <v/>
      </c>
      <c r="T922" s="67" t="n"/>
      <c r="U922" s="67" t="n"/>
      <c r="V922" s="67" t="n"/>
    </row>
    <row r="923">
      <c r="H923" s="104" t="n">
        <v>37767</v>
      </c>
      <c r="I923" s="105" t="n">
        <v>1197.89001464843</v>
      </c>
      <c r="J923" s="106" t="n">
        <v>1.240794865211861</v>
      </c>
      <c r="K923" s="107">
        <f>K922*(1+Tbill_YTM)^(1/52)</f>
        <v/>
      </c>
      <c r="L923" s="67" t="n"/>
      <c r="M923" s="104" t="n">
        <v>37767</v>
      </c>
      <c r="N923" s="108">
        <f>N922*($I923/$I922)</f>
        <v/>
      </c>
      <c r="O923" s="108">
        <f t="array" ref="O923">IF(YEAR(M923)&lt;&gt;YEAR(M922),IF(O922&gt;INDEX(Table2xAcq.1[],_xlfn.AGGREGATE(15,6,(ROW(Tableyear1[])-ROW(INDEX(Tableyear1[],1,1))+1)/(YEAR(Tableyear1[])=YEAR(M922)),1)),O922-(O922-INDEX(Table2xAcq.1[],_xlfn.AGGREGATE(15,6,(ROW(Tableyear1[])-ROW(INDEX(Tableyear1[],1,1))+1)/(YEAR(Tableyear1[])=YEAR(M922)),1)))*$C$25,O922+MAX($Q$2:Q922)*$C$19),O922)*($J923/$J922)</f>
        <v/>
      </c>
      <c r="P923" s="108">
        <f t="array" ref="P923">IF(YEAR(M923)&lt;&gt;YEAR(M922),IF(O922&gt;INDEX(Table2xAcq.1[],_xlfn.AGGREGATE(15,6,(ROW(Tableyear1[])-ROW(INDEX(Tableyear1[],1,1))+1)/(YEAR(Tableyear1[])=YEAR(M922)),1)),P922+(O922-INDEX(Table2xAcq.1[],_xlfn.AGGREGATE(15,6,(ROW(Tableyear1[])-ROW(INDEX(Tableyear1[],1,1))+1)/(YEAR(Tableyear1[])=YEAR(M922)),1)))*$C$25,P922-MAX($Q$2:Q922)*$C$19),P922)*(1+Tbill_YTM)^(1/52)</f>
        <v/>
      </c>
      <c r="Q923" s="72">
        <f>SUM(N923:P923)</f>
        <v/>
      </c>
      <c r="R923" s="72">
        <f>IF(YEAR(M923)&lt;&gt;YEAR(M922), R922*EXP($C$20/52)+(-MAX(Q$2:Q922)*$C$19), R922*EXP($C$20/52))</f>
        <v/>
      </c>
      <c r="S923" s="73">
        <f>Q923/-R923</f>
        <v/>
      </c>
      <c r="T923" s="67" t="n"/>
      <c r="U923" s="67" t="n"/>
      <c r="V923" s="67" t="n"/>
    </row>
    <row r="924">
      <c r="H924" s="104" t="n">
        <v>37774</v>
      </c>
      <c r="I924" s="105" t="n">
        <v>1213.10998535156</v>
      </c>
      <c r="J924" s="106" t="n">
        <v>1.272325074607022</v>
      </c>
      <c r="K924" s="107">
        <f>K923*(1+Tbill_YTM)^(1/52)</f>
        <v/>
      </c>
      <c r="L924" s="67" t="n"/>
      <c r="M924" s="104" t="n">
        <v>37774</v>
      </c>
      <c r="N924" s="108">
        <f>N923*($I924/$I923)</f>
        <v/>
      </c>
      <c r="O924" s="108">
        <f t="array" ref="O924">IF(YEAR(M924)&lt;&gt;YEAR(M923),IF(O923&gt;INDEX(Table2xAcq.1[],_xlfn.AGGREGATE(15,6,(ROW(Tableyear1[])-ROW(INDEX(Tableyear1[],1,1))+1)/(YEAR(Tableyear1[])=YEAR(M923)),1)),O923-(O923-INDEX(Table2xAcq.1[],_xlfn.AGGREGATE(15,6,(ROW(Tableyear1[])-ROW(INDEX(Tableyear1[],1,1))+1)/(YEAR(Tableyear1[])=YEAR(M923)),1)))*$C$25,O923+MAX($Q$2:Q923)*$C$19),O923)*($J924/$J923)</f>
        <v/>
      </c>
      <c r="P924" s="108">
        <f t="array" ref="P924">IF(YEAR(M924)&lt;&gt;YEAR(M923),IF(O923&gt;INDEX(Table2xAcq.1[],_xlfn.AGGREGATE(15,6,(ROW(Tableyear1[])-ROW(INDEX(Tableyear1[],1,1))+1)/(YEAR(Tableyear1[])=YEAR(M923)),1)),P923+(O923-INDEX(Table2xAcq.1[],_xlfn.AGGREGATE(15,6,(ROW(Tableyear1[])-ROW(INDEX(Tableyear1[],1,1))+1)/(YEAR(Tableyear1[])=YEAR(M923)),1)))*$C$25,P923-MAX($Q$2:Q923)*$C$19),P923)*(1+Tbill_YTM)^(1/52)</f>
        <v/>
      </c>
      <c r="Q924" s="72">
        <f>SUM(N924:P924)</f>
        <v/>
      </c>
      <c r="R924" s="72">
        <f>IF(YEAR(M924)&lt;&gt;YEAR(M923), R923*EXP($C$20/52)+(-MAX(Q$2:Q923)*$C$19), R923*EXP($C$20/52))</f>
        <v/>
      </c>
      <c r="S924" s="73">
        <f>Q924/-R924</f>
        <v/>
      </c>
      <c r="T924" s="67" t="n"/>
      <c r="U924" s="67" t="n"/>
      <c r="V924" s="67" t="n"/>
    </row>
    <row r="925">
      <c r="H925" s="104" t="n">
        <v>37781</v>
      </c>
      <c r="I925" s="105" t="n">
        <v>1203.91003417968</v>
      </c>
      <c r="J925" s="106" t="n">
        <v>1.253027024632186</v>
      </c>
      <c r="K925" s="107">
        <f>K924*(1+Tbill_YTM)^(1/52)</f>
        <v/>
      </c>
      <c r="L925" s="67" t="n"/>
      <c r="M925" s="104" t="n">
        <v>37781</v>
      </c>
      <c r="N925" s="108">
        <f>N924*($I925/$I924)</f>
        <v/>
      </c>
      <c r="O925" s="108">
        <f t="array" ref="O925">IF(YEAR(M925)&lt;&gt;YEAR(M924),IF(O924&gt;INDEX(Table2xAcq.1[],_xlfn.AGGREGATE(15,6,(ROW(Tableyear1[])-ROW(INDEX(Tableyear1[],1,1))+1)/(YEAR(Tableyear1[])=YEAR(M924)),1)),O924-(O924-INDEX(Table2xAcq.1[],_xlfn.AGGREGATE(15,6,(ROW(Tableyear1[])-ROW(INDEX(Tableyear1[],1,1))+1)/(YEAR(Tableyear1[])=YEAR(M924)),1)))*$C$25,O924+MAX($Q$2:Q924)*$C$19),O924)*($J925/$J924)</f>
        <v/>
      </c>
      <c r="P925" s="108">
        <f t="array" ref="P925">IF(YEAR(M925)&lt;&gt;YEAR(M924),IF(O924&gt;INDEX(Table2xAcq.1[],_xlfn.AGGREGATE(15,6,(ROW(Tableyear1[])-ROW(INDEX(Tableyear1[],1,1))+1)/(YEAR(Tableyear1[])=YEAR(M924)),1)),P924+(O924-INDEX(Table2xAcq.1[],_xlfn.AGGREGATE(15,6,(ROW(Tableyear1[])-ROW(INDEX(Tableyear1[],1,1))+1)/(YEAR(Tableyear1[])=YEAR(M924)),1)))*$C$25,P924-MAX($Q$2:Q924)*$C$19),P924)*(1+Tbill_YTM)^(1/52)</f>
        <v/>
      </c>
      <c r="Q925" s="72">
        <f>SUM(N925:P925)</f>
        <v/>
      </c>
      <c r="R925" s="72">
        <f>IF(YEAR(M925)&lt;&gt;YEAR(M924), R924*EXP($C$20/52)+(-MAX(Q$2:Q924)*$C$19), R924*EXP($C$20/52))</f>
        <v/>
      </c>
      <c r="S925" s="73">
        <f>Q925/-R925</f>
        <v/>
      </c>
      <c r="T925" s="67" t="n"/>
      <c r="U925" s="67" t="n"/>
      <c r="V925" s="67" t="n"/>
    </row>
    <row r="926" ht="17.5" customHeight="1" s="15" thickBot="1">
      <c r="G926" s="82" t="inlineStr">
        <is>
          <t>reclaimed 100WMA</t>
        </is>
      </c>
      <c r="H926" s="122" t="n">
        <v>37788</v>
      </c>
      <c r="I926" s="123" t="n">
        <v>1223.40002441406</v>
      </c>
      <c r="J926" s="106" t="n">
        <v>1.293597306098668</v>
      </c>
      <c r="K926" s="107">
        <f>K925*(1+Tbill_YTM)^(1/52)</f>
        <v/>
      </c>
      <c r="L926" s="67" t="n"/>
      <c r="M926" s="122" t="n">
        <v>37788</v>
      </c>
      <c r="N926" s="108">
        <f>N925*($I926/$I925)</f>
        <v/>
      </c>
      <c r="O926" s="108">
        <f t="array" ref="O926">IF(YEAR(M926)&lt;&gt;YEAR(M925),IF(O925&gt;INDEX(Table2xAcq.1[],_xlfn.AGGREGATE(15,6,(ROW(Tableyear1[])-ROW(INDEX(Tableyear1[],1,1))+1)/(YEAR(Tableyear1[])=YEAR(M925)),1)),O925-(O925-INDEX(Table2xAcq.1[],_xlfn.AGGREGATE(15,6,(ROW(Tableyear1[])-ROW(INDEX(Tableyear1[],1,1))+1)/(YEAR(Tableyear1[])=YEAR(M925)),1)))*$C$25,O925+MAX($Q$2:Q925)*$C$19),O925)*($J926/$J925)</f>
        <v/>
      </c>
      <c r="P926" s="108">
        <f t="array" ref="P926">IF(YEAR(M926)&lt;&gt;YEAR(M925),IF(O925&gt;INDEX(Table2xAcq.1[],_xlfn.AGGREGATE(15,6,(ROW(Tableyear1[])-ROW(INDEX(Tableyear1[],1,1))+1)/(YEAR(Tableyear1[])=YEAR(M925)),1)),P925+(O925-INDEX(Table2xAcq.1[],_xlfn.AGGREGATE(15,6,(ROW(Tableyear1[])-ROW(INDEX(Tableyear1[],1,1))+1)/(YEAR(Tableyear1[])=YEAR(M925)),1)))*$C$25,P925-MAX($Q$2:Q925)*$C$19),P925)*(1+Tbill_YTM)^(1/52)</f>
        <v/>
      </c>
      <c r="Q926" s="72">
        <f>SUM(N926:P926)</f>
        <v/>
      </c>
      <c r="R926" s="72">
        <f>IF(YEAR(M926)&lt;&gt;YEAR(M925), R925*EXP($C$20/52)+(-MAX(Q$2:Q925)*$C$19), R925*EXP($C$20/52))</f>
        <v/>
      </c>
      <c r="S926" s="73">
        <f>Q926/-R926</f>
        <v/>
      </c>
      <c r="T926" s="67" t="n"/>
      <c r="U926" s="67" t="n"/>
      <c r="V926" s="67" t="n"/>
    </row>
    <row r="927" ht="17.5" customHeight="1" s="15" thickBot="1">
      <c r="G927" s="79" t="inlineStr">
        <is>
          <t>below 100WMA</t>
        </is>
      </c>
      <c r="H927" s="120" t="n">
        <v>37795</v>
      </c>
      <c r="I927" s="121" t="n">
        <v>1205.23999023437</v>
      </c>
      <c r="J927" s="106" t="n">
        <v>1.255193234127592</v>
      </c>
      <c r="K927" s="107">
        <f>K926*(1+Tbill_YTM)^(1/52)</f>
        <v/>
      </c>
      <c r="L927" s="67" t="n"/>
      <c r="M927" s="120" t="n">
        <v>37795</v>
      </c>
      <c r="N927" s="108">
        <f>N926*($I927/$I926)</f>
        <v/>
      </c>
      <c r="O927" s="108">
        <f t="array" ref="O927">IF(YEAR(M927)&lt;&gt;YEAR(M926),IF(O926&gt;INDEX(Table2xAcq.1[],_xlfn.AGGREGATE(15,6,(ROW(Tableyear1[])-ROW(INDEX(Tableyear1[],1,1))+1)/(YEAR(Tableyear1[])=YEAR(M926)),1)),O926-(O926-INDEX(Table2xAcq.1[],_xlfn.AGGREGATE(15,6,(ROW(Tableyear1[])-ROW(INDEX(Tableyear1[],1,1))+1)/(YEAR(Tableyear1[])=YEAR(M926)),1)))*$C$25,O926+MAX($Q$2:Q926)*$C$19),O926)*($J927/$J926)</f>
        <v/>
      </c>
      <c r="P927" s="108">
        <f t="array" ref="P927">IF(YEAR(M927)&lt;&gt;YEAR(M926),IF(O926&gt;INDEX(Table2xAcq.1[],_xlfn.AGGREGATE(15,6,(ROW(Tableyear1[])-ROW(INDEX(Tableyear1[],1,1))+1)/(YEAR(Tableyear1[])=YEAR(M926)),1)),P926+(O926-INDEX(Table2xAcq.1[],_xlfn.AGGREGATE(15,6,(ROW(Tableyear1[])-ROW(INDEX(Tableyear1[],1,1))+1)/(YEAR(Tableyear1[])=YEAR(M926)),1)))*$C$25,P926-MAX($Q$2:Q926)*$C$19),P926)*(1+Tbill_YTM)^(1/52)</f>
        <v/>
      </c>
      <c r="Q927" s="72">
        <f>SUM(N927:P927)</f>
        <v/>
      </c>
      <c r="R927" s="72">
        <f>IF(YEAR(M927)&lt;&gt;YEAR(M926), R926*EXP($C$20/52)+(-MAX(Q$2:Q926)*$C$19), R926*EXP($C$20/52))</f>
        <v/>
      </c>
      <c r="S927" s="73">
        <f>Q927/-R927</f>
        <v/>
      </c>
      <c r="T927" s="67" t="n"/>
      <c r="U927" s="67" t="n"/>
      <c r="V927" s="67" t="n"/>
    </row>
    <row r="928" ht="17.5" customHeight="1" s="15" thickBot="1">
      <c r="G928" s="82" t="inlineStr">
        <is>
          <t>reclaimed 100WMA</t>
        </is>
      </c>
      <c r="H928" s="122" t="n">
        <v>37802</v>
      </c>
      <c r="I928" s="123" t="n">
        <v>1231.33996582031</v>
      </c>
      <c r="J928" s="106" t="n">
        <v>1.309556702037409</v>
      </c>
      <c r="K928" s="107">
        <f>K927*(1+Tbill_YTM)^(1/52)</f>
        <v/>
      </c>
      <c r="L928" s="67" t="n"/>
      <c r="M928" s="122" t="n">
        <v>37802</v>
      </c>
      <c r="N928" s="108">
        <f>N927*($I928/$I927)</f>
        <v/>
      </c>
      <c r="O928" s="108">
        <f t="array" ref="O928">IF(YEAR(M928)&lt;&gt;YEAR(M927),IF(O927&gt;INDEX(Table2xAcq.1[],_xlfn.AGGREGATE(15,6,(ROW(Tableyear1[])-ROW(INDEX(Tableyear1[],1,1))+1)/(YEAR(Tableyear1[])=YEAR(M927)),1)),O927-(O927-INDEX(Table2xAcq.1[],_xlfn.AGGREGATE(15,6,(ROW(Tableyear1[])-ROW(INDEX(Tableyear1[],1,1))+1)/(YEAR(Tableyear1[])=YEAR(M927)),1)))*$C$25,O927+MAX($Q$2:Q927)*$C$19),O927)*($J928/$J927)</f>
        <v/>
      </c>
      <c r="P928" s="108">
        <f t="array" ref="P928">IF(YEAR(M928)&lt;&gt;YEAR(M927),IF(O927&gt;INDEX(Table2xAcq.1[],_xlfn.AGGREGATE(15,6,(ROW(Tableyear1[])-ROW(INDEX(Tableyear1[],1,1))+1)/(YEAR(Tableyear1[])=YEAR(M927)),1)),P927+(O927-INDEX(Table2xAcq.1[],_xlfn.AGGREGATE(15,6,(ROW(Tableyear1[])-ROW(INDEX(Tableyear1[],1,1))+1)/(YEAR(Tableyear1[])=YEAR(M927)),1)))*$C$25,P927-MAX($Q$2:Q927)*$C$19),P927)*(1+Tbill_YTM)^(1/52)</f>
        <v/>
      </c>
      <c r="Q928" s="72">
        <f>SUM(N928:P928)</f>
        <v/>
      </c>
      <c r="R928" s="72">
        <f>IF(YEAR(M928)&lt;&gt;YEAR(M927), R927*EXP($C$20/52)+(-MAX(Q$2:Q927)*$C$19), R927*EXP($C$20/52))</f>
        <v/>
      </c>
      <c r="S928" s="73">
        <f>Q928/-R928</f>
        <v/>
      </c>
      <c r="T928" s="67" t="n"/>
      <c r="U928" s="67" t="n"/>
      <c r="V928" s="67" t="n"/>
    </row>
    <row r="929">
      <c r="H929" s="104" t="n">
        <v>37809</v>
      </c>
      <c r="I929" s="105" t="n">
        <v>1280.56994628906</v>
      </c>
      <c r="J929" s="106" t="n">
        <v>1.414271001343164</v>
      </c>
      <c r="K929" s="107">
        <f>K928*(1+Tbill_YTM)^(1/52)</f>
        <v/>
      </c>
      <c r="L929" s="67" t="n"/>
      <c r="M929" s="104" t="n">
        <v>37809</v>
      </c>
      <c r="N929" s="108">
        <f>N928*($I929/$I928)</f>
        <v/>
      </c>
      <c r="O929" s="108">
        <f t="array" ref="O929">IF(YEAR(M929)&lt;&gt;YEAR(M928),IF(O928&gt;INDEX(Table2xAcq.1[],_xlfn.AGGREGATE(15,6,(ROW(Tableyear1[])-ROW(INDEX(Tableyear1[],1,1))+1)/(YEAR(Tableyear1[])=YEAR(M928)),1)),O928-(O928-INDEX(Table2xAcq.1[],_xlfn.AGGREGATE(15,6,(ROW(Tableyear1[])-ROW(INDEX(Tableyear1[],1,1))+1)/(YEAR(Tableyear1[])=YEAR(M928)),1)))*$C$25,O928+MAX($Q$2:Q928)*$C$19),O928)*($J929/$J928)</f>
        <v/>
      </c>
      <c r="P929" s="108">
        <f t="array" ref="P929">IF(YEAR(M929)&lt;&gt;YEAR(M928),IF(O928&gt;INDEX(Table2xAcq.1[],_xlfn.AGGREGATE(15,6,(ROW(Tableyear1[])-ROW(INDEX(Tableyear1[],1,1))+1)/(YEAR(Tableyear1[])=YEAR(M928)),1)),P928+(O928-INDEX(Table2xAcq.1[],_xlfn.AGGREGATE(15,6,(ROW(Tableyear1[])-ROW(INDEX(Tableyear1[],1,1))+1)/(YEAR(Tableyear1[])=YEAR(M928)),1)))*$C$25,P928-MAX($Q$2:Q928)*$C$19),P928)*(1+Tbill_YTM)^(1/52)</f>
        <v/>
      </c>
      <c r="Q929" s="72">
        <f>SUM(N929:P929)</f>
        <v/>
      </c>
      <c r="R929" s="72">
        <f>IF(YEAR(M929)&lt;&gt;YEAR(M928), R928*EXP($C$20/52)+(-MAX(Q$2:Q928)*$C$19), R928*EXP($C$20/52))</f>
        <v/>
      </c>
      <c r="S929" s="73">
        <f>Q929/-R929</f>
        <v/>
      </c>
      <c r="T929" s="67" t="n"/>
      <c r="U929" s="67" t="n"/>
      <c r="V929" s="67" t="n"/>
    </row>
    <row r="930">
      <c r="H930" s="104" t="n">
        <v>37816</v>
      </c>
      <c r="I930" s="105" t="n">
        <v>1259.91003417968</v>
      </c>
      <c r="J930" s="106" t="n">
        <v>1.368637079242669</v>
      </c>
      <c r="K930" s="107">
        <f>K929*(1+Tbill_YTM)^(1/52)</f>
        <v/>
      </c>
      <c r="L930" s="67" t="n"/>
      <c r="M930" s="104" t="n">
        <v>37816</v>
      </c>
      <c r="N930" s="108">
        <f>N929*($I930/$I929)</f>
        <v/>
      </c>
      <c r="O930" s="108">
        <f t="array" ref="O930">IF(YEAR(M930)&lt;&gt;YEAR(M929),IF(O929&gt;INDEX(Table2xAcq.1[],_xlfn.AGGREGATE(15,6,(ROW(Tableyear1[])-ROW(INDEX(Tableyear1[],1,1))+1)/(YEAR(Tableyear1[])=YEAR(M929)),1)),O929-(O929-INDEX(Table2xAcq.1[],_xlfn.AGGREGATE(15,6,(ROW(Tableyear1[])-ROW(INDEX(Tableyear1[],1,1))+1)/(YEAR(Tableyear1[])=YEAR(M929)),1)))*$C$25,O929+MAX($Q$2:Q929)*$C$19),O929)*($J930/$J929)</f>
        <v/>
      </c>
      <c r="P930" s="108">
        <f t="array" ref="P930">IF(YEAR(M930)&lt;&gt;YEAR(M929),IF(O929&gt;INDEX(Table2xAcq.1[],_xlfn.AGGREGATE(15,6,(ROW(Tableyear1[])-ROW(INDEX(Tableyear1[],1,1))+1)/(YEAR(Tableyear1[])=YEAR(M929)),1)),P929+(O929-INDEX(Table2xAcq.1[],_xlfn.AGGREGATE(15,6,(ROW(Tableyear1[])-ROW(INDEX(Tableyear1[],1,1))+1)/(YEAR(Tableyear1[])=YEAR(M929)),1)))*$C$25,P929-MAX($Q$2:Q929)*$C$19),P929)*(1+Tbill_YTM)^(1/52)</f>
        <v/>
      </c>
      <c r="Q930" s="72">
        <f>SUM(N930:P930)</f>
        <v/>
      </c>
      <c r="R930" s="72">
        <f>IF(YEAR(M930)&lt;&gt;YEAR(M929), R929*EXP($C$20/52)+(-MAX(Q$2:Q929)*$C$19), R929*EXP($C$20/52))</f>
        <v/>
      </c>
      <c r="S930" s="73">
        <f>Q930/-R930</f>
        <v/>
      </c>
      <c r="T930" s="67" t="n"/>
      <c r="U930" s="67" t="n"/>
      <c r="V930" s="67" t="n"/>
    </row>
    <row r="931">
      <c r="H931" s="104" t="n">
        <v>37823</v>
      </c>
      <c r="I931" s="105" t="n">
        <v>1278.31005859375</v>
      </c>
      <c r="J931" s="106" t="n">
        <v>1.408612879083748</v>
      </c>
      <c r="K931" s="107">
        <f>K930*(1+Tbill_YTM)^(1/52)</f>
        <v/>
      </c>
      <c r="L931" s="67" t="n"/>
      <c r="M931" s="104" t="n">
        <v>37823</v>
      </c>
      <c r="N931" s="108">
        <f>N930*($I931/$I930)</f>
        <v/>
      </c>
      <c r="O931" s="108">
        <f t="array" ref="O931">IF(YEAR(M931)&lt;&gt;YEAR(M930),IF(O930&gt;INDEX(Table2xAcq.1[],_xlfn.AGGREGATE(15,6,(ROW(Tableyear1[])-ROW(INDEX(Tableyear1[],1,1))+1)/(YEAR(Tableyear1[])=YEAR(M930)),1)),O930-(O930-INDEX(Table2xAcq.1[],_xlfn.AGGREGATE(15,6,(ROW(Tableyear1[])-ROW(INDEX(Tableyear1[],1,1))+1)/(YEAR(Tableyear1[])=YEAR(M930)),1)))*$C$25,O930+MAX($Q$2:Q930)*$C$19),O930)*($J931/$J930)</f>
        <v/>
      </c>
      <c r="P931" s="108">
        <f t="array" ref="P931">IF(YEAR(M931)&lt;&gt;YEAR(M930),IF(O930&gt;INDEX(Table2xAcq.1[],_xlfn.AGGREGATE(15,6,(ROW(Tableyear1[])-ROW(INDEX(Tableyear1[],1,1))+1)/(YEAR(Tableyear1[])=YEAR(M930)),1)),P930+(O930-INDEX(Table2xAcq.1[],_xlfn.AGGREGATE(15,6,(ROW(Tableyear1[])-ROW(INDEX(Tableyear1[],1,1))+1)/(YEAR(Tableyear1[])=YEAR(M930)),1)))*$C$25,P930-MAX($Q$2:Q930)*$C$19),P930)*(1+Tbill_YTM)^(1/52)</f>
        <v/>
      </c>
      <c r="Q931" s="72">
        <f>SUM(N931:P931)</f>
        <v/>
      </c>
      <c r="R931" s="72">
        <f>IF(YEAR(M931)&lt;&gt;YEAR(M930), R930*EXP($C$20/52)+(-MAX(Q$2:Q930)*$C$19), R930*EXP($C$20/52))</f>
        <v/>
      </c>
      <c r="S931" s="73">
        <f>Q931/-R931</f>
        <v/>
      </c>
      <c r="T931" s="67" t="n"/>
      <c r="U931" s="67" t="n"/>
      <c r="V931" s="67" t="n"/>
    </row>
    <row r="932">
      <c r="H932" s="104" t="n">
        <v>37830</v>
      </c>
      <c r="I932" s="105" t="n">
        <v>1264.33996582031</v>
      </c>
      <c r="J932" s="106" t="n">
        <v>1.377824648215393</v>
      </c>
      <c r="K932" s="107">
        <f>K931*(1+Tbill_YTM)^(1/52)</f>
        <v/>
      </c>
      <c r="L932" s="67" t="n"/>
      <c r="M932" s="104" t="n">
        <v>37830</v>
      </c>
      <c r="N932" s="108">
        <f>N931*($I932/$I931)</f>
        <v/>
      </c>
      <c r="O932" s="108">
        <f t="array" ref="O932">IF(YEAR(M932)&lt;&gt;YEAR(M931),IF(O931&gt;INDEX(Table2xAcq.1[],_xlfn.AGGREGATE(15,6,(ROW(Tableyear1[])-ROW(INDEX(Tableyear1[],1,1))+1)/(YEAR(Tableyear1[])=YEAR(M931)),1)),O931-(O931-INDEX(Table2xAcq.1[],_xlfn.AGGREGATE(15,6,(ROW(Tableyear1[])-ROW(INDEX(Tableyear1[],1,1))+1)/(YEAR(Tableyear1[])=YEAR(M931)),1)))*$C$25,O931+MAX($Q$2:Q931)*$C$19),O931)*($J932/$J931)</f>
        <v/>
      </c>
      <c r="P932" s="108">
        <f t="array" ref="P932">IF(YEAR(M932)&lt;&gt;YEAR(M931),IF(O931&gt;INDEX(Table2xAcq.1[],_xlfn.AGGREGATE(15,6,(ROW(Tableyear1[])-ROW(INDEX(Tableyear1[],1,1))+1)/(YEAR(Tableyear1[])=YEAR(M931)),1)),P931+(O931-INDEX(Table2xAcq.1[],_xlfn.AGGREGATE(15,6,(ROW(Tableyear1[])-ROW(INDEX(Tableyear1[],1,1))+1)/(YEAR(Tableyear1[])=YEAR(M931)),1)))*$C$25,P931-MAX($Q$2:Q931)*$C$19),P931)*(1+Tbill_YTM)^(1/52)</f>
        <v/>
      </c>
      <c r="Q932" s="72">
        <f>SUM(N932:P932)</f>
        <v/>
      </c>
      <c r="R932" s="72">
        <f>IF(YEAR(M932)&lt;&gt;YEAR(M931), R931*EXP($C$20/52)+(-MAX(Q$2:Q931)*$C$19), R931*EXP($C$20/52))</f>
        <v/>
      </c>
      <c r="S932" s="73">
        <f>Q932/-R932</f>
        <v/>
      </c>
      <c r="T932" s="67" t="n"/>
      <c r="U932" s="67" t="n"/>
      <c r="V932" s="67" t="n"/>
    </row>
    <row r="933">
      <c r="H933" s="104" t="n">
        <v>37837</v>
      </c>
      <c r="I933" s="105" t="n">
        <v>1207.28002929687</v>
      </c>
      <c r="J933" s="106" t="n">
        <v>1.253461598572185</v>
      </c>
      <c r="K933" s="107">
        <f>K932*(1+Tbill_YTM)^(1/52)</f>
        <v/>
      </c>
      <c r="L933" s="67" t="n"/>
      <c r="M933" s="104" t="n">
        <v>37837</v>
      </c>
      <c r="N933" s="108">
        <f>N932*($I933/$I932)</f>
        <v/>
      </c>
      <c r="O933" s="108">
        <f t="array" ref="O933">IF(YEAR(M933)&lt;&gt;YEAR(M932),IF(O932&gt;INDEX(Table2xAcq.1[],_xlfn.AGGREGATE(15,6,(ROW(Tableyear1[])-ROW(INDEX(Tableyear1[],1,1))+1)/(YEAR(Tableyear1[])=YEAR(M932)),1)),O932-(O932-INDEX(Table2xAcq.1[],_xlfn.AGGREGATE(15,6,(ROW(Tableyear1[])-ROW(INDEX(Tableyear1[],1,1))+1)/(YEAR(Tableyear1[])=YEAR(M932)),1)))*$C$25,O932+MAX($Q$2:Q932)*$C$19),O932)*($J933/$J932)</f>
        <v/>
      </c>
      <c r="P933" s="108">
        <f t="array" ref="P933">IF(YEAR(M933)&lt;&gt;YEAR(M932),IF(O932&gt;INDEX(Table2xAcq.1[],_xlfn.AGGREGATE(15,6,(ROW(Tableyear1[])-ROW(INDEX(Tableyear1[],1,1))+1)/(YEAR(Tableyear1[])=YEAR(M932)),1)),P932+(O932-INDEX(Table2xAcq.1[],_xlfn.AGGREGATE(15,6,(ROW(Tableyear1[])-ROW(INDEX(Tableyear1[],1,1))+1)/(YEAR(Tableyear1[])=YEAR(M932)),1)))*$C$25,P932-MAX($Q$2:Q932)*$C$19),P932)*(1+Tbill_YTM)^(1/52)</f>
        <v/>
      </c>
      <c r="Q933" s="72">
        <f>SUM(N933:P933)</f>
        <v/>
      </c>
      <c r="R933" s="72">
        <f>IF(YEAR(M933)&lt;&gt;YEAR(M932), R932*EXP($C$20/52)+(-MAX(Q$2:Q932)*$C$19), R932*EXP($C$20/52))</f>
        <v/>
      </c>
      <c r="S933" s="73">
        <f>Q933/-R933</f>
        <v/>
      </c>
      <c r="T933" s="67" t="n"/>
      <c r="U933" s="67" t="n"/>
      <c r="V933" s="67" t="n"/>
    </row>
    <row r="934">
      <c r="H934" s="104" t="n">
        <v>37844</v>
      </c>
      <c r="I934" s="105" t="n">
        <v>1253.63000488281</v>
      </c>
      <c r="J934" s="106" t="n">
        <v>1.349707561533356</v>
      </c>
      <c r="K934" s="107">
        <f>K933*(1+Tbill_YTM)^(1/52)</f>
        <v/>
      </c>
      <c r="L934" s="67" t="n"/>
      <c r="M934" s="104" t="n">
        <v>37844</v>
      </c>
      <c r="N934" s="108">
        <f>N933*($I934/$I933)</f>
        <v/>
      </c>
      <c r="O934" s="108">
        <f t="array" ref="O934">IF(YEAR(M934)&lt;&gt;YEAR(M933),IF(O933&gt;INDEX(Table2xAcq.1[],_xlfn.AGGREGATE(15,6,(ROW(Tableyear1[])-ROW(INDEX(Tableyear1[],1,1))+1)/(YEAR(Tableyear1[])=YEAR(M933)),1)),O933-(O933-INDEX(Table2xAcq.1[],_xlfn.AGGREGATE(15,6,(ROW(Tableyear1[])-ROW(INDEX(Tableyear1[],1,1))+1)/(YEAR(Tableyear1[])=YEAR(M933)),1)))*$C$25,O933+MAX($Q$2:Q933)*$C$19),O933)*($J934/$J933)</f>
        <v/>
      </c>
      <c r="P934" s="108">
        <f t="array" ref="P934">IF(YEAR(M934)&lt;&gt;YEAR(M933),IF(O933&gt;INDEX(Table2xAcq.1[],_xlfn.AGGREGATE(15,6,(ROW(Tableyear1[])-ROW(INDEX(Tableyear1[],1,1))+1)/(YEAR(Tableyear1[])=YEAR(M933)),1)),P933+(O933-INDEX(Table2xAcq.1[],_xlfn.AGGREGATE(15,6,(ROW(Tableyear1[])-ROW(INDEX(Tableyear1[],1,1))+1)/(YEAR(Tableyear1[])=YEAR(M933)),1)))*$C$25,P933-MAX($Q$2:Q933)*$C$19),P933)*(1+Tbill_YTM)^(1/52)</f>
        <v/>
      </c>
      <c r="Q934" s="72">
        <f>SUM(N934:P934)</f>
        <v/>
      </c>
      <c r="R934" s="72">
        <f>IF(YEAR(M934)&lt;&gt;YEAR(M933), R933*EXP($C$20/52)+(-MAX(Q$2:Q933)*$C$19), R933*EXP($C$20/52))</f>
        <v/>
      </c>
      <c r="S934" s="73">
        <f>Q934/-R934</f>
        <v/>
      </c>
      <c r="T934" s="67" t="n"/>
      <c r="U934" s="67" t="n"/>
      <c r="V934" s="67" t="n"/>
    </row>
    <row r="935">
      <c r="H935" s="104" t="n">
        <v>37851</v>
      </c>
      <c r="I935" s="105" t="n">
        <v>1304.5400390625</v>
      </c>
      <c r="J935" s="106" t="n">
        <v>1.459331067388534</v>
      </c>
      <c r="K935" s="107">
        <f>K934*(1+Tbill_YTM)^(1/52)</f>
        <v/>
      </c>
      <c r="L935" s="67" t="n"/>
      <c r="M935" s="104" t="n">
        <v>37851</v>
      </c>
      <c r="N935" s="108">
        <f>N934*($I935/$I934)</f>
        <v/>
      </c>
      <c r="O935" s="108">
        <f t="array" ref="O935">IF(YEAR(M935)&lt;&gt;YEAR(M934),IF(O934&gt;INDEX(Table2xAcq.1[],_xlfn.AGGREGATE(15,6,(ROW(Tableyear1[])-ROW(INDEX(Tableyear1[],1,1))+1)/(YEAR(Tableyear1[])=YEAR(M934)),1)),O934-(O934-INDEX(Table2xAcq.1[],_xlfn.AGGREGATE(15,6,(ROW(Tableyear1[])-ROW(INDEX(Tableyear1[],1,1))+1)/(YEAR(Tableyear1[])=YEAR(M934)),1)))*$C$25,O934+MAX($Q$2:Q934)*$C$19),O934)*($J935/$J934)</f>
        <v/>
      </c>
      <c r="P935" s="108">
        <f t="array" ref="P935">IF(YEAR(M935)&lt;&gt;YEAR(M934),IF(O934&gt;INDEX(Table2xAcq.1[],_xlfn.AGGREGATE(15,6,(ROW(Tableyear1[])-ROW(INDEX(Tableyear1[],1,1))+1)/(YEAR(Tableyear1[])=YEAR(M934)),1)),P934+(O934-INDEX(Table2xAcq.1[],_xlfn.AGGREGATE(15,6,(ROW(Tableyear1[])-ROW(INDEX(Tableyear1[],1,1))+1)/(YEAR(Tableyear1[])=YEAR(M934)),1)))*$C$25,P934-MAX($Q$2:Q934)*$C$19),P934)*(1+Tbill_YTM)^(1/52)</f>
        <v/>
      </c>
      <c r="Q935" s="72">
        <f>SUM(N935:P935)</f>
        <v/>
      </c>
      <c r="R935" s="72">
        <f>IF(YEAR(M935)&lt;&gt;YEAR(M934), R934*EXP($C$20/52)+(-MAX(Q$2:Q934)*$C$19), R934*EXP($C$20/52))</f>
        <v/>
      </c>
      <c r="S935" s="73">
        <f>Q935/-R935</f>
        <v/>
      </c>
      <c r="T935" s="67" t="n"/>
      <c r="U935" s="67" t="n"/>
      <c r="V935" s="67" t="n"/>
    </row>
    <row r="936">
      <c r="H936" s="104" t="n">
        <v>37858</v>
      </c>
      <c r="I936" s="105" t="n">
        <v>1341.19995117187</v>
      </c>
      <c r="J936" s="106" t="n">
        <v>1.541350701998421</v>
      </c>
      <c r="K936" s="107">
        <f>K935*(1+Tbill_YTM)^(1/52)</f>
        <v/>
      </c>
      <c r="L936" s="67" t="n"/>
      <c r="M936" s="104" t="n">
        <v>37858</v>
      </c>
      <c r="N936" s="108">
        <f>N935*($I936/$I935)</f>
        <v/>
      </c>
      <c r="O936" s="108">
        <f t="array" ref="O936">IF(YEAR(M936)&lt;&gt;YEAR(M935),IF(O935&gt;INDEX(Table2xAcq.1[],_xlfn.AGGREGATE(15,6,(ROW(Tableyear1[])-ROW(INDEX(Tableyear1[],1,1))+1)/(YEAR(Tableyear1[])=YEAR(M935)),1)),O935-(O935-INDEX(Table2xAcq.1[],_xlfn.AGGREGATE(15,6,(ROW(Tableyear1[])-ROW(INDEX(Tableyear1[],1,1))+1)/(YEAR(Tableyear1[])=YEAR(M935)),1)))*$C$25,O935+MAX($Q$2:Q935)*$C$19),O935)*($J936/$J935)</f>
        <v/>
      </c>
      <c r="P936" s="108">
        <f t="array" ref="P936">IF(YEAR(M936)&lt;&gt;YEAR(M935),IF(O935&gt;INDEX(Table2xAcq.1[],_xlfn.AGGREGATE(15,6,(ROW(Tableyear1[])-ROW(INDEX(Tableyear1[],1,1))+1)/(YEAR(Tableyear1[])=YEAR(M935)),1)),P935+(O935-INDEX(Table2xAcq.1[],_xlfn.AGGREGATE(15,6,(ROW(Tableyear1[])-ROW(INDEX(Tableyear1[],1,1))+1)/(YEAR(Tableyear1[])=YEAR(M935)),1)))*$C$25,P935-MAX($Q$2:Q935)*$C$19),P935)*(1+Tbill_YTM)^(1/52)</f>
        <v/>
      </c>
      <c r="Q936" s="72">
        <f>SUM(N936:P936)</f>
        <v/>
      </c>
      <c r="R936" s="72">
        <f>IF(YEAR(M936)&lt;&gt;YEAR(M935), R935*EXP($C$20/52)+(-MAX(Q$2:Q935)*$C$19), R935*EXP($C$20/52))</f>
        <v/>
      </c>
      <c r="S936" s="73">
        <f>Q936/-R936</f>
        <v/>
      </c>
      <c r="T936" s="67" t="n"/>
      <c r="U936" s="67" t="n"/>
      <c r="V936" s="67" t="n"/>
    </row>
    <row r="937">
      <c r="H937" s="104" t="n">
        <v>37865</v>
      </c>
      <c r="I937" s="105" t="n">
        <v>1361.90002441406</v>
      </c>
      <c r="J937" s="106" t="n">
        <v>1.588929099828499</v>
      </c>
      <c r="K937" s="107">
        <f>K936*(1+Tbill_YTM)^(1/52)</f>
        <v/>
      </c>
      <c r="L937" s="67" t="n"/>
      <c r="M937" s="104" t="n">
        <v>37865</v>
      </c>
      <c r="N937" s="108">
        <f>N936*($I937/$I936)</f>
        <v/>
      </c>
      <c r="O937" s="108">
        <f t="array" ref="O937">IF(YEAR(M937)&lt;&gt;YEAR(M936),IF(O936&gt;INDEX(Table2xAcq.1[],_xlfn.AGGREGATE(15,6,(ROW(Tableyear1[])-ROW(INDEX(Tableyear1[],1,1))+1)/(YEAR(Tableyear1[])=YEAR(M936)),1)),O936-(O936-INDEX(Table2xAcq.1[],_xlfn.AGGREGATE(15,6,(ROW(Tableyear1[])-ROW(INDEX(Tableyear1[],1,1))+1)/(YEAR(Tableyear1[])=YEAR(M936)),1)))*$C$25,O936+MAX($Q$2:Q936)*$C$19),O936)*($J937/$J936)</f>
        <v/>
      </c>
      <c r="P937" s="108">
        <f t="array" ref="P937">IF(YEAR(M937)&lt;&gt;YEAR(M936),IF(O936&gt;INDEX(Table2xAcq.1[],_xlfn.AGGREGATE(15,6,(ROW(Tableyear1[])-ROW(INDEX(Tableyear1[],1,1))+1)/(YEAR(Tableyear1[])=YEAR(M936)),1)),P936+(O936-INDEX(Table2xAcq.1[],_xlfn.AGGREGATE(15,6,(ROW(Tableyear1[])-ROW(INDEX(Tableyear1[],1,1))+1)/(YEAR(Tableyear1[])=YEAR(M936)),1)))*$C$25,P936-MAX($Q$2:Q936)*$C$19),P936)*(1+Tbill_YTM)^(1/52)</f>
        <v/>
      </c>
      <c r="Q937" s="72">
        <f>SUM(N937:P937)</f>
        <v/>
      </c>
      <c r="R937" s="72">
        <f>IF(YEAR(M937)&lt;&gt;YEAR(M936), R936*EXP($C$20/52)+(-MAX(Q$2:Q936)*$C$19), R936*EXP($C$20/52))</f>
        <v/>
      </c>
      <c r="S937" s="73">
        <f>Q937/-R937</f>
        <v/>
      </c>
      <c r="T937" s="67" t="n"/>
      <c r="U937" s="67" t="n"/>
      <c r="V937" s="67" t="n"/>
    </row>
    <row r="938">
      <c r="H938" s="104" t="n">
        <v>37872</v>
      </c>
      <c r="I938" s="105" t="n">
        <v>1357.63000488281</v>
      </c>
      <c r="J938" s="106" t="n">
        <v>1.578965434113817</v>
      </c>
      <c r="K938" s="107">
        <f>K937*(1+Tbill_YTM)^(1/52)</f>
        <v/>
      </c>
      <c r="L938" s="67" t="n"/>
      <c r="M938" s="104" t="n">
        <v>37872</v>
      </c>
      <c r="N938" s="108">
        <f>N937*($I938/$I937)</f>
        <v/>
      </c>
      <c r="O938" s="108">
        <f t="array" ref="O938">IF(YEAR(M938)&lt;&gt;YEAR(M937),IF(O937&gt;INDEX(Table2xAcq.1[],_xlfn.AGGREGATE(15,6,(ROW(Tableyear1[])-ROW(INDEX(Tableyear1[],1,1))+1)/(YEAR(Tableyear1[])=YEAR(M937)),1)),O937-(O937-INDEX(Table2xAcq.1[],_xlfn.AGGREGATE(15,6,(ROW(Tableyear1[])-ROW(INDEX(Tableyear1[],1,1))+1)/(YEAR(Tableyear1[])=YEAR(M937)),1)))*$C$25,O937+MAX($Q$2:Q937)*$C$19),O937)*($J938/$J937)</f>
        <v/>
      </c>
      <c r="P938" s="108">
        <f t="array" ref="P938">IF(YEAR(M938)&lt;&gt;YEAR(M937),IF(O937&gt;INDEX(Table2xAcq.1[],_xlfn.AGGREGATE(15,6,(ROW(Tableyear1[])-ROW(INDEX(Tableyear1[],1,1))+1)/(YEAR(Tableyear1[])=YEAR(M937)),1)),P937+(O937-INDEX(Table2xAcq.1[],_xlfn.AGGREGATE(15,6,(ROW(Tableyear1[])-ROW(INDEX(Tableyear1[],1,1))+1)/(YEAR(Tableyear1[])=YEAR(M937)),1)))*$C$25,P937-MAX($Q$2:Q937)*$C$19),P937)*(1+Tbill_YTM)^(1/52)</f>
        <v/>
      </c>
      <c r="Q938" s="72">
        <f>SUM(N938:P938)</f>
        <v/>
      </c>
      <c r="R938" s="72">
        <f>IF(YEAR(M938)&lt;&gt;YEAR(M937), R937*EXP($C$20/52)+(-MAX(Q$2:Q937)*$C$19), R937*EXP($C$20/52))</f>
        <v/>
      </c>
      <c r="S938" s="73">
        <f>Q938/-R938</f>
        <v/>
      </c>
      <c r="T938" s="67" t="n"/>
      <c r="U938" s="67" t="n"/>
      <c r="V938" s="67" t="n"/>
    </row>
    <row r="939">
      <c r="H939" s="104" t="n">
        <v>37879</v>
      </c>
      <c r="I939" s="105" t="n">
        <v>1392.26000976562</v>
      </c>
      <c r="J939" s="106" t="n">
        <v>1.659516954773336</v>
      </c>
      <c r="K939" s="107">
        <f>K938*(1+Tbill_YTM)^(1/52)</f>
        <v/>
      </c>
      <c r="L939" s="67" t="n"/>
      <c r="M939" s="104" t="n">
        <v>37879</v>
      </c>
      <c r="N939" s="108">
        <f>N938*($I939/$I938)</f>
        <v/>
      </c>
      <c r="O939" s="108">
        <f t="array" ref="O939">IF(YEAR(M939)&lt;&gt;YEAR(M938),IF(O938&gt;INDEX(Table2xAcq.1[],_xlfn.AGGREGATE(15,6,(ROW(Tableyear1[])-ROW(INDEX(Tableyear1[],1,1))+1)/(YEAR(Tableyear1[])=YEAR(M938)),1)),O938-(O938-INDEX(Table2xAcq.1[],_xlfn.AGGREGATE(15,6,(ROW(Tableyear1[])-ROW(INDEX(Tableyear1[],1,1))+1)/(YEAR(Tableyear1[])=YEAR(M938)),1)))*$C$25,O938+MAX($Q$2:Q938)*$C$19),O938)*($J939/$J938)</f>
        <v/>
      </c>
      <c r="P939" s="108">
        <f t="array" ref="P939">IF(YEAR(M939)&lt;&gt;YEAR(M938),IF(O938&gt;INDEX(Table2xAcq.1[],_xlfn.AGGREGATE(15,6,(ROW(Tableyear1[])-ROW(INDEX(Tableyear1[],1,1))+1)/(YEAR(Tableyear1[])=YEAR(M938)),1)),P938+(O938-INDEX(Table2xAcq.1[],_xlfn.AGGREGATE(15,6,(ROW(Tableyear1[])-ROW(INDEX(Tableyear1[],1,1))+1)/(YEAR(Tableyear1[])=YEAR(M938)),1)))*$C$25,P938-MAX($Q$2:Q938)*$C$19),P938)*(1+Tbill_YTM)^(1/52)</f>
        <v/>
      </c>
      <c r="Q939" s="72">
        <f>SUM(N939:P939)</f>
        <v/>
      </c>
      <c r="R939" s="72">
        <f>IF(YEAR(M939)&lt;&gt;YEAR(M938), R938*EXP($C$20/52)+(-MAX(Q$2:Q938)*$C$19), R938*EXP($C$20/52))</f>
        <v/>
      </c>
      <c r="S939" s="73">
        <f>Q939/-R939</f>
        <v/>
      </c>
      <c r="T939" s="67" t="n"/>
      <c r="U939" s="67" t="n"/>
      <c r="V939" s="67" t="n"/>
    </row>
    <row r="940">
      <c r="H940" s="104" t="n">
        <v>37886</v>
      </c>
      <c r="I940" s="105" t="n">
        <v>1309.31005859375</v>
      </c>
      <c r="J940" s="106" t="n">
        <v>1.461771060469423</v>
      </c>
      <c r="K940" s="107">
        <f>K939*(1+Tbill_YTM)^(1/52)</f>
        <v/>
      </c>
      <c r="L940" s="67" t="n"/>
      <c r="M940" s="104" t="n">
        <v>37886</v>
      </c>
      <c r="N940" s="108">
        <f>N939*($I940/$I939)</f>
        <v/>
      </c>
      <c r="O940" s="108">
        <f t="array" ref="O940">IF(YEAR(M940)&lt;&gt;YEAR(M939),IF(O939&gt;INDEX(Table2xAcq.1[],_xlfn.AGGREGATE(15,6,(ROW(Tableyear1[])-ROW(INDEX(Tableyear1[],1,1))+1)/(YEAR(Tableyear1[])=YEAR(M939)),1)),O939-(O939-INDEX(Table2xAcq.1[],_xlfn.AGGREGATE(15,6,(ROW(Tableyear1[])-ROW(INDEX(Tableyear1[],1,1))+1)/(YEAR(Tableyear1[])=YEAR(M939)),1)))*$C$25,O939+MAX($Q$2:Q939)*$C$19),O939)*($J940/$J939)</f>
        <v/>
      </c>
      <c r="P940" s="108">
        <f t="array" ref="P940">IF(YEAR(M940)&lt;&gt;YEAR(M939),IF(O939&gt;INDEX(Table2xAcq.1[],_xlfn.AGGREGATE(15,6,(ROW(Tableyear1[])-ROW(INDEX(Tableyear1[],1,1))+1)/(YEAR(Tableyear1[])=YEAR(M939)),1)),P939+(O939-INDEX(Table2xAcq.1[],_xlfn.AGGREGATE(15,6,(ROW(Tableyear1[])-ROW(INDEX(Tableyear1[],1,1))+1)/(YEAR(Tableyear1[])=YEAR(M939)),1)))*$C$25,P939-MAX($Q$2:Q939)*$C$19),P939)*(1+Tbill_YTM)^(1/52)</f>
        <v/>
      </c>
      <c r="Q940" s="72">
        <f>SUM(N940:P940)</f>
        <v/>
      </c>
      <c r="R940" s="72">
        <f>IF(YEAR(M940)&lt;&gt;YEAR(M939), R939*EXP($C$20/52)+(-MAX(Q$2:Q939)*$C$19), R939*EXP($C$20/52))</f>
        <v/>
      </c>
      <c r="S940" s="73">
        <f>Q940/-R940</f>
        <v/>
      </c>
      <c r="T940" s="67" t="n"/>
      <c r="U940" s="67" t="n"/>
      <c r="V940" s="67" t="n"/>
    </row>
    <row r="941">
      <c r="H941" s="104" t="n">
        <v>37893</v>
      </c>
      <c r="I941" s="105" t="n">
        <v>1375.31994628906</v>
      </c>
      <c r="J941" s="106" t="n">
        <v>1.609163716478613</v>
      </c>
      <c r="K941" s="107">
        <f>K940*(1+Tbill_YTM)^(1/52)</f>
        <v/>
      </c>
      <c r="L941" s="67" t="n"/>
      <c r="M941" s="104" t="n">
        <v>37893</v>
      </c>
      <c r="N941" s="108">
        <f>N940*($I941/$I940)</f>
        <v/>
      </c>
      <c r="O941" s="108">
        <f t="array" ref="O941">IF(YEAR(M941)&lt;&gt;YEAR(M940),IF(O940&gt;INDEX(Table2xAcq.1[],_xlfn.AGGREGATE(15,6,(ROW(Tableyear1[])-ROW(INDEX(Tableyear1[],1,1))+1)/(YEAR(Tableyear1[])=YEAR(M940)),1)),O940-(O940-INDEX(Table2xAcq.1[],_xlfn.AGGREGATE(15,6,(ROW(Tableyear1[])-ROW(INDEX(Tableyear1[],1,1))+1)/(YEAR(Tableyear1[])=YEAR(M940)),1)))*$C$25,O940+MAX($Q$2:Q940)*$C$19),O940)*($J941/$J940)</f>
        <v/>
      </c>
      <c r="P941" s="108">
        <f t="array" ref="P941">IF(YEAR(M941)&lt;&gt;YEAR(M940),IF(O940&gt;INDEX(Table2xAcq.1[],_xlfn.AGGREGATE(15,6,(ROW(Tableyear1[])-ROW(INDEX(Tableyear1[],1,1))+1)/(YEAR(Tableyear1[])=YEAR(M940)),1)),P940+(O940-INDEX(Table2xAcq.1[],_xlfn.AGGREGATE(15,6,(ROW(Tableyear1[])-ROW(INDEX(Tableyear1[],1,1))+1)/(YEAR(Tableyear1[])=YEAR(M940)),1)))*$C$25,P940-MAX($Q$2:Q940)*$C$19),P940)*(1+Tbill_YTM)^(1/52)</f>
        <v/>
      </c>
      <c r="Q941" s="72">
        <f>SUM(N941:P941)</f>
        <v/>
      </c>
      <c r="R941" s="72">
        <f>IF(YEAR(M941)&lt;&gt;YEAR(M940), R940*EXP($C$20/52)+(-MAX(Q$2:Q940)*$C$19), R940*EXP($C$20/52))</f>
        <v/>
      </c>
      <c r="S941" s="73">
        <f>Q941/-R941</f>
        <v/>
      </c>
      <c r="T941" s="67" t="n"/>
      <c r="U941" s="67" t="n"/>
      <c r="V941" s="67" t="n"/>
    </row>
    <row r="942">
      <c r="H942" s="104" t="n">
        <v>37900</v>
      </c>
      <c r="I942" s="105" t="n">
        <v>1404.86999511718</v>
      </c>
      <c r="J942" s="106" t="n">
        <v>1.678312522940245</v>
      </c>
      <c r="K942" s="107">
        <f>K941*(1+Tbill_YTM)^(1/52)</f>
        <v/>
      </c>
      <c r="L942" s="67" t="n"/>
      <c r="M942" s="104" t="n">
        <v>37900</v>
      </c>
      <c r="N942" s="108">
        <f>N941*($I942/$I941)</f>
        <v/>
      </c>
      <c r="O942" s="108">
        <f t="array" ref="O942">IF(YEAR(M942)&lt;&gt;YEAR(M941),IF(O941&gt;INDEX(Table2xAcq.1[],_xlfn.AGGREGATE(15,6,(ROW(Tableyear1[])-ROW(INDEX(Tableyear1[],1,1))+1)/(YEAR(Tableyear1[])=YEAR(M941)),1)),O941-(O941-INDEX(Table2xAcq.1[],_xlfn.AGGREGATE(15,6,(ROW(Tableyear1[])-ROW(INDEX(Tableyear1[],1,1))+1)/(YEAR(Tableyear1[])=YEAR(M941)),1)))*$C$25,O941+MAX($Q$2:Q941)*$C$19),O941)*($J942/$J941)</f>
        <v/>
      </c>
      <c r="P942" s="108">
        <f t="array" ref="P942">IF(YEAR(M942)&lt;&gt;YEAR(M941),IF(O941&gt;INDEX(Table2xAcq.1[],_xlfn.AGGREGATE(15,6,(ROW(Tableyear1[])-ROW(INDEX(Tableyear1[],1,1))+1)/(YEAR(Tableyear1[])=YEAR(M941)),1)),P941+(O941-INDEX(Table2xAcq.1[],_xlfn.AGGREGATE(15,6,(ROW(Tableyear1[])-ROW(INDEX(Tableyear1[],1,1))+1)/(YEAR(Tableyear1[])=YEAR(M941)),1)))*$C$25,P941-MAX($Q$2:Q941)*$C$19),P941)*(1+Tbill_YTM)^(1/52)</f>
        <v/>
      </c>
      <c r="Q942" s="72">
        <f>SUM(N942:P942)</f>
        <v/>
      </c>
      <c r="R942" s="72">
        <f>IF(YEAR(M942)&lt;&gt;YEAR(M941), R941*EXP($C$20/52)+(-MAX(Q$2:Q941)*$C$19), R941*EXP($C$20/52))</f>
        <v/>
      </c>
      <c r="S942" s="73">
        <f>Q942/-R942</f>
        <v/>
      </c>
      <c r="T942" s="67" t="n"/>
      <c r="U942" s="67" t="n"/>
      <c r="V942" s="67" t="n"/>
    </row>
    <row r="943">
      <c r="H943" s="104" t="n">
        <v>37907</v>
      </c>
      <c r="I943" s="105" t="n">
        <v>1394.02001953125</v>
      </c>
      <c r="J943" s="106" t="n">
        <v>1.652388914403153</v>
      </c>
      <c r="K943" s="107">
        <f>K942*(1+Tbill_YTM)^(1/52)</f>
        <v/>
      </c>
      <c r="L943" s="67" t="n"/>
      <c r="M943" s="104" t="n">
        <v>37907</v>
      </c>
      <c r="N943" s="108">
        <f>N942*($I943/$I942)</f>
        <v/>
      </c>
      <c r="O943" s="108">
        <f t="array" ref="O943">IF(YEAR(M943)&lt;&gt;YEAR(M942),IF(O942&gt;INDEX(Table2xAcq.1[],_xlfn.AGGREGATE(15,6,(ROW(Tableyear1[])-ROW(INDEX(Tableyear1[],1,1))+1)/(YEAR(Tableyear1[])=YEAR(M942)),1)),O942-(O942-INDEX(Table2xAcq.1[],_xlfn.AGGREGATE(15,6,(ROW(Tableyear1[])-ROW(INDEX(Tableyear1[],1,1))+1)/(YEAR(Tableyear1[])=YEAR(M942)),1)))*$C$25,O942+MAX($Q$2:Q942)*$C$19),O942)*($J943/$J942)</f>
        <v/>
      </c>
      <c r="P943" s="108">
        <f t="array" ref="P943">IF(YEAR(M943)&lt;&gt;YEAR(M942),IF(O942&gt;INDEX(Table2xAcq.1[],_xlfn.AGGREGATE(15,6,(ROW(Tableyear1[])-ROW(INDEX(Tableyear1[],1,1))+1)/(YEAR(Tableyear1[])=YEAR(M942)),1)),P942+(O942-INDEX(Table2xAcq.1[],_xlfn.AGGREGATE(15,6,(ROW(Tableyear1[])-ROW(INDEX(Tableyear1[],1,1))+1)/(YEAR(Tableyear1[])=YEAR(M942)),1)))*$C$25,P942-MAX($Q$2:Q942)*$C$19),P942)*(1+Tbill_YTM)^(1/52)</f>
        <v/>
      </c>
      <c r="Q943" s="72">
        <f>SUM(N943:P943)</f>
        <v/>
      </c>
      <c r="R943" s="72">
        <f>IF(YEAR(M943)&lt;&gt;YEAR(M942), R942*EXP($C$20/52)+(-MAX(Q$2:Q942)*$C$19), R942*EXP($C$20/52))</f>
        <v/>
      </c>
      <c r="S943" s="73">
        <f>Q943/-R943</f>
        <v/>
      </c>
      <c r="T943" s="67" t="n"/>
      <c r="U943" s="67" t="n"/>
      <c r="V943" s="67" t="n"/>
    </row>
    <row r="944">
      <c r="H944" s="104" t="n">
        <v>37914</v>
      </c>
      <c r="I944" s="105" t="n">
        <v>1370.60998535156</v>
      </c>
      <c r="J944" s="106" t="n">
        <v>1.596891173449151</v>
      </c>
      <c r="K944" s="107">
        <f>K943*(1+Tbill_YTM)^(1/52)</f>
        <v/>
      </c>
      <c r="L944" s="67" t="n"/>
      <c r="M944" s="104" t="n">
        <v>37914</v>
      </c>
      <c r="N944" s="108">
        <f>N943*($I944/$I943)</f>
        <v/>
      </c>
      <c r="O944" s="108">
        <f t="array" ref="O944">IF(YEAR(M944)&lt;&gt;YEAR(M943),IF(O943&gt;INDEX(Table2xAcq.1[],_xlfn.AGGREGATE(15,6,(ROW(Tableyear1[])-ROW(INDEX(Tableyear1[],1,1))+1)/(YEAR(Tableyear1[])=YEAR(M943)),1)),O943-(O943-INDEX(Table2xAcq.1[],_xlfn.AGGREGATE(15,6,(ROW(Tableyear1[])-ROW(INDEX(Tableyear1[],1,1))+1)/(YEAR(Tableyear1[])=YEAR(M943)),1)))*$C$25,O943+MAX($Q$2:Q943)*$C$19),O943)*($J944/$J943)</f>
        <v/>
      </c>
      <c r="P944" s="108">
        <f t="array" ref="P944">IF(YEAR(M944)&lt;&gt;YEAR(M943),IF(O943&gt;INDEX(Table2xAcq.1[],_xlfn.AGGREGATE(15,6,(ROW(Tableyear1[])-ROW(INDEX(Tableyear1[],1,1))+1)/(YEAR(Tableyear1[])=YEAR(M943)),1)),P943+(O943-INDEX(Table2xAcq.1[],_xlfn.AGGREGATE(15,6,(ROW(Tableyear1[])-ROW(INDEX(Tableyear1[],1,1))+1)/(YEAR(Tableyear1[])=YEAR(M943)),1)))*$C$25,P943-MAX($Q$2:Q943)*$C$19),P943)*(1+Tbill_YTM)^(1/52)</f>
        <v/>
      </c>
      <c r="Q944" s="72">
        <f>SUM(N944:P944)</f>
        <v/>
      </c>
      <c r="R944" s="72">
        <f>IF(YEAR(M944)&lt;&gt;YEAR(M943), R943*EXP($C$20/52)+(-MAX(Q$2:Q943)*$C$19), R943*EXP($C$20/52))</f>
        <v/>
      </c>
      <c r="S944" s="73">
        <f>Q944/-R944</f>
        <v/>
      </c>
      <c r="T944" s="67" t="n"/>
      <c r="U944" s="67" t="n"/>
      <c r="V944" s="67" t="n"/>
    </row>
    <row r="945">
      <c r="H945" s="104" t="n">
        <v>37921</v>
      </c>
      <c r="I945" s="105" t="n">
        <v>1416.39001464843</v>
      </c>
      <c r="J945" s="106" t="n">
        <v>1.703567362132636</v>
      </c>
      <c r="K945" s="107">
        <f>K944*(1+Tbill_YTM)^(1/52)</f>
        <v/>
      </c>
      <c r="L945" s="67" t="n"/>
      <c r="M945" s="104" t="n">
        <v>37921</v>
      </c>
      <c r="N945" s="108">
        <f>N944*($I945/$I944)</f>
        <v/>
      </c>
      <c r="O945" s="108">
        <f t="array" ref="O945">IF(YEAR(M945)&lt;&gt;YEAR(M944),IF(O944&gt;INDEX(Table2xAcq.1[],_xlfn.AGGREGATE(15,6,(ROW(Tableyear1[])-ROW(INDEX(Tableyear1[],1,1))+1)/(YEAR(Tableyear1[])=YEAR(M944)),1)),O944-(O944-INDEX(Table2xAcq.1[],_xlfn.AGGREGATE(15,6,(ROW(Tableyear1[])-ROW(INDEX(Tableyear1[],1,1))+1)/(YEAR(Tableyear1[])=YEAR(M944)),1)))*$C$25,O944+MAX($Q$2:Q944)*$C$19),O944)*($J945/$J944)</f>
        <v/>
      </c>
      <c r="P945" s="108">
        <f t="array" ref="P945">IF(YEAR(M945)&lt;&gt;YEAR(M944),IF(O944&gt;INDEX(Table2xAcq.1[],_xlfn.AGGREGATE(15,6,(ROW(Tableyear1[])-ROW(INDEX(Tableyear1[],1,1))+1)/(YEAR(Tableyear1[])=YEAR(M944)),1)),P944+(O944-INDEX(Table2xAcq.1[],_xlfn.AGGREGATE(15,6,(ROW(Tableyear1[])-ROW(INDEX(Tableyear1[],1,1))+1)/(YEAR(Tableyear1[])=YEAR(M944)),1)))*$C$25,P944-MAX($Q$2:Q944)*$C$19),P944)*(1+Tbill_YTM)^(1/52)</f>
        <v/>
      </c>
      <c r="Q945" s="72">
        <f>SUM(N945:P945)</f>
        <v/>
      </c>
      <c r="R945" s="72">
        <f>IF(YEAR(M945)&lt;&gt;YEAR(M944), R944*EXP($C$20/52)+(-MAX(Q$2:Q944)*$C$19), R944*EXP($C$20/52))</f>
        <v/>
      </c>
      <c r="S945" s="73">
        <f>Q945/-R945</f>
        <v/>
      </c>
      <c r="T945" s="67" t="n"/>
      <c r="U945" s="67" t="n"/>
      <c r="V945" s="67" t="n"/>
    </row>
    <row r="946">
      <c r="H946" s="104" t="n">
        <v>37928</v>
      </c>
      <c r="I946" s="105" t="n">
        <v>1436.72998046875</v>
      </c>
      <c r="J946" s="106" t="n">
        <v>1.752495272609315</v>
      </c>
      <c r="K946" s="107">
        <f>K945*(1+Tbill_YTM)^(1/52)</f>
        <v/>
      </c>
      <c r="L946" s="67" t="n"/>
      <c r="M946" s="104" t="n">
        <v>37928</v>
      </c>
      <c r="N946" s="108">
        <f>N945*($I946/$I945)</f>
        <v/>
      </c>
      <c r="O946" s="108">
        <f t="array" ref="O946">IF(YEAR(M946)&lt;&gt;YEAR(M945),IF(O945&gt;INDEX(Table2xAcq.1[],_xlfn.AGGREGATE(15,6,(ROW(Tableyear1[])-ROW(INDEX(Tableyear1[],1,1))+1)/(YEAR(Tableyear1[])=YEAR(M945)),1)),O945-(O945-INDEX(Table2xAcq.1[],_xlfn.AGGREGATE(15,6,(ROW(Tableyear1[])-ROW(INDEX(Tableyear1[],1,1))+1)/(YEAR(Tableyear1[])=YEAR(M945)),1)))*$C$25,O945+MAX($Q$2:Q945)*$C$19),O945)*($J946/$J945)</f>
        <v/>
      </c>
      <c r="P946" s="108">
        <f t="array" ref="P946">IF(YEAR(M946)&lt;&gt;YEAR(M945),IF(O945&gt;INDEX(Table2xAcq.1[],_xlfn.AGGREGATE(15,6,(ROW(Tableyear1[])-ROW(INDEX(Tableyear1[],1,1))+1)/(YEAR(Tableyear1[])=YEAR(M945)),1)),P945+(O945-INDEX(Table2xAcq.1[],_xlfn.AGGREGATE(15,6,(ROW(Tableyear1[])-ROW(INDEX(Tableyear1[],1,1))+1)/(YEAR(Tableyear1[])=YEAR(M945)),1)))*$C$25,P945-MAX($Q$2:Q945)*$C$19),P945)*(1+Tbill_YTM)^(1/52)</f>
        <v/>
      </c>
      <c r="Q946" s="72">
        <f>SUM(N946:P946)</f>
        <v/>
      </c>
      <c r="R946" s="72">
        <f>IF(YEAR(M946)&lt;&gt;YEAR(M945), R945*EXP($C$20/52)+(-MAX(Q$2:Q945)*$C$19), R945*EXP($C$20/52))</f>
        <v/>
      </c>
      <c r="S946" s="73">
        <f>Q946/-R946</f>
        <v/>
      </c>
      <c r="T946" s="67" t="n"/>
      <c r="U946" s="67" t="n"/>
      <c r="V946" s="67" t="n"/>
    </row>
    <row r="947">
      <c r="H947" s="104" t="n">
        <v>37935</v>
      </c>
      <c r="I947" s="105" t="n">
        <v>1407.51000976562</v>
      </c>
      <c r="J947" s="106" t="n">
        <v>1.681211369274451</v>
      </c>
      <c r="K947" s="107">
        <f>K946*(1+Tbill_YTM)^(1/52)</f>
        <v/>
      </c>
      <c r="L947" s="67" t="n"/>
      <c r="M947" s="104" t="n">
        <v>37935</v>
      </c>
      <c r="N947" s="108">
        <f>N946*($I947/$I946)</f>
        <v/>
      </c>
      <c r="O947" s="108">
        <f t="array" ref="O947">IF(YEAR(M947)&lt;&gt;YEAR(M946),IF(O946&gt;INDEX(Table2xAcq.1[],_xlfn.AGGREGATE(15,6,(ROW(Tableyear1[])-ROW(INDEX(Tableyear1[],1,1))+1)/(YEAR(Tableyear1[])=YEAR(M946)),1)),O946-(O946-INDEX(Table2xAcq.1[],_xlfn.AGGREGATE(15,6,(ROW(Tableyear1[])-ROW(INDEX(Tableyear1[],1,1))+1)/(YEAR(Tableyear1[])=YEAR(M946)),1)))*$C$25,O946+MAX($Q$2:Q946)*$C$19),O946)*($J947/$J946)</f>
        <v/>
      </c>
      <c r="P947" s="108">
        <f t="array" ref="P947">IF(YEAR(M947)&lt;&gt;YEAR(M946),IF(O946&gt;INDEX(Table2xAcq.1[],_xlfn.AGGREGATE(15,6,(ROW(Tableyear1[])-ROW(INDEX(Tableyear1[],1,1))+1)/(YEAR(Tableyear1[])=YEAR(M946)),1)),P946+(O946-INDEX(Table2xAcq.1[],_xlfn.AGGREGATE(15,6,(ROW(Tableyear1[])-ROW(INDEX(Tableyear1[],1,1))+1)/(YEAR(Tableyear1[])=YEAR(M946)),1)))*$C$25,P946-MAX($Q$2:Q946)*$C$19),P946)*(1+Tbill_YTM)^(1/52)</f>
        <v/>
      </c>
      <c r="Q947" s="72">
        <f>SUM(N947:P947)</f>
        <v/>
      </c>
      <c r="R947" s="72">
        <f>IF(YEAR(M947)&lt;&gt;YEAR(M946), R946*EXP($C$20/52)+(-MAX(Q$2:Q946)*$C$19), R946*EXP($C$20/52))</f>
        <v/>
      </c>
      <c r="S947" s="73">
        <f>Q947/-R947</f>
        <v/>
      </c>
      <c r="T947" s="67" t="n"/>
      <c r="U947" s="67" t="n"/>
      <c r="V947" s="67" t="n"/>
    </row>
    <row r="948">
      <c r="H948" s="104" t="n">
        <v>37942</v>
      </c>
      <c r="I948" s="105" t="n">
        <v>1373.31994628906</v>
      </c>
      <c r="J948" s="106" t="n">
        <v>1.599534190378111</v>
      </c>
      <c r="K948" s="107">
        <f>K947*(1+Tbill_YTM)^(1/52)</f>
        <v/>
      </c>
      <c r="L948" s="67" t="n"/>
      <c r="M948" s="104" t="n">
        <v>37942</v>
      </c>
      <c r="N948" s="108">
        <f>N947*($I948/$I947)</f>
        <v/>
      </c>
      <c r="O948" s="108">
        <f t="array" ref="O948">IF(YEAR(M948)&lt;&gt;YEAR(M947),IF(O947&gt;INDEX(Table2xAcq.1[],_xlfn.AGGREGATE(15,6,(ROW(Tableyear1[])-ROW(INDEX(Tableyear1[],1,1))+1)/(YEAR(Tableyear1[])=YEAR(M947)),1)),O947-(O947-INDEX(Table2xAcq.1[],_xlfn.AGGREGATE(15,6,(ROW(Tableyear1[])-ROW(INDEX(Tableyear1[],1,1))+1)/(YEAR(Tableyear1[])=YEAR(M947)),1)))*$C$25,O947+MAX($Q$2:Q947)*$C$19),O947)*($J948/$J947)</f>
        <v/>
      </c>
      <c r="P948" s="108">
        <f t="array" ref="P948">IF(YEAR(M948)&lt;&gt;YEAR(M947),IF(O947&gt;INDEX(Table2xAcq.1[],_xlfn.AGGREGATE(15,6,(ROW(Tableyear1[])-ROW(INDEX(Tableyear1[],1,1))+1)/(YEAR(Tableyear1[])=YEAR(M947)),1)),P947+(O947-INDEX(Table2xAcq.1[],_xlfn.AGGREGATE(15,6,(ROW(Tableyear1[])-ROW(INDEX(Tableyear1[],1,1))+1)/(YEAR(Tableyear1[])=YEAR(M947)),1)))*$C$25,P947-MAX($Q$2:Q947)*$C$19),P947)*(1+Tbill_YTM)^(1/52)</f>
        <v/>
      </c>
      <c r="Q948" s="72">
        <f>SUM(N948:P948)</f>
        <v/>
      </c>
      <c r="R948" s="72">
        <f>IF(YEAR(M948)&lt;&gt;YEAR(M947), R947*EXP($C$20/52)+(-MAX(Q$2:Q947)*$C$19), R947*EXP($C$20/52))</f>
        <v/>
      </c>
      <c r="S948" s="73">
        <f>Q948/-R948</f>
        <v/>
      </c>
      <c r="T948" s="67" t="n"/>
      <c r="U948" s="67" t="n"/>
      <c r="V948" s="67" t="n"/>
    </row>
    <row r="949">
      <c r="H949" s="104" t="n">
        <v>37949</v>
      </c>
      <c r="I949" s="105" t="n">
        <v>1424.25</v>
      </c>
      <c r="J949" s="106" t="n">
        <v>1.718172767569934</v>
      </c>
      <c r="K949" s="107">
        <f>K948*(1+Tbill_YTM)^(1/52)</f>
        <v/>
      </c>
      <c r="L949" s="67" t="n"/>
      <c r="M949" s="104" t="n">
        <v>37949</v>
      </c>
      <c r="N949" s="108">
        <f>N948*($I949/$I948)</f>
        <v/>
      </c>
      <c r="O949" s="108">
        <f t="array" ref="O949">IF(YEAR(M949)&lt;&gt;YEAR(M948),IF(O948&gt;INDEX(Table2xAcq.1[],_xlfn.AGGREGATE(15,6,(ROW(Tableyear1[])-ROW(INDEX(Tableyear1[],1,1))+1)/(YEAR(Tableyear1[])=YEAR(M948)),1)),O948-(O948-INDEX(Table2xAcq.1[],_xlfn.AGGREGATE(15,6,(ROW(Tableyear1[])-ROW(INDEX(Tableyear1[],1,1))+1)/(YEAR(Tableyear1[])=YEAR(M948)),1)))*$C$25,O948+MAX($Q$2:Q948)*$C$19),O948)*($J949/$J948)</f>
        <v/>
      </c>
      <c r="P949" s="108">
        <f t="array" ref="P949">IF(YEAR(M949)&lt;&gt;YEAR(M948),IF(O948&gt;INDEX(Table2xAcq.1[],_xlfn.AGGREGATE(15,6,(ROW(Tableyear1[])-ROW(INDEX(Tableyear1[],1,1))+1)/(YEAR(Tableyear1[])=YEAR(M948)),1)),P948+(O948-INDEX(Table2xAcq.1[],_xlfn.AGGREGATE(15,6,(ROW(Tableyear1[])-ROW(INDEX(Tableyear1[],1,1))+1)/(YEAR(Tableyear1[])=YEAR(M948)),1)))*$C$25,P948-MAX($Q$2:Q948)*$C$19),P948)*(1+Tbill_YTM)^(1/52)</f>
        <v/>
      </c>
      <c r="Q949" s="72">
        <f>SUM(N949:P949)</f>
        <v/>
      </c>
      <c r="R949" s="72">
        <f>IF(YEAR(M949)&lt;&gt;YEAR(M948), R948*EXP($C$20/52)+(-MAX(Q$2:Q948)*$C$19), R948*EXP($C$20/52))</f>
        <v/>
      </c>
      <c r="S949" s="73">
        <f>Q949/-R949</f>
        <v/>
      </c>
      <c r="T949" s="67" t="n"/>
      <c r="U949" s="67" t="n"/>
      <c r="V949" s="67" t="n"/>
    </row>
    <row r="950">
      <c r="H950" s="104" t="n">
        <v>37956</v>
      </c>
      <c r="I950" s="105" t="n">
        <v>1406.91003417968</v>
      </c>
      <c r="J950" s="106" t="n">
        <v>1.676335931251777</v>
      </c>
      <c r="K950" s="107">
        <f>K949*(1+Tbill_YTM)^(1/52)</f>
        <v/>
      </c>
      <c r="L950" s="67" t="n"/>
      <c r="M950" s="104" t="n">
        <v>37956</v>
      </c>
      <c r="N950" s="108">
        <f>N949*($I950/$I949)</f>
        <v/>
      </c>
      <c r="O950" s="108">
        <f t="array" ref="O950">IF(YEAR(M950)&lt;&gt;YEAR(M949),IF(O949&gt;INDEX(Table2xAcq.1[],_xlfn.AGGREGATE(15,6,(ROW(Tableyear1[])-ROW(INDEX(Tableyear1[],1,1))+1)/(YEAR(Tableyear1[])=YEAR(M949)),1)),O949-(O949-INDEX(Table2xAcq.1[],_xlfn.AGGREGATE(15,6,(ROW(Tableyear1[])-ROW(INDEX(Tableyear1[],1,1))+1)/(YEAR(Tableyear1[])=YEAR(M949)),1)))*$C$25,O949+MAX($Q$2:Q949)*$C$19),O949)*($J950/$J949)</f>
        <v/>
      </c>
      <c r="P950" s="108">
        <f t="array" ref="P950">IF(YEAR(M950)&lt;&gt;YEAR(M949),IF(O949&gt;INDEX(Table2xAcq.1[],_xlfn.AGGREGATE(15,6,(ROW(Tableyear1[])-ROW(INDEX(Tableyear1[],1,1))+1)/(YEAR(Tableyear1[])=YEAR(M949)),1)),P949+(O949-INDEX(Table2xAcq.1[],_xlfn.AGGREGATE(15,6,(ROW(Tableyear1[])-ROW(INDEX(Tableyear1[],1,1))+1)/(YEAR(Tableyear1[])=YEAR(M949)),1)))*$C$25,P949-MAX($Q$2:Q949)*$C$19),P949)*(1+Tbill_YTM)^(1/52)</f>
        <v/>
      </c>
      <c r="Q950" s="72">
        <f>SUM(N950:P950)</f>
        <v/>
      </c>
      <c r="R950" s="72">
        <f>IF(YEAR(M950)&lt;&gt;YEAR(M949), R949*EXP($C$20/52)+(-MAX(Q$2:Q949)*$C$19), R949*EXP($C$20/52))</f>
        <v/>
      </c>
      <c r="S950" s="73">
        <f>Q950/-R950</f>
        <v/>
      </c>
      <c r="T950" s="67" t="n"/>
      <c r="U950" s="67" t="n"/>
      <c r="V950" s="67" t="n"/>
    </row>
    <row r="951">
      <c r="H951" s="104" t="n">
        <v>37963</v>
      </c>
      <c r="I951" s="105" t="n">
        <v>1417.27001953125</v>
      </c>
      <c r="J951" s="106" t="n">
        <v>1.701023815011459</v>
      </c>
      <c r="K951" s="107">
        <f>K950*(1+Tbill_YTM)^(1/52)</f>
        <v/>
      </c>
      <c r="L951" s="67" t="n"/>
      <c r="M951" s="104" t="n">
        <v>37963</v>
      </c>
      <c r="N951" s="108">
        <f>N950*($I951/$I950)</f>
        <v/>
      </c>
      <c r="O951" s="108">
        <f t="array" ref="O951">IF(YEAR(M951)&lt;&gt;YEAR(M950),IF(O950&gt;INDEX(Table2xAcq.1[],_xlfn.AGGREGATE(15,6,(ROW(Tableyear1[])-ROW(INDEX(Tableyear1[],1,1))+1)/(YEAR(Tableyear1[])=YEAR(M950)),1)),O950-(O950-INDEX(Table2xAcq.1[],_xlfn.AGGREGATE(15,6,(ROW(Tableyear1[])-ROW(INDEX(Tableyear1[],1,1))+1)/(YEAR(Tableyear1[])=YEAR(M950)),1)))*$C$25,O950+MAX($Q$2:Q950)*$C$19),O950)*($J951/$J950)</f>
        <v/>
      </c>
      <c r="P951" s="108">
        <f t="array" ref="P951">IF(YEAR(M951)&lt;&gt;YEAR(M950),IF(O950&gt;INDEX(Table2xAcq.1[],_xlfn.AGGREGATE(15,6,(ROW(Tableyear1[])-ROW(INDEX(Tableyear1[],1,1))+1)/(YEAR(Tableyear1[])=YEAR(M950)),1)),P950+(O950-INDEX(Table2xAcq.1[],_xlfn.AGGREGATE(15,6,(ROW(Tableyear1[])-ROW(INDEX(Tableyear1[],1,1))+1)/(YEAR(Tableyear1[])=YEAR(M950)),1)))*$C$25,P950-MAX($Q$2:Q950)*$C$19),P950)*(1+Tbill_YTM)^(1/52)</f>
        <v/>
      </c>
      <c r="Q951" s="72">
        <f>SUM(N951:P951)</f>
        <v/>
      </c>
      <c r="R951" s="72">
        <f>IF(YEAR(M951)&lt;&gt;YEAR(M950), R950*EXP($C$20/52)+(-MAX(Q$2:Q950)*$C$19), R950*EXP($C$20/52))</f>
        <v/>
      </c>
      <c r="S951" s="73">
        <f>Q951/-R951</f>
        <v/>
      </c>
      <c r="T951" s="67" t="n"/>
      <c r="U951" s="67" t="n"/>
      <c r="V951" s="67" t="n"/>
    </row>
    <row r="952">
      <c r="H952" s="104" t="n">
        <v>37970</v>
      </c>
      <c r="I952" s="105" t="n">
        <v>1426.17004394531</v>
      </c>
      <c r="J952" s="106" t="n">
        <v>1.722387638804905</v>
      </c>
      <c r="K952" s="107">
        <f>K951*(1+Tbill_YTM)^(1/52)</f>
        <v/>
      </c>
      <c r="L952" s="67" t="n"/>
      <c r="M952" s="104" t="n">
        <v>37970</v>
      </c>
      <c r="N952" s="108">
        <f>N951*($I952/$I951)</f>
        <v/>
      </c>
      <c r="O952" s="108">
        <f t="array" ref="O952">IF(YEAR(M952)&lt;&gt;YEAR(M951),IF(O951&gt;INDEX(Table2xAcq.1[],_xlfn.AGGREGATE(15,6,(ROW(Tableyear1[])-ROW(INDEX(Tableyear1[],1,1))+1)/(YEAR(Tableyear1[])=YEAR(M951)),1)),O951-(O951-INDEX(Table2xAcq.1[],_xlfn.AGGREGATE(15,6,(ROW(Tableyear1[])-ROW(INDEX(Tableyear1[],1,1))+1)/(YEAR(Tableyear1[])=YEAR(M951)),1)))*$C$25,O951+MAX($Q$2:Q951)*$C$19),O951)*($J952/$J951)</f>
        <v/>
      </c>
      <c r="P952" s="108">
        <f t="array" ref="P952">IF(YEAR(M952)&lt;&gt;YEAR(M951),IF(O951&gt;INDEX(Table2xAcq.1[],_xlfn.AGGREGATE(15,6,(ROW(Tableyear1[])-ROW(INDEX(Tableyear1[],1,1))+1)/(YEAR(Tableyear1[])=YEAR(M951)),1)),P951+(O951-INDEX(Table2xAcq.1[],_xlfn.AGGREGATE(15,6,(ROW(Tableyear1[])-ROW(INDEX(Tableyear1[],1,1))+1)/(YEAR(Tableyear1[])=YEAR(M951)),1)))*$C$25,P951-MAX($Q$2:Q951)*$C$19),P951)*(1+Tbill_YTM)^(1/52)</f>
        <v/>
      </c>
      <c r="Q952" s="72">
        <f>SUM(N952:P952)</f>
        <v/>
      </c>
      <c r="R952" s="72">
        <f>IF(YEAR(M952)&lt;&gt;YEAR(M951), R951*EXP($C$20/52)+(-MAX(Q$2:Q951)*$C$19), R951*EXP($C$20/52))</f>
        <v/>
      </c>
      <c r="S952" s="73">
        <f>Q952/-R952</f>
        <v/>
      </c>
      <c r="T952" s="67" t="n"/>
      <c r="U952" s="67" t="n"/>
      <c r="V952" s="67" t="n"/>
    </row>
    <row r="953">
      <c r="H953" s="104" t="n">
        <v>37977</v>
      </c>
      <c r="I953" s="105" t="n">
        <v>1443.85998535156</v>
      </c>
      <c r="J953" s="106" t="n">
        <v>1.765115974796341</v>
      </c>
      <c r="K953" s="107">
        <f>K952*(1+Tbill_YTM)^(1/52)</f>
        <v/>
      </c>
      <c r="L953" s="67" t="n"/>
      <c r="M953" s="104" t="n">
        <v>37977</v>
      </c>
      <c r="N953" s="108">
        <f>N952*($I953/$I952)</f>
        <v/>
      </c>
      <c r="O953" s="108">
        <f t="array" ref="O953">IF(YEAR(M953)&lt;&gt;YEAR(M952),IF(O952&gt;INDEX(Table2xAcq.1[],_xlfn.AGGREGATE(15,6,(ROW(Tableyear1[])-ROW(INDEX(Tableyear1[],1,1))+1)/(YEAR(Tableyear1[])=YEAR(M952)),1)),O952-(O952-INDEX(Table2xAcq.1[],_xlfn.AGGREGATE(15,6,(ROW(Tableyear1[])-ROW(INDEX(Tableyear1[],1,1))+1)/(YEAR(Tableyear1[])=YEAR(M952)),1)))*$C$25,O952+MAX($Q$2:Q952)*$C$19),O952)*($J953/$J952)</f>
        <v/>
      </c>
      <c r="P953" s="108">
        <f t="array" ref="P953">IF(YEAR(M953)&lt;&gt;YEAR(M952),IF(O952&gt;INDEX(Table2xAcq.1[],_xlfn.AGGREGATE(15,6,(ROW(Tableyear1[])-ROW(INDEX(Tableyear1[],1,1))+1)/(YEAR(Tableyear1[])=YEAR(M952)),1)),P952+(O952-INDEX(Table2xAcq.1[],_xlfn.AGGREGATE(15,6,(ROW(Tableyear1[])-ROW(INDEX(Tableyear1[],1,1))+1)/(YEAR(Tableyear1[])=YEAR(M952)),1)))*$C$25,P952-MAX($Q$2:Q952)*$C$19),P952)*(1+Tbill_YTM)^(1/52)</f>
        <v/>
      </c>
      <c r="Q953" s="72">
        <f>SUM(N953:P953)</f>
        <v/>
      </c>
      <c r="R953" s="72">
        <f>IF(YEAR(M953)&lt;&gt;YEAR(M952), R952*EXP($C$20/52)+(-MAX(Q$2:Q952)*$C$19), R952*EXP($C$20/52))</f>
        <v/>
      </c>
      <c r="S953" s="73">
        <f>Q953/-R953</f>
        <v/>
      </c>
      <c r="T953" s="67" t="n"/>
      <c r="U953" s="67" t="n"/>
      <c r="V953" s="67" t="n"/>
    </row>
    <row r="954" ht="17.5" customHeight="1" s="15">
      <c r="A954" s="4" t="n"/>
      <c r="G954" s="110" t="inlineStr">
        <is>
          <t>year-end</t>
        </is>
      </c>
      <c r="H954" s="111" t="n">
        <v>37984</v>
      </c>
      <c r="I954" s="112" t="n">
        <v>1463.56994628906</v>
      </c>
      <c r="J954" s="113" t="n">
        <v>1.813306751279314</v>
      </c>
      <c r="K954" s="114">
        <f>K953*(1+Tbill_YTM)^(1/52)</f>
        <v/>
      </c>
      <c r="L954" s="114" t="n"/>
      <c r="M954" s="111" t="n">
        <v>37984</v>
      </c>
      <c r="N954" s="118">
        <f>N953*($I954/$I953)</f>
        <v/>
      </c>
      <c r="O954" s="115">
        <f t="array" ref="O954">IF(YEAR(M954)&lt;&gt;YEAR(M953),IF(O953&gt;INDEX(Table2xAcq.1[],_xlfn.AGGREGATE(15,6,(ROW(Tableyear1[])-ROW(INDEX(Tableyear1[],1,1))+1)/(YEAR(Tableyear1[])=YEAR(M953)),1)),O953-(O953-INDEX(Table2xAcq.1[],_xlfn.AGGREGATE(15,6,(ROW(Tableyear1[])-ROW(INDEX(Tableyear1[],1,1))+1)/(YEAR(Tableyear1[])=YEAR(M953)),1)))*$C$25,O953+MAX($Q$2:Q953)*$C$19),O953)*($J954/$J953)</f>
        <v/>
      </c>
      <c r="P954" s="115">
        <f t="array" ref="P954">IF(YEAR(M954)&lt;&gt;YEAR(M953),IF(O953&gt;INDEX(Table2xAcq.1[],_xlfn.AGGREGATE(15,6,(ROW(Tableyear1[])-ROW(INDEX(Tableyear1[],1,1))+1)/(YEAR(Tableyear1[])=YEAR(M953)),1)),P953+(O953-INDEX(Table2xAcq.1[],_xlfn.AGGREGATE(15,6,(ROW(Tableyear1[])-ROW(INDEX(Tableyear1[],1,1))+1)/(YEAR(Tableyear1[])=YEAR(M953)),1)))*$C$25,P953-MAX($Q$2:Q953)*$C$19),P953)*(1+Tbill_YTM)^(1/52)</f>
        <v/>
      </c>
      <c r="Q954" s="116">
        <f>SUM(N954:P954)</f>
        <v/>
      </c>
      <c r="R954" s="119">
        <f>IF(YEAR(M954)&lt;&gt;YEAR(M953), R953*EXP($C$20/52)+(-MAX(Q$2:Q953)*$C$19), R953*EXP($C$20/52))</f>
        <v/>
      </c>
      <c r="S954" s="117">
        <f>Q954/-R954</f>
        <v/>
      </c>
      <c r="T954" s="110" t="n"/>
      <c r="U954" s="110" t="n"/>
      <c r="V954" s="110" t="n"/>
    </row>
    <row r="955" ht="17.5" customHeight="1" s="15">
      <c r="H955" s="104" t="n">
        <v>37991</v>
      </c>
      <c r="I955" s="105" t="n">
        <v>1520.4599609375</v>
      </c>
      <c r="J955" s="106" t="n">
        <v>1.954275822014825</v>
      </c>
      <c r="K955" s="107">
        <f>K954*(1+Tbill_YTM)^(1/52)</f>
        <v/>
      </c>
      <c r="L955" s="67" t="n"/>
      <c r="M955" s="104" t="n">
        <v>37991</v>
      </c>
      <c r="N955" s="108">
        <f>N954*($I955/$I954)</f>
        <v/>
      </c>
      <c r="O955" s="108">
        <f t="array" ref="O955">IF(YEAR(M955)&lt;&gt;YEAR(M954),IF(O954&gt;INDEX(Table2xAcq.1[],_xlfn.AGGREGATE(15,6,(ROW(Tableyear1[])-ROW(INDEX(Tableyear1[],1,1))+1)/(YEAR(Tableyear1[])=YEAR(M954)),1)),O954-(O954-INDEX(Table2xAcq.1[],_xlfn.AGGREGATE(15,6,(ROW(Tableyear1[])-ROW(INDEX(Tableyear1[],1,1))+1)/(YEAR(Tableyear1[])=YEAR(M954)),1)))*$C$25,O954+MAX($Q$2:Q954)*$C$19),O954)*($J955/$J954)</f>
        <v/>
      </c>
      <c r="P955" s="108">
        <f t="array" ref="P955">IF(YEAR(M955)&lt;&gt;YEAR(M954),IF(O954&gt;INDEX(Table2xAcq.1[],_xlfn.AGGREGATE(15,6,(ROW(Tableyear1[])-ROW(INDEX(Tableyear1[],1,1))+1)/(YEAR(Tableyear1[])=YEAR(M954)),1)),P954+(O954-INDEX(Table2xAcq.1[],_xlfn.AGGREGATE(15,6,(ROW(Tableyear1[])-ROW(INDEX(Tableyear1[],1,1))+1)/(YEAR(Tableyear1[])=YEAR(M954)),1)))*$C$25,P954-MAX($Q$2:Q954)*$C$19),P954)*(1+Tbill_YTM)^(1/52)</f>
        <v/>
      </c>
      <c r="Q955" s="72">
        <f>SUM(N955:P955)</f>
        <v/>
      </c>
      <c r="R955" s="72">
        <f>IF(YEAR(M955)&lt;&gt;YEAR(M954), R954*EXP($C$20/52)+(-MAX(Q$2:Q954)*$C$19), R954*EXP($C$20/52))</f>
        <v/>
      </c>
      <c r="S955" s="73">
        <f>Q955/-R955</f>
        <v/>
      </c>
      <c r="T955" s="67" t="n"/>
      <c r="U955" s="67" t="n"/>
      <c r="V955" s="67" t="n"/>
    </row>
    <row r="956">
      <c r="H956" s="104" t="n">
        <v>37998</v>
      </c>
      <c r="I956" s="105" t="n">
        <v>1553.61999511718</v>
      </c>
      <c r="J956" s="106" t="n">
        <v>2.039518254856761</v>
      </c>
      <c r="K956" s="107">
        <f>K955*(1+Tbill_YTM)^(1/52)</f>
        <v/>
      </c>
      <c r="L956" s="67" t="n"/>
      <c r="M956" s="104" t="n">
        <v>37998</v>
      </c>
      <c r="N956" s="108">
        <f>N955*($I956/$I955)</f>
        <v/>
      </c>
      <c r="O956" s="108">
        <f t="array" ref="O956">IF(YEAR(M956)&lt;&gt;YEAR(M955),IF(O955&gt;INDEX(Table2xAcq.1[],_xlfn.AGGREGATE(15,6,(ROW(Tableyear1[])-ROW(INDEX(Tableyear1[],1,1))+1)/(YEAR(Tableyear1[])=YEAR(M955)),1)),O955-(O955-INDEX(Table2xAcq.1[],_xlfn.AGGREGATE(15,6,(ROW(Tableyear1[])-ROW(INDEX(Tableyear1[],1,1))+1)/(YEAR(Tableyear1[])=YEAR(M955)),1)))*$C$25,O955+MAX($Q$2:Q955)*$C$19),O955)*($J956/$J955)</f>
        <v/>
      </c>
      <c r="P956" s="108">
        <f t="array" ref="P956">IF(YEAR(M956)&lt;&gt;YEAR(M955),IF(O955&gt;INDEX(Table2xAcq.1[],_xlfn.AGGREGATE(15,6,(ROW(Tableyear1[])-ROW(INDEX(Tableyear1[],1,1))+1)/(YEAR(Tableyear1[])=YEAR(M955)),1)),P955+(O955-INDEX(Table2xAcq.1[],_xlfn.AGGREGATE(15,6,(ROW(Tableyear1[])-ROW(INDEX(Tableyear1[],1,1))+1)/(YEAR(Tableyear1[])=YEAR(M955)),1)))*$C$25,P955-MAX($Q$2:Q955)*$C$19),P955)*(1+Tbill_YTM)^(1/52)</f>
        <v/>
      </c>
      <c r="Q956" s="72">
        <f>SUM(N956:P956)</f>
        <v/>
      </c>
      <c r="R956" s="72">
        <f>IF(YEAR(M956)&lt;&gt;YEAR(M955), R955*EXP($C$20/52)+(-MAX(Q$2:Q955)*$C$19), R955*EXP($C$20/52))</f>
        <v/>
      </c>
      <c r="S956" s="73">
        <f>Q956/-R956</f>
        <v/>
      </c>
      <c r="T956" s="67" t="n"/>
      <c r="U956" s="67" t="n"/>
      <c r="V956" s="67" t="n"/>
    </row>
    <row r="957">
      <c r="H957" s="104" t="n">
        <v>38005</v>
      </c>
      <c r="I957" s="105" t="n">
        <v>1531.2099609375</v>
      </c>
      <c r="J957" s="106" t="n">
        <v>1.980680606081554</v>
      </c>
      <c r="K957" s="107">
        <f>K956*(1+Tbill_YTM)^(1/52)</f>
        <v/>
      </c>
      <c r="L957" s="67" t="n"/>
      <c r="M957" s="104" t="n">
        <v>38005</v>
      </c>
      <c r="N957" s="108">
        <f>N956*($I957/$I956)</f>
        <v/>
      </c>
      <c r="O957" s="108">
        <f t="array" ref="O957">IF(YEAR(M957)&lt;&gt;YEAR(M956),IF(O956&gt;INDEX(Table2xAcq.1[],_xlfn.AGGREGATE(15,6,(ROW(Tableyear1[])-ROW(INDEX(Tableyear1[],1,1))+1)/(YEAR(Tableyear1[])=YEAR(M956)),1)),O956-(O956-INDEX(Table2xAcq.1[],_xlfn.AGGREGATE(15,6,(ROW(Tableyear1[])-ROW(INDEX(Tableyear1[],1,1))+1)/(YEAR(Tableyear1[])=YEAR(M956)),1)))*$C$25,O956+MAX($Q$2:Q956)*$C$19),O956)*($J957/$J956)</f>
        <v/>
      </c>
      <c r="P957" s="108">
        <f t="array" ref="P957">IF(YEAR(M957)&lt;&gt;YEAR(M956),IF(O956&gt;INDEX(Table2xAcq.1[],_xlfn.AGGREGATE(15,6,(ROW(Tableyear1[])-ROW(INDEX(Tableyear1[],1,1))+1)/(YEAR(Tableyear1[])=YEAR(M956)),1)),P956+(O956-INDEX(Table2xAcq.1[],_xlfn.AGGREGATE(15,6,(ROW(Tableyear1[])-ROW(INDEX(Tableyear1[],1,1))+1)/(YEAR(Tableyear1[])=YEAR(M956)),1)))*$C$25,P956-MAX($Q$2:Q956)*$C$19),P956)*(1+Tbill_YTM)^(1/52)</f>
        <v/>
      </c>
      <c r="Q957" s="72">
        <f>SUM(N957:P957)</f>
        <v/>
      </c>
      <c r="R957" s="72">
        <f>IF(YEAR(M957)&lt;&gt;YEAR(M956), R956*EXP($C$20/52)+(-MAX(Q$2:Q956)*$C$19), R956*EXP($C$20/52))</f>
        <v/>
      </c>
      <c r="S957" s="73">
        <f>Q957/-R957</f>
        <v/>
      </c>
      <c r="T957" s="67" t="n"/>
      <c r="U957" s="67" t="n"/>
      <c r="V957" s="67" t="n"/>
    </row>
    <row r="958">
      <c r="H958" s="104" t="n">
        <v>38012</v>
      </c>
      <c r="I958" s="105" t="n">
        <v>1493.07995605468</v>
      </c>
      <c r="J958" s="106" t="n">
        <v>1.882035269246158</v>
      </c>
      <c r="K958" s="107">
        <f>K957*(1+Tbill_YTM)^(1/52)</f>
        <v/>
      </c>
      <c r="L958" s="67" t="n"/>
      <c r="M958" s="104" t="n">
        <v>38012</v>
      </c>
      <c r="N958" s="108">
        <f>N957*($I958/$I957)</f>
        <v/>
      </c>
      <c r="O958" s="108">
        <f t="array" ref="O958">IF(YEAR(M958)&lt;&gt;YEAR(M957),IF(O957&gt;INDEX(Table2xAcq.1[],_xlfn.AGGREGATE(15,6,(ROW(Tableyear1[])-ROW(INDEX(Tableyear1[],1,1))+1)/(YEAR(Tableyear1[])=YEAR(M957)),1)),O957-(O957-INDEX(Table2xAcq.1[],_xlfn.AGGREGATE(15,6,(ROW(Tableyear1[])-ROW(INDEX(Tableyear1[],1,1))+1)/(YEAR(Tableyear1[])=YEAR(M957)),1)))*$C$25,O957+MAX($Q$2:Q957)*$C$19),O957)*($J958/$J957)</f>
        <v/>
      </c>
      <c r="P958" s="108">
        <f t="array" ref="P958">IF(YEAR(M958)&lt;&gt;YEAR(M957),IF(O957&gt;INDEX(Table2xAcq.1[],_xlfn.AGGREGATE(15,6,(ROW(Tableyear1[])-ROW(INDEX(Tableyear1[],1,1))+1)/(YEAR(Tableyear1[])=YEAR(M957)),1)),P957+(O957-INDEX(Table2xAcq.1[],_xlfn.AGGREGATE(15,6,(ROW(Tableyear1[])-ROW(INDEX(Tableyear1[],1,1))+1)/(YEAR(Tableyear1[])=YEAR(M957)),1)))*$C$25,P957-MAX($Q$2:Q957)*$C$19),P957)*(1+Tbill_YTM)^(1/52)</f>
        <v/>
      </c>
      <c r="Q958" s="72">
        <f>SUM(N958:P958)</f>
        <v/>
      </c>
      <c r="R958" s="72">
        <f>IF(YEAR(M958)&lt;&gt;YEAR(M957), R957*EXP($C$20/52)+(-MAX(Q$2:Q957)*$C$19), R957*EXP($C$20/52))</f>
        <v/>
      </c>
      <c r="S958" s="73">
        <f>Q958/-R958</f>
        <v/>
      </c>
      <c r="T958" s="67" t="n"/>
      <c r="U958" s="67" t="n"/>
      <c r="V958" s="67" t="n"/>
    </row>
    <row r="959">
      <c r="H959" s="104" t="n">
        <v>38019</v>
      </c>
      <c r="I959" s="105" t="n">
        <v>1498.94995117187</v>
      </c>
      <c r="J959" s="106" t="n">
        <v>1.896833589719291</v>
      </c>
      <c r="K959" s="107">
        <f>K958*(1+Tbill_YTM)^(1/52)</f>
        <v/>
      </c>
      <c r="L959" s="67" t="n"/>
      <c r="M959" s="104" t="n">
        <v>38019</v>
      </c>
      <c r="N959" s="108">
        <f>N958*($I959/$I958)</f>
        <v/>
      </c>
      <c r="O959" s="108">
        <f t="array" ref="O959">IF(YEAR(M959)&lt;&gt;YEAR(M958),IF(O958&gt;INDEX(Table2xAcq.1[],_xlfn.AGGREGATE(15,6,(ROW(Tableyear1[])-ROW(INDEX(Tableyear1[],1,1))+1)/(YEAR(Tableyear1[])=YEAR(M958)),1)),O958-(O958-INDEX(Table2xAcq.1[],_xlfn.AGGREGATE(15,6,(ROW(Tableyear1[])-ROW(INDEX(Tableyear1[],1,1))+1)/(YEAR(Tableyear1[])=YEAR(M958)),1)))*$C$25,O958+MAX($Q$2:Q958)*$C$19),O958)*($J959/$J958)</f>
        <v/>
      </c>
      <c r="P959" s="108">
        <f t="array" ref="P959">IF(YEAR(M959)&lt;&gt;YEAR(M958),IF(O958&gt;INDEX(Table2xAcq.1[],_xlfn.AGGREGATE(15,6,(ROW(Tableyear1[])-ROW(INDEX(Tableyear1[],1,1))+1)/(YEAR(Tableyear1[])=YEAR(M958)),1)),P958+(O958-INDEX(Table2xAcq.1[],_xlfn.AGGREGATE(15,6,(ROW(Tableyear1[])-ROW(INDEX(Tableyear1[],1,1))+1)/(YEAR(Tableyear1[])=YEAR(M958)),1)))*$C$25,P958-MAX($Q$2:Q958)*$C$19),P958)*(1+Tbill_YTM)^(1/52)</f>
        <v/>
      </c>
      <c r="Q959" s="72">
        <f>SUM(N959:P959)</f>
        <v/>
      </c>
      <c r="R959" s="72">
        <f>IF(YEAR(M959)&lt;&gt;YEAR(M958), R958*EXP($C$20/52)+(-MAX(Q$2:Q958)*$C$19), R958*EXP($C$20/52))</f>
        <v/>
      </c>
      <c r="S959" s="73">
        <f>Q959/-R959</f>
        <v/>
      </c>
      <c r="T959" s="67" t="n"/>
      <c r="U959" s="67" t="n"/>
      <c r="V959" s="67" t="n"/>
    </row>
    <row r="960">
      <c r="H960" s="104" t="n">
        <v>38026</v>
      </c>
      <c r="I960" s="105" t="n">
        <v>1484.46997070312</v>
      </c>
      <c r="J960" s="106" t="n">
        <v>1.860186451087169</v>
      </c>
      <c r="K960" s="107">
        <f>K959*(1+Tbill_YTM)^(1/52)</f>
        <v/>
      </c>
      <c r="L960" s="67" t="n"/>
      <c r="M960" s="104" t="n">
        <v>38026</v>
      </c>
      <c r="N960" s="108">
        <f>N959*($I960/$I959)</f>
        <v/>
      </c>
      <c r="O960" s="108">
        <f t="array" ref="O960">IF(YEAR(M960)&lt;&gt;YEAR(M959),IF(O959&gt;INDEX(Table2xAcq.1[],_xlfn.AGGREGATE(15,6,(ROW(Tableyear1[])-ROW(INDEX(Tableyear1[],1,1))+1)/(YEAR(Tableyear1[])=YEAR(M959)),1)),O959-(O959-INDEX(Table2xAcq.1[],_xlfn.AGGREGATE(15,6,(ROW(Tableyear1[])-ROW(INDEX(Tableyear1[],1,1))+1)/(YEAR(Tableyear1[])=YEAR(M959)),1)))*$C$25,O959+MAX($Q$2:Q959)*$C$19),O959)*($J960/$J959)</f>
        <v/>
      </c>
      <c r="P960" s="108">
        <f t="array" ref="P960">IF(YEAR(M960)&lt;&gt;YEAR(M959),IF(O959&gt;INDEX(Table2xAcq.1[],_xlfn.AGGREGATE(15,6,(ROW(Tableyear1[])-ROW(INDEX(Tableyear1[],1,1))+1)/(YEAR(Tableyear1[])=YEAR(M959)),1)),P959+(O959-INDEX(Table2xAcq.1[],_xlfn.AGGREGATE(15,6,(ROW(Tableyear1[])-ROW(INDEX(Tableyear1[],1,1))+1)/(YEAR(Tableyear1[])=YEAR(M959)),1)))*$C$25,P959-MAX($Q$2:Q959)*$C$19),P959)*(1+Tbill_YTM)^(1/52)</f>
        <v/>
      </c>
      <c r="Q960" s="72">
        <f>SUM(N960:P960)</f>
        <v/>
      </c>
      <c r="R960" s="72">
        <f>IF(YEAR(M960)&lt;&gt;YEAR(M959), R959*EXP($C$20/52)+(-MAX(Q$2:Q959)*$C$19), R959*EXP($C$20/52))</f>
        <v/>
      </c>
      <c r="S960" s="73">
        <f>Q960/-R960</f>
        <v/>
      </c>
      <c r="T960" s="67" t="n"/>
      <c r="U960" s="67" t="n"/>
      <c r="V960" s="67" t="n"/>
    </row>
    <row r="961">
      <c r="E961" s="4" t="n"/>
      <c r="F961" s="4" t="n"/>
      <c r="H961" s="104" t="n">
        <v>38033</v>
      </c>
      <c r="I961" s="105" t="n">
        <v>1482.09997558593</v>
      </c>
      <c r="J961" s="106" t="n">
        <v>1.854246778485976</v>
      </c>
      <c r="K961" s="107">
        <f>K960*(1+Tbill_YTM)^(1/52)</f>
        <v/>
      </c>
      <c r="L961" s="67" t="n"/>
      <c r="M961" s="104" t="n">
        <v>38033</v>
      </c>
      <c r="N961" s="108">
        <f>N960*($I961/$I960)</f>
        <v/>
      </c>
      <c r="O961" s="108">
        <f t="array" ref="O961">IF(YEAR(M961)&lt;&gt;YEAR(M960),IF(O960&gt;INDEX(Table2xAcq.1[],_xlfn.AGGREGATE(15,6,(ROW(Tableyear1[])-ROW(INDEX(Tableyear1[],1,1))+1)/(YEAR(Tableyear1[])=YEAR(M960)),1)),O960-(O960-INDEX(Table2xAcq.1[],_xlfn.AGGREGATE(15,6,(ROW(Tableyear1[])-ROW(INDEX(Tableyear1[],1,1))+1)/(YEAR(Tableyear1[])=YEAR(M960)),1)))*$C$25,O960+MAX($Q$2:Q960)*$C$19),O960)*($J961/$J960)</f>
        <v/>
      </c>
      <c r="P961" s="108">
        <f t="array" ref="P961">IF(YEAR(M961)&lt;&gt;YEAR(M960),IF(O960&gt;INDEX(Table2xAcq.1[],_xlfn.AGGREGATE(15,6,(ROW(Tableyear1[])-ROW(INDEX(Tableyear1[],1,1))+1)/(YEAR(Tableyear1[])=YEAR(M960)),1)),P960+(O960-INDEX(Table2xAcq.1[],_xlfn.AGGREGATE(15,6,(ROW(Tableyear1[])-ROW(INDEX(Tableyear1[],1,1))+1)/(YEAR(Tableyear1[])=YEAR(M960)),1)))*$C$25,P960-MAX($Q$2:Q960)*$C$19),P960)*(1+Tbill_YTM)^(1/52)</f>
        <v/>
      </c>
      <c r="Q961" s="72">
        <f>SUM(N961:P961)</f>
        <v/>
      </c>
      <c r="R961" s="72">
        <f>IF(YEAR(M961)&lt;&gt;YEAR(M960), R960*EXP($C$20/52)+(-MAX(Q$2:Q960)*$C$19), R960*EXP($C$20/52))</f>
        <v/>
      </c>
      <c r="S961" s="73">
        <f>Q961/-R961</f>
        <v/>
      </c>
      <c r="T961" s="67" t="n"/>
      <c r="U961" s="67" t="n"/>
      <c r="V961" s="67" t="n"/>
    </row>
    <row r="962">
      <c r="B962" s="27" t="n"/>
      <c r="C962" s="4" t="n"/>
      <c r="D962" s="4" t="n"/>
      <c r="H962" s="104" t="n">
        <v>38040</v>
      </c>
      <c r="I962" s="105" t="n">
        <v>1470.38000488281</v>
      </c>
      <c r="J962" s="106" t="n">
        <v>1.824921202238504</v>
      </c>
      <c r="K962" s="107">
        <f>K961*(1+Tbill_YTM)^(1/52)</f>
        <v/>
      </c>
      <c r="L962" s="67" t="n"/>
      <c r="M962" s="104" t="n">
        <v>38040</v>
      </c>
      <c r="N962" s="108">
        <f>N961*($I962/$I961)</f>
        <v/>
      </c>
      <c r="O962" s="108">
        <f t="array" ref="O962">IF(YEAR(M962)&lt;&gt;YEAR(M961),IF(O961&gt;INDEX(Table2xAcq.1[],_xlfn.AGGREGATE(15,6,(ROW(Tableyear1[])-ROW(INDEX(Tableyear1[],1,1))+1)/(YEAR(Tableyear1[])=YEAR(M961)),1)),O961-(O961-INDEX(Table2xAcq.1[],_xlfn.AGGREGATE(15,6,(ROW(Tableyear1[])-ROW(INDEX(Tableyear1[],1,1))+1)/(YEAR(Tableyear1[])=YEAR(M961)),1)))*$C$25,O961+MAX($Q$2:Q961)*$C$19),O961)*($J962/$J961)</f>
        <v/>
      </c>
      <c r="P962" s="108">
        <f t="array" ref="P962">IF(YEAR(M962)&lt;&gt;YEAR(M961),IF(O961&gt;INDEX(Table2xAcq.1[],_xlfn.AGGREGATE(15,6,(ROW(Tableyear1[])-ROW(INDEX(Tableyear1[],1,1))+1)/(YEAR(Tableyear1[])=YEAR(M961)),1)),P961+(O961-INDEX(Table2xAcq.1[],_xlfn.AGGREGATE(15,6,(ROW(Tableyear1[])-ROW(INDEX(Tableyear1[],1,1))+1)/(YEAR(Tableyear1[])=YEAR(M961)),1)))*$C$25,P961-MAX($Q$2:Q961)*$C$19),P961)*(1+Tbill_YTM)^(1/52)</f>
        <v/>
      </c>
      <c r="Q962" s="72">
        <f>SUM(N962:P962)</f>
        <v/>
      </c>
      <c r="R962" s="72">
        <f>IF(YEAR(M962)&lt;&gt;YEAR(M961), R961*EXP($C$20/52)+(-MAX(Q$2:Q961)*$C$19), R961*EXP($C$20/52))</f>
        <v/>
      </c>
      <c r="S962" s="73">
        <f>Q962/-R962</f>
        <v/>
      </c>
      <c r="T962" s="67" t="n"/>
      <c r="U962" s="67" t="n"/>
      <c r="V962" s="67" t="n"/>
    </row>
    <row r="963">
      <c r="H963" s="104" t="n">
        <v>38047</v>
      </c>
      <c r="I963" s="105" t="n">
        <v>1472.98999023437</v>
      </c>
      <c r="J963" s="106" t="n">
        <v>1.831399823533376</v>
      </c>
      <c r="K963" s="107">
        <f>K962*(1+Tbill_YTM)^(1/52)</f>
        <v/>
      </c>
      <c r="L963" s="67" t="n"/>
      <c r="M963" s="104" t="n">
        <v>38047</v>
      </c>
      <c r="N963" s="108">
        <f>N962*($I963/$I962)</f>
        <v/>
      </c>
      <c r="O963" s="108">
        <f t="array" ref="O963">IF(YEAR(M963)&lt;&gt;YEAR(M962),IF(O962&gt;INDEX(Table2xAcq.1[],_xlfn.AGGREGATE(15,6,(ROW(Tableyear1[])-ROW(INDEX(Tableyear1[],1,1))+1)/(YEAR(Tableyear1[])=YEAR(M962)),1)),O962-(O962-INDEX(Table2xAcq.1[],_xlfn.AGGREGATE(15,6,(ROW(Tableyear1[])-ROW(INDEX(Tableyear1[],1,1))+1)/(YEAR(Tableyear1[])=YEAR(M962)),1)))*$C$25,O962+MAX($Q$2:Q962)*$C$19),O962)*($J963/$J962)</f>
        <v/>
      </c>
      <c r="P963" s="108">
        <f t="array" ref="P963">IF(YEAR(M963)&lt;&gt;YEAR(M962),IF(O962&gt;INDEX(Table2xAcq.1[],_xlfn.AGGREGATE(15,6,(ROW(Tableyear1[])-ROW(INDEX(Tableyear1[],1,1))+1)/(YEAR(Tableyear1[])=YEAR(M962)),1)),P962+(O962-INDEX(Table2xAcq.1[],_xlfn.AGGREGATE(15,6,(ROW(Tableyear1[])-ROW(INDEX(Tableyear1[],1,1))+1)/(YEAR(Tableyear1[])=YEAR(M962)),1)))*$C$25,P962-MAX($Q$2:Q962)*$C$19),P962)*(1+Tbill_YTM)^(1/52)</f>
        <v/>
      </c>
      <c r="Q963" s="72">
        <f>SUM(N963:P963)</f>
        <v/>
      </c>
      <c r="R963" s="72">
        <f>IF(YEAR(M963)&lt;&gt;YEAR(M962), R962*EXP($C$20/52)+(-MAX(Q$2:Q962)*$C$19), R962*EXP($C$20/52))</f>
        <v/>
      </c>
      <c r="S963" s="73">
        <f>Q963/-R963</f>
        <v/>
      </c>
      <c r="T963" s="67" t="n"/>
      <c r="U963" s="67" t="n"/>
      <c r="V963" s="67" t="n"/>
    </row>
    <row r="964">
      <c r="H964" s="104" t="n">
        <v>38054</v>
      </c>
      <c r="I964" s="105" t="n">
        <v>1431.40002441406</v>
      </c>
      <c r="J964" s="106" t="n">
        <v>1.727980443131537</v>
      </c>
      <c r="K964" s="107">
        <f>K963*(1+Tbill_YTM)^(1/52)</f>
        <v/>
      </c>
      <c r="L964" s="67" t="n"/>
      <c r="M964" s="104" t="n">
        <v>38054</v>
      </c>
      <c r="N964" s="108">
        <f>N963*($I964/$I963)</f>
        <v/>
      </c>
      <c r="O964" s="108">
        <f t="array" ref="O964">IF(YEAR(M964)&lt;&gt;YEAR(M963),IF(O963&gt;INDEX(Table2xAcq.1[],_xlfn.AGGREGATE(15,6,(ROW(Tableyear1[])-ROW(INDEX(Tableyear1[],1,1))+1)/(YEAR(Tableyear1[])=YEAR(M963)),1)),O963-(O963-INDEX(Table2xAcq.1[],_xlfn.AGGREGATE(15,6,(ROW(Tableyear1[])-ROW(INDEX(Tableyear1[],1,1))+1)/(YEAR(Tableyear1[])=YEAR(M963)),1)))*$C$25,O963+MAX($Q$2:Q963)*$C$19),O963)*($J964/$J963)</f>
        <v/>
      </c>
      <c r="P964" s="108">
        <f t="array" ref="P964">IF(YEAR(M964)&lt;&gt;YEAR(M963),IF(O963&gt;INDEX(Table2xAcq.1[],_xlfn.AGGREGATE(15,6,(ROW(Tableyear1[])-ROW(INDEX(Tableyear1[],1,1))+1)/(YEAR(Tableyear1[])=YEAR(M963)),1)),P963+(O963-INDEX(Table2xAcq.1[],_xlfn.AGGREGATE(15,6,(ROW(Tableyear1[])-ROW(INDEX(Tableyear1[],1,1))+1)/(YEAR(Tableyear1[])=YEAR(M963)),1)))*$C$25,P963-MAX($Q$2:Q963)*$C$19),P963)*(1+Tbill_YTM)^(1/52)</f>
        <v/>
      </c>
      <c r="Q964" s="72">
        <f>SUM(N964:P964)</f>
        <v/>
      </c>
      <c r="R964" s="72">
        <f>IF(YEAR(M964)&lt;&gt;YEAR(M963), R963*EXP($C$20/52)+(-MAX(Q$2:Q963)*$C$19), R963*EXP($C$20/52))</f>
        <v/>
      </c>
      <c r="S964" s="73">
        <f>Q964/-R964</f>
        <v/>
      </c>
      <c r="T964" s="67" t="n"/>
      <c r="U964" s="67" t="n"/>
      <c r="V964" s="67" t="n"/>
    </row>
    <row r="965">
      <c r="H965" s="104" t="n">
        <v>38061</v>
      </c>
      <c r="I965" s="105" t="n">
        <v>1398.57995605468</v>
      </c>
      <c r="J965" s="106" t="n">
        <v>1.64873992992774</v>
      </c>
      <c r="K965" s="107">
        <f>K964*(1+Tbill_YTM)^(1/52)</f>
        <v/>
      </c>
      <c r="L965" s="67" t="n"/>
      <c r="M965" s="104" t="n">
        <v>38061</v>
      </c>
      <c r="N965" s="108">
        <f>N964*($I965/$I964)</f>
        <v/>
      </c>
      <c r="O965" s="108">
        <f t="array" ref="O965">IF(YEAR(M965)&lt;&gt;YEAR(M964),IF(O964&gt;INDEX(Table2xAcq.1[],_xlfn.AGGREGATE(15,6,(ROW(Tableyear1[])-ROW(INDEX(Tableyear1[],1,1))+1)/(YEAR(Tableyear1[])=YEAR(M964)),1)),O964-(O964-INDEX(Table2xAcq.1[],_xlfn.AGGREGATE(15,6,(ROW(Tableyear1[])-ROW(INDEX(Tableyear1[],1,1))+1)/(YEAR(Tableyear1[])=YEAR(M964)),1)))*$C$25,O964+MAX($Q$2:Q964)*$C$19),O964)*($J965/$J964)</f>
        <v/>
      </c>
      <c r="P965" s="108">
        <f t="array" ref="P965">IF(YEAR(M965)&lt;&gt;YEAR(M964),IF(O964&gt;INDEX(Table2xAcq.1[],_xlfn.AGGREGATE(15,6,(ROW(Tableyear1[])-ROW(INDEX(Tableyear1[],1,1))+1)/(YEAR(Tableyear1[])=YEAR(M964)),1)),P964+(O964-INDEX(Table2xAcq.1[],_xlfn.AGGREGATE(15,6,(ROW(Tableyear1[])-ROW(INDEX(Tableyear1[],1,1))+1)/(YEAR(Tableyear1[])=YEAR(M964)),1)))*$C$25,P964-MAX($Q$2:Q964)*$C$19),P964)*(1+Tbill_YTM)^(1/52)</f>
        <v/>
      </c>
      <c r="Q965" s="72">
        <f>SUM(N965:P965)</f>
        <v/>
      </c>
      <c r="R965" s="72">
        <f>IF(YEAR(M965)&lt;&gt;YEAR(M964), R964*EXP($C$20/52)+(-MAX(Q$2:Q964)*$C$19), R964*EXP($C$20/52))</f>
        <v/>
      </c>
      <c r="S965" s="73">
        <f>Q965/-R965</f>
        <v/>
      </c>
      <c r="T965" s="67" t="n"/>
      <c r="U965" s="67" t="n"/>
      <c r="V965" s="67" t="n"/>
    </row>
    <row r="966">
      <c r="H966" s="104" t="n">
        <v>38068</v>
      </c>
      <c r="I966" s="105" t="n">
        <v>1415.39001464843</v>
      </c>
      <c r="J966" s="106" t="n">
        <v>1.688373580771878</v>
      </c>
      <c r="K966" s="107">
        <f>K965*(1+Tbill_YTM)^(1/52)</f>
        <v/>
      </c>
      <c r="L966" s="67" t="n"/>
      <c r="M966" s="104" t="n">
        <v>38068</v>
      </c>
      <c r="N966" s="108">
        <f>N965*($I966/$I965)</f>
        <v/>
      </c>
      <c r="O966" s="108">
        <f t="array" ref="O966">IF(YEAR(M966)&lt;&gt;YEAR(M965),IF(O965&gt;INDEX(Table2xAcq.1[],_xlfn.AGGREGATE(15,6,(ROW(Tableyear1[])-ROW(INDEX(Tableyear1[],1,1))+1)/(YEAR(Tableyear1[])=YEAR(M965)),1)),O965-(O965-INDEX(Table2xAcq.1[],_xlfn.AGGREGATE(15,6,(ROW(Tableyear1[])-ROW(INDEX(Tableyear1[],1,1))+1)/(YEAR(Tableyear1[])=YEAR(M965)),1)))*$C$25,O965+MAX($Q$2:Q965)*$C$19),O965)*($J966/$J965)</f>
        <v/>
      </c>
      <c r="P966" s="108">
        <f t="array" ref="P966">IF(YEAR(M966)&lt;&gt;YEAR(M965),IF(O965&gt;INDEX(Table2xAcq.1[],_xlfn.AGGREGATE(15,6,(ROW(Tableyear1[])-ROW(INDEX(Tableyear1[],1,1))+1)/(YEAR(Tableyear1[])=YEAR(M965)),1)),P965+(O965-INDEX(Table2xAcq.1[],_xlfn.AGGREGATE(15,6,(ROW(Tableyear1[])-ROW(INDEX(Tableyear1[],1,1))+1)/(YEAR(Tableyear1[])=YEAR(M965)),1)))*$C$25,P965-MAX($Q$2:Q965)*$C$19),P965)*(1+Tbill_YTM)^(1/52)</f>
        <v/>
      </c>
      <c r="Q966" s="72">
        <f>SUM(N966:P966)</f>
        <v/>
      </c>
      <c r="R966" s="72">
        <f>IF(YEAR(M966)&lt;&gt;YEAR(M965), R965*EXP($C$20/52)+(-MAX(Q$2:Q965)*$C$19), R965*EXP($C$20/52))</f>
        <v/>
      </c>
      <c r="S966" s="73">
        <f>Q966/-R966</f>
        <v/>
      </c>
      <c r="T966" s="67" t="n"/>
      <c r="U966" s="67" t="n"/>
      <c r="V966" s="67" t="n"/>
    </row>
    <row r="967">
      <c r="H967" s="104" t="n">
        <v>38075</v>
      </c>
      <c r="I967" s="105" t="n">
        <v>1490.30004882812</v>
      </c>
      <c r="J967" s="106" t="n">
        <v>1.867089159283462</v>
      </c>
      <c r="K967" s="107">
        <f>K966*(1+Tbill_YTM)^(1/52)</f>
        <v/>
      </c>
      <c r="L967" s="67" t="n"/>
      <c r="M967" s="104" t="n">
        <v>38075</v>
      </c>
      <c r="N967" s="108">
        <f>N966*($I967/$I966)</f>
        <v/>
      </c>
      <c r="O967" s="108">
        <f t="array" ref="O967">IF(YEAR(M967)&lt;&gt;YEAR(M966),IF(O966&gt;INDEX(Table2xAcq.1[],_xlfn.AGGREGATE(15,6,(ROW(Tableyear1[])-ROW(INDEX(Tableyear1[],1,1))+1)/(YEAR(Tableyear1[])=YEAR(M966)),1)),O966-(O966-INDEX(Table2xAcq.1[],_xlfn.AGGREGATE(15,6,(ROW(Tableyear1[])-ROW(INDEX(Tableyear1[],1,1))+1)/(YEAR(Tableyear1[])=YEAR(M966)),1)))*$C$25,O966+MAX($Q$2:Q966)*$C$19),O966)*($J967/$J966)</f>
        <v/>
      </c>
      <c r="P967" s="108">
        <f t="array" ref="P967">IF(YEAR(M967)&lt;&gt;YEAR(M966),IF(O966&gt;INDEX(Table2xAcq.1[],_xlfn.AGGREGATE(15,6,(ROW(Tableyear1[])-ROW(INDEX(Tableyear1[],1,1))+1)/(YEAR(Tableyear1[])=YEAR(M966)),1)),P966+(O966-INDEX(Table2xAcq.1[],_xlfn.AGGREGATE(15,6,(ROW(Tableyear1[])-ROW(INDEX(Tableyear1[],1,1))+1)/(YEAR(Tableyear1[])=YEAR(M966)),1)))*$C$25,P966-MAX($Q$2:Q966)*$C$19),P966)*(1+Tbill_YTM)^(1/52)</f>
        <v/>
      </c>
      <c r="Q967" s="72">
        <f>SUM(N967:P967)</f>
        <v/>
      </c>
      <c r="R967" s="72">
        <f>IF(YEAR(M967)&lt;&gt;YEAR(M966), R966*EXP($C$20/52)+(-MAX(Q$2:Q966)*$C$19), R966*EXP($C$20/52))</f>
        <v/>
      </c>
      <c r="S967" s="73">
        <f>Q967/-R967</f>
        <v/>
      </c>
      <c r="T967" s="67" t="n"/>
      <c r="U967" s="67" t="n"/>
      <c r="V967" s="67" t="n"/>
    </row>
    <row r="968">
      <c r="H968" s="104" t="n">
        <v>38082</v>
      </c>
      <c r="I968" s="105" t="n">
        <v>1485.51000976562</v>
      </c>
      <c r="J968" s="106" t="n">
        <v>1.855086972189433</v>
      </c>
      <c r="K968" s="107">
        <f>K967*(1+Tbill_YTM)^(1/52)</f>
        <v/>
      </c>
      <c r="L968" s="67" t="n"/>
      <c r="M968" s="104" t="n">
        <v>38082</v>
      </c>
      <c r="N968" s="108">
        <f>N967*($I968/$I967)</f>
        <v/>
      </c>
      <c r="O968" s="108">
        <f t="array" ref="O968">IF(YEAR(M968)&lt;&gt;YEAR(M967),IF(O967&gt;INDEX(Table2xAcq.1[],_xlfn.AGGREGATE(15,6,(ROW(Tableyear1[])-ROW(INDEX(Tableyear1[],1,1))+1)/(YEAR(Tableyear1[])=YEAR(M967)),1)),O967-(O967-INDEX(Table2xAcq.1[],_xlfn.AGGREGATE(15,6,(ROW(Tableyear1[])-ROW(INDEX(Tableyear1[],1,1))+1)/(YEAR(Tableyear1[])=YEAR(M967)),1)))*$C$25,O967+MAX($Q$2:Q967)*$C$19),O967)*($J968/$J967)</f>
        <v/>
      </c>
      <c r="P968" s="108">
        <f t="array" ref="P968">IF(YEAR(M968)&lt;&gt;YEAR(M967),IF(O967&gt;INDEX(Table2xAcq.1[],_xlfn.AGGREGATE(15,6,(ROW(Tableyear1[])-ROW(INDEX(Tableyear1[],1,1))+1)/(YEAR(Tableyear1[])=YEAR(M967)),1)),P967+(O967-INDEX(Table2xAcq.1[],_xlfn.AGGREGATE(15,6,(ROW(Tableyear1[])-ROW(INDEX(Tableyear1[],1,1))+1)/(YEAR(Tableyear1[])=YEAR(M967)),1)))*$C$25,P967-MAX($Q$2:Q967)*$C$19),P967)*(1+Tbill_YTM)^(1/52)</f>
        <v/>
      </c>
      <c r="Q968" s="72">
        <f>SUM(N968:P968)</f>
        <v/>
      </c>
      <c r="R968" s="72">
        <f>IF(YEAR(M968)&lt;&gt;YEAR(M967), R967*EXP($C$20/52)+(-MAX(Q$2:Q967)*$C$19), R967*EXP($C$20/52))</f>
        <v/>
      </c>
      <c r="S968" s="73">
        <f>Q968/-R968</f>
        <v/>
      </c>
      <c r="T968" s="67" t="n"/>
      <c r="U968" s="67" t="n"/>
      <c r="V968" s="67" t="n"/>
    </row>
    <row r="969">
      <c r="H969" s="104" t="n">
        <v>38089</v>
      </c>
      <c r="I969" s="105" t="n">
        <v>1449.06005859375</v>
      </c>
      <c r="J969" s="106" t="n">
        <v>1.764050453941339</v>
      </c>
      <c r="K969" s="107">
        <f>K968*(1+Tbill_YTM)^(1/52)</f>
        <v/>
      </c>
      <c r="L969" s="67" t="n"/>
      <c r="M969" s="104" t="n">
        <v>38089</v>
      </c>
      <c r="N969" s="108">
        <f>N968*($I969/$I968)</f>
        <v/>
      </c>
      <c r="O969" s="108">
        <f t="array" ref="O969">IF(YEAR(M969)&lt;&gt;YEAR(M968),IF(O968&gt;INDEX(Table2xAcq.1[],_xlfn.AGGREGATE(15,6,(ROW(Tableyear1[])-ROW(INDEX(Tableyear1[],1,1))+1)/(YEAR(Tableyear1[])=YEAR(M968)),1)),O968-(O968-INDEX(Table2xAcq.1[],_xlfn.AGGREGATE(15,6,(ROW(Tableyear1[])-ROW(INDEX(Tableyear1[],1,1))+1)/(YEAR(Tableyear1[])=YEAR(M968)),1)))*$C$25,O968+MAX($Q$2:Q968)*$C$19),O968)*($J969/$J968)</f>
        <v/>
      </c>
      <c r="P969" s="108">
        <f t="array" ref="P969">IF(YEAR(M969)&lt;&gt;YEAR(M968),IF(O968&gt;INDEX(Table2xAcq.1[],_xlfn.AGGREGATE(15,6,(ROW(Tableyear1[])-ROW(INDEX(Tableyear1[],1,1))+1)/(YEAR(Tableyear1[])=YEAR(M968)),1)),P968+(O968-INDEX(Table2xAcq.1[],_xlfn.AGGREGATE(15,6,(ROW(Tableyear1[])-ROW(INDEX(Tableyear1[],1,1))+1)/(YEAR(Tableyear1[])=YEAR(M968)),1)))*$C$25,P968-MAX($Q$2:Q968)*$C$19),P968)*(1+Tbill_YTM)^(1/52)</f>
        <v/>
      </c>
      <c r="Q969" s="72">
        <f>SUM(N969:P969)</f>
        <v/>
      </c>
      <c r="R969" s="72">
        <f>IF(YEAR(M969)&lt;&gt;YEAR(M968), R968*EXP($C$20/52)+(-MAX(Q$2:Q968)*$C$19), R968*EXP($C$20/52))</f>
        <v/>
      </c>
      <c r="S969" s="73">
        <f>Q969/-R969</f>
        <v/>
      </c>
      <c r="T969" s="67" t="n"/>
      <c r="U969" s="67" t="n"/>
      <c r="V969" s="67" t="n"/>
    </row>
    <row r="970">
      <c r="H970" s="104" t="n">
        <v>38096</v>
      </c>
      <c r="I970" s="105" t="n">
        <v>1497.01000976562</v>
      </c>
      <c r="J970" s="106" t="n">
        <v>1.880796661428818</v>
      </c>
      <c r="K970" s="107">
        <f>K969*(1+Tbill_YTM)^(1/52)</f>
        <v/>
      </c>
      <c r="L970" s="67" t="n"/>
      <c r="M970" s="104" t="n">
        <v>38096</v>
      </c>
      <c r="N970" s="108">
        <f>N969*($I970/$I969)</f>
        <v/>
      </c>
      <c r="O970" s="108">
        <f t="array" ref="O970">IF(YEAR(M970)&lt;&gt;YEAR(M969),IF(O969&gt;INDEX(Table2xAcq.1[],_xlfn.AGGREGATE(15,6,(ROW(Tableyear1[])-ROW(INDEX(Tableyear1[],1,1))+1)/(YEAR(Tableyear1[])=YEAR(M969)),1)),O969-(O969-INDEX(Table2xAcq.1[],_xlfn.AGGREGATE(15,6,(ROW(Tableyear1[])-ROW(INDEX(Tableyear1[],1,1))+1)/(YEAR(Tableyear1[])=YEAR(M969)),1)))*$C$25,O969+MAX($Q$2:Q969)*$C$19),O969)*($J970/$J969)</f>
        <v/>
      </c>
      <c r="P970" s="108">
        <f t="array" ref="P970">IF(YEAR(M970)&lt;&gt;YEAR(M969),IF(O969&gt;INDEX(Table2xAcq.1[],_xlfn.AGGREGATE(15,6,(ROW(Tableyear1[])-ROW(INDEX(Tableyear1[],1,1))+1)/(YEAR(Tableyear1[])=YEAR(M969)),1)),P969+(O969-INDEX(Table2xAcq.1[],_xlfn.AGGREGATE(15,6,(ROW(Tableyear1[])-ROW(INDEX(Tableyear1[],1,1))+1)/(YEAR(Tableyear1[])=YEAR(M969)),1)))*$C$25,P969-MAX($Q$2:Q969)*$C$19),P969)*(1+Tbill_YTM)^(1/52)</f>
        <v/>
      </c>
      <c r="Q970" s="72">
        <f>SUM(N970:P970)</f>
        <v/>
      </c>
      <c r="R970" s="72">
        <f>IF(YEAR(M970)&lt;&gt;YEAR(M969), R969*EXP($C$20/52)+(-MAX(Q$2:Q969)*$C$19), R969*EXP($C$20/52))</f>
        <v/>
      </c>
      <c r="S970" s="73">
        <f>Q970/-R970</f>
        <v/>
      </c>
      <c r="T970" s="67" t="n"/>
      <c r="U970" s="67" t="n"/>
      <c r="V970" s="67" t="n"/>
    </row>
    <row r="971">
      <c r="H971" s="104" t="n">
        <v>38103</v>
      </c>
      <c r="I971" s="105" t="n">
        <v>1401.35998535156</v>
      </c>
      <c r="J971" s="106" t="n">
        <v>1.640453249681404</v>
      </c>
      <c r="K971" s="107">
        <f>K970*(1+Tbill_YTM)^(1/52)</f>
        <v/>
      </c>
      <c r="L971" s="67" t="n"/>
      <c r="M971" s="104" t="n">
        <v>38103</v>
      </c>
      <c r="N971" s="108">
        <f>N970*($I971/$I970)</f>
        <v/>
      </c>
      <c r="O971" s="108">
        <f t="array" ref="O971">IF(YEAR(M971)&lt;&gt;YEAR(M970),IF(O970&gt;INDEX(Table2xAcq.1[],_xlfn.AGGREGATE(15,6,(ROW(Tableyear1[])-ROW(INDEX(Tableyear1[],1,1))+1)/(YEAR(Tableyear1[])=YEAR(M970)),1)),O970-(O970-INDEX(Table2xAcq.1[],_xlfn.AGGREGATE(15,6,(ROW(Tableyear1[])-ROW(INDEX(Tableyear1[],1,1))+1)/(YEAR(Tableyear1[])=YEAR(M970)),1)))*$C$25,O970+MAX($Q$2:Q970)*$C$19),O970)*($J971/$J970)</f>
        <v/>
      </c>
      <c r="P971" s="108">
        <f t="array" ref="P971">IF(YEAR(M971)&lt;&gt;YEAR(M970),IF(O970&gt;INDEX(Table2xAcq.1[],_xlfn.AGGREGATE(15,6,(ROW(Tableyear1[])-ROW(INDEX(Tableyear1[],1,1))+1)/(YEAR(Tableyear1[])=YEAR(M970)),1)),P970+(O970-INDEX(Table2xAcq.1[],_xlfn.AGGREGATE(15,6,(ROW(Tableyear1[])-ROW(INDEX(Tableyear1[],1,1))+1)/(YEAR(Tableyear1[])=YEAR(M970)),1)))*$C$25,P970-MAX($Q$2:Q970)*$C$19),P970)*(1+Tbill_YTM)^(1/52)</f>
        <v/>
      </c>
      <c r="Q971" s="72">
        <f>SUM(N971:P971)</f>
        <v/>
      </c>
      <c r="R971" s="72">
        <f>IF(YEAR(M971)&lt;&gt;YEAR(M970), R970*EXP($C$20/52)+(-MAX(Q$2:Q970)*$C$19), R970*EXP($C$20/52))</f>
        <v/>
      </c>
      <c r="S971" s="73">
        <f>Q971/-R971</f>
        <v/>
      </c>
      <c r="T971" s="67" t="n"/>
      <c r="U971" s="67" t="n"/>
      <c r="V971" s="67" t="n"/>
    </row>
    <row r="972">
      <c r="H972" s="104" t="n">
        <v>38110</v>
      </c>
      <c r="I972" s="105" t="n">
        <v>1406.18994140625</v>
      </c>
      <c r="J972" s="106" t="n">
        <v>1.65176128928373</v>
      </c>
      <c r="K972" s="107">
        <f>K971*(1+Tbill_YTM)^(1/52)</f>
        <v/>
      </c>
      <c r="L972" s="67" t="n"/>
      <c r="M972" s="104" t="n">
        <v>38110</v>
      </c>
      <c r="N972" s="108">
        <f>N971*($I972/$I971)</f>
        <v/>
      </c>
      <c r="O972" s="108">
        <f t="array" ref="O972">IF(YEAR(M972)&lt;&gt;YEAR(M971),IF(O971&gt;INDEX(Table2xAcq.1[],_xlfn.AGGREGATE(15,6,(ROW(Tableyear1[])-ROW(INDEX(Tableyear1[],1,1))+1)/(YEAR(Tableyear1[])=YEAR(M971)),1)),O971-(O971-INDEX(Table2xAcq.1[],_xlfn.AGGREGATE(15,6,(ROW(Tableyear1[])-ROW(INDEX(Tableyear1[],1,1))+1)/(YEAR(Tableyear1[])=YEAR(M971)),1)))*$C$25,O971+MAX($Q$2:Q971)*$C$19),O971)*($J972/$J971)</f>
        <v/>
      </c>
      <c r="P972" s="108">
        <f t="array" ref="P972">IF(YEAR(M972)&lt;&gt;YEAR(M971),IF(O971&gt;INDEX(Table2xAcq.1[],_xlfn.AGGREGATE(15,6,(ROW(Tableyear1[])-ROW(INDEX(Tableyear1[],1,1))+1)/(YEAR(Tableyear1[])=YEAR(M971)),1)),P971+(O971-INDEX(Table2xAcq.1[],_xlfn.AGGREGATE(15,6,(ROW(Tableyear1[])-ROW(INDEX(Tableyear1[],1,1))+1)/(YEAR(Tableyear1[])=YEAR(M971)),1)))*$C$25,P971-MAX($Q$2:Q971)*$C$19),P971)*(1+Tbill_YTM)^(1/52)</f>
        <v/>
      </c>
      <c r="Q972" s="72">
        <f>SUM(N972:P972)</f>
        <v/>
      </c>
      <c r="R972" s="72">
        <f>IF(YEAR(M972)&lt;&gt;YEAR(M971), R971*EXP($C$20/52)+(-MAX(Q$2:Q971)*$C$19), R971*EXP($C$20/52))</f>
        <v/>
      </c>
      <c r="S972" s="73">
        <f>Q972/-R972</f>
        <v/>
      </c>
      <c r="T972" s="67" t="n"/>
      <c r="U972" s="67" t="n"/>
      <c r="V972" s="67" t="n"/>
    </row>
    <row r="973">
      <c r="H973" s="104" t="n">
        <v>38117</v>
      </c>
      <c r="I973" s="105" t="n">
        <v>1399.84997558593</v>
      </c>
      <c r="J973" s="106" t="n">
        <v>1.636866985450331</v>
      </c>
      <c r="K973" s="107">
        <f>K972*(1+Tbill_YTM)^(1/52)</f>
        <v/>
      </c>
      <c r="L973" s="67" t="n"/>
      <c r="M973" s="104" t="n">
        <v>38117</v>
      </c>
      <c r="N973" s="108">
        <f>N972*($I973/$I972)</f>
        <v/>
      </c>
      <c r="O973" s="108">
        <f t="array" ref="O973">IF(YEAR(M973)&lt;&gt;YEAR(M972),IF(O972&gt;INDEX(Table2xAcq.1[],_xlfn.AGGREGATE(15,6,(ROW(Tableyear1[])-ROW(INDEX(Tableyear1[],1,1))+1)/(YEAR(Tableyear1[])=YEAR(M972)),1)),O972-(O972-INDEX(Table2xAcq.1[],_xlfn.AGGREGATE(15,6,(ROW(Tableyear1[])-ROW(INDEX(Tableyear1[],1,1))+1)/(YEAR(Tableyear1[])=YEAR(M972)),1)))*$C$25,O972+MAX($Q$2:Q972)*$C$19),O972)*($J973/$J972)</f>
        <v/>
      </c>
      <c r="P973" s="108">
        <f t="array" ref="P973">IF(YEAR(M973)&lt;&gt;YEAR(M972),IF(O972&gt;INDEX(Table2xAcq.1[],_xlfn.AGGREGATE(15,6,(ROW(Tableyear1[])-ROW(INDEX(Tableyear1[],1,1))+1)/(YEAR(Tableyear1[])=YEAR(M972)),1)),P972+(O972-INDEX(Table2xAcq.1[],_xlfn.AGGREGATE(15,6,(ROW(Tableyear1[])-ROW(INDEX(Tableyear1[],1,1))+1)/(YEAR(Tableyear1[])=YEAR(M972)),1)))*$C$25,P972-MAX($Q$2:Q972)*$C$19),P972)*(1+Tbill_YTM)^(1/52)</f>
        <v/>
      </c>
      <c r="Q973" s="72">
        <f>SUM(N973:P973)</f>
        <v/>
      </c>
      <c r="R973" s="72">
        <f>IF(YEAR(M973)&lt;&gt;YEAR(M972), R972*EXP($C$20/52)+(-MAX(Q$2:Q972)*$C$19), R972*EXP($C$20/52))</f>
        <v/>
      </c>
      <c r="S973" s="73">
        <f>Q973/-R973</f>
        <v/>
      </c>
      <c r="T973" s="67" t="n"/>
      <c r="U973" s="67" t="n"/>
      <c r="V973" s="67" t="n"/>
    </row>
    <row r="974">
      <c r="H974" s="104" t="n">
        <v>38124</v>
      </c>
      <c r="I974" s="105" t="n">
        <v>1408.17004394531</v>
      </c>
      <c r="J974" s="106" t="n">
        <v>1.656324563693255</v>
      </c>
      <c r="K974" s="107">
        <f>K973*(1+Tbill_YTM)^(1/52)</f>
        <v/>
      </c>
      <c r="L974" s="67" t="n"/>
      <c r="M974" s="104" t="n">
        <v>38124</v>
      </c>
      <c r="N974" s="108">
        <f>N973*($I974/$I973)</f>
        <v/>
      </c>
      <c r="O974" s="108">
        <f t="array" ref="O974">IF(YEAR(M974)&lt;&gt;YEAR(M973),IF(O973&gt;INDEX(Table2xAcq.1[],_xlfn.AGGREGATE(15,6,(ROW(Tableyear1[])-ROW(INDEX(Tableyear1[],1,1))+1)/(YEAR(Tableyear1[])=YEAR(M973)),1)),O973-(O973-INDEX(Table2xAcq.1[],_xlfn.AGGREGATE(15,6,(ROW(Tableyear1[])-ROW(INDEX(Tableyear1[],1,1))+1)/(YEAR(Tableyear1[])=YEAR(M973)),1)))*$C$25,O973+MAX($Q$2:Q973)*$C$19),O973)*($J974/$J973)</f>
        <v/>
      </c>
      <c r="P974" s="108">
        <f t="array" ref="P974">IF(YEAR(M974)&lt;&gt;YEAR(M973),IF(O973&gt;INDEX(Table2xAcq.1[],_xlfn.AGGREGATE(15,6,(ROW(Tableyear1[])-ROW(INDEX(Tableyear1[],1,1))+1)/(YEAR(Tableyear1[])=YEAR(M973)),1)),P973+(O973-INDEX(Table2xAcq.1[],_xlfn.AGGREGATE(15,6,(ROW(Tableyear1[])-ROW(INDEX(Tableyear1[],1,1))+1)/(YEAR(Tableyear1[])=YEAR(M973)),1)))*$C$25,P973-MAX($Q$2:Q973)*$C$19),P973)*(1+Tbill_YTM)^(1/52)</f>
        <v/>
      </c>
      <c r="Q974" s="72">
        <f>SUM(N974:P974)</f>
        <v/>
      </c>
      <c r="R974" s="72">
        <f>IF(YEAR(M974)&lt;&gt;YEAR(M973), R973*EXP($C$20/52)+(-MAX(Q$2:Q973)*$C$19), R973*EXP($C$20/52))</f>
        <v/>
      </c>
      <c r="S974" s="73">
        <f>Q974/-R974</f>
        <v/>
      </c>
      <c r="T974" s="67" t="n"/>
      <c r="U974" s="67" t="n"/>
      <c r="V974" s="67" t="n"/>
    </row>
    <row r="975">
      <c r="H975" s="104" t="n">
        <v>38131</v>
      </c>
      <c r="I975" s="105" t="n">
        <v>1466.21997070312</v>
      </c>
      <c r="J975" s="106" t="n">
        <v>1.792884093592315</v>
      </c>
      <c r="K975" s="107">
        <f>K974*(1+Tbill_YTM)^(1/52)</f>
        <v/>
      </c>
      <c r="L975" s="67" t="n"/>
      <c r="M975" s="104" t="n">
        <v>38131</v>
      </c>
      <c r="N975" s="108">
        <f>N974*($I975/$I974)</f>
        <v/>
      </c>
      <c r="O975" s="108">
        <f t="array" ref="O975">IF(YEAR(M975)&lt;&gt;YEAR(M974),IF(O974&gt;INDEX(Table2xAcq.1[],_xlfn.AGGREGATE(15,6,(ROW(Tableyear1[])-ROW(INDEX(Tableyear1[],1,1))+1)/(YEAR(Tableyear1[])=YEAR(M974)),1)),O974-(O974-INDEX(Table2xAcq.1[],_xlfn.AGGREGATE(15,6,(ROW(Tableyear1[])-ROW(INDEX(Tableyear1[],1,1))+1)/(YEAR(Tableyear1[])=YEAR(M974)),1)))*$C$25,O974+MAX($Q$2:Q974)*$C$19),O974)*($J975/$J974)</f>
        <v/>
      </c>
      <c r="P975" s="108">
        <f t="array" ref="P975">IF(YEAR(M975)&lt;&gt;YEAR(M974),IF(O974&gt;INDEX(Table2xAcq.1[],_xlfn.AGGREGATE(15,6,(ROW(Tableyear1[])-ROW(INDEX(Tableyear1[],1,1))+1)/(YEAR(Tableyear1[])=YEAR(M974)),1)),P974+(O974-INDEX(Table2xAcq.1[],_xlfn.AGGREGATE(15,6,(ROW(Tableyear1[])-ROW(INDEX(Tableyear1[],1,1))+1)/(YEAR(Tableyear1[])=YEAR(M974)),1)))*$C$25,P974-MAX($Q$2:Q974)*$C$19),P974)*(1+Tbill_YTM)^(1/52)</f>
        <v/>
      </c>
      <c r="Q975" s="72">
        <f>SUM(N975:P975)</f>
        <v/>
      </c>
      <c r="R975" s="72">
        <f>IF(YEAR(M975)&lt;&gt;YEAR(M974), R974*EXP($C$20/52)+(-MAX(Q$2:Q974)*$C$19), R974*EXP($C$20/52))</f>
        <v/>
      </c>
      <c r="S975" s="73">
        <f>Q975/-R975</f>
        <v/>
      </c>
      <c r="T975" s="67" t="n"/>
      <c r="U975" s="67" t="n"/>
      <c r="V975" s="67" t="n"/>
    </row>
    <row r="976">
      <c r="H976" s="104" t="n">
        <v>38138</v>
      </c>
      <c r="I976" s="105" t="n">
        <v>1455.0400390625</v>
      </c>
      <c r="J976" s="106" t="n">
        <v>1.76554260049247</v>
      </c>
      <c r="K976" s="107">
        <f>K975*(1+Tbill_YTM)^(1/52)</f>
        <v/>
      </c>
      <c r="L976" s="67" t="n"/>
      <c r="M976" s="104" t="n">
        <v>38138</v>
      </c>
      <c r="N976" s="108">
        <f>N975*($I976/$I975)</f>
        <v/>
      </c>
      <c r="O976" s="108">
        <f t="array" ref="O976">IF(YEAR(M976)&lt;&gt;YEAR(M975),IF(O975&gt;INDEX(Table2xAcq.1[],_xlfn.AGGREGATE(15,6,(ROW(Tableyear1[])-ROW(INDEX(Tableyear1[],1,1))+1)/(YEAR(Tableyear1[])=YEAR(M975)),1)),O975-(O975-INDEX(Table2xAcq.1[],_xlfn.AGGREGATE(15,6,(ROW(Tableyear1[])-ROW(INDEX(Tableyear1[],1,1))+1)/(YEAR(Tableyear1[])=YEAR(M975)),1)))*$C$25,O975+MAX($Q$2:Q975)*$C$19),O975)*($J976/$J975)</f>
        <v/>
      </c>
      <c r="P976" s="108">
        <f t="array" ref="P976">IF(YEAR(M976)&lt;&gt;YEAR(M975),IF(O975&gt;INDEX(Table2xAcq.1[],_xlfn.AGGREGATE(15,6,(ROW(Tableyear1[])-ROW(INDEX(Tableyear1[],1,1))+1)/(YEAR(Tableyear1[])=YEAR(M975)),1)),P975+(O975-INDEX(Table2xAcq.1[],_xlfn.AGGREGATE(15,6,(ROW(Tableyear1[])-ROW(INDEX(Tableyear1[],1,1))+1)/(YEAR(Tableyear1[])=YEAR(M975)),1)))*$C$25,P975-MAX($Q$2:Q975)*$C$19),P975)*(1+Tbill_YTM)^(1/52)</f>
        <v/>
      </c>
      <c r="Q976" s="72">
        <f>SUM(N976:P976)</f>
        <v/>
      </c>
      <c r="R976" s="72">
        <f>IF(YEAR(M976)&lt;&gt;YEAR(M975), R975*EXP($C$20/52)+(-MAX(Q$2:Q975)*$C$19), R975*EXP($C$20/52))</f>
        <v/>
      </c>
      <c r="S976" s="73">
        <f>Q976/-R976</f>
        <v/>
      </c>
      <c r="T976" s="67" t="n"/>
      <c r="U976" s="67" t="n"/>
      <c r="V976" s="67" t="n"/>
    </row>
    <row r="977">
      <c r="H977" s="104" t="n">
        <v>38145</v>
      </c>
      <c r="I977" s="105" t="n">
        <v>1481.27001953125</v>
      </c>
      <c r="J977" s="106" t="n">
        <v>1.829197409548449</v>
      </c>
      <c r="K977" s="107">
        <f>K976*(1+Tbill_YTM)^(1/52)</f>
        <v/>
      </c>
      <c r="L977" s="67" t="n"/>
      <c r="M977" s="104" t="n">
        <v>38145</v>
      </c>
      <c r="N977" s="108">
        <f>N976*($I977/$I976)</f>
        <v/>
      </c>
      <c r="O977" s="108">
        <f t="array" ref="O977">IF(YEAR(M977)&lt;&gt;YEAR(M976),IF(O976&gt;INDEX(Table2xAcq.1[],_xlfn.AGGREGATE(15,6,(ROW(Tableyear1[])-ROW(INDEX(Tableyear1[],1,1))+1)/(YEAR(Tableyear1[])=YEAR(M976)),1)),O976-(O976-INDEX(Table2xAcq.1[],_xlfn.AGGREGATE(15,6,(ROW(Tableyear1[])-ROW(INDEX(Tableyear1[],1,1))+1)/(YEAR(Tableyear1[])=YEAR(M976)),1)))*$C$25,O976+MAX($Q$2:Q976)*$C$19),O976)*($J977/$J976)</f>
        <v/>
      </c>
      <c r="P977" s="108">
        <f t="array" ref="P977">IF(YEAR(M977)&lt;&gt;YEAR(M976),IF(O976&gt;INDEX(Table2xAcq.1[],_xlfn.AGGREGATE(15,6,(ROW(Tableyear1[])-ROW(INDEX(Tableyear1[],1,1))+1)/(YEAR(Tableyear1[])=YEAR(M976)),1)),P976+(O976-INDEX(Table2xAcq.1[],_xlfn.AGGREGATE(15,6,(ROW(Tableyear1[])-ROW(INDEX(Tableyear1[],1,1))+1)/(YEAR(Tableyear1[])=YEAR(M976)),1)))*$C$25,P976-MAX($Q$2:Q976)*$C$19),P976)*(1+Tbill_YTM)^(1/52)</f>
        <v/>
      </c>
      <c r="Q977" s="72">
        <f>SUM(N977:P977)</f>
        <v/>
      </c>
      <c r="R977" s="72">
        <f>IF(YEAR(M977)&lt;&gt;YEAR(M976), R976*EXP($C$20/52)+(-MAX(Q$2:Q976)*$C$19), R976*EXP($C$20/52))</f>
        <v/>
      </c>
      <c r="S977" s="73">
        <f>Q977/-R977</f>
        <v/>
      </c>
      <c r="T977" s="67" t="n"/>
      <c r="U977" s="67" t="n"/>
      <c r="V977" s="67" t="n"/>
    </row>
    <row r="978">
      <c r="H978" s="104" t="n">
        <v>38152</v>
      </c>
      <c r="I978" s="105" t="n">
        <v>1464.65002441406</v>
      </c>
      <c r="J978" s="106" t="n">
        <v>1.788149860331606</v>
      </c>
      <c r="K978" s="107">
        <f>K977*(1+Tbill_YTM)^(1/52)</f>
        <v/>
      </c>
      <c r="L978" s="67" t="n"/>
      <c r="M978" s="104" t="n">
        <v>38152</v>
      </c>
      <c r="N978" s="108">
        <f>N977*($I978/$I977)</f>
        <v/>
      </c>
      <c r="O978" s="108">
        <f t="array" ref="O978">IF(YEAR(M978)&lt;&gt;YEAR(M977),IF(O977&gt;INDEX(Table2xAcq.1[],_xlfn.AGGREGATE(15,6,(ROW(Tableyear1[])-ROW(INDEX(Tableyear1[],1,1))+1)/(YEAR(Tableyear1[])=YEAR(M977)),1)),O977-(O977-INDEX(Table2xAcq.1[],_xlfn.AGGREGATE(15,6,(ROW(Tableyear1[])-ROW(INDEX(Tableyear1[],1,1))+1)/(YEAR(Tableyear1[])=YEAR(M977)),1)))*$C$25,O977+MAX($Q$2:Q977)*$C$19),O977)*($J978/$J977)</f>
        <v/>
      </c>
      <c r="P978" s="108">
        <f t="array" ref="P978">IF(YEAR(M978)&lt;&gt;YEAR(M977),IF(O977&gt;INDEX(Table2xAcq.1[],_xlfn.AGGREGATE(15,6,(ROW(Tableyear1[])-ROW(INDEX(Tableyear1[],1,1))+1)/(YEAR(Tableyear1[])=YEAR(M977)),1)),P977+(O977-INDEX(Table2xAcq.1[],_xlfn.AGGREGATE(15,6,(ROW(Tableyear1[])-ROW(INDEX(Tableyear1[],1,1))+1)/(YEAR(Tableyear1[])=YEAR(M977)),1)))*$C$25,P977-MAX($Q$2:Q977)*$C$19),P977)*(1+Tbill_YTM)^(1/52)</f>
        <v/>
      </c>
      <c r="Q978" s="72">
        <f>SUM(N978:P978)</f>
        <v/>
      </c>
      <c r="R978" s="72">
        <f>IF(YEAR(M978)&lt;&gt;YEAR(M977), R977*EXP($C$20/52)+(-MAX(Q$2:Q977)*$C$19), R977*EXP($C$20/52))</f>
        <v/>
      </c>
      <c r="S978" s="73">
        <f>Q978/-R978</f>
        <v/>
      </c>
      <c r="T978" s="67" t="n"/>
      <c r="U978" s="67" t="n"/>
      <c r="V978" s="67" t="n"/>
    </row>
    <row r="979">
      <c r="H979" s="104" t="n">
        <v>38159</v>
      </c>
      <c r="I979" s="105" t="n">
        <v>1498.38000488281</v>
      </c>
      <c r="J979" s="106" t="n">
        <v>1.870509821904422</v>
      </c>
      <c r="K979" s="107">
        <f>K978*(1+Tbill_YTM)^(1/52)</f>
        <v/>
      </c>
      <c r="L979" s="67" t="n"/>
      <c r="M979" s="104" t="n">
        <v>38159</v>
      </c>
      <c r="N979" s="108">
        <f>N978*($I979/$I978)</f>
        <v/>
      </c>
      <c r="O979" s="108">
        <f t="array" ref="O979">IF(YEAR(M979)&lt;&gt;YEAR(M978),IF(O978&gt;INDEX(Table2xAcq.1[],_xlfn.AGGREGATE(15,6,(ROW(Tableyear1[])-ROW(INDEX(Tableyear1[],1,1))+1)/(YEAR(Tableyear1[])=YEAR(M978)),1)),O978-(O978-INDEX(Table2xAcq.1[],_xlfn.AGGREGATE(15,6,(ROW(Tableyear1[])-ROW(INDEX(Tableyear1[],1,1))+1)/(YEAR(Tableyear1[])=YEAR(M978)),1)))*$C$25,O978+MAX($Q$2:Q978)*$C$19),O978)*($J979/$J978)</f>
        <v/>
      </c>
      <c r="P979" s="108">
        <f t="array" ref="P979">IF(YEAR(M979)&lt;&gt;YEAR(M978),IF(O978&gt;INDEX(Table2xAcq.1[],_xlfn.AGGREGATE(15,6,(ROW(Tableyear1[])-ROW(INDEX(Tableyear1[],1,1))+1)/(YEAR(Tableyear1[])=YEAR(M978)),1)),P978+(O978-INDEX(Table2xAcq.1[],_xlfn.AGGREGATE(15,6,(ROW(Tableyear1[])-ROW(INDEX(Tableyear1[],1,1))+1)/(YEAR(Tableyear1[])=YEAR(M978)),1)))*$C$25,P978-MAX($Q$2:Q978)*$C$19),P978)*(1+Tbill_YTM)^(1/52)</f>
        <v/>
      </c>
      <c r="Q979" s="72">
        <f>SUM(N979:P979)</f>
        <v/>
      </c>
      <c r="R979" s="72">
        <f>IF(YEAR(M979)&lt;&gt;YEAR(M978), R978*EXP($C$20/52)+(-MAX(Q$2:Q978)*$C$19), R978*EXP($C$20/52))</f>
        <v/>
      </c>
      <c r="S979" s="73">
        <f>Q979/-R979</f>
        <v/>
      </c>
      <c r="T979" s="67" t="n"/>
      <c r="U979" s="67" t="n"/>
      <c r="V979" s="67" t="n"/>
    </row>
    <row r="980">
      <c r="H980" s="104" t="n">
        <v>38166</v>
      </c>
      <c r="I980" s="105" t="n">
        <v>1481.18994140625</v>
      </c>
      <c r="J980" s="106" t="n">
        <v>1.827591226531707</v>
      </c>
      <c r="K980" s="107">
        <f>K979*(1+Tbill_YTM)^(1/52)</f>
        <v/>
      </c>
      <c r="L980" s="67" t="n"/>
      <c r="M980" s="104" t="n">
        <v>38166</v>
      </c>
      <c r="N980" s="108">
        <f>N979*($I980/$I979)</f>
        <v/>
      </c>
      <c r="O980" s="108">
        <f t="array" ref="O980">IF(YEAR(M980)&lt;&gt;YEAR(M979),IF(O979&gt;INDEX(Table2xAcq.1[],_xlfn.AGGREGATE(15,6,(ROW(Tableyear1[])-ROW(INDEX(Tableyear1[],1,1))+1)/(YEAR(Tableyear1[])=YEAR(M979)),1)),O979-(O979-INDEX(Table2xAcq.1[],_xlfn.AGGREGATE(15,6,(ROW(Tableyear1[])-ROW(INDEX(Tableyear1[],1,1))+1)/(YEAR(Tableyear1[])=YEAR(M979)),1)))*$C$25,O979+MAX($Q$2:Q979)*$C$19),O979)*($J980/$J979)</f>
        <v/>
      </c>
      <c r="P980" s="108">
        <f t="array" ref="P980">IF(YEAR(M980)&lt;&gt;YEAR(M979),IF(O979&gt;INDEX(Table2xAcq.1[],_xlfn.AGGREGATE(15,6,(ROW(Tableyear1[])-ROW(INDEX(Tableyear1[],1,1))+1)/(YEAR(Tableyear1[])=YEAR(M979)),1)),P979+(O979-INDEX(Table2xAcq.1[],_xlfn.AGGREGATE(15,6,(ROW(Tableyear1[])-ROW(INDEX(Tableyear1[],1,1))+1)/(YEAR(Tableyear1[])=YEAR(M979)),1)))*$C$25,P979-MAX($Q$2:Q979)*$C$19),P979)*(1+Tbill_YTM)^(1/52)</f>
        <v/>
      </c>
      <c r="Q980" s="72">
        <f>SUM(N980:P980)</f>
        <v/>
      </c>
      <c r="R980" s="72">
        <f>IF(YEAR(M980)&lt;&gt;YEAR(M979), R979*EXP($C$20/52)+(-MAX(Q$2:Q979)*$C$19), R979*EXP($C$20/52))</f>
        <v/>
      </c>
      <c r="S980" s="73">
        <f>Q980/-R980</f>
        <v/>
      </c>
      <c r="T980" s="67" t="n"/>
      <c r="U980" s="67" t="n"/>
      <c r="V980" s="67" t="n"/>
    </row>
    <row r="981">
      <c r="H981" s="104" t="n">
        <v>38173</v>
      </c>
      <c r="I981" s="105" t="n">
        <v>1440</v>
      </c>
      <c r="J981" s="106" t="n">
        <v>1.725945416725643</v>
      </c>
      <c r="K981" s="107">
        <f>K980*(1+Tbill_YTM)^(1/52)</f>
        <v/>
      </c>
      <c r="L981" s="67" t="n"/>
      <c r="M981" s="104" t="n">
        <v>38173</v>
      </c>
      <c r="N981" s="108">
        <f>N980*($I981/$I980)</f>
        <v/>
      </c>
      <c r="O981" s="108">
        <f t="array" ref="O981">IF(YEAR(M981)&lt;&gt;YEAR(M980),IF(O980&gt;INDEX(Table2xAcq.1[],_xlfn.AGGREGATE(15,6,(ROW(Tableyear1[])-ROW(INDEX(Tableyear1[],1,1))+1)/(YEAR(Tableyear1[])=YEAR(M980)),1)),O980-(O980-INDEX(Table2xAcq.1[],_xlfn.AGGREGATE(15,6,(ROW(Tableyear1[])-ROW(INDEX(Tableyear1[],1,1))+1)/(YEAR(Tableyear1[])=YEAR(M980)),1)))*$C$25,O980+MAX($Q$2:Q980)*$C$19),O980)*($J981/$J980)</f>
        <v/>
      </c>
      <c r="P981" s="108">
        <f t="array" ref="P981">IF(YEAR(M981)&lt;&gt;YEAR(M980),IF(O980&gt;INDEX(Table2xAcq.1[],_xlfn.AGGREGATE(15,6,(ROW(Tableyear1[])-ROW(INDEX(Tableyear1[],1,1))+1)/(YEAR(Tableyear1[])=YEAR(M980)),1)),P980+(O980-INDEX(Table2xAcq.1[],_xlfn.AGGREGATE(15,6,(ROW(Tableyear1[])-ROW(INDEX(Tableyear1[],1,1))+1)/(YEAR(Tableyear1[])=YEAR(M980)),1)))*$C$25,P980-MAX($Q$2:Q980)*$C$19),P980)*(1+Tbill_YTM)^(1/52)</f>
        <v/>
      </c>
      <c r="Q981" s="72">
        <f>SUM(N981:P981)</f>
        <v/>
      </c>
      <c r="R981" s="72">
        <f>IF(YEAR(M981)&lt;&gt;YEAR(M980), R980*EXP($C$20/52)+(-MAX(Q$2:Q980)*$C$19), R980*EXP($C$20/52))</f>
        <v/>
      </c>
      <c r="S981" s="73">
        <f>Q981/-R981</f>
        <v/>
      </c>
      <c r="T981" s="67" t="n"/>
      <c r="U981" s="67" t="n"/>
      <c r="V981" s="67" t="n"/>
    </row>
    <row r="982">
      <c r="H982" s="104" t="n">
        <v>38180</v>
      </c>
      <c r="I982" s="105" t="n">
        <v>1392.17004394531</v>
      </c>
      <c r="J982" s="106" t="n">
        <v>1.611290009177335</v>
      </c>
      <c r="K982" s="107">
        <f>K981*(1+Tbill_YTM)^(1/52)</f>
        <v/>
      </c>
      <c r="L982" s="67" t="n"/>
      <c r="M982" s="104" t="n">
        <v>38180</v>
      </c>
      <c r="N982" s="108">
        <f>N981*($I982/$I981)</f>
        <v/>
      </c>
      <c r="O982" s="108">
        <f t="array" ref="O982">IF(YEAR(M982)&lt;&gt;YEAR(M981),IF(O981&gt;INDEX(Table2xAcq.1[],_xlfn.AGGREGATE(15,6,(ROW(Tableyear1[])-ROW(INDEX(Tableyear1[],1,1))+1)/(YEAR(Tableyear1[])=YEAR(M981)),1)),O981-(O981-INDEX(Table2xAcq.1[],_xlfn.AGGREGATE(15,6,(ROW(Tableyear1[])-ROW(INDEX(Tableyear1[],1,1))+1)/(YEAR(Tableyear1[])=YEAR(M981)),1)))*$C$25,O981+MAX($Q$2:Q981)*$C$19),O981)*($J982/$J981)</f>
        <v/>
      </c>
      <c r="P982" s="108">
        <f t="array" ref="P982">IF(YEAR(M982)&lt;&gt;YEAR(M981),IF(O981&gt;INDEX(Table2xAcq.1[],_xlfn.AGGREGATE(15,6,(ROW(Tableyear1[])-ROW(INDEX(Tableyear1[],1,1))+1)/(YEAR(Tableyear1[])=YEAR(M981)),1)),P981+(O981-INDEX(Table2xAcq.1[],_xlfn.AGGREGATE(15,6,(ROW(Tableyear1[])-ROW(INDEX(Tableyear1[],1,1))+1)/(YEAR(Tableyear1[])=YEAR(M981)),1)))*$C$25,P981-MAX($Q$2:Q981)*$C$19),P981)*(1+Tbill_YTM)^(1/52)</f>
        <v/>
      </c>
      <c r="Q982" s="72">
        <f>SUM(N982:P982)</f>
        <v/>
      </c>
      <c r="R982" s="72">
        <f>IF(YEAR(M982)&lt;&gt;YEAR(M981), R981*EXP($C$20/52)+(-MAX(Q$2:Q981)*$C$19), R981*EXP($C$20/52))</f>
        <v/>
      </c>
      <c r="S982" s="73">
        <f>Q982/-R982</f>
        <v/>
      </c>
      <c r="T982" s="67" t="n"/>
      <c r="U982" s="67" t="n"/>
      <c r="V982" s="67" t="n"/>
    </row>
    <row r="983">
      <c r="H983" s="104" t="n">
        <v>38187</v>
      </c>
      <c r="I983" s="105" t="n">
        <v>1375.47998046875</v>
      </c>
      <c r="J983" s="106" t="n">
        <v>1.5726560324598</v>
      </c>
      <c r="K983" s="107">
        <f>K982*(1+Tbill_YTM)^(1/52)</f>
        <v/>
      </c>
      <c r="L983" s="67" t="n"/>
      <c r="M983" s="104" t="n">
        <v>38187</v>
      </c>
      <c r="N983" s="108">
        <f>N982*($I983/$I982)</f>
        <v/>
      </c>
      <c r="O983" s="108">
        <f t="array" ref="O983">IF(YEAR(M983)&lt;&gt;YEAR(M982),IF(O982&gt;INDEX(Table2xAcq.1[],_xlfn.AGGREGATE(15,6,(ROW(Tableyear1[])-ROW(INDEX(Tableyear1[],1,1))+1)/(YEAR(Tableyear1[])=YEAR(M982)),1)),O982-(O982-INDEX(Table2xAcq.1[],_xlfn.AGGREGATE(15,6,(ROW(Tableyear1[])-ROW(INDEX(Tableyear1[],1,1))+1)/(YEAR(Tableyear1[])=YEAR(M982)),1)))*$C$25,O982+MAX($Q$2:Q982)*$C$19),O982)*($J983/$J982)</f>
        <v/>
      </c>
      <c r="P983" s="108">
        <f t="array" ref="P983">IF(YEAR(M983)&lt;&gt;YEAR(M982),IF(O982&gt;INDEX(Table2xAcq.1[],_xlfn.AGGREGATE(15,6,(ROW(Tableyear1[])-ROW(INDEX(Tableyear1[],1,1))+1)/(YEAR(Tableyear1[])=YEAR(M982)),1)),P982+(O982-INDEX(Table2xAcq.1[],_xlfn.AGGREGATE(15,6,(ROW(Tableyear1[])-ROW(INDEX(Tableyear1[],1,1))+1)/(YEAR(Tableyear1[])=YEAR(M982)),1)))*$C$25,P982-MAX($Q$2:Q982)*$C$19),P982)*(1+Tbill_YTM)^(1/52)</f>
        <v/>
      </c>
      <c r="Q983" s="72">
        <f>SUM(N983:P983)</f>
        <v/>
      </c>
      <c r="R983" s="72">
        <f>IF(YEAR(M983)&lt;&gt;YEAR(M982), R982*EXP($C$20/52)+(-MAX(Q$2:Q982)*$C$19), R982*EXP($C$20/52))</f>
        <v/>
      </c>
      <c r="S983" s="73">
        <f>Q983/-R983</f>
        <v/>
      </c>
      <c r="T983" s="67" t="n"/>
      <c r="U983" s="67" t="n"/>
      <c r="V983" s="67" t="n"/>
    </row>
    <row r="984">
      <c r="H984" s="104" t="n">
        <v>38194</v>
      </c>
      <c r="I984" s="105" t="n">
        <v>1400.39001464843</v>
      </c>
      <c r="J984" s="106" t="n">
        <v>1.629617843722371</v>
      </c>
      <c r="K984" s="107">
        <f>K983*(1+Tbill_YTM)^(1/52)</f>
        <v/>
      </c>
      <c r="L984" s="67" t="n"/>
      <c r="M984" s="104" t="n">
        <v>38194</v>
      </c>
      <c r="N984" s="108">
        <f>N983*($I984/$I983)</f>
        <v/>
      </c>
      <c r="O984" s="108">
        <f t="array" ref="O984">IF(YEAR(M984)&lt;&gt;YEAR(M983),IF(O983&gt;INDEX(Table2xAcq.1[],_xlfn.AGGREGATE(15,6,(ROW(Tableyear1[])-ROW(INDEX(Tableyear1[],1,1))+1)/(YEAR(Tableyear1[])=YEAR(M983)),1)),O983-(O983-INDEX(Table2xAcq.1[],_xlfn.AGGREGATE(15,6,(ROW(Tableyear1[])-ROW(INDEX(Tableyear1[],1,1))+1)/(YEAR(Tableyear1[])=YEAR(M983)),1)))*$C$25,O983+MAX($Q$2:Q983)*$C$19),O983)*($J984/$J983)</f>
        <v/>
      </c>
      <c r="P984" s="108">
        <f t="array" ref="P984">IF(YEAR(M984)&lt;&gt;YEAR(M983),IF(O983&gt;INDEX(Table2xAcq.1[],_xlfn.AGGREGATE(15,6,(ROW(Tableyear1[])-ROW(INDEX(Tableyear1[],1,1))+1)/(YEAR(Tableyear1[])=YEAR(M983)),1)),P983+(O983-INDEX(Table2xAcq.1[],_xlfn.AGGREGATE(15,6,(ROW(Tableyear1[])-ROW(INDEX(Tableyear1[],1,1))+1)/(YEAR(Tableyear1[])=YEAR(M983)),1)))*$C$25,P983-MAX($Q$2:Q983)*$C$19),P983)*(1+Tbill_YTM)^(1/52)</f>
        <v/>
      </c>
      <c r="Q984" s="72">
        <f>SUM(N984:P984)</f>
        <v/>
      </c>
      <c r="R984" s="72">
        <f>IF(YEAR(M984)&lt;&gt;YEAR(M983), R983*EXP($C$20/52)+(-MAX(Q$2:Q983)*$C$19), R983*EXP($C$20/52))</f>
        <v/>
      </c>
      <c r="S984" s="73">
        <f>Q984/-R984</f>
        <v/>
      </c>
      <c r="T984" s="67" t="n"/>
      <c r="U984" s="67" t="n"/>
      <c r="V984" s="67" t="n"/>
    </row>
    <row r="985">
      <c r="H985" s="104" t="n">
        <v>38201</v>
      </c>
      <c r="I985" s="105" t="n">
        <v>1315.30004882812</v>
      </c>
      <c r="J985" s="106" t="n">
        <v>1.431581403627766</v>
      </c>
      <c r="K985" s="107">
        <f>K984*(1+Tbill_YTM)^(1/52)</f>
        <v/>
      </c>
      <c r="L985" s="67" t="n"/>
      <c r="M985" s="104" t="n">
        <v>38201</v>
      </c>
      <c r="N985" s="108">
        <f>N984*($I985/$I984)</f>
        <v/>
      </c>
      <c r="O985" s="108">
        <f t="array" ref="O985">IF(YEAR(M985)&lt;&gt;YEAR(M984),IF(O984&gt;INDEX(Table2xAcq.1[],_xlfn.AGGREGATE(15,6,(ROW(Tableyear1[])-ROW(INDEX(Tableyear1[],1,1))+1)/(YEAR(Tableyear1[])=YEAR(M984)),1)),O984-(O984-INDEX(Table2xAcq.1[],_xlfn.AGGREGATE(15,6,(ROW(Tableyear1[])-ROW(INDEX(Tableyear1[],1,1))+1)/(YEAR(Tableyear1[])=YEAR(M984)),1)))*$C$25,O984+MAX($Q$2:Q984)*$C$19),O984)*($J985/$J984)</f>
        <v/>
      </c>
      <c r="P985" s="108">
        <f t="array" ref="P985">IF(YEAR(M985)&lt;&gt;YEAR(M984),IF(O984&gt;INDEX(Table2xAcq.1[],_xlfn.AGGREGATE(15,6,(ROW(Tableyear1[])-ROW(INDEX(Tableyear1[],1,1))+1)/(YEAR(Tableyear1[])=YEAR(M984)),1)),P984+(O984-INDEX(Table2xAcq.1[],_xlfn.AGGREGATE(15,6,(ROW(Tableyear1[])-ROW(INDEX(Tableyear1[],1,1))+1)/(YEAR(Tableyear1[])=YEAR(M984)),1)))*$C$25,P984-MAX($Q$2:Q984)*$C$19),P984)*(1+Tbill_YTM)^(1/52)</f>
        <v/>
      </c>
      <c r="Q985" s="72">
        <f>SUM(N985:P985)</f>
        <v/>
      </c>
      <c r="R985" s="72">
        <f>IF(YEAR(M985)&lt;&gt;YEAR(M984), R984*EXP($C$20/52)+(-MAX(Q$2:Q984)*$C$19), R984*EXP($C$20/52))</f>
        <v/>
      </c>
      <c r="S985" s="73">
        <f>Q985/-R985</f>
        <v/>
      </c>
      <c r="T985" s="67" t="n"/>
      <c r="U985" s="67" t="n"/>
      <c r="V985" s="67" t="n"/>
    </row>
    <row r="986">
      <c r="H986" s="104" t="n">
        <v>38208</v>
      </c>
      <c r="I986" s="105" t="n">
        <v>1307.81994628906</v>
      </c>
      <c r="J986" s="106" t="n">
        <v>1.415298615982942</v>
      </c>
      <c r="K986" s="107">
        <f>K985*(1+Tbill_YTM)^(1/52)</f>
        <v/>
      </c>
      <c r="L986" s="67" t="n"/>
      <c r="M986" s="104" t="n">
        <v>38208</v>
      </c>
      <c r="N986" s="108">
        <f>N985*($I986/$I985)</f>
        <v/>
      </c>
      <c r="O986" s="108">
        <f t="array" ref="O986">IF(YEAR(M986)&lt;&gt;YEAR(M985),IF(O985&gt;INDEX(Table2xAcq.1[],_xlfn.AGGREGATE(15,6,(ROW(Tableyear1[])-ROW(INDEX(Tableyear1[],1,1))+1)/(YEAR(Tableyear1[])=YEAR(M985)),1)),O985-(O985-INDEX(Table2xAcq.1[],_xlfn.AGGREGATE(15,6,(ROW(Tableyear1[])-ROW(INDEX(Tableyear1[],1,1))+1)/(YEAR(Tableyear1[])=YEAR(M985)),1)))*$C$25,O985+MAX($Q$2:Q985)*$C$19),O985)*($J986/$J985)</f>
        <v/>
      </c>
      <c r="P986" s="108">
        <f t="array" ref="P986">IF(YEAR(M986)&lt;&gt;YEAR(M985),IF(O985&gt;INDEX(Table2xAcq.1[],_xlfn.AGGREGATE(15,6,(ROW(Tableyear1[])-ROW(INDEX(Tableyear1[],1,1))+1)/(YEAR(Tableyear1[])=YEAR(M985)),1)),P985+(O985-INDEX(Table2xAcq.1[],_xlfn.AGGREGATE(15,6,(ROW(Tableyear1[])-ROW(INDEX(Tableyear1[],1,1))+1)/(YEAR(Tableyear1[])=YEAR(M985)),1)))*$C$25,P985-MAX($Q$2:Q985)*$C$19),P985)*(1+Tbill_YTM)^(1/52)</f>
        <v/>
      </c>
      <c r="Q986" s="72">
        <f>SUM(N986:P986)</f>
        <v/>
      </c>
      <c r="R986" s="72">
        <f>IF(YEAR(M986)&lt;&gt;YEAR(M985), R985*EXP($C$20/52)+(-MAX(Q$2:Q985)*$C$19), R985*EXP($C$20/52))</f>
        <v/>
      </c>
      <c r="S986" s="73">
        <f>Q986/-R986</f>
        <v/>
      </c>
      <c r="T986" s="67" t="n"/>
      <c r="U986" s="67" t="n"/>
      <c r="V986" s="67" t="n"/>
    </row>
    <row r="987">
      <c r="H987" s="104" t="n">
        <v>38215</v>
      </c>
      <c r="I987" s="105" t="n">
        <v>1366.72998046875</v>
      </c>
      <c r="J987" s="106" t="n">
        <v>1.542801320125971</v>
      </c>
      <c r="K987" s="107">
        <f>K986*(1+Tbill_YTM)^(1/52)</f>
        <v/>
      </c>
      <c r="L987" s="67" t="n"/>
      <c r="M987" s="104" t="n">
        <v>38215</v>
      </c>
      <c r="N987" s="108">
        <f>N986*($I987/$I986)</f>
        <v/>
      </c>
      <c r="O987" s="108">
        <f t="array" ref="O987">IF(YEAR(M987)&lt;&gt;YEAR(M986),IF(O986&gt;INDEX(Table2xAcq.1[],_xlfn.AGGREGATE(15,6,(ROW(Tableyear1[])-ROW(INDEX(Tableyear1[],1,1))+1)/(YEAR(Tableyear1[])=YEAR(M986)),1)),O986-(O986-INDEX(Table2xAcq.1[],_xlfn.AGGREGATE(15,6,(ROW(Tableyear1[])-ROW(INDEX(Tableyear1[],1,1))+1)/(YEAR(Tableyear1[])=YEAR(M986)),1)))*$C$25,O986+MAX($Q$2:Q986)*$C$19),O986)*($J987/$J986)</f>
        <v/>
      </c>
      <c r="P987" s="108">
        <f t="array" ref="P987">IF(YEAR(M987)&lt;&gt;YEAR(M986),IF(O986&gt;INDEX(Table2xAcq.1[],_xlfn.AGGREGATE(15,6,(ROW(Tableyear1[])-ROW(INDEX(Tableyear1[],1,1))+1)/(YEAR(Tableyear1[])=YEAR(M986)),1)),P986+(O986-INDEX(Table2xAcq.1[],_xlfn.AGGREGATE(15,6,(ROW(Tableyear1[])-ROW(INDEX(Tableyear1[],1,1))+1)/(YEAR(Tableyear1[])=YEAR(M986)),1)))*$C$25,P986-MAX($Q$2:Q986)*$C$19),P986)*(1+Tbill_YTM)^(1/52)</f>
        <v/>
      </c>
      <c r="Q987" s="72">
        <f>SUM(N987:P987)</f>
        <v/>
      </c>
      <c r="R987" s="72">
        <f>IF(YEAR(M987)&lt;&gt;YEAR(M986), R986*EXP($C$20/52)+(-MAX(Q$2:Q986)*$C$19), R986*EXP($C$20/52))</f>
        <v/>
      </c>
      <c r="S987" s="73">
        <f>Q987/-R987</f>
        <v/>
      </c>
      <c r="T987" s="67" t="n"/>
      <c r="U987" s="67" t="n"/>
      <c r="V987" s="67" t="n"/>
    </row>
    <row r="988">
      <c r="H988" s="104" t="n">
        <v>38222</v>
      </c>
      <c r="I988" s="105" t="n">
        <v>1388.56005859375</v>
      </c>
      <c r="J988" s="106" t="n">
        <v>1.592086071073122</v>
      </c>
      <c r="K988" s="107">
        <f>K987*(1+Tbill_YTM)^(1/52)</f>
        <v/>
      </c>
      <c r="L988" s="67" t="n"/>
      <c r="M988" s="104" t="n">
        <v>38222</v>
      </c>
      <c r="N988" s="108">
        <f>N987*($I988/$I987)</f>
        <v/>
      </c>
      <c r="O988" s="108">
        <f t="array" ref="O988">IF(YEAR(M988)&lt;&gt;YEAR(M987),IF(O987&gt;INDEX(Table2xAcq.1[],_xlfn.AGGREGATE(15,6,(ROW(Tableyear1[])-ROW(INDEX(Tableyear1[],1,1))+1)/(YEAR(Tableyear1[])=YEAR(M987)),1)),O987-(O987-INDEX(Table2xAcq.1[],_xlfn.AGGREGATE(15,6,(ROW(Tableyear1[])-ROW(INDEX(Tableyear1[],1,1))+1)/(YEAR(Tableyear1[])=YEAR(M987)),1)))*$C$25,O987+MAX($Q$2:Q987)*$C$19),O987)*($J988/$J987)</f>
        <v/>
      </c>
      <c r="P988" s="108">
        <f t="array" ref="P988">IF(YEAR(M988)&lt;&gt;YEAR(M987),IF(O987&gt;INDEX(Table2xAcq.1[],_xlfn.AGGREGATE(15,6,(ROW(Tableyear1[])-ROW(INDEX(Tableyear1[],1,1))+1)/(YEAR(Tableyear1[])=YEAR(M987)),1)),P987+(O987-INDEX(Table2xAcq.1[],_xlfn.AGGREGATE(15,6,(ROW(Tableyear1[])-ROW(INDEX(Tableyear1[],1,1))+1)/(YEAR(Tableyear1[])=YEAR(M987)),1)))*$C$25,P987-MAX($Q$2:Q987)*$C$19),P987)*(1+Tbill_YTM)^(1/52)</f>
        <v/>
      </c>
      <c r="Q988" s="72">
        <f>SUM(N988:P988)</f>
        <v/>
      </c>
      <c r="R988" s="72">
        <f>IF(YEAR(M988)&lt;&gt;YEAR(M987), R987*EXP($C$20/52)+(-MAX(Q$2:Q987)*$C$19), R987*EXP($C$20/52))</f>
        <v/>
      </c>
      <c r="S988" s="73">
        <f>Q988/-R988</f>
        <v/>
      </c>
      <c r="T988" s="67" t="n"/>
      <c r="U988" s="67" t="n"/>
      <c r="V988" s="67" t="n"/>
    </row>
    <row r="989">
      <c r="H989" s="104" t="n">
        <v>38229</v>
      </c>
      <c r="I989" s="105" t="n">
        <v>1371.81994628906</v>
      </c>
      <c r="J989" s="106" t="n">
        <v>1.553698535059033</v>
      </c>
      <c r="K989" s="107">
        <f>K988*(1+Tbill_YTM)^(1/52)</f>
        <v/>
      </c>
      <c r="L989" s="67" t="n"/>
      <c r="M989" s="104" t="n">
        <v>38229</v>
      </c>
      <c r="N989" s="108">
        <f>N988*($I989/$I988)</f>
        <v/>
      </c>
      <c r="O989" s="108">
        <f t="array" ref="O989">IF(YEAR(M989)&lt;&gt;YEAR(M988),IF(O988&gt;INDEX(Table2xAcq.1[],_xlfn.AGGREGATE(15,6,(ROW(Tableyear1[])-ROW(INDEX(Tableyear1[],1,1))+1)/(YEAR(Tableyear1[])=YEAR(M988)),1)),O988-(O988-INDEX(Table2xAcq.1[],_xlfn.AGGREGATE(15,6,(ROW(Tableyear1[])-ROW(INDEX(Tableyear1[],1,1))+1)/(YEAR(Tableyear1[])=YEAR(M988)),1)))*$C$25,O988+MAX($Q$2:Q988)*$C$19),O988)*($J989/$J988)</f>
        <v/>
      </c>
      <c r="P989" s="108">
        <f t="array" ref="P989">IF(YEAR(M989)&lt;&gt;YEAR(M988),IF(O988&gt;INDEX(Table2xAcq.1[],_xlfn.AGGREGATE(15,6,(ROW(Tableyear1[])-ROW(INDEX(Tableyear1[],1,1))+1)/(YEAR(Tableyear1[])=YEAR(M988)),1)),P988+(O988-INDEX(Table2xAcq.1[],_xlfn.AGGREGATE(15,6,(ROW(Tableyear1[])-ROW(INDEX(Tableyear1[],1,1))+1)/(YEAR(Tableyear1[])=YEAR(M988)),1)))*$C$25,P988-MAX($Q$2:Q988)*$C$19),P988)*(1+Tbill_YTM)^(1/52)</f>
        <v/>
      </c>
      <c r="Q989" s="72">
        <f>SUM(N989:P989)</f>
        <v/>
      </c>
      <c r="R989" s="72">
        <f>IF(YEAR(M989)&lt;&gt;YEAR(M988), R988*EXP($C$20/52)+(-MAX(Q$2:Q988)*$C$19), R988*EXP($C$20/52))</f>
        <v/>
      </c>
      <c r="S989" s="73">
        <f>Q989/-R989</f>
        <v/>
      </c>
      <c r="T989" s="67" t="n"/>
      <c r="U989" s="67" t="n"/>
      <c r="V989" s="67" t="n"/>
    </row>
    <row r="990">
      <c r="H990" s="104" t="n">
        <v>38236</v>
      </c>
      <c r="I990" s="105" t="n">
        <v>1413</v>
      </c>
      <c r="J990" s="106" t="n">
        <v>1.646978107640576</v>
      </c>
      <c r="K990" s="107">
        <f>K989*(1+Tbill_YTM)^(1/52)</f>
        <v/>
      </c>
      <c r="L990" s="67" t="n"/>
      <c r="M990" s="104" t="n">
        <v>38236</v>
      </c>
      <c r="N990" s="108">
        <f>N989*($I990/$I989)</f>
        <v/>
      </c>
      <c r="O990" s="108">
        <f t="array" ref="O990">IF(YEAR(M990)&lt;&gt;YEAR(M989),IF(O989&gt;INDEX(Table2xAcq.1[],_xlfn.AGGREGATE(15,6,(ROW(Tableyear1[])-ROW(INDEX(Tableyear1[],1,1))+1)/(YEAR(Tableyear1[])=YEAR(M989)),1)),O989-(O989-INDEX(Table2xAcq.1[],_xlfn.AGGREGATE(15,6,(ROW(Tableyear1[])-ROW(INDEX(Tableyear1[],1,1))+1)/(YEAR(Tableyear1[])=YEAR(M989)),1)))*$C$25,O989+MAX($Q$2:Q989)*$C$19),O989)*($J990/$J989)</f>
        <v/>
      </c>
      <c r="P990" s="108">
        <f t="array" ref="P990">IF(YEAR(M990)&lt;&gt;YEAR(M989),IF(O989&gt;INDEX(Table2xAcq.1[],_xlfn.AGGREGATE(15,6,(ROW(Tableyear1[])-ROW(INDEX(Tableyear1[],1,1))+1)/(YEAR(Tableyear1[])=YEAR(M989)),1)),P989+(O989-INDEX(Table2xAcq.1[],_xlfn.AGGREGATE(15,6,(ROW(Tableyear1[])-ROW(INDEX(Tableyear1[],1,1))+1)/(YEAR(Tableyear1[])=YEAR(M989)),1)))*$C$25,P989-MAX($Q$2:Q989)*$C$19),P989)*(1+Tbill_YTM)^(1/52)</f>
        <v/>
      </c>
      <c r="Q990" s="72">
        <f>SUM(N990:P990)</f>
        <v/>
      </c>
      <c r="R990" s="72">
        <f>IF(YEAR(M990)&lt;&gt;YEAR(M989), R989*EXP($C$20/52)+(-MAX(Q$2:Q989)*$C$19), R989*EXP($C$20/52))</f>
        <v/>
      </c>
      <c r="S990" s="73">
        <f>Q990/-R990</f>
        <v/>
      </c>
      <c r="T990" s="67" t="n"/>
      <c r="U990" s="67" t="n"/>
      <c r="V990" s="67" t="n"/>
    </row>
    <row r="991">
      <c r="H991" s="104" t="n">
        <v>38243</v>
      </c>
      <c r="I991" s="105" t="n">
        <v>1426.30004882812</v>
      </c>
      <c r="J991" s="106" t="n">
        <v>1.677982904881149</v>
      </c>
      <c r="K991" s="107">
        <f>K990*(1+Tbill_YTM)^(1/52)</f>
        <v/>
      </c>
      <c r="L991" s="67" t="n"/>
      <c r="M991" s="104" t="n">
        <v>38243</v>
      </c>
      <c r="N991" s="108">
        <f>N990*($I991/$I990)</f>
        <v/>
      </c>
      <c r="O991" s="108">
        <f t="array" ref="O991">IF(YEAR(M991)&lt;&gt;YEAR(M990),IF(O990&gt;INDEX(Table2xAcq.1[],_xlfn.AGGREGATE(15,6,(ROW(Tableyear1[])-ROW(INDEX(Tableyear1[],1,1))+1)/(YEAR(Tableyear1[])=YEAR(M990)),1)),O990-(O990-INDEX(Table2xAcq.1[],_xlfn.AGGREGATE(15,6,(ROW(Tableyear1[])-ROW(INDEX(Tableyear1[],1,1))+1)/(YEAR(Tableyear1[])=YEAR(M990)),1)))*$C$25,O990+MAX($Q$2:Q990)*$C$19),O990)*($J991/$J990)</f>
        <v/>
      </c>
      <c r="P991" s="108">
        <f t="array" ref="P991">IF(YEAR(M991)&lt;&gt;YEAR(M990),IF(O990&gt;INDEX(Table2xAcq.1[],_xlfn.AGGREGATE(15,6,(ROW(Tableyear1[])-ROW(INDEX(Tableyear1[],1,1))+1)/(YEAR(Tableyear1[])=YEAR(M990)),1)),P990+(O990-INDEX(Table2xAcq.1[],_xlfn.AGGREGATE(15,6,(ROW(Tableyear1[])-ROW(INDEX(Tableyear1[],1,1))+1)/(YEAR(Tableyear1[])=YEAR(M990)),1)))*$C$25,P990-MAX($Q$2:Q990)*$C$19),P990)*(1+Tbill_YTM)^(1/52)</f>
        <v/>
      </c>
      <c r="Q991" s="72">
        <f>SUM(N991:P991)</f>
        <v/>
      </c>
      <c r="R991" s="72">
        <f>IF(YEAR(M991)&lt;&gt;YEAR(M990), R990*EXP($C$20/52)+(-MAX(Q$2:Q990)*$C$19), R990*EXP($C$20/52))</f>
        <v/>
      </c>
      <c r="S991" s="73">
        <f>Q991/-R991</f>
        <v/>
      </c>
      <c r="T991" s="67" t="n"/>
      <c r="U991" s="67" t="n"/>
      <c r="V991" s="67" t="n"/>
    </row>
    <row r="992">
      <c r="H992" s="104" t="n">
        <v>38250</v>
      </c>
      <c r="I992" s="105" t="n">
        <v>1399.05004882812</v>
      </c>
      <c r="J992" s="106" t="n">
        <v>1.613865913234714</v>
      </c>
      <c r="K992" s="107">
        <f>K991*(1+Tbill_YTM)^(1/52)</f>
        <v/>
      </c>
      <c r="L992" s="67" t="n"/>
      <c r="M992" s="104" t="n">
        <v>38250</v>
      </c>
      <c r="N992" s="108">
        <f>N991*($I992/$I991)</f>
        <v/>
      </c>
      <c r="O992" s="108">
        <f t="array" ref="O992">IF(YEAR(M992)&lt;&gt;YEAR(M991),IF(O991&gt;INDEX(Table2xAcq.1[],_xlfn.AGGREGATE(15,6,(ROW(Tableyear1[])-ROW(INDEX(Tableyear1[],1,1))+1)/(YEAR(Tableyear1[])=YEAR(M991)),1)),O991-(O991-INDEX(Table2xAcq.1[],_xlfn.AGGREGATE(15,6,(ROW(Tableyear1[])-ROW(INDEX(Tableyear1[],1,1))+1)/(YEAR(Tableyear1[])=YEAR(M991)),1)))*$C$25,O991+MAX($Q$2:Q991)*$C$19),O991)*($J992/$J991)</f>
        <v/>
      </c>
      <c r="P992" s="108">
        <f t="array" ref="P992">IF(YEAR(M992)&lt;&gt;YEAR(M991),IF(O991&gt;INDEX(Table2xAcq.1[],_xlfn.AGGREGATE(15,6,(ROW(Tableyear1[])-ROW(INDEX(Tableyear1[],1,1))+1)/(YEAR(Tableyear1[])=YEAR(M991)),1)),P991+(O991-INDEX(Table2xAcq.1[],_xlfn.AGGREGATE(15,6,(ROW(Tableyear1[])-ROW(INDEX(Tableyear1[],1,1))+1)/(YEAR(Tableyear1[])=YEAR(M991)),1)))*$C$25,P991-MAX($Q$2:Q991)*$C$19),P991)*(1+Tbill_YTM)^(1/52)</f>
        <v/>
      </c>
      <c r="Q992" s="72">
        <f>SUM(N992:P992)</f>
        <v/>
      </c>
      <c r="R992" s="72">
        <f>IF(YEAR(M992)&lt;&gt;YEAR(M991), R991*EXP($C$20/52)+(-MAX(Q$2:Q991)*$C$19), R991*EXP($C$20/52))</f>
        <v/>
      </c>
      <c r="S992" s="73">
        <f>Q992/-R992</f>
        <v/>
      </c>
      <c r="T992" s="67" t="n"/>
      <c r="U992" s="67" t="n"/>
      <c r="V992" s="67" t="n"/>
    </row>
    <row r="993">
      <c r="H993" s="104" t="n">
        <v>38257</v>
      </c>
      <c r="I993" s="105" t="n">
        <v>1452.93994140625</v>
      </c>
      <c r="J993" s="106" t="n">
        <v>1.738194647253305</v>
      </c>
      <c r="K993" s="107">
        <f>K992*(1+Tbill_YTM)^(1/52)</f>
        <v/>
      </c>
      <c r="L993" s="67" t="n"/>
      <c r="M993" s="104" t="n">
        <v>38257</v>
      </c>
      <c r="N993" s="108">
        <f>N992*($I993/$I992)</f>
        <v/>
      </c>
      <c r="O993" s="108">
        <f t="array" ref="O993">IF(YEAR(M993)&lt;&gt;YEAR(M992),IF(O992&gt;INDEX(Table2xAcq.1[],_xlfn.AGGREGATE(15,6,(ROW(Tableyear1[])-ROW(INDEX(Tableyear1[],1,1))+1)/(YEAR(Tableyear1[])=YEAR(M992)),1)),O992-(O992-INDEX(Table2xAcq.1[],_xlfn.AGGREGATE(15,6,(ROW(Tableyear1[])-ROW(INDEX(Tableyear1[],1,1))+1)/(YEAR(Tableyear1[])=YEAR(M992)),1)))*$C$25,O992+MAX($Q$2:Q992)*$C$19),O992)*($J993/$J992)</f>
        <v/>
      </c>
      <c r="P993" s="108">
        <f t="array" ref="P993">IF(YEAR(M993)&lt;&gt;YEAR(M992),IF(O992&gt;INDEX(Table2xAcq.1[],_xlfn.AGGREGATE(15,6,(ROW(Tableyear1[])-ROW(INDEX(Tableyear1[],1,1))+1)/(YEAR(Tableyear1[])=YEAR(M992)),1)),P992+(O992-INDEX(Table2xAcq.1[],_xlfn.AGGREGATE(15,6,(ROW(Tableyear1[])-ROW(INDEX(Tableyear1[],1,1))+1)/(YEAR(Tableyear1[])=YEAR(M992)),1)))*$C$25,P992-MAX($Q$2:Q992)*$C$19),P992)*(1+Tbill_YTM)^(1/52)</f>
        <v/>
      </c>
      <c r="Q993" s="72">
        <f>SUM(N993:P993)</f>
        <v/>
      </c>
      <c r="R993" s="72">
        <f>IF(YEAR(M993)&lt;&gt;YEAR(M992), R992*EXP($C$20/52)+(-MAX(Q$2:Q992)*$C$19), R992*EXP($C$20/52))</f>
        <v/>
      </c>
      <c r="S993" s="73">
        <f>Q993/-R993</f>
        <v/>
      </c>
      <c r="T993" s="67" t="n"/>
      <c r="U993" s="67" t="n"/>
      <c r="V993" s="67" t="n"/>
    </row>
    <row r="994">
      <c r="H994" s="104" t="n">
        <v>38264</v>
      </c>
      <c r="I994" s="105" t="n">
        <v>1430.9599609375</v>
      </c>
      <c r="J994" s="106" t="n">
        <v>1.685604057224462</v>
      </c>
      <c r="K994" s="107">
        <f>K993*(1+Tbill_YTM)^(1/52)</f>
        <v/>
      </c>
      <c r="L994" s="67" t="n"/>
      <c r="M994" s="104" t="n">
        <v>38264</v>
      </c>
      <c r="N994" s="108">
        <f>N993*($I994/$I993)</f>
        <v/>
      </c>
      <c r="O994" s="108">
        <f t="array" ref="O994">IF(YEAR(M994)&lt;&gt;YEAR(M993),IF(O993&gt;INDEX(Table2xAcq.1[],_xlfn.AGGREGATE(15,6,(ROW(Tableyear1[])-ROW(INDEX(Tableyear1[],1,1))+1)/(YEAR(Tableyear1[])=YEAR(M993)),1)),O993-(O993-INDEX(Table2xAcq.1[],_xlfn.AGGREGATE(15,6,(ROW(Tableyear1[])-ROW(INDEX(Tableyear1[],1,1))+1)/(YEAR(Tableyear1[])=YEAR(M993)),1)))*$C$25,O993+MAX($Q$2:Q993)*$C$19),O993)*($J994/$J993)</f>
        <v/>
      </c>
      <c r="P994" s="108">
        <f t="array" ref="P994">IF(YEAR(M994)&lt;&gt;YEAR(M993),IF(O993&gt;INDEX(Table2xAcq.1[],_xlfn.AGGREGATE(15,6,(ROW(Tableyear1[])-ROW(INDEX(Tableyear1[],1,1))+1)/(YEAR(Tableyear1[])=YEAR(M993)),1)),P993+(O993-INDEX(Table2xAcq.1[],_xlfn.AGGREGATE(15,6,(ROW(Tableyear1[])-ROW(INDEX(Tableyear1[],1,1))+1)/(YEAR(Tableyear1[])=YEAR(M993)),1)))*$C$25,P993-MAX($Q$2:Q993)*$C$19),P993)*(1+Tbill_YTM)^(1/52)</f>
        <v/>
      </c>
      <c r="Q994" s="72">
        <f>SUM(N994:P994)</f>
        <v/>
      </c>
      <c r="R994" s="72">
        <f>IF(YEAR(M994)&lt;&gt;YEAR(M993), R993*EXP($C$20/52)+(-MAX(Q$2:Q993)*$C$19), R993*EXP($C$20/52))</f>
        <v/>
      </c>
      <c r="S994" s="73">
        <f>Q994/-R994</f>
        <v/>
      </c>
      <c r="T994" s="67" t="n"/>
      <c r="U994" s="67" t="n"/>
      <c r="V994" s="67" t="n"/>
    </row>
    <row r="995">
      <c r="H995" s="104" t="n">
        <v>38271</v>
      </c>
      <c r="I995" s="105" t="n">
        <v>1430.97998046875</v>
      </c>
      <c r="J995" s="106" t="n">
        <v>1.685651221371636</v>
      </c>
      <c r="K995" s="107">
        <f>K994*(1+Tbill_YTM)^(1/52)</f>
        <v/>
      </c>
      <c r="L995" s="67" t="n"/>
      <c r="M995" s="104" t="n">
        <v>38271</v>
      </c>
      <c r="N995" s="108">
        <f>N994*($I995/$I994)</f>
        <v/>
      </c>
      <c r="O995" s="108">
        <f t="array" ref="O995">IF(YEAR(M995)&lt;&gt;YEAR(M994),IF(O994&gt;INDEX(Table2xAcq.1[],_xlfn.AGGREGATE(15,6,(ROW(Tableyear1[])-ROW(INDEX(Tableyear1[],1,1))+1)/(YEAR(Tableyear1[])=YEAR(M994)),1)),O994-(O994-INDEX(Table2xAcq.1[],_xlfn.AGGREGATE(15,6,(ROW(Tableyear1[])-ROW(INDEX(Tableyear1[],1,1))+1)/(YEAR(Tableyear1[])=YEAR(M994)),1)))*$C$25,O994+MAX($Q$2:Q994)*$C$19),O994)*($J995/$J994)</f>
        <v/>
      </c>
      <c r="P995" s="108">
        <f t="array" ref="P995">IF(YEAR(M995)&lt;&gt;YEAR(M994),IF(O994&gt;INDEX(Table2xAcq.1[],_xlfn.AGGREGATE(15,6,(ROW(Tableyear1[])-ROW(INDEX(Tableyear1[],1,1))+1)/(YEAR(Tableyear1[])=YEAR(M994)),1)),P994+(O994-INDEX(Table2xAcq.1[],_xlfn.AGGREGATE(15,6,(ROW(Tableyear1[])-ROW(INDEX(Tableyear1[],1,1))+1)/(YEAR(Tableyear1[])=YEAR(M994)),1)))*$C$25,P994-MAX($Q$2:Q994)*$C$19),P994)*(1+Tbill_YTM)^(1/52)</f>
        <v/>
      </c>
      <c r="Q995" s="72">
        <f>SUM(N995:P995)</f>
        <v/>
      </c>
      <c r="R995" s="72">
        <f>IF(YEAR(M995)&lt;&gt;YEAR(M994), R994*EXP($C$20/52)+(-MAX(Q$2:Q994)*$C$19), R994*EXP($C$20/52))</f>
        <v/>
      </c>
      <c r="S995" s="73">
        <f>Q995/-R995</f>
        <v/>
      </c>
      <c r="T995" s="67" t="n"/>
      <c r="U995" s="67" t="n"/>
      <c r="V995" s="67" t="n"/>
    </row>
    <row r="996">
      <c r="H996" s="104" t="n">
        <v>38278</v>
      </c>
      <c r="I996" s="105" t="n">
        <v>1438.25</v>
      </c>
      <c r="J996" s="106" t="n">
        <v>1.702778948481043</v>
      </c>
      <c r="K996" s="107">
        <f>K995*(1+Tbill_YTM)^(1/52)</f>
        <v/>
      </c>
      <c r="L996" s="67" t="n"/>
      <c r="M996" s="104" t="n">
        <v>38278</v>
      </c>
      <c r="N996" s="108">
        <f>N995*($I996/$I995)</f>
        <v/>
      </c>
      <c r="O996" s="108">
        <f t="array" ref="O996">IF(YEAR(M996)&lt;&gt;YEAR(M995),IF(O995&gt;INDEX(Table2xAcq.1[],_xlfn.AGGREGATE(15,6,(ROW(Tableyear1[])-ROW(INDEX(Tableyear1[],1,1))+1)/(YEAR(Tableyear1[])=YEAR(M995)),1)),O995-(O995-INDEX(Table2xAcq.1[],_xlfn.AGGREGATE(15,6,(ROW(Tableyear1[])-ROW(INDEX(Tableyear1[],1,1))+1)/(YEAR(Tableyear1[])=YEAR(M995)),1)))*$C$25,O995+MAX($Q$2:Q995)*$C$19),O995)*($J996/$J995)</f>
        <v/>
      </c>
      <c r="P996" s="108">
        <f t="array" ref="P996">IF(YEAR(M996)&lt;&gt;YEAR(M995),IF(O995&gt;INDEX(Table2xAcq.1[],_xlfn.AGGREGATE(15,6,(ROW(Tableyear1[])-ROW(INDEX(Tableyear1[],1,1))+1)/(YEAR(Tableyear1[])=YEAR(M995)),1)),P995+(O995-INDEX(Table2xAcq.1[],_xlfn.AGGREGATE(15,6,(ROW(Tableyear1[])-ROW(INDEX(Tableyear1[],1,1))+1)/(YEAR(Tableyear1[])=YEAR(M995)),1)))*$C$25,P995-MAX($Q$2:Q995)*$C$19),P995)*(1+Tbill_YTM)^(1/52)</f>
        <v/>
      </c>
      <c r="Q996" s="72">
        <f>SUM(N996:P996)</f>
        <v/>
      </c>
      <c r="R996" s="72">
        <f>IF(YEAR(M996)&lt;&gt;YEAR(M995), R995*EXP($C$20/52)+(-MAX(Q$2:Q995)*$C$19), R995*EXP($C$20/52))</f>
        <v/>
      </c>
      <c r="S996" s="73">
        <f>Q996/-R996</f>
        <v/>
      </c>
      <c r="T996" s="67" t="n"/>
      <c r="U996" s="67" t="n"/>
      <c r="V996" s="67" t="n"/>
    </row>
    <row r="997">
      <c r="H997" s="104" t="n">
        <v>38285</v>
      </c>
      <c r="I997" s="105" t="n">
        <v>1486.71997070312</v>
      </c>
      <c r="J997" s="106" t="n">
        <v>1.817548488890243</v>
      </c>
      <c r="K997" s="107">
        <f>K996*(1+Tbill_YTM)^(1/52)</f>
        <v/>
      </c>
      <c r="L997" s="67" t="n"/>
      <c r="M997" s="104" t="n">
        <v>38285</v>
      </c>
      <c r="N997" s="108">
        <f>N996*($I997/$I996)</f>
        <v/>
      </c>
      <c r="O997" s="108">
        <f t="array" ref="O997">IF(YEAR(M997)&lt;&gt;YEAR(M996),IF(O996&gt;INDEX(Table2xAcq.1[],_xlfn.AGGREGATE(15,6,(ROW(Tableyear1[])-ROW(INDEX(Tableyear1[],1,1))+1)/(YEAR(Tableyear1[])=YEAR(M996)),1)),O996-(O996-INDEX(Table2xAcq.1[],_xlfn.AGGREGATE(15,6,(ROW(Tableyear1[])-ROW(INDEX(Tableyear1[],1,1))+1)/(YEAR(Tableyear1[])=YEAR(M996)),1)))*$C$25,O996+MAX($Q$2:Q996)*$C$19),O996)*($J997/$J996)</f>
        <v/>
      </c>
      <c r="P997" s="108">
        <f t="array" ref="P997">IF(YEAR(M997)&lt;&gt;YEAR(M996),IF(O996&gt;INDEX(Table2xAcq.1[],_xlfn.AGGREGATE(15,6,(ROW(Tableyear1[])-ROW(INDEX(Tableyear1[],1,1))+1)/(YEAR(Tableyear1[])=YEAR(M996)),1)),P996+(O996-INDEX(Table2xAcq.1[],_xlfn.AGGREGATE(15,6,(ROW(Tableyear1[])-ROW(INDEX(Tableyear1[],1,1))+1)/(YEAR(Tableyear1[])=YEAR(M996)),1)))*$C$25,P996-MAX($Q$2:Q996)*$C$19),P996)*(1+Tbill_YTM)^(1/52)</f>
        <v/>
      </c>
      <c r="Q997" s="72">
        <f>SUM(N997:P997)</f>
        <v/>
      </c>
      <c r="R997" s="72">
        <f>IF(YEAR(M997)&lt;&gt;YEAR(M996), R996*EXP($C$20/52)+(-MAX(Q$2:Q996)*$C$19), R996*EXP($C$20/52))</f>
        <v/>
      </c>
      <c r="S997" s="73">
        <f>Q997/-R997</f>
        <v/>
      </c>
      <c r="T997" s="67" t="n"/>
      <c r="U997" s="67" t="n"/>
      <c r="V997" s="67" t="n"/>
    </row>
    <row r="998">
      <c r="H998" s="104" t="n">
        <v>38292</v>
      </c>
      <c r="I998" s="105" t="n">
        <v>1525.23999023437</v>
      </c>
      <c r="J998" s="106" t="n">
        <v>1.911731663490279</v>
      </c>
      <c r="K998" s="107">
        <f>K997*(1+Tbill_YTM)^(1/52)</f>
        <v/>
      </c>
      <c r="L998" s="67" t="n"/>
      <c r="M998" s="104" t="n">
        <v>38292</v>
      </c>
      <c r="N998" s="108">
        <f>N997*($I998/$I997)</f>
        <v/>
      </c>
      <c r="O998" s="108">
        <f t="array" ref="O998">IF(YEAR(M998)&lt;&gt;YEAR(M997),IF(O997&gt;INDEX(Table2xAcq.1[],_xlfn.AGGREGATE(15,6,(ROW(Tableyear1[])-ROW(INDEX(Tableyear1[],1,1))+1)/(YEAR(Tableyear1[])=YEAR(M997)),1)),O997-(O997-INDEX(Table2xAcq.1[],_xlfn.AGGREGATE(15,6,(ROW(Tableyear1[])-ROW(INDEX(Tableyear1[],1,1))+1)/(YEAR(Tableyear1[])=YEAR(M997)),1)))*$C$25,O997+MAX($Q$2:Q997)*$C$19),O997)*($J998/$J997)</f>
        <v/>
      </c>
      <c r="P998" s="108">
        <f t="array" ref="P998">IF(YEAR(M998)&lt;&gt;YEAR(M997),IF(O997&gt;INDEX(Table2xAcq.1[],_xlfn.AGGREGATE(15,6,(ROW(Tableyear1[])-ROW(INDEX(Tableyear1[],1,1))+1)/(YEAR(Tableyear1[])=YEAR(M997)),1)),P997+(O997-INDEX(Table2xAcq.1[],_xlfn.AGGREGATE(15,6,(ROW(Tableyear1[])-ROW(INDEX(Tableyear1[],1,1))+1)/(YEAR(Tableyear1[])=YEAR(M997)),1)))*$C$25,P997-MAX($Q$2:Q997)*$C$19),P997)*(1+Tbill_YTM)^(1/52)</f>
        <v/>
      </c>
      <c r="Q998" s="72">
        <f>SUM(N998:P998)</f>
        <v/>
      </c>
      <c r="R998" s="72">
        <f>IF(YEAR(M998)&lt;&gt;YEAR(M997), R997*EXP($C$20/52)+(-MAX(Q$2:Q997)*$C$19), R997*EXP($C$20/52))</f>
        <v/>
      </c>
      <c r="S998" s="73">
        <f>Q998/-R998</f>
        <v/>
      </c>
      <c r="T998" s="67" t="n"/>
      <c r="U998" s="67" t="n"/>
      <c r="V998" s="67" t="n"/>
    </row>
    <row r="999">
      <c r="H999" s="104" t="n">
        <v>38299</v>
      </c>
      <c r="I999" s="105" t="n">
        <v>1558.41003417968</v>
      </c>
      <c r="J999" s="106" t="n">
        <v>1.994882149571973</v>
      </c>
      <c r="K999" s="107">
        <f>K998*(1+Tbill_YTM)^(1/52)</f>
        <v/>
      </c>
      <c r="L999" s="67" t="n"/>
      <c r="M999" s="104" t="n">
        <v>38299</v>
      </c>
      <c r="N999" s="108">
        <f>N998*($I999/$I998)</f>
        <v/>
      </c>
      <c r="O999" s="108">
        <f t="array" ref="O999">IF(YEAR(M999)&lt;&gt;YEAR(M998),IF(O998&gt;INDEX(Table2xAcq.1[],_xlfn.AGGREGATE(15,6,(ROW(Tableyear1[])-ROW(INDEX(Tableyear1[],1,1))+1)/(YEAR(Tableyear1[])=YEAR(M998)),1)),O998-(O998-INDEX(Table2xAcq.1[],_xlfn.AGGREGATE(15,6,(ROW(Tableyear1[])-ROW(INDEX(Tableyear1[],1,1))+1)/(YEAR(Tableyear1[])=YEAR(M998)),1)))*$C$25,O998+MAX($Q$2:Q998)*$C$19),O998)*($J999/$J998)</f>
        <v/>
      </c>
      <c r="P999" s="108">
        <f t="array" ref="P999">IF(YEAR(M999)&lt;&gt;YEAR(M998),IF(O998&gt;INDEX(Table2xAcq.1[],_xlfn.AGGREGATE(15,6,(ROW(Tableyear1[])-ROW(INDEX(Tableyear1[],1,1))+1)/(YEAR(Tableyear1[])=YEAR(M998)),1)),P998+(O998-INDEX(Table2xAcq.1[],_xlfn.AGGREGATE(15,6,(ROW(Tableyear1[])-ROW(INDEX(Tableyear1[],1,1))+1)/(YEAR(Tableyear1[])=YEAR(M998)),1)))*$C$25,P998-MAX($Q$2:Q998)*$C$19),P998)*(1+Tbill_YTM)^(1/52)</f>
        <v/>
      </c>
      <c r="Q999" s="72">
        <f>SUM(N999:P999)</f>
        <v/>
      </c>
      <c r="R999" s="72">
        <f>IF(YEAR(M999)&lt;&gt;YEAR(M998), R998*EXP($C$20/52)+(-MAX(Q$2:Q998)*$C$19), R998*EXP($C$20/52))</f>
        <v/>
      </c>
      <c r="S999" s="73">
        <f>Q999/-R999</f>
        <v/>
      </c>
      <c r="T999" s="67" t="n"/>
      <c r="U999" s="67" t="n"/>
      <c r="V999" s="67" t="n"/>
    </row>
    <row r="1000">
      <c r="H1000" s="104" t="n">
        <v>38306</v>
      </c>
      <c r="I1000" s="105" t="n">
        <v>1552.10998535156</v>
      </c>
      <c r="J1000" s="106" t="n">
        <v>1.978753076127879</v>
      </c>
      <c r="K1000" s="107">
        <f>K999*(1+Tbill_YTM)^(1/52)</f>
        <v/>
      </c>
      <c r="L1000" s="67" t="n"/>
      <c r="M1000" s="104" t="n">
        <v>38306</v>
      </c>
      <c r="N1000" s="108">
        <f>N999*($I1000/$I999)</f>
        <v/>
      </c>
      <c r="O1000" s="108">
        <f t="array" ref="O1000">IF(YEAR(M1000)&lt;&gt;YEAR(M999),IF(O999&gt;INDEX(Table2xAcq.1[],_xlfn.AGGREGATE(15,6,(ROW(Tableyear1[])-ROW(INDEX(Tableyear1[],1,1))+1)/(YEAR(Tableyear1[])=YEAR(M999)),1)),O999-(O999-INDEX(Table2xAcq.1[],_xlfn.AGGREGATE(15,6,(ROW(Tableyear1[])-ROW(INDEX(Tableyear1[],1,1))+1)/(YEAR(Tableyear1[])=YEAR(M999)),1)))*$C$25,O999+MAX($Q$2:Q999)*$C$19),O999)*($J1000/$J999)</f>
        <v/>
      </c>
      <c r="P1000" s="108">
        <f t="array" ref="P1000">IF(YEAR(M1000)&lt;&gt;YEAR(M999),IF(O999&gt;INDEX(Table2xAcq.1[],_xlfn.AGGREGATE(15,6,(ROW(Tableyear1[])-ROW(INDEX(Tableyear1[],1,1))+1)/(YEAR(Tableyear1[])=YEAR(M999)),1)),P999+(O999-INDEX(Table2xAcq.1[],_xlfn.AGGREGATE(15,6,(ROW(Tableyear1[])-ROW(INDEX(Tableyear1[],1,1))+1)/(YEAR(Tableyear1[])=YEAR(M999)),1)))*$C$25,P999-MAX($Q$2:Q999)*$C$19),P999)*(1+Tbill_YTM)^(1/52)</f>
        <v/>
      </c>
      <c r="Q1000" s="72">
        <f>SUM(N1000:P1000)</f>
        <v/>
      </c>
      <c r="R1000" s="72">
        <f>IF(YEAR(M1000)&lt;&gt;YEAR(M999), R999*EXP($C$20/52)+(-MAX(Q$2:Q999)*$C$19), R999*EXP($C$20/52))</f>
        <v/>
      </c>
      <c r="S1000" s="73">
        <f>Q1000/-R1000</f>
        <v/>
      </c>
      <c r="T1000" s="67" t="n"/>
      <c r="U1000" s="67" t="n"/>
      <c r="V1000" s="67" t="n"/>
    </row>
    <row r="1001">
      <c r="H1001" s="104" t="n">
        <v>38313</v>
      </c>
      <c r="I1001" s="105" t="n">
        <v>1578.26000976562</v>
      </c>
      <c r="J1001" s="106" t="n">
        <v>2.04542933198409</v>
      </c>
      <c r="K1001" s="107">
        <f>K1000*(1+Tbill_YTM)^(1/52)</f>
        <v/>
      </c>
      <c r="L1001" s="67" t="n"/>
      <c r="M1001" s="104" t="n">
        <v>38313</v>
      </c>
      <c r="N1001" s="108">
        <f>N1000*($I1001/$I1000)</f>
        <v/>
      </c>
      <c r="O1001" s="108">
        <f t="array" ref="O1001">IF(YEAR(M1001)&lt;&gt;YEAR(M1000),IF(O1000&gt;INDEX(Table2xAcq.1[],_xlfn.AGGREGATE(15,6,(ROW(Tableyear1[])-ROW(INDEX(Tableyear1[],1,1))+1)/(YEAR(Tableyear1[])=YEAR(M1000)),1)),O1000-(O1000-INDEX(Table2xAcq.1[],_xlfn.AGGREGATE(15,6,(ROW(Tableyear1[])-ROW(INDEX(Tableyear1[],1,1))+1)/(YEAR(Tableyear1[])=YEAR(M1000)),1)))*$C$25,O1000+MAX($Q$2:Q1000)*$C$19),O1000)*($J1001/$J1000)</f>
        <v/>
      </c>
      <c r="P1001" s="108">
        <f t="array" ref="P1001">IF(YEAR(M1001)&lt;&gt;YEAR(M1000),IF(O1000&gt;INDEX(Table2xAcq.1[],_xlfn.AGGREGATE(15,6,(ROW(Tableyear1[])-ROW(INDEX(Tableyear1[],1,1))+1)/(YEAR(Tableyear1[])=YEAR(M1000)),1)),P1000+(O1000-INDEX(Table2xAcq.1[],_xlfn.AGGREGATE(15,6,(ROW(Tableyear1[])-ROW(INDEX(Tableyear1[],1,1))+1)/(YEAR(Tableyear1[])=YEAR(M1000)),1)))*$C$25,P1000-MAX($Q$2:Q1000)*$C$19),P1000)*(1+Tbill_YTM)^(1/52)</f>
        <v/>
      </c>
      <c r="Q1001" s="72">
        <f>SUM(N1001:P1001)</f>
        <v/>
      </c>
      <c r="R1001" s="72">
        <f>IF(YEAR(M1001)&lt;&gt;YEAR(M1000), R1000*EXP($C$20/52)+(-MAX(Q$2:Q1000)*$C$19), R1000*EXP($C$20/52))</f>
        <v/>
      </c>
      <c r="S1001" s="73">
        <f>Q1001/-R1001</f>
        <v/>
      </c>
      <c r="T1001" s="67" t="n"/>
      <c r="U1001" s="67" t="n"/>
      <c r="V1001" s="67" t="n"/>
    </row>
    <row r="1002">
      <c r="H1002" s="104" t="n">
        <v>38320</v>
      </c>
      <c r="I1002" s="105" t="n">
        <v>1614.40002441406</v>
      </c>
      <c r="J1002" s="106" t="n">
        <v>2.139104449598243</v>
      </c>
      <c r="K1002" s="107">
        <f>K1001*(1+Tbill_YTM)^(1/52)</f>
        <v/>
      </c>
      <c r="L1002" s="67" t="n"/>
      <c r="M1002" s="104" t="n">
        <v>38320</v>
      </c>
      <c r="N1002" s="108">
        <f>N1001*($I1002/$I1001)</f>
        <v/>
      </c>
      <c r="O1002" s="108">
        <f t="array" ref="O1002">IF(YEAR(M1002)&lt;&gt;YEAR(M1001),IF(O1001&gt;INDEX(Table2xAcq.1[],_xlfn.AGGREGATE(15,6,(ROW(Tableyear1[])-ROW(INDEX(Tableyear1[],1,1))+1)/(YEAR(Tableyear1[])=YEAR(M1001)),1)),O1001-(O1001-INDEX(Table2xAcq.1[],_xlfn.AGGREGATE(15,6,(ROW(Tableyear1[])-ROW(INDEX(Tableyear1[],1,1))+1)/(YEAR(Tableyear1[])=YEAR(M1001)),1)))*$C$25,O1001+MAX($Q$2:Q1001)*$C$19),O1001)*($J1002/$J1001)</f>
        <v/>
      </c>
      <c r="P1002" s="108">
        <f t="array" ref="P1002">IF(YEAR(M1002)&lt;&gt;YEAR(M1001),IF(O1001&gt;INDEX(Table2xAcq.1[],_xlfn.AGGREGATE(15,6,(ROW(Tableyear1[])-ROW(INDEX(Tableyear1[],1,1))+1)/(YEAR(Tableyear1[])=YEAR(M1001)),1)),P1001+(O1001-INDEX(Table2xAcq.1[],_xlfn.AGGREGATE(15,6,(ROW(Tableyear1[])-ROW(INDEX(Tableyear1[],1,1))+1)/(YEAR(Tableyear1[])=YEAR(M1001)),1)))*$C$25,P1001-MAX($Q$2:Q1001)*$C$19),P1001)*(1+Tbill_YTM)^(1/52)</f>
        <v/>
      </c>
      <c r="Q1002" s="72">
        <f>SUM(N1002:P1002)</f>
        <v/>
      </c>
      <c r="R1002" s="72">
        <f>IF(YEAR(M1002)&lt;&gt;YEAR(M1001), R1001*EXP($C$20/52)+(-MAX(Q$2:Q1001)*$C$19), R1001*EXP($C$20/52))</f>
        <v/>
      </c>
      <c r="S1002" s="73">
        <f>Q1002/-R1002</f>
        <v/>
      </c>
      <c r="T1002" s="67" t="n"/>
      <c r="U1002" s="67" t="n"/>
      <c r="V1002" s="67" t="n"/>
    </row>
    <row r="1003">
      <c r="H1003" s="104" t="n">
        <v>38327</v>
      </c>
      <c r="I1003" s="105" t="n">
        <v>1605.16003417968</v>
      </c>
      <c r="J1003" s="106" t="n">
        <v>2.114618195973736</v>
      </c>
      <c r="K1003" s="107">
        <f>K1002*(1+Tbill_YTM)^(1/52)</f>
        <v/>
      </c>
      <c r="L1003" s="67" t="n"/>
      <c r="M1003" s="104" t="n">
        <v>38327</v>
      </c>
      <c r="N1003" s="108">
        <f>N1002*($I1003/$I1002)</f>
        <v/>
      </c>
      <c r="O1003" s="108">
        <f t="array" ref="O1003">IF(YEAR(M1003)&lt;&gt;YEAR(M1002),IF(O1002&gt;INDEX(Table2xAcq.1[],_xlfn.AGGREGATE(15,6,(ROW(Tableyear1[])-ROW(INDEX(Tableyear1[],1,1))+1)/(YEAR(Tableyear1[])=YEAR(M1002)),1)),O1002-(O1002-INDEX(Table2xAcq.1[],_xlfn.AGGREGATE(15,6,(ROW(Tableyear1[])-ROW(INDEX(Tableyear1[],1,1))+1)/(YEAR(Tableyear1[])=YEAR(M1002)),1)))*$C$25,O1002+MAX($Q$2:Q1002)*$C$19),O1002)*($J1003/$J1002)</f>
        <v/>
      </c>
      <c r="P1003" s="108">
        <f t="array" ref="P1003">IF(YEAR(M1003)&lt;&gt;YEAR(M1002),IF(O1002&gt;INDEX(Table2xAcq.1[],_xlfn.AGGREGATE(15,6,(ROW(Tableyear1[])-ROW(INDEX(Tableyear1[],1,1))+1)/(YEAR(Tableyear1[])=YEAR(M1002)),1)),P1002+(O1002-INDEX(Table2xAcq.1[],_xlfn.AGGREGATE(15,6,(ROW(Tableyear1[])-ROW(INDEX(Tableyear1[],1,1))+1)/(YEAR(Tableyear1[])=YEAR(M1002)),1)))*$C$25,P1002-MAX($Q$2:Q1002)*$C$19),P1002)*(1+Tbill_YTM)^(1/52)</f>
        <v/>
      </c>
      <c r="Q1003" s="72">
        <f>SUM(N1003:P1003)</f>
        <v/>
      </c>
      <c r="R1003" s="72">
        <f>IF(YEAR(M1003)&lt;&gt;YEAR(M1002), R1002*EXP($C$20/52)+(-MAX(Q$2:Q1002)*$C$19), R1002*EXP($C$20/52))</f>
        <v/>
      </c>
      <c r="S1003" s="73">
        <f>Q1003/-R1003</f>
        <v/>
      </c>
      <c r="T1003" s="67" t="n"/>
      <c r="U1003" s="67" t="n"/>
      <c r="V1003" s="67" t="n"/>
    </row>
    <row r="1004">
      <c r="H1004" s="104" t="n">
        <v>38334</v>
      </c>
      <c r="I1004" s="105" t="n">
        <v>1596.60998535156</v>
      </c>
      <c r="J1004" s="106" t="n">
        <v>2.092090736476345</v>
      </c>
      <c r="K1004" s="107">
        <f>K1003*(1+Tbill_YTM)^(1/52)</f>
        <v/>
      </c>
      <c r="L1004" s="67" t="n"/>
      <c r="M1004" s="104" t="n">
        <v>38334</v>
      </c>
      <c r="N1004" s="108">
        <f>N1003*($I1004/$I1003)</f>
        <v/>
      </c>
      <c r="O1004" s="108">
        <f t="array" ref="O1004">IF(YEAR(M1004)&lt;&gt;YEAR(M1003),IF(O1003&gt;INDEX(Table2xAcq.1[],_xlfn.AGGREGATE(15,6,(ROW(Tableyear1[])-ROW(INDEX(Tableyear1[],1,1))+1)/(YEAR(Tableyear1[])=YEAR(M1003)),1)),O1003-(O1003-INDEX(Table2xAcq.1[],_xlfn.AGGREGATE(15,6,(ROW(Tableyear1[])-ROW(INDEX(Tableyear1[],1,1))+1)/(YEAR(Tableyear1[])=YEAR(M1003)),1)))*$C$25,O1003+MAX($Q$2:Q1003)*$C$19),O1003)*($J1004/$J1003)</f>
        <v/>
      </c>
      <c r="P1004" s="108">
        <f t="array" ref="P1004">IF(YEAR(M1004)&lt;&gt;YEAR(M1003),IF(O1003&gt;INDEX(Table2xAcq.1[],_xlfn.AGGREGATE(15,6,(ROW(Tableyear1[])-ROW(INDEX(Tableyear1[],1,1))+1)/(YEAR(Tableyear1[])=YEAR(M1003)),1)),P1003+(O1003-INDEX(Table2xAcq.1[],_xlfn.AGGREGATE(15,6,(ROW(Tableyear1[])-ROW(INDEX(Tableyear1[],1,1))+1)/(YEAR(Tableyear1[])=YEAR(M1003)),1)))*$C$25,P1003-MAX($Q$2:Q1003)*$C$19),P1003)*(1+Tbill_YTM)^(1/52)</f>
        <v/>
      </c>
      <c r="Q1004" s="72">
        <f>SUM(N1004:P1004)</f>
        <v/>
      </c>
      <c r="R1004" s="72">
        <f>IF(YEAR(M1004)&lt;&gt;YEAR(M1003), R1003*EXP($C$20/52)+(-MAX(Q$2:Q1003)*$C$19), R1003*EXP($C$20/52))</f>
        <v/>
      </c>
      <c r="S1004" s="73">
        <f>Q1004/-R1004</f>
        <v/>
      </c>
      <c r="T1004" s="67" t="n"/>
      <c r="U1004" s="67" t="n"/>
      <c r="V1004" s="67" t="n"/>
    </row>
    <row r="1005">
      <c r="H1005" s="104" t="n">
        <v>38341</v>
      </c>
      <c r="I1005" s="105" t="n">
        <v>1613.77001953125</v>
      </c>
      <c r="J1005" s="106" t="n">
        <v>2.137061454277589</v>
      </c>
      <c r="K1005" s="107">
        <f>K1004*(1+Tbill_YTM)^(1/52)</f>
        <v/>
      </c>
      <c r="L1005" s="67" t="n"/>
      <c r="M1005" s="104" t="n">
        <v>38341</v>
      </c>
      <c r="N1005" s="108">
        <f>N1004*($I1005/$I1004)</f>
        <v/>
      </c>
      <c r="O1005" s="108">
        <f t="array" ref="O1005">IF(YEAR(M1005)&lt;&gt;YEAR(M1004),IF(O1004&gt;INDEX(Table2xAcq.1[],_xlfn.AGGREGATE(15,6,(ROW(Tableyear1[])-ROW(INDEX(Tableyear1[],1,1))+1)/(YEAR(Tableyear1[])=YEAR(M1004)),1)),O1004-(O1004-INDEX(Table2xAcq.1[],_xlfn.AGGREGATE(15,6,(ROW(Tableyear1[])-ROW(INDEX(Tableyear1[],1,1))+1)/(YEAR(Tableyear1[])=YEAR(M1004)),1)))*$C$25,O1004+MAX($Q$2:Q1004)*$C$19),O1004)*($J1005/$J1004)</f>
        <v/>
      </c>
      <c r="P1005" s="108">
        <f t="array" ref="P1005">IF(YEAR(M1005)&lt;&gt;YEAR(M1004),IF(O1004&gt;INDEX(Table2xAcq.1[],_xlfn.AGGREGATE(15,6,(ROW(Tableyear1[])-ROW(INDEX(Tableyear1[],1,1))+1)/(YEAR(Tableyear1[])=YEAR(M1004)),1)),P1004+(O1004-INDEX(Table2xAcq.1[],_xlfn.AGGREGATE(15,6,(ROW(Tableyear1[])-ROW(INDEX(Tableyear1[],1,1))+1)/(YEAR(Tableyear1[])=YEAR(M1004)),1)))*$C$25,P1004-MAX($Q$2:Q1004)*$C$19),P1004)*(1+Tbill_YTM)^(1/52)</f>
        <v/>
      </c>
      <c r="Q1005" s="72">
        <f>SUM(N1005:P1005)</f>
        <v/>
      </c>
      <c r="R1005" s="72">
        <f>IF(YEAR(M1005)&lt;&gt;YEAR(M1004), R1004*EXP($C$20/52)+(-MAX(Q$2:Q1004)*$C$19), R1004*EXP($C$20/52))</f>
        <v/>
      </c>
      <c r="S1005" s="73">
        <f>Q1005/-R1005</f>
        <v/>
      </c>
      <c r="T1005" s="67" t="n"/>
      <c r="U1005" s="67" t="n"/>
      <c r="V1005" s="67" t="n"/>
    </row>
    <row r="1006" ht="17.5" customHeight="1" s="15">
      <c r="A1006" s="4" t="n"/>
      <c r="G1006" s="110" t="inlineStr">
        <is>
          <t>year-end</t>
        </is>
      </c>
      <c r="H1006" s="111" t="n">
        <v>38348</v>
      </c>
      <c r="I1006" s="112" t="n">
        <v>1621.11999511718</v>
      </c>
      <c r="J1006" s="113" t="n">
        <v>2.156528106061261</v>
      </c>
      <c r="K1006" s="114">
        <f>K1005*(1+Tbill_YTM)^(1/52)</f>
        <v/>
      </c>
      <c r="L1006" s="114" t="n"/>
      <c r="M1006" s="111" t="n">
        <v>38348</v>
      </c>
      <c r="N1006" s="118">
        <f>N1005*($I1006/$I1005)</f>
        <v/>
      </c>
      <c r="O1006" s="115">
        <f t="array" ref="O1006">IF(YEAR(M1006)&lt;&gt;YEAR(M1005),IF(O1005&gt;INDEX(Table2xAcq.1[],_xlfn.AGGREGATE(15,6,(ROW(Tableyear1[])-ROW(INDEX(Tableyear1[],1,1))+1)/(YEAR(Tableyear1[])=YEAR(M1005)),1)),O1005-(O1005-INDEX(Table2xAcq.1[],_xlfn.AGGREGATE(15,6,(ROW(Tableyear1[])-ROW(INDEX(Tableyear1[],1,1))+1)/(YEAR(Tableyear1[])=YEAR(M1005)),1)))*$C$25,O1005+MAX($Q$2:Q1005)*$C$19),O1005)*($J1006/$J1005)</f>
        <v/>
      </c>
      <c r="P1006" s="115">
        <f t="array" ref="P1006">IF(YEAR(M1006)&lt;&gt;YEAR(M1005),IF(O1005&gt;INDEX(Table2xAcq.1[],_xlfn.AGGREGATE(15,6,(ROW(Tableyear1[])-ROW(INDEX(Tableyear1[],1,1))+1)/(YEAR(Tableyear1[])=YEAR(M1005)),1)),P1005+(O1005-INDEX(Table2xAcq.1[],_xlfn.AGGREGATE(15,6,(ROW(Tableyear1[])-ROW(INDEX(Tableyear1[],1,1))+1)/(YEAR(Tableyear1[])=YEAR(M1005)),1)))*$C$25,P1005-MAX($Q$2:Q1005)*$C$19),P1005)*(1+Tbill_YTM)^(1/52)</f>
        <v/>
      </c>
      <c r="Q1006" s="116">
        <f>SUM(N1006:P1006)</f>
        <v/>
      </c>
      <c r="R1006" s="119">
        <f>IF(YEAR(M1006)&lt;&gt;YEAR(M1005), R1005*EXP($C$20/52)+(-MAX(Q$2:Q1005)*$C$19), R1005*EXP($C$20/52))</f>
        <v/>
      </c>
      <c r="S1006" s="117">
        <f>Q1006/-R1006</f>
        <v/>
      </c>
      <c r="T1006" s="110" t="n"/>
      <c r="U1006" s="110" t="n"/>
      <c r="V1006" s="110" t="n"/>
    </row>
    <row r="1007" ht="17.5" customHeight="1" s="15">
      <c r="H1007" s="104" t="n">
        <v>38355</v>
      </c>
      <c r="I1007" s="105" t="n">
        <v>1564.81005859375</v>
      </c>
      <c r="J1007" s="106" t="n">
        <v>2.006713211261293</v>
      </c>
      <c r="K1007" s="107">
        <f>K1006*(1+Tbill_YTM)^(1/52)</f>
        <v/>
      </c>
      <c r="L1007" s="67" t="n"/>
      <c r="M1007" s="104" t="n">
        <v>38355</v>
      </c>
      <c r="N1007" s="108">
        <f>N1006*($I1007/$I1006)</f>
        <v/>
      </c>
      <c r="O1007" s="108">
        <f t="array" ref="O1007">IF(YEAR(M1007)&lt;&gt;YEAR(M1006),IF(O1006&gt;INDEX(Table2xAcq.1[],_xlfn.AGGREGATE(15,6,(ROW(Tableyear1[])-ROW(INDEX(Tableyear1[],1,1))+1)/(YEAR(Tableyear1[])=YEAR(M1006)),1)),O1006-(O1006-INDEX(Table2xAcq.1[],_xlfn.AGGREGATE(15,6,(ROW(Tableyear1[])-ROW(INDEX(Tableyear1[],1,1))+1)/(YEAR(Tableyear1[])=YEAR(M1006)),1)))*$C$25,O1006+MAX($Q$2:Q1006)*$C$19),O1006)*($J1007/$J1006)</f>
        <v/>
      </c>
      <c r="P1007" s="108">
        <f t="array" ref="P1007">IF(YEAR(M1007)&lt;&gt;YEAR(M1006),IF(O1006&gt;INDEX(Table2xAcq.1[],_xlfn.AGGREGATE(15,6,(ROW(Tableyear1[])-ROW(INDEX(Tableyear1[],1,1))+1)/(YEAR(Tableyear1[])=YEAR(M1006)),1)),P1006+(O1006-INDEX(Table2xAcq.1[],_xlfn.AGGREGATE(15,6,(ROW(Tableyear1[])-ROW(INDEX(Tableyear1[],1,1))+1)/(YEAR(Tableyear1[])=YEAR(M1006)),1)))*$C$25,P1006-MAX($Q$2:Q1006)*$C$19),P1006)*(1+Tbill_YTM)^(1/52)</f>
        <v/>
      </c>
      <c r="Q1007" s="72">
        <f>SUM(N1007:P1007)</f>
        <v/>
      </c>
      <c r="R1007" s="72">
        <f>IF(YEAR(M1007)&lt;&gt;YEAR(M1006), R1006*EXP($C$20/52)+(-MAX(Q$2:Q1006)*$C$19), R1006*EXP($C$20/52))</f>
        <v/>
      </c>
      <c r="S1007" s="73">
        <f>Q1007/-R1007</f>
        <v/>
      </c>
      <c r="T1007" s="67" t="n"/>
      <c r="U1007" s="67" t="n"/>
      <c r="V1007" s="67" t="n"/>
    </row>
    <row r="1008">
      <c r="H1008" s="104" t="n">
        <v>38362</v>
      </c>
      <c r="I1008" s="105" t="n">
        <v>1561.10998535156</v>
      </c>
      <c r="J1008" s="106" t="n">
        <v>1.997223259663705</v>
      </c>
      <c r="K1008" s="107">
        <f>K1007*(1+Tbill_YTM)^(1/52)</f>
        <v/>
      </c>
      <c r="L1008" s="67" t="n"/>
      <c r="M1008" s="104" t="n">
        <v>38362</v>
      </c>
      <c r="N1008" s="108">
        <f>N1007*($I1008/$I1007)</f>
        <v/>
      </c>
      <c r="O1008" s="108">
        <f t="array" ref="O1008">IF(YEAR(M1008)&lt;&gt;YEAR(M1007),IF(O1007&gt;INDEX(Table2xAcq.1[],_xlfn.AGGREGATE(15,6,(ROW(Tableyear1[])-ROW(INDEX(Tableyear1[],1,1))+1)/(YEAR(Tableyear1[])=YEAR(M1007)),1)),O1007-(O1007-INDEX(Table2xAcq.1[],_xlfn.AGGREGATE(15,6,(ROW(Tableyear1[])-ROW(INDEX(Tableyear1[],1,1))+1)/(YEAR(Tableyear1[])=YEAR(M1007)),1)))*$C$25,O1007+MAX($Q$2:Q1007)*$C$19),O1007)*($J1008/$J1007)</f>
        <v/>
      </c>
      <c r="P1008" s="108">
        <f t="array" ref="P1008">IF(YEAR(M1008)&lt;&gt;YEAR(M1007),IF(O1007&gt;INDEX(Table2xAcq.1[],_xlfn.AGGREGATE(15,6,(ROW(Tableyear1[])-ROW(INDEX(Tableyear1[],1,1))+1)/(YEAR(Tableyear1[])=YEAR(M1007)),1)),P1007+(O1007-INDEX(Table2xAcq.1[],_xlfn.AGGREGATE(15,6,(ROW(Tableyear1[])-ROW(INDEX(Tableyear1[],1,1))+1)/(YEAR(Tableyear1[])=YEAR(M1007)),1)))*$C$25,P1007-MAX($Q$2:Q1007)*$C$19),P1007)*(1+Tbill_YTM)^(1/52)</f>
        <v/>
      </c>
      <c r="Q1008" s="72">
        <f>SUM(N1008:P1008)</f>
        <v/>
      </c>
      <c r="R1008" s="72">
        <f>IF(YEAR(M1008)&lt;&gt;YEAR(M1007), R1007*EXP($C$20/52)+(-MAX(Q$2:Q1007)*$C$19), R1007*EXP($C$20/52))</f>
        <v/>
      </c>
      <c r="S1008" s="73">
        <f>Q1008/-R1008</f>
        <v/>
      </c>
      <c r="T1008" s="67" t="n"/>
      <c r="U1008" s="67" t="n"/>
      <c r="V1008" s="67" t="n"/>
    </row>
    <row r="1009">
      <c r="H1009" s="104" t="n">
        <v>38369</v>
      </c>
      <c r="I1009" s="105" t="n">
        <v>1503.64001464843</v>
      </c>
      <c r="J1009" s="106" t="n">
        <v>1.850173579247197</v>
      </c>
      <c r="K1009" s="107">
        <f>K1008*(1+Tbill_YTM)^(1/52)</f>
        <v/>
      </c>
      <c r="L1009" s="67" t="n"/>
      <c r="M1009" s="104" t="n">
        <v>38369</v>
      </c>
      <c r="N1009" s="108">
        <f>N1008*($I1009/$I1008)</f>
        <v/>
      </c>
      <c r="O1009" s="108">
        <f t="array" ref="O1009">IF(YEAR(M1009)&lt;&gt;YEAR(M1008),IF(O1008&gt;INDEX(Table2xAcq.1[],_xlfn.AGGREGATE(15,6,(ROW(Tableyear1[])-ROW(INDEX(Tableyear1[],1,1))+1)/(YEAR(Tableyear1[])=YEAR(M1008)),1)),O1008-(O1008-INDEX(Table2xAcq.1[],_xlfn.AGGREGATE(15,6,(ROW(Tableyear1[])-ROW(INDEX(Tableyear1[],1,1))+1)/(YEAR(Tableyear1[])=YEAR(M1008)),1)))*$C$25,O1008+MAX($Q$2:Q1008)*$C$19),O1008)*($J1009/$J1008)</f>
        <v/>
      </c>
      <c r="P1009" s="108">
        <f t="array" ref="P1009">IF(YEAR(M1009)&lt;&gt;YEAR(M1008),IF(O1008&gt;INDEX(Table2xAcq.1[],_xlfn.AGGREGATE(15,6,(ROW(Tableyear1[])-ROW(INDEX(Tableyear1[],1,1))+1)/(YEAR(Tableyear1[])=YEAR(M1008)),1)),P1008+(O1008-INDEX(Table2xAcq.1[],_xlfn.AGGREGATE(15,6,(ROW(Tableyear1[])-ROW(INDEX(Tableyear1[],1,1))+1)/(YEAR(Tableyear1[])=YEAR(M1008)),1)))*$C$25,P1008-MAX($Q$2:Q1008)*$C$19),P1008)*(1+Tbill_YTM)^(1/52)</f>
        <v/>
      </c>
      <c r="Q1009" s="72">
        <f>SUM(N1009:P1009)</f>
        <v/>
      </c>
      <c r="R1009" s="72">
        <f>IF(YEAR(M1009)&lt;&gt;YEAR(M1008), R1008*EXP($C$20/52)+(-MAX(Q$2:Q1008)*$C$19), R1008*EXP($C$20/52))</f>
        <v/>
      </c>
      <c r="S1009" s="73">
        <f>Q1009/-R1009</f>
        <v/>
      </c>
      <c r="T1009" s="67" t="n"/>
      <c r="U1009" s="67" t="n"/>
      <c r="V1009" s="67" t="n"/>
    </row>
    <row r="1010">
      <c r="H1010" s="104" t="n">
        <v>38376</v>
      </c>
      <c r="I1010" s="105" t="n">
        <v>1499.4599609375</v>
      </c>
      <c r="J1010" s="106" t="n">
        <v>1.839886775410568</v>
      </c>
      <c r="K1010" s="107">
        <f>K1009*(1+Tbill_YTM)^(1/52)</f>
        <v/>
      </c>
      <c r="L1010" s="67" t="n"/>
      <c r="M1010" s="104" t="n">
        <v>38376</v>
      </c>
      <c r="N1010" s="108">
        <f>N1009*($I1010/$I1009)</f>
        <v/>
      </c>
      <c r="O1010" s="108">
        <f t="array" ref="O1010">IF(YEAR(M1010)&lt;&gt;YEAR(M1009),IF(O1009&gt;INDEX(Table2xAcq.1[],_xlfn.AGGREGATE(15,6,(ROW(Tableyear1[])-ROW(INDEX(Tableyear1[],1,1))+1)/(YEAR(Tableyear1[])=YEAR(M1009)),1)),O1009-(O1009-INDEX(Table2xAcq.1[],_xlfn.AGGREGATE(15,6,(ROW(Tableyear1[])-ROW(INDEX(Tableyear1[],1,1))+1)/(YEAR(Tableyear1[])=YEAR(M1009)),1)))*$C$25,O1009+MAX($Q$2:Q1009)*$C$19),O1009)*($J1010/$J1009)</f>
        <v/>
      </c>
      <c r="P1010" s="108">
        <f t="array" ref="P1010">IF(YEAR(M1010)&lt;&gt;YEAR(M1009),IF(O1009&gt;INDEX(Table2xAcq.1[],_xlfn.AGGREGATE(15,6,(ROW(Tableyear1[])-ROW(INDEX(Tableyear1[],1,1))+1)/(YEAR(Tableyear1[])=YEAR(M1009)),1)),P1009+(O1009-INDEX(Table2xAcq.1[],_xlfn.AGGREGATE(15,6,(ROW(Tableyear1[])-ROW(INDEX(Tableyear1[],1,1))+1)/(YEAR(Tableyear1[])=YEAR(M1009)),1)))*$C$25,P1009-MAX($Q$2:Q1009)*$C$19),P1009)*(1+Tbill_YTM)^(1/52)</f>
        <v/>
      </c>
      <c r="Q1010" s="72">
        <f>SUM(N1010:P1010)</f>
        <v/>
      </c>
      <c r="R1010" s="72">
        <f>IF(YEAR(M1010)&lt;&gt;YEAR(M1009), R1009*EXP($C$20/52)+(-MAX(Q$2:Q1009)*$C$19), R1009*EXP($C$20/52))</f>
        <v/>
      </c>
      <c r="S1010" s="73">
        <f>Q1010/-R1010</f>
        <v/>
      </c>
      <c r="T1010" s="67" t="n"/>
      <c r="U1010" s="67" t="n"/>
      <c r="V1010" s="67" t="n"/>
    </row>
    <row r="1011">
      <c r="H1011" s="104" t="n">
        <v>38383</v>
      </c>
      <c r="I1011" s="105" t="n">
        <v>1534.48999023437</v>
      </c>
      <c r="J1011" s="106" t="n">
        <v>1.92585277560341</v>
      </c>
      <c r="K1011" s="107">
        <f>K1010*(1+Tbill_YTM)^(1/52)</f>
        <v/>
      </c>
      <c r="L1011" s="67" t="n"/>
      <c r="M1011" s="104" t="n">
        <v>38383</v>
      </c>
      <c r="N1011" s="108">
        <f>N1010*($I1011/$I1010)</f>
        <v/>
      </c>
      <c r="O1011" s="108">
        <f t="array" ref="O1011">IF(YEAR(M1011)&lt;&gt;YEAR(M1010),IF(O1010&gt;INDEX(Table2xAcq.1[],_xlfn.AGGREGATE(15,6,(ROW(Tableyear1[])-ROW(INDEX(Tableyear1[],1,1))+1)/(YEAR(Tableyear1[])=YEAR(M1010)),1)),O1010-(O1010-INDEX(Table2xAcq.1[],_xlfn.AGGREGATE(15,6,(ROW(Tableyear1[])-ROW(INDEX(Tableyear1[],1,1))+1)/(YEAR(Tableyear1[])=YEAR(M1010)),1)))*$C$25,O1010+MAX($Q$2:Q1010)*$C$19),O1010)*($J1011/$J1010)</f>
        <v/>
      </c>
      <c r="P1011" s="108">
        <f t="array" ref="P1011">IF(YEAR(M1011)&lt;&gt;YEAR(M1010),IF(O1010&gt;INDEX(Table2xAcq.1[],_xlfn.AGGREGATE(15,6,(ROW(Tableyear1[])-ROW(INDEX(Tableyear1[],1,1))+1)/(YEAR(Tableyear1[])=YEAR(M1010)),1)),P1010+(O1010-INDEX(Table2xAcq.1[],_xlfn.AGGREGATE(15,6,(ROW(Tableyear1[])-ROW(INDEX(Tableyear1[],1,1))+1)/(YEAR(Tableyear1[])=YEAR(M1010)),1)))*$C$25,P1010-MAX($Q$2:Q1010)*$C$19),P1010)*(1+Tbill_YTM)^(1/52)</f>
        <v/>
      </c>
      <c r="Q1011" s="72">
        <f>SUM(N1011:P1011)</f>
        <v/>
      </c>
      <c r="R1011" s="72">
        <f>IF(YEAR(M1011)&lt;&gt;YEAR(M1010), R1010*EXP($C$20/52)+(-MAX(Q$2:Q1010)*$C$19), R1010*EXP($C$20/52))</f>
        <v/>
      </c>
      <c r="S1011" s="73">
        <f>Q1011/-R1011</f>
        <v/>
      </c>
      <c r="T1011" s="67" t="n"/>
      <c r="U1011" s="67" t="n"/>
      <c r="V1011" s="67" t="n"/>
    </row>
    <row r="1012">
      <c r="H1012" s="104" t="n">
        <v>38390</v>
      </c>
      <c r="I1012" s="105" t="n">
        <v>1530.51000976562</v>
      </c>
      <c r="J1012" s="106" t="n">
        <v>1.915862672727054</v>
      </c>
      <c r="K1012" s="107">
        <f>K1011*(1+Tbill_YTM)^(1/52)</f>
        <v/>
      </c>
      <c r="L1012" s="67" t="n"/>
      <c r="M1012" s="104" t="n">
        <v>38390</v>
      </c>
      <c r="N1012" s="108">
        <f>N1011*($I1012/$I1011)</f>
        <v/>
      </c>
      <c r="O1012" s="108">
        <f t="array" ref="O1012">IF(YEAR(M1012)&lt;&gt;YEAR(M1011),IF(O1011&gt;INDEX(Table2xAcq.1[],_xlfn.AGGREGATE(15,6,(ROW(Tableyear1[])-ROW(INDEX(Tableyear1[],1,1))+1)/(YEAR(Tableyear1[])=YEAR(M1011)),1)),O1011-(O1011-INDEX(Table2xAcq.1[],_xlfn.AGGREGATE(15,6,(ROW(Tableyear1[])-ROW(INDEX(Tableyear1[],1,1))+1)/(YEAR(Tableyear1[])=YEAR(M1011)),1)))*$C$25,O1011+MAX($Q$2:Q1011)*$C$19),O1011)*($J1012/$J1011)</f>
        <v/>
      </c>
      <c r="P1012" s="108">
        <f t="array" ref="P1012">IF(YEAR(M1012)&lt;&gt;YEAR(M1011),IF(O1011&gt;INDEX(Table2xAcq.1[],_xlfn.AGGREGATE(15,6,(ROW(Tableyear1[])-ROW(INDEX(Tableyear1[],1,1))+1)/(YEAR(Tableyear1[])=YEAR(M1011)),1)),P1011+(O1011-INDEX(Table2xAcq.1[],_xlfn.AGGREGATE(15,6,(ROW(Tableyear1[])-ROW(INDEX(Tableyear1[],1,1))+1)/(YEAR(Tableyear1[])=YEAR(M1011)),1)))*$C$25,P1011-MAX($Q$2:Q1011)*$C$19),P1011)*(1+Tbill_YTM)^(1/52)</f>
        <v/>
      </c>
      <c r="Q1012" s="72">
        <f>SUM(N1012:P1012)</f>
        <v/>
      </c>
      <c r="R1012" s="72">
        <f>IF(YEAR(M1012)&lt;&gt;YEAR(M1011), R1011*EXP($C$20/52)+(-MAX(Q$2:Q1011)*$C$19), R1011*EXP($C$20/52))</f>
        <v/>
      </c>
      <c r="S1012" s="73">
        <f>Q1012/-R1012</f>
        <v/>
      </c>
      <c r="T1012" s="67" t="n"/>
      <c r="U1012" s="67" t="n"/>
      <c r="V1012" s="67" t="n"/>
    </row>
    <row r="1013">
      <c r="E1013" s="4" t="n"/>
      <c r="F1013" s="4" t="n"/>
      <c r="H1013" s="104" t="n">
        <v>38397</v>
      </c>
      <c r="I1013" s="105" t="n">
        <v>1515.40002441406</v>
      </c>
      <c r="J1013" s="106" t="n">
        <v>1.878033900963661</v>
      </c>
      <c r="K1013" s="107">
        <f>K1012*(1+Tbill_YTM)^(1/52)</f>
        <v/>
      </c>
      <c r="L1013" s="67" t="n"/>
      <c r="M1013" s="104" t="n">
        <v>38397</v>
      </c>
      <c r="N1013" s="108">
        <f>N1012*($I1013/$I1012)</f>
        <v/>
      </c>
      <c r="O1013" s="108">
        <f t="array" ref="O1013">IF(YEAR(M1013)&lt;&gt;YEAR(M1012),IF(O1012&gt;INDEX(Table2xAcq.1[],_xlfn.AGGREGATE(15,6,(ROW(Tableyear1[])-ROW(INDEX(Tableyear1[],1,1))+1)/(YEAR(Tableyear1[])=YEAR(M1012)),1)),O1012-(O1012-INDEX(Table2xAcq.1[],_xlfn.AGGREGATE(15,6,(ROW(Tableyear1[])-ROW(INDEX(Tableyear1[],1,1))+1)/(YEAR(Tableyear1[])=YEAR(M1012)),1)))*$C$25,O1012+MAX($Q$2:Q1012)*$C$19),O1012)*($J1013/$J1012)</f>
        <v/>
      </c>
      <c r="P1013" s="108">
        <f t="array" ref="P1013">IF(YEAR(M1013)&lt;&gt;YEAR(M1012),IF(O1012&gt;INDEX(Table2xAcq.1[],_xlfn.AGGREGATE(15,6,(ROW(Tableyear1[])-ROW(INDEX(Tableyear1[],1,1))+1)/(YEAR(Tableyear1[])=YEAR(M1012)),1)),P1012+(O1012-INDEX(Table2xAcq.1[],_xlfn.AGGREGATE(15,6,(ROW(Tableyear1[])-ROW(INDEX(Tableyear1[],1,1))+1)/(YEAR(Tableyear1[])=YEAR(M1012)),1)))*$C$25,P1012-MAX($Q$2:Q1012)*$C$19),P1012)*(1+Tbill_YTM)^(1/52)</f>
        <v/>
      </c>
      <c r="Q1013" s="72">
        <f>SUM(N1013:P1013)</f>
        <v/>
      </c>
      <c r="R1013" s="72">
        <f>IF(YEAR(M1013)&lt;&gt;YEAR(M1012), R1012*EXP($C$20/52)+(-MAX(Q$2:Q1012)*$C$19), R1012*EXP($C$20/52))</f>
        <v/>
      </c>
      <c r="S1013" s="73">
        <f>Q1013/-R1013</f>
        <v/>
      </c>
      <c r="T1013" s="67" t="n"/>
      <c r="U1013" s="67" t="n"/>
      <c r="V1013" s="67" t="n"/>
    </row>
    <row r="1014">
      <c r="B1014" s="27" t="n"/>
      <c r="C1014" s="4" t="n"/>
      <c r="D1014" s="4" t="n"/>
      <c r="H1014" s="104" t="n">
        <v>38404</v>
      </c>
      <c r="I1014" s="105" t="n">
        <v>1526.90002441406</v>
      </c>
      <c r="J1014" s="106" t="n">
        <v>1.906537780484757</v>
      </c>
      <c r="K1014" s="107">
        <f>K1013*(1+Tbill_YTM)^(1/52)</f>
        <v/>
      </c>
      <c r="L1014" s="67" t="n"/>
      <c r="M1014" s="104" t="n">
        <v>38404</v>
      </c>
      <c r="N1014" s="108">
        <f>N1013*($I1014/$I1013)</f>
        <v/>
      </c>
      <c r="O1014" s="108">
        <f t="array" ref="O1014">IF(YEAR(M1014)&lt;&gt;YEAR(M1013),IF(O1013&gt;INDEX(Table2xAcq.1[],_xlfn.AGGREGATE(15,6,(ROW(Tableyear1[])-ROW(INDEX(Tableyear1[],1,1))+1)/(YEAR(Tableyear1[])=YEAR(M1013)),1)),O1013-(O1013-INDEX(Table2xAcq.1[],_xlfn.AGGREGATE(15,6,(ROW(Tableyear1[])-ROW(INDEX(Tableyear1[],1,1))+1)/(YEAR(Tableyear1[])=YEAR(M1013)),1)))*$C$25,O1013+MAX($Q$2:Q1013)*$C$19),O1013)*($J1014/$J1013)</f>
        <v/>
      </c>
      <c r="P1014" s="108">
        <f t="array" ref="P1014">IF(YEAR(M1014)&lt;&gt;YEAR(M1013),IF(O1013&gt;INDEX(Table2xAcq.1[],_xlfn.AGGREGATE(15,6,(ROW(Tableyear1[])-ROW(INDEX(Tableyear1[],1,1))+1)/(YEAR(Tableyear1[])=YEAR(M1013)),1)),P1013+(O1013-INDEX(Table2xAcq.1[],_xlfn.AGGREGATE(15,6,(ROW(Tableyear1[])-ROW(INDEX(Tableyear1[],1,1))+1)/(YEAR(Tableyear1[])=YEAR(M1013)),1)))*$C$25,P1013-MAX($Q$2:Q1013)*$C$19),P1013)*(1+Tbill_YTM)^(1/52)</f>
        <v/>
      </c>
      <c r="Q1014" s="72">
        <f>SUM(N1014:P1014)</f>
        <v/>
      </c>
      <c r="R1014" s="72">
        <f>IF(YEAR(M1014)&lt;&gt;YEAR(M1013), R1013*EXP($C$20/52)+(-MAX(Q$2:Q1013)*$C$19), R1013*EXP($C$20/52))</f>
        <v/>
      </c>
      <c r="S1014" s="73">
        <f>Q1014/-R1014</f>
        <v/>
      </c>
      <c r="T1014" s="67" t="n"/>
      <c r="U1014" s="67" t="n"/>
      <c r="V1014" s="67" t="n"/>
    </row>
    <row r="1015">
      <c r="H1015" s="104" t="n">
        <v>38411</v>
      </c>
      <c r="I1015" s="105" t="n">
        <v>1520.57995605468</v>
      </c>
      <c r="J1015" s="106" t="n">
        <v>1.89075488846859</v>
      </c>
      <c r="K1015" s="107">
        <f>K1014*(1+Tbill_YTM)^(1/52)</f>
        <v/>
      </c>
      <c r="L1015" s="67" t="n"/>
      <c r="M1015" s="104" t="n">
        <v>38411</v>
      </c>
      <c r="N1015" s="108">
        <f>N1014*($I1015/$I1014)</f>
        <v/>
      </c>
      <c r="O1015" s="108">
        <f t="array" ref="O1015">IF(YEAR(M1015)&lt;&gt;YEAR(M1014),IF(O1014&gt;INDEX(Table2xAcq.1[],_xlfn.AGGREGATE(15,6,(ROW(Tableyear1[])-ROW(INDEX(Tableyear1[],1,1))+1)/(YEAR(Tableyear1[])=YEAR(M1014)),1)),O1014-(O1014-INDEX(Table2xAcq.1[],_xlfn.AGGREGATE(15,6,(ROW(Tableyear1[])-ROW(INDEX(Tableyear1[],1,1))+1)/(YEAR(Tableyear1[])=YEAR(M1014)),1)))*$C$25,O1014+MAX($Q$2:Q1014)*$C$19),O1014)*($J1015/$J1014)</f>
        <v/>
      </c>
      <c r="P1015" s="108">
        <f t="array" ref="P1015">IF(YEAR(M1015)&lt;&gt;YEAR(M1014),IF(O1014&gt;INDEX(Table2xAcq.1[],_xlfn.AGGREGATE(15,6,(ROW(Tableyear1[])-ROW(INDEX(Tableyear1[],1,1))+1)/(YEAR(Tableyear1[])=YEAR(M1014)),1)),P1014+(O1014-INDEX(Table2xAcq.1[],_xlfn.AGGREGATE(15,6,(ROW(Tableyear1[])-ROW(INDEX(Tableyear1[],1,1))+1)/(YEAR(Tableyear1[])=YEAR(M1014)),1)))*$C$25,P1014-MAX($Q$2:Q1014)*$C$19),P1014)*(1+Tbill_YTM)^(1/52)</f>
        <v/>
      </c>
      <c r="Q1015" s="72">
        <f>SUM(N1015:P1015)</f>
        <v/>
      </c>
      <c r="R1015" s="72">
        <f>IF(YEAR(M1015)&lt;&gt;YEAR(M1014), R1014*EXP($C$20/52)+(-MAX(Q$2:Q1014)*$C$19), R1014*EXP($C$20/52))</f>
        <v/>
      </c>
      <c r="S1015" s="73">
        <f>Q1015/-R1015</f>
        <v/>
      </c>
      <c r="T1015" s="67" t="n"/>
      <c r="U1015" s="67" t="n"/>
      <c r="V1015" s="67" t="n"/>
    </row>
    <row r="1016">
      <c r="H1016" s="104" t="n">
        <v>38418</v>
      </c>
      <c r="I1016" s="105" t="n">
        <v>1505.64001464843</v>
      </c>
      <c r="J1016" s="106" t="n">
        <v>1.853600949756162</v>
      </c>
      <c r="K1016" s="107">
        <f>K1015*(1+Tbill_YTM)^(1/52)</f>
        <v/>
      </c>
      <c r="L1016" s="67" t="n"/>
      <c r="M1016" s="104" t="n">
        <v>38418</v>
      </c>
      <c r="N1016" s="108">
        <f>N1015*($I1016/$I1015)</f>
        <v/>
      </c>
      <c r="O1016" s="108">
        <f t="array" ref="O1016">IF(YEAR(M1016)&lt;&gt;YEAR(M1015),IF(O1015&gt;INDEX(Table2xAcq.1[],_xlfn.AGGREGATE(15,6,(ROW(Tableyear1[])-ROW(INDEX(Tableyear1[],1,1))+1)/(YEAR(Tableyear1[])=YEAR(M1015)),1)),O1015-(O1015-INDEX(Table2xAcq.1[],_xlfn.AGGREGATE(15,6,(ROW(Tableyear1[])-ROW(INDEX(Tableyear1[],1,1))+1)/(YEAR(Tableyear1[])=YEAR(M1015)),1)))*$C$25,O1015+MAX($Q$2:Q1015)*$C$19),O1015)*($J1016/$J1015)</f>
        <v/>
      </c>
      <c r="P1016" s="108">
        <f t="array" ref="P1016">IF(YEAR(M1016)&lt;&gt;YEAR(M1015),IF(O1015&gt;INDEX(Table2xAcq.1[],_xlfn.AGGREGATE(15,6,(ROW(Tableyear1[])-ROW(INDEX(Tableyear1[],1,1))+1)/(YEAR(Tableyear1[])=YEAR(M1015)),1)),P1015+(O1015-INDEX(Table2xAcq.1[],_xlfn.AGGREGATE(15,6,(ROW(Tableyear1[])-ROW(INDEX(Tableyear1[],1,1))+1)/(YEAR(Tableyear1[])=YEAR(M1015)),1)))*$C$25,P1015-MAX($Q$2:Q1015)*$C$19),P1015)*(1+Tbill_YTM)^(1/52)</f>
        <v/>
      </c>
      <c r="Q1016" s="72">
        <f>SUM(N1016:P1016)</f>
        <v/>
      </c>
      <c r="R1016" s="72">
        <f>IF(YEAR(M1016)&lt;&gt;YEAR(M1015), R1015*EXP($C$20/52)+(-MAX(Q$2:Q1015)*$C$19), R1015*EXP($C$20/52))</f>
        <v/>
      </c>
      <c r="S1016" s="73">
        <f>Q1016/-R1016</f>
        <v/>
      </c>
      <c r="T1016" s="67" t="n"/>
      <c r="U1016" s="67" t="n"/>
      <c r="V1016" s="67" t="n"/>
    </row>
    <row r="1017">
      <c r="H1017" s="104" t="n">
        <v>38425</v>
      </c>
      <c r="I1017" s="105" t="n">
        <v>1484.40002441406</v>
      </c>
      <c r="J1017" s="106" t="n">
        <v>1.801303633414668</v>
      </c>
      <c r="K1017" s="107">
        <f>K1016*(1+Tbill_YTM)^(1/52)</f>
        <v/>
      </c>
      <c r="L1017" s="67" t="n"/>
      <c r="M1017" s="104" t="n">
        <v>38425</v>
      </c>
      <c r="N1017" s="108">
        <f>N1016*($I1017/$I1016)</f>
        <v/>
      </c>
      <c r="O1017" s="108">
        <f t="array" ref="O1017">IF(YEAR(M1017)&lt;&gt;YEAR(M1016),IF(O1016&gt;INDEX(Table2xAcq.1[],_xlfn.AGGREGATE(15,6,(ROW(Tableyear1[])-ROW(INDEX(Tableyear1[],1,1))+1)/(YEAR(Tableyear1[])=YEAR(M1016)),1)),O1016-(O1016-INDEX(Table2xAcq.1[],_xlfn.AGGREGATE(15,6,(ROW(Tableyear1[])-ROW(INDEX(Tableyear1[],1,1))+1)/(YEAR(Tableyear1[])=YEAR(M1016)),1)))*$C$25,O1016+MAX($Q$2:Q1016)*$C$19),O1016)*($J1017/$J1016)</f>
        <v/>
      </c>
      <c r="P1017" s="108">
        <f t="array" ref="P1017">IF(YEAR(M1017)&lt;&gt;YEAR(M1016),IF(O1016&gt;INDEX(Table2xAcq.1[],_xlfn.AGGREGATE(15,6,(ROW(Tableyear1[])-ROW(INDEX(Tableyear1[],1,1))+1)/(YEAR(Tableyear1[])=YEAR(M1016)),1)),P1016+(O1016-INDEX(Table2xAcq.1[],_xlfn.AGGREGATE(15,6,(ROW(Tableyear1[])-ROW(INDEX(Tableyear1[],1,1))+1)/(YEAR(Tableyear1[])=YEAR(M1016)),1)))*$C$25,P1016-MAX($Q$2:Q1016)*$C$19),P1016)*(1+Tbill_YTM)^(1/52)</f>
        <v/>
      </c>
      <c r="Q1017" s="72">
        <f>SUM(N1017:P1017)</f>
        <v/>
      </c>
      <c r="R1017" s="72">
        <f>IF(YEAR(M1017)&lt;&gt;YEAR(M1016), R1016*EXP($C$20/52)+(-MAX(Q$2:Q1016)*$C$19), R1016*EXP($C$20/52))</f>
        <v/>
      </c>
      <c r="S1017" s="73">
        <f>Q1017/-R1017</f>
        <v/>
      </c>
      <c r="T1017" s="67" t="n"/>
      <c r="U1017" s="67" t="n"/>
      <c r="V1017" s="67" t="n"/>
    </row>
    <row r="1018">
      <c r="H1018" s="104" t="n">
        <v>38432</v>
      </c>
      <c r="I1018" s="105" t="n">
        <v>1469.93994140625</v>
      </c>
      <c r="J1018" s="106" t="n">
        <v>1.766209319708055</v>
      </c>
      <c r="K1018" s="107">
        <f>K1017*(1+Tbill_YTM)^(1/52)</f>
        <v/>
      </c>
      <c r="L1018" s="67" t="n"/>
      <c r="M1018" s="104" t="n">
        <v>38432</v>
      </c>
      <c r="N1018" s="108">
        <f>N1017*($I1018/$I1017)</f>
        <v/>
      </c>
      <c r="O1018" s="108">
        <f t="array" ref="O1018">IF(YEAR(M1018)&lt;&gt;YEAR(M1017),IF(O1017&gt;INDEX(Table2xAcq.1[],_xlfn.AGGREGATE(15,6,(ROW(Tableyear1[])-ROW(INDEX(Tableyear1[],1,1))+1)/(YEAR(Tableyear1[])=YEAR(M1017)),1)),O1017-(O1017-INDEX(Table2xAcq.1[],_xlfn.AGGREGATE(15,6,(ROW(Tableyear1[])-ROW(INDEX(Tableyear1[],1,1))+1)/(YEAR(Tableyear1[])=YEAR(M1017)),1)))*$C$25,O1017+MAX($Q$2:Q1017)*$C$19),O1017)*($J1018/$J1017)</f>
        <v/>
      </c>
      <c r="P1018" s="108">
        <f t="array" ref="P1018">IF(YEAR(M1018)&lt;&gt;YEAR(M1017),IF(O1017&gt;INDEX(Table2xAcq.1[],_xlfn.AGGREGATE(15,6,(ROW(Tableyear1[])-ROW(INDEX(Tableyear1[],1,1))+1)/(YEAR(Tableyear1[])=YEAR(M1017)),1)),P1017+(O1017-INDEX(Table2xAcq.1[],_xlfn.AGGREGATE(15,6,(ROW(Tableyear1[])-ROW(INDEX(Tableyear1[],1,1))+1)/(YEAR(Tableyear1[])=YEAR(M1017)),1)))*$C$25,P1017-MAX($Q$2:Q1017)*$C$19),P1017)*(1+Tbill_YTM)^(1/52)</f>
        <v/>
      </c>
      <c r="Q1018" s="72">
        <f>SUM(N1018:P1018)</f>
        <v/>
      </c>
      <c r="R1018" s="72">
        <f>IF(YEAR(M1018)&lt;&gt;YEAR(M1017), R1017*EXP($C$20/52)+(-MAX(Q$2:Q1017)*$C$19), R1017*EXP($C$20/52))</f>
        <v/>
      </c>
      <c r="S1018" s="73">
        <f>Q1018/-R1018</f>
        <v/>
      </c>
      <c r="T1018" s="67" t="n"/>
      <c r="U1018" s="67" t="n"/>
      <c r="V1018" s="67" t="n"/>
    </row>
    <row r="1019">
      <c r="H1019" s="104" t="n">
        <v>38439</v>
      </c>
      <c r="I1019" s="105" t="n">
        <v>1469.34997558593</v>
      </c>
      <c r="J1019" s="106" t="n">
        <v>1.764791570450678</v>
      </c>
      <c r="K1019" s="107">
        <f>K1018*(1+Tbill_YTM)^(1/52)</f>
        <v/>
      </c>
      <c r="L1019" s="67" t="n"/>
      <c r="M1019" s="104" t="n">
        <v>38439</v>
      </c>
      <c r="N1019" s="108">
        <f>N1018*($I1019/$I1018)</f>
        <v/>
      </c>
      <c r="O1019" s="108">
        <f t="array" ref="O1019">IF(YEAR(M1019)&lt;&gt;YEAR(M1018),IF(O1018&gt;INDEX(Table2xAcq.1[],_xlfn.AGGREGATE(15,6,(ROW(Tableyear1[])-ROW(INDEX(Tableyear1[],1,1))+1)/(YEAR(Tableyear1[])=YEAR(M1018)),1)),O1018-(O1018-INDEX(Table2xAcq.1[],_xlfn.AGGREGATE(15,6,(ROW(Tableyear1[])-ROW(INDEX(Tableyear1[],1,1))+1)/(YEAR(Tableyear1[])=YEAR(M1018)),1)))*$C$25,O1018+MAX($Q$2:Q1018)*$C$19),O1018)*($J1019/$J1018)</f>
        <v/>
      </c>
      <c r="P1019" s="108">
        <f t="array" ref="P1019">IF(YEAR(M1019)&lt;&gt;YEAR(M1018),IF(O1018&gt;INDEX(Table2xAcq.1[],_xlfn.AGGREGATE(15,6,(ROW(Tableyear1[])-ROW(INDEX(Tableyear1[],1,1))+1)/(YEAR(Tableyear1[])=YEAR(M1018)),1)),P1018+(O1018-INDEX(Table2xAcq.1[],_xlfn.AGGREGATE(15,6,(ROW(Tableyear1[])-ROW(INDEX(Tableyear1[],1,1))+1)/(YEAR(Tableyear1[])=YEAR(M1018)),1)))*$C$25,P1018-MAX($Q$2:Q1018)*$C$19),P1018)*(1+Tbill_YTM)^(1/52)</f>
        <v/>
      </c>
      <c r="Q1019" s="72">
        <f>SUM(N1019:P1019)</f>
        <v/>
      </c>
      <c r="R1019" s="72">
        <f>IF(YEAR(M1019)&lt;&gt;YEAR(M1018), R1018*EXP($C$20/52)+(-MAX(Q$2:Q1018)*$C$19), R1018*EXP($C$20/52))</f>
        <v/>
      </c>
      <c r="S1019" s="73">
        <f>Q1019/-R1019</f>
        <v/>
      </c>
      <c r="T1019" s="67" t="n"/>
      <c r="U1019" s="67" t="n"/>
      <c r="V1019" s="67" t="n"/>
    </row>
    <row r="1020">
      <c r="H1020" s="104" t="n">
        <v>38446</v>
      </c>
      <c r="I1020" s="105" t="n">
        <v>1485.59997558593</v>
      </c>
      <c r="J1020" s="106" t="n">
        <v>1.803826332074964</v>
      </c>
      <c r="K1020" s="107">
        <f>K1019*(1+Tbill_YTM)^(1/52)</f>
        <v/>
      </c>
      <c r="L1020" s="67" t="n"/>
      <c r="M1020" s="104" t="n">
        <v>38446</v>
      </c>
      <c r="N1020" s="108">
        <f>N1019*($I1020/$I1019)</f>
        <v/>
      </c>
      <c r="O1020" s="108">
        <f t="array" ref="O1020">IF(YEAR(M1020)&lt;&gt;YEAR(M1019),IF(O1019&gt;INDEX(Table2xAcq.1[],_xlfn.AGGREGATE(15,6,(ROW(Tableyear1[])-ROW(INDEX(Tableyear1[],1,1))+1)/(YEAR(Tableyear1[])=YEAR(M1019)),1)),O1019-(O1019-INDEX(Table2xAcq.1[],_xlfn.AGGREGATE(15,6,(ROW(Tableyear1[])-ROW(INDEX(Tableyear1[],1,1))+1)/(YEAR(Tableyear1[])=YEAR(M1019)),1)))*$C$25,O1019+MAX($Q$2:Q1019)*$C$19),O1019)*($J1020/$J1019)</f>
        <v/>
      </c>
      <c r="P1020" s="108">
        <f t="array" ref="P1020">IF(YEAR(M1020)&lt;&gt;YEAR(M1019),IF(O1019&gt;INDEX(Table2xAcq.1[],_xlfn.AGGREGATE(15,6,(ROW(Tableyear1[])-ROW(INDEX(Tableyear1[],1,1))+1)/(YEAR(Tableyear1[])=YEAR(M1019)),1)),P1019+(O1019-INDEX(Table2xAcq.1[],_xlfn.AGGREGATE(15,6,(ROW(Tableyear1[])-ROW(INDEX(Tableyear1[],1,1))+1)/(YEAR(Tableyear1[])=YEAR(M1019)),1)))*$C$25,P1019-MAX($Q$2:Q1019)*$C$19),P1019)*(1+Tbill_YTM)^(1/52)</f>
        <v/>
      </c>
      <c r="Q1020" s="72">
        <f>SUM(N1020:P1020)</f>
        <v/>
      </c>
      <c r="R1020" s="72">
        <f>IF(YEAR(M1020)&lt;&gt;YEAR(M1019), R1019*EXP($C$20/52)+(-MAX(Q$2:Q1019)*$C$19), R1019*EXP($C$20/52))</f>
        <v/>
      </c>
      <c r="S1020" s="73">
        <f>Q1020/-R1020</f>
        <v/>
      </c>
      <c r="T1020" s="67" t="n"/>
      <c r="U1020" s="67" t="n"/>
      <c r="V1020" s="67" t="n"/>
    </row>
    <row r="1021" ht="17.5" customHeight="1" s="15" thickBot="1">
      <c r="G1021" s="79" t="inlineStr">
        <is>
          <t>below 100WMA</t>
        </is>
      </c>
      <c r="H1021" s="120" t="n">
        <v>38453</v>
      </c>
      <c r="I1021" s="121" t="n">
        <v>1408.58996582031</v>
      </c>
      <c r="J1021" s="106" t="n">
        <v>1.616814100341738</v>
      </c>
      <c r="K1021" s="107">
        <f>K1020*(1+Tbill_YTM)^(1/52)</f>
        <v/>
      </c>
      <c r="L1021" s="67" t="n"/>
      <c r="M1021" s="120" t="n">
        <v>38453</v>
      </c>
      <c r="N1021" s="108">
        <f>N1020*($I1021/$I1020)</f>
        <v/>
      </c>
      <c r="O1021" s="108">
        <f t="array" ref="O1021">IF(YEAR(M1021)&lt;&gt;YEAR(M1020),IF(O1020&gt;INDEX(Table2xAcq.1[],_xlfn.AGGREGATE(15,6,(ROW(Tableyear1[])-ROW(INDEX(Tableyear1[],1,1))+1)/(YEAR(Tableyear1[])=YEAR(M1020)),1)),O1020-(O1020-INDEX(Table2xAcq.1[],_xlfn.AGGREGATE(15,6,(ROW(Tableyear1[])-ROW(INDEX(Tableyear1[],1,1))+1)/(YEAR(Tableyear1[])=YEAR(M1020)),1)))*$C$25,O1020+MAX($Q$2:Q1020)*$C$19),O1020)*($J1021/$J1020)</f>
        <v/>
      </c>
      <c r="P1021" s="108">
        <f t="array" ref="P1021">IF(YEAR(M1021)&lt;&gt;YEAR(M1020),IF(O1020&gt;INDEX(Table2xAcq.1[],_xlfn.AGGREGATE(15,6,(ROW(Tableyear1[])-ROW(INDEX(Tableyear1[],1,1))+1)/(YEAR(Tableyear1[])=YEAR(M1020)),1)),P1020+(O1020-INDEX(Table2xAcq.1[],_xlfn.AGGREGATE(15,6,(ROW(Tableyear1[])-ROW(INDEX(Tableyear1[],1,1))+1)/(YEAR(Tableyear1[])=YEAR(M1020)),1)))*$C$25,P1020-MAX($Q$2:Q1020)*$C$19),P1020)*(1+Tbill_YTM)^(1/52)</f>
        <v/>
      </c>
      <c r="Q1021" s="72">
        <f>SUM(N1021:P1021)</f>
        <v/>
      </c>
      <c r="R1021" s="72">
        <f>IF(YEAR(M1021)&lt;&gt;YEAR(M1020), R1020*EXP($C$20/52)+(-MAX(Q$2:Q1020)*$C$19), R1020*EXP($C$20/52))</f>
        <v/>
      </c>
      <c r="S1021" s="73">
        <f>Q1021/-R1021</f>
        <v/>
      </c>
      <c r="T1021" s="67" t="n"/>
      <c r="U1021" s="67" t="n"/>
      <c r="V1021" s="67" t="n"/>
    </row>
    <row r="1022">
      <c r="H1022" s="104" t="n">
        <v>38460</v>
      </c>
      <c r="I1022" s="105" t="n">
        <v>1421.2099609375</v>
      </c>
      <c r="J1022" s="106" t="n">
        <v>1.645785179998456</v>
      </c>
      <c r="K1022" s="107">
        <f>K1021*(1+Tbill_YTM)^(1/52)</f>
        <v/>
      </c>
      <c r="L1022" s="67" t="n"/>
      <c r="M1022" s="104" t="n">
        <v>38460</v>
      </c>
      <c r="N1022" s="108">
        <f>N1021*($I1022/$I1021)</f>
        <v/>
      </c>
      <c r="O1022" s="108">
        <f t="array" ref="O1022">IF(YEAR(M1022)&lt;&gt;YEAR(M1021),IF(O1021&gt;INDEX(Table2xAcq.1[],_xlfn.AGGREGATE(15,6,(ROW(Tableyear1[])-ROW(INDEX(Tableyear1[],1,1))+1)/(YEAR(Tableyear1[])=YEAR(M1021)),1)),O1021-(O1021-INDEX(Table2xAcq.1[],_xlfn.AGGREGATE(15,6,(ROW(Tableyear1[])-ROW(INDEX(Tableyear1[],1,1))+1)/(YEAR(Tableyear1[])=YEAR(M1021)),1)))*$C$25,O1021+MAX($Q$2:Q1021)*$C$19),O1021)*($J1022/$J1021)</f>
        <v/>
      </c>
      <c r="P1022" s="108">
        <f t="array" ref="P1022">IF(YEAR(M1022)&lt;&gt;YEAR(M1021),IF(O1021&gt;INDEX(Table2xAcq.1[],_xlfn.AGGREGATE(15,6,(ROW(Tableyear1[])-ROW(INDEX(Tableyear1[],1,1))+1)/(YEAR(Tableyear1[])=YEAR(M1021)),1)),P1021+(O1021-INDEX(Table2xAcq.1[],_xlfn.AGGREGATE(15,6,(ROW(Tableyear1[])-ROW(INDEX(Tableyear1[],1,1))+1)/(YEAR(Tableyear1[])=YEAR(M1021)),1)))*$C$25,P1021-MAX($Q$2:Q1021)*$C$19),P1021)*(1+Tbill_YTM)^(1/52)</f>
        <v/>
      </c>
      <c r="Q1022" s="72">
        <f>SUM(N1022:P1022)</f>
        <v/>
      </c>
      <c r="R1022" s="72">
        <f>IF(YEAR(M1022)&lt;&gt;YEAR(M1021), R1021*EXP($C$20/52)+(-MAX(Q$2:Q1021)*$C$19), R1021*EXP($C$20/52))</f>
        <v/>
      </c>
      <c r="S1022" s="73">
        <f>Q1022/-R1022</f>
        <v/>
      </c>
      <c r="T1022" s="67" t="n"/>
      <c r="U1022" s="67" t="n"/>
      <c r="V1022" s="67" t="n"/>
    </row>
    <row r="1023">
      <c r="H1023" s="104" t="n">
        <v>38467</v>
      </c>
      <c r="I1023" s="105" t="n">
        <v>1420.7900390625</v>
      </c>
      <c r="J1023" s="106" t="n">
        <v>1.644812626726769</v>
      </c>
      <c r="K1023" s="107">
        <f>K1022*(1+Tbill_YTM)^(1/52)</f>
        <v/>
      </c>
      <c r="L1023" s="67" t="n"/>
      <c r="M1023" s="104" t="n">
        <v>38467</v>
      </c>
      <c r="N1023" s="108">
        <f>N1022*($I1023/$I1022)</f>
        <v/>
      </c>
      <c r="O1023" s="108">
        <f t="array" ref="O1023">IF(YEAR(M1023)&lt;&gt;YEAR(M1022),IF(O1022&gt;INDEX(Table2xAcq.1[],_xlfn.AGGREGATE(15,6,(ROW(Tableyear1[])-ROW(INDEX(Tableyear1[],1,1))+1)/(YEAR(Tableyear1[])=YEAR(M1022)),1)),O1022-(O1022-INDEX(Table2xAcq.1[],_xlfn.AGGREGATE(15,6,(ROW(Tableyear1[])-ROW(INDEX(Tableyear1[],1,1))+1)/(YEAR(Tableyear1[])=YEAR(M1022)),1)))*$C$25,O1022+MAX($Q$2:Q1022)*$C$19),O1022)*($J1023/$J1022)</f>
        <v/>
      </c>
      <c r="P1023" s="108">
        <f t="array" ref="P1023">IF(YEAR(M1023)&lt;&gt;YEAR(M1022),IF(O1022&gt;INDEX(Table2xAcq.1[],_xlfn.AGGREGATE(15,6,(ROW(Tableyear1[])-ROW(INDEX(Tableyear1[],1,1))+1)/(YEAR(Tableyear1[])=YEAR(M1022)),1)),P1022+(O1022-INDEX(Table2xAcq.1[],_xlfn.AGGREGATE(15,6,(ROW(Tableyear1[])-ROW(INDEX(Tableyear1[],1,1))+1)/(YEAR(Tableyear1[])=YEAR(M1022)),1)))*$C$25,P1022-MAX($Q$2:Q1022)*$C$19),P1022)*(1+Tbill_YTM)^(1/52)</f>
        <v/>
      </c>
      <c r="Q1023" s="72">
        <f>SUM(N1023:P1023)</f>
        <v/>
      </c>
      <c r="R1023" s="72">
        <f>IF(YEAR(M1023)&lt;&gt;YEAR(M1022), R1022*EXP($C$20/52)+(-MAX(Q$2:Q1022)*$C$19), R1022*EXP($C$20/52))</f>
        <v/>
      </c>
      <c r="S1023" s="73">
        <f>Q1023/-R1023</f>
        <v/>
      </c>
      <c r="T1023" s="67" t="n"/>
      <c r="U1023" s="67" t="n"/>
      <c r="V1023" s="67" t="n"/>
    </row>
    <row r="1024" ht="17.5" customHeight="1" s="15" thickBot="1">
      <c r="G1024" s="82" t="inlineStr">
        <is>
          <t>reclaimed 100WMA</t>
        </is>
      </c>
      <c r="H1024" s="122" t="n">
        <v>38474</v>
      </c>
      <c r="I1024" s="123" t="n">
        <v>1456</v>
      </c>
      <c r="J1024" s="106" t="n">
        <v>1.726335985906244</v>
      </c>
      <c r="K1024" s="107">
        <f>K1023*(1+Tbill_YTM)^(1/52)</f>
        <v/>
      </c>
      <c r="L1024" s="67" t="n"/>
      <c r="M1024" s="122" t="n">
        <v>38474</v>
      </c>
      <c r="N1024" s="108">
        <f>N1023*($I1024/$I1023)</f>
        <v/>
      </c>
      <c r="O1024" s="108">
        <f t="array" ref="O1024">IF(YEAR(M1024)&lt;&gt;YEAR(M1023),IF(O1023&gt;INDEX(Table2xAcq.1[],_xlfn.AGGREGATE(15,6,(ROW(Tableyear1[])-ROW(INDEX(Tableyear1[],1,1))+1)/(YEAR(Tableyear1[])=YEAR(M1023)),1)),O1023-(O1023-INDEX(Table2xAcq.1[],_xlfn.AGGREGATE(15,6,(ROW(Tableyear1[])-ROW(INDEX(Tableyear1[],1,1))+1)/(YEAR(Tableyear1[])=YEAR(M1023)),1)))*$C$25,O1023+MAX($Q$2:Q1023)*$C$19),O1023)*($J1024/$J1023)</f>
        <v/>
      </c>
      <c r="P1024" s="108">
        <f t="array" ref="P1024">IF(YEAR(M1024)&lt;&gt;YEAR(M1023),IF(O1023&gt;INDEX(Table2xAcq.1[],_xlfn.AGGREGATE(15,6,(ROW(Tableyear1[])-ROW(INDEX(Tableyear1[],1,1))+1)/(YEAR(Tableyear1[])=YEAR(M1023)),1)),P1023+(O1023-INDEX(Table2xAcq.1[],_xlfn.AGGREGATE(15,6,(ROW(Tableyear1[])-ROW(INDEX(Tableyear1[],1,1))+1)/(YEAR(Tableyear1[])=YEAR(M1023)),1)))*$C$25,P1023-MAX($Q$2:Q1023)*$C$19),P1023)*(1+Tbill_YTM)^(1/52)</f>
        <v/>
      </c>
      <c r="Q1024" s="72">
        <f>SUM(N1024:P1024)</f>
        <v/>
      </c>
      <c r="R1024" s="72">
        <f>IF(YEAR(M1024)&lt;&gt;YEAR(M1023), R1023*EXP($C$20/52)+(-MAX(Q$2:Q1023)*$C$19), R1023*EXP($C$20/52))</f>
        <v/>
      </c>
      <c r="S1024" s="73">
        <f>Q1024/-R1024</f>
        <v/>
      </c>
      <c r="T1024" s="67" t="n"/>
      <c r="U1024" s="67" t="n"/>
      <c r="V1024" s="67" t="n"/>
    </row>
    <row r="1025">
      <c r="H1025" s="104" t="n">
        <v>38481</v>
      </c>
      <c r="I1025" s="105" t="n">
        <v>1470.63000488281</v>
      </c>
      <c r="J1025" s="106" t="n">
        <v>1.761028711047973</v>
      </c>
      <c r="K1025" s="107">
        <f>K1024*(1+Tbill_YTM)^(1/52)</f>
        <v/>
      </c>
      <c r="L1025" s="67" t="n"/>
      <c r="M1025" s="104" t="n">
        <v>38481</v>
      </c>
      <c r="N1025" s="108">
        <f>N1024*($I1025/$I1024)</f>
        <v/>
      </c>
      <c r="O1025" s="108">
        <f t="array" ref="O1025">IF(YEAR(M1025)&lt;&gt;YEAR(M1024),IF(O1024&gt;INDEX(Table2xAcq.1[],_xlfn.AGGREGATE(15,6,(ROW(Tableyear1[])-ROW(INDEX(Tableyear1[],1,1))+1)/(YEAR(Tableyear1[])=YEAR(M1024)),1)),O1024-(O1024-INDEX(Table2xAcq.1[],_xlfn.AGGREGATE(15,6,(ROW(Tableyear1[])-ROW(INDEX(Tableyear1[],1,1))+1)/(YEAR(Tableyear1[])=YEAR(M1024)),1)))*$C$25,O1024+MAX($Q$2:Q1024)*$C$19),O1024)*($J1025/$J1024)</f>
        <v/>
      </c>
      <c r="P1025" s="108">
        <f t="array" ref="P1025">IF(YEAR(M1025)&lt;&gt;YEAR(M1024),IF(O1024&gt;INDEX(Table2xAcq.1[],_xlfn.AGGREGATE(15,6,(ROW(Tableyear1[])-ROW(INDEX(Tableyear1[],1,1))+1)/(YEAR(Tableyear1[])=YEAR(M1024)),1)),P1024+(O1024-INDEX(Table2xAcq.1[],_xlfn.AGGREGATE(15,6,(ROW(Tableyear1[])-ROW(INDEX(Tableyear1[],1,1))+1)/(YEAR(Tableyear1[])=YEAR(M1024)),1)))*$C$25,P1024-MAX($Q$2:Q1024)*$C$19),P1024)*(1+Tbill_YTM)^(1/52)</f>
        <v/>
      </c>
      <c r="Q1025" s="72">
        <f>SUM(N1025:P1025)</f>
        <v/>
      </c>
      <c r="R1025" s="72">
        <f>IF(YEAR(M1025)&lt;&gt;YEAR(M1024), R1024*EXP($C$20/52)+(-MAX(Q$2:Q1024)*$C$19), R1024*EXP($C$20/52))</f>
        <v/>
      </c>
      <c r="S1025" s="73">
        <f>Q1025/-R1025</f>
        <v/>
      </c>
      <c r="T1025" s="67" t="n"/>
      <c r="U1025" s="67" t="n"/>
      <c r="V1025" s="67" t="n"/>
    </row>
    <row r="1026">
      <c r="H1026" s="104" t="n">
        <v>38488</v>
      </c>
      <c r="I1026" s="105" t="n">
        <v>1528.06005859375</v>
      </c>
      <c r="J1026" s="106" t="n">
        <v>1.898569728334713</v>
      </c>
      <c r="K1026" s="107">
        <f>K1025*(1+Tbill_YTM)^(1/52)</f>
        <v/>
      </c>
      <c r="L1026" s="67" t="n"/>
      <c r="M1026" s="104" t="n">
        <v>38488</v>
      </c>
      <c r="N1026" s="108">
        <f>N1025*($I1026/$I1025)</f>
        <v/>
      </c>
      <c r="O1026" s="108">
        <f t="array" ref="O1026">IF(YEAR(M1026)&lt;&gt;YEAR(M1025),IF(O1025&gt;INDEX(Table2xAcq.1[],_xlfn.AGGREGATE(15,6,(ROW(Tableyear1[])-ROW(INDEX(Tableyear1[],1,1))+1)/(YEAR(Tableyear1[])=YEAR(M1025)),1)),O1025-(O1025-INDEX(Table2xAcq.1[],_xlfn.AGGREGATE(15,6,(ROW(Tableyear1[])-ROW(INDEX(Tableyear1[],1,1))+1)/(YEAR(Tableyear1[])=YEAR(M1025)),1)))*$C$25,O1025+MAX($Q$2:Q1025)*$C$19),O1025)*($J1026/$J1025)</f>
        <v/>
      </c>
      <c r="P1026" s="108">
        <f t="array" ref="P1026">IF(YEAR(M1026)&lt;&gt;YEAR(M1025),IF(O1025&gt;INDEX(Table2xAcq.1[],_xlfn.AGGREGATE(15,6,(ROW(Tableyear1[])-ROW(INDEX(Tableyear1[],1,1))+1)/(YEAR(Tableyear1[])=YEAR(M1025)),1)),P1025+(O1025-INDEX(Table2xAcq.1[],_xlfn.AGGREGATE(15,6,(ROW(Tableyear1[])-ROW(INDEX(Tableyear1[],1,1))+1)/(YEAR(Tableyear1[])=YEAR(M1025)),1)))*$C$25,P1025-MAX($Q$2:Q1025)*$C$19),P1025)*(1+Tbill_YTM)^(1/52)</f>
        <v/>
      </c>
      <c r="Q1026" s="72">
        <f>SUM(N1026:P1026)</f>
        <v/>
      </c>
      <c r="R1026" s="72">
        <f>IF(YEAR(M1026)&lt;&gt;YEAR(M1025), R1025*EXP($C$20/52)+(-MAX(Q$2:Q1025)*$C$19), R1025*EXP($C$20/52))</f>
        <v/>
      </c>
      <c r="S1026" s="73">
        <f>Q1026/-R1026</f>
        <v/>
      </c>
      <c r="T1026" s="67" t="n"/>
      <c r="U1026" s="67" t="n"/>
      <c r="V1026" s="67" t="n"/>
    </row>
    <row r="1027">
      <c r="H1027" s="104" t="n">
        <v>38495</v>
      </c>
      <c r="I1027" s="105" t="n">
        <v>1549.80004882812</v>
      </c>
      <c r="J1027" s="106" t="n">
        <v>1.95259232662349</v>
      </c>
      <c r="K1027" s="107">
        <f>K1026*(1+Tbill_YTM)^(1/52)</f>
        <v/>
      </c>
      <c r="L1027" s="67" t="n"/>
      <c r="M1027" s="104" t="n">
        <v>38495</v>
      </c>
      <c r="N1027" s="108">
        <f>N1026*($I1027/$I1026)</f>
        <v/>
      </c>
      <c r="O1027" s="108">
        <f t="array" ref="O1027">IF(YEAR(M1027)&lt;&gt;YEAR(M1026),IF(O1026&gt;INDEX(Table2xAcq.1[],_xlfn.AGGREGATE(15,6,(ROW(Tableyear1[])-ROW(INDEX(Tableyear1[],1,1))+1)/(YEAR(Tableyear1[])=YEAR(M1026)),1)),O1026-(O1026-INDEX(Table2xAcq.1[],_xlfn.AGGREGATE(15,6,(ROW(Tableyear1[])-ROW(INDEX(Tableyear1[],1,1))+1)/(YEAR(Tableyear1[])=YEAR(M1026)),1)))*$C$25,O1026+MAX($Q$2:Q1026)*$C$19),O1026)*($J1027/$J1026)</f>
        <v/>
      </c>
      <c r="P1027" s="108">
        <f t="array" ref="P1027">IF(YEAR(M1027)&lt;&gt;YEAR(M1026),IF(O1026&gt;INDEX(Table2xAcq.1[],_xlfn.AGGREGATE(15,6,(ROW(Tableyear1[])-ROW(INDEX(Tableyear1[],1,1))+1)/(YEAR(Tableyear1[])=YEAR(M1026)),1)),P1026+(O1026-INDEX(Table2xAcq.1[],_xlfn.AGGREGATE(15,6,(ROW(Tableyear1[])-ROW(INDEX(Tableyear1[],1,1))+1)/(YEAR(Tableyear1[])=YEAR(M1026)),1)))*$C$25,P1026-MAX($Q$2:Q1026)*$C$19),P1026)*(1+Tbill_YTM)^(1/52)</f>
        <v/>
      </c>
      <c r="Q1027" s="72">
        <f>SUM(N1027:P1027)</f>
        <v/>
      </c>
      <c r="R1027" s="72">
        <f>IF(YEAR(M1027)&lt;&gt;YEAR(M1026), R1026*EXP($C$20/52)+(-MAX(Q$2:Q1026)*$C$19), R1026*EXP($C$20/52))</f>
        <v/>
      </c>
      <c r="S1027" s="73">
        <f>Q1027/-R1027</f>
        <v/>
      </c>
      <c r="T1027" s="67" t="n"/>
      <c r="U1027" s="67" t="n"/>
      <c r="V1027" s="67" t="n"/>
    </row>
    <row r="1028">
      <c r="H1028" s="104" t="n">
        <v>38502</v>
      </c>
      <c r="I1028" s="105" t="n">
        <v>1544.47998046875</v>
      </c>
      <c r="J1028" s="106" t="n">
        <v>1.939186823554274</v>
      </c>
      <c r="K1028" s="107">
        <f>K1027*(1+Tbill_YTM)^(1/52)</f>
        <v/>
      </c>
      <c r="L1028" s="67" t="n"/>
      <c r="M1028" s="104" t="n">
        <v>38502</v>
      </c>
      <c r="N1028" s="108">
        <f>N1027*($I1028/$I1027)</f>
        <v/>
      </c>
      <c r="O1028" s="108">
        <f t="array" ref="O1028">IF(YEAR(M1028)&lt;&gt;YEAR(M1027),IF(O1027&gt;INDEX(Table2xAcq.1[],_xlfn.AGGREGATE(15,6,(ROW(Tableyear1[])-ROW(INDEX(Tableyear1[],1,1))+1)/(YEAR(Tableyear1[])=YEAR(M1027)),1)),O1027-(O1027-INDEX(Table2xAcq.1[],_xlfn.AGGREGATE(15,6,(ROW(Tableyear1[])-ROW(INDEX(Tableyear1[],1,1))+1)/(YEAR(Tableyear1[])=YEAR(M1027)),1)))*$C$25,O1027+MAX($Q$2:Q1027)*$C$19),O1027)*($J1028/$J1027)</f>
        <v/>
      </c>
      <c r="P1028" s="108">
        <f t="array" ref="P1028">IF(YEAR(M1028)&lt;&gt;YEAR(M1027),IF(O1027&gt;INDEX(Table2xAcq.1[],_xlfn.AGGREGATE(15,6,(ROW(Tableyear1[])-ROW(INDEX(Tableyear1[],1,1))+1)/(YEAR(Tableyear1[])=YEAR(M1027)),1)),P1027+(O1027-INDEX(Table2xAcq.1[],_xlfn.AGGREGATE(15,6,(ROW(Tableyear1[])-ROW(INDEX(Tableyear1[],1,1))+1)/(YEAR(Tableyear1[])=YEAR(M1027)),1)))*$C$25,P1027-MAX($Q$2:Q1027)*$C$19),P1027)*(1+Tbill_YTM)^(1/52)</f>
        <v/>
      </c>
      <c r="Q1028" s="72">
        <f>SUM(N1028:P1028)</f>
        <v/>
      </c>
      <c r="R1028" s="72">
        <f>IF(YEAR(M1028)&lt;&gt;YEAR(M1027), R1027*EXP($C$20/52)+(-MAX(Q$2:Q1027)*$C$19), R1027*EXP($C$20/52))</f>
        <v/>
      </c>
      <c r="S1028" s="73">
        <f>Q1028/-R1028</f>
        <v/>
      </c>
      <c r="T1028" s="67" t="n"/>
      <c r="U1028" s="67" t="n"/>
      <c r="V1028" s="67" t="n"/>
    </row>
    <row r="1029">
      <c r="H1029" s="104" t="n">
        <v>38509</v>
      </c>
      <c r="I1029" s="105" t="n">
        <v>1521.02001953125</v>
      </c>
      <c r="J1029" s="106" t="n">
        <v>1.880276060441254</v>
      </c>
      <c r="K1029" s="107">
        <f>K1028*(1+Tbill_YTM)^(1/52)</f>
        <v/>
      </c>
      <c r="L1029" s="67" t="n"/>
      <c r="M1029" s="104" t="n">
        <v>38509</v>
      </c>
      <c r="N1029" s="108">
        <f>N1028*($I1029/$I1028)</f>
        <v/>
      </c>
      <c r="O1029" s="108">
        <f t="array" ref="O1029">IF(YEAR(M1029)&lt;&gt;YEAR(M1028),IF(O1028&gt;INDEX(Table2xAcq.1[],_xlfn.AGGREGATE(15,6,(ROW(Tableyear1[])-ROW(INDEX(Tableyear1[],1,1))+1)/(YEAR(Tableyear1[])=YEAR(M1028)),1)),O1028-(O1028-INDEX(Table2xAcq.1[],_xlfn.AGGREGATE(15,6,(ROW(Tableyear1[])-ROW(INDEX(Tableyear1[],1,1))+1)/(YEAR(Tableyear1[])=YEAR(M1028)),1)))*$C$25,O1028+MAX($Q$2:Q1028)*$C$19),O1028)*($J1029/$J1028)</f>
        <v/>
      </c>
      <c r="P1029" s="108">
        <f t="array" ref="P1029">IF(YEAR(M1029)&lt;&gt;YEAR(M1028),IF(O1028&gt;INDEX(Table2xAcq.1[],_xlfn.AGGREGATE(15,6,(ROW(Tableyear1[])-ROW(INDEX(Tableyear1[],1,1))+1)/(YEAR(Tableyear1[])=YEAR(M1028)),1)),P1028+(O1028-INDEX(Table2xAcq.1[],_xlfn.AGGREGATE(15,6,(ROW(Tableyear1[])-ROW(INDEX(Tableyear1[],1,1))+1)/(YEAR(Tableyear1[])=YEAR(M1028)),1)))*$C$25,P1028-MAX($Q$2:Q1028)*$C$19),P1028)*(1+Tbill_YTM)^(1/52)</f>
        <v/>
      </c>
      <c r="Q1029" s="72">
        <f>SUM(N1029:P1029)</f>
        <v/>
      </c>
      <c r="R1029" s="72">
        <f>IF(YEAR(M1029)&lt;&gt;YEAR(M1028), R1028*EXP($C$20/52)+(-MAX(Q$2:Q1028)*$C$19), R1028*EXP($C$20/52))</f>
        <v/>
      </c>
      <c r="S1029" s="73">
        <f>Q1029/-R1029</f>
        <v/>
      </c>
      <c r="T1029" s="67" t="n"/>
      <c r="U1029" s="67" t="n"/>
      <c r="V1029" s="67" t="n"/>
    </row>
    <row r="1030">
      <c r="H1030" s="104" t="n">
        <v>38516</v>
      </c>
      <c r="I1030" s="105" t="n">
        <v>1538.13000488281</v>
      </c>
      <c r="J1030" s="106" t="n">
        <v>1.922578588268539</v>
      </c>
      <c r="K1030" s="107">
        <f>K1029*(1+Tbill_YTM)^(1/52)</f>
        <v/>
      </c>
      <c r="L1030" s="67" t="n"/>
      <c r="M1030" s="104" t="n">
        <v>38516</v>
      </c>
      <c r="N1030" s="108">
        <f>N1029*($I1030/$I1029)</f>
        <v/>
      </c>
      <c r="O1030" s="108">
        <f t="array" ref="O1030">IF(YEAR(M1030)&lt;&gt;YEAR(M1029),IF(O1029&gt;INDEX(Table2xAcq.1[],_xlfn.AGGREGATE(15,6,(ROW(Tableyear1[])-ROW(INDEX(Tableyear1[],1,1))+1)/(YEAR(Tableyear1[])=YEAR(M1029)),1)),O1029-(O1029-INDEX(Table2xAcq.1[],_xlfn.AGGREGATE(15,6,(ROW(Tableyear1[])-ROW(INDEX(Tableyear1[],1,1))+1)/(YEAR(Tableyear1[])=YEAR(M1029)),1)))*$C$25,O1029+MAX($Q$2:Q1029)*$C$19),O1029)*($J1030/$J1029)</f>
        <v/>
      </c>
      <c r="P1030" s="108">
        <f t="array" ref="P1030">IF(YEAR(M1030)&lt;&gt;YEAR(M1029),IF(O1029&gt;INDEX(Table2xAcq.1[],_xlfn.AGGREGATE(15,6,(ROW(Tableyear1[])-ROW(INDEX(Tableyear1[],1,1))+1)/(YEAR(Tableyear1[])=YEAR(M1029)),1)),P1029+(O1029-INDEX(Table2xAcq.1[],_xlfn.AGGREGATE(15,6,(ROW(Tableyear1[])-ROW(INDEX(Tableyear1[],1,1))+1)/(YEAR(Tableyear1[])=YEAR(M1029)),1)))*$C$25,P1029-MAX($Q$2:Q1029)*$C$19),P1029)*(1+Tbill_YTM)^(1/52)</f>
        <v/>
      </c>
      <c r="Q1030" s="72">
        <f>SUM(N1030:P1030)</f>
        <v/>
      </c>
      <c r="R1030" s="72">
        <f>IF(YEAR(M1030)&lt;&gt;YEAR(M1029), R1029*EXP($C$20/52)+(-MAX(Q$2:Q1029)*$C$19), R1029*EXP($C$20/52))</f>
        <v/>
      </c>
      <c r="S1030" s="73">
        <f>Q1030/-R1030</f>
        <v/>
      </c>
      <c r="T1030" s="67" t="n"/>
      <c r="U1030" s="67" t="n"/>
      <c r="V1030" s="67" t="n"/>
    </row>
    <row r="1031">
      <c r="H1031" s="104" t="n">
        <v>38523</v>
      </c>
      <c r="I1031" s="105" t="n">
        <v>1500.18005371093</v>
      </c>
      <c r="J1031" s="106" t="n">
        <v>1.827707851312267</v>
      </c>
      <c r="K1031" s="107">
        <f>K1030*(1+Tbill_YTM)^(1/52)</f>
        <v/>
      </c>
      <c r="L1031" s="67" t="n"/>
      <c r="M1031" s="104" t="n">
        <v>38523</v>
      </c>
      <c r="N1031" s="108">
        <f>N1030*($I1031/$I1030)</f>
        <v/>
      </c>
      <c r="O1031" s="108">
        <f t="array" ref="O1031">IF(YEAR(M1031)&lt;&gt;YEAR(M1030),IF(O1030&gt;INDEX(Table2xAcq.1[],_xlfn.AGGREGATE(15,6,(ROW(Tableyear1[])-ROW(INDEX(Tableyear1[],1,1))+1)/(YEAR(Tableyear1[])=YEAR(M1030)),1)),O1030-(O1030-INDEX(Table2xAcq.1[],_xlfn.AGGREGATE(15,6,(ROW(Tableyear1[])-ROW(INDEX(Tableyear1[],1,1))+1)/(YEAR(Tableyear1[])=YEAR(M1030)),1)))*$C$25,O1030+MAX($Q$2:Q1030)*$C$19),O1030)*($J1031/$J1030)</f>
        <v/>
      </c>
      <c r="P1031" s="108">
        <f t="array" ref="P1031">IF(YEAR(M1031)&lt;&gt;YEAR(M1030),IF(O1030&gt;INDEX(Table2xAcq.1[],_xlfn.AGGREGATE(15,6,(ROW(Tableyear1[])-ROW(INDEX(Tableyear1[],1,1))+1)/(YEAR(Tableyear1[])=YEAR(M1030)),1)),P1030+(O1030-INDEX(Table2xAcq.1[],_xlfn.AGGREGATE(15,6,(ROW(Tableyear1[])-ROW(INDEX(Tableyear1[],1,1))+1)/(YEAR(Tableyear1[])=YEAR(M1030)),1)))*$C$25,P1030-MAX($Q$2:Q1030)*$C$19),P1030)*(1+Tbill_YTM)^(1/52)</f>
        <v/>
      </c>
      <c r="Q1031" s="72">
        <f>SUM(N1031:P1031)</f>
        <v/>
      </c>
      <c r="R1031" s="72">
        <f>IF(YEAR(M1031)&lt;&gt;YEAR(M1030), R1030*EXP($C$20/52)+(-MAX(Q$2:Q1030)*$C$19), R1030*EXP($C$20/52))</f>
        <v/>
      </c>
      <c r="S1031" s="73">
        <f>Q1031/-R1031</f>
        <v/>
      </c>
      <c r="T1031" s="67" t="n"/>
      <c r="U1031" s="67" t="n"/>
      <c r="V1031" s="67" t="n"/>
    </row>
    <row r="1032">
      <c r="H1032" s="104" t="n">
        <v>38530</v>
      </c>
      <c r="I1032" s="105" t="n">
        <v>1490.53002929687</v>
      </c>
      <c r="J1032" s="106" t="n">
        <v>1.804194106621017</v>
      </c>
      <c r="K1032" s="107">
        <f>K1031*(1+Tbill_YTM)^(1/52)</f>
        <v/>
      </c>
      <c r="L1032" s="67" t="n"/>
      <c r="M1032" s="104" t="n">
        <v>38530</v>
      </c>
      <c r="N1032" s="108">
        <f>N1031*($I1032/$I1031)</f>
        <v/>
      </c>
      <c r="O1032" s="108">
        <f t="array" ref="O1032">IF(YEAR(M1032)&lt;&gt;YEAR(M1031),IF(O1031&gt;INDEX(Table2xAcq.1[],_xlfn.AGGREGATE(15,6,(ROW(Tableyear1[])-ROW(INDEX(Tableyear1[],1,1))+1)/(YEAR(Tableyear1[])=YEAR(M1031)),1)),O1031-(O1031-INDEX(Table2xAcq.1[],_xlfn.AGGREGATE(15,6,(ROW(Tableyear1[])-ROW(INDEX(Tableyear1[],1,1))+1)/(YEAR(Tableyear1[])=YEAR(M1031)),1)))*$C$25,O1031+MAX($Q$2:Q1031)*$C$19),O1031)*($J1032/$J1031)</f>
        <v/>
      </c>
      <c r="P1032" s="108">
        <f t="array" ref="P1032">IF(YEAR(M1032)&lt;&gt;YEAR(M1031),IF(O1031&gt;INDEX(Table2xAcq.1[],_xlfn.AGGREGATE(15,6,(ROW(Tableyear1[])-ROW(INDEX(Tableyear1[],1,1))+1)/(YEAR(Tableyear1[])=YEAR(M1031)),1)),P1031+(O1031-INDEX(Table2xAcq.1[],_xlfn.AGGREGATE(15,6,(ROW(Tableyear1[])-ROW(INDEX(Tableyear1[],1,1))+1)/(YEAR(Tableyear1[])=YEAR(M1031)),1)))*$C$25,P1031-MAX($Q$2:Q1031)*$C$19),P1031)*(1+Tbill_YTM)^(1/52)</f>
        <v/>
      </c>
      <c r="Q1032" s="72">
        <f>SUM(N1032:P1032)</f>
        <v/>
      </c>
      <c r="R1032" s="72">
        <f>IF(YEAR(M1032)&lt;&gt;YEAR(M1031), R1031*EXP($C$20/52)+(-MAX(Q$2:Q1031)*$C$19), R1031*EXP($C$20/52))</f>
        <v/>
      </c>
      <c r="S1032" s="73">
        <f>Q1032/-R1032</f>
        <v/>
      </c>
      <c r="T1032" s="67" t="n"/>
      <c r="U1032" s="67" t="n"/>
      <c r="V1032" s="67" t="n"/>
    </row>
    <row r="1033">
      <c r="H1033" s="104" t="n">
        <v>38537</v>
      </c>
      <c r="I1033" s="105" t="n">
        <v>1533.27001953125</v>
      </c>
      <c r="J1033" s="106" t="n">
        <v>1.907662318575504</v>
      </c>
      <c r="K1033" s="107">
        <f>K1032*(1+Tbill_YTM)^(1/52)</f>
        <v/>
      </c>
      <c r="L1033" s="67" t="n"/>
      <c r="M1033" s="104" t="n">
        <v>38537</v>
      </c>
      <c r="N1033" s="108">
        <f>N1032*($I1033/$I1032)</f>
        <v/>
      </c>
      <c r="O1033" s="108">
        <f t="array" ref="O1033">IF(YEAR(M1033)&lt;&gt;YEAR(M1032),IF(O1032&gt;INDEX(Table2xAcq.1[],_xlfn.AGGREGATE(15,6,(ROW(Tableyear1[])-ROW(INDEX(Tableyear1[],1,1))+1)/(YEAR(Tableyear1[])=YEAR(M1032)),1)),O1032-(O1032-INDEX(Table2xAcq.1[],_xlfn.AGGREGATE(15,6,(ROW(Tableyear1[])-ROW(INDEX(Tableyear1[],1,1))+1)/(YEAR(Tableyear1[])=YEAR(M1032)),1)))*$C$25,O1032+MAX($Q$2:Q1032)*$C$19),O1032)*($J1033/$J1032)</f>
        <v/>
      </c>
      <c r="P1033" s="108">
        <f t="array" ref="P1033">IF(YEAR(M1033)&lt;&gt;YEAR(M1032),IF(O1032&gt;INDEX(Table2xAcq.1[],_xlfn.AGGREGATE(15,6,(ROW(Tableyear1[])-ROW(INDEX(Tableyear1[],1,1))+1)/(YEAR(Tableyear1[])=YEAR(M1032)),1)),P1032+(O1032-INDEX(Table2xAcq.1[],_xlfn.AGGREGATE(15,6,(ROW(Tableyear1[])-ROW(INDEX(Tableyear1[],1,1))+1)/(YEAR(Tableyear1[])=YEAR(M1032)),1)))*$C$25,P1032-MAX($Q$2:Q1032)*$C$19),P1032)*(1+Tbill_YTM)^(1/52)</f>
        <v/>
      </c>
      <c r="Q1033" s="72">
        <f>SUM(N1033:P1033)</f>
        <v/>
      </c>
      <c r="R1033" s="72">
        <f>IF(YEAR(M1033)&lt;&gt;YEAR(M1032), R1032*EXP($C$20/52)+(-MAX(Q$2:Q1032)*$C$19), R1032*EXP($C$20/52))</f>
        <v/>
      </c>
      <c r="S1033" s="73">
        <f>Q1033/-R1033</f>
        <v/>
      </c>
      <c r="T1033" s="67" t="n"/>
      <c r="U1033" s="67" t="n"/>
      <c r="V1033" s="67" t="n"/>
    </row>
    <row r="1034">
      <c r="H1034" s="104" t="n">
        <v>38544</v>
      </c>
      <c r="I1034" s="105" t="n">
        <v>1577.81994628906</v>
      </c>
      <c r="J1034" s="106" t="n">
        <v>2.018518482836974</v>
      </c>
      <c r="K1034" s="107">
        <f>K1033*(1+Tbill_YTM)^(1/52)</f>
        <v/>
      </c>
      <c r="L1034" s="67" t="n"/>
      <c r="M1034" s="104" t="n">
        <v>38544</v>
      </c>
      <c r="N1034" s="108">
        <f>N1033*($I1034/$I1033)</f>
        <v/>
      </c>
      <c r="O1034" s="108">
        <f t="array" ref="O1034">IF(YEAR(M1034)&lt;&gt;YEAR(M1033),IF(O1033&gt;INDEX(Table2xAcq.1[],_xlfn.AGGREGATE(15,6,(ROW(Tableyear1[])-ROW(INDEX(Tableyear1[],1,1))+1)/(YEAR(Tableyear1[])=YEAR(M1033)),1)),O1033-(O1033-INDEX(Table2xAcq.1[],_xlfn.AGGREGATE(15,6,(ROW(Tableyear1[])-ROW(INDEX(Tableyear1[],1,1))+1)/(YEAR(Tableyear1[])=YEAR(M1033)),1)))*$C$25,O1033+MAX($Q$2:Q1033)*$C$19),O1033)*($J1034/$J1033)</f>
        <v/>
      </c>
      <c r="P1034" s="108">
        <f t="array" ref="P1034">IF(YEAR(M1034)&lt;&gt;YEAR(M1033),IF(O1033&gt;INDEX(Table2xAcq.1[],_xlfn.AGGREGATE(15,6,(ROW(Tableyear1[])-ROW(INDEX(Tableyear1[],1,1))+1)/(YEAR(Tableyear1[])=YEAR(M1033)),1)),P1033+(O1033-INDEX(Table2xAcq.1[],_xlfn.AGGREGATE(15,6,(ROW(Tableyear1[])-ROW(INDEX(Tableyear1[],1,1))+1)/(YEAR(Tableyear1[])=YEAR(M1033)),1)))*$C$25,P1033-MAX($Q$2:Q1033)*$C$19),P1033)*(1+Tbill_YTM)^(1/52)</f>
        <v/>
      </c>
      <c r="Q1034" s="72">
        <f>SUM(N1034:P1034)</f>
        <v/>
      </c>
      <c r="R1034" s="72">
        <f>IF(YEAR(M1034)&lt;&gt;YEAR(M1033), R1033*EXP($C$20/52)+(-MAX(Q$2:Q1033)*$C$19), R1033*EXP($C$20/52))</f>
        <v/>
      </c>
      <c r="S1034" s="73">
        <f>Q1034/-R1034</f>
        <v/>
      </c>
      <c r="T1034" s="67" t="n"/>
      <c r="U1034" s="67" t="n"/>
      <c r="V1034" s="67" t="n"/>
    </row>
    <row r="1035">
      <c r="H1035" s="104" t="n">
        <v>38551</v>
      </c>
      <c r="I1035" s="105" t="n">
        <v>1600.76000976562</v>
      </c>
      <c r="J1035" s="106" t="n">
        <v>2.077213319638596</v>
      </c>
      <c r="K1035" s="107">
        <f>K1034*(1+Tbill_YTM)^(1/52)</f>
        <v/>
      </c>
      <c r="L1035" s="67" t="n"/>
      <c r="M1035" s="104" t="n">
        <v>38551</v>
      </c>
      <c r="N1035" s="108">
        <f>N1034*($I1035/$I1034)</f>
        <v/>
      </c>
      <c r="O1035" s="108">
        <f t="array" ref="O1035">IF(YEAR(M1035)&lt;&gt;YEAR(M1034),IF(O1034&gt;INDEX(Table2xAcq.1[],_xlfn.AGGREGATE(15,6,(ROW(Tableyear1[])-ROW(INDEX(Tableyear1[],1,1))+1)/(YEAR(Tableyear1[])=YEAR(M1034)),1)),O1034-(O1034-INDEX(Table2xAcq.1[],_xlfn.AGGREGATE(15,6,(ROW(Tableyear1[])-ROW(INDEX(Tableyear1[],1,1))+1)/(YEAR(Tableyear1[])=YEAR(M1034)),1)))*$C$25,O1034+MAX($Q$2:Q1034)*$C$19),O1034)*($J1035/$J1034)</f>
        <v/>
      </c>
      <c r="P1035" s="108">
        <f t="array" ref="P1035">IF(YEAR(M1035)&lt;&gt;YEAR(M1034),IF(O1034&gt;INDEX(Table2xAcq.1[],_xlfn.AGGREGATE(15,6,(ROW(Tableyear1[])-ROW(INDEX(Tableyear1[],1,1))+1)/(YEAR(Tableyear1[])=YEAR(M1034)),1)),P1034+(O1034-INDEX(Table2xAcq.1[],_xlfn.AGGREGATE(15,6,(ROW(Tableyear1[])-ROW(INDEX(Tableyear1[],1,1))+1)/(YEAR(Tableyear1[])=YEAR(M1034)),1)))*$C$25,P1034-MAX($Q$2:Q1034)*$C$19),P1034)*(1+Tbill_YTM)^(1/52)</f>
        <v/>
      </c>
      <c r="Q1035" s="72">
        <f>SUM(N1035:P1035)</f>
        <v/>
      </c>
      <c r="R1035" s="72">
        <f>IF(YEAR(M1035)&lt;&gt;YEAR(M1034), R1034*EXP($C$20/52)+(-MAX(Q$2:Q1034)*$C$19), R1034*EXP($C$20/52))</f>
        <v/>
      </c>
      <c r="S1035" s="73">
        <f>Q1035/-R1035</f>
        <v/>
      </c>
      <c r="T1035" s="67" t="n"/>
      <c r="U1035" s="67" t="n"/>
      <c r="V1035" s="67" t="n"/>
    </row>
    <row r="1036">
      <c r="H1036" s="104" t="n">
        <v>38558</v>
      </c>
      <c r="I1036" s="105" t="n">
        <v>1605.14001464843</v>
      </c>
      <c r="J1036" s="106" t="n">
        <v>2.088580675678415</v>
      </c>
      <c r="K1036" s="107">
        <f>K1035*(1+Tbill_YTM)^(1/52)</f>
        <v/>
      </c>
      <c r="L1036" s="67" t="n"/>
      <c r="M1036" s="104" t="n">
        <v>38558</v>
      </c>
      <c r="N1036" s="108">
        <f>N1035*($I1036/$I1035)</f>
        <v/>
      </c>
      <c r="O1036" s="108">
        <f t="array" ref="O1036">IF(YEAR(M1036)&lt;&gt;YEAR(M1035),IF(O1035&gt;INDEX(Table2xAcq.1[],_xlfn.AGGREGATE(15,6,(ROW(Tableyear1[])-ROW(INDEX(Tableyear1[],1,1))+1)/(YEAR(Tableyear1[])=YEAR(M1035)),1)),O1035-(O1035-INDEX(Table2xAcq.1[],_xlfn.AGGREGATE(15,6,(ROW(Tableyear1[])-ROW(INDEX(Tableyear1[],1,1))+1)/(YEAR(Tableyear1[])=YEAR(M1035)),1)))*$C$25,O1035+MAX($Q$2:Q1035)*$C$19),O1035)*($J1036/$J1035)</f>
        <v/>
      </c>
      <c r="P1036" s="108">
        <f t="array" ref="P1036">IF(YEAR(M1036)&lt;&gt;YEAR(M1035),IF(O1035&gt;INDEX(Table2xAcq.1[],_xlfn.AGGREGATE(15,6,(ROW(Tableyear1[])-ROW(INDEX(Tableyear1[],1,1))+1)/(YEAR(Tableyear1[])=YEAR(M1035)),1)),P1035+(O1035-INDEX(Table2xAcq.1[],_xlfn.AGGREGATE(15,6,(ROW(Tableyear1[])-ROW(INDEX(Tableyear1[],1,1))+1)/(YEAR(Tableyear1[])=YEAR(M1035)),1)))*$C$25,P1035-MAX($Q$2:Q1035)*$C$19),P1035)*(1+Tbill_YTM)^(1/52)</f>
        <v/>
      </c>
      <c r="Q1036" s="72">
        <f>SUM(N1036:P1036)</f>
        <v/>
      </c>
      <c r="R1036" s="72">
        <f>IF(YEAR(M1036)&lt;&gt;YEAR(M1035), R1035*EXP($C$20/52)+(-MAX(Q$2:Q1035)*$C$19), R1035*EXP($C$20/52))</f>
        <v/>
      </c>
      <c r="S1036" s="73">
        <f>Q1036/-R1036</f>
        <v/>
      </c>
      <c r="T1036" s="67" t="n"/>
      <c r="U1036" s="67" t="n"/>
      <c r="V1036" s="67" t="n"/>
    </row>
    <row r="1037">
      <c r="H1037" s="104" t="n">
        <v>38565</v>
      </c>
      <c r="I1037" s="105" t="n">
        <v>1601.58996582031</v>
      </c>
      <c r="J1037" s="106" t="n">
        <v>2.079342150300615</v>
      </c>
      <c r="K1037" s="107">
        <f>K1036*(1+Tbill_YTM)^(1/52)</f>
        <v/>
      </c>
      <c r="L1037" s="67" t="n"/>
      <c r="M1037" s="104" t="n">
        <v>38565</v>
      </c>
      <c r="N1037" s="108">
        <f>N1036*($I1037/$I1036)</f>
        <v/>
      </c>
      <c r="O1037" s="108">
        <f t="array" ref="O1037">IF(YEAR(M1037)&lt;&gt;YEAR(M1036),IF(O1036&gt;INDEX(Table2xAcq.1[],_xlfn.AGGREGATE(15,6,(ROW(Tableyear1[])-ROW(INDEX(Tableyear1[],1,1))+1)/(YEAR(Tableyear1[])=YEAR(M1036)),1)),O1036-(O1036-INDEX(Table2xAcq.1[],_xlfn.AGGREGATE(15,6,(ROW(Tableyear1[])-ROW(INDEX(Tableyear1[],1,1))+1)/(YEAR(Tableyear1[])=YEAR(M1036)),1)))*$C$25,O1036+MAX($Q$2:Q1036)*$C$19),O1036)*($J1037/$J1036)</f>
        <v/>
      </c>
      <c r="P1037" s="108">
        <f t="array" ref="P1037">IF(YEAR(M1037)&lt;&gt;YEAR(M1036),IF(O1036&gt;INDEX(Table2xAcq.1[],_xlfn.AGGREGATE(15,6,(ROW(Tableyear1[])-ROW(INDEX(Tableyear1[],1,1))+1)/(YEAR(Tableyear1[])=YEAR(M1036)),1)),P1036+(O1036-INDEX(Table2xAcq.1[],_xlfn.AGGREGATE(15,6,(ROW(Tableyear1[])-ROW(INDEX(Tableyear1[],1,1))+1)/(YEAR(Tableyear1[])=YEAR(M1036)),1)))*$C$25,P1036-MAX($Q$2:Q1036)*$C$19),P1036)*(1+Tbill_YTM)^(1/52)</f>
        <v/>
      </c>
      <c r="Q1037" s="72">
        <f>SUM(N1037:P1037)</f>
        <v/>
      </c>
      <c r="R1037" s="72">
        <f>IF(YEAR(M1037)&lt;&gt;YEAR(M1036), R1036*EXP($C$20/52)+(-MAX(Q$2:Q1036)*$C$19), R1036*EXP($C$20/52))</f>
        <v/>
      </c>
      <c r="S1037" s="73">
        <f>Q1037/-R1037</f>
        <v/>
      </c>
      <c r="T1037" s="67" t="n"/>
      <c r="U1037" s="67" t="n"/>
      <c r="V1037" s="67" t="n"/>
    </row>
    <row r="1038">
      <c r="H1038" s="104" t="n">
        <v>38572</v>
      </c>
      <c r="I1038" s="105" t="n">
        <v>1591.75</v>
      </c>
      <c r="J1038" s="106" t="n">
        <v>2.053791720884421</v>
      </c>
      <c r="K1038" s="107">
        <f>K1037*(1+Tbill_YTM)^(1/52)</f>
        <v/>
      </c>
      <c r="L1038" s="67" t="n"/>
      <c r="M1038" s="104" t="n">
        <v>38572</v>
      </c>
      <c r="N1038" s="108">
        <f>N1037*($I1038/$I1037)</f>
        <v/>
      </c>
      <c r="O1038" s="108">
        <f t="array" ref="O1038">IF(YEAR(M1038)&lt;&gt;YEAR(M1037),IF(O1037&gt;INDEX(Table2xAcq.1[],_xlfn.AGGREGATE(15,6,(ROW(Tableyear1[])-ROW(INDEX(Tableyear1[],1,1))+1)/(YEAR(Tableyear1[])=YEAR(M1037)),1)),O1037-(O1037-INDEX(Table2xAcq.1[],_xlfn.AGGREGATE(15,6,(ROW(Tableyear1[])-ROW(INDEX(Tableyear1[],1,1))+1)/(YEAR(Tableyear1[])=YEAR(M1037)),1)))*$C$25,O1037+MAX($Q$2:Q1037)*$C$19),O1037)*($J1038/$J1037)</f>
        <v/>
      </c>
      <c r="P1038" s="108">
        <f t="array" ref="P1038">IF(YEAR(M1038)&lt;&gt;YEAR(M1037),IF(O1037&gt;INDEX(Table2xAcq.1[],_xlfn.AGGREGATE(15,6,(ROW(Tableyear1[])-ROW(INDEX(Tableyear1[],1,1))+1)/(YEAR(Tableyear1[])=YEAR(M1037)),1)),P1037+(O1037-INDEX(Table2xAcq.1[],_xlfn.AGGREGATE(15,6,(ROW(Tableyear1[])-ROW(INDEX(Tableyear1[],1,1))+1)/(YEAR(Tableyear1[])=YEAR(M1037)),1)))*$C$25,P1037-MAX($Q$2:Q1037)*$C$19),P1037)*(1+Tbill_YTM)^(1/52)</f>
        <v/>
      </c>
      <c r="Q1038" s="72">
        <f>SUM(N1038:P1038)</f>
        <v/>
      </c>
      <c r="R1038" s="72">
        <f>IF(YEAR(M1038)&lt;&gt;YEAR(M1037), R1037*EXP($C$20/52)+(-MAX(Q$2:Q1037)*$C$19), R1037*EXP($C$20/52))</f>
        <v/>
      </c>
      <c r="S1038" s="73">
        <f>Q1038/-R1038</f>
        <v/>
      </c>
      <c r="T1038" s="67" t="n"/>
      <c r="U1038" s="67" t="n"/>
      <c r="V1038" s="67" t="n"/>
    </row>
    <row r="1039">
      <c r="H1039" s="104" t="n">
        <v>38579</v>
      </c>
      <c r="I1039" s="105" t="n">
        <v>1573.71997070312</v>
      </c>
      <c r="J1039" s="106" t="n">
        <v>2.007264408307402</v>
      </c>
      <c r="K1039" s="107">
        <f>K1038*(1+Tbill_YTM)^(1/52)</f>
        <v/>
      </c>
      <c r="L1039" s="67" t="n"/>
      <c r="M1039" s="104" t="n">
        <v>38579</v>
      </c>
      <c r="N1039" s="108">
        <f>N1038*($I1039/$I1038)</f>
        <v/>
      </c>
      <c r="O1039" s="108">
        <f t="array" ref="O1039">IF(YEAR(M1039)&lt;&gt;YEAR(M1038),IF(O1038&gt;INDEX(Table2xAcq.1[],_xlfn.AGGREGATE(15,6,(ROW(Tableyear1[])-ROW(INDEX(Tableyear1[],1,1))+1)/(YEAR(Tableyear1[])=YEAR(M1038)),1)),O1038-(O1038-INDEX(Table2xAcq.1[],_xlfn.AGGREGATE(15,6,(ROW(Tableyear1[])-ROW(INDEX(Tableyear1[],1,1))+1)/(YEAR(Tableyear1[])=YEAR(M1038)),1)))*$C$25,O1038+MAX($Q$2:Q1038)*$C$19),O1038)*($J1039/$J1038)</f>
        <v/>
      </c>
      <c r="P1039" s="108">
        <f t="array" ref="P1039">IF(YEAR(M1039)&lt;&gt;YEAR(M1038),IF(O1038&gt;INDEX(Table2xAcq.1[],_xlfn.AGGREGATE(15,6,(ROW(Tableyear1[])-ROW(INDEX(Tableyear1[],1,1))+1)/(YEAR(Tableyear1[])=YEAR(M1038)),1)),P1038+(O1038-INDEX(Table2xAcq.1[],_xlfn.AGGREGATE(15,6,(ROW(Tableyear1[])-ROW(INDEX(Tableyear1[],1,1))+1)/(YEAR(Tableyear1[])=YEAR(M1038)),1)))*$C$25,P1038-MAX($Q$2:Q1038)*$C$19),P1038)*(1+Tbill_YTM)^(1/52)</f>
        <v/>
      </c>
      <c r="Q1039" s="72">
        <f>SUM(N1039:P1039)</f>
        <v/>
      </c>
      <c r="R1039" s="72">
        <f>IF(YEAR(M1039)&lt;&gt;YEAR(M1038), R1038*EXP($C$20/52)+(-MAX(Q$2:Q1038)*$C$19), R1038*EXP($C$20/52))</f>
        <v/>
      </c>
      <c r="S1039" s="73">
        <f>Q1039/-R1039</f>
        <v/>
      </c>
      <c r="T1039" s="67" t="n"/>
      <c r="U1039" s="67" t="n"/>
      <c r="V1039" s="67" t="n"/>
    </row>
    <row r="1040">
      <c r="H1040" s="104" t="n">
        <v>38586</v>
      </c>
      <c r="I1040" s="105" t="n">
        <v>1558.83996582031</v>
      </c>
      <c r="J1040" s="106" t="n">
        <v>1.969305807345682</v>
      </c>
      <c r="K1040" s="107">
        <f>K1039*(1+Tbill_YTM)^(1/52)</f>
        <v/>
      </c>
      <c r="L1040" s="67" t="n"/>
      <c r="M1040" s="104" t="n">
        <v>38586</v>
      </c>
      <c r="N1040" s="108">
        <f>N1039*($I1040/$I1039)</f>
        <v/>
      </c>
      <c r="O1040" s="108">
        <f t="array" ref="O1040">IF(YEAR(M1040)&lt;&gt;YEAR(M1039),IF(O1039&gt;INDEX(Table2xAcq.1[],_xlfn.AGGREGATE(15,6,(ROW(Tableyear1[])-ROW(INDEX(Tableyear1[],1,1))+1)/(YEAR(Tableyear1[])=YEAR(M1039)),1)),O1039-(O1039-INDEX(Table2xAcq.1[],_xlfn.AGGREGATE(15,6,(ROW(Tableyear1[])-ROW(INDEX(Tableyear1[],1,1))+1)/(YEAR(Tableyear1[])=YEAR(M1039)),1)))*$C$25,O1039+MAX($Q$2:Q1039)*$C$19),O1039)*($J1040/$J1039)</f>
        <v/>
      </c>
      <c r="P1040" s="108">
        <f t="array" ref="P1040">IF(YEAR(M1040)&lt;&gt;YEAR(M1039),IF(O1039&gt;INDEX(Table2xAcq.1[],_xlfn.AGGREGATE(15,6,(ROW(Tableyear1[])-ROW(INDEX(Tableyear1[],1,1))+1)/(YEAR(Tableyear1[])=YEAR(M1039)),1)),P1039+(O1039-INDEX(Table2xAcq.1[],_xlfn.AGGREGATE(15,6,(ROW(Tableyear1[])-ROW(INDEX(Tableyear1[],1,1))+1)/(YEAR(Tableyear1[])=YEAR(M1039)),1)))*$C$25,P1039-MAX($Q$2:Q1039)*$C$19),P1039)*(1+Tbill_YTM)^(1/52)</f>
        <v/>
      </c>
      <c r="Q1040" s="72">
        <f>SUM(N1040:P1040)</f>
        <v/>
      </c>
      <c r="R1040" s="72">
        <f>IF(YEAR(M1040)&lt;&gt;YEAR(M1039), R1039*EXP($C$20/52)+(-MAX(Q$2:Q1039)*$C$19), R1039*EXP($C$20/52))</f>
        <v/>
      </c>
      <c r="S1040" s="73">
        <f>Q1040/-R1040</f>
        <v/>
      </c>
      <c r="T1040" s="67" t="n"/>
      <c r="U1040" s="67" t="n"/>
      <c r="V1040" s="67" t="n"/>
    </row>
    <row r="1041">
      <c r="H1041" s="104" t="n">
        <v>38593</v>
      </c>
      <c r="I1041" s="105" t="n">
        <v>1573.11999511718</v>
      </c>
      <c r="J1041" s="106" t="n">
        <v>2.005386155861245</v>
      </c>
      <c r="K1041" s="107">
        <f>K1040*(1+Tbill_YTM)^(1/52)</f>
        <v/>
      </c>
      <c r="L1041" s="67" t="n"/>
      <c r="M1041" s="104" t="n">
        <v>38593</v>
      </c>
      <c r="N1041" s="108">
        <f>N1040*($I1041/$I1040)</f>
        <v/>
      </c>
      <c r="O1041" s="108">
        <f t="array" ref="O1041">IF(YEAR(M1041)&lt;&gt;YEAR(M1040),IF(O1040&gt;INDEX(Table2xAcq.1[],_xlfn.AGGREGATE(15,6,(ROW(Tableyear1[])-ROW(INDEX(Tableyear1[],1,1))+1)/(YEAR(Tableyear1[])=YEAR(M1040)),1)),O1040-(O1040-INDEX(Table2xAcq.1[],_xlfn.AGGREGATE(15,6,(ROW(Tableyear1[])-ROW(INDEX(Tableyear1[],1,1))+1)/(YEAR(Tableyear1[])=YEAR(M1040)),1)))*$C$25,O1040+MAX($Q$2:Q1040)*$C$19),O1040)*($J1041/$J1040)</f>
        <v/>
      </c>
      <c r="P1041" s="108">
        <f t="array" ref="P1041">IF(YEAR(M1041)&lt;&gt;YEAR(M1040),IF(O1040&gt;INDEX(Table2xAcq.1[],_xlfn.AGGREGATE(15,6,(ROW(Tableyear1[])-ROW(INDEX(Tableyear1[],1,1))+1)/(YEAR(Tableyear1[])=YEAR(M1040)),1)),P1040+(O1040-INDEX(Table2xAcq.1[],_xlfn.AGGREGATE(15,6,(ROW(Tableyear1[])-ROW(INDEX(Tableyear1[],1,1))+1)/(YEAR(Tableyear1[])=YEAR(M1040)),1)))*$C$25,P1040-MAX($Q$2:Q1040)*$C$19),P1040)*(1+Tbill_YTM)^(1/52)</f>
        <v/>
      </c>
      <c r="Q1041" s="72">
        <f>SUM(N1041:P1041)</f>
        <v/>
      </c>
      <c r="R1041" s="72">
        <f>IF(YEAR(M1041)&lt;&gt;YEAR(M1040), R1040*EXP($C$20/52)+(-MAX(Q$2:Q1040)*$C$19), R1040*EXP($C$20/52))</f>
        <v/>
      </c>
      <c r="S1041" s="73">
        <f>Q1041/-R1041</f>
        <v/>
      </c>
      <c r="T1041" s="67" t="n"/>
      <c r="U1041" s="67" t="n"/>
      <c r="V1041" s="67" t="n"/>
    </row>
    <row r="1042">
      <c r="H1042" s="104" t="n">
        <v>38600</v>
      </c>
      <c r="I1042" s="105" t="n">
        <v>1607.82995605468</v>
      </c>
      <c r="J1042" s="106" t="n">
        <v>2.093881471349702</v>
      </c>
      <c r="K1042" s="107">
        <f>K1041*(1+Tbill_YTM)^(1/52)</f>
        <v/>
      </c>
      <c r="L1042" s="67" t="n"/>
      <c r="M1042" s="104" t="n">
        <v>38600</v>
      </c>
      <c r="N1042" s="108">
        <f>N1041*($I1042/$I1041)</f>
        <v/>
      </c>
      <c r="O1042" s="108">
        <f t="array" ref="O1042">IF(YEAR(M1042)&lt;&gt;YEAR(M1041),IF(O1041&gt;INDEX(Table2xAcq.1[],_xlfn.AGGREGATE(15,6,(ROW(Tableyear1[])-ROW(INDEX(Tableyear1[],1,1))+1)/(YEAR(Tableyear1[])=YEAR(M1041)),1)),O1041-(O1041-INDEX(Table2xAcq.1[],_xlfn.AGGREGATE(15,6,(ROW(Tableyear1[])-ROW(INDEX(Tableyear1[],1,1))+1)/(YEAR(Tableyear1[])=YEAR(M1041)),1)))*$C$25,O1041+MAX($Q$2:Q1041)*$C$19),O1041)*($J1042/$J1041)</f>
        <v/>
      </c>
      <c r="P1042" s="108">
        <f t="array" ref="P1042">IF(YEAR(M1042)&lt;&gt;YEAR(M1041),IF(O1041&gt;INDEX(Table2xAcq.1[],_xlfn.AGGREGATE(15,6,(ROW(Tableyear1[])-ROW(INDEX(Tableyear1[],1,1))+1)/(YEAR(Tableyear1[])=YEAR(M1041)),1)),P1041+(O1041-INDEX(Table2xAcq.1[],_xlfn.AGGREGATE(15,6,(ROW(Tableyear1[])-ROW(INDEX(Tableyear1[],1,1))+1)/(YEAR(Tableyear1[])=YEAR(M1041)),1)))*$C$25,P1041-MAX($Q$2:Q1041)*$C$19),P1041)*(1+Tbill_YTM)^(1/52)</f>
        <v/>
      </c>
      <c r="Q1042" s="72">
        <f>SUM(N1042:P1042)</f>
        <v/>
      </c>
      <c r="R1042" s="72">
        <f>IF(YEAR(M1042)&lt;&gt;YEAR(M1041), R1041*EXP($C$20/52)+(-MAX(Q$2:Q1041)*$C$19), R1041*EXP($C$20/52))</f>
        <v/>
      </c>
      <c r="S1042" s="73">
        <f>Q1042/-R1042</f>
        <v/>
      </c>
      <c r="T1042" s="67" t="n"/>
      <c r="U1042" s="67" t="n"/>
      <c r="V1042" s="67" t="n"/>
    </row>
    <row r="1043">
      <c r="H1043" s="104" t="n">
        <v>38607</v>
      </c>
      <c r="I1043" s="105" t="n">
        <v>1599.43994140625</v>
      </c>
      <c r="J1043" s="106" t="n">
        <v>2.072028792028056</v>
      </c>
      <c r="K1043" s="107">
        <f>K1042*(1+Tbill_YTM)^(1/52)</f>
        <v/>
      </c>
      <c r="L1043" s="67" t="n"/>
      <c r="M1043" s="104" t="n">
        <v>38607</v>
      </c>
      <c r="N1043" s="108">
        <f>N1042*($I1043/$I1042)</f>
        <v/>
      </c>
      <c r="O1043" s="108">
        <f t="array" ref="O1043">IF(YEAR(M1043)&lt;&gt;YEAR(M1042),IF(O1042&gt;INDEX(Table2xAcq.1[],_xlfn.AGGREGATE(15,6,(ROW(Tableyear1[])-ROW(INDEX(Tableyear1[],1,1))+1)/(YEAR(Tableyear1[])=YEAR(M1042)),1)),O1042-(O1042-INDEX(Table2xAcq.1[],_xlfn.AGGREGATE(15,6,(ROW(Tableyear1[])-ROW(INDEX(Tableyear1[],1,1))+1)/(YEAR(Tableyear1[])=YEAR(M1042)),1)))*$C$25,O1042+MAX($Q$2:Q1042)*$C$19),O1042)*($J1043/$J1042)</f>
        <v/>
      </c>
      <c r="P1043" s="108">
        <f t="array" ref="P1043">IF(YEAR(M1043)&lt;&gt;YEAR(M1042),IF(O1042&gt;INDEX(Table2xAcq.1[],_xlfn.AGGREGATE(15,6,(ROW(Tableyear1[])-ROW(INDEX(Tableyear1[],1,1))+1)/(YEAR(Tableyear1[])=YEAR(M1042)),1)),P1042+(O1042-INDEX(Table2xAcq.1[],_xlfn.AGGREGATE(15,6,(ROW(Tableyear1[])-ROW(INDEX(Tableyear1[],1,1))+1)/(YEAR(Tableyear1[])=YEAR(M1042)),1)))*$C$25,P1042-MAX($Q$2:Q1042)*$C$19),P1042)*(1+Tbill_YTM)^(1/52)</f>
        <v/>
      </c>
      <c r="Q1043" s="72">
        <f>SUM(N1043:P1043)</f>
        <v/>
      </c>
      <c r="R1043" s="72">
        <f>IF(YEAR(M1043)&lt;&gt;YEAR(M1042), R1042*EXP($C$20/52)+(-MAX(Q$2:Q1042)*$C$19), R1042*EXP($C$20/52))</f>
        <v/>
      </c>
      <c r="S1043" s="73">
        <f>Q1043/-R1043</f>
        <v/>
      </c>
      <c r="T1043" s="67" t="n"/>
      <c r="U1043" s="67" t="n"/>
      <c r="V1043" s="67" t="n"/>
    </row>
    <row r="1044">
      <c r="H1044" s="104" t="n">
        <v>38614</v>
      </c>
      <c r="I1044" s="105" t="n">
        <v>1571.75</v>
      </c>
      <c r="J1044" s="106" t="n">
        <v>2.000285734526471</v>
      </c>
      <c r="K1044" s="107">
        <f>K1043*(1+Tbill_YTM)^(1/52)</f>
        <v/>
      </c>
      <c r="L1044" s="67" t="n"/>
      <c r="M1044" s="104" t="n">
        <v>38614</v>
      </c>
      <c r="N1044" s="108">
        <f>N1043*($I1044/$I1043)</f>
        <v/>
      </c>
      <c r="O1044" s="108">
        <f t="array" ref="O1044">IF(YEAR(M1044)&lt;&gt;YEAR(M1043),IF(O1043&gt;INDEX(Table2xAcq.1[],_xlfn.AGGREGATE(15,6,(ROW(Tableyear1[])-ROW(INDEX(Tableyear1[],1,1))+1)/(YEAR(Tableyear1[])=YEAR(M1043)),1)),O1043-(O1043-INDEX(Table2xAcq.1[],_xlfn.AGGREGATE(15,6,(ROW(Tableyear1[])-ROW(INDEX(Tableyear1[],1,1))+1)/(YEAR(Tableyear1[])=YEAR(M1043)),1)))*$C$25,O1043+MAX($Q$2:Q1043)*$C$19),O1043)*($J1044/$J1043)</f>
        <v/>
      </c>
      <c r="P1044" s="108">
        <f t="array" ref="P1044">IF(YEAR(M1044)&lt;&gt;YEAR(M1043),IF(O1043&gt;INDEX(Table2xAcq.1[],_xlfn.AGGREGATE(15,6,(ROW(Tableyear1[])-ROW(INDEX(Tableyear1[],1,1))+1)/(YEAR(Tableyear1[])=YEAR(M1043)),1)),P1043+(O1043-INDEX(Table2xAcq.1[],_xlfn.AGGREGATE(15,6,(ROW(Tableyear1[])-ROW(INDEX(Tableyear1[],1,1))+1)/(YEAR(Tableyear1[])=YEAR(M1043)),1)))*$C$25,P1043-MAX($Q$2:Q1043)*$C$19),P1043)*(1+Tbill_YTM)^(1/52)</f>
        <v/>
      </c>
      <c r="Q1044" s="72">
        <f>SUM(N1044:P1044)</f>
        <v/>
      </c>
      <c r="R1044" s="72">
        <f>IF(YEAR(M1044)&lt;&gt;YEAR(M1043), R1043*EXP($C$20/52)+(-MAX(Q$2:Q1043)*$C$19), R1043*EXP($C$20/52))</f>
        <v/>
      </c>
      <c r="S1044" s="73">
        <f>Q1044/-R1044</f>
        <v/>
      </c>
      <c r="T1044" s="67" t="n"/>
      <c r="U1044" s="67" t="n"/>
      <c r="V1044" s="67" t="n"/>
    </row>
    <row r="1045">
      <c r="H1045" s="104" t="n">
        <v>38621</v>
      </c>
      <c r="I1045" s="105" t="n">
        <v>1601.66003417968</v>
      </c>
      <c r="J1045" s="106" t="n">
        <v>2.076415672097729</v>
      </c>
      <c r="K1045" s="107">
        <f>K1044*(1+Tbill_YTM)^(1/52)</f>
        <v/>
      </c>
      <c r="L1045" s="67" t="n"/>
      <c r="M1045" s="104" t="n">
        <v>38621</v>
      </c>
      <c r="N1045" s="108">
        <f>N1044*($I1045/$I1044)</f>
        <v/>
      </c>
      <c r="O1045" s="108">
        <f t="array" ref="O1045">IF(YEAR(M1045)&lt;&gt;YEAR(M1044),IF(O1044&gt;INDEX(Table2xAcq.1[],_xlfn.AGGREGATE(15,6,(ROW(Tableyear1[])-ROW(INDEX(Tableyear1[],1,1))+1)/(YEAR(Tableyear1[])=YEAR(M1044)),1)),O1044-(O1044-INDEX(Table2xAcq.1[],_xlfn.AGGREGATE(15,6,(ROW(Tableyear1[])-ROW(INDEX(Tableyear1[],1,1))+1)/(YEAR(Tableyear1[])=YEAR(M1044)),1)))*$C$25,O1044+MAX($Q$2:Q1044)*$C$19),O1044)*($J1045/$J1044)</f>
        <v/>
      </c>
      <c r="P1045" s="108">
        <f t="array" ref="P1045">IF(YEAR(M1045)&lt;&gt;YEAR(M1044),IF(O1044&gt;INDEX(Table2xAcq.1[],_xlfn.AGGREGATE(15,6,(ROW(Tableyear1[])-ROW(INDEX(Tableyear1[],1,1))+1)/(YEAR(Tableyear1[])=YEAR(M1044)),1)),P1044+(O1044-INDEX(Table2xAcq.1[],_xlfn.AGGREGATE(15,6,(ROW(Tableyear1[])-ROW(INDEX(Tableyear1[],1,1))+1)/(YEAR(Tableyear1[])=YEAR(M1044)),1)))*$C$25,P1044-MAX($Q$2:Q1044)*$C$19),P1044)*(1+Tbill_YTM)^(1/52)</f>
        <v/>
      </c>
      <c r="Q1045" s="72">
        <f>SUM(N1045:P1045)</f>
        <v/>
      </c>
      <c r="R1045" s="72">
        <f>IF(YEAR(M1045)&lt;&gt;YEAR(M1044), R1044*EXP($C$20/52)+(-MAX(Q$2:Q1044)*$C$19), R1044*EXP($C$20/52))</f>
        <v/>
      </c>
      <c r="S1045" s="73">
        <f>Q1045/-R1045</f>
        <v/>
      </c>
      <c r="T1045" s="67" t="n"/>
      <c r="U1045" s="67" t="n"/>
      <c r="V1045" s="67" t="n"/>
    </row>
    <row r="1046">
      <c r="H1046" s="104" t="n">
        <v>38628</v>
      </c>
      <c r="I1046" s="105" t="n">
        <v>1555.92004394531</v>
      </c>
      <c r="J1046" s="106" t="n">
        <v>1.957819677270542</v>
      </c>
      <c r="K1046" s="107">
        <f>K1045*(1+Tbill_YTM)^(1/52)</f>
        <v/>
      </c>
      <c r="L1046" s="67" t="n"/>
      <c r="M1046" s="104" t="n">
        <v>38628</v>
      </c>
      <c r="N1046" s="108">
        <f>N1045*($I1046/$I1045)</f>
        <v/>
      </c>
      <c r="O1046" s="108">
        <f t="array" ref="O1046">IF(YEAR(M1046)&lt;&gt;YEAR(M1045),IF(O1045&gt;INDEX(Table2xAcq.1[],_xlfn.AGGREGATE(15,6,(ROW(Tableyear1[])-ROW(INDEX(Tableyear1[],1,1))+1)/(YEAR(Tableyear1[])=YEAR(M1045)),1)),O1045-(O1045-INDEX(Table2xAcq.1[],_xlfn.AGGREGATE(15,6,(ROW(Tableyear1[])-ROW(INDEX(Tableyear1[],1,1))+1)/(YEAR(Tableyear1[])=YEAR(M1045)),1)))*$C$25,O1045+MAX($Q$2:Q1045)*$C$19),O1045)*($J1046/$J1045)</f>
        <v/>
      </c>
      <c r="P1046" s="108">
        <f t="array" ref="P1046">IF(YEAR(M1046)&lt;&gt;YEAR(M1045),IF(O1045&gt;INDEX(Table2xAcq.1[],_xlfn.AGGREGATE(15,6,(ROW(Tableyear1[])-ROW(INDEX(Tableyear1[],1,1))+1)/(YEAR(Tableyear1[])=YEAR(M1045)),1)),P1045+(O1045-INDEX(Table2xAcq.1[],_xlfn.AGGREGATE(15,6,(ROW(Tableyear1[])-ROW(INDEX(Tableyear1[],1,1))+1)/(YEAR(Tableyear1[])=YEAR(M1045)),1)))*$C$25,P1045-MAX($Q$2:Q1045)*$C$19),P1045)*(1+Tbill_YTM)^(1/52)</f>
        <v/>
      </c>
      <c r="Q1046" s="72">
        <f>SUM(N1046:P1046)</f>
        <v/>
      </c>
      <c r="R1046" s="72">
        <f>IF(YEAR(M1046)&lt;&gt;YEAR(M1045), R1045*EXP($C$20/52)+(-MAX(Q$2:Q1045)*$C$19), R1045*EXP($C$20/52))</f>
        <v/>
      </c>
      <c r="S1046" s="73">
        <f>Q1046/-R1046</f>
        <v/>
      </c>
      <c r="T1046" s="67" t="n"/>
      <c r="U1046" s="67" t="n"/>
      <c r="V1046" s="67" t="n"/>
    </row>
    <row r="1047">
      <c r="H1047" s="104" t="n">
        <v>38635</v>
      </c>
      <c r="I1047" s="105" t="n">
        <v>1544.2900390625</v>
      </c>
      <c r="J1047" s="106" t="n">
        <v>1.928551524970656</v>
      </c>
      <c r="K1047" s="107">
        <f>K1046*(1+Tbill_YTM)^(1/52)</f>
        <v/>
      </c>
      <c r="L1047" s="67" t="n"/>
      <c r="M1047" s="104" t="n">
        <v>38635</v>
      </c>
      <c r="N1047" s="108">
        <f>N1046*($I1047/$I1046)</f>
        <v/>
      </c>
      <c r="O1047" s="108">
        <f t="array" ref="O1047">IF(YEAR(M1047)&lt;&gt;YEAR(M1046),IF(O1046&gt;INDEX(Table2xAcq.1[],_xlfn.AGGREGATE(15,6,(ROW(Tableyear1[])-ROW(INDEX(Tableyear1[],1,1))+1)/(YEAR(Tableyear1[])=YEAR(M1046)),1)),O1046-(O1046-INDEX(Table2xAcq.1[],_xlfn.AGGREGATE(15,6,(ROW(Tableyear1[])-ROW(INDEX(Tableyear1[],1,1))+1)/(YEAR(Tableyear1[])=YEAR(M1046)),1)))*$C$25,O1046+MAX($Q$2:Q1046)*$C$19),O1046)*($J1047/$J1046)</f>
        <v/>
      </c>
      <c r="P1047" s="108">
        <f t="array" ref="P1047">IF(YEAR(M1047)&lt;&gt;YEAR(M1046),IF(O1046&gt;INDEX(Table2xAcq.1[],_xlfn.AGGREGATE(15,6,(ROW(Tableyear1[])-ROW(INDEX(Tableyear1[],1,1))+1)/(YEAR(Tableyear1[])=YEAR(M1046)),1)),P1046+(O1046-INDEX(Table2xAcq.1[],_xlfn.AGGREGATE(15,6,(ROW(Tableyear1[])-ROW(INDEX(Tableyear1[],1,1))+1)/(YEAR(Tableyear1[])=YEAR(M1046)),1)))*$C$25,P1046-MAX($Q$2:Q1046)*$C$19),P1046)*(1+Tbill_YTM)^(1/52)</f>
        <v/>
      </c>
      <c r="Q1047" s="72">
        <f>SUM(N1047:P1047)</f>
        <v/>
      </c>
      <c r="R1047" s="72">
        <f>IF(YEAR(M1047)&lt;&gt;YEAR(M1046), R1046*EXP($C$20/52)+(-MAX(Q$2:Q1046)*$C$19), R1046*EXP($C$20/52))</f>
        <v/>
      </c>
      <c r="S1047" s="73">
        <f>Q1047/-R1047</f>
        <v/>
      </c>
      <c r="T1047" s="67" t="n"/>
      <c r="U1047" s="67" t="n"/>
      <c r="V1047" s="67" t="n"/>
    </row>
    <row r="1048">
      <c r="H1048" s="104" t="n">
        <v>38642</v>
      </c>
      <c r="I1048" s="105" t="n">
        <v>1565.11999511718</v>
      </c>
      <c r="J1048" s="106" t="n">
        <v>1.980577559586165</v>
      </c>
      <c r="K1048" s="107">
        <f>K1047*(1+Tbill_YTM)^(1/52)</f>
        <v/>
      </c>
      <c r="L1048" s="67" t="n"/>
      <c r="M1048" s="104" t="n">
        <v>38642</v>
      </c>
      <c r="N1048" s="108">
        <f>N1047*($I1048/$I1047)</f>
        <v/>
      </c>
      <c r="O1048" s="108">
        <f t="array" ref="O1048">IF(YEAR(M1048)&lt;&gt;YEAR(M1047),IF(O1047&gt;INDEX(Table2xAcq.1[],_xlfn.AGGREGATE(15,6,(ROW(Tableyear1[])-ROW(INDEX(Tableyear1[],1,1))+1)/(YEAR(Tableyear1[])=YEAR(M1047)),1)),O1047-(O1047-INDEX(Table2xAcq.1[],_xlfn.AGGREGATE(15,6,(ROW(Tableyear1[])-ROW(INDEX(Tableyear1[],1,1))+1)/(YEAR(Tableyear1[])=YEAR(M1047)),1)))*$C$25,O1047+MAX($Q$2:Q1047)*$C$19),O1047)*($J1048/$J1047)</f>
        <v/>
      </c>
      <c r="P1048" s="108">
        <f t="array" ref="P1048">IF(YEAR(M1048)&lt;&gt;YEAR(M1047),IF(O1047&gt;INDEX(Table2xAcq.1[],_xlfn.AGGREGATE(15,6,(ROW(Tableyear1[])-ROW(INDEX(Tableyear1[],1,1))+1)/(YEAR(Tableyear1[])=YEAR(M1047)),1)),P1047+(O1047-INDEX(Table2xAcq.1[],_xlfn.AGGREGATE(15,6,(ROW(Tableyear1[])-ROW(INDEX(Tableyear1[],1,1))+1)/(YEAR(Tableyear1[])=YEAR(M1047)),1)))*$C$25,P1047-MAX($Q$2:Q1047)*$C$19),P1047)*(1+Tbill_YTM)^(1/52)</f>
        <v/>
      </c>
      <c r="Q1048" s="72">
        <f>SUM(N1048:P1048)</f>
        <v/>
      </c>
      <c r="R1048" s="72">
        <f>IF(YEAR(M1048)&lt;&gt;YEAR(M1047), R1047*EXP($C$20/52)+(-MAX(Q$2:Q1047)*$C$19), R1047*EXP($C$20/52))</f>
        <v/>
      </c>
      <c r="S1048" s="73">
        <f>Q1048/-R1048</f>
        <v/>
      </c>
      <c r="T1048" s="67" t="n"/>
      <c r="U1048" s="67" t="n"/>
      <c r="V1048" s="67" t="n"/>
    </row>
    <row r="1049">
      <c r="H1049" s="104" t="n">
        <v>38649</v>
      </c>
      <c r="I1049" s="105" t="n">
        <v>1557.10998535156</v>
      </c>
      <c r="J1049" s="106" t="n">
        <v>1.960305062086489</v>
      </c>
      <c r="K1049" s="107">
        <f>K1048*(1+Tbill_YTM)^(1/52)</f>
        <v/>
      </c>
      <c r="L1049" s="67" t="n"/>
      <c r="M1049" s="104" t="n">
        <v>38649</v>
      </c>
      <c r="N1049" s="108">
        <f>N1048*($I1049/$I1048)</f>
        <v/>
      </c>
      <c r="O1049" s="108">
        <f t="array" ref="O1049">IF(YEAR(M1049)&lt;&gt;YEAR(M1048),IF(O1048&gt;INDEX(Table2xAcq.1[],_xlfn.AGGREGATE(15,6,(ROW(Tableyear1[])-ROW(INDEX(Tableyear1[],1,1))+1)/(YEAR(Tableyear1[])=YEAR(M1048)),1)),O1048-(O1048-INDEX(Table2xAcq.1[],_xlfn.AGGREGATE(15,6,(ROW(Tableyear1[])-ROW(INDEX(Tableyear1[],1,1))+1)/(YEAR(Tableyear1[])=YEAR(M1048)),1)))*$C$25,O1048+MAX($Q$2:Q1048)*$C$19),O1048)*($J1049/$J1048)</f>
        <v/>
      </c>
      <c r="P1049" s="108">
        <f t="array" ref="P1049">IF(YEAR(M1049)&lt;&gt;YEAR(M1048),IF(O1048&gt;INDEX(Table2xAcq.1[],_xlfn.AGGREGATE(15,6,(ROW(Tableyear1[])-ROW(INDEX(Tableyear1[],1,1))+1)/(YEAR(Tableyear1[])=YEAR(M1048)),1)),P1048+(O1048-INDEX(Table2xAcq.1[],_xlfn.AGGREGATE(15,6,(ROW(Tableyear1[])-ROW(INDEX(Tableyear1[],1,1))+1)/(YEAR(Tableyear1[])=YEAR(M1048)),1)))*$C$25,P1048-MAX($Q$2:Q1048)*$C$19),P1048)*(1+Tbill_YTM)^(1/52)</f>
        <v/>
      </c>
      <c r="Q1049" s="72">
        <f>SUM(N1049:P1049)</f>
        <v/>
      </c>
      <c r="R1049" s="72">
        <f>IF(YEAR(M1049)&lt;&gt;YEAR(M1048), R1048*EXP($C$20/52)+(-MAX(Q$2:Q1048)*$C$19), R1048*EXP($C$20/52))</f>
        <v/>
      </c>
      <c r="S1049" s="73">
        <f>Q1049/-R1049</f>
        <v/>
      </c>
      <c r="T1049" s="67" t="n"/>
      <c r="U1049" s="67" t="n"/>
      <c r="V1049" s="67" t="n"/>
    </row>
    <row r="1050">
      <c r="H1050" s="104" t="n">
        <v>38656</v>
      </c>
      <c r="I1050" s="105" t="n">
        <v>1628.03002929687</v>
      </c>
      <c r="J1050" s="106" t="n">
        <v>2.138872950620065</v>
      </c>
      <c r="K1050" s="107">
        <f>K1049*(1+Tbill_YTM)^(1/52)</f>
        <v/>
      </c>
      <c r="L1050" s="67" t="n"/>
      <c r="M1050" s="104" t="n">
        <v>38656</v>
      </c>
      <c r="N1050" s="108">
        <f>N1049*($I1050/$I1049)</f>
        <v/>
      </c>
      <c r="O1050" s="108">
        <f t="array" ref="O1050">IF(YEAR(M1050)&lt;&gt;YEAR(M1049),IF(O1049&gt;INDEX(Table2xAcq.1[],_xlfn.AGGREGATE(15,6,(ROW(Tableyear1[])-ROW(INDEX(Tableyear1[],1,1))+1)/(YEAR(Tableyear1[])=YEAR(M1049)),1)),O1049-(O1049-INDEX(Table2xAcq.1[],_xlfn.AGGREGATE(15,6,(ROW(Tableyear1[])-ROW(INDEX(Tableyear1[],1,1))+1)/(YEAR(Tableyear1[])=YEAR(M1049)),1)))*$C$25,O1049+MAX($Q$2:Q1049)*$C$19),O1049)*($J1050/$J1049)</f>
        <v/>
      </c>
      <c r="P1050" s="108">
        <f t="array" ref="P1050">IF(YEAR(M1050)&lt;&gt;YEAR(M1049),IF(O1049&gt;INDEX(Table2xAcq.1[],_xlfn.AGGREGATE(15,6,(ROW(Tableyear1[])-ROW(INDEX(Tableyear1[],1,1))+1)/(YEAR(Tableyear1[])=YEAR(M1049)),1)),P1049+(O1049-INDEX(Table2xAcq.1[],_xlfn.AGGREGATE(15,6,(ROW(Tableyear1[])-ROW(INDEX(Tableyear1[],1,1))+1)/(YEAR(Tableyear1[])=YEAR(M1049)),1)))*$C$25,P1049-MAX($Q$2:Q1049)*$C$19),P1049)*(1+Tbill_YTM)^(1/52)</f>
        <v/>
      </c>
      <c r="Q1050" s="72">
        <f>SUM(N1050:P1050)</f>
        <v/>
      </c>
      <c r="R1050" s="72">
        <f>IF(YEAR(M1050)&lt;&gt;YEAR(M1049), R1049*EXP($C$20/52)+(-MAX(Q$2:Q1049)*$C$19), R1049*EXP($C$20/52))</f>
        <v/>
      </c>
      <c r="S1050" s="73">
        <f>Q1050/-R1050</f>
        <v/>
      </c>
      <c r="T1050" s="67" t="n"/>
      <c r="U1050" s="67" t="n"/>
      <c r="V1050" s="67" t="n"/>
    </row>
    <row r="1051">
      <c r="H1051" s="104" t="n">
        <v>38663</v>
      </c>
      <c r="I1051" s="105" t="n">
        <v>1653.35998535156</v>
      </c>
      <c r="J1051" s="106" t="n">
        <v>2.205428919331735</v>
      </c>
      <c r="K1051" s="107">
        <f>K1050*(1+Tbill_YTM)^(1/52)</f>
        <v/>
      </c>
      <c r="L1051" s="67" t="n"/>
      <c r="M1051" s="104" t="n">
        <v>38663</v>
      </c>
      <c r="N1051" s="108">
        <f>N1050*($I1051/$I1050)</f>
        <v/>
      </c>
      <c r="O1051" s="108">
        <f t="array" ref="O1051">IF(YEAR(M1051)&lt;&gt;YEAR(M1050),IF(O1050&gt;INDEX(Table2xAcq.1[],_xlfn.AGGREGATE(15,6,(ROW(Tableyear1[])-ROW(INDEX(Tableyear1[],1,1))+1)/(YEAR(Tableyear1[])=YEAR(M1050)),1)),O1050-(O1050-INDEX(Table2xAcq.1[],_xlfn.AGGREGATE(15,6,(ROW(Tableyear1[])-ROW(INDEX(Tableyear1[],1,1))+1)/(YEAR(Tableyear1[])=YEAR(M1050)),1)))*$C$25,O1050+MAX($Q$2:Q1050)*$C$19),O1050)*($J1051/$J1050)</f>
        <v/>
      </c>
      <c r="P1051" s="108">
        <f t="array" ref="P1051">IF(YEAR(M1051)&lt;&gt;YEAR(M1050),IF(O1050&gt;INDEX(Table2xAcq.1[],_xlfn.AGGREGATE(15,6,(ROW(Tableyear1[])-ROW(INDEX(Tableyear1[],1,1))+1)/(YEAR(Tableyear1[])=YEAR(M1050)),1)),P1050+(O1050-INDEX(Table2xAcq.1[],_xlfn.AGGREGATE(15,6,(ROW(Tableyear1[])-ROW(INDEX(Tableyear1[],1,1))+1)/(YEAR(Tableyear1[])=YEAR(M1050)),1)))*$C$25,P1050-MAX($Q$2:Q1050)*$C$19),P1050)*(1+Tbill_YTM)^(1/52)</f>
        <v/>
      </c>
      <c r="Q1051" s="72">
        <f>SUM(N1051:P1051)</f>
        <v/>
      </c>
      <c r="R1051" s="72">
        <f>IF(YEAR(M1051)&lt;&gt;YEAR(M1050), R1050*EXP($C$20/52)+(-MAX(Q$2:Q1050)*$C$19), R1050*EXP($C$20/52))</f>
        <v/>
      </c>
      <c r="S1051" s="73">
        <f>Q1051/-R1051</f>
        <v/>
      </c>
      <c r="T1051" s="67" t="n"/>
      <c r="U1051" s="67" t="n"/>
      <c r="V1051" s="67" t="n"/>
    </row>
    <row r="1052">
      <c r="H1052" s="104" t="n">
        <v>38670</v>
      </c>
      <c r="I1052" s="105" t="n">
        <v>1679.84997558593</v>
      </c>
      <c r="J1052" s="106" t="n">
        <v>2.276099300922315</v>
      </c>
      <c r="K1052" s="107">
        <f>K1051*(1+Tbill_YTM)^(1/52)</f>
        <v/>
      </c>
      <c r="L1052" s="67" t="n"/>
      <c r="M1052" s="104" t="n">
        <v>38670</v>
      </c>
      <c r="N1052" s="108">
        <f>N1051*($I1052/$I1051)</f>
        <v/>
      </c>
      <c r="O1052" s="108">
        <f t="array" ref="O1052">IF(YEAR(M1052)&lt;&gt;YEAR(M1051),IF(O1051&gt;INDEX(Table2xAcq.1[],_xlfn.AGGREGATE(15,6,(ROW(Tableyear1[])-ROW(INDEX(Tableyear1[],1,1))+1)/(YEAR(Tableyear1[])=YEAR(M1051)),1)),O1051-(O1051-INDEX(Table2xAcq.1[],_xlfn.AGGREGATE(15,6,(ROW(Tableyear1[])-ROW(INDEX(Tableyear1[],1,1))+1)/(YEAR(Tableyear1[])=YEAR(M1051)),1)))*$C$25,O1051+MAX($Q$2:Q1051)*$C$19),O1051)*($J1052/$J1051)</f>
        <v/>
      </c>
      <c r="P1052" s="108">
        <f t="array" ref="P1052">IF(YEAR(M1052)&lt;&gt;YEAR(M1051),IF(O1051&gt;INDEX(Table2xAcq.1[],_xlfn.AGGREGATE(15,6,(ROW(Tableyear1[])-ROW(INDEX(Tableyear1[],1,1))+1)/(YEAR(Tableyear1[])=YEAR(M1051)),1)),P1051+(O1051-INDEX(Table2xAcq.1[],_xlfn.AGGREGATE(15,6,(ROW(Tableyear1[])-ROW(INDEX(Tableyear1[],1,1))+1)/(YEAR(Tableyear1[])=YEAR(M1051)),1)))*$C$25,P1051-MAX($Q$2:Q1051)*$C$19),P1051)*(1+Tbill_YTM)^(1/52)</f>
        <v/>
      </c>
      <c r="Q1052" s="72">
        <f>SUM(N1052:P1052)</f>
        <v/>
      </c>
      <c r="R1052" s="72">
        <f>IF(YEAR(M1052)&lt;&gt;YEAR(M1051), R1051*EXP($C$20/52)+(-MAX(Q$2:Q1051)*$C$19), R1051*EXP($C$20/52))</f>
        <v/>
      </c>
      <c r="S1052" s="73">
        <f>Q1052/-R1052</f>
        <v/>
      </c>
      <c r="T1052" s="67" t="n"/>
      <c r="U1052" s="67" t="n"/>
      <c r="V1052" s="67" t="n"/>
    </row>
    <row r="1053">
      <c r="H1053" s="104" t="n">
        <v>38677</v>
      </c>
      <c r="I1053" s="105" t="n">
        <v>1701.05004882812</v>
      </c>
      <c r="J1053" s="106" t="n">
        <v>2.333549040586382</v>
      </c>
      <c r="K1053" s="107">
        <f>K1052*(1+Tbill_YTM)^(1/52)</f>
        <v/>
      </c>
      <c r="L1053" s="67" t="n"/>
      <c r="M1053" s="104" t="n">
        <v>38677</v>
      </c>
      <c r="N1053" s="108">
        <f>N1052*($I1053/$I1052)</f>
        <v/>
      </c>
      <c r="O1053" s="108">
        <f t="array" ref="O1053">IF(YEAR(M1053)&lt;&gt;YEAR(M1052),IF(O1052&gt;INDEX(Table2xAcq.1[],_xlfn.AGGREGATE(15,6,(ROW(Tableyear1[])-ROW(INDEX(Tableyear1[],1,1))+1)/(YEAR(Tableyear1[])=YEAR(M1052)),1)),O1052-(O1052-INDEX(Table2xAcq.1[],_xlfn.AGGREGATE(15,6,(ROW(Tableyear1[])-ROW(INDEX(Tableyear1[],1,1))+1)/(YEAR(Tableyear1[])=YEAR(M1052)),1)))*$C$25,O1052+MAX($Q$2:Q1052)*$C$19),O1052)*($J1053/$J1052)</f>
        <v/>
      </c>
      <c r="P1053" s="108">
        <f t="array" ref="P1053">IF(YEAR(M1053)&lt;&gt;YEAR(M1052),IF(O1052&gt;INDEX(Table2xAcq.1[],_xlfn.AGGREGATE(15,6,(ROW(Tableyear1[])-ROW(INDEX(Tableyear1[],1,1))+1)/(YEAR(Tableyear1[])=YEAR(M1052)),1)),P1052+(O1052-INDEX(Table2xAcq.1[],_xlfn.AGGREGATE(15,6,(ROW(Tableyear1[])-ROW(INDEX(Tableyear1[],1,1))+1)/(YEAR(Tableyear1[])=YEAR(M1052)),1)))*$C$25,P1052-MAX($Q$2:Q1052)*$C$19),P1052)*(1+Tbill_YTM)^(1/52)</f>
        <v/>
      </c>
      <c r="Q1053" s="72">
        <f>SUM(N1053:P1053)</f>
        <v/>
      </c>
      <c r="R1053" s="72">
        <f>IF(YEAR(M1053)&lt;&gt;YEAR(M1052), R1052*EXP($C$20/52)+(-MAX(Q$2:Q1052)*$C$19), R1052*EXP($C$20/52))</f>
        <v/>
      </c>
      <c r="S1053" s="73">
        <f>Q1053/-R1053</f>
        <v/>
      </c>
      <c r="T1053" s="67" t="n"/>
      <c r="U1053" s="67" t="n"/>
      <c r="V1053" s="67" t="n"/>
    </row>
    <row r="1054">
      <c r="H1054" s="104" t="n">
        <v>38684</v>
      </c>
      <c r="I1054" s="105" t="n">
        <v>1709.09997558593</v>
      </c>
      <c r="J1054" s="106" t="n">
        <v>2.355635279466208</v>
      </c>
      <c r="K1054" s="107">
        <f>K1053*(1+Tbill_YTM)^(1/52)</f>
        <v/>
      </c>
      <c r="L1054" s="67" t="n"/>
      <c r="M1054" s="104" t="n">
        <v>38684</v>
      </c>
      <c r="N1054" s="108">
        <f>N1053*($I1054/$I1053)</f>
        <v/>
      </c>
      <c r="O1054" s="108">
        <f t="array" ref="O1054">IF(YEAR(M1054)&lt;&gt;YEAR(M1053),IF(O1053&gt;INDEX(Table2xAcq.1[],_xlfn.AGGREGATE(15,6,(ROW(Tableyear1[])-ROW(INDEX(Tableyear1[],1,1))+1)/(YEAR(Tableyear1[])=YEAR(M1053)),1)),O1053-(O1053-INDEX(Table2xAcq.1[],_xlfn.AGGREGATE(15,6,(ROW(Tableyear1[])-ROW(INDEX(Tableyear1[],1,1))+1)/(YEAR(Tableyear1[])=YEAR(M1053)),1)))*$C$25,O1053+MAX($Q$2:Q1053)*$C$19),O1053)*($J1054/$J1053)</f>
        <v/>
      </c>
      <c r="P1054" s="108">
        <f t="array" ref="P1054">IF(YEAR(M1054)&lt;&gt;YEAR(M1053),IF(O1053&gt;INDEX(Table2xAcq.1[],_xlfn.AGGREGATE(15,6,(ROW(Tableyear1[])-ROW(INDEX(Tableyear1[],1,1))+1)/(YEAR(Tableyear1[])=YEAR(M1053)),1)),P1053+(O1053-INDEX(Table2xAcq.1[],_xlfn.AGGREGATE(15,6,(ROW(Tableyear1[])-ROW(INDEX(Tableyear1[],1,1))+1)/(YEAR(Tableyear1[])=YEAR(M1053)),1)))*$C$25,P1053-MAX($Q$2:Q1053)*$C$19),P1053)*(1+Tbill_YTM)^(1/52)</f>
        <v/>
      </c>
      <c r="Q1054" s="72">
        <f>SUM(N1054:P1054)</f>
        <v/>
      </c>
      <c r="R1054" s="72">
        <f>IF(YEAR(M1054)&lt;&gt;YEAR(M1053), R1053*EXP($C$20/52)+(-MAX(Q$2:Q1053)*$C$19), R1053*EXP($C$20/52))</f>
        <v/>
      </c>
      <c r="S1054" s="73">
        <f>Q1054/-R1054</f>
        <v/>
      </c>
      <c r="T1054" s="67" t="n"/>
      <c r="U1054" s="67" t="n"/>
      <c r="V1054" s="67" t="n"/>
    </row>
    <row r="1055">
      <c r="H1055" s="104" t="n">
        <v>38691</v>
      </c>
      <c r="I1055" s="105" t="n">
        <v>1692.61999511718</v>
      </c>
      <c r="J1055" s="106" t="n">
        <v>2.310206897333334</v>
      </c>
      <c r="K1055" s="107">
        <f>K1054*(1+Tbill_YTM)^(1/52)</f>
        <v/>
      </c>
      <c r="L1055" s="67" t="n"/>
      <c r="M1055" s="104" t="n">
        <v>38691</v>
      </c>
      <c r="N1055" s="108">
        <f>N1054*($I1055/$I1054)</f>
        <v/>
      </c>
      <c r="O1055" s="108">
        <f t="array" ref="O1055">IF(YEAR(M1055)&lt;&gt;YEAR(M1054),IF(O1054&gt;INDEX(Table2xAcq.1[],_xlfn.AGGREGATE(15,6,(ROW(Tableyear1[])-ROW(INDEX(Tableyear1[],1,1))+1)/(YEAR(Tableyear1[])=YEAR(M1054)),1)),O1054-(O1054-INDEX(Table2xAcq.1[],_xlfn.AGGREGATE(15,6,(ROW(Tableyear1[])-ROW(INDEX(Tableyear1[],1,1))+1)/(YEAR(Tableyear1[])=YEAR(M1054)),1)))*$C$25,O1054+MAX($Q$2:Q1054)*$C$19),O1054)*($J1055/$J1054)</f>
        <v/>
      </c>
      <c r="P1055" s="108">
        <f t="array" ref="P1055">IF(YEAR(M1055)&lt;&gt;YEAR(M1054),IF(O1054&gt;INDEX(Table2xAcq.1[],_xlfn.AGGREGATE(15,6,(ROW(Tableyear1[])-ROW(INDEX(Tableyear1[],1,1))+1)/(YEAR(Tableyear1[])=YEAR(M1054)),1)),P1054+(O1054-INDEX(Table2xAcq.1[],_xlfn.AGGREGATE(15,6,(ROW(Tableyear1[])-ROW(INDEX(Tableyear1[],1,1))+1)/(YEAR(Tableyear1[])=YEAR(M1054)),1)))*$C$25,P1054-MAX($Q$2:Q1054)*$C$19),P1054)*(1+Tbill_YTM)^(1/52)</f>
        <v/>
      </c>
      <c r="Q1055" s="72">
        <f>SUM(N1055:P1055)</f>
        <v/>
      </c>
      <c r="R1055" s="72">
        <f>IF(YEAR(M1055)&lt;&gt;YEAR(M1054), R1054*EXP($C$20/52)+(-MAX(Q$2:Q1054)*$C$19), R1054*EXP($C$20/52))</f>
        <v/>
      </c>
      <c r="S1055" s="73">
        <f>Q1055/-R1055</f>
        <v/>
      </c>
      <c r="T1055" s="67" t="n"/>
      <c r="U1055" s="67" t="n"/>
      <c r="V1055" s="67" t="n"/>
    </row>
    <row r="1056">
      <c r="H1056" s="104" t="n">
        <v>38698</v>
      </c>
      <c r="I1056" s="105" t="n">
        <v>1688.68005371093</v>
      </c>
      <c r="J1056" s="106" t="n">
        <v>2.299451878678154</v>
      </c>
      <c r="K1056" s="107">
        <f>K1055*(1+Tbill_YTM)^(1/52)</f>
        <v/>
      </c>
      <c r="L1056" s="67" t="n"/>
      <c r="M1056" s="104" t="n">
        <v>38698</v>
      </c>
      <c r="N1056" s="108">
        <f>N1055*($I1056/$I1055)</f>
        <v/>
      </c>
      <c r="O1056" s="108">
        <f t="array" ref="O1056">IF(YEAR(M1056)&lt;&gt;YEAR(M1055),IF(O1055&gt;INDEX(Table2xAcq.1[],_xlfn.AGGREGATE(15,6,(ROW(Tableyear1[])-ROW(INDEX(Tableyear1[],1,1))+1)/(YEAR(Tableyear1[])=YEAR(M1055)),1)),O1055-(O1055-INDEX(Table2xAcq.1[],_xlfn.AGGREGATE(15,6,(ROW(Tableyear1[])-ROW(INDEX(Tableyear1[],1,1))+1)/(YEAR(Tableyear1[])=YEAR(M1055)),1)))*$C$25,O1055+MAX($Q$2:Q1055)*$C$19),O1055)*($J1056/$J1055)</f>
        <v/>
      </c>
      <c r="P1056" s="108">
        <f t="array" ref="P1056">IF(YEAR(M1056)&lt;&gt;YEAR(M1055),IF(O1055&gt;INDEX(Table2xAcq.1[],_xlfn.AGGREGATE(15,6,(ROW(Tableyear1[])-ROW(INDEX(Tableyear1[],1,1))+1)/(YEAR(Tableyear1[])=YEAR(M1055)),1)),P1055+(O1055-INDEX(Table2xAcq.1[],_xlfn.AGGREGATE(15,6,(ROW(Tableyear1[])-ROW(INDEX(Tableyear1[],1,1))+1)/(YEAR(Tableyear1[])=YEAR(M1055)),1)))*$C$25,P1055-MAX($Q$2:Q1055)*$C$19),P1055)*(1+Tbill_YTM)^(1/52)</f>
        <v/>
      </c>
      <c r="Q1056" s="72">
        <f>SUM(N1056:P1056)</f>
        <v/>
      </c>
      <c r="R1056" s="72">
        <f>IF(YEAR(M1056)&lt;&gt;YEAR(M1055), R1055*EXP($C$20/52)+(-MAX(Q$2:Q1055)*$C$19), R1055*EXP($C$20/52))</f>
        <v/>
      </c>
      <c r="S1056" s="73">
        <f>Q1056/-R1056</f>
        <v/>
      </c>
      <c r="T1056" s="67" t="n"/>
      <c r="U1056" s="67" t="n"/>
      <c r="V1056" s="67" t="n"/>
    </row>
    <row r="1057">
      <c r="H1057" s="104" t="n">
        <v>38705</v>
      </c>
      <c r="I1057" s="105" t="n">
        <v>1682.92004394531</v>
      </c>
      <c r="J1057" s="106" t="n">
        <v>2.283765230105911</v>
      </c>
      <c r="K1057" s="107">
        <f>K1056*(1+Tbill_YTM)^(1/52)</f>
        <v/>
      </c>
      <c r="L1057" s="67" t="n"/>
      <c r="M1057" s="104" t="n">
        <v>38705</v>
      </c>
      <c r="N1057" s="108">
        <f>N1056*($I1057/$I1056)</f>
        <v/>
      </c>
      <c r="O1057" s="108">
        <f t="array" ref="O1057">IF(YEAR(M1057)&lt;&gt;YEAR(M1056),IF(O1056&gt;INDEX(Table2xAcq.1[],_xlfn.AGGREGATE(15,6,(ROW(Tableyear1[])-ROW(INDEX(Tableyear1[],1,1))+1)/(YEAR(Tableyear1[])=YEAR(M1056)),1)),O1056-(O1056-INDEX(Table2xAcq.1[],_xlfn.AGGREGATE(15,6,(ROW(Tableyear1[])-ROW(INDEX(Tableyear1[],1,1))+1)/(YEAR(Tableyear1[])=YEAR(M1056)),1)))*$C$25,O1056+MAX($Q$2:Q1056)*$C$19),O1056)*($J1057/$J1056)</f>
        <v/>
      </c>
      <c r="P1057" s="108">
        <f t="array" ref="P1057">IF(YEAR(M1057)&lt;&gt;YEAR(M1056),IF(O1056&gt;INDEX(Table2xAcq.1[],_xlfn.AGGREGATE(15,6,(ROW(Tableyear1[])-ROW(INDEX(Tableyear1[],1,1))+1)/(YEAR(Tableyear1[])=YEAR(M1056)),1)),P1056+(O1056-INDEX(Table2xAcq.1[],_xlfn.AGGREGATE(15,6,(ROW(Tableyear1[])-ROW(INDEX(Tableyear1[],1,1))+1)/(YEAR(Tableyear1[])=YEAR(M1056)),1)))*$C$25,P1056-MAX($Q$2:Q1056)*$C$19),P1056)*(1+Tbill_YTM)^(1/52)</f>
        <v/>
      </c>
      <c r="Q1057" s="72">
        <f>SUM(N1057:P1057)</f>
        <v/>
      </c>
      <c r="R1057" s="72">
        <f>IF(YEAR(M1057)&lt;&gt;YEAR(M1056), R1056*EXP($C$20/52)+(-MAX(Q$2:Q1056)*$C$19), R1056*EXP($C$20/52))</f>
        <v/>
      </c>
      <c r="S1057" s="73">
        <f>Q1057/-R1057</f>
        <v/>
      </c>
      <c r="T1057" s="67" t="n"/>
      <c r="U1057" s="67" t="n"/>
      <c r="V1057" s="67" t="n"/>
    </row>
    <row r="1058" ht="17.5" customHeight="1" s="15">
      <c r="A1058" s="4" t="n"/>
      <c r="G1058" s="110" t="inlineStr">
        <is>
          <t>year-end</t>
        </is>
      </c>
      <c r="H1058" s="111" t="n">
        <v>38712</v>
      </c>
      <c r="I1058" s="112" t="n">
        <v>1645.19995117187</v>
      </c>
      <c r="J1058" s="113" t="n">
        <v>2.18139098284173</v>
      </c>
      <c r="K1058" s="114">
        <f>K1057*(1+Tbill_YTM)^(1/52)</f>
        <v/>
      </c>
      <c r="L1058" s="114" t="n"/>
      <c r="M1058" s="111" t="n">
        <v>38712</v>
      </c>
      <c r="N1058" s="118">
        <f>N1057*($I1058/$I1057)</f>
        <v/>
      </c>
      <c r="O1058" s="115">
        <f t="array" ref="O1058">IF(YEAR(M1058)&lt;&gt;YEAR(M1057),IF(O1057&gt;INDEX(Table2xAcq.1[],_xlfn.AGGREGATE(15,6,(ROW(Tableyear1[])-ROW(INDEX(Tableyear1[],1,1))+1)/(YEAR(Tableyear1[])=YEAR(M1057)),1)),O1057-(O1057-INDEX(Table2xAcq.1[],_xlfn.AGGREGATE(15,6,(ROW(Tableyear1[])-ROW(INDEX(Tableyear1[],1,1))+1)/(YEAR(Tableyear1[])=YEAR(M1057)),1)))*$C$25,O1057+MAX($Q$2:Q1057)*$C$19),O1057)*($J1058/$J1057)</f>
        <v/>
      </c>
      <c r="P1058" s="115">
        <f t="array" ref="P1058">IF(YEAR(M1058)&lt;&gt;YEAR(M1057),IF(O1057&gt;INDEX(Table2xAcq.1[],_xlfn.AGGREGATE(15,6,(ROW(Tableyear1[])-ROW(INDEX(Tableyear1[],1,1))+1)/(YEAR(Tableyear1[])=YEAR(M1057)),1)),P1057+(O1057-INDEX(Table2xAcq.1[],_xlfn.AGGREGATE(15,6,(ROW(Tableyear1[])-ROW(INDEX(Tableyear1[],1,1))+1)/(YEAR(Tableyear1[])=YEAR(M1057)),1)))*$C$25,P1057-MAX($Q$2:Q1057)*$C$19),P1057)*(1+Tbill_YTM)^(1/52)</f>
        <v/>
      </c>
      <c r="Q1058" s="116">
        <f>SUM(N1058:P1058)</f>
        <v/>
      </c>
      <c r="R1058" s="119">
        <f>IF(YEAR(M1058)&lt;&gt;YEAR(M1057), R1057*EXP($C$20/52)+(-MAX(Q$2:Q1057)*$C$19), R1057*EXP($C$20/52))</f>
        <v/>
      </c>
      <c r="S1058" s="117">
        <f>Q1058/-R1058</f>
        <v/>
      </c>
      <c r="T1058" s="110" t="n"/>
      <c r="U1058" s="110" t="n"/>
      <c r="V1058" s="110" t="n"/>
    </row>
    <row r="1059" ht="17.5" customHeight="1" s="15">
      <c r="H1059" s="104" t="n">
        <v>38719</v>
      </c>
      <c r="I1059" s="105" t="n">
        <v>1734.98999023437</v>
      </c>
      <c r="J1059" s="106" t="n">
        <v>2.419498431629859</v>
      </c>
      <c r="K1059" s="107">
        <f>K1058*(1+Tbill_YTM)^(1/52)</f>
        <v/>
      </c>
      <c r="L1059" s="67" t="n"/>
      <c r="M1059" s="104" t="n">
        <v>38719</v>
      </c>
      <c r="N1059" s="108">
        <f>N1058*($I1059/$I1058)</f>
        <v/>
      </c>
      <c r="O1059" s="108">
        <f t="array" ref="O1059">IF(YEAR(M1059)&lt;&gt;YEAR(M1058),IF(O1058&gt;INDEX(Table2xAcq.1[],_xlfn.AGGREGATE(15,6,(ROW(Tableyear1[])-ROW(INDEX(Tableyear1[],1,1))+1)/(YEAR(Tableyear1[])=YEAR(M1058)),1)),O1058-(O1058-INDEX(Table2xAcq.1[],_xlfn.AGGREGATE(15,6,(ROW(Tableyear1[])-ROW(INDEX(Tableyear1[],1,1))+1)/(YEAR(Tableyear1[])=YEAR(M1058)),1)))*$C$25,O1058+MAX($Q$2:Q1058)*$C$19),O1058)*($J1059/$J1058)</f>
        <v/>
      </c>
      <c r="P1059" s="108">
        <f t="array" ref="P1059">IF(YEAR(M1059)&lt;&gt;YEAR(M1058),IF(O1058&gt;INDEX(Table2xAcq.1[],_xlfn.AGGREGATE(15,6,(ROW(Tableyear1[])-ROW(INDEX(Tableyear1[],1,1))+1)/(YEAR(Tableyear1[])=YEAR(M1058)),1)),P1058+(O1058-INDEX(Table2xAcq.1[],_xlfn.AGGREGATE(15,6,(ROW(Tableyear1[])-ROW(INDEX(Tableyear1[],1,1))+1)/(YEAR(Tableyear1[])=YEAR(M1058)),1)))*$C$25,P1058-MAX($Q$2:Q1058)*$C$19),P1058)*(1+Tbill_YTM)^(1/52)</f>
        <v/>
      </c>
      <c r="Q1059" s="72">
        <f>SUM(N1059:P1059)</f>
        <v/>
      </c>
      <c r="R1059" s="72">
        <f>IF(YEAR(M1059)&lt;&gt;YEAR(M1058), R1058*EXP($C$20/52)+(-MAX(Q$2:Q1058)*$C$19), R1058*EXP($C$20/52))</f>
        <v/>
      </c>
      <c r="S1059" s="73">
        <f>Q1059/-R1059</f>
        <v/>
      </c>
      <c r="T1059" s="67" t="n"/>
      <c r="U1059" s="67" t="n"/>
      <c r="V1059" s="67" t="n"/>
    </row>
    <row r="1060">
      <c r="H1060" s="104" t="n">
        <v>38726</v>
      </c>
      <c r="I1060" s="105" t="n">
        <v>1746.78002929687</v>
      </c>
      <c r="J1060" s="106" t="n">
        <v>2.452381596583127</v>
      </c>
      <c r="K1060" s="107">
        <f>K1059*(1+Tbill_YTM)^(1/52)</f>
        <v/>
      </c>
      <c r="L1060" s="67" t="n"/>
      <c r="M1060" s="104" t="n">
        <v>38726</v>
      </c>
      <c r="N1060" s="108">
        <f>N1059*($I1060/$I1059)</f>
        <v/>
      </c>
      <c r="O1060" s="108">
        <f t="array" ref="O1060">IF(YEAR(M1060)&lt;&gt;YEAR(M1059),IF(O1059&gt;INDEX(Table2xAcq.1[],_xlfn.AGGREGATE(15,6,(ROW(Tableyear1[])-ROW(INDEX(Tableyear1[],1,1))+1)/(YEAR(Tableyear1[])=YEAR(M1059)),1)),O1059-(O1059-INDEX(Table2xAcq.1[],_xlfn.AGGREGATE(15,6,(ROW(Tableyear1[])-ROW(INDEX(Tableyear1[],1,1))+1)/(YEAR(Tableyear1[])=YEAR(M1059)),1)))*$C$25,O1059+MAX($Q$2:Q1059)*$C$19),O1059)*($J1060/$J1059)</f>
        <v/>
      </c>
      <c r="P1060" s="108">
        <f t="array" ref="P1060">IF(YEAR(M1060)&lt;&gt;YEAR(M1059),IF(O1059&gt;INDEX(Table2xAcq.1[],_xlfn.AGGREGATE(15,6,(ROW(Tableyear1[])-ROW(INDEX(Tableyear1[],1,1))+1)/(YEAR(Tableyear1[])=YEAR(M1059)),1)),P1059+(O1059-INDEX(Table2xAcq.1[],_xlfn.AGGREGATE(15,6,(ROW(Tableyear1[])-ROW(INDEX(Tableyear1[],1,1))+1)/(YEAR(Tableyear1[])=YEAR(M1059)),1)))*$C$25,P1059-MAX($Q$2:Q1059)*$C$19),P1059)*(1+Tbill_YTM)^(1/52)</f>
        <v/>
      </c>
      <c r="Q1060" s="72">
        <f>SUM(N1060:P1060)</f>
        <v/>
      </c>
      <c r="R1060" s="72">
        <f>IF(YEAR(M1060)&lt;&gt;YEAR(M1059), R1059*EXP($C$20/52)+(-MAX(Q$2:Q1059)*$C$19), R1059*EXP($C$20/52))</f>
        <v/>
      </c>
      <c r="S1060" s="73">
        <f>Q1060/-R1060</f>
        <v/>
      </c>
      <c r="T1060" s="67" t="n"/>
      <c r="U1060" s="67" t="n"/>
      <c r="V1060" s="67" t="n"/>
    </row>
    <row r="1061">
      <c r="H1061" s="104" t="n">
        <v>38733</v>
      </c>
      <c r="I1061" s="105" t="n">
        <v>1676.38000488281</v>
      </c>
      <c r="J1061" s="106" t="n">
        <v>2.254706192266146</v>
      </c>
      <c r="K1061" s="107">
        <f>K1060*(1+Tbill_YTM)^(1/52)</f>
        <v/>
      </c>
      <c r="L1061" s="67" t="n"/>
      <c r="M1061" s="104" t="n">
        <v>38733</v>
      </c>
      <c r="N1061" s="108">
        <f>N1060*($I1061/$I1060)</f>
        <v/>
      </c>
      <c r="O1061" s="108">
        <f t="array" ref="O1061">IF(YEAR(M1061)&lt;&gt;YEAR(M1060),IF(O1060&gt;INDEX(Table2xAcq.1[],_xlfn.AGGREGATE(15,6,(ROW(Tableyear1[])-ROW(INDEX(Tableyear1[],1,1))+1)/(YEAR(Tableyear1[])=YEAR(M1060)),1)),O1060-(O1060-INDEX(Table2xAcq.1[],_xlfn.AGGREGATE(15,6,(ROW(Tableyear1[])-ROW(INDEX(Tableyear1[],1,1))+1)/(YEAR(Tableyear1[])=YEAR(M1060)),1)))*$C$25,O1060+MAX($Q$2:Q1060)*$C$19),O1060)*($J1061/$J1060)</f>
        <v/>
      </c>
      <c r="P1061" s="108">
        <f t="array" ref="P1061">IF(YEAR(M1061)&lt;&gt;YEAR(M1060),IF(O1060&gt;INDEX(Table2xAcq.1[],_xlfn.AGGREGATE(15,6,(ROW(Tableyear1[])-ROW(INDEX(Tableyear1[],1,1))+1)/(YEAR(Tableyear1[])=YEAR(M1060)),1)),P1060+(O1060-INDEX(Table2xAcq.1[],_xlfn.AGGREGATE(15,6,(ROW(Tableyear1[])-ROW(INDEX(Tableyear1[],1,1))+1)/(YEAR(Tableyear1[])=YEAR(M1060)),1)))*$C$25,P1060-MAX($Q$2:Q1060)*$C$19),P1060)*(1+Tbill_YTM)^(1/52)</f>
        <v/>
      </c>
      <c r="Q1061" s="72">
        <f>SUM(N1061:P1061)</f>
        <v/>
      </c>
      <c r="R1061" s="72">
        <f>IF(YEAR(M1061)&lt;&gt;YEAR(M1060), R1060*EXP($C$20/52)+(-MAX(Q$2:Q1060)*$C$19), R1060*EXP($C$20/52))</f>
        <v/>
      </c>
      <c r="S1061" s="73">
        <f>Q1061/-R1061</f>
        <v/>
      </c>
      <c r="T1061" s="67" t="n"/>
      <c r="U1061" s="67" t="n"/>
      <c r="V1061" s="67" t="n"/>
    </row>
    <row r="1062">
      <c r="H1062" s="104" t="n">
        <v>38740</v>
      </c>
      <c r="I1062" s="105" t="n">
        <v>1711.10998535156</v>
      </c>
      <c r="J1062" s="106" t="n">
        <v>2.348128807415564</v>
      </c>
      <c r="K1062" s="107">
        <f>K1061*(1+Tbill_YTM)^(1/52)</f>
        <v/>
      </c>
      <c r="L1062" s="67" t="n"/>
      <c r="M1062" s="104" t="n">
        <v>38740</v>
      </c>
      <c r="N1062" s="108">
        <f>N1061*($I1062/$I1061)</f>
        <v/>
      </c>
      <c r="O1062" s="108">
        <f t="array" ref="O1062">IF(YEAR(M1062)&lt;&gt;YEAR(M1061),IF(O1061&gt;INDEX(Table2xAcq.1[],_xlfn.AGGREGATE(15,6,(ROW(Tableyear1[])-ROW(INDEX(Tableyear1[],1,1))+1)/(YEAR(Tableyear1[])=YEAR(M1061)),1)),O1061-(O1061-INDEX(Table2xAcq.1[],_xlfn.AGGREGATE(15,6,(ROW(Tableyear1[])-ROW(INDEX(Tableyear1[],1,1))+1)/(YEAR(Tableyear1[])=YEAR(M1061)),1)))*$C$25,O1061+MAX($Q$2:Q1061)*$C$19),O1061)*($J1062/$J1061)</f>
        <v/>
      </c>
      <c r="P1062" s="108">
        <f t="array" ref="P1062">IF(YEAR(M1062)&lt;&gt;YEAR(M1061),IF(O1061&gt;INDEX(Table2xAcq.1[],_xlfn.AGGREGATE(15,6,(ROW(Tableyear1[])-ROW(INDEX(Tableyear1[],1,1))+1)/(YEAR(Tableyear1[])=YEAR(M1061)),1)),P1061+(O1061-INDEX(Table2xAcq.1[],_xlfn.AGGREGATE(15,6,(ROW(Tableyear1[])-ROW(INDEX(Tableyear1[],1,1))+1)/(YEAR(Tableyear1[])=YEAR(M1061)),1)))*$C$25,P1061-MAX($Q$2:Q1061)*$C$19),P1061)*(1+Tbill_YTM)^(1/52)</f>
        <v/>
      </c>
      <c r="Q1062" s="72">
        <f>SUM(N1062:P1062)</f>
        <v/>
      </c>
      <c r="R1062" s="72">
        <f>IF(YEAR(M1062)&lt;&gt;YEAR(M1061), R1061*EXP($C$20/52)+(-MAX(Q$2:Q1061)*$C$19), R1061*EXP($C$20/52))</f>
        <v/>
      </c>
      <c r="S1062" s="73">
        <f>Q1062/-R1062</f>
        <v/>
      </c>
      <c r="T1062" s="67" t="n"/>
      <c r="U1062" s="67" t="n"/>
      <c r="V1062" s="67" t="n"/>
    </row>
    <row r="1063">
      <c r="H1063" s="104" t="n">
        <v>38747</v>
      </c>
      <c r="I1063" s="105" t="n">
        <v>1664.53002929687</v>
      </c>
      <c r="J1063" s="106" t="n">
        <v>2.220286953184672</v>
      </c>
      <c r="K1063" s="107">
        <f>K1062*(1+Tbill_YTM)^(1/52)</f>
        <v/>
      </c>
      <c r="L1063" s="67" t="n"/>
      <c r="M1063" s="104" t="n">
        <v>38747</v>
      </c>
      <c r="N1063" s="108">
        <f>N1062*($I1063/$I1062)</f>
        <v/>
      </c>
      <c r="O1063" s="108">
        <f t="array" ref="O1063">IF(YEAR(M1063)&lt;&gt;YEAR(M1062),IF(O1062&gt;INDEX(Table2xAcq.1[],_xlfn.AGGREGATE(15,6,(ROW(Tableyear1[])-ROW(INDEX(Tableyear1[],1,1))+1)/(YEAR(Tableyear1[])=YEAR(M1062)),1)),O1062-(O1062-INDEX(Table2xAcq.1[],_xlfn.AGGREGATE(15,6,(ROW(Tableyear1[])-ROW(INDEX(Tableyear1[],1,1))+1)/(YEAR(Tableyear1[])=YEAR(M1062)),1)))*$C$25,O1062+MAX($Q$2:Q1062)*$C$19),O1062)*($J1063/$J1062)</f>
        <v/>
      </c>
      <c r="P1063" s="108">
        <f t="array" ref="P1063">IF(YEAR(M1063)&lt;&gt;YEAR(M1062),IF(O1062&gt;INDEX(Table2xAcq.1[],_xlfn.AGGREGATE(15,6,(ROW(Tableyear1[])-ROW(INDEX(Tableyear1[],1,1))+1)/(YEAR(Tableyear1[])=YEAR(M1062)),1)),P1062+(O1062-INDEX(Table2xAcq.1[],_xlfn.AGGREGATE(15,6,(ROW(Tableyear1[])-ROW(INDEX(Tableyear1[],1,1))+1)/(YEAR(Tableyear1[])=YEAR(M1062)),1)))*$C$25,P1062-MAX($Q$2:Q1062)*$C$19),P1062)*(1+Tbill_YTM)^(1/52)</f>
        <v/>
      </c>
      <c r="Q1063" s="72">
        <f>SUM(N1063:P1063)</f>
        <v/>
      </c>
      <c r="R1063" s="72">
        <f>IF(YEAR(M1063)&lt;&gt;YEAR(M1062), R1062*EXP($C$20/52)+(-MAX(Q$2:Q1062)*$C$19), R1062*EXP($C$20/52))</f>
        <v/>
      </c>
      <c r="S1063" s="73">
        <f>Q1063/-R1063</f>
        <v/>
      </c>
      <c r="T1063" s="67" t="n"/>
      <c r="U1063" s="67" t="n"/>
      <c r="V1063" s="67" t="n"/>
    </row>
    <row r="1064">
      <c r="H1064" s="104" t="n">
        <v>38754</v>
      </c>
      <c r="I1064" s="105" t="n">
        <v>1663.75</v>
      </c>
      <c r="J1064" s="106" t="n">
        <v>2.218206018818262</v>
      </c>
      <c r="K1064" s="107">
        <f>K1063*(1+Tbill_YTM)^(1/52)</f>
        <v/>
      </c>
      <c r="L1064" s="67" t="n"/>
      <c r="M1064" s="104" t="n">
        <v>38754</v>
      </c>
      <c r="N1064" s="108">
        <f>N1063*($I1064/$I1063)</f>
        <v/>
      </c>
      <c r="O1064" s="108">
        <f t="array" ref="O1064">IF(YEAR(M1064)&lt;&gt;YEAR(M1063),IF(O1063&gt;INDEX(Table2xAcq.1[],_xlfn.AGGREGATE(15,6,(ROW(Tableyear1[])-ROW(INDEX(Tableyear1[],1,1))+1)/(YEAR(Tableyear1[])=YEAR(M1063)),1)),O1063-(O1063-INDEX(Table2xAcq.1[],_xlfn.AGGREGATE(15,6,(ROW(Tableyear1[])-ROW(INDEX(Tableyear1[],1,1))+1)/(YEAR(Tableyear1[])=YEAR(M1063)),1)))*$C$25,O1063+MAX($Q$2:Q1063)*$C$19),O1063)*($J1064/$J1063)</f>
        <v/>
      </c>
      <c r="P1064" s="108">
        <f t="array" ref="P1064">IF(YEAR(M1064)&lt;&gt;YEAR(M1063),IF(O1063&gt;INDEX(Table2xAcq.1[],_xlfn.AGGREGATE(15,6,(ROW(Tableyear1[])-ROW(INDEX(Tableyear1[],1,1))+1)/(YEAR(Tableyear1[])=YEAR(M1063)),1)),P1063+(O1063-INDEX(Table2xAcq.1[],_xlfn.AGGREGATE(15,6,(ROW(Tableyear1[])-ROW(INDEX(Tableyear1[],1,1))+1)/(YEAR(Tableyear1[])=YEAR(M1063)),1)))*$C$25,P1063-MAX($Q$2:Q1063)*$C$19),P1063)*(1+Tbill_YTM)^(1/52)</f>
        <v/>
      </c>
      <c r="Q1064" s="72">
        <f>SUM(N1064:P1064)</f>
        <v/>
      </c>
      <c r="R1064" s="72">
        <f>IF(YEAR(M1064)&lt;&gt;YEAR(M1063), R1063*EXP($C$20/52)+(-MAX(Q$2:Q1063)*$C$19), R1063*EXP($C$20/52))</f>
        <v/>
      </c>
      <c r="S1064" s="73">
        <f>Q1064/-R1064</f>
        <v/>
      </c>
      <c r="T1064" s="67" t="n"/>
      <c r="U1064" s="67" t="n"/>
      <c r="V1064" s="67" t="n"/>
    </row>
    <row r="1065">
      <c r="E1065" s="4" t="n"/>
      <c r="F1065" s="4" t="n"/>
      <c r="H1065" s="104" t="n">
        <v>38761</v>
      </c>
      <c r="I1065" s="105" t="n">
        <v>1675.2099609375</v>
      </c>
      <c r="J1065" s="106" t="n">
        <v>2.24876416075904</v>
      </c>
      <c r="K1065" s="107">
        <f>K1064*(1+Tbill_YTM)^(1/52)</f>
        <v/>
      </c>
      <c r="L1065" s="67" t="n"/>
      <c r="M1065" s="104" t="n">
        <v>38761</v>
      </c>
      <c r="N1065" s="108">
        <f>N1064*($I1065/$I1064)</f>
        <v/>
      </c>
      <c r="O1065" s="108">
        <f t="array" ref="O1065">IF(YEAR(M1065)&lt;&gt;YEAR(M1064),IF(O1064&gt;INDEX(Table2xAcq.1[],_xlfn.AGGREGATE(15,6,(ROW(Tableyear1[])-ROW(INDEX(Tableyear1[],1,1))+1)/(YEAR(Tableyear1[])=YEAR(M1064)),1)),O1064-(O1064-INDEX(Table2xAcq.1[],_xlfn.AGGREGATE(15,6,(ROW(Tableyear1[])-ROW(INDEX(Tableyear1[],1,1))+1)/(YEAR(Tableyear1[])=YEAR(M1064)),1)))*$C$25,O1064+MAX($Q$2:Q1064)*$C$19),O1064)*($J1065/$J1064)</f>
        <v/>
      </c>
      <c r="P1065" s="108">
        <f t="array" ref="P1065">IF(YEAR(M1065)&lt;&gt;YEAR(M1064),IF(O1064&gt;INDEX(Table2xAcq.1[],_xlfn.AGGREGATE(15,6,(ROW(Tableyear1[])-ROW(INDEX(Tableyear1[],1,1))+1)/(YEAR(Tableyear1[])=YEAR(M1064)),1)),P1064+(O1064-INDEX(Table2xAcq.1[],_xlfn.AGGREGATE(15,6,(ROW(Tableyear1[])-ROW(INDEX(Tableyear1[],1,1))+1)/(YEAR(Tableyear1[])=YEAR(M1064)),1)))*$C$25,P1064-MAX($Q$2:Q1064)*$C$19),P1064)*(1+Tbill_YTM)^(1/52)</f>
        <v/>
      </c>
      <c r="Q1065" s="72">
        <f>SUM(N1065:P1065)</f>
        <v/>
      </c>
      <c r="R1065" s="72">
        <f>IF(YEAR(M1065)&lt;&gt;YEAR(M1064), R1064*EXP($C$20/52)+(-MAX(Q$2:Q1064)*$C$19), R1064*EXP($C$20/52))</f>
        <v/>
      </c>
      <c r="S1065" s="73">
        <f>Q1065/-R1065</f>
        <v/>
      </c>
      <c r="T1065" s="67" t="n"/>
      <c r="U1065" s="67" t="n"/>
      <c r="V1065" s="67" t="n"/>
    </row>
    <row r="1066">
      <c r="B1066" s="27" t="n"/>
      <c r="C1066" s="4" t="n"/>
      <c r="D1066" s="4" t="n"/>
      <c r="H1066" s="104" t="n">
        <v>38768</v>
      </c>
      <c r="I1066" s="105" t="n">
        <v>1676.5</v>
      </c>
      <c r="J1066" s="106" t="n">
        <v>2.252227599584471</v>
      </c>
      <c r="K1066" s="107">
        <f>K1065*(1+Tbill_YTM)^(1/52)</f>
        <v/>
      </c>
      <c r="L1066" s="67" t="n"/>
      <c r="M1066" s="104" t="n">
        <v>38768</v>
      </c>
      <c r="N1066" s="108">
        <f>N1065*($I1066/$I1065)</f>
        <v/>
      </c>
      <c r="O1066" s="108">
        <f t="array" ref="O1066">IF(YEAR(M1066)&lt;&gt;YEAR(M1065),IF(O1065&gt;INDEX(Table2xAcq.1[],_xlfn.AGGREGATE(15,6,(ROW(Tableyear1[])-ROW(INDEX(Tableyear1[],1,1))+1)/(YEAR(Tableyear1[])=YEAR(M1065)),1)),O1065-(O1065-INDEX(Table2xAcq.1[],_xlfn.AGGREGATE(15,6,(ROW(Tableyear1[])-ROW(INDEX(Tableyear1[],1,1))+1)/(YEAR(Tableyear1[])=YEAR(M1065)),1)))*$C$25,O1065+MAX($Q$2:Q1065)*$C$19),O1065)*($J1066/$J1065)</f>
        <v/>
      </c>
      <c r="P1066" s="108">
        <f t="array" ref="P1066">IF(YEAR(M1066)&lt;&gt;YEAR(M1065),IF(O1065&gt;INDEX(Table2xAcq.1[],_xlfn.AGGREGATE(15,6,(ROW(Tableyear1[])-ROW(INDEX(Tableyear1[],1,1))+1)/(YEAR(Tableyear1[])=YEAR(M1065)),1)),P1065+(O1065-INDEX(Table2xAcq.1[],_xlfn.AGGREGATE(15,6,(ROW(Tableyear1[])-ROW(INDEX(Tableyear1[],1,1))+1)/(YEAR(Tableyear1[])=YEAR(M1065)),1)))*$C$25,P1065-MAX($Q$2:Q1065)*$C$19),P1065)*(1+Tbill_YTM)^(1/52)</f>
        <v/>
      </c>
      <c r="Q1066" s="72">
        <f>SUM(N1066:P1066)</f>
        <v/>
      </c>
      <c r="R1066" s="72">
        <f>IF(YEAR(M1066)&lt;&gt;YEAR(M1065), R1065*EXP($C$20/52)+(-MAX(Q$2:Q1065)*$C$19), R1065*EXP($C$20/52))</f>
        <v/>
      </c>
      <c r="S1066" s="73">
        <f>Q1066/-R1066</f>
        <v/>
      </c>
      <c r="T1066" s="67" t="n"/>
      <c r="U1066" s="67" t="n"/>
      <c r="V1066" s="67" t="n"/>
    </row>
    <row r="1067">
      <c r="H1067" s="104" t="n">
        <v>38775</v>
      </c>
      <c r="I1067" s="105" t="n">
        <v>1684.31994628906</v>
      </c>
      <c r="J1067" s="106" t="n">
        <v>2.273238394525705</v>
      </c>
      <c r="K1067" s="107">
        <f>K1066*(1+Tbill_YTM)^(1/52)</f>
        <v/>
      </c>
      <c r="L1067" s="67" t="n"/>
      <c r="M1067" s="104" t="n">
        <v>38775</v>
      </c>
      <c r="N1067" s="108">
        <f>N1066*($I1067/$I1066)</f>
        <v/>
      </c>
      <c r="O1067" s="108">
        <f t="array" ref="O1067">IF(YEAR(M1067)&lt;&gt;YEAR(M1066),IF(O1066&gt;INDEX(Table2xAcq.1[],_xlfn.AGGREGATE(15,6,(ROW(Tableyear1[])-ROW(INDEX(Tableyear1[],1,1))+1)/(YEAR(Tableyear1[])=YEAR(M1066)),1)),O1066-(O1066-INDEX(Table2xAcq.1[],_xlfn.AGGREGATE(15,6,(ROW(Tableyear1[])-ROW(INDEX(Tableyear1[],1,1))+1)/(YEAR(Tableyear1[])=YEAR(M1066)),1)))*$C$25,O1066+MAX($Q$2:Q1066)*$C$19),O1066)*($J1067/$J1066)</f>
        <v/>
      </c>
      <c r="P1067" s="108">
        <f t="array" ref="P1067">IF(YEAR(M1067)&lt;&gt;YEAR(M1066),IF(O1066&gt;INDEX(Table2xAcq.1[],_xlfn.AGGREGATE(15,6,(ROW(Tableyear1[])-ROW(INDEX(Tableyear1[],1,1))+1)/(YEAR(Tableyear1[])=YEAR(M1066)),1)),P1066+(O1066-INDEX(Table2xAcq.1[],_xlfn.AGGREGATE(15,6,(ROW(Tableyear1[])-ROW(INDEX(Tableyear1[],1,1))+1)/(YEAR(Tableyear1[])=YEAR(M1066)),1)))*$C$25,P1066-MAX($Q$2:Q1066)*$C$19),P1066)*(1+Tbill_YTM)^(1/52)</f>
        <v/>
      </c>
      <c r="Q1067" s="72">
        <f>SUM(N1067:P1067)</f>
        <v/>
      </c>
      <c r="R1067" s="72">
        <f>IF(YEAR(M1067)&lt;&gt;YEAR(M1066), R1066*EXP($C$20/52)+(-MAX(Q$2:Q1066)*$C$19), R1066*EXP($C$20/52))</f>
        <v/>
      </c>
      <c r="S1067" s="73">
        <f>Q1067/-R1067</f>
        <v/>
      </c>
      <c r="T1067" s="67" t="n"/>
      <c r="U1067" s="67" t="n"/>
      <c r="V1067" s="67" t="n"/>
    </row>
    <row r="1068">
      <c r="H1068" s="104" t="n">
        <v>38782</v>
      </c>
      <c r="I1068" s="105" t="n">
        <v>1648.22998046875</v>
      </c>
      <c r="J1068" s="106" t="n">
        <v>2.175820922102363</v>
      </c>
      <c r="K1068" s="107">
        <f>K1067*(1+Tbill_YTM)^(1/52)</f>
        <v/>
      </c>
      <c r="L1068" s="67" t="n"/>
      <c r="M1068" s="104" t="n">
        <v>38782</v>
      </c>
      <c r="N1068" s="108">
        <f>N1067*($I1068/$I1067)</f>
        <v/>
      </c>
      <c r="O1068" s="108">
        <f t="array" ref="O1068">IF(YEAR(M1068)&lt;&gt;YEAR(M1067),IF(O1067&gt;INDEX(Table2xAcq.1[],_xlfn.AGGREGATE(15,6,(ROW(Tableyear1[])-ROW(INDEX(Tableyear1[],1,1))+1)/(YEAR(Tableyear1[])=YEAR(M1067)),1)),O1067-(O1067-INDEX(Table2xAcq.1[],_xlfn.AGGREGATE(15,6,(ROW(Tableyear1[])-ROW(INDEX(Tableyear1[],1,1))+1)/(YEAR(Tableyear1[])=YEAR(M1067)),1)))*$C$25,O1067+MAX($Q$2:Q1067)*$C$19),O1067)*($J1068/$J1067)</f>
        <v/>
      </c>
      <c r="P1068" s="108">
        <f t="array" ref="P1068">IF(YEAR(M1068)&lt;&gt;YEAR(M1067),IF(O1067&gt;INDEX(Table2xAcq.1[],_xlfn.AGGREGATE(15,6,(ROW(Tableyear1[])-ROW(INDEX(Tableyear1[],1,1))+1)/(YEAR(Tableyear1[])=YEAR(M1067)),1)),P1067+(O1067-INDEX(Table2xAcq.1[],_xlfn.AGGREGATE(15,6,(ROW(Tableyear1[])-ROW(INDEX(Tableyear1[],1,1))+1)/(YEAR(Tableyear1[])=YEAR(M1067)),1)))*$C$25,P1067-MAX($Q$2:Q1067)*$C$19),P1067)*(1+Tbill_YTM)^(1/52)</f>
        <v/>
      </c>
      <c r="Q1068" s="72">
        <f>SUM(N1068:P1068)</f>
        <v/>
      </c>
      <c r="R1068" s="72">
        <f>IF(YEAR(M1068)&lt;&gt;YEAR(M1067), R1067*EXP($C$20/52)+(-MAX(Q$2:Q1067)*$C$19), R1067*EXP($C$20/52))</f>
        <v/>
      </c>
      <c r="S1068" s="73">
        <f>Q1068/-R1068</f>
        <v/>
      </c>
      <c r="T1068" s="67" t="n"/>
      <c r="U1068" s="67" t="n"/>
      <c r="V1068" s="67" t="n"/>
    </row>
    <row r="1069">
      <c r="H1069" s="104" t="n">
        <v>38789</v>
      </c>
      <c r="I1069" s="105" t="n">
        <v>1685.66003417968</v>
      </c>
      <c r="J1069" s="106" t="n">
        <v>2.274643410401593</v>
      </c>
      <c r="K1069" s="107">
        <f>K1068*(1+Tbill_YTM)^(1/52)</f>
        <v/>
      </c>
      <c r="L1069" s="67" t="n"/>
      <c r="M1069" s="104" t="n">
        <v>38789</v>
      </c>
      <c r="N1069" s="108">
        <f>N1068*($I1069/$I1068)</f>
        <v/>
      </c>
      <c r="O1069" s="108">
        <f t="array" ref="O1069">IF(YEAR(M1069)&lt;&gt;YEAR(M1068),IF(O1068&gt;INDEX(Table2xAcq.1[],_xlfn.AGGREGATE(15,6,(ROW(Tableyear1[])-ROW(INDEX(Tableyear1[],1,1))+1)/(YEAR(Tableyear1[])=YEAR(M1068)),1)),O1068-(O1068-INDEX(Table2xAcq.1[],_xlfn.AGGREGATE(15,6,(ROW(Tableyear1[])-ROW(INDEX(Tableyear1[],1,1))+1)/(YEAR(Tableyear1[])=YEAR(M1068)),1)))*$C$25,O1068+MAX($Q$2:Q1068)*$C$19),O1068)*($J1069/$J1068)</f>
        <v/>
      </c>
      <c r="P1069" s="108">
        <f t="array" ref="P1069">IF(YEAR(M1069)&lt;&gt;YEAR(M1068),IF(O1068&gt;INDEX(Table2xAcq.1[],_xlfn.AGGREGATE(15,6,(ROW(Tableyear1[])-ROW(INDEX(Tableyear1[],1,1))+1)/(YEAR(Tableyear1[])=YEAR(M1068)),1)),P1068+(O1068-INDEX(Table2xAcq.1[],_xlfn.AGGREGATE(15,6,(ROW(Tableyear1[])-ROW(INDEX(Tableyear1[],1,1))+1)/(YEAR(Tableyear1[])=YEAR(M1068)),1)))*$C$25,P1068-MAX($Q$2:Q1068)*$C$19),P1068)*(1+Tbill_YTM)^(1/52)</f>
        <v/>
      </c>
      <c r="Q1069" s="72">
        <f>SUM(N1069:P1069)</f>
        <v/>
      </c>
      <c r="R1069" s="72">
        <f>IF(YEAR(M1069)&lt;&gt;YEAR(M1068), R1068*EXP($C$20/52)+(-MAX(Q$2:Q1068)*$C$19), R1068*EXP($C$20/52))</f>
        <v/>
      </c>
      <c r="S1069" s="73">
        <f>Q1069/-R1069</f>
        <v/>
      </c>
      <c r="T1069" s="67" t="n"/>
      <c r="U1069" s="67" t="n"/>
      <c r="V1069" s="67" t="n"/>
    </row>
    <row r="1070">
      <c r="H1070" s="104" t="n">
        <v>38796</v>
      </c>
      <c r="I1070" s="105" t="n">
        <v>1679.81005859375</v>
      </c>
      <c r="J1070" s="106" t="n">
        <v>2.258855400781941</v>
      </c>
      <c r="K1070" s="107">
        <f>K1069*(1+Tbill_YTM)^(1/52)</f>
        <v/>
      </c>
      <c r="L1070" s="67" t="n"/>
      <c r="M1070" s="104" t="n">
        <v>38796</v>
      </c>
      <c r="N1070" s="108">
        <f>N1069*($I1070/$I1069)</f>
        <v/>
      </c>
      <c r="O1070" s="108">
        <f t="array" ref="O1070">IF(YEAR(M1070)&lt;&gt;YEAR(M1069),IF(O1069&gt;INDEX(Table2xAcq.1[],_xlfn.AGGREGATE(15,6,(ROW(Tableyear1[])-ROW(INDEX(Tableyear1[],1,1))+1)/(YEAR(Tableyear1[])=YEAR(M1069)),1)),O1069-(O1069-INDEX(Table2xAcq.1[],_xlfn.AGGREGATE(15,6,(ROW(Tableyear1[])-ROW(INDEX(Tableyear1[],1,1))+1)/(YEAR(Tableyear1[])=YEAR(M1069)),1)))*$C$25,O1069+MAX($Q$2:Q1069)*$C$19),O1069)*($J1070/$J1069)</f>
        <v/>
      </c>
      <c r="P1070" s="108">
        <f t="array" ref="P1070">IF(YEAR(M1070)&lt;&gt;YEAR(M1069),IF(O1069&gt;INDEX(Table2xAcq.1[],_xlfn.AGGREGATE(15,6,(ROW(Tableyear1[])-ROW(INDEX(Tableyear1[],1,1))+1)/(YEAR(Tableyear1[])=YEAR(M1069)),1)),P1069+(O1069-INDEX(Table2xAcq.1[],_xlfn.AGGREGATE(15,6,(ROW(Tableyear1[])-ROW(INDEX(Tableyear1[],1,1))+1)/(YEAR(Tableyear1[])=YEAR(M1069)),1)))*$C$25,P1069-MAX($Q$2:Q1069)*$C$19),P1069)*(1+Tbill_YTM)^(1/52)</f>
        <v/>
      </c>
      <c r="Q1070" s="72">
        <f>SUM(N1070:P1070)</f>
        <v/>
      </c>
      <c r="R1070" s="72">
        <f>IF(YEAR(M1070)&lt;&gt;YEAR(M1069), R1069*EXP($C$20/52)+(-MAX(Q$2:Q1069)*$C$19), R1069*EXP($C$20/52))</f>
        <v/>
      </c>
      <c r="S1070" s="73">
        <f>Q1070/-R1070</f>
        <v/>
      </c>
      <c r="T1070" s="67" t="n"/>
      <c r="U1070" s="67" t="n"/>
      <c r="V1070" s="67" t="n"/>
    </row>
    <row r="1071">
      <c r="H1071" s="104" t="n">
        <v>38803</v>
      </c>
      <c r="I1071" s="105" t="n">
        <v>1703.66003417968</v>
      </c>
      <c r="J1071" s="106" t="n">
        <v>2.322997945809794</v>
      </c>
      <c r="K1071" s="107">
        <f>K1070*(1+Tbill_YTM)^(1/52)</f>
        <v/>
      </c>
      <c r="L1071" s="67" t="n"/>
      <c r="M1071" s="104" t="n">
        <v>38803</v>
      </c>
      <c r="N1071" s="108">
        <f>N1070*($I1071/$I1070)</f>
        <v/>
      </c>
      <c r="O1071" s="108">
        <f t="array" ref="O1071">IF(YEAR(M1071)&lt;&gt;YEAR(M1070),IF(O1070&gt;INDEX(Table2xAcq.1[],_xlfn.AGGREGATE(15,6,(ROW(Tableyear1[])-ROW(INDEX(Tableyear1[],1,1))+1)/(YEAR(Tableyear1[])=YEAR(M1070)),1)),O1070-(O1070-INDEX(Table2xAcq.1[],_xlfn.AGGREGATE(15,6,(ROW(Tableyear1[])-ROW(INDEX(Tableyear1[],1,1))+1)/(YEAR(Tableyear1[])=YEAR(M1070)),1)))*$C$25,O1070+MAX($Q$2:Q1070)*$C$19),O1070)*($J1071/$J1070)</f>
        <v/>
      </c>
      <c r="P1071" s="108">
        <f t="array" ref="P1071">IF(YEAR(M1071)&lt;&gt;YEAR(M1070),IF(O1070&gt;INDEX(Table2xAcq.1[],_xlfn.AGGREGATE(15,6,(ROW(Tableyear1[])-ROW(INDEX(Tableyear1[],1,1))+1)/(YEAR(Tableyear1[])=YEAR(M1070)),1)),P1070+(O1070-INDEX(Table2xAcq.1[],_xlfn.AGGREGATE(15,6,(ROW(Tableyear1[])-ROW(INDEX(Tableyear1[],1,1))+1)/(YEAR(Tableyear1[])=YEAR(M1070)),1)))*$C$25,P1070-MAX($Q$2:Q1070)*$C$19),P1070)*(1+Tbill_YTM)^(1/52)</f>
        <v/>
      </c>
      <c r="Q1071" s="72">
        <f>SUM(N1071:P1071)</f>
        <v/>
      </c>
      <c r="R1071" s="72">
        <f>IF(YEAR(M1071)&lt;&gt;YEAR(M1070), R1070*EXP($C$20/52)+(-MAX(Q$2:Q1070)*$C$19), R1070*EXP($C$20/52))</f>
        <v/>
      </c>
      <c r="S1071" s="73">
        <f>Q1071/-R1071</f>
        <v/>
      </c>
      <c r="T1071" s="67" t="n"/>
      <c r="U1071" s="67" t="n"/>
      <c r="V1071" s="67" t="n"/>
    </row>
    <row r="1072">
      <c r="H1072" s="104" t="n">
        <v>38810</v>
      </c>
      <c r="I1072" s="105" t="n">
        <v>1723.03002929687</v>
      </c>
      <c r="J1072" s="106" t="n">
        <v>2.375821229757105</v>
      </c>
      <c r="K1072" s="107">
        <f>K1071*(1+Tbill_YTM)^(1/52)</f>
        <v/>
      </c>
      <c r="L1072" s="67" t="n"/>
      <c r="M1072" s="104" t="n">
        <v>38810</v>
      </c>
      <c r="N1072" s="108">
        <f>N1071*($I1072/$I1071)</f>
        <v/>
      </c>
      <c r="O1072" s="108">
        <f t="array" ref="O1072">IF(YEAR(M1072)&lt;&gt;YEAR(M1071),IF(O1071&gt;INDEX(Table2xAcq.1[],_xlfn.AGGREGATE(15,6,(ROW(Tableyear1[])-ROW(INDEX(Tableyear1[],1,1))+1)/(YEAR(Tableyear1[])=YEAR(M1071)),1)),O1071-(O1071-INDEX(Table2xAcq.1[],_xlfn.AGGREGATE(15,6,(ROW(Tableyear1[])-ROW(INDEX(Tableyear1[],1,1))+1)/(YEAR(Tableyear1[])=YEAR(M1071)),1)))*$C$25,O1071+MAX($Q$2:Q1071)*$C$19),O1071)*($J1072/$J1071)</f>
        <v/>
      </c>
      <c r="P1072" s="108">
        <f t="array" ref="P1072">IF(YEAR(M1072)&lt;&gt;YEAR(M1071),IF(O1071&gt;INDEX(Table2xAcq.1[],_xlfn.AGGREGATE(15,6,(ROW(Tableyear1[])-ROW(INDEX(Tableyear1[],1,1))+1)/(YEAR(Tableyear1[])=YEAR(M1071)),1)),P1071+(O1071-INDEX(Table2xAcq.1[],_xlfn.AGGREGATE(15,6,(ROW(Tableyear1[])-ROW(INDEX(Tableyear1[],1,1))+1)/(YEAR(Tableyear1[])=YEAR(M1071)),1)))*$C$25,P1071-MAX($Q$2:Q1071)*$C$19),P1071)*(1+Tbill_YTM)^(1/52)</f>
        <v/>
      </c>
      <c r="Q1072" s="72">
        <f>SUM(N1072:P1072)</f>
        <v/>
      </c>
      <c r="R1072" s="72">
        <f>IF(YEAR(M1072)&lt;&gt;YEAR(M1071), R1071*EXP($C$20/52)+(-MAX(Q$2:Q1071)*$C$19), R1071*EXP($C$20/52))</f>
        <v/>
      </c>
      <c r="S1072" s="73">
        <f>Q1072/-R1072</f>
        <v/>
      </c>
      <c r="T1072" s="67" t="n"/>
      <c r="U1072" s="67" t="n"/>
      <c r="V1072" s="67" t="n"/>
    </row>
    <row r="1073">
      <c r="H1073" s="104" t="n">
        <v>38817</v>
      </c>
      <c r="I1073" s="105" t="n">
        <v>1712.06994628906</v>
      </c>
      <c r="J1073" s="106" t="n">
        <v>2.345596338203147</v>
      </c>
      <c r="K1073" s="107">
        <f>K1072*(1+Tbill_YTM)^(1/52)</f>
        <v/>
      </c>
      <c r="L1073" s="67" t="n"/>
      <c r="M1073" s="104" t="n">
        <v>38817</v>
      </c>
      <c r="N1073" s="108">
        <f>N1072*($I1073/$I1072)</f>
        <v/>
      </c>
      <c r="O1073" s="108">
        <f t="array" ref="O1073">IF(YEAR(M1073)&lt;&gt;YEAR(M1072),IF(O1072&gt;INDEX(Table2xAcq.1[],_xlfn.AGGREGATE(15,6,(ROW(Tableyear1[])-ROW(INDEX(Tableyear1[],1,1))+1)/(YEAR(Tableyear1[])=YEAR(M1072)),1)),O1072-(O1072-INDEX(Table2xAcq.1[],_xlfn.AGGREGATE(15,6,(ROW(Tableyear1[])-ROW(INDEX(Tableyear1[],1,1))+1)/(YEAR(Tableyear1[])=YEAR(M1072)),1)))*$C$25,O1072+MAX($Q$2:Q1072)*$C$19),O1072)*($J1073/$J1072)</f>
        <v/>
      </c>
      <c r="P1073" s="108">
        <f t="array" ref="P1073">IF(YEAR(M1073)&lt;&gt;YEAR(M1072),IF(O1072&gt;INDEX(Table2xAcq.1[],_xlfn.AGGREGATE(15,6,(ROW(Tableyear1[])-ROW(INDEX(Tableyear1[],1,1))+1)/(YEAR(Tableyear1[])=YEAR(M1072)),1)),P1072+(O1072-INDEX(Table2xAcq.1[],_xlfn.AGGREGATE(15,6,(ROW(Tableyear1[])-ROW(INDEX(Tableyear1[],1,1))+1)/(YEAR(Tableyear1[])=YEAR(M1072)),1)))*$C$25,P1072-MAX($Q$2:Q1072)*$C$19),P1072)*(1+Tbill_YTM)^(1/52)</f>
        <v/>
      </c>
      <c r="Q1073" s="72">
        <f>SUM(N1073:P1073)</f>
        <v/>
      </c>
      <c r="R1073" s="72">
        <f>IF(YEAR(M1073)&lt;&gt;YEAR(M1072), R1072*EXP($C$20/52)+(-MAX(Q$2:Q1072)*$C$19), R1072*EXP($C$20/52))</f>
        <v/>
      </c>
      <c r="S1073" s="73">
        <f>Q1073/-R1073</f>
        <v/>
      </c>
      <c r="T1073" s="67" t="n"/>
      <c r="U1073" s="67" t="n"/>
      <c r="V1073" s="67" t="n"/>
    </row>
    <row r="1074">
      <c r="H1074" s="104" t="n">
        <v>38824</v>
      </c>
      <c r="I1074" s="105" t="n">
        <v>1709.02001953125</v>
      </c>
      <c r="J1074" s="106" t="n">
        <v>2.337239323292146</v>
      </c>
      <c r="K1074" s="107">
        <f>K1073*(1+Tbill_YTM)^(1/52)</f>
        <v/>
      </c>
      <c r="L1074" s="67" t="n"/>
      <c r="M1074" s="104" t="n">
        <v>38824</v>
      </c>
      <c r="N1074" s="108">
        <f>N1073*($I1074/$I1073)</f>
        <v/>
      </c>
      <c r="O1074" s="108">
        <f t="array" ref="O1074">IF(YEAR(M1074)&lt;&gt;YEAR(M1073),IF(O1073&gt;INDEX(Table2xAcq.1[],_xlfn.AGGREGATE(15,6,(ROW(Tableyear1[])-ROW(INDEX(Tableyear1[],1,1))+1)/(YEAR(Tableyear1[])=YEAR(M1073)),1)),O1073-(O1073-INDEX(Table2xAcq.1[],_xlfn.AGGREGATE(15,6,(ROW(Tableyear1[])-ROW(INDEX(Tableyear1[],1,1))+1)/(YEAR(Tableyear1[])=YEAR(M1073)),1)))*$C$25,O1073+MAX($Q$2:Q1073)*$C$19),O1073)*($J1074/$J1073)</f>
        <v/>
      </c>
      <c r="P1074" s="108">
        <f t="array" ref="P1074">IF(YEAR(M1074)&lt;&gt;YEAR(M1073),IF(O1073&gt;INDEX(Table2xAcq.1[],_xlfn.AGGREGATE(15,6,(ROW(Tableyear1[])-ROW(INDEX(Tableyear1[],1,1))+1)/(YEAR(Tableyear1[])=YEAR(M1073)),1)),P1073+(O1073-INDEX(Table2xAcq.1[],_xlfn.AGGREGATE(15,6,(ROW(Tableyear1[])-ROW(INDEX(Tableyear1[],1,1))+1)/(YEAR(Tableyear1[])=YEAR(M1073)),1)))*$C$25,P1073-MAX($Q$2:Q1073)*$C$19),P1073)*(1+Tbill_YTM)^(1/52)</f>
        <v/>
      </c>
      <c r="Q1074" s="72">
        <f>SUM(N1074:P1074)</f>
        <v/>
      </c>
      <c r="R1074" s="72">
        <f>IF(YEAR(M1074)&lt;&gt;YEAR(M1073), R1073*EXP($C$20/52)+(-MAX(Q$2:Q1073)*$C$19), R1073*EXP($C$20/52))</f>
        <v/>
      </c>
      <c r="S1074" s="73">
        <f>Q1074/-R1074</f>
        <v/>
      </c>
      <c r="T1074" s="67" t="n"/>
      <c r="U1074" s="67" t="n"/>
      <c r="V1074" s="67" t="n"/>
    </row>
    <row r="1075">
      <c r="H1075" s="104" t="n">
        <v>38831</v>
      </c>
      <c r="I1075" s="105" t="n">
        <v>1700.7099609375</v>
      </c>
      <c r="J1075" s="106" t="n">
        <v>2.314509811054482</v>
      </c>
      <c r="K1075" s="107">
        <f>K1074*(1+Tbill_YTM)^(1/52)</f>
        <v/>
      </c>
      <c r="L1075" s="67" t="n"/>
      <c r="M1075" s="104" t="n">
        <v>38831</v>
      </c>
      <c r="N1075" s="108">
        <f>N1074*($I1075/$I1074)</f>
        <v/>
      </c>
      <c r="O1075" s="108">
        <f t="array" ref="O1075">IF(YEAR(M1075)&lt;&gt;YEAR(M1074),IF(O1074&gt;INDEX(Table2xAcq.1[],_xlfn.AGGREGATE(15,6,(ROW(Tableyear1[])-ROW(INDEX(Tableyear1[],1,1))+1)/(YEAR(Tableyear1[])=YEAR(M1074)),1)),O1074-(O1074-INDEX(Table2xAcq.1[],_xlfn.AGGREGATE(15,6,(ROW(Tableyear1[])-ROW(INDEX(Tableyear1[],1,1))+1)/(YEAR(Tableyear1[])=YEAR(M1074)),1)))*$C$25,O1074+MAX($Q$2:Q1074)*$C$19),O1074)*($J1075/$J1074)</f>
        <v/>
      </c>
      <c r="P1075" s="108">
        <f t="array" ref="P1075">IF(YEAR(M1075)&lt;&gt;YEAR(M1074),IF(O1074&gt;INDEX(Table2xAcq.1[],_xlfn.AGGREGATE(15,6,(ROW(Tableyear1[])-ROW(INDEX(Tableyear1[],1,1))+1)/(YEAR(Tableyear1[])=YEAR(M1074)),1)),P1074+(O1074-INDEX(Table2xAcq.1[],_xlfn.AGGREGATE(15,6,(ROW(Tableyear1[])-ROW(INDEX(Tableyear1[],1,1))+1)/(YEAR(Tableyear1[])=YEAR(M1074)),1)))*$C$25,P1074-MAX($Q$2:Q1074)*$C$19),P1074)*(1+Tbill_YTM)^(1/52)</f>
        <v/>
      </c>
      <c r="Q1075" s="72">
        <f>SUM(N1075:P1075)</f>
        <v/>
      </c>
      <c r="R1075" s="72">
        <f>IF(YEAR(M1075)&lt;&gt;YEAR(M1074), R1074*EXP($C$20/52)+(-MAX(Q$2:Q1074)*$C$19), R1074*EXP($C$20/52))</f>
        <v/>
      </c>
      <c r="S1075" s="73">
        <f>Q1075/-R1075</f>
        <v/>
      </c>
      <c r="T1075" s="67" t="n"/>
      <c r="U1075" s="67" t="n"/>
      <c r="V1075" s="67" t="n"/>
    </row>
    <row r="1076">
      <c r="H1076" s="104" t="n">
        <v>38838</v>
      </c>
      <c r="I1076" s="105" t="n">
        <v>1713.83996582031</v>
      </c>
      <c r="J1076" s="106" t="n">
        <v>2.350247268726224</v>
      </c>
      <c r="K1076" s="107">
        <f>K1075*(1+Tbill_YTM)^(1/52)</f>
        <v/>
      </c>
      <c r="L1076" s="67" t="n"/>
      <c r="M1076" s="104" t="n">
        <v>38838</v>
      </c>
      <c r="N1076" s="108">
        <f>N1075*($I1076/$I1075)</f>
        <v/>
      </c>
      <c r="O1076" s="108">
        <f t="array" ref="O1076">IF(YEAR(M1076)&lt;&gt;YEAR(M1075),IF(O1075&gt;INDEX(Table2xAcq.1[],_xlfn.AGGREGATE(15,6,(ROW(Tableyear1[])-ROW(INDEX(Tableyear1[],1,1))+1)/(YEAR(Tableyear1[])=YEAR(M1075)),1)),O1075-(O1075-INDEX(Table2xAcq.1[],_xlfn.AGGREGATE(15,6,(ROW(Tableyear1[])-ROW(INDEX(Tableyear1[],1,1))+1)/(YEAR(Tableyear1[])=YEAR(M1075)),1)))*$C$25,O1075+MAX($Q$2:Q1075)*$C$19),O1075)*($J1076/$J1075)</f>
        <v/>
      </c>
      <c r="P1076" s="108">
        <f t="array" ref="P1076">IF(YEAR(M1076)&lt;&gt;YEAR(M1075),IF(O1075&gt;INDEX(Table2xAcq.1[],_xlfn.AGGREGATE(15,6,(ROW(Tableyear1[])-ROW(INDEX(Tableyear1[],1,1))+1)/(YEAR(Tableyear1[])=YEAR(M1075)),1)),P1075+(O1075-INDEX(Table2xAcq.1[],_xlfn.AGGREGATE(15,6,(ROW(Tableyear1[])-ROW(INDEX(Tableyear1[],1,1))+1)/(YEAR(Tableyear1[])=YEAR(M1075)),1)))*$C$25,P1075-MAX($Q$2:Q1075)*$C$19),P1075)*(1+Tbill_YTM)^(1/52)</f>
        <v/>
      </c>
      <c r="Q1076" s="72">
        <f>SUM(N1076:P1076)</f>
        <v/>
      </c>
      <c r="R1076" s="72">
        <f>IF(YEAR(M1076)&lt;&gt;YEAR(M1075), R1075*EXP($C$20/52)+(-MAX(Q$2:Q1075)*$C$19), R1075*EXP($C$20/52))</f>
        <v/>
      </c>
      <c r="S1076" s="73">
        <f>Q1076/-R1076</f>
        <v/>
      </c>
      <c r="T1076" s="67" t="n"/>
      <c r="U1076" s="67" t="n"/>
      <c r="V1076" s="67" t="n"/>
    </row>
    <row r="1077">
      <c r="H1077" s="104" t="n">
        <v>38845</v>
      </c>
      <c r="I1077" s="105" t="n">
        <v>1635.81005859375</v>
      </c>
      <c r="J1077" s="106" t="n">
        <v>2.136237116091691</v>
      </c>
      <c r="K1077" s="107">
        <f>K1076*(1+Tbill_YTM)^(1/52)</f>
        <v/>
      </c>
      <c r="L1077" s="67" t="n"/>
      <c r="M1077" s="104" t="n">
        <v>38845</v>
      </c>
      <c r="N1077" s="108">
        <f>N1076*($I1077/$I1076)</f>
        <v/>
      </c>
      <c r="O1077" s="108">
        <f t="array" ref="O1077">IF(YEAR(M1077)&lt;&gt;YEAR(M1076),IF(O1076&gt;INDEX(Table2xAcq.1[],_xlfn.AGGREGATE(15,6,(ROW(Tableyear1[])-ROW(INDEX(Tableyear1[],1,1))+1)/(YEAR(Tableyear1[])=YEAR(M1076)),1)),O1076-(O1076-INDEX(Table2xAcq.1[],_xlfn.AGGREGATE(15,6,(ROW(Tableyear1[])-ROW(INDEX(Tableyear1[],1,1))+1)/(YEAR(Tableyear1[])=YEAR(M1076)),1)))*$C$25,O1076+MAX($Q$2:Q1076)*$C$19),O1076)*($J1077/$J1076)</f>
        <v/>
      </c>
      <c r="P1077" s="108">
        <f t="array" ref="P1077">IF(YEAR(M1077)&lt;&gt;YEAR(M1076),IF(O1076&gt;INDEX(Table2xAcq.1[],_xlfn.AGGREGATE(15,6,(ROW(Tableyear1[])-ROW(INDEX(Tableyear1[],1,1))+1)/(YEAR(Tableyear1[])=YEAR(M1076)),1)),P1076+(O1076-INDEX(Table2xAcq.1[],_xlfn.AGGREGATE(15,6,(ROW(Tableyear1[])-ROW(INDEX(Tableyear1[],1,1))+1)/(YEAR(Tableyear1[])=YEAR(M1076)),1)))*$C$25,P1076-MAX($Q$2:Q1076)*$C$19),P1076)*(1+Tbill_YTM)^(1/52)</f>
        <v/>
      </c>
      <c r="Q1077" s="72">
        <f>SUM(N1077:P1077)</f>
        <v/>
      </c>
      <c r="R1077" s="72">
        <f>IF(YEAR(M1077)&lt;&gt;YEAR(M1076), R1076*EXP($C$20/52)+(-MAX(Q$2:Q1076)*$C$19), R1076*EXP($C$20/52))</f>
        <v/>
      </c>
      <c r="S1077" s="73">
        <f>Q1077/-R1077</f>
        <v/>
      </c>
      <c r="T1077" s="67" t="n"/>
      <c r="U1077" s="67" t="n"/>
      <c r="V1077" s="67" t="n"/>
    </row>
    <row r="1078">
      <c r="H1078" s="104" t="n">
        <v>38852</v>
      </c>
      <c r="I1078" s="105" t="n">
        <v>1600.85998535156</v>
      </c>
      <c r="J1078" s="106" t="n">
        <v>2.0449531148987</v>
      </c>
      <c r="K1078" s="107">
        <f>K1077*(1+Tbill_YTM)^(1/52)</f>
        <v/>
      </c>
      <c r="L1078" s="67" t="n"/>
      <c r="M1078" s="104" t="n">
        <v>38852</v>
      </c>
      <c r="N1078" s="108">
        <f>N1077*($I1078/$I1077)</f>
        <v/>
      </c>
      <c r="O1078" s="108">
        <f t="array" ref="O1078">IF(YEAR(M1078)&lt;&gt;YEAR(M1077),IF(O1077&gt;INDEX(Table2xAcq.1[],_xlfn.AGGREGATE(15,6,(ROW(Tableyear1[])-ROW(INDEX(Tableyear1[],1,1))+1)/(YEAR(Tableyear1[])=YEAR(M1077)),1)),O1077-(O1077-INDEX(Table2xAcq.1[],_xlfn.AGGREGATE(15,6,(ROW(Tableyear1[])-ROW(INDEX(Tableyear1[],1,1))+1)/(YEAR(Tableyear1[])=YEAR(M1077)),1)))*$C$25,O1077+MAX($Q$2:Q1077)*$C$19),O1077)*($J1078/$J1077)</f>
        <v/>
      </c>
      <c r="P1078" s="108">
        <f t="array" ref="P1078">IF(YEAR(M1078)&lt;&gt;YEAR(M1077),IF(O1077&gt;INDEX(Table2xAcq.1[],_xlfn.AGGREGATE(15,6,(ROW(Tableyear1[])-ROW(INDEX(Tableyear1[],1,1))+1)/(YEAR(Tableyear1[])=YEAR(M1077)),1)),P1077+(O1077-INDEX(Table2xAcq.1[],_xlfn.AGGREGATE(15,6,(ROW(Tableyear1[])-ROW(INDEX(Tableyear1[],1,1))+1)/(YEAR(Tableyear1[])=YEAR(M1077)),1)))*$C$25,P1077-MAX($Q$2:Q1077)*$C$19),P1077)*(1+Tbill_YTM)^(1/52)</f>
        <v/>
      </c>
      <c r="Q1078" s="72">
        <f>SUM(N1078:P1078)</f>
        <v/>
      </c>
      <c r="R1078" s="72">
        <f>IF(YEAR(M1078)&lt;&gt;YEAR(M1077), R1077*EXP($C$20/52)+(-MAX(Q$2:Q1077)*$C$19), R1077*EXP($C$20/52))</f>
        <v/>
      </c>
      <c r="S1078" s="73">
        <f>Q1078/-R1078</f>
        <v/>
      </c>
      <c r="T1078" s="67" t="n"/>
      <c r="U1078" s="67" t="n"/>
      <c r="V1078" s="67" t="n"/>
    </row>
    <row r="1079">
      <c r="H1079" s="104" t="n">
        <v>38859</v>
      </c>
      <c r="I1079" s="105" t="n">
        <v>1606.36999511718</v>
      </c>
      <c r="J1079" s="106" t="n">
        <v>2.05903018814237</v>
      </c>
      <c r="K1079" s="107">
        <f>K1078*(1+Tbill_YTM)^(1/52)</f>
        <v/>
      </c>
      <c r="L1079" s="67" t="n"/>
      <c r="M1079" s="104" t="n">
        <v>38859</v>
      </c>
      <c r="N1079" s="108">
        <f>N1078*($I1079/$I1078)</f>
        <v/>
      </c>
      <c r="O1079" s="108">
        <f t="array" ref="O1079">IF(YEAR(M1079)&lt;&gt;YEAR(M1078),IF(O1078&gt;INDEX(Table2xAcq.1[],_xlfn.AGGREGATE(15,6,(ROW(Tableyear1[])-ROW(INDEX(Tableyear1[],1,1))+1)/(YEAR(Tableyear1[])=YEAR(M1078)),1)),O1078-(O1078-INDEX(Table2xAcq.1[],_xlfn.AGGREGATE(15,6,(ROW(Tableyear1[])-ROW(INDEX(Tableyear1[],1,1))+1)/(YEAR(Tableyear1[])=YEAR(M1078)),1)))*$C$25,O1078+MAX($Q$2:Q1078)*$C$19),O1078)*($J1079/$J1078)</f>
        <v/>
      </c>
      <c r="P1079" s="108">
        <f t="array" ref="P1079">IF(YEAR(M1079)&lt;&gt;YEAR(M1078),IF(O1078&gt;INDEX(Table2xAcq.1[],_xlfn.AGGREGATE(15,6,(ROW(Tableyear1[])-ROW(INDEX(Tableyear1[],1,1))+1)/(YEAR(Tableyear1[])=YEAR(M1078)),1)),P1078+(O1078-INDEX(Table2xAcq.1[],_xlfn.AGGREGATE(15,6,(ROW(Tableyear1[])-ROW(INDEX(Tableyear1[],1,1))+1)/(YEAR(Tableyear1[])=YEAR(M1078)),1)))*$C$25,P1078-MAX($Q$2:Q1078)*$C$19),P1078)*(1+Tbill_YTM)^(1/52)</f>
        <v/>
      </c>
      <c r="Q1079" s="72">
        <f>SUM(N1079:P1079)</f>
        <v/>
      </c>
      <c r="R1079" s="72">
        <f>IF(YEAR(M1079)&lt;&gt;YEAR(M1078), R1078*EXP($C$20/52)+(-MAX(Q$2:Q1078)*$C$19), R1078*EXP($C$20/52))</f>
        <v/>
      </c>
      <c r="S1079" s="73">
        <f>Q1079/-R1079</f>
        <v/>
      </c>
      <c r="T1079" s="67" t="n"/>
      <c r="U1079" s="67" t="n"/>
      <c r="V1079" s="67" t="n"/>
    </row>
    <row r="1080">
      <c r="H1080" s="104" t="n">
        <v>38866</v>
      </c>
      <c r="I1080" s="105" t="n">
        <v>1612.90002441406</v>
      </c>
      <c r="J1080" s="106" t="n">
        <v>2.075770450339248</v>
      </c>
      <c r="K1080" s="107">
        <f>K1079*(1+Tbill_YTM)^(1/52)</f>
        <v/>
      </c>
      <c r="L1080" s="67" t="n"/>
      <c r="M1080" s="104" t="n">
        <v>38866</v>
      </c>
      <c r="N1080" s="108">
        <f>N1079*($I1080/$I1079)</f>
        <v/>
      </c>
      <c r="O1080" s="108">
        <f t="array" ref="O1080">IF(YEAR(M1080)&lt;&gt;YEAR(M1079),IF(O1079&gt;INDEX(Table2xAcq.1[],_xlfn.AGGREGATE(15,6,(ROW(Tableyear1[])-ROW(INDEX(Tableyear1[],1,1))+1)/(YEAR(Tableyear1[])=YEAR(M1079)),1)),O1079-(O1079-INDEX(Table2xAcq.1[],_xlfn.AGGREGATE(15,6,(ROW(Tableyear1[])-ROW(INDEX(Tableyear1[],1,1))+1)/(YEAR(Tableyear1[])=YEAR(M1079)),1)))*$C$25,O1079+MAX($Q$2:Q1079)*$C$19),O1079)*($J1080/$J1079)</f>
        <v/>
      </c>
      <c r="P1080" s="108">
        <f t="array" ref="P1080">IF(YEAR(M1080)&lt;&gt;YEAR(M1079),IF(O1079&gt;INDEX(Table2xAcq.1[],_xlfn.AGGREGATE(15,6,(ROW(Tableyear1[])-ROW(INDEX(Tableyear1[],1,1))+1)/(YEAR(Tableyear1[])=YEAR(M1079)),1)),P1079+(O1079-INDEX(Table2xAcq.1[],_xlfn.AGGREGATE(15,6,(ROW(Tableyear1[])-ROW(INDEX(Tableyear1[],1,1))+1)/(YEAR(Tableyear1[])=YEAR(M1079)),1)))*$C$25,P1079-MAX($Q$2:Q1079)*$C$19),P1079)*(1+Tbill_YTM)^(1/52)</f>
        <v/>
      </c>
      <c r="Q1080" s="72">
        <f>SUM(N1080:P1080)</f>
        <v/>
      </c>
      <c r="R1080" s="72">
        <f>IF(YEAR(M1080)&lt;&gt;YEAR(M1079), R1079*EXP($C$20/52)+(-MAX(Q$2:Q1079)*$C$19), R1079*EXP($C$20/52))</f>
        <v/>
      </c>
      <c r="S1080" s="73">
        <f>Q1080/-R1080</f>
        <v/>
      </c>
      <c r="T1080" s="67" t="n"/>
      <c r="U1080" s="67" t="n"/>
      <c r="V1080" s="67" t="n"/>
    </row>
    <row r="1081" ht="17.5" customHeight="1" s="15" thickBot="1">
      <c r="G1081" s="79" t="inlineStr">
        <is>
          <t>below 100WMA</t>
        </is>
      </c>
      <c r="H1081" s="120" t="n">
        <v>38873</v>
      </c>
      <c r="I1081" s="121" t="n">
        <v>1550.96997070312</v>
      </c>
      <c r="J1081" s="106" t="n">
        <v>1.916364940344551</v>
      </c>
      <c r="K1081" s="107">
        <f>K1080*(1+Tbill_YTM)^(1/52)</f>
        <v/>
      </c>
      <c r="L1081" s="67" t="n"/>
      <c r="M1081" s="120" t="n">
        <v>38873</v>
      </c>
      <c r="N1081" s="108">
        <f>N1080*($I1081/$I1080)</f>
        <v/>
      </c>
      <c r="O1081" s="108">
        <f t="array" ref="O1081">IF(YEAR(M1081)&lt;&gt;YEAR(M1080),IF(O1080&gt;INDEX(Table2xAcq.1[],_xlfn.AGGREGATE(15,6,(ROW(Tableyear1[])-ROW(INDEX(Tableyear1[],1,1))+1)/(YEAR(Tableyear1[])=YEAR(M1080)),1)),O1080-(O1080-INDEX(Table2xAcq.1[],_xlfn.AGGREGATE(15,6,(ROW(Tableyear1[])-ROW(INDEX(Tableyear1[],1,1))+1)/(YEAR(Tableyear1[])=YEAR(M1080)),1)))*$C$25,O1080+MAX($Q$2:Q1080)*$C$19),O1080)*($J1081/$J1080)</f>
        <v/>
      </c>
      <c r="P1081" s="108">
        <f t="array" ref="P1081">IF(YEAR(M1081)&lt;&gt;YEAR(M1080),IF(O1080&gt;INDEX(Table2xAcq.1[],_xlfn.AGGREGATE(15,6,(ROW(Tableyear1[])-ROW(INDEX(Tableyear1[],1,1))+1)/(YEAR(Tableyear1[])=YEAR(M1080)),1)),P1080+(O1080-INDEX(Table2xAcq.1[],_xlfn.AGGREGATE(15,6,(ROW(Tableyear1[])-ROW(INDEX(Tableyear1[],1,1))+1)/(YEAR(Tableyear1[])=YEAR(M1080)),1)))*$C$25,P1080-MAX($Q$2:Q1080)*$C$19),P1080)*(1+Tbill_YTM)^(1/52)</f>
        <v/>
      </c>
      <c r="Q1081" s="72">
        <f>SUM(N1081:P1081)</f>
        <v/>
      </c>
      <c r="R1081" s="72">
        <f>IF(YEAR(M1081)&lt;&gt;YEAR(M1080), R1080*EXP($C$20/52)+(-MAX(Q$2:Q1080)*$C$19), R1080*EXP($C$20/52))</f>
        <v/>
      </c>
      <c r="S1081" s="73">
        <f>Q1081/-R1081</f>
        <v/>
      </c>
      <c r="T1081" s="67" t="n"/>
      <c r="U1081" s="67" t="n"/>
      <c r="V1081" s="67" t="n"/>
    </row>
    <row r="1082" ht="17.5" customHeight="1" s="15" thickBot="1">
      <c r="G1082" s="82" t="inlineStr">
        <is>
          <t>reclaimed 100WMA</t>
        </is>
      </c>
      <c r="H1082" s="122" t="n">
        <v>38880</v>
      </c>
      <c r="I1082" s="123" t="n">
        <v>1562.83996582031</v>
      </c>
      <c r="J1082" s="106" t="n">
        <v>1.945697864790962</v>
      </c>
      <c r="K1082" s="107">
        <f>K1081*(1+Tbill_YTM)^(1/52)</f>
        <v/>
      </c>
      <c r="L1082" s="67" t="n"/>
      <c r="M1082" s="122" t="n">
        <v>38880</v>
      </c>
      <c r="N1082" s="108">
        <f>N1081*($I1082/$I1081)</f>
        <v/>
      </c>
      <c r="O1082" s="108">
        <f t="array" ref="O1082">IF(YEAR(M1082)&lt;&gt;YEAR(M1081),IF(O1081&gt;INDEX(Table2xAcq.1[],_xlfn.AGGREGATE(15,6,(ROW(Tableyear1[])-ROW(INDEX(Tableyear1[],1,1))+1)/(YEAR(Tableyear1[])=YEAR(M1081)),1)),O1081-(O1081-INDEX(Table2xAcq.1[],_xlfn.AGGREGATE(15,6,(ROW(Tableyear1[])-ROW(INDEX(Tableyear1[],1,1))+1)/(YEAR(Tableyear1[])=YEAR(M1081)),1)))*$C$25,O1081+MAX($Q$2:Q1081)*$C$19),O1081)*($J1082/$J1081)</f>
        <v/>
      </c>
      <c r="P1082" s="108">
        <f t="array" ref="P1082">IF(YEAR(M1082)&lt;&gt;YEAR(M1081),IF(O1081&gt;INDEX(Table2xAcq.1[],_xlfn.AGGREGATE(15,6,(ROW(Tableyear1[])-ROW(INDEX(Tableyear1[],1,1))+1)/(YEAR(Tableyear1[])=YEAR(M1081)),1)),P1081+(O1081-INDEX(Table2xAcq.1[],_xlfn.AGGREGATE(15,6,(ROW(Tableyear1[])-ROW(INDEX(Tableyear1[],1,1))+1)/(YEAR(Tableyear1[])=YEAR(M1081)),1)))*$C$25,P1081-MAX($Q$2:Q1081)*$C$19),P1081)*(1+Tbill_YTM)^(1/52)</f>
        <v/>
      </c>
      <c r="Q1082" s="72">
        <f>SUM(N1082:P1082)</f>
        <v/>
      </c>
      <c r="R1082" s="72">
        <f>IF(YEAR(M1082)&lt;&gt;YEAR(M1081), R1081*EXP($C$20/52)+(-MAX(Q$2:Q1081)*$C$19), R1081*EXP($C$20/52))</f>
        <v/>
      </c>
      <c r="S1082" s="73">
        <f>Q1082/-R1082</f>
        <v/>
      </c>
      <c r="T1082" s="67" t="n"/>
      <c r="U1082" s="67" t="n"/>
      <c r="V1082" s="67" t="n"/>
    </row>
    <row r="1083" ht="17.5" customHeight="1" s="15" thickBot="1">
      <c r="G1083" s="88" t="inlineStr">
        <is>
          <t>below 100WMA</t>
        </is>
      </c>
      <c r="H1083" s="126" t="n">
        <v>38887</v>
      </c>
      <c r="I1083" s="127" t="n">
        <v>1551.05004882812</v>
      </c>
      <c r="J1083" s="106" t="n">
        <v>1.91634154319763</v>
      </c>
      <c r="K1083" s="107">
        <f>K1082*(1+Tbill_YTM)^(1/52)</f>
        <v/>
      </c>
      <c r="L1083" s="67" t="n"/>
      <c r="M1083" s="126" t="n">
        <v>38887</v>
      </c>
      <c r="N1083" s="108">
        <f>N1082*($I1083/$I1082)</f>
        <v/>
      </c>
      <c r="O1083" s="108">
        <f t="array" ref="O1083">IF(YEAR(M1083)&lt;&gt;YEAR(M1082),IF(O1082&gt;INDEX(Table2xAcq.1[],_xlfn.AGGREGATE(15,6,(ROW(Tableyear1[])-ROW(INDEX(Tableyear1[],1,1))+1)/(YEAR(Tableyear1[])=YEAR(M1082)),1)),O1082-(O1082-INDEX(Table2xAcq.1[],_xlfn.AGGREGATE(15,6,(ROW(Tableyear1[])-ROW(INDEX(Tableyear1[],1,1))+1)/(YEAR(Tableyear1[])=YEAR(M1082)),1)))*$C$25,O1082+MAX($Q$2:Q1082)*$C$19),O1082)*($J1083/$J1082)</f>
        <v/>
      </c>
      <c r="P1083" s="108">
        <f t="array" ref="P1083">IF(YEAR(M1083)&lt;&gt;YEAR(M1082),IF(O1082&gt;INDEX(Table2xAcq.1[],_xlfn.AGGREGATE(15,6,(ROW(Tableyear1[])-ROW(INDEX(Tableyear1[],1,1))+1)/(YEAR(Tableyear1[])=YEAR(M1082)),1)),P1082+(O1082-INDEX(Table2xAcq.1[],_xlfn.AGGREGATE(15,6,(ROW(Tableyear1[])-ROW(INDEX(Tableyear1[],1,1))+1)/(YEAR(Tableyear1[])=YEAR(M1082)),1)))*$C$25,P1082-MAX($Q$2:Q1082)*$C$19),P1082)*(1+Tbill_YTM)^(1/52)</f>
        <v/>
      </c>
      <c r="Q1083" s="72">
        <f>SUM(N1083:P1083)</f>
        <v/>
      </c>
      <c r="R1083" s="72">
        <f>IF(YEAR(M1083)&lt;&gt;YEAR(M1082), R1082*EXP($C$20/52)+(-MAX(Q$2:Q1082)*$C$19), R1082*EXP($C$20/52))</f>
        <v/>
      </c>
      <c r="S1083" s="73">
        <f>Q1083/-R1083</f>
        <v/>
      </c>
      <c r="T1083" s="67" t="n"/>
      <c r="U1083" s="67" t="n"/>
      <c r="V1083" s="67" t="n"/>
    </row>
    <row r="1084" ht="17.5" customHeight="1" s="15" thickBot="1" thickTop="1">
      <c r="G1084" s="82" t="inlineStr">
        <is>
          <t>reclaimed 100WMA</t>
        </is>
      </c>
      <c r="H1084" s="122" t="n">
        <v>38894</v>
      </c>
      <c r="I1084" s="123" t="n">
        <v>1575.22998046875</v>
      </c>
      <c r="J1084" s="106" t="n">
        <v>1.96837770938873</v>
      </c>
      <c r="K1084" s="107">
        <f>K1083*(1+Tbill_YTM)^(1/52)</f>
        <v/>
      </c>
      <c r="L1084" s="67" t="n"/>
      <c r="M1084" s="122" t="n">
        <v>38894</v>
      </c>
      <c r="N1084" s="108">
        <f>N1083*($I1084/$I1083)</f>
        <v/>
      </c>
      <c r="O1084" s="108">
        <f t="array" ref="O1084">IF(YEAR(M1084)&lt;&gt;YEAR(M1083),IF(O1083&gt;INDEX(Table2xAcq.1[],_xlfn.AGGREGATE(15,6,(ROW(Tableyear1[])-ROW(INDEX(Tableyear1[],1,1))+1)/(YEAR(Tableyear1[])=YEAR(M1083)),1)),O1083-(O1083-INDEX(Table2xAcq.1[],_xlfn.AGGREGATE(15,6,(ROW(Tableyear1[])-ROW(INDEX(Tableyear1[],1,1))+1)/(YEAR(Tableyear1[])=YEAR(M1083)),1)))*$C$25,O1083+MAX($Q$2:Q1083)*$C$19),O1083)*($J1084/$J1083)</f>
        <v/>
      </c>
      <c r="P1084" s="108">
        <f t="array" ref="P1084">IF(YEAR(M1084)&lt;&gt;YEAR(M1083),IF(O1083&gt;INDEX(Table2xAcq.1[],_xlfn.AGGREGATE(15,6,(ROW(Tableyear1[])-ROW(INDEX(Tableyear1[],1,1))+1)/(YEAR(Tableyear1[])=YEAR(M1083)),1)),P1083+(O1083-INDEX(Table2xAcq.1[],_xlfn.AGGREGATE(15,6,(ROW(Tableyear1[])-ROW(INDEX(Tableyear1[],1,1))+1)/(YEAR(Tableyear1[])=YEAR(M1083)),1)))*$C$25,P1083-MAX($Q$2:Q1083)*$C$19),P1083)*(1+Tbill_YTM)^(1/52)</f>
        <v/>
      </c>
      <c r="Q1084" s="72">
        <f>SUM(N1084:P1084)</f>
        <v/>
      </c>
      <c r="R1084" s="72">
        <f>IF(YEAR(M1084)&lt;&gt;YEAR(M1083), R1083*EXP($C$20/52)+(-MAX(Q$2:Q1083)*$C$19), R1083*EXP($C$20/52))</f>
        <v/>
      </c>
      <c r="S1084" s="73">
        <f>Q1084/-R1084</f>
        <v/>
      </c>
      <c r="T1084" s="67" t="n"/>
      <c r="U1084" s="67" t="n"/>
      <c r="V1084" s="67" t="n"/>
    </row>
    <row r="1085" ht="17.5" customHeight="1" s="15" thickBot="1">
      <c r="G1085" s="79" t="inlineStr">
        <is>
          <t>below 100WMA</t>
        </is>
      </c>
      <c r="H1085" s="120" t="n">
        <v>38901</v>
      </c>
      <c r="I1085" s="121" t="n">
        <v>1533.7099609375</v>
      </c>
      <c r="J1085" s="106" t="n">
        <v>1.85994660854339</v>
      </c>
      <c r="K1085" s="107">
        <f>K1084*(1+Tbill_YTM)^(1/52)</f>
        <v/>
      </c>
      <c r="L1085" s="67" t="n"/>
      <c r="M1085" s="120" t="n">
        <v>38901</v>
      </c>
      <c r="N1085" s="108">
        <f>N1084*($I1085/$I1084)</f>
        <v/>
      </c>
      <c r="O1085" s="108">
        <f t="array" ref="O1085">IF(YEAR(M1085)&lt;&gt;YEAR(M1084),IF(O1084&gt;INDEX(Table2xAcq.1[],_xlfn.AGGREGATE(15,6,(ROW(Tableyear1[])-ROW(INDEX(Tableyear1[],1,1))+1)/(YEAR(Tableyear1[])=YEAR(M1084)),1)),O1084-(O1084-INDEX(Table2xAcq.1[],_xlfn.AGGREGATE(15,6,(ROW(Tableyear1[])-ROW(INDEX(Tableyear1[],1,1))+1)/(YEAR(Tableyear1[])=YEAR(M1084)),1)))*$C$25,O1084+MAX($Q$2:Q1084)*$C$19),O1084)*($J1085/$J1084)</f>
        <v/>
      </c>
      <c r="P1085" s="108">
        <f t="array" ref="P1085">IF(YEAR(M1085)&lt;&gt;YEAR(M1084),IF(O1084&gt;INDEX(Table2xAcq.1[],_xlfn.AGGREGATE(15,6,(ROW(Tableyear1[])-ROW(INDEX(Tableyear1[],1,1))+1)/(YEAR(Tableyear1[])=YEAR(M1084)),1)),P1084+(O1084-INDEX(Table2xAcq.1[],_xlfn.AGGREGATE(15,6,(ROW(Tableyear1[])-ROW(INDEX(Tableyear1[],1,1))+1)/(YEAR(Tableyear1[])=YEAR(M1084)),1)))*$C$25,P1084-MAX($Q$2:Q1084)*$C$19),P1084)*(1+Tbill_YTM)^(1/52)</f>
        <v/>
      </c>
      <c r="Q1085" s="72">
        <f>SUM(N1085:P1085)</f>
        <v/>
      </c>
      <c r="R1085" s="72">
        <f>IF(YEAR(M1085)&lt;&gt;YEAR(M1084), R1084*EXP($C$20/52)+(-MAX(Q$2:Q1084)*$C$19), R1084*EXP($C$20/52))</f>
        <v/>
      </c>
      <c r="S1085" s="73">
        <f>Q1085/-R1085</f>
        <v/>
      </c>
      <c r="T1085" s="67" t="n"/>
      <c r="U1085" s="67" t="n"/>
      <c r="V1085" s="67" t="n"/>
    </row>
    <row r="1086">
      <c r="H1086" s="104" t="n">
        <v>38908</v>
      </c>
      <c r="I1086" s="105" t="n">
        <v>1462.17004394531</v>
      </c>
      <c r="J1086" s="106" t="n">
        <v>1.69321358203887</v>
      </c>
      <c r="K1086" s="107">
        <f>K1085*(1+Tbill_YTM)^(1/52)</f>
        <v/>
      </c>
      <c r="L1086" s="67" t="n"/>
      <c r="M1086" s="104" t="n">
        <v>38908</v>
      </c>
      <c r="N1086" s="108">
        <f>N1085*($I1086/$I1085)</f>
        <v/>
      </c>
      <c r="O1086" s="108">
        <f t="array" ref="O1086">IF(YEAR(M1086)&lt;&gt;YEAR(M1085),IF(O1085&gt;INDEX(Table2xAcq.1[],_xlfn.AGGREGATE(15,6,(ROW(Tableyear1[])-ROW(INDEX(Tableyear1[],1,1))+1)/(YEAR(Tableyear1[])=YEAR(M1085)),1)),O1085-(O1085-INDEX(Table2xAcq.1[],_xlfn.AGGREGATE(15,6,(ROW(Tableyear1[])-ROW(INDEX(Tableyear1[],1,1))+1)/(YEAR(Tableyear1[])=YEAR(M1085)),1)))*$C$25,O1085+MAX($Q$2:Q1085)*$C$19),O1085)*($J1086/$J1085)</f>
        <v/>
      </c>
      <c r="P1086" s="108">
        <f t="array" ref="P1086">IF(YEAR(M1086)&lt;&gt;YEAR(M1085),IF(O1085&gt;INDEX(Table2xAcq.1[],_xlfn.AGGREGATE(15,6,(ROW(Tableyear1[])-ROW(INDEX(Tableyear1[],1,1))+1)/(YEAR(Tableyear1[])=YEAR(M1085)),1)),P1085+(O1085-INDEX(Table2xAcq.1[],_xlfn.AGGREGATE(15,6,(ROW(Tableyear1[])-ROW(INDEX(Tableyear1[],1,1))+1)/(YEAR(Tableyear1[])=YEAR(M1085)),1)))*$C$25,P1085-MAX($Q$2:Q1085)*$C$19),P1085)*(1+Tbill_YTM)^(1/52)</f>
        <v/>
      </c>
      <c r="Q1086" s="72">
        <f>SUM(N1086:P1086)</f>
        <v/>
      </c>
      <c r="R1086" s="72">
        <f>IF(YEAR(M1086)&lt;&gt;YEAR(M1085), R1085*EXP($C$20/52)+(-MAX(Q$2:Q1085)*$C$19), R1085*EXP($C$20/52))</f>
        <v/>
      </c>
      <c r="S1086" s="73">
        <f>Q1086/-R1086</f>
        <v/>
      </c>
      <c r="T1086" s="67" t="n"/>
      <c r="U1086" s="67" t="n"/>
      <c r="V1086" s="67" t="n"/>
    </row>
    <row r="1087">
      <c r="H1087" s="104" t="n">
        <v>38915</v>
      </c>
      <c r="I1087" s="105" t="n">
        <v>1451.88000488281</v>
      </c>
      <c r="J1087" s="106" t="n">
        <v>1.66188251972198</v>
      </c>
      <c r="K1087" s="107">
        <f>K1086*(1+Tbill_YTM)^(1/52)</f>
        <v/>
      </c>
      <c r="L1087" s="67" t="n"/>
      <c r="M1087" s="104" t="n">
        <v>38915</v>
      </c>
      <c r="N1087" s="108">
        <f>N1086*($I1087/$I1086)</f>
        <v/>
      </c>
      <c r="O1087" s="108">
        <f t="array" ref="O1087">IF(YEAR(M1087)&lt;&gt;YEAR(M1086),IF(O1086&gt;INDEX(Table2xAcq.1[],_xlfn.AGGREGATE(15,6,(ROW(Tableyear1[])-ROW(INDEX(Tableyear1[],1,1))+1)/(YEAR(Tableyear1[])=YEAR(M1086)),1)),O1086-(O1086-INDEX(Table2xAcq.1[],_xlfn.AGGREGATE(15,6,(ROW(Tableyear1[])-ROW(INDEX(Tableyear1[],1,1))+1)/(YEAR(Tableyear1[])=YEAR(M1086)),1)))*$C$25,O1086+MAX($Q$2:Q1086)*$C$19),O1086)*($J1087/$J1086)</f>
        <v/>
      </c>
      <c r="P1087" s="108">
        <f t="array" ref="P1087">IF(YEAR(M1087)&lt;&gt;YEAR(M1086),IF(O1086&gt;INDEX(Table2xAcq.1[],_xlfn.AGGREGATE(15,6,(ROW(Tableyear1[])-ROW(INDEX(Tableyear1[],1,1))+1)/(YEAR(Tableyear1[])=YEAR(M1086)),1)),P1086+(O1086-INDEX(Table2xAcq.1[],_xlfn.AGGREGATE(15,6,(ROW(Tableyear1[])-ROW(INDEX(Tableyear1[],1,1))+1)/(YEAR(Tableyear1[])=YEAR(M1086)),1)))*$C$25,P1086-MAX($Q$2:Q1086)*$C$19),P1086)*(1+Tbill_YTM)^(1/52)</f>
        <v/>
      </c>
      <c r="Q1087" s="72">
        <f>SUM(N1087:P1087)</f>
        <v/>
      </c>
      <c r="R1087" s="72">
        <f>IF(YEAR(M1087)&lt;&gt;YEAR(M1086), R1086*EXP($C$20/52)+(-MAX(Q$2:Q1086)*$C$19), R1086*EXP($C$20/52))</f>
        <v/>
      </c>
      <c r="S1087" s="73">
        <f>Q1087/-R1087</f>
        <v/>
      </c>
      <c r="T1087" s="67" t="n"/>
      <c r="U1087" s="67" t="n"/>
      <c r="V1087" s="67" t="n"/>
    </row>
    <row r="1088">
      <c r="H1088" s="104" t="n">
        <v>38922</v>
      </c>
      <c r="I1088" s="105" t="n">
        <v>1510.30004882812</v>
      </c>
      <c r="J1088" s="106" t="n">
        <v>1.79483318328857</v>
      </c>
      <c r="K1088" s="107">
        <f>K1087*(1+Tbill_YTM)^(1/52)</f>
        <v/>
      </c>
      <c r="L1088" s="67" t="n"/>
      <c r="M1088" s="104" t="n">
        <v>38922</v>
      </c>
      <c r="N1088" s="108">
        <f>N1087*($I1088/$I1087)</f>
        <v/>
      </c>
      <c r="O1088" s="108">
        <f t="array" ref="O1088">IF(YEAR(M1088)&lt;&gt;YEAR(M1087),IF(O1087&gt;INDEX(Table2xAcq.1[],_xlfn.AGGREGATE(15,6,(ROW(Tableyear1[])-ROW(INDEX(Tableyear1[],1,1))+1)/(YEAR(Tableyear1[])=YEAR(M1087)),1)),O1087-(O1087-INDEX(Table2xAcq.1[],_xlfn.AGGREGATE(15,6,(ROW(Tableyear1[])-ROW(INDEX(Tableyear1[],1,1))+1)/(YEAR(Tableyear1[])=YEAR(M1087)),1)))*$C$25,O1087+MAX($Q$2:Q1087)*$C$19),O1087)*($J1088/$J1087)</f>
        <v/>
      </c>
      <c r="P1088" s="108">
        <f t="array" ref="P1088">IF(YEAR(M1088)&lt;&gt;YEAR(M1087),IF(O1087&gt;INDEX(Table2xAcq.1[],_xlfn.AGGREGATE(15,6,(ROW(Tableyear1[])-ROW(INDEX(Tableyear1[],1,1))+1)/(YEAR(Tableyear1[])=YEAR(M1087)),1)),P1087+(O1087-INDEX(Table2xAcq.1[],_xlfn.AGGREGATE(15,6,(ROW(Tableyear1[])-ROW(INDEX(Tableyear1[],1,1))+1)/(YEAR(Tableyear1[])=YEAR(M1087)),1)))*$C$25,P1087-MAX($Q$2:Q1087)*$C$19),P1087)*(1+Tbill_YTM)^(1/52)</f>
        <v/>
      </c>
      <c r="Q1088" s="72">
        <f>SUM(N1088:P1088)</f>
        <v/>
      </c>
      <c r="R1088" s="72">
        <f>IF(YEAR(M1088)&lt;&gt;YEAR(M1087), R1087*EXP($C$20/52)+(-MAX(Q$2:Q1087)*$C$19), R1087*EXP($C$20/52))</f>
        <v/>
      </c>
      <c r="S1088" s="73">
        <f>Q1088/-R1088</f>
        <v/>
      </c>
      <c r="T1088" s="67" t="n"/>
      <c r="U1088" s="67" t="n"/>
      <c r="V1088" s="67" t="n"/>
    </row>
    <row r="1089">
      <c r="H1089" s="104" t="n">
        <v>38929</v>
      </c>
      <c r="I1089" s="105" t="n">
        <v>1503.83996582031</v>
      </c>
      <c r="J1089" s="106" t="n">
        <v>1.7749456167221</v>
      </c>
      <c r="K1089" s="107">
        <f>K1088*(1+Tbill_YTM)^(1/52)</f>
        <v/>
      </c>
      <c r="L1089" s="67" t="n"/>
      <c r="M1089" s="104" t="n">
        <v>38929</v>
      </c>
      <c r="N1089" s="108">
        <f>N1088*($I1089/$I1088)</f>
        <v/>
      </c>
      <c r="O1089" s="108">
        <f t="array" ref="O1089">IF(YEAR(M1089)&lt;&gt;YEAR(M1088),IF(O1088&gt;INDEX(Table2xAcq.1[],_xlfn.AGGREGATE(15,6,(ROW(Tableyear1[])-ROW(INDEX(Tableyear1[],1,1))+1)/(YEAR(Tableyear1[])=YEAR(M1088)),1)),O1088-(O1088-INDEX(Table2xAcq.1[],_xlfn.AGGREGATE(15,6,(ROW(Tableyear1[])-ROW(INDEX(Tableyear1[],1,1))+1)/(YEAR(Tableyear1[])=YEAR(M1088)),1)))*$C$25,O1088+MAX($Q$2:Q1088)*$C$19),O1088)*($J1089/$J1088)</f>
        <v/>
      </c>
      <c r="P1089" s="108">
        <f t="array" ref="P1089">IF(YEAR(M1089)&lt;&gt;YEAR(M1088),IF(O1088&gt;INDEX(Table2xAcq.1[],_xlfn.AGGREGATE(15,6,(ROW(Tableyear1[])-ROW(INDEX(Tableyear1[],1,1))+1)/(YEAR(Tableyear1[])=YEAR(M1088)),1)),P1088+(O1088-INDEX(Table2xAcq.1[],_xlfn.AGGREGATE(15,6,(ROW(Tableyear1[])-ROW(INDEX(Tableyear1[],1,1))+1)/(YEAR(Tableyear1[])=YEAR(M1088)),1)))*$C$25,P1088-MAX($Q$2:Q1088)*$C$19),P1088)*(1+Tbill_YTM)^(1/52)</f>
        <v/>
      </c>
      <c r="Q1089" s="72">
        <f>SUM(N1089:P1089)</f>
        <v/>
      </c>
      <c r="R1089" s="72">
        <f>IF(YEAR(M1089)&lt;&gt;YEAR(M1088), R1088*EXP($C$20/52)+(-MAX(Q$2:Q1088)*$C$19), R1088*EXP($C$20/52))</f>
        <v/>
      </c>
      <c r="S1089" s="73">
        <f>Q1089/-R1089</f>
        <v/>
      </c>
      <c r="T1089" s="67" t="n"/>
      <c r="U1089" s="67" t="n"/>
      <c r="V1089" s="67" t="n"/>
    </row>
    <row r="1090">
      <c r="H1090" s="104" t="n">
        <v>38936</v>
      </c>
      <c r="I1090" s="105" t="n">
        <v>1486.73999023437</v>
      </c>
      <c r="J1090" s="106" t="n">
        <v>1.73544120788574</v>
      </c>
      <c r="K1090" s="107">
        <f>K1089*(1+Tbill_YTM)^(1/52)</f>
        <v/>
      </c>
      <c r="L1090" s="67" t="n"/>
      <c r="M1090" s="104" t="n">
        <v>38936</v>
      </c>
      <c r="N1090" s="108">
        <f>N1089*($I1090/$I1089)</f>
        <v/>
      </c>
      <c r="O1090" s="108">
        <f t="array" ref="O1090">IF(YEAR(M1090)&lt;&gt;YEAR(M1089),IF(O1089&gt;INDEX(Table2xAcq.1[],_xlfn.AGGREGATE(15,6,(ROW(Tableyear1[])-ROW(INDEX(Tableyear1[],1,1))+1)/(YEAR(Tableyear1[])=YEAR(M1089)),1)),O1089-(O1089-INDEX(Table2xAcq.1[],_xlfn.AGGREGATE(15,6,(ROW(Tableyear1[])-ROW(INDEX(Tableyear1[],1,1))+1)/(YEAR(Tableyear1[])=YEAR(M1089)),1)))*$C$25,O1089+MAX($Q$2:Q1089)*$C$19),O1089)*($J1090/$J1089)</f>
        <v/>
      </c>
      <c r="P1090" s="108">
        <f t="array" ref="P1090">IF(YEAR(M1090)&lt;&gt;YEAR(M1089),IF(O1089&gt;INDEX(Table2xAcq.1[],_xlfn.AGGREGATE(15,6,(ROW(Tableyear1[])-ROW(INDEX(Tableyear1[],1,1))+1)/(YEAR(Tableyear1[])=YEAR(M1089)),1)),P1089+(O1089-INDEX(Table2xAcq.1[],_xlfn.AGGREGATE(15,6,(ROW(Tableyear1[])-ROW(INDEX(Tableyear1[],1,1))+1)/(YEAR(Tableyear1[])=YEAR(M1089)),1)))*$C$25,P1089-MAX($Q$2:Q1089)*$C$19),P1089)*(1+Tbill_YTM)^(1/52)</f>
        <v/>
      </c>
      <c r="Q1090" s="72">
        <f>SUM(N1090:P1090)</f>
        <v/>
      </c>
      <c r="R1090" s="72">
        <f>IF(YEAR(M1090)&lt;&gt;YEAR(M1089), R1089*EXP($C$20/52)+(-MAX(Q$2:Q1089)*$C$19), R1089*EXP($C$20/52))</f>
        <v/>
      </c>
      <c r="S1090" s="73">
        <f>Q1090/-R1090</f>
        <v/>
      </c>
      <c r="T1090" s="67" t="n"/>
      <c r="U1090" s="67" t="n"/>
      <c r="V1090" s="67" t="n"/>
    </row>
    <row r="1091" ht="17.5" customHeight="1" s="15" thickBot="1">
      <c r="G1091" s="82" t="inlineStr">
        <is>
          <t>reclaimed 100WMA</t>
        </is>
      </c>
      <c r="H1091" s="122" t="n">
        <v>38943</v>
      </c>
      <c r="I1091" s="123" t="n">
        <v>1576.4599609375</v>
      </c>
      <c r="J1091" s="106" t="n">
        <v>1.93977129459381</v>
      </c>
      <c r="K1091" s="107">
        <f>K1090*(1+Tbill_YTM)^(1/52)</f>
        <v/>
      </c>
      <c r="L1091" s="67" t="n"/>
      <c r="M1091" s="122" t="n">
        <v>38943</v>
      </c>
      <c r="N1091" s="108">
        <f>N1090*($I1091/$I1090)</f>
        <v/>
      </c>
      <c r="O1091" s="108">
        <f t="array" ref="O1091">IF(YEAR(M1091)&lt;&gt;YEAR(M1090),IF(O1090&gt;INDEX(Table2xAcq.1[],_xlfn.AGGREGATE(15,6,(ROW(Tableyear1[])-ROW(INDEX(Tableyear1[],1,1))+1)/(YEAR(Tableyear1[])=YEAR(M1090)),1)),O1090-(O1090-INDEX(Table2xAcq.1[],_xlfn.AGGREGATE(15,6,(ROW(Tableyear1[])-ROW(INDEX(Tableyear1[],1,1))+1)/(YEAR(Tableyear1[])=YEAR(M1090)),1)))*$C$25,O1090+MAX($Q$2:Q1090)*$C$19),O1090)*($J1091/$J1090)</f>
        <v/>
      </c>
      <c r="P1091" s="108">
        <f t="array" ref="P1091">IF(YEAR(M1091)&lt;&gt;YEAR(M1090),IF(O1090&gt;INDEX(Table2xAcq.1[],_xlfn.AGGREGATE(15,6,(ROW(Tableyear1[])-ROW(INDEX(Tableyear1[],1,1))+1)/(YEAR(Tableyear1[])=YEAR(M1090)),1)),P1090+(O1090-INDEX(Table2xAcq.1[],_xlfn.AGGREGATE(15,6,(ROW(Tableyear1[])-ROW(INDEX(Tableyear1[],1,1))+1)/(YEAR(Tableyear1[])=YEAR(M1090)),1)))*$C$25,P1090-MAX($Q$2:Q1090)*$C$19),P1090)*(1+Tbill_YTM)^(1/52)</f>
        <v/>
      </c>
      <c r="Q1091" s="72">
        <f>SUM(N1091:P1091)</f>
        <v/>
      </c>
      <c r="R1091" s="72">
        <f>IF(YEAR(M1091)&lt;&gt;YEAR(M1090), R1090*EXP($C$20/52)+(-MAX(Q$2:Q1090)*$C$19), R1090*EXP($C$20/52))</f>
        <v/>
      </c>
      <c r="S1091" s="73">
        <f>Q1091/-R1091</f>
        <v/>
      </c>
      <c r="T1091" s="67" t="n"/>
      <c r="U1091" s="67" t="n"/>
      <c r="V1091" s="67" t="n"/>
    </row>
    <row r="1092" ht="17.5" customHeight="1" s="15" thickBot="1">
      <c r="G1092" s="79" t="inlineStr">
        <is>
          <t>below 100WMA</t>
        </is>
      </c>
      <c r="H1092" s="120" t="n">
        <v>38950</v>
      </c>
      <c r="I1092" s="121" t="n">
        <v>1557.69995117187</v>
      </c>
      <c r="J1092" s="106" t="n">
        <v>1.89890551567077</v>
      </c>
      <c r="K1092" s="107">
        <f>K1091*(1+Tbill_YTM)^(1/52)</f>
        <v/>
      </c>
      <c r="L1092" s="67" t="n"/>
      <c r="M1092" s="120" t="n">
        <v>38950</v>
      </c>
      <c r="N1092" s="108">
        <f>N1091*($I1092/$I1091)</f>
        <v/>
      </c>
      <c r="O1092" s="108">
        <f t="array" ref="O1092">IF(YEAR(M1092)&lt;&gt;YEAR(M1091),IF(O1091&gt;INDEX(Table2xAcq.1[],_xlfn.AGGREGATE(15,6,(ROW(Tableyear1[])-ROW(INDEX(Tableyear1[],1,1))+1)/(YEAR(Tableyear1[])=YEAR(M1091)),1)),O1091-(O1091-INDEX(Table2xAcq.1[],_xlfn.AGGREGATE(15,6,(ROW(Tableyear1[])-ROW(INDEX(Tableyear1[],1,1))+1)/(YEAR(Tableyear1[])=YEAR(M1091)),1)))*$C$25,O1091+MAX($Q$2:Q1091)*$C$19),O1091)*($J1092/$J1091)</f>
        <v/>
      </c>
      <c r="P1092" s="108">
        <f t="array" ref="P1092">IF(YEAR(M1092)&lt;&gt;YEAR(M1091),IF(O1091&gt;INDEX(Table2xAcq.1[],_xlfn.AGGREGATE(15,6,(ROW(Tableyear1[])-ROW(INDEX(Tableyear1[],1,1))+1)/(YEAR(Tableyear1[])=YEAR(M1091)),1)),P1091+(O1091-INDEX(Table2xAcq.1[],_xlfn.AGGREGATE(15,6,(ROW(Tableyear1[])-ROW(INDEX(Tableyear1[],1,1))+1)/(YEAR(Tableyear1[])=YEAR(M1091)),1)))*$C$25,P1091-MAX($Q$2:Q1091)*$C$19),P1091)*(1+Tbill_YTM)^(1/52)</f>
        <v/>
      </c>
      <c r="Q1092" s="72">
        <f>SUM(N1092:P1092)</f>
        <v/>
      </c>
      <c r="R1092" s="72">
        <f>IF(YEAR(M1092)&lt;&gt;YEAR(M1091), R1091*EXP($C$20/52)+(-MAX(Q$2:Q1091)*$C$19), R1091*EXP($C$20/52))</f>
        <v/>
      </c>
      <c r="S1092" s="73">
        <f>Q1092/-R1092</f>
        <v/>
      </c>
      <c r="T1092" s="67" t="n"/>
      <c r="U1092" s="67" t="n"/>
      <c r="V1092" s="67" t="n"/>
    </row>
    <row r="1093" ht="17.5" customHeight="1" s="15" thickBot="1">
      <c r="G1093" s="82" t="inlineStr">
        <is>
          <t>reclaimed 100WMA</t>
        </is>
      </c>
      <c r="H1093" s="122" t="n">
        <v>38957</v>
      </c>
      <c r="I1093" s="123" t="n">
        <v>1589.46997070312</v>
      </c>
      <c r="J1093" s="106" t="n">
        <v>1.97110283374786</v>
      </c>
      <c r="K1093" s="107">
        <f>K1092*(1+Tbill_YTM)^(1/52)</f>
        <v/>
      </c>
      <c r="L1093" s="67" t="n"/>
      <c r="M1093" s="122" t="n">
        <v>38957</v>
      </c>
      <c r="N1093" s="108">
        <f>N1092*($I1093/$I1092)</f>
        <v/>
      </c>
      <c r="O1093" s="108">
        <f t="array" ref="O1093">IF(YEAR(M1093)&lt;&gt;YEAR(M1092),IF(O1092&gt;INDEX(Table2xAcq.1[],_xlfn.AGGREGATE(15,6,(ROW(Tableyear1[])-ROW(INDEX(Tableyear1[],1,1))+1)/(YEAR(Tableyear1[])=YEAR(M1092)),1)),O1092-(O1092-INDEX(Table2xAcq.1[],_xlfn.AGGREGATE(15,6,(ROW(Tableyear1[])-ROW(INDEX(Tableyear1[],1,1))+1)/(YEAR(Tableyear1[])=YEAR(M1092)),1)))*$C$25,O1092+MAX($Q$2:Q1092)*$C$19),O1092)*($J1093/$J1092)</f>
        <v/>
      </c>
      <c r="P1093" s="108">
        <f t="array" ref="P1093">IF(YEAR(M1093)&lt;&gt;YEAR(M1092),IF(O1092&gt;INDEX(Table2xAcq.1[],_xlfn.AGGREGATE(15,6,(ROW(Tableyear1[])-ROW(INDEX(Tableyear1[],1,1))+1)/(YEAR(Tableyear1[])=YEAR(M1092)),1)),P1092+(O1092-INDEX(Table2xAcq.1[],_xlfn.AGGREGATE(15,6,(ROW(Tableyear1[])-ROW(INDEX(Tableyear1[],1,1))+1)/(YEAR(Tableyear1[])=YEAR(M1092)),1)))*$C$25,P1092-MAX($Q$2:Q1092)*$C$19),P1092)*(1+Tbill_YTM)^(1/52)</f>
        <v/>
      </c>
      <c r="Q1093" s="72">
        <f>SUM(N1093:P1093)</f>
        <v/>
      </c>
      <c r="R1093" s="72">
        <f>IF(YEAR(M1093)&lt;&gt;YEAR(M1092), R1092*EXP($C$20/52)+(-MAX(Q$2:Q1092)*$C$19), R1092*EXP($C$20/52))</f>
        <v/>
      </c>
      <c r="S1093" s="73">
        <f>Q1093/-R1093</f>
        <v/>
      </c>
      <c r="T1093" s="67" t="n"/>
      <c r="U1093" s="67" t="n"/>
      <c r="V1093" s="67" t="n"/>
    </row>
    <row r="1094" ht="17.5" customHeight="1" s="15" thickBot="1">
      <c r="G1094" s="79" t="inlineStr">
        <is>
          <t>below 100WMA</t>
        </is>
      </c>
      <c r="H1094" s="120" t="n">
        <v>38964</v>
      </c>
      <c r="I1094" s="121" t="n">
        <v>1574.7099609375</v>
      </c>
      <c r="J1094" s="106" t="n">
        <v>1.93023586273193</v>
      </c>
      <c r="K1094" s="107">
        <f>K1093*(1+Tbill_YTM)^(1/52)</f>
        <v/>
      </c>
      <c r="L1094" s="67" t="n"/>
      <c r="M1094" s="120" t="n">
        <v>38964</v>
      </c>
      <c r="N1094" s="108">
        <f>N1093*($I1094/$I1093)</f>
        <v/>
      </c>
      <c r="O1094" s="108">
        <f t="array" ref="O1094">IF(YEAR(M1094)&lt;&gt;YEAR(M1093),IF(O1093&gt;INDEX(Table2xAcq.1[],_xlfn.AGGREGATE(15,6,(ROW(Tableyear1[])-ROW(INDEX(Tableyear1[],1,1))+1)/(YEAR(Tableyear1[])=YEAR(M1093)),1)),O1093-(O1093-INDEX(Table2xAcq.1[],_xlfn.AGGREGATE(15,6,(ROW(Tableyear1[])-ROW(INDEX(Tableyear1[],1,1))+1)/(YEAR(Tableyear1[])=YEAR(M1093)),1)))*$C$25,O1093+MAX($Q$2:Q1093)*$C$19),O1093)*($J1094/$J1093)</f>
        <v/>
      </c>
      <c r="P1094" s="108">
        <f t="array" ref="P1094">IF(YEAR(M1094)&lt;&gt;YEAR(M1093),IF(O1093&gt;INDEX(Table2xAcq.1[],_xlfn.AGGREGATE(15,6,(ROW(Tableyear1[])-ROW(INDEX(Tableyear1[],1,1))+1)/(YEAR(Tableyear1[])=YEAR(M1093)),1)),P1093+(O1093-INDEX(Table2xAcq.1[],_xlfn.AGGREGATE(15,6,(ROW(Tableyear1[])-ROW(INDEX(Tableyear1[],1,1))+1)/(YEAR(Tableyear1[])=YEAR(M1093)),1)))*$C$25,P1093-MAX($Q$2:Q1093)*$C$19),P1093)*(1+Tbill_YTM)^(1/52)</f>
        <v/>
      </c>
      <c r="Q1094" s="72">
        <f>SUM(N1094:P1094)</f>
        <v/>
      </c>
      <c r="R1094" s="72">
        <f>IF(YEAR(M1094)&lt;&gt;YEAR(M1093), R1093*EXP($C$20/52)+(-MAX(Q$2:Q1093)*$C$19), R1093*EXP($C$20/52))</f>
        <v/>
      </c>
      <c r="S1094" s="73">
        <f>Q1094/-R1094</f>
        <v/>
      </c>
      <c r="T1094" s="67" t="n"/>
      <c r="U1094" s="67" t="n"/>
      <c r="V1094" s="67" t="n"/>
    </row>
    <row r="1095" ht="17.5" customHeight="1" s="15" thickBot="1">
      <c r="G1095" s="82" t="inlineStr">
        <is>
          <t>reclaimed 100WMA</t>
        </is>
      </c>
      <c r="H1095" s="122" t="n">
        <v>38971</v>
      </c>
      <c r="I1095" s="123" t="n">
        <v>1632.43994140625</v>
      </c>
      <c r="J1095" s="106" t="n">
        <v>2.0732672214508</v>
      </c>
      <c r="K1095" s="107">
        <f>K1094*(1+Tbill_YTM)^(1/52)</f>
        <v/>
      </c>
      <c r="L1095" s="67" t="n"/>
      <c r="M1095" s="122" t="n">
        <v>38971</v>
      </c>
      <c r="N1095" s="108">
        <f>N1094*($I1095/$I1094)</f>
        <v/>
      </c>
      <c r="O1095" s="108">
        <f t="array" ref="O1095">IF(YEAR(M1095)&lt;&gt;YEAR(M1094),IF(O1094&gt;INDEX(Table2xAcq.1[],_xlfn.AGGREGATE(15,6,(ROW(Tableyear1[])-ROW(INDEX(Tableyear1[],1,1))+1)/(YEAR(Tableyear1[])=YEAR(M1094)),1)),O1094-(O1094-INDEX(Table2xAcq.1[],_xlfn.AGGREGATE(15,6,(ROW(Tableyear1[])-ROW(INDEX(Tableyear1[],1,1))+1)/(YEAR(Tableyear1[])=YEAR(M1094)),1)))*$C$25,O1094+MAX($Q$2:Q1094)*$C$19),O1094)*($J1095/$J1094)</f>
        <v/>
      </c>
      <c r="P1095" s="108">
        <f t="array" ref="P1095">IF(YEAR(M1095)&lt;&gt;YEAR(M1094),IF(O1094&gt;INDEX(Table2xAcq.1[],_xlfn.AGGREGATE(15,6,(ROW(Tableyear1[])-ROW(INDEX(Tableyear1[],1,1))+1)/(YEAR(Tableyear1[])=YEAR(M1094)),1)),P1094+(O1094-INDEX(Table2xAcq.1[],_xlfn.AGGREGATE(15,6,(ROW(Tableyear1[])-ROW(INDEX(Tableyear1[],1,1))+1)/(YEAR(Tableyear1[])=YEAR(M1094)),1)))*$C$25,P1094-MAX($Q$2:Q1094)*$C$19),P1094)*(1+Tbill_YTM)^(1/52)</f>
        <v/>
      </c>
      <c r="Q1095" s="72">
        <f>SUM(N1095:P1095)</f>
        <v/>
      </c>
      <c r="R1095" s="72">
        <f>IF(YEAR(M1095)&lt;&gt;YEAR(M1094), R1094*EXP($C$20/52)+(-MAX(Q$2:Q1094)*$C$19), R1094*EXP($C$20/52))</f>
        <v/>
      </c>
      <c r="S1095" s="73">
        <f>Q1095/-R1095</f>
        <v/>
      </c>
      <c r="T1095" s="67" t="n"/>
      <c r="U1095" s="67" t="n"/>
      <c r="V1095" s="67" t="n"/>
    </row>
    <row r="1096">
      <c r="H1096" s="104" t="n">
        <v>38978</v>
      </c>
      <c r="I1096" s="105" t="n">
        <v>1622.36999511718</v>
      </c>
      <c r="J1096" s="106" t="n">
        <v>2.04411625862121</v>
      </c>
      <c r="K1096" s="107">
        <f>K1095*(1+Tbill_YTM)^(1/52)</f>
        <v/>
      </c>
      <c r="L1096" s="67" t="n"/>
      <c r="M1096" s="104" t="n">
        <v>38978</v>
      </c>
      <c r="N1096" s="108">
        <f>N1095*($I1096/$I1095)</f>
        <v/>
      </c>
      <c r="O1096" s="108">
        <f t="array" ref="O1096">IF(YEAR(M1096)&lt;&gt;YEAR(M1095),IF(O1095&gt;INDEX(Table2xAcq.1[],_xlfn.AGGREGATE(15,6,(ROW(Tableyear1[])-ROW(INDEX(Tableyear1[],1,1))+1)/(YEAR(Tableyear1[])=YEAR(M1095)),1)),O1095-(O1095-INDEX(Table2xAcq.1[],_xlfn.AGGREGATE(15,6,(ROW(Tableyear1[])-ROW(INDEX(Tableyear1[],1,1))+1)/(YEAR(Tableyear1[])=YEAR(M1095)),1)))*$C$25,O1095+MAX($Q$2:Q1095)*$C$19),O1095)*($J1096/$J1095)</f>
        <v/>
      </c>
      <c r="P1096" s="108">
        <f t="array" ref="P1096">IF(YEAR(M1096)&lt;&gt;YEAR(M1095),IF(O1095&gt;INDEX(Table2xAcq.1[],_xlfn.AGGREGATE(15,6,(ROW(Tableyear1[])-ROW(INDEX(Tableyear1[],1,1))+1)/(YEAR(Tableyear1[])=YEAR(M1095)),1)),P1095+(O1095-INDEX(Table2xAcq.1[],_xlfn.AGGREGATE(15,6,(ROW(Tableyear1[])-ROW(INDEX(Tableyear1[],1,1))+1)/(YEAR(Tableyear1[])=YEAR(M1095)),1)))*$C$25,P1095-MAX($Q$2:Q1095)*$C$19),P1095)*(1+Tbill_YTM)^(1/52)</f>
        <v/>
      </c>
      <c r="Q1096" s="72">
        <f>SUM(N1096:P1096)</f>
        <v/>
      </c>
      <c r="R1096" s="72">
        <f>IF(YEAR(M1096)&lt;&gt;YEAR(M1095), R1095*EXP($C$20/52)+(-MAX(Q$2:Q1095)*$C$19), R1095*EXP($C$20/52))</f>
        <v/>
      </c>
      <c r="S1096" s="73">
        <f>Q1096/-R1096</f>
        <v/>
      </c>
      <c r="T1096" s="67" t="n"/>
      <c r="U1096" s="67" t="n"/>
      <c r="V1096" s="67" t="n"/>
    </row>
    <row r="1097">
      <c r="H1097" s="104" t="n">
        <v>38985</v>
      </c>
      <c r="I1097" s="105" t="n">
        <v>1654.13000488281</v>
      </c>
      <c r="J1097" s="106" t="n">
        <v>2.12230563163757</v>
      </c>
      <c r="K1097" s="107">
        <f>K1096*(1+Tbill_YTM)^(1/52)</f>
        <v/>
      </c>
      <c r="L1097" s="67" t="n"/>
      <c r="M1097" s="104" t="n">
        <v>38985</v>
      </c>
      <c r="N1097" s="108">
        <f>N1096*($I1097/$I1096)</f>
        <v/>
      </c>
      <c r="O1097" s="108">
        <f t="array" ref="O1097">IF(YEAR(M1097)&lt;&gt;YEAR(M1096),IF(O1096&gt;INDEX(Table2xAcq.1[],_xlfn.AGGREGATE(15,6,(ROW(Tableyear1[])-ROW(INDEX(Tableyear1[],1,1))+1)/(YEAR(Tableyear1[])=YEAR(M1096)),1)),O1096-(O1096-INDEX(Table2xAcq.1[],_xlfn.AGGREGATE(15,6,(ROW(Tableyear1[])-ROW(INDEX(Tableyear1[],1,1))+1)/(YEAR(Tableyear1[])=YEAR(M1096)),1)))*$C$25,O1096+MAX($Q$2:Q1096)*$C$19),O1096)*($J1097/$J1096)</f>
        <v/>
      </c>
      <c r="P1097" s="108">
        <f t="array" ref="P1097">IF(YEAR(M1097)&lt;&gt;YEAR(M1096),IF(O1096&gt;INDEX(Table2xAcq.1[],_xlfn.AGGREGATE(15,6,(ROW(Tableyear1[])-ROW(INDEX(Tableyear1[],1,1))+1)/(YEAR(Tableyear1[])=YEAR(M1096)),1)),P1096+(O1096-INDEX(Table2xAcq.1[],_xlfn.AGGREGATE(15,6,(ROW(Tableyear1[])-ROW(INDEX(Tableyear1[],1,1))+1)/(YEAR(Tableyear1[])=YEAR(M1096)),1)))*$C$25,P1096-MAX($Q$2:Q1096)*$C$19),P1096)*(1+Tbill_YTM)^(1/52)</f>
        <v/>
      </c>
      <c r="Q1097" s="72">
        <f>SUM(N1097:P1097)</f>
        <v/>
      </c>
      <c r="R1097" s="72">
        <f>IF(YEAR(M1097)&lt;&gt;YEAR(M1096), R1096*EXP($C$20/52)+(-MAX(Q$2:Q1096)*$C$19), R1096*EXP($C$20/52))</f>
        <v/>
      </c>
      <c r="S1097" s="73">
        <f>Q1097/-R1097</f>
        <v/>
      </c>
      <c r="T1097" s="67" t="n"/>
      <c r="U1097" s="67" t="n"/>
      <c r="V1097" s="67" t="n"/>
    </row>
    <row r="1098">
      <c r="H1098" s="104" t="n">
        <v>38992</v>
      </c>
      <c r="I1098" s="105" t="n">
        <v>1684.88000488281</v>
      </c>
      <c r="J1098" s="106" t="n">
        <v>2.19722771644592</v>
      </c>
      <c r="K1098" s="107">
        <f>K1097*(1+Tbill_YTM)^(1/52)</f>
        <v/>
      </c>
      <c r="L1098" s="67" t="n"/>
      <c r="M1098" s="104" t="n">
        <v>38992</v>
      </c>
      <c r="N1098" s="108">
        <f>N1097*($I1098/$I1097)</f>
        <v/>
      </c>
      <c r="O1098" s="108">
        <f t="array" ref="O1098">IF(YEAR(M1098)&lt;&gt;YEAR(M1097),IF(O1097&gt;INDEX(Table2xAcq.1[],_xlfn.AGGREGATE(15,6,(ROW(Tableyear1[])-ROW(INDEX(Tableyear1[],1,1))+1)/(YEAR(Tableyear1[])=YEAR(M1097)),1)),O1097-(O1097-INDEX(Table2xAcq.1[],_xlfn.AGGREGATE(15,6,(ROW(Tableyear1[])-ROW(INDEX(Tableyear1[],1,1))+1)/(YEAR(Tableyear1[])=YEAR(M1097)),1)))*$C$25,O1097+MAX($Q$2:Q1097)*$C$19),O1097)*($J1098/$J1097)</f>
        <v/>
      </c>
      <c r="P1098" s="108">
        <f t="array" ref="P1098">IF(YEAR(M1098)&lt;&gt;YEAR(M1097),IF(O1097&gt;INDEX(Table2xAcq.1[],_xlfn.AGGREGATE(15,6,(ROW(Tableyear1[])-ROW(INDEX(Tableyear1[],1,1))+1)/(YEAR(Tableyear1[])=YEAR(M1097)),1)),P1097+(O1097-INDEX(Table2xAcq.1[],_xlfn.AGGREGATE(15,6,(ROW(Tableyear1[])-ROW(INDEX(Tableyear1[],1,1))+1)/(YEAR(Tableyear1[])=YEAR(M1097)),1)))*$C$25,P1097-MAX($Q$2:Q1097)*$C$19),P1097)*(1+Tbill_YTM)^(1/52)</f>
        <v/>
      </c>
      <c r="Q1098" s="72">
        <f>SUM(N1098:P1098)</f>
        <v/>
      </c>
      <c r="R1098" s="72">
        <f>IF(YEAR(M1098)&lt;&gt;YEAR(M1097), R1097*EXP($C$20/52)+(-MAX(Q$2:Q1097)*$C$19), R1097*EXP($C$20/52))</f>
        <v/>
      </c>
      <c r="S1098" s="73">
        <f>Q1098/-R1098</f>
        <v/>
      </c>
      <c r="T1098" s="67" t="n"/>
      <c r="U1098" s="67" t="n"/>
      <c r="V1098" s="67" t="n"/>
    </row>
    <row r="1099">
      <c r="H1099" s="104" t="n">
        <v>38999</v>
      </c>
      <c r="I1099" s="105" t="n">
        <v>1727.2099609375</v>
      </c>
      <c r="J1099" s="106" t="n">
        <v>2.3032054901123</v>
      </c>
      <c r="K1099" s="107">
        <f>K1098*(1+Tbill_YTM)^(1/52)</f>
        <v/>
      </c>
      <c r="L1099" s="67" t="n"/>
      <c r="M1099" s="104" t="n">
        <v>38999</v>
      </c>
      <c r="N1099" s="108">
        <f>N1098*($I1099/$I1098)</f>
        <v/>
      </c>
      <c r="O1099" s="108">
        <f t="array" ref="O1099">IF(YEAR(M1099)&lt;&gt;YEAR(M1098),IF(O1098&gt;INDEX(Table2xAcq.1[],_xlfn.AGGREGATE(15,6,(ROW(Tableyear1[])-ROW(INDEX(Tableyear1[],1,1))+1)/(YEAR(Tableyear1[])=YEAR(M1098)),1)),O1098-(O1098-INDEX(Table2xAcq.1[],_xlfn.AGGREGATE(15,6,(ROW(Tableyear1[])-ROW(INDEX(Tableyear1[],1,1))+1)/(YEAR(Tableyear1[])=YEAR(M1098)),1)))*$C$25,O1098+MAX($Q$2:Q1098)*$C$19),O1098)*($J1099/$J1098)</f>
        <v/>
      </c>
      <c r="P1099" s="108">
        <f t="array" ref="P1099">IF(YEAR(M1099)&lt;&gt;YEAR(M1098),IF(O1098&gt;INDEX(Table2xAcq.1[],_xlfn.AGGREGATE(15,6,(ROW(Tableyear1[])-ROW(INDEX(Tableyear1[],1,1))+1)/(YEAR(Tableyear1[])=YEAR(M1098)),1)),P1098+(O1098-INDEX(Table2xAcq.1[],_xlfn.AGGREGATE(15,6,(ROW(Tableyear1[])-ROW(INDEX(Tableyear1[],1,1))+1)/(YEAR(Tableyear1[])=YEAR(M1098)),1)))*$C$25,P1098-MAX($Q$2:Q1098)*$C$19),P1098)*(1+Tbill_YTM)^(1/52)</f>
        <v/>
      </c>
      <c r="Q1099" s="72">
        <f>SUM(N1099:P1099)</f>
        <v/>
      </c>
      <c r="R1099" s="72">
        <f>IF(YEAR(M1099)&lt;&gt;YEAR(M1098), R1098*EXP($C$20/52)+(-MAX(Q$2:Q1098)*$C$19), R1098*EXP($C$20/52))</f>
        <v/>
      </c>
      <c r="S1099" s="73">
        <f>Q1099/-R1099</f>
        <v/>
      </c>
      <c r="T1099" s="67" t="n"/>
      <c r="U1099" s="67" t="n"/>
      <c r="V1099" s="67" t="n"/>
    </row>
    <row r="1100">
      <c r="H1100" s="104" t="n">
        <v>39006</v>
      </c>
      <c r="I1100" s="105" t="n">
        <v>1709.57995605468</v>
      </c>
      <c r="J1100" s="106" t="n">
        <v>2.25580143928527</v>
      </c>
      <c r="K1100" s="107">
        <f>K1099*(1+Tbill_YTM)^(1/52)</f>
        <v/>
      </c>
      <c r="L1100" s="67" t="n"/>
      <c r="M1100" s="104" t="n">
        <v>39006</v>
      </c>
      <c r="N1100" s="108">
        <f>N1099*($I1100/$I1099)</f>
        <v/>
      </c>
      <c r="O1100" s="108">
        <f t="array" ref="O1100">IF(YEAR(M1100)&lt;&gt;YEAR(M1099),IF(O1099&gt;INDEX(Table2xAcq.1[],_xlfn.AGGREGATE(15,6,(ROW(Tableyear1[])-ROW(INDEX(Tableyear1[],1,1))+1)/(YEAR(Tableyear1[])=YEAR(M1099)),1)),O1099-(O1099-INDEX(Table2xAcq.1[],_xlfn.AGGREGATE(15,6,(ROW(Tableyear1[])-ROW(INDEX(Tableyear1[],1,1))+1)/(YEAR(Tableyear1[])=YEAR(M1099)),1)))*$C$25,O1099+MAX($Q$2:Q1099)*$C$19),O1099)*($J1100/$J1099)</f>
        <v/>
      </c>
      <c r="P1100" s="108">
        <f t="array" ref="P1100">IF(YEAR(M1100)&lt;&gt;YEAR(M1099),IF(O1099&gt;INDEX(Table2xAcq.1[],_xlfn.AGGREGATE(15,6,(ROW(Tableyear1[])-ROW(INDEX(Tableyear1[],1,1))+1)/(YEAR(Tableyear1[])=YEAR(M1099)),1)),P1099+(O1099-INDEX(Table2xAcq.1[],_xlfn.AGGREGATE(15,6,(ROW(Tableyear1[])-ROW(INDEX(Tableyear1[],1,1))+1)/(YEAR(Tableyear1[])=YEAR(M1099)),1)))*$C$25,P1099-MAX($Q$2:Q1099)*$C$19),P1099)*(1+Tbill_YTM)^(1/52)</f>
        <v/>
      </c>
      <c r="Q1100" s="72">
        <f>SUM(N1100:P1100)</f>
        <v/>
      </c>
      <c r="R1100" s="72">
        <f>IF(YEAR(M1100)&lt;&gt;YEAR(M1099), R1099*EXP($C$20/52)+(-MAX(Q$2:Q1099)*$C$19), R1099*EXP($C$20/52))</f>
        <v/>
      </c>
      <c r="S1100" s="73">
        <f>Q1100/-R1100</f>
        <v/>
      </c>
      <c r="T1100" s="67" t="n"/>
      <c r="U1100" s="67" t="n"/>
      <c r="V1100" s="67" t="n"/>
    </row>
    <row r="1101">
      <c r="H1101" s="104" t="n">
        <v>39013</v>
      </c>
      <c r="I1101" s="105" t="n">
        <v>1717.60998535156</v>
      </c>
      <c r="J1101" s="106" t="n">
        <v>2.27269291877746</v>
      </c>
      <c r="K1101" s="107">
        <f>K1100*(1+Tbill_YTM)^(1/52)</f>
        <v/>
      </c>
      <c r="L1101" s="67" t="n"/>
      <c r="M1101" s="104" t="n">
        <v>39013</v>
      </c>
      <c r="N1101" s="108">
        <f>N1100*($I1101/$I1100)</f>
        <v/>
      </c>
      <c r="O1101" s="108">
        <f t="array" ref="O1101">IF(YEAR(M1101)&lt;&gt;YEAR(M1100),IF(O1100&gt;INDEX(Table2xAcq.1[],_xlfn.AGGREGATE(15,6,(ROW(Tableyear1[])-ROW(INDEX(Tableyear1[],1,1))+1)/(YEAR(Tableyear1[])=YEAR(M1100)),1)),O1100-(O1100-INDEX(Table2xAcq.1[],_xlfn.AGGREGATE(15,6,(ROW(Tableyear1[])-ROW(INDEX(Tableyear1[],1,1))+1)/(YEAR(Tableyear1[])=YEAR(M1100)),1)))*$C$25,O1100+MAX($Q$2:Q1100)*$C$19),O1100)*($J1101/$J1100)</f>
        <v/>
      </c>
      <c r="P1101" s="108">
        <f t="array" ref="P1101">IF(YEAR(M1101)&lt;&gt;YEAR(M1100),IF(O1100&gt;INDEX(Table2xAcq.1[],_xlfn.AGGREGATE(15,6,(ROW(Tableyear1[])-ROW(INDEX(Tableyear1[],1,1))+1)/(YEAR(Tableyear1[])=YEAR(M1100)),1)),P1100+(O1100-INDEX(Table2xAcq.1[],_xlfn.AGGREGATE(15,6,(ROW(Tableyear1[])-ROW(INDEX(Tableyear1[],1,1))+1)/(YEAR(Tableyear1[])=YEAR(M1100)),1)))*$C$25,P1100-MAX($Q$2:Q1100)*$C$19),P1100)*(1+Tbill_YTM)^(1/52)</f>
        <v/>
      </c>
      <c r="Q1101" s="72">
        <f>SUM(N1101:P1101)</f>
        <v/>
      </c>
      <c r="R1101" s="72">
        <f>IF(YEAR(M1101)&lt;&gt;YEAR(M1100), R1100*EXP($C$20/52)+(-MAX(Q$2:Q1100)*$C$19), R1100*EXP($C$20/52))</f>
        <v/>
      </c>
      <c r="S1101" s="73">
        <f>Q1101/-R1101</f>
        <v/>
      </c>
      <c r="T1101" s="67" t="n"/>
      <c r="U1101" s="67" t="n"/>
      <c r="V1101" s="67" t="n"/>
    </row>
    <row r="1102">
      <c r="H1102" s="104" t="n">
        <v>39020</v>
      </c>
      <c r="I1102" s="105" t="n">
        <v>1703.97998046875</v>
      </c>
      <c r="J1102" s="106" t="n">
        <v>2.23945474624633</v>
      </c>
      <c r="K1102" s="107">
        <f>K1101*(1+Tbill_YTM)^(1/52)</f>
        <v/>
      </c>
      <c r="L1102" s="67" t="n"/>
      <c r="M1102" s="104" t="n">
        <v>39020</v>
      </c>
      <c r="N1102" s="108">
        <f>N1101*($I1102/$I1101)</f>
        <v/>
      </c>
      <c r="O1102" s="108">
        <f t="array" ref="O1102">IF(YEAR(M1102)&lt;&gt;YEAR(M1101),IF(O1101&gt;INDEX(Table2xAcq.1[],_xlfn.AGGREGATE(15,6,(ROW(Tableyear1[])-ROW(INDEX(Tableyear1[],1,1))+1)/(YEAR(Tableyear1[])=YEAR(M1101)),1)),O1101-(O1101-INDEX(Table2xAcq.1[],_xlfn.AGGREGATE(15,6,(ROW(Tableyear1[])-ROW(INDEX(Tableyear1[],1,1))+1)/(YEAR(Tableyear1[])=YEAR(M1101)),1)))*$C$25,O1101+MAX($Q$2:Q1101)*$C$19),O1101)*($J1102/$J1101)</f>
        <v/>
      </c>
      <c r="P1102" s="108">
        <f t="array" ref="P1102">IF(YEAR(M1102)&lt;&gt;YEAR(M1101),IF(O1101&gt;INDEX(Table2xAcq.1[],_xlfn.AGGREGATE(15,6,(ROW(Tableyear1[])-ROW(INDEX(Tableyear1[],1,1))+1)/(YEAR(Tableyear1[])=YEAR(M1101)),1)),P1101+(O1101-INDEX(Table2xAcq.1[],_xlfn.AGGREGATE(15,6,(ROW(Tableyear1[])-ROW(INDEX(Tableyear1[],1,1))+1)/(YEAR(Tableyear1[])=YEAR(M1101)),1)))*$C$25,P1101-MAX($Q$2:Q1101)*$C$19),P1101)*(1+Tbill_YTM)^(1/52)</f>
        <v/>
      </c>
      <c r="Q1102" s="72">
        <f>SUM(N1102:P1102)</f>
        <v/>
      </c>
      <c r="R1102" s="72">
        <f>IF(YEAR(M1102)&lt;&gt;YEAR(M1101), R1101*EXP($C$20/52)+(-MAX(Q$2:Q1101)*$C$19), R1101*EXP($C$20/52))</f>
        <v/>
      </c>
      <c r="S1102" s="73">
        <f>Q1102/-R1102</f>
        <v/>
      </c>
      <c r="T1102" s="67" t="n"/>
      <c r="U1102" s="67" t="n"/>
      <c r="V1102" s="67" t="n"/>
    </row>
    <row r="1103">
      <c r="H1103" s="104" t="n">
        <v>39027</v>
      </c>
      <c r="I1103" s="105" t="n">
        <v>1751.10998535156</v>
      </c>
      <c r="J1103" s="106" t="n">
        <v>2.36069083213806</v>
      </c>
      <c r="K1103" s="107">
        <f>K1102*(1+Tbill_YTM)^(1/52)</f>
        <v/>
      </c>
      <c r="L1103" s="67" t="n"/>
      <c r="M1103" s="104" t="n">
        <v>39027</v>
      </c>
      <c r="N1103" s="108">
        <f>N1102*($I1103/$I1102)</f>
        <v/>
      </c>
      <c r="O1103" s="108">
        <f t="array" ref="O1103">IF(YEAR(M1103)&lt;&gt;YEAR(M1102),IF(O1102&gt;INDEX(Table2xAcq.1[],_xlfn.AGGREGATE(15,6,(ROW(Tableyear1[])-ROW(INDEX(Tableyear1[],1,1))+1)/(YEAR(Tableyear1[])=YEAR(M1102)),1)),O1102-(O1102-INDEX(Table2xAcq.1[],_xlfn.AGGREGATE(15,6,(ROW(Tableyear1[])-ROW(INDEX(Tableyear1[],1,1))+1)/(YEAR(Tableyear1[])=YEAR(M1102)),1)))*$C$25,O1102+MAX($Q$2:Q1102)*$C$19),O1102)*($J1103/$J1102)</f>
        <v/>
      </c>
      <c r="P1103" s="108">
        <f t="array" ref="P1103">IF(YEAR(M1103)&lt;&gt;YEAR(M1102),IF(O1102&gt;INDEX(Table2xAcq.1[],_xlfn.AGGREGATE(15,6,(ROW(Tableyear1[])-ROW(INDEX(Tableyear1[],1,1))+1)/(YEAR(Tableyear1[])=YEAR(M1102)),1)),P1102+(O1102-INDEX(Table2xAcq.1[],_xlfn.AGGREGATE(15,6,(ROW(Tableyear1[])-ROW(INDEX(Tableyear1[],1,1))+1)/(YEAR(Tableyear1[])=YEAR(M1102)),1)))*$C$25,P1102-MAX($Q$2:Q1102)*$C$19),P1102)*(1+Tbill_YTM)^(1/52)</f>
        <v/>
      </c>
      <c r="Q1103" s="72">
        <f>SUM(N1103:P1103)</f>
        <v/>
      </c>
      <c r="R1103" s="72">
        <f>IF(YEAR(M1103)&lt;&gt;YEAR(M1102), R1102*EXP($C$20/52)+(-MAX(Q$2:Q1102)*$C$19), R1102*EXP($C$20/52))</f>
        <v/>
      </c>
      <c r="S1103" s="73">
        <f>Q1103/-R1103</f>
        <v/>
      </c>
      <c r="T1103" s="67" t="n"/>
      <c r="U1103" s="67" t="n"/>
      <c r="V1103" s="67" t="n"/>
    </row>
    <row r="1104">
      <c r="H1104" s="104" t="n">
        <v>39034</v>
      </c>
      <c r="I1104" s="105" t="n">
        <v>1800.67004394531</v>
      </c>
      <c r="J1104" s="106" t="n">
        <v>2.49554824829101</v>
      </c>
      <c r="K1104" s="107">
        <f>K1103*(1+Tbill_YTM)^(1/52)</f>
        <v/>
      </c>
      <c r="L1104" s="67" t="n"/>
      <c r="M1104" s="104" t="n">
        <v>39034</v>
      </c>
      <c r="N1104" s="108">
        <f>N1103*($I1104/$I1103)</f>
        <v/>
      </c>
      <c r="O1104" s="108">
        <f t="array" ref="O1104">IF(YEAR(M1104)&lt;&gt;YEAR(M1103),IF(O1103&gt;INDEX(Table2xAcq.1[],_xlfn.AGGREGATE(15,6,(ROW(Tableyear1[])-ROW(INDEX(Tableyear1[],1,1))+1)/(YEAR(Tableyear1[])=YEAR(M1103)),1)),O1103-(O1103-INDEX(Table2xAcq.1[],_xlfn.AGGREGATE(15,6,(ROW(Tableyear1[])-ROW(INDEX(Tableyear1[],1,1))+1)/(YEAR(Tableyear1[])=YEAR(M1103)),1)))*$C$25,O1103+MAX($Q$2:Q1103)*$C$19),O1103)*($J1104/$J1103)</f>
        <v/>
      </c>
      <c r="P1104" s="108">
        <f t="array" ref="P1104">IF(YEAR(M1104)&lt;&gt;YEAR(M1103),IF(O1103&gt;INDEX(Table2xAcq.1[],_xlfn.AGGREGATE(15,6,(ROW(Tableyear1[])-ROW(INDEX(Tableyear1[],1,1))+1)/(YEAR(Tableyear1[])=YEAR(M1103)),1)),P1103+(O1103-INDEX(Table2xAcq.1[],_xlfn.AGGREGATE(15,6,(ROW(Tableyear1[])-ROW(INDEX(Tableyear1[],1,1))+1)/(YEAR(Tableyear1[])=YEAR(M1103)),1)))*$C$25,P1103-MAX($Q$2:Q1103)*$C$19),P1103)*(1+Tbill_YTM)^(1/52)</f>
        <v/>
      </c>
      <c r="Q1104" s="72">
        <f>SUM(N1104:P1104)</f>
        <v/>
      </c>
      <c r="R1104" s="72">
        <f>IF(YEAR(M1104)&lt;&gt;YEAR(M1103), R1103*EXP($C$20/52)+(-MAX(Q$2:Q1103)*$C$19), R1103*EXP($C$20/52))</f>
        <v/>
      </c>
      <c r="S1104" s="73">
        <f>Q1104/-R1104</f>
        <v/>
      </c>
      <c r="T1104" s="67" t="n"/>
      <c r="U1104" s="67" t="n"/>
      <c r="V1104" s="67" t="n"/>
    </row>
    <row r="1105">
      <c r="H1105" s="104" t="n">
        <v>39041</v>
      </c>
      <c r="I1105" s="105" t="n">
        <v>1815.53002929687</v>
      </c>
      <c r="J1105" s="106" t="n">
        <v>2.52742433547973</v>
      </c>
      <c r="K1105" s="107">
        <f>K1104*(1+Tbill_YTM)^(1/52)</f>
        <v/>
      </c>
      <c r="L1105" s="67" t="n"/>
      <c r="M1105" s="104" t="n">
        <v>39041</v>
      </c>
      <c r="N1105" s="108">
        <f>N1104*($I1105/$I1104)</f>
        <v/>
      </c>
      <c r="O1105" s="108">
        <f t="array" ref="O1105">IF(YEAR(M1105)&lt;&gt;YEAR(M1104),IF(O1104&gt;INDEX(Table2xAcq.1[],_xlfn.AGGREGATE(15,6,(ROW(Tableyear1[])-ROW(INDEX(Tableyear1[],1,1))+1)/(YEAR(Tableyear1[])=YEAR(M1104)),1)),O1104-(O1104-INDEX(Table2xAcq.1[],_xlfn.AGGREGATE(15,6,(ROW(Tableyear1[])-ROW(INDEX(Tableyear1[],1,1))+1)/(YEAR(Tableyear1[])=YEAR(M1104)),1)))*$C$25,O1104+MAX($Q$2:Q1104)*$C$19),O1104)*($J1105/$J1104)</f>
        <v/>
      </c>
      <c r="P1105" s="108">
        <f t="array" ref="P1105">IF(YEAR(M1105)&lt;&gt;YEAR(M1104),IF(O1104&gt;INDEX(Table2xAcq.1[],_xlfn.AGGREGATE(15,6,(ROW(Tableyear1[])-ROW(INDEX(Tableyear1[],1,1))+1)/(YEAR(Tableyear1[])=YEAR(M1104)),1)),P1104+(O1104-INDEX(Table2xAcq.1[],_xlfn.AGGREGATE(15,6,(ROW(Tableyear1[])-ROW(INDEX(Tableyear1[],1,1))+1)/(YEAR(Tableyear1[])=YEAR(M1104)),1)))*$C$25,P1104-MAX($Q$2:Q1104)*$C$19),P1104)*(1+Tbill_YTM)^(1/52)</f>
        <v/>
      </c>
      <c r="Q1105" s="72">
        <f>SUM(N1105:P1105)</f>
        <v/>
      </c>
      <c r="R1105" s="72">
        <f>IF(YEAR(M1105)&lt;&gt;YEAR(M1104), R1104*EXP($C$20/52)+(-MAX(Q$2:Q1104)*$C$19), R1104*EXP($C$20/52))</f>
        <v/>
      </c>
      <c r="S1105" s="73">
        <f>Q1105/-R1105</f>
        <v/>
      </c>
      <c r="T1105" s="67" t="n"/>
      <c r="U1105" s="67" t="n"/>
      <c r="V1105" s="67" t="n"/>
    </row>
    <row r="1106">
      <c r="H1106" s="104" t="n">
        <v>39048</v>
      </c>
      <c r="I1106" s="105" t="n">
        <v>1775.11999511718</v>
      </c>
      <c r="J1106" s="106" t="n">
        <v>2.4198100566864</v>
      </c>
      <c r="K1106" s="107">
        <f>K1105*(1+Tbill_YTM)^(1/52)</f>
        <v/>
      </c>
      <c r="L1106" s="67" t="n"/>
      <c r="M1106" s="104" t="n">
        <v>39048</v>
      </c>
      <c r="N1106" s="108">
        <f>N1105*($I1106/$I1105)</f>
        <v/>
      </c>
      <c r="O1106" s="108">
        <f t="array" ref="O1106">IF(YEAR(M1106)&lt;&gt;YEAR(M1105),IF(O1105&gt;INDEX(Table2xAcq.1[],_xlfn.AGGREGATE(15,6,(ROW(Tableyear1[])-ROW(INDEX(Tableyear1[],1,1))+1)/(YEAR(Tableyear1[])=YEAR(M1105)),1)),O1105-(O1105-INDEX(Table2xAcq.1[],_xlfn.AGGREGATE(15,6,(ROW(Tableyear1[])-ROW(INDEX(Tableyear1[],1,1))+1)/(YEAR(Tableyear1[])=YEAR(M1105)),1)))*$C$25,O1105+MAX($Q$2:Q1105)*$C$19),O1105)*($J1106/$J1105)</f>
        <v/>
      </c>
      <c r="P1106" s="108">
        <f t="array" ref="P1106">IF(YEAR(M1106)&lt;&gt;YEAR(M1105),IF(O1105&gt;INDEX(Table2xAcq.1[],_xlfn.AGGREGATE(15,6,(ROW(Tableyear1[])-ROW(INDEX(Tableyear1[],1,1))+1)/(YEAR(Tableyear1[])=YEAR(M1105)),1)),P1105+(O1105-INDEX(Table2xAcq.1[],_xlfn.AGGREGATE(15,6,(ROW(Tableyear1[])-ROW(INDEX(Tableyear1[],1,1))+1)/(YEAR(Tableyear1[])=YEAR(M1105)),1)))*$C$25,P1105-MAX($Q$2:Q1105)*$C$19),P1105)*(1+Tbill_YTM)^(1/52)</f>
        <v/>
      </c>
      <c r="Q1106" s="72">
        <f>SUM(N1106:P1106)</f>
        <v/>
      </c>
      <c r="R1106" s="72">
        <f>IF(YEAR(M1106)&lt;&gt;YEAR(M1105), R1105*EXP($C$20/52)+(-MAX(Q$2:Q1105)*$C$19), R1105*EXP($C$20/52))</f>
        <v/>
      </c>
      <c r="S1106" s="73">
        <f>Q1106/-R1106</f>
        <v/>
      </c>
      <c r="T1106" s="67" t="n"/>
      <c r="U1106" s="67" t="n"/>
      <c r="V1106" s="67" t="n"/>
    </row>
    <row r="1107">
      <c r="H1107" s="104" t="n">
        <v>39055</v>
      </c>
      <c r="I1107" s="105" t="n">
        <v>1786.2099609375</v>
      </c>
      <c r="J1107" s="106" t="n">
        <v>2.43833589553833</v>
      </c>
      <c r="K1107" s="107">
        <f>K1106*(1+Tbill_YTM)^(1/52)</f>
        <v/>
      </c>
      <c r="L1107" s="67" t="n"/>
      <c r="M1107" s="104" t="n">
        <v>39055</v>
      </c>
      <c r="N1107" s="108">
        <f>N1106*($I1107/$I1106)</f>
        <v/>
      </c>
      <c r="O1107" s="108">
        <f t="array" ref="O1107">IF(YEAR(M1107)&lt;&gt;YEAR(M1106),IF(O1106&gt;INDEX(Table2xAcq.1[],_xlfn.AGGREGATE(15,6,(ROW(Tableyear1[])-ROW(INDEX(Tableyear1[],1,1))+1)/(YEAR(Tableyear1[])=YEAR(M1106)),1)),O1106-(O1106-INDEX(Table2xAcq.1[],_xlfn.AGGREGATE(15,6,(ROW(Tableyear1[])-ROW(INDEX(Tableyear1[],1,1))+1)/(YEAR(Tableyear1[])=YEAR(M1106)),1)))*$C$25,O1106+MAX($Q$2:Q1106)*$C$19),O1106)*($J1107/$J1106)</f>
        <v/>
      </c>
      <c r="P1107" s="108">
        <f t="array" ref="P1107">IF(YEAR(M1107)&lt;&gt;YEAR(M1106),IF(O1106&gt;INDEX(Table2xAcq.1[],_xlfn.AGGREGATE(15,6,(ROW(Tableyear1[])-ROW(INDEX(Tableyear1[],1,1))+1)/(YEAR(Tableyear1[])=YEAR(M1106)),1)),P1106+(O1106-INDEX(Table2xAcq.1[],_xlfn.AGGREGATE(15,6,(ROW(Tableyear1[])-ROW(INDEX(Tableyear1[],1,1))+1)/(YEAR(Tableyear1[])=YEAR(M1106)),1)))*$C$25,P1106-MAX($Q$2:Q1106)*$C$19),P1106)*(1+Tbill_YTM)^(1/52)</f>
        <v/>
      </c>
      <c r="Q1107" s="72">
        <f>SUM(N1107:P1107)</f>
        <v/>
      </c>
      <c r="R1107" s="72">
        <f>IF(YEAR(M1107)&lt;&gt;YEAR(M1106), R1106*EXP($C$20/52)+(-MAX(Q$2:Q1106)*$C$19), R1106*EXP($C$20/52))</f>
        <v/>
      </c>
      <c r="S1107" s="73">
        <f>Q1107/-R1107</f>
        <v/>
      </c>
      <c r="T1107" s="67" t="n"/>
      <c r="U1107" s="67" t="n"/>
      <c r="V1107" s="67" t="n"/>
    </row>
    <row r="1108">
      <c r="H1108" s="104" t="n">
        <v>39062</v>
      </c>
      <c r="I1108" s="105" t="n">
        <v>1808.56005859375</v>
      </c>
      <c r="J1108" s="106" t="n">
        <v>2.49963521957397</v>
      </c>
      <c r="K1108" s="107">
        <f>K1107*(1+Tbill_YTM)^(1/52)</f>
        <v/>
      </c>
      <c r="L1108" s="67" t="n"/>
      <c r="M1108" s="104" t="n">
        <v>39062</v>
      </c>
      <c r="N1108" s="108">
        <f>N1107*($I1108/$I1107)</f>
        <v/>
      </c>
      <c r="O1108" s="108">
        <f t="array" ref="O1108">IF(YEAR(M1108)&lt;&gt;YEAR(M1107),IF(O1107&gt;INDEX(Table2xAcq.1[],_xlfn.AGGREGATE(15,6,(ROW(Tableyear1[])-ROW(INDEX(Tableyear1[],1,1))+1)/(YEAR(Tableyear1[])=YEAR(M1107)),1)),O1107-(O1107-INDEX(Table2xAcq.1[],_xlfn.AGGREGATE(15,6,(ROW(Tableyear1[])-ROW(INDEX(Tableyear1[],1,1))+1)/(YEAR(Tableyear1[])=YEAR(M1107)),1)))*$C$25,O1107+MAX($Q$2:Q1107)*$C$19),O1107)*($J1108/$J1107)</f>
        <v/>
      </c>
      <c r="P1108" s="108">
        <f t="array" ref="P1108">IF(YEAR(M1108)&lt;&gt;YEAR(M1107),IF(O1107&gt;INDEX(Table2xAcq.1[],_xlfn.AGGREGATE(15,6,(ROW(Tableyear1[])-ROW(INDEX(Tableyear1[],1,1))+1)/(YEAR(Tableyear1[])=YEAR(M1107)),1)),P1107+(O1107-INDEX(Table2xAcq.1[],_xlfn.AGGREGATE(15,6,(ROW(Tableyear1[])-ROW(INDEX(Tableyear1[],1,1))+1)/(YEAR(Tableyear1[])=YEAR(M1107)),1)))*$C$25,P1107-MAX($Q$2:Q1107)*$C$19),P1107)*(1+Tbill_YTM)^(1/52)</f>
        <v/>
      </c>
      <c r="Q1108" s="72">
        <f>SUM(N1108:P1108)</f>
        <v/>
      </c>
      <c r="R1108" s="72">
        <f>IF(YEAR(M1108)&lt;&gt;YEAR(M1107), R1107*EXP($C$20/52)+(-MAX(Q$2:Q1107)*$C$19), R1107*EXP($C$20/52))</f>
        <v/>
      </c>
      <c r="S1108" s="73">
        <f>Q1108/-R1108</f>
        <v/>
      </c>
      <c r="T1108" s="67" t="n"/>
      <c r="U1108" s="67" t="n"/>
      <c r="V1108" s="67" t="n"/>
    </row>
    <row r="1109">
      <c r="H1109" s="104" t="n">
        <v>39069</v>
      </c>
      <c r="I1109" s="105" t="n">
        <v>1748.60998535156</v>
      </c>
      <c r="J1109" s="106" t="n">
        <v>2.19586443901062</v>
      </c>
      <c r="K1109" s="107">
        <f>K1108*(1+Tbill_YTM)^(1/52)</f>
        <v/>
      </c>
      <c r="L1109" s="67" t="n"/>
      <c r="M1109" s="104" t="n">
        <v>39069</v>
      </c>
      <c r="N1109" s="108">
        <f>N1108*($I1109/$I1108)</f>
        <v/>
      </c>
      <c r="O1109" s="108">
        <f t="array" ref="O1109">IF(YEAR(M1109)&lt;&gt;YEAR(M1108),IF(O1108&gt;INDEX(Table2xAcq.1[],_xlfn.AGGREGATE(15,6,(ROW(Tableyear1[])-ROW(INDEX(Tableyear1[],1,1))+1)/(YEAR(Tableyear1[])=YEAR(M1108)),1)),O1108-(O1108-INDEX(Table2xAcq.1[],_xlfn.AGGREGATE(15,6,(ROW(Tableyear1[])-ROW(INDEX(Tableyear1[],1,1))+1)/(YEAR(Tableyear1[])=YEAR(M1108)),1)))*$C$25,O1108+MAX($Q$2:Q1108)*$C$19),O1108)*($J1109/$J1108)</f>
        <v/>
      </c>
      <c r="P1109" s="108">
        <f t="array" ref="P1109">IF(YEAR(M1109)&lt;&gt;YEAR(M1108),IF(O1108&gt;INDEX(Table2xAcq.1[],_xlfn.AGGREGATE(15,6,(ROW(Tableyear1[])-ROW(INDEX(Tableyear1[],1,1))+1)/(YEAR(Tableyear1[])=YEAR(M1108)),1)),P1108+(O1108-INDEX(Table2xAcq.1[],_xlfn.AGGREGATE(15,6,(ROW(Tableyear1[])-ROW(INDEX(Tableyear1[],1,1))+1)/(YEAR(Tableyear1[])=YEAR(M1108)),1)))*$C$25,P1108-MAX($Q$2:Q1108)*$C$19),P1108)*(1+Tbill_YTM)^(1/52)</f>
        <v/>
      </c>
      <c r="Q1109" s="72">
        <f>SUM(N1109:P1109)</f>
        <v/>
      </c>
      <c r="R1109" s="72">
        <f>IF(YEAR(M1109)&lt;&gt;YEAR(M1108), R1108*EXP($C$20/52)+(-MAX(Q$2:Q1108)*$C$19), R1108*EXP($C$20/52))</f>
        <v/>
      </c>
      <c r="S1109" s="73">
        <f>Q1109/-R1109</f>
        <v/>
      </c>
      <c r="T1109" s="67" t="n"/>
      <c r="U1109" s="67" t="n"/>
      <c r="V1109" s="67" t="n"/>
    </row>
    <row r="1110" ht="17.5" customHeight="1" s="15">
      <c r="A1110" s="4" t="n"/>
      <c r="G1110" s="110" t="inlineStr">
        <is>
          <t>year-end</t>
        </is>
      </c>
      <c r="H1110" s="111" t="n">
        <v>39076</v>
      </c>
      <c r="I1110" s="112" t="n">
        <v>1756.90002441406</v>
      </c>
      <c r="J1110" s="113" t="n">
        <v>2.3505425453186</v>
      </c>
      <c r="K1110" s="114">
        <f>K1109*(1+Tbill_YTM)^(1/52)</f>
        <v/>
      </c>
      <c r="L1110" s="114" t="n"/>
      <c r="M1110" s="111" t="n">
        <v>39076</v>
      </c>
      <c r="N1110" s="118">
        <f>N1109*($I1110/$I1109)</f>
        <v/>
      </c>
      <c r="O1110" s="115">
        <f t="array" ref="O1110">IF(YEAR(M1110)&lt;&gt;YEAR(M1109),IF(O1109&gt;INDEX(Table2xAcq.1[],_xlfn.AGGREGATE(15,6,(ROW(Tableyear1[])-ROW(INDEX(Tableyear1[],1,1))+1)/(YEAR(Tableyear1[])=YEAR(M1109)),1)),O1109-(O1109-INDEX(Table2xAcq.1[],_xlfn.AGGREGATE(15,6,(ROW(Tableyear1[])-ROW(INDEX(Tableyear1[],1,1))+1)/(YEAR(Tableyear1[])=YEAR(M1109)),1)))*$C$25,O1109+MAX($Q$2:Q1109)*$C$19),O1109)*($J1110/$J1109)</f>
        <v/>
      </c>
      <c r="P1110" s="115">
        <f t="array" ref="P1110">IF(YEAR(M1110)&lt;&gt;YEAR(M1109),IF(O1109&gt;INDEX(Table2xAcq.1[],_xlfn.AGGREGATE(15,6,(ROW(Tableyear1[])-ROW(INDEX(Tableyear1[],1,1))+1)/(YEAR(Tableyear1[])=YEAR(M1109)),1)),P1109+(O1109-INDEX(Table2xAcq.1[],_xlfn.AGGREGATE(15,6,(ROW(Tableyear1[])-ROW(INDEX(Tableyear1[],1,1))+1)/(YEAR(Tableyear1[])=YEAR(M1109)),1)))*$C$25,P1109-MAX($Q$2:Q1109)*$C$19),P1109)*(1+Tbill_YTM)^(1/52)</f>
        <v/>
      </c>
      <c r="Q1110" s="116">
        <f>SUM(N1110:P1110)</f>
        <v/>
      </c>
      <c r="R1110" s="119">
        <f>IF(YEAR(M1110)&lt;&gt;YEAR(M1109), R1109*EXP($C$20/52)+(-MAX(Q$2:Q1109)*$C$19), R1109*EXP($C$20/52))</f>
        <v/>
      </c>
      <c r="S1110" s="117">
        <f>Q1110/-R1110</f>
        <v/>
      </c>
      <c r="T1110" s="110" t="n"/>
      <c r="U1110" s="110" t="n"/>
      <c r="V1110" s="110" t="n"/>
    </row>
    <row r="1111" ht="17.5" customHeight="1" s="15">
      <c r="H1111" s="104" t="n">
        <v>39083</v>
      </c>
      <c r="I1111" s="105" t="n">
        <v>1785.30004882812</v>
      </c>
      <c r="J1111" s="106" t="n">
        <v>2.40739274024963</v>
      </c>
      <c r="K1111" s="107">
        <f>K1110*(1+Tbill_YTM)^(1/52)</f>
        <v/>
      </c>
      <c r="L1111" s="67" t="n"/>
      <c r="M1111" s="104" t="n">
        <v>39083</v>
      </c>
      <c r="N1111" s="108">
        <f>N1110*($I1111/$I1110)</f>
        <v/>
      </c>
      <c r="O1111" s="108">
        <f t="array" ref="O1111">IF(YEAR(M1111)&lt;&gt;YEAR(M1110),IF(O1110&gt;INDEX(Table2xAcq.1[],_xlfn.AGGREGATE(15,6,(ROW(Tableyear1[])-ROW(INDEX(Tableyear1[],1,1))+1)/(YEAR(Tableyear1[])=YEAR(M1110)),1)),O1110-(O1110-INDEX(Table2xAcq.1[],_xlfn.AGGREGATE(15,6,(ROW(Tableyear1[])-ROW(INDEX(Tableyear1[],1,1))+1)/(YEAR(Tableyear1[])=YEAR(M1110)),1)))*$C$25,O1110+MAX($Q$2:Q1110)*$C$19),O1110)*($J1111/$J1110)</f>
        <v/>
      </c>
      <c r="P1111" s="108">
        <f t="array" ref="P1111">IF(YEAR(M1111)&lt;&gt;YEAR(M1110),IF(O1110&gt;INDEX(Table2xAcq.1[],_xlfn.AGGREGATE(15,6,(ROW(Tableyear1[])-ROW(INDEX(Tableyear1[],1,1))+1)/(YEAR(Tableyear1[])=YEAR(M1110)),1)),P1110+(O1110-INDEX(Table2xAcq.1[],_xlfn.AGGREGATE(15,6,(ROW(Tableyear1[])-ROW(INDEX(Tableyear1[],1,1))+1)/(YEAR(Tableyear1[])=YEAR(M1110)),1)))*$C$25,P1110-MAX($Q$2:Q1110)*$C$19),P1110)*(1+Tbill_YTM)^(1/52)</f>
        <v/>
      </c>
      <c r="Q1111" s="72">
        <f>SUM(N1111:P1111)</f>
        <v/>
      </c>
      <c r="R1111" s="72">
        <f>IF(YEAR(M1111)&lt;&gt;YEAR(M1110), R1110*EXP($C$20/52)+(-MAX(Q$2:Q1110)*$C$19), R1110*EXP($C$20/52))</f>
        <v/>
      </c>
      <c r="S1111" s="73">
        <f>Q1111/-R1111</f>
        <v/>
      </c>
      <c r="T1111" s="67" t="n"/>
      <c r="U1111" s="67" t="n"/>
      <c r="V1111" s="67" t="n"/>
    </row>
    <row r="1112">
      <c r="H1112" s="104" t="n">
        <v>39090</v>
      </c>
      <c r="I1112" s="105" t="n">
        <v>1844.81005859375</v>
      </c>
      <c r="J1112" s="106" t="n">
        <v>2.58432078361511</v>
      </c>
      <c r="K1112" s="107">
        <f>K1111*(1+Tbill_YTM)^(1/52)</f>
        <v/>
      </c>
      <c r="L1112" s="67" t="n"/>
      <c r="M1112" s="104" t="n">
        <v>39090</v>
      </c>
      <c r="N1112" s="108">
        <f>N1111*($I1112/$I1111)</f>
        <v/>
      </c>
      <c r="O1112" s="108">
        <f t="array" ref="O1112">IF(YEAR(M1112)&lt;&gt;YEAR(M1111),IF(O1111&gt;INDEX(Table2xAcq.1[],_xlfn.AGGREGATE(15,6,(ROW(Tableyear1[])-ROW(INDEX(Tableyear1[],1,1))+1)/(YEAR(Tableyear1[])=YEAR(M1111)),1)),O1111-(O1111-INDEX(Table2xAcq.1[],_xlfn.AGGREGATE(15,6,(ROW(Tableyear1[])-ROW(INDEX(Tableyear1[],1,1))+1)/(YEAR(Tableyear1[])=YEAR(M1111)),1)))*$C$25,O1111+MAX($Q$2:Q1111)*$C$19),O1111)*($J1112/$J1111)</f>
        <v/>
      </c>
      <c r="P1112" s="108">
        <f t="array" ref="P1112">IF(YEAR(M1112)&lt;&gt;YEAR(M1111),IF(O1111&gt;INDEX(Table2xAcq.1[],_xlfn.AGGREGATE(15,6,(ROW(Tableyear1[])-ROW(INDEX(Tableyear1[],1,1))+1)/(YEAR(Tableyear1[])=YEAR(M1111)),1)),P1111+(O1111-INDEX(Table2xAcq.1[],_xlfn.AGGREGATE(15,6,(ROW(Tableyear1[])-ROW(INDEX(Tableyear1[],1,1))+1)/(YEAR(Tableyear1[])=YEAR(M1111)),1)))*$C$25,P1111-MAX($Q$2:Q1111)*$C$19),P1111)*(1+Tbill_YTM)^(1/52)</f>
        <v/>
      </c>
      <c r="Q1112" s="72">
        <f>SUM(N1112:P1112)</f>
        <v/>
      </c>
      <c r="R1112" s="72">
        <f>IF(YEAR(M1112)&lt;&gt;YEAR(M1111), R1111*EXP($C$20/52)+(-MAX(Q$2:Q1111)*$C$19), R1111*EXP($C$20/52))</f>
        <v/>
      </c>
      <c r="S1112" s="73">
        <f>Q1112/-R1112</f>
        <v/>
      </c>
      <c r="T1112" s="67" t="n"/>
      <c r="U1112" s="67" t="n"/>
      <c r="V1112" s="67" t="n"/>
    </row>
    <row r="1113">
      <c r="H1113" s="104" t="n">
        <v>39097</v>
      </c>
      <c r="I1113" s="105" t="n">
        <v>1796.81005859375</v>
      </c>
      <c r="J1113" s="106" t="n">
        <v>2.4407479763031</v>
      </c>
      <c r="K1113" s="107">
        <f>K1112*(1+Tbill_YTM)^(1/52)</f>
        <v/>
      </c>
      <c r="L1113" s="67" t="n"/>
      <c r="M1113" s="104" t="n">
        <v>39097</v>
      </c>
      <c r="N1113" s="108">
        <f>N1112*($I1113/$I1112)</f>
        <v/>
      </c>
      <c r="O1113" s="108">
        <f t="array" ref="O1113">IF(YEAR(M1113)&lt;&gt;YEAR(M1112),IF(O1112&gt;INDEX(Table2xAcq.1[],_xlfn.AGGREGATE(15,6,(ROW(Tableyear1[])-ROW(INDEX(Tableyear1[],1,1))+1)/(YEAR(Tableyear1[])=YEAR(M1112)),1)),O1112-(O1112-INDEX(Table2xAcq.1[],_xlfn.AGGREGATE(15,6,(ROW(Tableyear1[])-ROW(INDEX(Tableyear1[],1,1))+1)/(YEAR(Tableyear1[])=YEAR(M1112)),1)))*$C$25,O1112+MAX($Q$2:Q1112)*$C$19),O1112)*($J1113/$J1112)</f>
        <v/>
      </c>
      <c r="P1113" s="108">
        <f t="array" ref="P1113">IF(YEAR(M1113)&lt;&gt;YEAR(M1112),IF(O1112&gt;INDEX(Table2xAcq.1[],_xlfn.AGGREGATE(15,6,(ROW(Tableyear1[])-ROW(INDEX(Tableyear1[],1,1))+1)/(YEAR(Tableyear1[])=YEAR(M1112)),1)),P1112+(O1112-INDEX(Table2xAcq.1[],_xlfn.AGGREGATE(15,6,(ROW(Tableyear1[])-ROW(INDEX(Tableyear1[],1,1))+1)/(YEAR(Tableyear1[])=YEAR(M1112)),1)))*$C$25,P1112-MAX($Q$2:Q1112)*$C$19),P1112)*(1+Tbill_YTM)^(1/52)</f>
        <v/>
      </c>
      <c r="Q1113" s="72">
        <f>SUM(N1113:P1113)</f>
        <v/>
      </c>
      <c r="R1113" s="72">
        <f>IF(YEAR(M1113)&lt;&gt;YEAR(M1112), R1112*EXP($C$20/52)+(-MAX(Q$2:Q1112)*$C$19), R1112*EXP($C$20/52))</f>
        <v/>
      </c>
      <c r="S1113" s="73">
        <f>Q1113/-R1113</f>
        <v/>
      </c>
      <c r="T1113" s="67" t="n"/>
      <c r="U1113" s="67" t="n"/>
      <c r="V1113" s="67" t="n"/>
    </row>
    <row r="1114">
      <c r="H1114" s="104" t="n">
        <v>39104</v>
      </c>
      <c r="I1114" s="105" t="n">
        <v>1772.96997070312</v>
      </c>
      <c r="J1114" s="106" t="n">
        <v>2.37055683135986</v>
      </c>
      <c r="K1114" s="107">
        <f>K1113*(1+Tbill_YTM)^(1/52)</f>
        <v/>
      </c>
      <c r="L1114" s="67" t="n"/>
      <c r="M1114" s="104" t="n">
        <v>39104</v>
      </c>
      <c r="N1114" s="108">
        <f>N1113*($I1114/$I1113)</f>
        <v/>
      </c>
      <c r="O1114" s="108">
        <f t="array" ref="O1114">IF(YEAR(M1114)&lt;&gt;YEAR(M1113),IF(O1113&gt;INDEX(Table2xAcq.1[],_xlfn.AGGREGATE(15,6,(ROW(Tableyear1[])-ROW(INDEX(Tableyear1[],1,1))+1)/(YEAR(Tableyear1[])=YEAR(M1113)),1)),O1113-(O1113-INDEX(Table2xAcq.1[],_xlfn.AGGREGATE(15,6,(ROW(Tableyear1[])-ROW(INDEX(Tableyear1[],1,1))+1)/(YEAR(Tableyear1[])=YEAR(M1113)),1)))*$C$25,O1113+MAX($Q$2:Q1113)*$C$19),O1113)*($J1114/$J1113)</f>
        <v/>
      </c>
      <c r="P1114" s="108">
        <f t="array" ref="P1114">IF(YEAR(M1114)&lt;&gt;YEAR(M1113),IF(O1113&gt;INDEX(Table2xAcq.1[],_xlfn.AGGREGATE(15,6,(ROW(Tableyear1[])-ROW(INDEX(Tableyear1[],1,1))+1)/(YEAR(Tableyear1[])=YEAR(M1113)),1)),P1113+(O1113-INDEX(Table2xAcq.1[],_xlfn.AGGREGATE(15,6,(ROW(Tableyear1[])-ROW(INDEX(Tableyear1[],1,1))+1)/(YEAR(Tableyear1[])=YEAR(M1113)),1)))*$C$25,P1113-MAX($Q$2:Q1113)*$C$19),P1113)*(1+Tbill_YTM)^(1/52)</f>
        <v/>
      </c>
      <c r="Q1114" s="72">
        <f>SUM(N1114:P1114)</f>
        <v/>
      </c>
      <c r="R1114" s="72">
        <f>IF(YEAR(M1114)&lt;&gt;YEAR(M1113), R1113*EXP($C$20/52)+(-MAX(Q$2:Q1113)*$C$19), R1113*EXP($C$20/52))</f>
        <v/>
      </c>
      <c r="S1114" s="73">
        <f>Q1114/-R1114</f>
        <v/>
      </c>
      <c r="T1114" s="67" t="n"/>
      <c r="U1114" s="67" t="n"/>
      <c r="V1114" s="67" t="n"/>
    </row>
    <row r="1115">
      <c r="H1115" s="104" t="n">
        <v>39111</v>
      </c>
      <c r="I1115" s="105" t="n">
        <v>1798.13000488281</v>
      </c>
      <c r="J1115" s="106" t="n">
        <v>2.44422841072082</v>
      </c>
      <c r="K1115" s="107">
        <f>K1114*(1+Tbill_YTM)^(1/52)</f>
        <v/>
      </c>
      <c r="L1115" s="67" t="n"/>
      <c r="M1115" s="104" t="n">
        <v>39111</v>
      </c>
      <c r="N1115" s="108">
        <f>N1114*($I1115/$I1114)</f>
        <v/>
      </c>
      <c r="O1115" s="108">
        <f t="array" ref="O1115">IF(YEAR(M1115)&lt;&gt;YEAR(M1114),IF(O1114&gt;INDEX(Table2xAcq.1[],_xlfn.AGGREGATE(15,6,(ROW(Tableyear1[])-ROW(INDEX(Tableyear1[],1,1))+1)/(YEAR(Tableyear1[])=YEAR(M1114)),1)),O1114-(O1114-INDEX(Table2xAcq.1[],_xlfn.AGGREGATE(15,6,(ROW(Tableyear1[])-ROW(INDEX(Tableyear1[],1,1))+1)/(YEAR(Tableyear1[])=YEAR(M1114)),1)))*$C$25,O1114+MAX($Q$2:Q1114)*$C$19),O1114)*($J1115/$J1114)</f>
        <v/>
      </c>
      <c r="P1115" s="108">
        <f t="array" ref="P1115">IF(YEAR(M1115)&lt;&gt;YEAR(M1114),IF(O1114&gt;INDEX(Table2xAcq.1[],_xlfn.AGGREGATE(15,6,(ROW(Tableyear1[])-ROW(INDEX(Tableyear1[],1,1))+1)/(YEAR(Tableyear1[])=YEAR(M1114)),1)),P1114+(O1114-INDEX(Table2xAcq.1[],_xlfn.AGGREGATE(15,6,(ROW(Tableyear1[])-ROW(INDEX(Tableyear1[],1,1))+1)/(YEAR(Tableyear1[])=YEAR(M1114)),1)))*$C$25,P1114-MAX($Q$2:Q1114)*$C$19),P1114)*(1+Tbill_YTM)^(1/52)</f>
        <v/>
      </c>
      <c r="Q1115" s="72">
        <f>SUM(N1115:P1115)</f>
        <v/>
      </c>
      <c r="R1115" s="72">
        <f>IF(YEAR(M1115)&lt;&gt;YEAR(M1114), R1114*EXP($C$20/52)+(-MAX(Q$2:Q1114)*$C$19), R1114*EXP($C$20/52))</f>
        <v/>
      </c>
      <c r="S1115" s="73">
        <f>Q1115/-R1115</f>
        <v/>
      </c>
      <c r="T1115" s="67" t="n"/>
      <c r="U1115" s="67" t="n"/>
      <c r="V1115" s="67" t="n"/>
    </row>
    <row r="1116">
      <c r="H1116" s="104" t="n">
        <v>39118</v>
      </c>
      <c r="I1116" s="105" t="n">
        <v>1785.53002929687</v>
      </c>
      <c r="J1116" s="106" t="n">
        <v>2.4059419631958</v>
      </c>
      <c r="K1116" s="107">
        <f>K1115*(1+Tbill_YTM)^(1/52)</f>
        <v/>
      </c>
      <c r="L1116" s="67" t="n"/>
      <c r="M1116" s="104" t="n">
        <v>39118</v>
      </c>
      <c r="N1116" s="108">
        <f>N1115*($I1116/$I1115)</f>
        <v/>
      </c>
      <c r="O1116" s="108">
        <f t="array" ref="O1116">IF(YEAR(M1116)&lt;&gt;YEAR(M1115),IF(O1115&gt;INDEX(Table2xAcq.1[],_xlfn.AGGREGATE(15,6,(ROW(Tableyear1[])-ROW(INDEX(Tableyear1[],1,1))+1)/(YEAR(Tableyear1[])=YEAR(M1115)),1)),O1115-(O1115-INDEX(Table2xAcq.1[],_xlfn.AGGREGATE(15,6,(ROW(Tableyear1[])-ROW(INDEX(Tableyear1[],1,1))+1)/(YEAR(Tableyear1[])=YEAR(M1115)),1)))*$C$25,O1115+MAX($Q$2:Q1115)*$C$19),O1115)*($J1116/$J1115)</f>
        <v/>
      </c>
      <c r="P1116" s="108">
        <f t="array" ref="P1116">IF(YEAR(M1116)&lt;&gt;YEAR(M1115),IF(O1115&gt;INDEX(Table2xAcq.1[],_xlfn.AGGREGATE(15,6,(ROW(Tableyear1[])-ROW(INDEX(Tableyear1[],1,1))+1)/(YEAR(Tableyear1[])=YEAR(M1115)),1)),P1115+(O1115-INDEX(Table2xAcq.1[],_xlfn.AGGREGATE(15,6,(ROW(Tableyear1[])-ROW(INDEX(Tableyear1[],1,1))+1)/(YEAR(Tableyear1[])=YEAR(M1115)),1)))*$C$25,P1115-MAX($Q$2:Q1115)*$C$19),P1115)*(1+Tbill_YTM)^(1/52)</f>
        <v/>
      </c>
      <c r="Q1116" s="72">
        <f>SUM(N1116:P1116)</f>
        <v/>
      </c>
      <c r="R1116" s="72">
        <f>IF(YEAR(M1116)&lt;&gt;YEAR(M1115), R1115*EXP($C$20/52)+(-MAX(Q$2:Q1115)*$C$19), R1115*EXP($C$20/52))</f>
        <v/>
      </c>
      <c r="S1116" s="73">
        <f>Q1116/-R1116</f>
        <v/>
      </c>
      <c r="T1116" s="67" t="n"/>
      <c r="U1116" s="67" t="n"/>
      <c r="V1116" s="67" t="n"/>
    </row>
    <row r="1117">
      <c r="E1117" s="4" t="n"/>
      <c r="F1117" s="4" t="n"/>
      <c r="H1117" s="104" t="n">
        <v>39125</v>
      </c>
      <c r="I1117" s="105" t="n">
        <v>1821.48999023437</v>
      </c>
      <c r="J1117" s="106" t="n">
        <v>2.50310754776</v>
      </c>
      <c r="K1117" s="107">
        <f>K1116*(1+Tbill_YTM)^(1/52)</f>
        <v/>
      </c>
      <c r="L1117" s="67" t="n"/>
      <c r="M1117" s="104" t="n">
        <v>39125</v>
      </c>
      <c r="N1117" s="108">
        <f>N1116*($I1117/$I1116)</f>
        <v/>
      </c>
      <c r="O1117" s="108">
        <f t="array" ref="O1117">IF(YEAR(M1117)&lt;&gt;YEAR(M1116),IF(O1116&gt;INDEX(Table2xAcq.1[],_xlfn.AGGREGATE(15,6,(ROW(Tableyear1[])-ROW(INDEX(Tableyear1[],1,1))+1)/(YEAR(Tableyear1[])=YEAR(M1116)),1)),O1116-(O1116-INDEX(Table2xAcq.1[],_xlfn.AGGREGATE(15,6,(ROW(Tableyear1[])-ROW(INDEX(Tableyear1[],1,1))+1)/(YEAR(Tableyear1[])=YEAR(M1116)),1)))*$C$25,O1116+MAX($Q$2:Q1116)*$C$19),O1116)*($J1117/$J1116)</f>
        <v/>
      </c>
      <c r="P1117" s="108">
        <f t="array" ref="P1117">IF(YEAR(M1117)&lt;&gt;YEAR(M1116),IF(O1116&gt;INDEX(Table2xAcq.1[],_xlfn.AGGREGATE(15,6,(ROW(Tableyear1[])-ROW(INDEX(Tableyear1[],1,1))+1)/(YEAR(Tableyear1[])=YEAR(M1116)),1)),P1116+(O1116-INDEX(Table2xAcq.1[],_xlfn.AGGREGATE(15,6,(ROW(Tableyear1[])-ROW(INDEX(Tableyear1[],1,1))+1)/(YEAR(Tableyear1[])=YEAR(M1116)),1)))*$C$25,P1116-MAX($Q$2:Q1116)*$C$19),P1116)*(1+Tbill_YTM)^(1/52)</f>
        <v/>
      </c>
      <c r="Q1117" s="72">
        <f>SUM(N1117:P1117)</f>
        <v/>
      </c>
      <c r="R1117" s="72">
        <f>IF(YEAR(M1117)&lt;&gt;YEAR(M1116), R1116*EXP($C$20/52)+(-MAX(Q$2:Q1116)*$C$19), R1116*EXP($C$20/52))</f>
        <v/>
      </c>
      <c r="S1117" s="73">
        <f>Q1117/-R1117</f>
        <v/>
      </c>
      <c r="T1117" s="67" t="n"/>
      <c r="U1117" s="67" t="n"/>
      <c r="V1117" s="67" t="n"/>
    </row>
    <row r="1118">
      <c r="B1118" s="27" t="n"/>
      <c r="C1118" s="4" t="n"/>
      <c r="D1118" s="4" t="n"/>
      <c r="H1118" s="104" t="n">
        <v>39132</v>
      </c>
      <c r="I1118" s="105" t="n">
        <v>1839.77001953125</v>
      </c>
      <c r="J1118" s="106" t="n">
        <v>2.55241560935974</v>
      </c>
      <c r="K1118" s="107">
        <f>K1117*(1+Tbill_YTM)^(1/52)</f>
        <v/>
      </c>
      <c r="L1118" s="67" t="n"/>
      <c r="M1118" s="104" t="n">
        <v>39132</v>
      </c>
      <c r="N1118" s="108">
        <f>N1117*($I1118/$I1117)</f>
        <v/>
      </c>
      <c r="O1118" s="108">
        <f t="array" ref="O1118">IF(YEAR(M1118)&lt;&gt;YEAR(M1117),IF(O1117&gt;INDEX(Table2xAcq.1[],_xlfn.AGGREGATE(15,6,(ROW(Tableyear1[])-ROW(INDEX(Tableyear1[],1,1))+1)/(YEAR(Tableyear1[])=YEAR(M1117)),1)),O1117-(O1117-INDEX(Table2xAcq.1[],_xlfn.AGGREGATE(15,6,(ROW(Tableyear1[])-ROW(INDEX(Tableyear1[],1,1))+1)/(YEAR(Tableyear1[])=YEAR(M1117)),1)))*$C$25,O1117+MAX($Q$2:Q1117)*$C$19),O1117)*($J1118/$J1117)</f>
        <v/>
      </c>
      <c r="P1118" s="108">
        <f t="array" ref="P1118">IF(YEAR(M1118)&lt;&gt;YEAR(M1117),IF(O1117&gt;INDEX(Table2xAcq.1[],_xlfn.AGGREGATE(15,6,(ROW(Tableyear1[])-ROW(INDEX(Tableyear1[],1,1))+1)/(YEAR(Tableyear1[])=YEAR(M1117)),1)),P1117+(O1117-INDEX(Table2xAcq.1[],_xlfn.AGGREGATE(15,6,(ROW(Tableyear1[])-ROW(INDEX(Tableyear1[],1,1))+1)/(YEAR(Tableyear1[])=YEAR(M1117)),1)))*$C$25,P1117-MAX($Q$2:Q1117)*$C$19),P1117)*(1+Tbill_YTM)^(1/52)</f>
        <v/>
      </c>
      <c r="Q1118" s="72">
        <f>SUM(N1118:P1118)</f>
        <v/>
      </c>
      <c r="R1118" s="72">
        <f>IF(YEAR(M1118)&lt;&gt;YEAR(M1117), R1117*EXP($C$20/52)+(-MAX(Q$2:Q1117)*$C$19), R1117*EXP($C$20/52))</f>
        <v/>
      </c>
      <c r="S1118" s="73">
        <f>Q1118/-R1118</f>
        <v/>
      </c>
      <c r="T1118" s="67" t="n"/>
      <c r="U1118" s="67" t="n"/>
      <c r="V1118" s="67" t="n"/>
    </row>
    <row r="1119">
      <c r="H1119" s="104" t="n">
        <v>39139</v>
      </c>
      <c r="I1119" s="105" t="n">
        <v>1726.03002929687</v>
      </c>
      <c r="J1119" s="106" t="n">
        <v>2.22930335998535</v>
      </c>
      <c r="K1119" s="107">
        <f>K1118*(1+Tbill_YTM)^(1/52)</f>
        <v/>
      </c>
      <c r="L1119" s="67" t="n"/>
      <c r="M1119" s="104" t="n">
        <v>39139</v>
      </c>
      <c r="N1119" s="108">
        <f>N1118*($I1119/$I1118)</f>
        <v/>
      </c>
      <c r="O1119" s="108">
        <f t="array" ref="O1119">IF(YEAR(M1119)&lt;&gt;YEAR(M1118),IF(O1118&gt;INDEX(Table2xAcq.1[],_xlfn.AGGREGATE(15,6,(ROW(Tableyear1[])-ROW(INDEX(Tableyear1[],1,1))+1)/(YEAR(Tableyear1[])=YEAR(M1118)),1)),O1118-(O1118-INDEX(Table2xAcq.1[],_xlfn.AGGREGATE(15,6,(ROW(Tableyear1[])-ROW(INDEX(Tableyear1[],1,1))+1)/(YEAR(Tableyear1[])=YEAR(M1118)),1)))*$C$25,O1118+MAX($Q$2:Q1118)*$C$19),O1118)*($J1119/$J1118)</f>
        <v/>
      </c>
      <c r="P1119" s="108">
        <f t="array" ref="P1119">IF(YEAR(M1119)&lt;&gt;YEAR(M1118),IF(O1118&gt;INDEX(Table2xAcq.1[],_xlfn.AGGREGATE(15,6,(ROW(Tableyear1[])-ROW(INDEX(Tableyear1[],1,1))+1)/(YEAR(Tableyear1[])=YEAR(M1118)),1)),P1118+(O1118-INDEX(Table2xAcq.1[],_xlfn.AGGREGATE(15,6,(ROW(Tableyear1[])-ROW(INDEX(Tableyear1[],1,1))+1)/(YEAR(Tableyear1[])=YEAR(M1118)),1)))*$C$25,P1118-MAX($Q$2:Q1118)*$C$19),P1118)*(1+Tbill_YTM)^(1/52)</f>
        <v/>
      </c>
      <c r="Q1119" s="72">
        <f>SUM(N1119:P1119)</f>
        <v/>
      </c>
      <c r="R1119" s="72">
        <f>IF(YEAR(M1119)&lt;&gt;YEAR(M1118), R1118*EXP($C$20/52)+(-MAX(Q$2:Q1118)*$C$19), R1118*EXP($C$20/52))</f>
        <v/>
      </c>
      <c r="S1119" s="73">
        <f>Q1119/-R1119</f>
        <v/>
      </c>
      <c r="T1119" s="67" t="n"/>
      <c r="U1119" s="67" t="n"/>
      <c r="V1119" s="67" t="n"/>
    </row>
    <row r="1120">
      <c r="H1120" s="104" t="n">
        <v>39146</v>
      </c>
      <c r="I1120" s="105" t="n">
        <v>1744.73999023437</v>
      </c>
      <c r="J1120" s="106" t="n">
        <v>2.29195237159729</v>
      </c>
      <c r="K1120" s="107">
        <f>K1119*(1+Tbill_YTM)^(1/52)</f>
        <v/>
      </c>
      <c r="L1120" s="67" t="n"/>
      <c r="M1120" s="104" t="n">
        <v>39146</v>
      </c>
      <c r="N1120" s="108">
        <f>N1119*($I1120/$I1119)</f>
        <v/>
      </c>
      <c r="O1120" s="108">
        <f t="array" ref="O1120">IF(YEAR(M1120)&lt;&gt;YEAR(M1119),IF(O1119&gt;INDEX(Table2xAcq.1[],_xlfn.AGGREGATE(15,6,(ROW(Tableyear1[])-ROW(INDEX(Tableyear1[],1,1))+1)/(YEAR(Tableyear1[])=YEAR(M1119)),1)),O1119-(O1119-INDEX(Table2xAcq.1[],_xlfn.AGGREGATE(15,6,(ROW(Tableyear1[])-ROW(INDEX(Tableyear1[],1,1))+1)/(YEAR(Tableyear1[])=YEAR(M1119)),1)))*$C$25,O1119+MAX($Q$2:Q1119)*$C$19),O1119)*($J1120/$J1119)</f>
        <v/>
      </c>
      <c r="P1120" s="108">
        <f t="array" ref="P1120">IF(YEAR(M1120)&lt;&gt;YEAR(M1119),IF(O1119&gt;INDEX(Table2xAcq.1[],_xlfn.AGGREGATE(15,6,(ROW(Tableyear1[])-ROW(INDEX(Tableyear1[],1,1))+1)/(YEAR(Tableyear1[])=YEAR(M1119)),1)),P1119+(O1119-INDEX(Table2xAcq.1[],_xlfn.AGGREGATE(15,6,(ROW(Tableyear1[])-ROW(INDEX(Tableyear1[],1,1))+1)/(YEAR(Tableyear1[])=YEAR(M1119)),1)))*$C$25,P1119-MAX($Q$2:Q1119)*$C$19),P1119)*(1+Tbill_YTM)^(1/52)</f>
        <v/>
      </c>
      <c r="Q1120" s="72">
        <f>SUM(N1120:P1120)</f>
        <v/>
      </c>
      <c r="R1120" s="72">
        <f>IF(YEAR(M1120)&lt;&gt;YEAR(M1119), R1119*EXP($C$20/52)+(-MAX(Q$2:Q1119)*$C$19), R1119*EXP($C$20/52))</f>
        <v/>
      </c>
      <c r="S1120" s="73">
        <f>Q1120/-R1120</f>
        <v/>
      </c>
      <c r="T1120" s="67" t="n"/>
      <c r="U1120" s="67" t="n"/>
      <c r="V1120" s="67" t="n"/>
    </row>
    <row r="1121">
      <c r="H1121" s="104" t="n">
        <v>39153</v>
      </c>
      <c r="I1121" s="105" t="n">
        <v>1742.22998046875</v>
      </c>
      <c r="J1121" s="106" t="n">
        <v>2.27252006530761</v>
      </c>
      <c r="K1121" s="107">
        <f>K1120*(1+Tbill_YTM)^(1/52)</f>
        <v/>
      </c>
      <c r="L1121" s="67" t="n"/>
      <c r="M1121" s="104" t="n">
        <v>39153</v>
      </c>
      <c r="N1121" s="108">
        <f>N1120*($I1121/$I1120)</f>
        <v/>
      </c>
      <c r="O1121" s="108">
        <f t="array" ref="O1121">IF(YEAR(M1121)&lt;&gt;YEAR(M1120),IF(O1120&gt;INDEX(Table2xAcq.1[],_xlfn.AGGREGATE(15,6,(ROW(Tableyear1[])-ROW(INDEX(Tableyear1[],1,1))+1)/(YEAR(Tableyear1[])=YEAR(M1120)),1)),O1120-(O1120-INDEX(Table2xAcq.1[],_xlfn.AGGREGATE(15,6,(ROW(Tableyear1[])-ROW(INDEX(Tableyear1[],1,1))+1)/(YEAR(Tableyear1[])=YEAR(M1120)),1)))*$C$25,O1120+MAX($Q$2:Q1120)*$C$19),O1120)*($J1121/$J1120)</f>
        <v/>
      </c>
      <c r="P1121" s="108">
        <f t="array" ref="P1121">IF(YEAR(M1121)&lt;&gt;YEAR(M1120),IF(O1120&gt;INDEX(Table2xAcq.1[],_xlfn.AGGREGATE(15,6,(ROW(Tableyear1[])-ROW(INDEX(Tableyear1[],1,1))+1)/(YEAR(Tableyear1[])=YEAR(M1120)),1)),P1120+(O1120-INDEX(Table2xAcq.1[],_xlfn.AGGREGATE(15,6,(ROW(Tableyear1[])-ROW(INDEX(Tableyear1[],1,1))+1)/(YEAR(Tableyear1[])=YEAR(M1120)),1)))*$C$25,P1120-MAX($Q$2:Q1120)*$C$19),P1120)*(1+Tbill_YTM)^(1/52)</f>
        <v/>
      </c>
      <c r="Q1121" s="72">
        <f>SUM(N1121:P1121)</f>
        <v/>
      </c>
      <c r="R1121" s="72">
        <f>IF(YEAR(M1121)&lt;&gt;YEAR(M1120), R1120*EXP($C$20/52)+(-MAX(Q$2:Q1120)*$C$19), R1120*EXP($C$20/52))</f>
        <v/>
      </c>
      <c r="S1121" s="73">
        <f>Q1121/-R1121</f>
        <v/>
      </c>
      <c r="T1121" s="67" t="n"/>
      <c r="U1121" s="67" t="n"/>
      <c r="V1121" s="67" t="n"/>
    </row>
    <row r="1122">
      <c r="H1122" s="104" t="n">
        <v>39160</v>
      </c>
      <c r="I1122" s="105" t="n">
        <v>1794.0400390625</v>
      </c>
      <c r="J1122" s="106" t="n">
        <v>2.40072107315063</v>
      </c>
      <c r="K1122" s="107">
        <f>K1121*(1+Tbill_YTM)^(1/52)</f>
        <v/>
      </c>
      <c r="L1122" s="67" t="n"/>
      <c r="M1122" s="104" t="n">
        <v>39160</v>
      </c>
      <c r="N1122" s="108">
        <f>N1121*($I1122/$I1121)</f>
        <v/>
      </c>
      <c r="O1122" s="108">
        <f t="array" ref="O1122">IF(YEAR(M1122)&lt;&gt;YEAR(M1121),IF(O1121&gt;INDEX(Table2xAcq.1[],_xlfn.AGGREGATE(15,6,(ROW(Tableyear1[])-ROW(INDEX(Tableyear1[],1,1))+1)/(YEAR(Tableyear1[])=YEAR(M1121)),1)),O1121-(O1121-INDEX(Table2xAcq.1[],_xlfn.AGGREGATE(15,6,(ROW(Tableyear1[])-ROW(INDEX(Tableyear1[],1,1))+1)/(YEAR(Tableyear1[])=YEAR(M1121)),1)))*$C$25,O1121+MAX($Q$2:Q1121)*$C$19),O1121)*($J1122/$J1121)</f>
        <v/>
      </c>
      <c r="P1122" s="108">
        <f t="array" ref="P1122">IF(YEAR(M1122)&lt;&gt;YEAR(M1121),IF(O1121&gt;INDEX(Table2xAcq.1[],_xlfn.AGGREGATE(15,6,(ROW(Tableyear1[])-ROW(INDEX(Tableyear1[],1,1))+1)/(YEAR(Tableyear1[])=YEAR(M1121)),1)),P1121+(O1121-INDEX(Table2xAcq.1[],_xlfn.AGGREGATE(15,6,(ROW(Tableyear1[])-ROW(INDEX(Tableyear1[],1,1))+1)/(YEAR(Tableyear1[])=YEAR(M1121)),1)))*$C$25,P1121-MAX($Q$2:Q1121)*$C$19),P1121)*(1+Tbill_YTM)^(1/52)</f>
        <v/>
      </c>
      <c r="Q1122" s="72">
        <f>SUM(N1122:P1122)</f>
        <v/>
      </c>
      <c r="R1122" s="72">
        <f>IF(YEAR(M1122)&lt;&gt;YEAR(M1121), R1121*EXP($C$20/52)+(-MAX(Q$2:Q1121)*$C$19), R1121*EXP($C$20/52))</f>
        <v/>
      </c>
      <c r="S1122" s="73">
        <f>Q1122/-R1122</f>
        <v/>
      </c>
      <c r="T1122" s="67" t="n"/>
      <c r="U1122" s="67" t="n"/>
      <c r="V1122" s="67" t="n"/>
    </row>
    <row r="1123">
      <c r="H1123" s="104" t="n">
        <v>39167</v>
      </c>
      <c r="I1123" s="105" t="n">
        <v>1772.35998535156</v>
      </c>
      <c r="J1123" s="106" t="n">
        <v>2.34880185127258</v>
      </c>
      <c r="K1123" s="107">
        <f>K1122*(1+Tbill_YTM)^(1/52)</f>
        <v/>
      </c>
      <c r="L1123" s="67" t="n"/>
      <c r="M1123" s="104" t="n">
        <v>39167</v>
      </c>
      <c r="N1123" s="108">
        <f>N1122*($I1123/$I1122)</f>
        <v/>
      </c>
      <c r="O1123" s="108">
        <f t="array" ref="O1123">IF(YEAR(M1123)&lt;&gt;YEAR(M1122),IF(O1122&gt;INDEX(Table2xAcq.1[],_xlfn.AGGREGATE(15,6,(ROW(Tableyear1[])-ROW(INDEX(Tableyear1[],1,1))+1)/(YEAR(Tableyear1[])=YEAR(M1122)),1)),O1122-(O1122-INDEX(Table2xAcq.1[],_xlfn.AGGREGATE(15,6,(ROW(Tableyear1[])-ROW(INDEX(Tableyear1[],1,1))+1)/(YEAR(Tableyear1[])=YEAR(M1122)),1)))*$C$25,O1122+MAX($Q$2:Q1122)*$C$19),O1122)*($J1123/$J1122)</f>
        <v/>
      </c>
      <c r="P1123" s="108">
        <f t="array" ref="P1123">IF(YEAR(M1123)&lt;&gt;YEAR(M1122),IF(O1122&gt;INDEX(Table2xAcq.1[],_xlfn.AGGREGATE(15,6,(ROW(Tableyear1[])-ROW(INDEX(Tableyear1[],1,1))+1)/(YEAR(Tableyear1[])=YEAR(M1122)),1)),P1122+(O1122-INDEX(Table2xAcq.1[],_xlfn.AGGREGATE(15,6,(ROW(Tableyear1[])-ROW(INDEX(Tableyear1[],1,1))+1)/(YEAR(Tableyear1[])=YEAR(M1122)),1)))*$C$25,P1122-MAX($Q$2:Q1122)*$C$19),P1122)*(1+Tbill_YTM)^(1/52)</f>
        <v/>
      </c>
      <c r="Q1123" s="72">
        <f>SUM(N1123:P1123)</f>
        <v/>
      </c>
      <c r="R1123" s="72">
        <f>IF(YEAR(M1123)&lt;&gt;YEAR(M1122), R1122*EXP($C$20/52)+(-MAX(Q$2:Q1122)*$C$19), R1122*EXP($C$20/52))</f>
        <v/>
      </c>
      <c r="S1123" s="73">
        <f>Q1123/-R1123</f>
        <v/>
      </c>
      <c r="T1123" s="67" t="n"/>
      <c r="U1123" s="67" t="n"/>
      <c r="V1123" s="67" t="n"/>
    </row>
    <row r="1124">
      <c r="H1124" s="104" t="n">
        <v>39174</v>
      </c>
      <c r="I1124" s="105" t="n">
        <v>1812.93994140625</v>
      </c>
      <c r="J1124" s="106" t="n">
        <v>2.44835138320922</v>
      </c>
      <c r="K1124" s="107">
        <f>K1123*(1+Tbill_YTM)^(1/52)</f>
        <v/>
      </c>
      <c r="L1124" s="67" t="n"/>
      <c r="M1124" s="104" t="n">
        <v>39174</v>
      </c>
      <c r="N1124" s="108">
        <f>N1123*($I1124/$I1123)</f>
        <v/>
      </c>
      <c r="O1124" s="108">
        <f t="array" ref="O1124">IF(YEAR(M1124)&lt;&gt;YEAR(M1123),IF(O1123&gt;INDEX(Table2xAcq.1[],_xlfn.AGGREGATE(15,6,(ROW(Tableyear1[])-ROW(INDEX(Tableyear1[],1,1))+1)/(YEAR(Tableyear1[])=YEAR(M1123)),1)),O1123-(O1123-INDEX(Table2xAcq.1[],_xlfn.AGGREGATE(15,6,(ROW(Tableyear1[])-ROW(INDEX(Tableyear1[],1,1))+1)/(YEAR(Tableyear1[])=YEAR(M1123)),1)))*$C$25,O1123+MAX($Q$2:Q1123)*$C$19),O1123)*($J1124/$J1123)</f>
        <v/>
      </c>
      <c r="P1124" s="108">
        <f t="array" ref="P1124">IF(YEAR(M1124)&lt;&gt;YEAR(M1123),IF(O1123&gt;INDEX(Table2xAcq.1[],_xlfn.AGGREGATE(15,6,(ROW(Tableyear1[])-ROW(INDEX(Tableyear1[],1,1))+1)/(YEAR(Tableyear1[])=YEAR(M1123)),1)),P1123+(O1123-INDEX(Table2xAcq.1[],_xlfn.AGGREGATE(15,6,(ROW(Tableyear1[])-ROW(INDEX(Tableyear1[],1,1))+1)/(YEAR(Tableyear1[])=YEAR(M1123)),1)))*$C$25,P1123-MAX($Q$2:Q1123)*$C$19),P1123)*(1+Tbill_YTM)^(1/52)</f>
        <v/>
      </c>
      <c r="Q1124" s="72">
        <f>SUM(N1124:P1124)</f>
        <v/>
      </c>
      <c r="R1124" s="72">
        <f>IF(YEAR(M1124)&lt;&gt;YEAR(M1123), R1123*EXP($C$20/52)+(-MAX(Q$2:Q1123)*$C$19), R1123*EXP($C$20/52))</f>
        <v/>
      </c>
      <c r="S1124" s="73">
        <f>Q1124/-R1124</f>
        <v/>
      </c>
      <c r="T1124" s="67" t="n"/>
      <c r="U1124" s="67" t="n"/>
      <c r="V1124" s="67" t="n"/>
    </row>
    <row r="1125">
      <c r="H1125" s="104" t="n">
        <v>39181</v>
      </c>
      <c r="I1125" s="105" t="n">
        <v>1816.84997558593</v>
      </c>
      <c r="J1125" s="106" t="n">
        <v>2.45560359954834</v>
      </c>
      <c r="K1125" s="107">
        <f>K1124*(1+Tbill_YTM)^(1/52)</f>
        <v/>
      </c>
      <c r="L1125" s="67" t="n"/>
      <c r="M1125" s="104" t="n">
        <v>39181</v>
      </c>
      <c r="N1125" s="108">
        <f>N1124*($I1125/$I1124)</f>
        <v/>
      </c>
      <c r="O1125" s="108">
        <f t="array" ref="O1125">IF(YEAR(M1125)&lt;&gt;YEAR(M1124),IF(O1124&gt;INDEX(Table2xAcq.1[],_xlfn.AGGREGATE(15,6,(ROW(Tableyear1[])-ROW(INDEX(Tableyear1[],1,1))+1)/(YEAR(Tableyear1[])=YEAR(M1124)),1)),O1124-(O1124-INDEX(Table2xAcq.1[],_xlfn.AGGREGATE(15,6,(ROW(Tableyear1[])-ROW(INDEX(Tableyear1[],1,1))+1)/(YEAR(Tableyear1[])=YEAR(M1124)),1)))*$C$25,O1124+MAX($Q$2:Q1124)*$C$19),O1124)*($J1125/$J1124)</f>
        <v/>
      </c>
      <c r="P1125" s="108">
        <f t="array" ref="P1125">IF(YEAR(M1125)&lt;&gt;YEAR(M1124),IF(O1124&gt;INDEX(Table2xAcq.1[],_xlfn.AGGREGATE(15,6,(ROW(Tableyear1[])-ROW(INDEX(Tableyear1[],1,1))+1)/(YEAR(Tableyear1[])=YEAR(M1124)),1)),P1124+(O1124-INDEX(Table2xAcq.1[],_xlfn.AGGREGATE(15,6,(ROW(Tableyear1[])-ROW(INDEX(Tableyear1[],1,1))+1)/(YEAR(Tableyear1[])=YEAR(M1124)),1)))*$C$25,P1124-MAX($Q$2:Q1124)*$C$19),P1124)*(1+Tbill_YTM)^(1/52)</f>
        <v/>
      </c>
      <c r="Q1125" s="72">
        <f>SUM(N1125:P1125)</f>
        <v/>
      </c>
      <c r="R1125" s="72">
        <f>IF(YEAR(M1125)&lt;&gt;YEAR(M1124), R1124*EXP($C$20/52)+(-MAX(Q$2:Q1124)*$C$19), R1124*EXP($C$20/52))</f>
        <v/>
      </c>
      <c r="S1125" s="73">
        <f>Q1125/-R1125</f>
        <v/>
      </c>
      <c r="T1125" s="67" t="n"/>
      <c r="U1125" s="67" t="n"/>
      <c r="V1125" s="67" t="n"/>
    </row>
    <row r="1126">
      <c r="H1126" s="104" t="n">
        <v>39188</v>
      </c>
      <c r="I1126" s="105" t="n">
        <v>1845.89001464843</v>
      </c>
      <c r="J1126" s="106" t="n">
        <v>2.53885817527771</v>
      </c>
      <c r="K1126" s="107">
        <f>K1125*(1+Tbill_YTM)^(1/52)</f>
        <v/>
      </c>
      <c r="L1126" s="67" t="n"/>
      <c r="M1126" s="104" t="n">
        <v>39188</v>
      </c>
      <c r="N1126" s="108">
        <f>N1125*($I1126/$I1125)</f>
        <v/>
      </c>
      <c r="O1126" s="108">
        <f t="array" ref="O1126">IF(YEAR(M1126)&lt;&gt;YEAR(M1125),IF(O1125&gt;INDEX(Table2xAcq.1[],_xlfn.AGGREGATE(15,6,(ROW(Tableyear1[])-ROW(INDEX(Tableyear1[],1,1))+1)/(YEAR(Tableyear1[])=YEAR(M1125)),1)),O1125-(O1125-INDEX(Table2xAcq.1[],_xlfn.AGGREGATE(15,6,(ROW(Tableyear1[])-ROW(INDEX(Tableyear1[],1,1))+1)/(YEAR(Tableyear1[])=YEAR(M1125)),1)))*$C$25,O1125+MAX($Q$2:Q1125)*$C$19),O1125)*($J1126/$J1125)</f>
        <v/>
      </c>
      <c r="P1126" s="108">
        <f t="array" ref="P1126">IF(YEAR(M1126)&lt;&gt;YEAR(M1125),IF(O1125&gt;INDEX(Table2xAcq.1[],_xlfn.AGGREGATE(15,6,(ROW(Tableyear1[])-ROW(INDEX(Tableyear1[],1,1))+1)/(YEAR(Tableyear1[])=YEAR(M1125)),1)),P1125+(O1125-INDEX(Table2xAcq.1[],_xlfn.AGGREGATE(15,6,(ROW(Tableyear1[])-ROW(INDEX(Tableyear1[],1,1))+1)/(YEAR(Tableyear1[])=YEAR(M1125)),1)))*$C$25,P1125-MAX($Q$2:Q1125)*$C$19),P1125)*(1+Tbill_YTM)^(1/52)</f>
        <v/>
      </c>
      <c r="Q1126" s="72">
        <f>SUM(N1126:P1126)</f>
        <v/>
      </c>
      <c r="R1126" s="72">
        <f>IF(YEAR(M1126)&lt;&gt;YEAR(M1125), R1125*EXP($C$20/52)+(-MAX(Q$2:Q1125)*$C$19), R1125*EXP($C$20/52))</f>
        <v/>
      </c>
      <c r="S1126" s="73">
        <f>Q1126/-R1126</f>
        <v/>
      </c>
      <c r="T1126" s="67" t="n"/>
      <c r="U1126" s="67" t="n"/>
      <c r="V1126" s="67" t="n"/>
    </row>
    <row r="1127">
      <c r="H1127" s="104" t="n">
        <v>39195</v>
      </c>
      <c r="I1127" s="105" t="n">
        <v>1891.06005859375</v>
      </c>
      <c r="J1127" s="106" t="n">
        <v>2.66446805000305</v>
      </c>
      <c r="K1127" s="107">
        <f>K1126*(1+Tbill_YTM)^(1/52)</f>
        <v/>
      </c>
      <c r="L1127" s="67" t="n"/>
      <c r="M1127" s="104" t="n">
        <v>39195</v>
      </c>
      <c r="N1127" s="108">
        <f>N1126*($I1127/$I1126)</f>
        <v/>
      </c>
      <c r="O1127" s="108">
        <f t="array" ref="O1127">IF(YEAR(M1127)&lt;&gt;YEAR(M1126),IF(O1126&gt;INDEX(Table2xAcq.1[],_xlfn.AGGREGATE(15,6,(ROW(Tableyear1[])-ROW(INDEX(Tableyear1[],1,1))+1)/(YEAR(Tableyear1[])=YEAR(M1126)),1)),O1126-(O1126-INDEX(Table2xAcq.1[],_xlfn.AGGREGATE(15,6,(ROW(Tableyear1[])-ROW(INDEX(Tableyear1[],1,1))+1)/(YEAR(Tableyear1[])=YEAR(M1126)),1)))*$C$25,O1126+MAX($Q$2:Q1126)*$C$19),O1126)*($J1127/$J1126)</f>
        <v/>
      </c>
      <c r="P1127" s="108">
        <f t="array" ref="P1127">IF(YEAR(M1127)&lt;&gt;YEAR(M1126),IF(O1126&gt;INDEX(Table2xAcq.1[],_xlfn.AGGREGATE(15,6,(ROW(Tableyear1[])-ROW(INDEX(Tableyear1[],1,1))+1)/(YEAR(Tableyear1[])=YEAR(M1126)),1)),P1126+(O1126-INDEX(Table2xAcq.1[],_xlfn.AGGREGATE(15,6,(ROW(Tableyear1[])-ROW(INDEX(Tableyear1[],1,1))+1)/(YEAR(Tableyear1[])=YEAR(M1126)),1)))*$C$25,P1126-MAX($Q$2:Q1126)*$C$19),P1126)*(1+Tbill_YTM)^(1/52)</f>
        <v/>
      </c>
      <c r="Q1127" s="72">
        <f>SUM(N1127:P1127)</f>
        <v/>
      </c>
      <c r="R1127" s="72">
        <f>IF(YEAR(M1127)&lt;&gt;YEAR(M1126), R1126*EXP($C$20/52)+(-MAX(Q$2:Q1126)*$C$19), R1126*EXP($C$20/52))</f>
        <v/>
      </c>
      <c r="S1127" s="73">
        <f>Q1127/-R1127</f>
        <v/>
      </c>
      <c r="T1127" s="67" t="n"/>
      <c r="U1127" s="67" t="n"/>
      <c r="V1127" s="67" t="n"/>
    </row>
    <row r="1128">
      <c r="H1128" s="104" t="n">
        <v>39202</v>
      </c>
      <c r="I1128" s="105" t="n">
        <v>1895.69995117187</v>
      </c>
      <c r="J1128" s="106" t="n">
        <v>2.67084956169128</v>
      </c>
      <c r="K1128" s="107">
        <f>K1127*(1+Tbill_YTM)^(1/52)</f>
        <v/>
      </c>
      <c r="L1128" s="67" t="n"/>
      <c r="M1128" s="104" t="n">
        <v>39202</v>
      </c>
      <c r="N1128" s="108">
        <f>N1127*($I1128/$I1127)</f>
        <v/>
      </c>
      <c r="O1128" s="108">
        <f t="array" ref="O1128">IF(YEAR(M1128)&lt;&gt;YEAR(M1127),IF(O1127&gt;INDEX(Table2xAcq.1[],_xlfn.AGGREGATE(15,6,(ROW(Tableyear1[])-ROW(INDEX(Tableyear1[],1,1))+1)/(YEAR(Tableyear1[])=YEAR(M1127)),1)),O1127-(O1127-INDEX(Table2xAcq.1[],_xlfn.AGGREGATE(15,6,(ROW(Tableyear1[])-ROW(INDEX(Tableyear1[],1,1))+1)/(YEAR(Tableyear1[])=YEAR(M1127)),1)))*$C$25,O1127+MAX($Q$2:Q1127)*$C$19),O1127)*($J1128/$J1127)</f>
        <v/>
      </c>
      <c r="P1128" s="108">
        <f t="array" ref="P1128">IF(YEAR(M1128)&lt;&gt;YEAR(M1127),IF(O1127&gt;INDEX(Table2xAcq.1[],_xlfn.AGGREGATE(15,6,(ROW(Tableyear1[])-ROW(INDEX(Tableyear1[],1,1))+1)/(YEAR(Tableyear1[])=YEAR(M1127)),1)),P1127+(O1127-INDEX(Table2xAcq.1[],_xlfn.AGGREGATE(15,6,(ROW(Tableyear1[])-ROW(INDEX(Tableyear1[],1,1))+1)/(YEAR(Tableyear1[])=YEAR(M1127)),1)))*$C$25,P1127-MAX($Q$2:Q1127)*$C$19),P1127)*(1+Tbill_YTM)^(1/52)</f>
        <v/>
      </c>
      <c r="Q1128" s="72">
        <f>SUM(N1128:P1128)</f>
        <v/>
      </c>
      <c r="R1128" s="72">
        <f>IF(YEAR(M1128)&lt;&gt;YEAR(M1127), R1127*EXP($C$20/52)+(-MAX(Q$2:Q1127)*$C$19), R1127*EXP($C$20/52))</f>
        <v/>
      </c>
      <c r="S1128" s="73">
        <f>Q1128/-R1128</f>
        <v/>
      </c>
      <c r="T1128" s="67" t="n"/>
      <c r="U1128" s="67" t="n"/>
      <c r="V1128" s="67" t="n"/>
    </row>
    <row r="1129">
      <c r="H1129" s="104" t="n">
        <v>39209</v>
      </c>
      <c r="I1129" s="105" t="n">
        <v>1898.7900390625</v>
      </c>
      <c r="J1129" s="106" t="n">
        <v>2.67723155021667</v>
      </c>
      <c r="K1129" s="107">
        <f>K1128*(1+Tbill_YTM)^(1/52)</f>
        <v/>
      </c>
      <c r="L1129" s="67" t="n"/>
      <c r="M1129" s="104" t="n">
        <v>39209</v>
      </c>
      <c r="N1129" s="108">
        <f>N1128*($I1129/$I1128)</f>
        <v/>
      </c>
      <c r="O1129" s="108">
        <f t="array" ref="O1129">IF(YEAR(M1129)&lt;&gt;YEAR(M1128),IF(O1128&gt;INDEX(Table2xAcq.1[],_xlfn.AGGREGATE(15,6,(ROW(Tableyear1[])-ROW(INDEX(Tableyear1[],1,1))+1)/(YEAR(Tableyear1[])=YEAR(M1128)),1)),O1128-(O1128-INDEX(Table2xAcq.1[],_xlfn.AGGREGATE(15,6,(ROW(Tableyear1[])-ROW(INDEX(Tableyear1[],1,1))+1)/(YEAR(Tableyear1[])=YEAR(M1128)),1)))*$C$25,O1128+MAX($Q$2:Q1128)*$C$19),O1128)*($J1129/$J1128)</f>
        <v/>
      </c>
      <c r="P1129" s="108">
        <f t="array" ref="P1129">IF(YEAR(M1129)&lt;&gt;YEAR(M1128),IF(O1128&gt;INDEX(Table2xAcq.1[],_xlfn.AGGREGATE(15,6,(ROW(Tableyear1[])-ROW(INDEX(Tableyear1[],1,1))+1)/(YEAR(Tableyear1[])=YEAR(M1128)),1)),P1128+(O1128-INDEX(Table2xAcq.1[],_xlfn.AGGREGATE(15,6,(ROW(Tableyear1[])-ROW(INDEX(Tableyear1[],1,1))+1)/(YEAR(Tableyear1[])=YEAR(M1128)),1)))*$C$25,P1128-MAX($Q$2:Q1128)*$C$19),P1128)*(1+Tbill_YTM)^(1/52)</f>
        <v/>
      </c>
      <c r="Q1129" s="72">
        <f>SUM(N1129:P1129)</f>
        <v/>
      </c>
      <c r="R1129" s="72">
        <f>IF(YEAR(M1129)&lt;&gt;YEAR(M1128), R1128*EXP($C$20/52)+(-MAX(Q$2:Q1128)*$C$19), R1128*EXP($C$20/52))</f>
        <v/>
      </c>
      <c r="S1129" s="73">
        <f>Q1129/-R1129</f>
        <v/>
      </c>
      <c r="T1129" s="67" t="n"/>
      <c r="U1129" s="67" t="n"/>
      <c r="V1129" s="67" t="n"/>
    </row>
    <row r="1130">
      <c r="H1130" s="104" t="n">
        <v>39216</v>
      </c>
      <c r="I1130" s="105" t="n">
        <v>1896.93005371093</v>
      </c>
      <c r="J1130" s="106" t="n">
        <v>2.66359663009643</v>
      </c>
      <c r="K1130" s="107">
        <f>K1129*(1+Tbill_YTM)^(1/52)</f>
        <v/>
      </c>
      <c r="L1130" s="67" t="n"/>
      <c r="M1130" s="104" t="n">
        <v>39216</v>
      </c>
      <c r="N1130" s="108">
        <f>N1129*($I1130/$I1129)</f>
        <v/>
      </c>
      <c r="O1130" s="108">
        <f t="array" ref="O1130">IF(YEAR(M1130)&lt;&gt;YEAR(M1129),IF(O1129&gt;INDEX(Table2xAcq.1[],_xlfn.AGGREGATE(15,6,(ROW(Tableyear1[])-ROW(INDEX(Tableyear1[],1,1))+1)/(YEAR(Tableyear1[])=YEAR(M1129)),1)),O1129-(O1129-INDEX(Table2xAcq.1[],_xlfn.AGGREGATE(15,6,(ROW(Tableyear1[])-ROW(INDEX(Tableyear1[],1,1))+1)/(YEAR(Tableyear1[])=YEAR(M1129)),1)))*$C$25,O1129+MAX($Q$2:Q1129)*$C$19),O1129)*($J1130/$J1129)</f>
        <v/>
      </c>
      <c r="P1130" s="108">
        <f t="array" ref="P1130">IF(YEAR(M1130)&lt;&gt;YEAR(M1129),IF(O1129&gt;INDEX(Table2xAcq.1[],_xlfn.AGGREGATE(15,6,(ROW(Tableyear1[])-ROW(INDEX(Tableyear1[],1,1))+1)/(YEAR(Tableyear1[])=YEAR(M1129)),1)),P1129+(O1129-INDEX(Table2xAcq.1[],_xlfn.AGGREGATE(15,6,(ROW(Tableyear1[])-ROW(INDEX(Tableyear1[],1,1))+1)/(YEAR(Tableyear1[])=YEAR(M1129)),1)))*$C$25,P1129-MAX($Q$2:Q1129)*$C$19),P1129)*(1+Tbill_YTM)^(1/52)</f>
        <v/>
      </c>
      <c r="Q1130" s="72">
        <f>SUM(N1130:P1130)</f>
        <v/>
      </c>
      <c r="R1130" s="72">
        <f>IF(YEAR(M1130)&lt;&gt;YEAR(M1129), R1129*EXP($C$20/52)+(-MAX(Q$2:Q1129)*$C$19), R1129*EXP($C$20/52))</f>
        <v/>
      </c>
      <c r="S1130" s="73">
        <f>Q1130/-R1130</f>
        <v/>
      </c>
      <c r="T1130" s="67" t="n"/>
      <c r="U1130" s="67" t="n"/>
      <c r="V1130" s="67" t="n"/>
    </row>
    <row r="1131">
      <c r="H1131" s="104" t="n">
        <v>39223</v>
      </c>
      <c r="I1131" s="105" t="n">
        <v>1889.25</v>
      </c>
      <c r="J1131" s="106" t="n">
        <v>2.63226699829101</v>
      </c>
      <c r="K1131" s="107">
        <f>K1130*(1+Tbill_YTM)^(1/52)</f>
        <v/>
      </c>
      <c r="L1131" s="67" t="n"/>
      <c r="M1131" s="104" t="n">
        <v>39223</v>
      </c>
      <c r="N1131" s="108">
        <f>N1130*($I1131/$I1130)</f>
        <v/>
      </c>
      <c r="O1131" s="108">
        <f t="array" ref="O1131">IF(YEAR(M1131)&lt;&gt;YEAR(M1130),IF(O1130&gt;INDEX(Table2xAcq.1[],_xlfn.AGGREGATE(15,6,(ROW(Tableyear1[])-ROW(INDEX(Tableyear1[],1,1))+1)/(YEAR(Tableyear1[])=YEAR(M1130)),1)),O1130-(O1130-INDEX(Table2xAcq.1[],_xlfn.AGGREGATE(15,6,(ROW(Tableyear1[])-ROW(INDEX(Tableyear1[],1,1))+1)/(YEAR(Tableyear1[])=YEAR(M1130)),1)))*$C$25,O1130+MAX($Q$2:Q1130)*$C$19),O1130)*($J1131/$J1130)</f>
        <v/>
      </c>
      <c r="P1131" s="108">
        <f t="array" ref="P1131">IF(YEAR(M1131)&lt;&gt;YEAR(M1130),IF(O1130&gt;INDEX(Table2xAcq.1[],_xlfn.AGGREGATE(15,6,(ROW(Tableyear1[])-ROW(INDEX(Tableyear1[],1,1))+1)/(YEAR(Tableyear1[])=YEAR(M1130)),1)),P1130+(O1130-INDEX(Table2xAcq.1[],_xlfn.AGGREGATE(15,6,(ROW(Tableyear1[])-ROW(INDEX(Tableyear1[],1,1))+1)/(YEAR(Tableyear1[])=YEAR(M1130)),1)))*$C$25,P1130-MAX($Q$2:Q1130)*$C$19),P1130)*(1+Tbill_YTM)^(1/52)</f>
        <v/>
      </c>
      <c r="Q1131" s="72">
        <f>SUM(N1131:P1131)</f>
        <v/>
      </c>
      <c r="R1131" s="72">
        <f>IF(YEAR(M1131)&lt;&gt;YEAR(M1130), R1130*EXP($C$20/52)+(-MAX(Q$2:Q1130)*$C$19), R1130*EXP($C$20/52))</f>
        <v/>
      </c>
      <c r="S1131" s="73">
        <f>Q1131/-R1131</f>
        <v/>
      </c>
      <c r="T1131" s="67" t="n"/>
      <c r="U1131" s="67" t="n"/>
      <c r="V1131" s="67" t="n"/>
    </row>
    <row r="1132">
      <c r="H1132" s="104" t="n">
        <v>39230</v>
      </c>
      <c r="I1132" s="105" t="n">
        <v>1928.26000976562</v>
      </c>
      <c r="J1132" s="106" t="n">
        <v>2.74511218070983</v>
      </c>
      <c r="K1132" s="107">
        <f>K1131*(1+Tbill_YTM)^(1/52)</f>
        <v/>
      </c>
      <c r="L1132" s="67" t="n"/>
      <c r="M1132" s="104" t="n">
        <v>39230</v>
      </c>
      <c r="N1132" s="108">
        <f>N1131*($I1132/$I1131)</f>
        <v/>
      </c>
      <c r="O1132" s="108">
        <f t="array" ref="O1132">IF(YEAR(M1132)&lt;&gt;YEAR(M1131),IF(O1131&gt;INDEX(Table2xAcq.1[],_xlfn.AGGREGATE(15,6,(ROW(Tableyear1[])-ROW(INDEX(Tableyear1[],1,1))+1)/(YEAR(Tableyear1[])=YEAR(M1131)),1)),O1131-(O1131-INDEX(Table2xAcq.1[],_xlfn.AGGREGATE(15,6,(ROW(Tableyear1[])-ROW(INDEX(Tableyear1[],1,1))+1)/(YEAR(Tableyear1[])=YEAR(M1131)),1)))*$C$25,O1131+MAX($Q$2:Q1131)*$C$19),O1131)*($J1132/$J1131)</f>
        <v/>
      </c>
      <c r="P1132" s="108">
        <f t="array" ref="P1132">IF(YEAR(M1132)&lt;&gt;YEAR(M1131),IF(O1131&gt;INDEX(Table2xAcq.1[],_xlfn.AGGREGATE(15,6,(ROW(Tableyear1[])-ROW(INDEX(Tableyear1[],1,1))+1)/(YEAR(Tableyear1[])=YEAR(M1131)),1)),P1131+(O1131-INDEX(Table2xAcq.1[],_xlfn.AGGREGATE(15,6,(ROW(Tableyear1[])-ROW(INDEX(Tableyear1[],1,1))+1)/(YEAR(Tableyear1[])=YEAR(M1131)),1)))*$C$25,P1131-MAX($Q$2:Q1131)*$C$19),P1131)*(1+Tbill_YTM)^(1/52)</f>
        <v/>
      </c>
      <c r="Q1132" s="72">
        <f>SUM(N1132:P1132)</f>
        <v/>
      </c>
      <c r="R1132" s="72">
        <f>IF(YEAR(M1132)&lt;&gt;YEAR(M1131), R1131*EXP($C$20/52)+(-MAX(Q$2:Q1131)*$C$19), R1131*EXP($C$20/52))</f>
        <v/>
      </c>
      <c r="S1132" s="73">
        <f>Q1132/-R1132</f>
        <v/>
      </c>
      <c r="T1132" s="67" t="n"/>
      <c r="U1132" s="67" t="n"/>
      <c r="V1132" s="67" t="n"/>
    </row>
    <row r="1133">
      <c r="H1133" s="104" t="n">
        <v>39237</v>
      </c>
      <c r="I1133" s="105" t="n">
        <v>1906.26000976562</v>
      </c>
      <c r="J1133" s="106" t="n">
        <v>2.67374992370605</v>
      </c>
      <c r="K1133" s="107">
        <f>K1132*(1+Tbill_YTM)^(1/52)</f>
        <v/>
      </c>
      <c r="L1133" s="67" t="n"/>
      <c r="M1133" s="104" t="n">
        <v>39237</v>
      </c>
      <c r="N1133" s="108">
        <f>N1132*($I1133/$I1132)</f>
        <v/>
      </c>
      <c r="O1133" s="108">
        <f t="array" ref="O1133">IF(YEAR(M1133)&lt;&gt;YEAR(M1132),IF(O1132&gt;INDEX(Table2xAcq.1[],_xlfn.AGGREGATE(15,6,(ROW(Tableyear1[])-ROW(INDEX(Tableyear1[],1,1))+1)/(YEAR(Tableyear1[])=YEAR(M1132)),1)),O1132-(O1132-INDEX(Table2xAcq.1[],_xlfn.AGGREGATE(15,6,(ROW(Tableyear1[])-ROW(INDEX(Tableyear1[],1,1))+1)/(YEAR(Tableyear1[])=YEAR(M1132)),1)))*$C$25,O1132+MAX($Q$2:Q1132)*$C$19),O1132)*($J1133/$J1132)</f>
        <v/>
      </c>
      <c r="P1133" s="108">
        <f t="array" ref="P1133">IF(YEAR(M1133)&lt;&gt;YEAR(M1132),IF(O1132&gt;INDEX(Table2xAcq.1[],_xlfn.AGGREGATE(15,6,(ROW(Tableyear1[])-ROW(INDEX(Tableyear1[],1,1))+1)/(YEAR(Tableyear1[])=YEAR(M1132)),1)),P1132+(O1132-INDEX(Table2xAcq.1[],_xlfn.AGGREGATE(15,6,(ROW(Tableyear1[])-ROW(INDEX(Tableyear1[],1,1))+1)/(YEAR(Tableyear1[])=YEAR(M1132)),1)))*$C$25,P1132-MAX($Q$2:Q1132)*$C$19),P1132)*(1+Tbill_YTM)^(1/52)</f>
        <v/>
      </c>
      <c r="Q1133" s="72">
        <f>SUM(N1133:P1133)</f>
        <v/>
      </c>
      <c r="R1133" s="72">
        <f>IF(YEAR(M1133)&lt;&gt;YEAR(M1132), R1132*EXP($C$20/52)+(-MAX(Q$2:Q1132)*$C$19), R1132*EXP($C$20/52))</f>
        <v/>
      </c>
      <c r="S1133" s="73">
        <f>Q1133/-R1133</f>
        <v/>
      </c>
      <c r="T1133" s="67" t="n"/>
      <c r="U1133" s="67" t="n"/>
      <c r="V1133" s="67" t="n"/>
    </row>
    <row r="1134">
      <c r="H1134" s="104" t="n">
        <v>39244</v>
      </c>
      <c r="I1134" s="105" t="n">
        <v>1942.41003417968</v>
      </c>
      <c r="J1134" s="106" t="n">
        <v>2.77760195732116</v>
      </c>
      <c r="K1134" s="107">
        <f>K1133*(1+Tbill_YTM)^(1/52)</f>
        <v/>
      </c>
      <c r="L1134" s="67" t="n"/>
      <c r="M1134" s="104" t="n">
        <v>39244</v>
      </c>
      <c r="N1134" s="108">
        <f>N1133*($I1134/$I1133)</f>
        <v/>
      </c>
      <c r="O1134" s="108">
        <f t="array" ref="O1134">IF(YEAR(M1134)&lt;&gt;YEAR(M1133),IF(O1133&gt;INDEX(Table2xAcq.1[],_xlfn.AGGREGATE(15,6,(ROW(Tableyear1[])-ROW(INDEX(Tableyear1[],1,1))+1)/(YEAR(Tableyear1[])=YEAR(M1133)),1)),O1133-(O1133-INDEX(Table2xAcq.1[],_xlfn.AGGREGATE(15,6,(ROW(Tableyear1[])-ROW(INDEX(Tableyear1[],1,1))+1)/(YEAR(Tableyear1[])=YEAR(M1133)),1)))*$C$25,O1133+MAX($Q$2:Q1133)*$C$19),O1133)*($J1134/$J1133)</f>
        <v/>
      </c>
      <c r="P1134" s="108">
        <f t="array" ref="P1134">IF(YEAR(M1134)&lt;&gt;YEAR(M1133),IF(O1133&gt;INDEX(Table2xAcq.1[],_xlfn.AGGREGATE(15,6,(ROW(Tableyear1[])-ROW(INDEX(Tableyear1[],1,1))+1)/(YEAR(Tableyear1[])=YEAR(M1133)),1)),P1133+(O1133-INDEX(Table2xAcq.1[],_xlfn.AGGREGATE(15,6,(ROW(Tableyear1[])-ROW(INDEX(Tableyear1[],1,1))+1)/(YEAR(Tableyear1[])=YEAR(M1133)),1)))*$C$25,P1133-MAX($Q$2:Q1133)*$C$19),P1133)*(1+Tbill_YTM)^(1/52)</f>
        <v/>
      </c>
      <c r="Q1134" s="72">
        <f>SUM(N1134:P1134)</f>
        <v/>
      </c>
      <c r="R1134" s="72">
        <f>IF(YEAR(M1134)&lt;&gt;YEAR(M1133), R1133*EXP($C$20/52)+(-MAX(Q$2:Q1133)*$C$19), R1133*EXP($C$20/52))</f>
        <v/>
      </c>
      <c r="S1134" s="73">
        <f>Q1134/-R1134</f>
        <v/>
      </c>
      <c r="T1134" s="67" t="n"/>
      <c r="U1134" s="67" t="n"/>
      <c r="V1134" s="67" t="n"/>
    </row>
    <row r="1135">
      <c r="H1135" s="104" t="n">
        <v>39251</v>
      </c>
      <c r="I1135" s="105" t="n">
        <v>1921.93994140625</v>
      </c>
      <c r="J1135" s="106" t="n">
        <v>2.71842408180236</v>
      </c>
      <c r="K1135" s="107">
        <f>K1134*(1+Tbill_YTM)^(1/52)</f>
        <v/>
      </c>
      <c r="L1135" s="67" t="n"/>
      <c r="M1135" s="104" t="n">
        <v>39251</v>
      </c>
      <c r="N1135" s="108">
        <f>N1134*($I1135/$I1134)</f>
        <v/>
      </c>
      <c r="O1135" s="108">
        <f t="array" ref="O1135">IF(YEAR(M1135)&lt;&gt;YEAR(M1134),IF(O1134&gt;INDEX(Table2xAcq.1[],_xlfn.AGGREGATE(15,6,(ROW(Tableyear1[])-ROW(INDEX(Tableyear1[],1,1))+1)/(YEAR(Tableyear1[])=YEAR(M1134)),1)),O1134-(O1134-INDEX(Table2xAcq.1[],_xlfn.AGGREGATE(15,6,(ROW(Tableyear1[])-ROW(INDEX(Tableyear1[],1,1))+1)/(YEAR(Tableyear1[])=YEAR(M1134)),1)))*$C$25,O1134+MAX($Q$2:Q1134)*$C$19),O1134)*($J1135/$J1134)</f>
        <v/>
      </c>
      <c r="P1135" s="108">
        <f t="array" ref="P1135">IF(YEAR(M1135)&lt;&gt;YEAR(M1134),IF(O1134&gt;INDEX(Table2xAcq.1[],_xlfn.AGGREGATE(15,6,(ROW(Tableyear1[])-ROW(INDEX(Tableyear1[],1,1))+1)/(YEAR(Tableyear1[])=YEAR(M1134)),1)),P1134+(O1134-INDEX(Table2xAcq.1[],_xlfn.AGGREGATE(15,6,(ROW(Tableyear1[])-ROW(INDEX(Tableyear1[],1,1))+1)/(YEAR(Tableyear1[])=YEAR(M1134)),1)))*$C$25,P1134-MAX($Q$2:Q1134)*$C$19),P1134)*(1+Tbill_YTM)^(1/52)</f>
        <v/>
      </c>
      <c r="Q1135" s="72">
        <f>SUM(N1135:P1135)</f>
        <v/>
      </c>
      <c r="R1135" s="72">
        <f>IF(YEAR(M1135)&lt;&gt;YEAR(M1134), R1134*EXP($C$20/52)+(-MAX(Q$2:Q1134)*$C$19), R1134*EXP($C$20/52))</f>
        <v/>
      </c>
      <c r="S1135" s="73">
        <f>Q1135/-R1135</f>
        <v/>
      </c>
      <c r="T1135" s="67" t="n"/>
      <c r="U1135" s="67" t="n"/>
      <c r="V1135" s="67" t="n"/>
    </row>
    <row r="1136">
      <c r="H1136" s="104" t="n">
        <v>39258</v>
      </c>
      <c r="I1136" s="105" t="n">
        <v>1934.09997558593</v>
      </c>
      <c r="J1136" s="106" t="n">
        <v>2.75961661338806</v>
      </c>
      <c r="K1136" s="107">
        <f>K1135*(1+Tbill_YTM)^(1/52)</f>
        <v/>
      </c>
      <c r="L1136" s="67" t="n"/>
      <c r="M1136" s="104" t="n">
        <v>39258</v>
      </c>
      <c r="N1136" s="108">
        <f>N1135*($I1136/$I1135)</f>
        <v/>
      </c>
      <c r="O1136" s="108">
        <f t="array" ref="O1136">IF(YEAR(M1136)&lt;&gt;YEAR(M1135),IF(O1135&gt;INDEX(Table2xAcq.1[],_xlfn.AGGREGATE(15,6,(ROW(Tableyear1[])-ROW(INDEX(Tableyear1[],1,1))+1)/(YEAR(Tableyear1[])=YEAR(M1135)),1)),O1135-(O1135-INDEX(Table2xAcq.1[],_xlfn.AGGREGATE(15,6,(ROW(Tableyear1[])-ROW(INDEX(Tableyear1[],1,1))+1)/(YEAR(Tableyear1[])=YEAR(M1135)),1)))*$C$25,O1135+MAX($Q$2:Q1135)*$C$19),O1135)*($J1136/$J1135)</f>
        <v/>
      </c>
      <c r="P1136" s="108">
        <f t="array" ref="P1136">IF(YEAR(M1136)&lt;&gt;YEAR(M1135),IF(O1135&gt;INDEX(Table2xAcq.1[],_xlfn.AGGREGATE(15,6,(ROW(Tableyear1[])-ROW(INDEX(Tableyear1[],1,1))+1)/(YEAR(Tableyear1[])=YEAR(M1135)),1)),P1135+(O1135-INDEX(Table2xAcq.1[],_xlfn.AGGREGATE(15,6,(ROW(Tableyear1[])-ROW(INDEX(Tableyear1[],1,1))+1)/(YEAR(Tableyear1[])=YEAR(M1135)),1)))*$C$25,P1135-MAX($Q$2:Q1135)*$C$19),P1135)*(1+Tbill_YTM)^(1/52)</f>
        <v/>
      </c>
      <c r="Q1136" s="72">
        <f>SUM(N1136:P1136)</f>
        <v/>
      </c>
      <c r="R1136" s="72">
        <f>IF(YEAR(M1136)&lt;&gt;YEAR(M1135), R1135*EXP($C$20/52)+(-MAX(Q$2:Q1135)*$C$19), R1135*EXP($C$20/52))</f>
        <v/>
      </c>
      <c r="S1136" s="73">
        <f>Q1136/-R1136</f>
        <v/>
      </c>
      <c r="T1136" s="67" t="n"/>
      <c r="U1136" s="67" t="n"/>
      <c r="V1136" s="67" t="n"/>
    </row>
    <row r="1137">
      <c r="H1137" s="104" t="n">
        <v>39265</v>
      </c>
      <c r="I1137" s="105" t="n">
        <v>1988.31005859375</v>
      </c>
      <c r="J1137" s="106" t="n">
        <v>2.89363718032836</v>
      </c>
      <c r="K1137" s="107">
        <f>K1136*(1+Tbill_YTM)^(1/52)</f>
        <v/>
      </c>
      <c r="L1137" s="67" t="n"/>
      <c r="M1137" s="104" t="n">
        <v>39265</v>
      </c>
      <c r="N1137" s="108">
        <f>N1136*($I1137/$I1136)</f>
        <v/>
      </c>
      <c r="O1137" s="108">
        <f t="array" ref="O1137">IF(YEAR(M1137)&lt;&gt;YEAR(M1136),IF(O1136&gt;INDEX(Table2xAcq.1[],_xlfn.AGGREGATE(15,6,(ROW(Tableyear1[])-ROW(INDEX(Tableyear1[],1,1))+1)/(YEAR(Tableyear1[])=YEAR(M1136)),1)),O1136-(O1136-INDEX(Table2xAcq.1[],_xlfn.AGGREGATE(15,6,(ROW(Tableyear1[])-ROW(INDEX(Tableyear1[],1,1))+1)/(YEAR(Tableyear1[])=YEAR(M1136)),1)))*$C$25,O1136+MAX($Q$2:Q1136)*$C$19),O1136)*($J1137/$J1136)</f>
        <v/>
      </c>
      <c r="P1137" s="108">
        <f t="array" ref="P1137">IF(YEAR(M1137)&lt;&gt;YEAR(M1136),IF(O1136&gt;INDEX(Table2xAcq.1[],_xlfn.AGGREGATE(15,6,(ROW(Tableyear1[])-ROW(INDEX(Tableyear1[],1,1))+1)/(YEAR(Tableyear1[])=YEAR(M1136)),1)),P1136+(O1136-INDEX(Table2xAcq.1[],_xlfn.AGGREGATE(15,6,(ROW(Tableyear1[])-ROW(INDEX(Tableyear1[],1,1))+1)/(YEAR(Tableyear1[])=YEAR(M1136)),1)))*$C$25,P1136-MAX($Q$2:Q1136)*$C$19),P1136)*(1+Tbill_YTM)^(1/52)</f>
        <v/>
      </c>
      <c r="Q1137" s="72">
        <f>SUM(N1137:P1137)</f>
        <v/>
      </c>
      <c r="R1137" s="72">
        <f>IF(YEAR(M1137)&lt;&gt;YEAR(M1136), R1136*EXP($C$20/52)+(-MAX(Q$2:Q1136)*$C$19), R1136*EXP($C$20/52))</f>
        <v/>
      </c>
      <c r="S1137" s="73">
        <f>Q1137/-R1137</f>
        <v/>
      </c>
      <c r="T1137" s="67" t="n"/>
      <c r="U1137" s="67" t="n"/>
      <c r="V1137" s="67" t="n"/>
    </row>
    <row r="1138">
      <c r="H1138" s="104" t="n">
        <v>39272</v>
      </c>
      <c r="I1138" s="105" t="n">
        <v>2032.16003417968</v>
      </c>
      <c r="J1138" s="106" t="n">
        <v>3.01576495170593</v>
      </c>
      <c r="K1138" s="107">
        <f>K1137*(1+Tbill_YTM)^(1/52)</f>
        <v/>
      </c>
      <c r="L1138" s="67" t="n"/>
      <c r="M1138" s="104" t="n">
        <v>39272</v>
      </c>
      <c r="N1138" s="108">
        <f>N1137*($I1138/$I1137)</f>
        <v/>
      </c>
      <c r="O1138" s="108">
        <f t="array" ref="O1138">IF(YEAR(M1138)&lt;&gt;YEAR(M1137),IF(O1137&gt;INDEX(Table2xAcq.1[],_xlfn.AGGREGATE(15,6,(ROW(Tableyear1[])-ROW(INDEX(Tableyear1[],1,1))+1)/(YEAR(Tableyear1[])=YEAR(M1137)),1)),O1137-(O1137-INDEX(Table2xAcq.1[],_xlfn.AGGREGATE(15,6,(ROW(Tableyear1[])-ROW(INDEX(Tableyear1[],1,1))+1)/(YEAR(Tableyear1[])=YEAR(M1137)),1)))*$C$25,O1137+MAX($Q$2:Q1137)*$C$19),O1137)*($J1138/$J1137)</f>
        <v/>
      </c>
      <c r="P1138" s="108">
        <f t="array" ref="P1138">IF(YEAR(M1138)&lt;&gt;YEAR(M1137),IF(O1137&gt;INDEX(Table2xAcq.1[],_xlfn.AGGREGATE(15,6,(ROW(Tableyear1[])-ROW(INDEX(Tableyear1[],1,1))+1)/(YEAR(Tableyear1[])=YEAR(M1137)),1)),P1137+(O1137-INDEX(Table2xAcq.1[],_xlfn.AGGREGATE(15,6,(ROW(Tableyear1[])-ROW(INDEX(Tableyear1[],1,1))+1)/(YEAR(Tableyear1[])=YEAR(M1137)),1)))*$C$25,P1137-MAX($Q$2:Q1137)*$C$19),P1137)*(1+Tbill_YTM)^(1/52)</f>
        <v/>
      </c>
      <c r="Q1138" s="72">
        <f>SUM(N1138:P1138)</f>
        <v/>
      </c>
      <c r="R1138" s="72">
        <f>IF(YEAR(M1138)&lt;&gt;YEAR(M1137), R1137*EXP($C$20/52)+(-MAX(Q$2:Q1137)*$C$19), R1137*EXP($C$20/52))</f>
        <v/>
      </c>
      <c r="S1138" s="73">
        <f>Q1138/-R1138</f>
        <v/>
      </c>
      <c r="T1138" s="67" t="n"/>
      <c r="U1138" s="67" t="n"/>
      <c r="V1138" s="67" t="n"/>
    </row>
    <row r="1139">
      <c r="H1139" s="104" t="n">
        <v>39279</v>
      </c>
      <c r="I1139" s="105" t="n">
        <v>2035.88000488281</v>
      </c>
      <c r="J1139" s="106" t="n">
        <v>3.03346109390258</v>
      </c>
      <c r="K1139" s="107">
        <f>K1138*(1+Tbill_YTM)^(1/52)</f>
        <v/>
      </c>
      <c r="L1139" s="67" t="n"/>
      <c r="M1139" s="104" t="n">
        <v>39279</v>
      </c>
      <c r="N1139" s="108">
        <f>N1138*($I1139/$I1138)</f>
        <v/>
      </c>
      <c r="O1139" s="108">
        <f t="array" ref="O1139">IF(YEAR(M1139)&lt;&gt;YEAR(M1138),IF(O1138&gt;INDEX(Table2xAcq.1[],_xlfn.AGGREGATE(15,6,(ROW(Tableyear1[])-ROW(INDEX(Tableyear1[],1,1))+1)/(YEAR(Tableyear1[])=YEAR(M1138)),1)),O1138-(O1138-INDEX(Table2xAcq.1[],_xlfn.AGGREGATE(15,6,(ROW(Tableyear1[])-ROW(INDEX(Tableyear1[],1,1))+1)/(YEAR(Tableyear1[])=YEAR(M1138)),1)))*$C$25,O1138+MAX($Q$2:Q1138)*$C$19),O1138)*($J1139/$J1138)</f>
        <v/>
      </c>
      <c r="P1139" s="108">
        <f t="array" ref="P1139">IF(YEAR(M1139)&lt;&gt;YEAR(M1138),IF(O1138&gt;INDEX(Table2xAcq.1[],_xlfn.AGGREGATE(15,6,(ROW(Tableyear1[])-ROW(INDEX(Tableyear1[],1,1))+1)/(YEAR(Tableyear1[])=YEAR(M1138)),1)),P1138+(O1138-INDEX(Table2xAcq.1[],_xlfn.AGGREGATE(15,6,(ROW(Tableyear1[])-ROW(INDEX(Tableyear1[],1,1))+1)/(YEAR(Tableyear1[])=YEAR(M1138)),1)))*$C$25,P1138-MAX($Q$2:Q1138)*$C$19),P1138)*(1+Tbill_YTM)^(1/52)</f>
        <v/>
      </c>
      <c r="Q1139" s="72">
        <f>SUM(N1139:P1139)</f>
        <v/>
      </c>
      <c r="R1139" s="72">
        <f>IF(YEAR(M1139)&lt;&gt;YEAR(M1138), R1138*EXP($C$20/52)+(-MAX(Q$2:Q1138)*$C$19), R1138*EXP($C$20/52))</f>
        <v/>
      </c>
      <c r="S1139" s="73">
        <f>Q1139/-R1139</f>
        <v/>
      </c>
      <c r="T1139" s="67" t="n"/>
      <c r="U1139" s="67" t="n"/>
      <c r="V1139" s="67" t="n"/>
    </row>
    <row r="1140">
      <c r="H1140" s="104" t="n">
        <v>39286</v>
      </c>
      <c r="I1140" s="105" t="n">
        <v>1956.18994140625</v>
      </c>
      <c r="J1140" s="106" t="n">
        <v>2.77006030082702</v>
      </c>
      <c r="K1140" s="107">
        <f>K1139*(1+Tbill_YTM)^(1/52)</f>
        <v/>
      </c>
      <c r="L1140" s="67" t="n"/>
      <c r="M1140" s="104" t="n">
        <v>39286</v>
      </c>
      <c r="N1140" s="108">
        <f>N1139*($I1140/$I1139)</f>
        <v/>
      </c>
      <c r="O1140" s="108">
        <f t="array" ref="O1140">IF(YEAR(M1140)&lt;&gt;YEAR(M1139),IF(O1139&gt;INDEX(Table2xAcq.1[],_xlfn.AGGREGATE(15,6,(ROW(Tableyear1[])-ROW(INDEX(Tableyear1[],1,1))+1)/(YEAR(Tableyear1[])=YEAR(M1139)),1)),O1139-(O1139-INDEX(Table2xAcq.1[],_xlfn.AGGREGATE(15,6,(ROW(Tableyear1[])-ROW(INDEX(Tableyear1[],1,1))+1)/(YEAR(Tableyear1[])=YEAR(M1139)),1)))*$C$25,O1139+MAX($Q$2:Q1139)*$C$19),O1139)*($J1140/$J1139)</f>
        <v/>
      </c>
      <c r="P1140" s="108">
        <f t="array" ref="P1140">IF(YEAR(M1140)&lt;&gt;YEAR(M1139),IF(O1139&gt;INDEX(Table2xAcq.1[],_xlfn.AGGREGATE(15,6,(ROW(Tableyear1[])-ROW(INDEX(Tableyear1[],1,1))+1)/(YEAR(Tableyear1[])=YEAR(M1139)),1)),P1139+(O1139-INDEX(Table2xAcq.1[],_xlfn.AGGREGATE(15,6,(ROW(Tableyear1[])-ROW(INDEX(Tableyear1[],1,1))+1)/(YEAR(Tableyear1[])=YEAR(M1139)),1)))*$C$25,P1139-MAX($Q$2:Q1139)*$C$19),P1139)*(1+Tbill_YTM)^(1/52)</f>
        <v/>
      </c>
      <c r="Q1140" s="72">
        <f>SUM(N1140:P1140)</f>
        <v/>
      </c>
      <c r="R1140" s="72">
        <f>IF(YEAR(M1140)&lt;&gt;YEAR(M1139), R1139*EXP($C$20/52)+(-MAX(Q$2:Q1139)*$C$19), R1139*EXP($C$20/52))</f>
        <v/>
      </c>
      <c r="S1140" s="73">
        <f>Q1140/-R1140</f>
        <v/>
      </c>
      <c r="T1140" s="67" t="n"/>
      <c r="U1140" s="67" t="n"/>
      <c r="V1140" s="67" t="n"/>
    </row>
    <row r="1141">
      <c r="H1141" s="104" t="n">
        <v>39293</v>
      </c>
      <c r="I1141" s="105" t="n">
        <v>1918.56005859375</v>
      </c>
      <c r="J1141" s="106" t="n">
        <v>2.70275926589965</v>
      </c>
      <c r="K1141" s="107">
        <f>K1140*(1+Tbill_YTM)^(1/52)</f>
        <v/>
      </c>
      <c r="L1141" s="67" t="n"/>
      <c r="M1141" s="104" t="n">
        <v>39293</v>
      </c>
      <c r="N1141" s="108">
        <f>N1140*($I1141/$I1140)</f>
        <v/>
      </c>
      <c r="O1141" s="108">
        <f t="array" ref="O1141">IF(YEAR(M1141)&lt;&gt;YEAR(M1140),IF(O1140&gt;INDEX(Table2xAcq.1[],_xlfn.AGGREGATE(15,6,(ROW(Tableyear1[])-ROW(INDEX(Tableyear1[],1,1))+1)/(YEAR(Tableyear1[])=YEAR(M1140)),1)),O1140-(O1140-INDEX(Table2xAcq.1[],_xlfn.AGGREGATE(15,6,(ROW(Tableyear1[])-ROW(INDEX(Tableyear1[],1,1))+1)/(YEAR(Tableyear1[])=YEAR(M1140)),1)))*$C$25,O1140+MAX($Q$2:Q1140)*$C$19),O1140)*($J1141/$J1140)</f>
        <v/>
      </c>
      <c r="P1141" s="108">
        <f t="array" ref="P1141">IF(YEAR(M1141)&lt;&gt;YEAR(M1140),IF(O1140&gt;INDEX(Table2xAcq.1[],_xlfn.AGGREGATE(15,6,(ROW(Tableyear1[])-ROW(INDEX(Tableyear1[],1,1))+1)/(YEAR(Tableyear1[])=YEAR(M1140)),1)),P1140+(O1140-INDEX(Table2xAcq.1[],_xlfn.AGGREGATE(15,6,(ROW(Tableyear1[])-ROW(INDEX(Tableyear1[],1,1))+1)/(YEAR(Tableyear1[])=YEAR(M1140)),1)))*$C$25,P1140-MAX($Q$2:Q1140)*$C$19),P1140)*(1+Tbill_YTM)^(1/52)</f>
        <v/>
      </c>
      <c r="Q1141" s="72">
        <f>SUM(N1141:P1141)</f>
        <v/>
      </c>
      <c r="R1141" s="72">
        <f>IF(YEAR(M1141)&lt;&gt;YEAR(M1140), R1140*EXP($C$20/52)+(-MAX(Q$2:Q1140)*$C$19), R1140*EXP($C$20/52))</f>
        <v/>
      </c>
      <c r="S1141" s="73">
        <f>Q1141/-R1141</f>
        <v/>
      </c>
      <c r="T1141" s="67" t="n"/>
      <c r="U1141" s="67" t="n"/>
      <c r="V1141" s="67" t="n"/>
    </row>
    <row r="1142">
      <c r="H1142" s="104" t="n">
        <v>39300</v>
      </c>
      <c r="I1142" s="105" t="n">
        <v>1925.14001464843</v>
      </c>
      <c r="J1142" s="106" t="n">
        <v>2.67693996429443</v>
      </c>
      <c r="K1142" s="107">
        <f>K1141*(1+Tbill_YTM)^(1/52)</f>
        <v/>
      </c>
      <c r="L1142" s="67" t="n"/>
      <c r="M1142" s="104" t="n">
        <v>39300</v>
      </c>
      <c r="N1142" s="108">
        <f>N1141*($I1142/$I1141)</f>
        <v/>
      </c>
      <c r="O1142" s="108">
        <f t="array" ref="O1142">IF(YEAR(M1142)&lt;&gt;YEAR(M1141),IF(O1141&gt;INDEX(Table2xAcq.1[],_xlfn.AGGREGATE(15,6,(ROW(Tableyear1[])-ROW(INDEX(Tableyear1[],1,1))+1)/(YEAR(Tableyear1[])=YEAR(M1141)),1)),O1141-(O1141-INDEX(Table2xAcq.1[],_xlfn.AGGREGATE(15,6,(ROW(Tableyear1[])-ROW(INDEX(Tableyear1[],1,1))+1)/(YEAR(Tableyear1[])=YEAR(M1141)),1)))*$C$25,O1141+MAX($Q$2:Q1141)*$C$19),O1141)*($J1142/$J1141)</f>
        <v/>
      </c>
      <c r="P1142" s="108">
        <f t="array" ref="P1142">IF(YEAR(M1142)&lt;&gt;YEAR(M1141),IF(O1141&gt;INDEX(Table2xAcq.1[],_xlfn.AGGREGATE(15,6,(ROW(Tableyear1[])-ROW(INDEX(Tableyear1[],1,1))+1)/(YEAR(Tableyear1[])=YEAR(M1141)),1)),P1141+(O1141-INDEX(Table2xAcq.1[],_xlfn.AGGREGATE(15,6,(ROW(Tableyear1[])-ROW(INDEX(Tableyear1[],1,1))+1)/(YEAR(Tableyear1[])=YEAR(M1141)),1)))*$C$25,P1141-MAX($Q$2:Q1141)*$C$19),P1141)*(1+Tbill_YTM)^(1/52)</f>
        <v/>
      </c>
      <c r="Q1142" s="72">
        <f>SUM(N1142:P1142)</f>
        <v/>
      </c>
      <c r="R1142" s="72">
        <f>IF(YEAR(M1142)&lt;&gt;YEAR(M1141), R1141*EXP($C$20/52)+(-MAX(Q$2:Q1141)*$C$19), R1141*EXP($C$20/52))</f>
        <v/>
      </c>
      <c r="S1142" s="73">
        <f>Q1142/-R1142</f>
        <v/>
      </c>
      <c r="T1142" s="67" t="n"/>
      <c r="U1142" s="67" t="n"/>
      <c r="V1142" s="67" t="n"/>
    </row>
    <row r="1143">
      <c r="H1143" s="104" t="n">
        <v>39307</v>
      </c>
      <c r="I1143" s="105" t="n">
        <v>1888.78002929687</v>
      </c>
      <c r="J1143" s="106" t="n">
        <v>2.55800437927246</v>
      </c>
      <c r="K1143" s="107">
        <f>K1142*(1+Tbill_YTM)^(1/52)</f>
        <v/>
      </c>
      <c r="L1143" s="67" t="n"/>
      <c r="M1143" s="104" t="n">
        <v>39307</v>
      </c>
      <c r="N1143" s="108">
        <f>N1142*($I1143/$I1142)</f>
        <v/>
      </c>
      <c r="O1143" s="108">
        <f t="array" ref="O1143">IF(YEAR(M1143)&lt;&gt;YEAR(M1142),IF(O1142&gt;INDEX(Table2xAcq.1[],_xlfn.AGGREGATE(15,6,(ROW(Tableyear1[])-ROW(INDEX(Tableyear1[],1,1))+1)/(YEAR(Tableyear1[])=YEAR(M1142)),1)),O1142-(O1142-INDEX(Table2xAcq.1[],_xlfn.AGGREGATE(15,6,(ROW(Tableyear1[])-ROW(INDEX(Tableyear1[],1,1))+1)/(YEAR(Tableyear1[])=YEAR(M1142)),1)))*$C$25,O1142+MAX($Q$2:Q1142)*$C$19),O1142)*($J1143/$J1142)</f>
        <v/>
      </c>
      <c r="P1143" s="108">
        <f t="array" ref="P1143">IF(YEAR(M1143)&lt;&gt;YEAR(M1142),IF(O1142&gt;INDEX(Table2xAcq.1[],_xlfn.AGGREGATE(15,6,(ROW(Tableyear1[])-ROW(INDEX(Tableyear1[],1,1))+1)/(YEAR(Tableyear1[])=YEAR(M1142)),1)),P1142+(O1142-INDEX(Table2xAcq.1[],_xlfn.AGGREGATE(15,6,(ROW(Tableyear1[])-ROW(INDEX(Tableyear1[],1,1))+1)/(YEAR(Tableyear1[])=YEAR(M1142)),1)))*$C$25,P1142-MAX($Q$2:Q1142)*$C$19),P1142)*(1+Tbill_YTM)^(1/52)</f>
        <v/>
      </c>
      <c r="Q1143" s="72">
        <f>SUM(N1143:P1143)</f>
        <v/>
      </c>
      <c r="R1143" s="72">
        <f>IF(YEAR(M1143)&lt;&gt;YEAR(M1142), R1142*EXP($C$20/52)+(-MAX(Q$2:Q1142)*$C$19), R1142*EXP($C$20/52))</f>
        <v/>
      </c>
      <c r="S1143" s="73">
        <f>Q1143/-R1143</f>
        <v/>
      </c>
      <c r="T1143" s="67" t="n"/>
      <c r="U1143" s="67" t="n"/>
      <c r="V1143" s="67" t="n"/>
    </row>
    <row r="1144">
      <c r="H1144" s="104" t="n">
        <v>39314</v>
      </c>
      <c r="I1144" s="105" t="n">
        <v>1961.38000488281</v>
      </c>
      <c r="J1144" s="106" t="n">
        <v>2.77760195732116</v>
      </c>
      <c r="K1144" s="107">
        <f>K1143*(1+Tbill_YTM)^(1/52)</f>
        <v/>
      </c>
      <c r="L1144" s="67" t="n"/>
      <c r="M1144" s="104" t="n">
        <v>39314</v>
      </c>
      <c r="N1144" s="108">
        <f>N1143*($I1144/$I1143)</f>
        <v/>
      </c>
      <c r="O1144" s="108">
        <f t="array" ref="O1144">IF(YEAR(M1144)&lt;&gt;YEAR(M1143),IF(O1143&gt;INDEX(Table2xAcq.1[],_xlfn.AGGREGATE(15,6,(ROW(Tableyear1[])-ROW(INDEX(Tableyear1[],1,1))+1)/(YEAR(Tableyear1[])=YEAR(M1143)),1)),O1143-(O1143-INDEX(Table2xAcq.1[],_xlfn.AGGREGATE(15,6,(ROW(Tableyear1[])-ROW(INDEX(Tableyear1[],1,1))+1)/(YEAR(Tableyear1[])=YEAR(M1143)),1)))*$C$25,O1143+MAX($Q$2:Q1143)*$C$19),O1143)*($J1144/$J1143)</f>
        <v/>
      </c>
      <c r="P1144" s="108">
        <f t="array" ref="P1144">IF(YEAR(M1144)&lt;&gt;YEAR(M1143),IF(O1143&gt;INDEX(Table2xAcq.1[],_xlfn.AGGREGATE(15,6,(ROW(Tableyear1[])-ROW(INDEX(Tableyear1[],1,1))+1)/(YEAR(Tableyear1[])=YEAR(M1143)),1)),P1143+(O1143-INDEX(Table2xAcq.1[],_xlfn.AGGREGATE(15,6,(ROW(Tableyear1[])-ROW(INDEX(Tableyear1[],1,1))+1)/(YEAR(Tableyear1[])=YEAR(M1143)),1)))*$C$25,P1143-MAX($Q$2:Q1143)*$C$19),P1143)*(1+Tbill_YTM)^(1/52)</f>
        <v/>
      </c>
      <c r="Q1144" s="72">
        <f>SUM(N1144:P1144)</f>
        <v/>
      </c>
      <c r="R1144" s="72">
        <f>IF(YEAR(M1144)&lt;&gt;YEAR(M1143), R1143*EXP($C$20/52)+(-MAX(Q$2:Q1143)*$C$19), R1143*EXP($C$20/52))</f>
        <v/>
      </c>
      <c r="S1144" s="73">
        <f>Q1144/-R1144</f>
        <v/>
      </c>
      <c r="T1144" s="67" t="n"/>
      <c r="U1144" s="67" t="n"/>
      <c r="V1144" s="67" t="n"/>
    </row>
    <row r="1145">
      <c r="H1145" s="104" t="n">
        <v>39321</v>
      </c>
      <c r="I1145" s="105" t="n">
        <v>1988.72998046875</v>
      </c>
      <c r="J1145" s="106" t="n">
        <v>2.84084200859069</v>
      </c>
      <c r="K1145" s="107">
        <f>K1144*(1+Tbill_YTM)^(1/52)</f>
        <v/>
      </c>
      <c r="L1145" s="67" t="n"/>
      <c r="M1145" s="104" t="n">
        <v>39321</v>
      </c>
      <c r="N1145" s="108">
        <f>N1144*($I1145/$I1144)</f>
        <v/>
      </c>
      <c r="O1145" s="108">
        <f t="array" ref="O1145">IF(YEAR(M1145)&lt;&gt;YEAR(M1144),IF(O1144&gt;INDEX(Table2xAcq.1[],_xlfn.AGGREGATE(15,6,(ROW(Tableyear1[])-ROW(INDEX(Tableyear1[],1,1))+1)/(YEAR(Tableyear1[])=YEAR(M1144)),1)),O1144-(O1144-INDEX(Table2xAcq.1[],_xlfn.AGGREGATE(15,6,(ROW(Tableyear1[])-ROW(INDEX(Tableyear1[],1,1))+1)/(YEAR(Tableyear1[])=YEAR(M1144)),1)))*$C$25,O1144+MAX($Q$2:Q1144)*$C$19),O1144)*($J1145/$J1144)</f>
        <v/>
      </c>
      <c r="P1145" s="108">
        <f t="array" ref="P1145">IF(YEAR(M1145)&lt;&gt;YEAR(M1144),IF(O1144&gt;INDEX(Table2xAcq.1[],_xlfn.AGGREGATE(15,6,(ROW(Tableyear1[])-ROW(INDEX(Tableyear1[],1,1))+1)/(YEAR(Tableyear1[])=YEAR(M1144)),1)),P1144+(O1144-INDEX(Table2xAcq.1[],_xlfn.AGGREGATE(15,6,(ROW(Tableyear1[])-ROW(INDEX(Tableyear1[],1,1))+1)/(YEAR(Tableyear1[])=YEAR(M1144)),1)))*$C$25,P1144-MAX($Q$2:Q1144)*$C$19),P1144)*(1+Tbill_YTM)^(1/52)</f>
        <v/>
      </c>
      <c r="Q1145" s="72">
        <f>SUM(N1145:P1145)</f>
        <v/>
      </c>
      <c r="R1145" s="72">
        <f>IF(YEAR(M1145)&lt;&gt;YEAR(M1144), R1144*EXP($C$20/52)+(-MAX(Q$2:Q1144)*$C$19), R1144*EXP($C$20/52))</f>
        <v/>
      </c>
      <c r="S1145" s="73">
        <f>Q1145/-R1145</f>
        <v/>
      </c>
      <c r="T1145" s="67" t="n"/>
      <c r="U1145" s="67" t="n"/>
      <c r="V1145" s="67" t="n"/>
    </row>
    <row r="1146">
      <c r="H1146" s="104" t="n">
        <v>39328</v>
      </c>
      <c r="I1146" s="105" t="n">
        <v>1958.34997558593</v>
      </c>
      <c r="J1146" s="106" t="n">
        <v>2.77702236175537</v>
      </c>
      <c r="K1146" s="107">
        <f>K1145*(1+Tbill_YTM)^(1/52)</f>
        <v/>
      </c>
      <c r="L1146" s="67" t="n"/>
      <c r="M1146" s="104" t="n">
        <v>39328</v>
      </c>
      <c r="N1146" s="108">
        <f>N1145*($I1146/$I1145)</f>
        <v/>
      </c>
      <c r="O1146" s="108">
        <f t="array" ref="O1146">IF(YEAR(M1146)&lt;&gt;YEAR(M1145),IF(O1145&gt;INDEX(Table2xAcq.1[],_xlfn.AGGREGATE(15,6,(ROW(Tableyear1[])-ROW(INDEX(Tableyear1[],1,1))+1)/(YEAR(Tableyear1[])=YEAR(M1145)),1)),O1145-(O1145-INDEX(Table2xAcq.1[],_xlfn.AGGREGATE(15,6,(ROW(Tableyear1[])-ROW(INDEX(Tableyear1[],1,1))+1)/(YEAR(Tableyear1[])=YEAR(M1145)),1)))*$C$25,O1145+MAX($Q$2:Q1145)*$C$19),O1145)*($J1146/$J1145)</f>
        <v/>
      </c>
      <c r="P1146" s="108">
        <f t="array" ref="P1146">IF(YEAR(M1146)&lt;&gt;YEAR(M1145),IF(O1145&gt;INDEX(Table2xAcq.1[],_xlfn.AGGREGATE(15,6,(ROW(Tableyear1[])-ROW(INDEX(Tableyear1[],1,1))+1)/(YEAR(Tableyear1[])=YEAR(M1145)),1)),P1145+(O1145-INDEX(Table2xAcq.1[],_xlfn.AGGREGATE(15,6,(ROW(Tableyear1[])-ROW(INDEX(Tableyear1[],1,1))+1)/(YEAR(Tableyear1[])=YEAR(M1145)),1)))*$C$25,P1145-MAX($Q$2:Q1145)*$C$19),P1145)*(1+Tbill_YTM)^(1/52)</f>
        <v/>
      </c>
      <c r="Q1146" s="72">
        <f>SUM(N1146:P1146)</f>
        <v/>
      </c>
      <c r="R1146" s="72">
        <f>IF(YEAR(M1146)&lt;&gt;YEAR(M1145), R1145*EXP($C$20/52)+(-MAX(Q$2:Q1145)*$C$19), R1145*EXP($C$20/52))</f>
        <v/>
      </c>
      <c r="S1146" s="73">
        <f>Q1146/-R1146</f>
        <v/>
      </c>
      <c r="T1146" s="67" t="n"/>
      <c r="U1146" s="67" t="n"/>
      <c r="V1146" s="67" t="n"/>
    </row>
    <row r="1147">
      <c r="H1147" s="104" t="n">
        <v>39335</v>
      </c>
      <c r="I1147" s="105" t="n">
        <v>2000.81994628906</v>
      </c>
      <c r="J1147" s="106" t="n">
        <v>2.86752986907959</v>
      </c>
      <c r="K1147" s="107">
        <f>K1146*(1+Tbill_YTM)^(1/52)</f>
        <v/>
      </c>
      <c r="L1147" s="67" t="n"/>
      <c r="M1147" s="104" t="n">
        <v>39335</v>
      </c>
      <c r="N1147" s="108">
        <f>N1146*($I1147/$I1146)</f>
        <v/>
      </c>
      <c r="O1147" s="108">
        <f t="array" ref="O1147">IF(YEAR(M1147)&lt;&gt;YEAR(M1146),IF(O1146&gt;INDEX(Table2xAcq.1[],_xlfn.AGGREGATE(15,6,(ROW(Tableyear1[])-ROW(INDEX(Tableyear1[],1,1))+1)/(YEAR(Tableyear1[])=YEAR(M1146)),1)),O1146-(O1146-INDEX(Table2xAcq.1[],_xlfn.AGGREGATE(15,6,(ROW(Tableyear1[])-ROW(INDEX(Tableyear1[],1,1))+1)/(YEAR(Tableyear1[])=YEAR(M1146)),1)))*$C$25,O1146+MAX($Q$2:Q1146)*$C$19),O1146)*($J1147/$J1146)</f>
        <v/>
      </c>
      <c r="P1147" s="108">
        <f t="array" ref="P1147">IF(YEAR(M1147)&lt;&gt;YEAR(M1146),IF(O1146&gt;INDEX(Table2xAcq.1[],_xlfn.AGGREGATE(15,6,(ROW(Tableyear1[])-ROW(INDEX(Tableyear1[],1,1))+1)/(YEAR(Tableyear1[])=YEAR(M1146)),1)),P1146+(O1146-INDEX(Table2xAcq.1[],_xlfn.AGGREGATE(15,6,(ROW(Tableyear1[])-ROW(INDEX(Tableyear1[],1,1))+1)/(YEAR(Tableyear1[])=YEAR(M1146)),1)))*$C$25,P1146-MAX($Q$2:Q1146)*$C$19),P1146)*(1+Tbill_YTM)^(1/52)</f>
        <v/>
      </c>
      <c r="Q1147" s="72">
        <f>SUM(N1147:P1147)</f>
        <v/>
      </c>
      <c r="R1147" s="72">
        <f>IF(YEAR(M1147)&lt;&gt;YEAR(M1146), R1146*EXP($C$20/52)+(-MAX(Q$2:Q1146)*$C$19), R1146*EXP($C$20/52))</f>
        <v/>
      </c>
      <c r="S1147" s="73">
        <f>Q1147/-R1147</f>
        <v/>
      </c>
      <c r="T1147" s="67" t="n"/>
      <c r="U1147" s="67" t="n"/>
      <c r="V1147" s="67" t="n"/>
    </row>
    <row r="1148">
      <c r="H1148" s="104" t="n">
        <v>39342</v>
      </c>
      <c r="I1148" s="105" t="n">
        <v>2049.47998046875</v>
      </c>
      <c r="J1148" s="106" t="n">
        <v>3.00097036361694</v>
      </c>
      <c r="K1148" s="107">
        <f>K1147*(1+Tbill_YTM)^(1/52)</f>
        <v/>
      </c>
      <c r="L1148" s="67" t="n"/>
      <c r="M1148" s="104" t="n">
        <v>39342</v>
      </c>
      <c r="N1148" s="108">
        <f>N1147*($I1148/$I1147)</f>
        <v/>
      </c>
      <c r="O1148" s="108">
        <f t="array" ref="O1148">IF(YEAR(M1148)&lt;&gt;YEAR(M1147),IF(O1147&gt;INDEX(Table2xAcq.1[],_xlfn.AGGREGATE(15,6,(ROW(Tableyear1[])-ROW(INDEX(Tableyear1[],1,1))+1)/(YEAR(Tableyear1[])=YEAR(M1147)),1)),O1147-(O1147-INDEX(Table2xAcq.1[],_xlfn.AGGREGATE(15,6,(ROW(Tableyear1[])-ROW(INDEX(Tableyear1[],1,1))+1)/(YEAR(Tableyear1[])=YEAR(M1147)),1)))*$C$25,O1147+MAX($Q$2:Q1147)*$C$19),O1147)*($J1148/$J1147)</f>
        <v/>
      </c>
      <c r="P1148" s="108">
        <f t="array" ref="P1148">IF(YEAR(M1148)&lt;&gt;YEAR(M1147),IF(O1147&gt;INDEX(Table2xAcq.1[],_xlfn.AGGREGATE(15,6,(ROW(Tableyear1[])-ROW(INDEX(Tableyear1[],1,1))+1)/(YEAR(Tableyear1[])=YEAR(M1147)),1)),P1147+(O1147-INDEX(Table2xAcq.1[],_xlfn.AGGREGATE(15,6,(ROW(Tableyear1[])-ROW(INDEX(Tableyear1[],1,1))+1)/(YEAR(Tableyear1[])=YEAR(M1147)),1)))*$C$25,P1147-MAX($Q$2:Q1147)*$C$19),P1147)*(1+Tbill_YTM)^(1/52)</f>
        <v/>
      </c>
      <c r="Q1148" s="72">
        <f>SUM(N1148:P1148)</f>
        <v/>
      </c>
      <c r="R1148" s="72">
        <f>IF(YEAR(M1148)&lt;&gt;YEAR(M1147), R1147*EXP($C$20/52)+(-MAX(Q$2:Q1147)*$C$19), R1147*EXP($C$20/52))</f>
        <v/>
      </c>
      <c r="S1148" s="73">
        <f>Q1148/-R1148</f>
        <v/>
      </c>
      <c r="T1148" s="67" t="n"/>
      <c r="U1148" s="67" t="n"/>
      <c r="V1148" s="67" t="n"/>
    </row>
    <row r="1149">
      <c r="H1149" s="104" t="n">
        <v>39349</v>
      </c>
      <c r="I1149" s="105" t="n">
        <v>2091.11010742187</v>
      </c>
      <c r="J1149" s="106" t="n">
        <v>3.1358618736267</v>
      </c>
      <c r="K1149" s="107">
        <f>K1148*(1+Tbill_YTM)^(1/52)</f>
        <v/>
      </c>
      <c r="L1149" s="67" t="n"/>
      <c r="M1149" s="104" t="n">
        <v>39349</v>
      </c>
      <c r="N1149" s="108">
        <f>N1148*($I1149/$I1148)</f>
        <v/>
      </c>
      <c r="O1149" s="108">
        <f t="array" ref="O1149">IF(YEAR(M1149)&lt;&gt;YEAR(M1148),IF(O1148&gt;INDEX(Table2xAcq.1[],_xlfn.AGGREGATE(15,6,(ROW(Tableyear1[])-ROW(INDEX(Tableyear1[],1,1))+1)/(YEAR(Tableyear1[])=YEAR(M1148)),1)),O1148-(O1148-INDEX(Table2xAcq.1[],_xlfn.AGGREGATE(15,6,(ROW(Tableyear1[])-ROW(INDEX(Tableyear1[],1,1))+1)/(YEAR(Tableyear1[])=YEAR(M1148)),1)))*$C$25,O1148+MAX($Q$2:Q1148)*$C$19),O1148)*($J1149/$J1148)</f>
        <v/>
      </c>
      <c r="P1149" s="108">
        <f t="array" ref="P1149">IF(YEAR(M1149)&lt;&gt;YEAR(M1148),IF(O1148&gt;INDEX(Table2xAcq.1[],_xlfn.AGGREGATE(15,6,(ROW(Tableyear1[])-ROW(INDEX(Tableyear1[],1,1))+1)/(YEAR(Tableyear1[])=YEAR(M1148)),1)),P1148+(O1148-INDEX(Table2xAcq.1[],_xlfn.AGGREGATE(15,6,(ROW(Tableyear1[])-ROW(INDEX(Tableyear1[],1,1))+1)/(YEAR(Tableyear1[])=YEAR(M1148)),1)))*$C$25,P1148-MAX($Q$2:Q1148)*$C$19),P1148)*(1+Tbill_YTM)^(1/52)</f>
        <v/>
      </c>
      <c r="Q1149" s="72">
        <f>SUM(N1149:P1149)</f>
        <v/>
      </c>
      <c r="R1149" s="72">
        <f>IF(YEAR(M1149)&lt;&gt;YEAR(M1148), R1148*EXP($C$20/52)+(-MAX(Q$2:Q1148)*$C$19), R1148*EXP($C$20/52))</f>
        <v/>
      </c>
      <c r="S1149" s="73">
        <f>Q1149/-R1149</f>
        <v/>
      </c>
      <c r="T1149" s="67" t="n"/>
      <c r="U1149" s="67" t="n"/>
      <c r="V1149" s="67" t="n"/>
    </row>
    <row r="1150">
      <c r="H1150" s="104" t="n">
        <v>39356</v>
      </c>
      <c r="I1150" s="105" t="n">
        <v>2149.669921875</v>
      </c>
      <c r="J1150" s="106" t="n">
        <v>3.30817413330078</v>
      </c>
      <c r="K1150" s="107">
        <f>K1149*(1+Tbill_YTM)^(1/52)</f>
        <v/>
      </c>
      <c r="L1150" s="67" t="n"/>
      <c r="M1150" s="104" t="n">
        <v>39356</v>
      </c>
      <c r="N1150" s="108">
        <f>N1149*($I1150/$I1149)</f>
        <v/>
      </c>
      <c r="O1150" s="108">
        <f t="array" ref="O1150">IF(YEAR(M1150)&lt;&gt;YEAR(M1149),IF(O1149&gt;INDEX(Table2xAcq.1[],_xlfn.AGGREGATE(15,6,(ROW(Tableyear1[])-ROW(INDEX(Tableyear1[],1,1))+1)/(YEAR(Tableyear1[])=YEAR(M1149)),1)),O1149-(O1149-INDEX(Table2xAcq.1[],_xlfn.AGGREGATE(15,6,(ROW(Tableyear1[])-ROW(INDEX(Tableyear1[],1,1))+1)/(YEAR(Tableyear1[])=YEAR(M1149)),1)))*$C$25,O1149+MAX($Q$2:Q1149)*$C$19),O1149)*($J1150/$J1149)</f>
        <v/>
      </c>
      <c r="P1150" s="108">
        <f t="array" ref="P1150">IF(YEAR(M1150)&lt;&gt;YEAR(M1149),IF(O1149&gt;INDEX(Table2xAcq.1[],_xlfn.AGGREGATE(15,6,(ROW(Tableyear1[])-ROW(INDEX(Tableyear1[],1,1))+1)/(YEAR(Tableyear1[])=YEAR(M1149)),1)),P1149+(O1149-INDEX(Table2xAcq.1[],_xlfn.AGGREGATE(15,6,(ROW(Tableyear1[])-ROW(INDEX(Tableyear1[],1,1))+1)/(YEAR(Tableyear1[])=YEAR(M1149)),1)))*$C$25,P1149-MAX($Q$2:Q1149)*$C$19),P1149)*(1+Tbill_YTM)^(1/52)</f>
        <v/>
      </c>
      <c r="Q1150" s="72">
        <f>SUM(N1150:P1150)</f>
        <v/>
      </c>
      <c r="R1150" s="72">
        <f>IF(YEAR(M1150)&lt;&gt;YEAR(M1149), R1149*EXP($C$20/52)+(-MAX(Q$2:Q1149)*$C$19), R1149*EXP($C$20/52))</f>
        <v/>
      </c>
      <c r="S1150" s="73">
        <f>Q1150/-R1150</f>
        <v/>
      </c>
      <c r="T1150" s="67" t="n"/>
      <c r="U1150" s="67" t="n"/>
      <c r="V1150" s="67" t="n"/>
    </row>
    <row r="1151">
      <c r="H1151" s="104" t="n">
        <v>39363</v>
      </c>
      <c r="I1151" s="105" t="n">
        <v>2177.98999023437</v>
      </c>
      <c r="J1151" s="106" t="n">
        <v>3.38620829582214</v>
      </c>
      <c r="K1151" s="107">
        <f>K1150*(1+Tbill_YTM)^(1/52)</f>
        <v/>
      </c>
      <c r="L1151" s="67" t="n"/>
      <c r="M1151" s="104" t="n">
        <v>39363</v>
      </c>
      <c r="N1151" s="108">
        <f>N1150*($I1151/$I1150)</f>
        <v/>
      </c>
      <c r="O1151" s="108">
        <f t="array" ref="O1151">IF(YEAR(M1151)&lt;&gt;YEAR(M1150),IF(O1150&gt;INDEX(Table2xAcq.1[],_xlfn.AGGREGATE(15,6,(ROW(Tableyear1[])-ROW(INDEX(Tableyear1[],1,1))+1)/(YEAR(Tableyear1[])=YEAR(M1150)),1)),O1150-(O1150-INDEX(Table2xAcq.1[],_xlfn.AGGREGATE(15,6,(ROW(Tableyear1[])-ROW(INDEX(Tableyear1[],1,1))+1)/(YEAR(Tableyear1[])=YEAR(M1150)),1)))*$C$25,O1150+MAX($Q$2:Q1150)*$C$19),O1150)*($J1151/$J1150)</f>
        <v/>
      </c>
      <c r="P1151" s="108">
        <f t="array" ref="P1151">IF(YEAR(M1151)&lt;&gt;YEAR(M1150),IF(O1150&gt;INDEX(Table2xAcq.1[],_xlfn.AGGREGATE(15,6,(ROW(Tableyear1[])-ROW(INDEX(Tableyear1[],1,1))+1)/(YEAR(Tableyear1[])=YEAR(M1150)),1)),P1150+(O1150-INDEX(Table2xAcq.1[],_xlfn.AGGREGATE(15,6,(ROW(Tableyear1[])-ROW(INDEX(Tableyear1[],1,1))+1)/(YEAR(Tableyear1[])=YEAR(M1150)),1)))*$C$25,P1150-MAX($Q$2:Q1150)*$C$19),P1150)*(1+Tbill_YTM)^(1/52)</f>
        <v/>
      </c>
      <c r="Q1151" s="72">
        <f>SUM(N1151:P1151)</f>
        <v/>
      </c>
      <c r="R1151" s="72">
        <f>IF(YEAR(M1151)&lt;&gt;YEAR(M1150), R1150*EXP($C$20/52)+(-MAX(Q$2:Q1150)*$C$19), R1150*EXP($C$20/52))</f>
        <v/>
      </c>
      <c r="S1151" s="73">
        <f>Q1151/-R1151</f>
        <v/>
      </c>
      <c r="T1151" s="67" t="n"/>
      <c r="U1151" s="67" t="n"/>
      <c r="V1151" s="67" t="n"/>
    </row>
    <row r="1152">
      <c r="H1152" s="104" t="n">
        <v>39370</v>
      </c>
      <c r="I1152" s="105" t="n">
        <v>2131.080078125</v>
      </c>
      <c r="J1152" s="106" t="n">
        <v>3.24493479728698</v>
      </c>
      <c r="K1152" s="107">
        <f>K1151*(1+Tbill_YTM)^(1/52)</f>
        <v/>
      </c>
      <c r="L1152" s="67" t="n"/>
      <c r="M1152" s="104" t="n">
        <v>39370</v>
      </c>
      <c r="N1152" s="108">
        <f>N1151*($I1152/$I1151)</f>
        <v/>
      </c>
      <c r="O1152" s="108">
        <f t="array" ref="O1152">IF(YEAR(M1152)&lt;&gt;YEAR(M1151),IF(O1151&gt;INDEX(Table2xAcq.1[],_xlfn.AGGREGATE(15,6,(ROW(Tableyear1[])-ROW(INDEX(Tableyear1[],1,1))+1)/(YEAR(Tableyear1[])=YEAR(M1151)),1)),O1151-(O1151-INDEX(Table2xAcq.1[],_xlfn.AGGREGATE(15,6,(ROW(Tableyear1[])-ROW(INDEX(Tableyear1[],1,1))+1)/(YEAR(Tableyear1[])=YEAR(M1151)),1)))*$C$25,O1151+MAX($Q$2:Q1151)*$C$19),O1151)*($J1152/$J1151)</f>
        <v/>
      </c>
      <c r="P1152" s="108">
        <f t="array" ref="P1152">IF(YEAR(M1152)&lt;&gt;YEAR(M1151),IF(O1151&gt;INDEX(Table2xAcq.1[],_xlfn.AGGREGATE(15,6,(ROW(Tableyear1[])-ROW(INDEX(Tableyear1[],1,1))+1)/(YEAR(Tableyear1[])=YEAR(M1151)),1)),P1151+(O1151-INDEX(Table2xAcq.1[],_xlfn.AGGREGATE(15,6,(ROW(Tableyear1[])-ROW(INDEX(Tableyear1[],1,1))+1)/(YEAR(Tableyear1[])=YEAR(M1151)),1)))*$C$25,P1151-MAX($Q$2:Q1151)*$C$19),P1151)*(1+Tbill_YTM)^(1/52)</f>
        <v/>
      </c>
      <c r="Q1152" s="72">
        <f>SUM(N1152:P1152)</f>
        <v/>
      </c>
      <c r="R1152" s="72">
        <f>IF(YEAR(M1152)&lt;&gt;YEAR(M1151), R1151*EXP($C$20/52)+(-MAX(Q$2:Q1151)*$C$19), R1151*EXP($C$20/52))</f>
        <v/>
      </c>
      <c r="S1152" s="73">
        <f>Q1152/-R1152</f>
        <v/>
      </c>
      <c r="T1152" s="67" t="n"/>
      <c r="U1152" s="67" t="n"/>
      <c r="V1152" s="67" t="n"/>
    </row>
    <row r="1153">
      <c r="H1153" s="104" t="n">
        <v>39377</v>
      </c>
      <c r="I1153" s="105" t="n">
        <v>2194.59008789062</v>
      </c>
      <c r="J1153" s="106" t="n">
        <v>3.41086554527282</v>
      </c>
      <c r="K1153" s="107">
        <f>K1152*(1+Tbill_YTM)^(1/52)</f>
        <v/>
      </c>
      <c r="L1153" s="67" t="n"/>
      <c r="M1153" s="104" t="n">
        <v>39377</v>
      </c>
      <c r="N1153" s="108">
        <f>N1152*($I1153/$I1152)</f>
        <v/>
      </c>
      <c r="O1153" s="108">
        <f t="array" ref="O1153">IF(YEAR(M1153)&lt;&gt;YEAR(M1152),IF(O1152&gt;INDEX(Table2xAcq.1[],_xlfn.AGGREGATE(15,6,(ROW(Tableyear1[])-ROW(INDEX(Tableyear1[],1,1))+1)/(YEAR(Tableyear1[])=YEAR(M1152)),1)),O1152-(O1152-INDEX(Table2xAcq.1[],_xlfn.AGGREGATE(15,6,(ROW(Tableyear1[])-ROW(INDEX(Tableyear1[],1,1))+1)/(YEAR(Tableyear1[])=YEAR(M1152)),1)))*$C$25,O1152+MAX($Q$2:Q1152)*$C$19),O1152)*($J1153/$J1152)</f>
        <v/>
      </c>
      <c r="P1153" s="108">
        <f t="array" ref="P1153">IF(YEAR(M1153)&lt;&gt;YEAR(M1152),IF(O1152&gt;INDEX(Table2xAcq.1[],_xlfn.AGGREGATE(15,6,(ROW(Tableyear1[])-ROW(INDEX(Tableyear1[],1,1))+1)/(YEAR(Tableyear1[])=YEAR(M1152)),1)),P1152+(O1152-INDEX(Table2xAcq.1[],_xlfn.AGGREGATE(15,6,(ROW(Tableyear1[])-ROW(INDEX(Tableyear1[],1,1))+1)/(YEAR(Tableyear1[])=YEAR(M1152)),1)))*$C$25,P1152-MAX($Q$2:Q1152)*$C$19),P1152)*(1+Tbill_YTM)^(1/52)</f>
        <v/>
      </c>
      <c r="Q1153" s="72">
        <f>SUM(N1153:P1153)</f>
        <v/>
      </c>
      <c r="R1153" s="72">
        <f>IF(YEAR(M1153)&lt;&gt;YEAR(M1152), R1152*EXP($C$20/52)+(-MAX(Q$2:Q1152)*$C$19), R1152*EXP($C$20/52))</f>
        <v/>
      </c>
      <c r="S1153" s="73">
        <f>Q1153/-R1153</f>
        <v/>
      </c>
      <c r="T1153" s="67" t="n"/>
      <c r="U1153" s="67" t="n"/>
      <c r="V1153" s="67" t="n"/>
    </row>
    <row r="1154">
      <c r="H1154" s="104" t="n">
        <v>39384</v>
      </c>
      <c r="I1154" s="105" t="n">
        <v>2213.86010742187</v>
      </c>
      <c r="J1154" s="106" t="n">
        <v>3.48280835151672</v>
      </c>
      <c r="K1154" s="107">
        <f>K1153*(1+Tbill_YTM)^(1/52)</f>
        <v/>
      </c>
      <c r="L1154" s="67" t="n"/>
      <c r="M1154" s="104" t="n">
        <v>39384</v>
      </c>
      <c r="N1154" s="108">
        <f>N1153*($I1154/$I1153)</f>
        <v/>
      </c>
      <c r="O1154" s="108">
        <f t="array" ref="O1154">IF(YEAR(M1154)&lt;&gt;YEAR(M1153),IF(O1153&gt;INDEX(Table2xAcq.1[],_xlfn.AGGREGATE(15,6,(ROW(Tableyear1[])-ROW(INDEX(Tableyear1[],1,1))+1)/(YEAR(Tableyear1[])=YEAR(M1153)),1)),O1153-(O1153-INDEX(Table2xAcq.1[],_xlfn.AGGREGATE(15,6,(ROW(Tableyear1[])-ROW(INDEX(Tableyear1[],1,1))+1)/(YEAR(Tableyear1[])=YEAR(M1153)),1)))*$C$25,O1153+MAX($Q$2:Q1153)*$C$19),O1153)*($J1154/$J1153)</f>
        <v/>
      </c>
      <c r="P1154" s="108">
        <f t="array" ref="P1154">IF(YEAR(M1154)&lt;&gt;YEAR(M1153),IF(O1153&gt;INDEX(Table2xAcq.1[],_xlfn.AGGREGATE(15,6,(ROW(Tableyear1[])-ROW(INDEX(Tableyear1[],1,1))+1)/(YEAR(Tableyear1[])=YEAR(M1153)),1)),P1153+(O1153-INDEX(Table2xAcq.1[],_xlfn.AGGREGATE(15,6,(ROW(Tableyear1[])-ROW(INDEX(Tableyear1[],1,1))+1)/(YEAR(Tableyear1[])=YEAR(M1153)),1)))*$C$25,P1153-MAX($Q$2:Q1153)*$C$19),P1153)*(1+Tbill_YTM)^(1/52)</f>
        <v/>
      </c>
      <c r="Q1154" s="72">
        <f>SUM(N1154:P1154)</f>
        <v/>
      </c>
      <c r="R1154" s="72">
        <f>IF(YEAR(M1154)&lt;&gt;YEAR(M1153), R1153*EXP($C$20/52)+(-MAX(Q$2:Q1153)*$C$19), R1153*EXP($C$20/52))</f>
        <v/>
      </c>
      <c r="S1154" s="73">
        <f>Q1154/-R1154</f>
        <v/>
      </c>
      <c r="T1154" s="67" t="n"/>
      <c r="U1154" s="67" t="n"/>
      <c r="V1154" s="67" t="n"/>
    </row>
    <row r="1155">
      <c r="H1155" s="104" t="n">
        <v>39391</v>
      </c>
      <c r="I1155" s="105" t="n">
        <v>2034.30004882812</v>
      </c>
      <c r="J1155" s="106" t="n">
        <v>2.91916584968566</v>
      </c>
      <c r="K1155" s="107">
        <f>K1154*(1+Tbill_YTM)^(1/52)</f>
        <v/>
      </c>
      <c r="L1155" s="67" t="n"/>
      <c r="M1155" s="104" t="n">
        <v>39391</v>
      </c>
      <c r="N1155" s="108">
        <f>N1154*($I1155/$I1154)</f>
        <v/>
      </c>
      <c r="O1155" s="108">
        <f t="array" ref="O1155">IF(YEAR(M1155)&lt;&gt;YEAR(M1154),IF(O1154&gt;INDEX(Table2xAcq.1[],_xlfn.AGGREGATE(15,6,(ROW(Tableyear1[])-ROW(INDEX(Tableyear1[],1,1))+1)/(YEAR(Tableyear1[])=YEAR(M1154)),1)),O1154-(O1154-INDEX(Table2xAcq.1[],_xlfn.AGGREGATE(15,6,(ROW(Tableyear1[])-ROW(INDEX(Tableyear1[],1,1))+1)/(YEAR(Tableyear1[])=YEAR(M1154)),1)))*$C$25,O1154+MAX($Q$2:Q1154)*$C$19),O1154)*($J1155/$J1154)</f>
        <v/>
      </c>
      <c r="P1155" s="108">
        <f t="array" ref="P1155">IF(YEAR(M1155)&lt;&gt;YEAR(M1154),IF(O1154&gt;INDEX(Table2xAcq.1[],_xlfn.AGGREGATE(15,6,(ROW(Tableyear1[])-ROW(INDEX(Tableyear1[],1,1))+1)/(YEAR(Tableyear1[])=YEAR(M1154)),1)),P1154+(O1154-INDEX(Table2xAcq.1[],_xlfn.AGGREGATE(15,6,(ROW(Tableyear1[])-ROW(INDEX(Tableyear1[],1,1))+1)/(YEAR(Tableyear1[])=YEAR(M1154)),1)))*$C$25,P1154-MAX($Q$2:Q1154)*$C$19),P1154)*(1+Tbill_YTM)^(1/52)</f>
        <v/>
      </c>
      <c r="Q1155" s="72">
        <f>SUM(N1155:P1155)</f>
        <v/>
      </c>
      <c r="R1155" s="72">
        <f>IF(YEAR(M1155)&lt;&gt;YEAR(M1154), R1154*EXP($C$20/52)+(-MAX(Q$2:Q1154)*$C$19), R1154*EXP($C$20/52))</f>
        <v/>
      </c>
      <c r="S1155" s="73">
        <f>Q1155/-R1155</f>
        <v/>
      </c>
      <c r="T1155" s="67" t="n"/>
      <c r="U1155" s="67" t="n"/>
      <c r="V1155" s="67" t="n"/>
    </row>
    <row r="1156">
      <c r="H1156" s="104" t="n">
        <v>39398</v>
      </c>
      <c r="I1156" s="105" t="n">
        <v>2048.6201171875</v>
      </c>
      <c r="J1156" s="106" t="n">
        <v>2.95049500465393</v>
      </c>
      <c r="K1156" s="107">
        <f>K1155*(1+Tbill_YTM)^(1/52)</f>
        <v/>
      </c>
      <c r="L1156" s="67" t="n"/>
      <c r="M1156" s="104" t="n">
        <v>39398</v>
      </c>
      <c r="N1156" s="108">
        <f>N1155*($I1156/$I1155)</f>
        <v/>
      </c>
      <c r="O1156" s="108">
        <f t="array" ref="O1156">IF(YEAR(M1156)&lt;&gt;YEAR(M1155),IF(O1155&gt;INDEX(Table2xAcq.1[],_xlfn.AGGREGATE(15,6,(ROW(Tableyear1[])-ROW(INDEX(Tableyear1[],1,1))+1)/(YEAR(Tableyear1[])=YEAR(M1155)),1)),O1155-(O1155-INDEX(Table2xAcq.1[],_xlfn.AGGREGATE(15,6,(ROW(Tableyear1[])-ROW(INDEX(Tableyear1[],1,1))+1)/(YEAR(Tableyear1[])=YEAR(M1155)),1)))*$C$25,O1155+MAX($Q$2:Q1155)*$C$19),O1155)*($J1156/$J1155)</f>
        <v/>
      </c>
      <c r="P1156" s="108">
        <f t="array" ref="P1156">IF(YEAR(M1156)&lt;&gt;YEAR(M1155),IF(O1155&gt;INDEX(Table2xAcq.1[],_xlfn.AGGREGATE(15,6,(ROW(Tableyear1[])-ROW(INDEX(Tableyear1[],1,1))+1)/(YEAR(Tableyear1[])=YEAR(M1155)),1)),P1155+(O1155-INDEX(Table2xAcq.1[],_xlfn.AGGREGATE(15,6,(ROW(Tableyear1[])-ROW(INDEX(Tableyear1[],1,1))+1)/(YEAR(Tableyear1[])=YEAR(M1155)),1)))*$C$25,P1155-MAX($Q$2:Q1155)*$C$19),P1155)*(1+Tbill_YTM)^(1/52)</f>
        <v/>
      </c>
      <c r="Q1156" s="72">
        <f>SUM(N1156:P1156)</f>
        <v/>
      </c>
      <c r="R1156" s="72">
        <f>IF(YEAR(M1156)&lt;&gt;YEAR(M1155), R1155*EXP($C$20/52)+(-MAX(Q$2:Q1155)*$C$19), R1155*EXP($C$20/52))</f>
        <v/>
      </c>
      <c r="S1156" s="73">
        <f>Q1156/-R1156</f>
        <v/>
      </c>
      <c r="T1156" s="67" t="n"/>
      <c r="U1156" s="67" t="n"/>
      <c r="V1156" s="67" t="n"/>
    </row>
    <row r="1157">
      <c r="H1157" s="104" t="n">
        <v>39405</v>
      </c>
      <c r="I1157" s="105" t="n">
        <v>2028.90002441406</v>
      </c>
      <c r="J1157" s="106" t="n">
        <v>2.87652230262756</v>
      </c>
      <c r="K1157" s="107">
        <f>K1156*(1+Tbill_YTM)^(1/52)</f>
        <v/>
      </c>
      <c r="L1157" s="67" t="n"/>
      <c r="M1157" s="104" t="n">
        <v>39405</v>
      </c>
      <c r="N1157" s="108">
        <f>N1156*($I1157/$I1156)</f>
        <v/>
      </c>
      <c r="O1157" s="108">
        <f t="array" ref="O1157">IF(YEAR(M1157)&lt;&gt;YEAR(M1156),IF(O1156&gt;INDEX(Table2xAcq.1[],_xlfn.AGGREGATE(15,6,(ROW(Tableyear1[])-ROW(INDEX(Tableyear1[],1,1))+1)/(YEAR(Tableyear1[])=YEAR(M1156)),1)),O1156-(O1156-INDEX(Table2xAcq.1[],_xlfn.AGGREGATE(15,6,(ROW(Tableyear1[])-ROW(INDEX(Tableyear1[],1,1))+1)/(YEAR(Tableyear1[])=YEAR(M1156)),1)))*$C$25,O1156+MAX($Q$2:Q1156)*$C$19),O1156)*($J1157/$J1156)</f>
        <v/>
      </c>
      <c r="P1157" s="108">
        <f t="array" ref="P1157">IF(YEAR(M1157)&lt;&gt;YEAR(M1156),IF(O1156&gt;INDEX(Table2xAcq.1[],_xlfn.AGGREGATE(15,6,(ROW(Tableyear1[])-ROW(INDEX(Tableyear1[],1,1))+1)/(YEAR(Tableyear1[])=YEAR(M1156)),1)),P1156+(O1156-INDEX(Table2xAcq.1[],_xlfn.AGGREGATE(15,6,(ROW(Tableyear1[])-ROW(INDEX(Tableyear1[],1,1))+1)/(YEAR(Tableyear1[])=YEAR(M1156)),1)))*$C$25,P1156-MAX($Q$2:Q1156)*$C$19),P1156)*(1+Tbill_YTM)^(1/52)</f>
        <v/>
      </c>
      <c r="Q1157" s="72">
        <f>SUM(N1157:P1157)</f>
        <v/>
      </c>
      <c r="R1157" s="72">
        <f>IF(YEAR(M1157)&lt;&gt;YEAR(M1156), R1156*EXP($C$20/52)+(-MAX(Q$2:Q1156)*$C$19), R1156*EXP($C$20/52))</f>
        <v/>
      </c>
      <c r="S1157" s="73">
        <f>Q1157/-R1157</f>
        <v/>
      </c>
      <c r="T1157" s="67" t="n"/>
      <c r="U1157" s="67" t="n"/>
      <c r="V1157" s="67" t="n"/>
    </row>
    <row r="1158">
      <c r="H1158" s="104" t="n">
        <v>39412</v>
      </c>
      <c r="I1158" s="105" t="n">
        <v>2089.10009765625</v>
      </c>
      <c r="J1158" s="106" t="n">
        <v>3.05927801132202</v>
      </c>
      <c r="K1158" s="107">
        <f>K1157*(1+Tbill_YTM)^(1/52)</f>
        <v/>
      </c>
      <c r="L1158" s="67" t="n"/>
      <c r="M1158" s="104" t="n">
        <v>39412</v>
      </c>
      <c r="N1158" s="108">
        <f>N1157*($I1158/$I1157)</f>
        <v/>
      </c>
      <c r="O1158" s="108">
        <f t="array" ref="O1158">IF(YEAR(M1158)&lt;&gt;YEAR(M1157),IF(O1157&gt;INDEX(Table2xAcq.1[],_xlfn.AGGREGATE(15,6,(ROW(Tableyear1[])-ROW(INDEX(Tableyear1[],1,1))+1)/(YEAR(Tableyear1[])=YEAR(M1157)),1)),O1157-(O1157-INDEX(Table2xAcq.1[],_xlfn.AGGREGATE(15,6,(ROW(Tableyear1[])-ROW(INDEX(Tableyear1[],1,1))+1)/(YEAR(Tableyear1[])=YEAR(M1157)),1)))*$C$25,O1157+MAX($Q$2:Q1157)*$C$19),O1157)*($J1158/$J1157)</f>
        <v/>
      </c>
      <c r="P1158" s="108">
        <f t="array" ref="P1158">IF(YEAR(M1158)&lt;&gt;YEAR(M1157),IF(O1157&gt;INDEX(Table2xAcq.1[],_xlfn.AGGREGATE(15,6,(ROW(Tableyear1[])-ROW(INDEX(Tableyear1[],1,1))+1)/(YEAR(Tableyear1[])=YEAR(M1157)),1)),P1157+(O1157-INDEX(Table2xAcq.1[],_xlfn.AGGREGATE(15,6,(ROW(Tableyear1[])-ROW(INDEX(Tableyear1[],1,1))+1)/(YEAR(Tableyear1[])=YEAR(M1157)),1)))*$C$25,P1157-MAX($Q$2:Q1157)*$C$19),P1157)*(1+Tbill_YTM)^(1/52)</f>
        <v/>
      </c>
      <c r="Q1158" s="72">
        <f>SUM(N1158:P1158)</f>
        <v/>
      </c>
      <c r="R1158" s="72">
        <f>IF(YEAR(M1158)&lt;&gt;YEAR(M1157), R1157*EXP($C$20/52)+(-MAX(Q$2:Q1157)*$C$19), R1157*EXP($C$20/52))</f>
        <v/>
      </c>
      <c r="S1158" s="73">
        <f>Q1158/-R1158</f>
        <v/>
      </c>
      <c r="T1158" s="67" t="n"/>
      <c r="U1158" s="67" t="n"/>
      <c r="V1158" s="67" t="n"/>
    </row>
    <row r="1159">
      <c r="H1159" s="104" t="n">
        <v>39419</v>
      </c>
      <c r="I1159" s="105" t="n">
        <v>2130</v>
      </c>
      <c r="J1159" s="106" t="n">
        <v>3.16980195045471</v>
      </c>
      <c r="K1159" s="107">
        <f>K1158*(1+Tbill_YTM)^(1/52)</f>
        <v/>
      </c>
      <c r="L1159" s="67" t="n"/>
      <c r="M1159" s="104" t="n">
        <v>39419</v>
      </c>
      <c r="N1159" s="108">
        <f>N1158*($I1159/$I1158)</f>
        <v/>
      </c>
      <c r="O1159" s="108">
        <f t="array" ref="O1159">IF(YEAR(M1159)&lt;&gt;YEAR(M1158),IF(O1158&gt;INDEX(Table2xAcq.1[],_xlfn.AGGREGATE(15,6,(ROW(Tableyear1[])-ROW(INDEX(Tableyear1[],1,1))+1)/(YEAR(Tableyear1[])=YEAR(M1158)),1)),O1158-(O1158-INDEX(Table2xAcq.1[],_xlfn.AGGREGATE(15,6,(ROW(Tableyear1[])-ROW(INDEX(Tableyear1[],1,1))+1)/(YEAR(Tableyear1[])=YEAR(M1158)),1)))*$C$25,O1158+MAX($Q$2:Q1158)*$C$19),O1158)*($J1159/$J1158)</f>
        <v/>
      </c>
      <c r="P1159" s="108">
        <f t="array" ref="P1159">IF(YEAR(M1159)&lt;&gt;YEAR(M1158),IF(O1158&gt;INDEX(Table2xAcq.1[],_xlfn.AGGREGATE(15,6,(ROW(Tableyear1[])-ROW(INDEX(Tableyear1[],1,1))+1)/(YEAR(Tableyear1[])=YEAR(M1158)),1)),P1158+(O1158-INDEX(Table2xAcq.1[],_xlfn.AGGREGATE(15,6,(ROW(Tableyear1[])-ROW(INDEX(Tableyear1[],1,1))+1)/(YEAR(Tableyear1[])=YEAR(M1158)),1)))*$C$25,P1158-MAX($Q$2:Q1158)*$C$19),P1158)*(1+Tbill_YTM)^(1/52)</f>
        <v/>
      </c>
      <c r="Q1159" s="72">
        <f>SUM(N1159:P1159)</f>
        <v/>
      </c>
      <c r="R1159" s="72">
        <f>IF(YEAR(M1159)&lt;&gt;YEAR(M1158), R1158*EXP($C$20/52)+(-MAX(Q$2:Q1158)*$C$19), R1158*EXP($C$20/52))</f>
        <v/>
      </c>
      <c r="S1159" s="73">
        <f>Q1159/-R1159</f>
        <v/>
      </c>
      <c r="T1159" s="67" t="n"/>
      <c r="U1159" s="67" t="n"/>
      <c r="V1159" s="67" t="n"/>
    </row>
    <row r="1160">
      <c r="H1160" s="104" t="n">
        <v>39426</v>
      </c>
      <c r="I1160" s="105" t="n">
        <v>2072.11010742187</v>
      </c>
      <c r="J1160" s="106" t="n">
        <v>2.99951958656311</v>
      </c>
      <c r="K1160" s="107">
        <f>K1159*(1+Tbill_YTM)^(1/52)</f>
        <v/>
      </c>
      <c r="L1160" s="67" t="n"/>
      <c r="M1160" s="104" t="n">
        <v>39426</v>
      </c>
      <c r="N1160" s="108">
        <f>N1159*($I1160/$I1159)</f>
        <v/>
      </c>
      <c r="O1160" s="108">
        <f t="array" ref="O1160">IF(YEAR(M1160)&lt;&gt;YEAR(M1159),IF(O1159&gt;INDEX(Table2xAcq.1[],_xlfn.AGGREGATE(15,6,(ROW(Tableyear1[])-ROW(INDEX(Tableyear1[],1,1))+1)/(YEAR(Tableyear1[])=YEAR(M1159)),1)),O1159-(O1159-INDEX(Table2xAcq.1[],_xlfn.AGGREGATE(15,6,(ROW(Tableyear1[])-ROW(INDEX(Tableyear1[],1,1))+1)/(YEAR(Tableyear1[])=YEAR(M1159)),1)))*$C$25,O1159+MAX($Q$2:Q1159)*$C$19),O1159)*($J1160/$J1159)</f>
        <v/>
      </c>
      <c r="P1160" s="108">
        <f t="array" ref="P1160">IF(YEAR(M1160)&lt;&gt;YEAR(M1159),IF(O1159&gt;INDEX(Table2xAcq.1[],_xlfn.AGGREGATE(15,6,(ROW(Tableyear1[])-ROW(INDEX(Tableyear1[],1,1))+1)/(YEAR(Tableyear1[])=YEAR(M1159)),1)),P1159+(O1159-INDEX(Table2xAcq.1[],_xlfn.AGGREGATE(15,6,(ROW(Tableyear1[])-ROW(INDEX(Tableyear1[],1,1))+1)/(YEAR(Tableyear1[])=YEAR(M1159)),1)))*$C$25,P1159-MAX($Q$2:Q1159)*$C$19),P1159)*(1+Tbill_YTM)^(1/52)</f>
        <v/>
      </c>
      <c r="Q1160" s="72">
        <f>SUM(N1160:P1160)</f>
        <v/>
      </c>
      <c r="R1160" s="72">
        <f>IF(YEAR(M1160)&lt;&gt;YEAR(M1159), R1159*EXP($C$20/52)+(-MAX(Q$2:Q1159)*$C$19), R1159*EXP($C$20/52))</f>
        <v/>
      </c>
      <c r="S1160" s="73">
        <f>Q1160/-R1160</f>
        <v/>
      </c>
      <c r="T1160" s="67" t="n"/>
      <c r="U1160" s="67" t="n"/>
      <c r="V1160" s="67" t="n"/>
    </row>
    <row r="1161">
      <c r="H1161" s="104" t="n">
        <v>39433</v>
      </c>
      <c r="I1161" s="105" t="n">
        <v>2111.77001953125</v>
      </c>
      <c r="J1161" s="106" t="n">
        <v>2.95890736579895</v>
      </c>
      <c r="K1161" s="107">
        <f>K1160*(1+Tbill_YTM)^(1/52)</f>
        <v/>
      </c>
      <c r="L1161" s="67" t="n"/>
      <c r="M1161" s="104" t="n">
        <v>39433</v>
      </c>
      <c r="N1161" s="108">
        <f>N1160*($I1161/$I1160)</f>
        <v/>
      </c>
      <c r="O1161" s="108">
        <f t="array" ref="O1161">IF(YEAR(M1161)&lt;&gt;YEAR(M1160),IF(O1160&gt;INDEX(Table2xAcq.1[],_xlfn.AGGREGATE(15,6,(ROW(Tableyear1[])-ROW(INDEX(Tableyear1[],1,1))+1)/(YEAR(Tableyear1[])=YEAR(M1160)),1)),O1160-(O1160-INDEX(Table2xAcq.1[],_xlfn.AGGREGATE(15,6,(ROW(Tableyear1[])-ROW(INDEX(Tableyear1[],1,1))+1)/(YEAR(Tableyear1[])=YEAR(M1160)),1)))*$C$25,O1160+MAX($Q$2:Q1160)*$C$19),O1160)*($J1161/$J1160)</f>
        <v/>
      </c>
      <c r="P1161" s="108">
        <f t="array" ref="P1161">IF(YEAR(M1161)&lt;&gt;YEAR(M1160),IF(O1160&gt;INDEX(Table2xAcq.1[],_xlfn.AGGREGATE(15,6,(ROW(Tableyear1[])-ROW(INDEX(Tableyear1[],1,1))+1)/(YEAR(Tableyear1[])=YEAR(M1160)),1)),P1160+(O1160-INDEX(Table2xAcq.1[],_xlfn.AGGREGATE(15,6,(ROW(Tableyear1[])-ROW(INDEX(Tableyear1[],1,1))+1)/(YEAR(Tableyear1[])=YEAR(M1160)),1)))*$C$25,P1160-MAX($Q$2:Q1160)*$C$19),P1160)*(1+Tbill_YTM)^(1/52)</f>
        <v/>
      </c>
      <c r="Q1161" s="72">
        <f>SUM(N1161:P1161)</f>
        <v/>
      </c>
      <c r="R1161" s="72">
        <f>IF(YEAR(M1161)&lt;&gt;YEAR(M1160), R1160*EXP($C$20/52)+(-MAX(Q$2:Q1160)*$C$19), R1160*EXP($C$20/52))</f>
        <v/>
      </c>
      <c r="S1161" s="73">
        <f>Q1161/-R1161</f>
        <v/>
      </c>
      <c r="T1161" s="67" t="n"/>
      <c r="U1161" s="67" t="n"/>
      <c r="V1161" s="67" t="n"/>
    </row>
    <row r="1162">
      <c r="H1162" s="104" t="n">
        <v>39440</v>
      </c>
      <c r="I1162" s="105" t="n">
        <v>2107.05004882812</v>
      </c>
      <c r="J1162" s="106" t="n">
        <v>3.08951783180236</v>
      </c>
      <c r="K1162" s="107">
        <f>K1161*(1+Tbill_YTM)^(1/52)</f>
        <v/>
      </c>
      <c r="L1162" s="67" t="n"/>
      <c r="M1162" s="104" t="n">
        <v>39440</v>
      </c>
      <c r="N1162" s="108">
        <f>N1161*($I1162/$I1161)</f>
        <v/>
      </c>
      <c r="O1162" s="108">
        <f t="array" ref="O1162">IF(YEAR(M1162)&lt;&gt;YEAR(M1161),IF(O1161&gt;INDEX(Table2xAcq.1[],_xlfn.AGGREGATE(15,6,(ROW(Tableyear1[])-ROW(INDEX(Tableyear1[],1,1))+1)/(YEAR(Tableyear1[])=YEAR(M1161)),1)),O1161-(O1161-INDEX(Table2xAcq.1[],_xlfn.AGGREGATE(15,6,(ROW(Tableyear1[])-ROW(INDEX(Tableyear1[],1,1))+1)/(YEAR(Tableyear1[])=YEAR(M1161)),1)))*$C$25,O1161+MAX($Q$2:Q1161)*$C$19),O1161)*($J1162/$J1161)</f>
        <v/>
      </c>
      <c r="P1162" s="108">
        <f t="array" ref="P1162">IF(YEAR(M1162)&lt;&gt;YEAR(M1161),IF(O1161&gt;INDEX(Table2xAcq.1[],_xlfn.AGGREGATE(15,6,(ROW(Tableyear1[])-ROW(INDEX(Tableyear1[],1,1))+1)/(YEAR(Tableyear1[])=YEAR(M1161)),1)),P1161+(O1161-INDEX(Table2xAcq.1[],_xlfn.AGGREGATE(15,6,(ROW(Tableyear1[])-ROW(INDEX(Tableyear1[],1,1))+1)/(YEAR(Tableyear1[])=YEAR(M1161)),1)))*$C$25,P1161-MAX($Q$2:Q1161)*$C$19),P1161)*(1+Tbill_YTM)^(1/52)</f>
        <v/>
      </c>
      <c r="Q1162" s="72">
        <f>SUM(N1162:P1162)</f>
        <v/>
      </c>
      <c r="R1162" s="72">
        <f>IF(YEAR(M1162)&lt;&gt;YEAR(M1161), R1161*EXP($C$20/52)+(-MAX(Q$2:Q1161)*$C$19), R1161*EXP($C$20/52))</f>
        <v/>
      </c>
      <c r="S1162" s="73">
        <f>Q1162/-R1162</f>
        <v/>
      </c>
      <c r="T1162" s="67" t="n"/>
      <c r="U1162" s="67" t="n"/>
      <c r="V1162" s="67" t="n"/>
    </row>
    <row r="1163" ht="17.5" customHeight="1" s="15">
      <c r="A1163" s="4" t="n"/>
      <c r="G1163" s="110" t="inlineStr">
        <is>
          <t>year-end</t>
        </is>
      </c>
      <c r="H1163" s="111" t="n">
        <v>39447</v>
      </c>
      <c r="I1163" s="112" t="n">
        <v>1963.52001953125</v>
      </c>
      <c r="J1163" s="113" t="n">
        <v>2.69732880592346</v>
      </c>
      <c r="K1163" s="114">
        <f>K1162*(1+Tbill_YTM)^(1/52)</f>
        <v/>
      </c>
      <c r="L1163" s="114" t="n"/>
      <c r="M1163" s="111" t="n">
        <v>39447</v>
      </c>
      <c r="N1163" s="118">
        <f>N1162*($I1163/$I1162)</f>
        <v/>
      </c>
      <c r="O1163" s="115">
        <f t="array" ref="O1163">IF(YEAR(M1163)&lt;&gt;YEAR(M1162),IF(O1162&gt;INDEX(Table2xAcq.1[],_xlfn.AGGREGATE(15,6,(ROW(Tableyear1[])-ROW(INDEX(Tableyear1[],1,1))+1)/(YEAR(Tableyear1[])=YEAR(M1162)),1)),O1162-(O1162-INDEX(Table2xAcq.1[],_xlfn.AGGREGATE(15,6,(ROW(Tableyear1[])-ROW(INDEX(Tableyear1[],1,1))+1)/(YEAR(Tableyear1[])=YEAR(M1162)),1)))*$C$25,O1162+MAX($Q$2:Q1162)*$C$19),O1162)*($J1163/$J1162)</f>
        <v/>
      </c>
      <c r="P1163" s="115">
        <f t="array" ref="P1163">IF(YEAR(M1163)&lt;&gt;YEAR(M1162),IF(O1162&gt;INDEX(Table2xAcq.1[],_xlfn.AGGREGATE(15,6,(ROW(Tableyear1[])-ROW(INDEX(Tableyear1[],1,1))+1)/(YEAR(Tableyear1[])=YEAR(M1162)),1)),P1162+(O1162-INDEX(Table2xAcq.1[],_xlfn.AGGREGATE(15,6,(ROW(Tableyear1[])-ROW(INDEX(Tableyear1[],1,1))+1)/(YEAR(Tableyear1[])=YEAR(M1162)),1)))*$C$25,P1162-MAX($Q$2:Q1162)*$C$19),P1162)*(1+Tbill_YTM)^(1/52)</f>
        <v/>
      </c>
      <c r="Q1163" s="116">
        <f>SUM(N1163:P1163)</f>
        <v/>
      </c>
      <c r="R1163" s="119">
        <f>IF(YEAR(M1163)&lt;&gt;YEAR(M1162), R1162*EXP($C$20/52)+(-MAX(Q$2:Q1162)*$C$19), R1162*EXP($C$20/52))</f>
        <v/>
      </c>
      <c r="S1163" s="117">
        <f>Q1163/-R1163</f>
        <v/>
      </c>
      <c r="T1163" s="110" t="n"/>
      <c r="U1163" s="110" t="n"/>
      <c r="V1163" s="110" t="n"/>
    </row>
    <row r="1164" ht="17.5" customHeight="1" s="15">
      <c r="H1164" s="104" t="n">
        <v>39454</v>
      </c>
      <c r="I1164" s="105" t="n">
        <v>1912.81005859375</v>
      </c>
      <c r="J1164" s="106" t="n">
        <v>2.55029702186584</v>
      </c>
      <c r="K1164" s="107">
        <f>K1163*(1+Tbill_YTM)^(1/52)</f>
        <v/>
      </c>
      <c r="L1164" s="67" t="n"/>
      <c r="M1164" s="104" t="n">
        <v>39454</v>
      </c>
      <c r="N1164" s="108">
        <f>N1163*($I1164/$I1163)</f>
        <v/>
      </c>
      <c r="O1164" s="108">
        <f t="array" ref="O1164">IF(YEAR(M1164)&lt;&gt;YEAR(M1163),IF(O1163&gt;INDEX(Table2xAcq.1[],_xlfn.AGGREGATE(15,6,(ROW(Tableyear1[])-ROW(INDEX(Tableyear1[],1,1))+1)/(YEAR(Tableyear1[])=YEAR(M1163)),1)),O1163-(O1163-INDEX(Table2xAcq.1[],_xlfn.AGGREGATE(15,6,(ROW(Tableyear1[])-ROW(INDEX(Tableyear1[],1,1))+1)/(YEAR(Tableyear1[])=YEAR(M1163)),1)))*$C$25,O1163+MAX($Q$2:Q1163)*$C$19),O1163)*($J1164/$J1163)</f>
        <v/>
      </c>
      <c r="P1164" s="108">
        <f t="array" ref="P1164">IF(YEAR(M1164)&lt;&gt;YEAR(M1163),IF(O1163&gt;INDEX(Table2xAcq.1[],_xlfn.AGGREGATE(15,6,(ROW(Tableyear1[])-ROW(INDEX(Tableyear1[],1,1))+1)/(YEAR(Tableyear1[])=YEAR(M1163)),1)),P1163+(O1163-INDEX(Table2xAcq.1[],_xlfn.AGGREGATE(15,6,(ROW(Tableyear1[])-ROW(INDEX(Tableyear1[],1,1))+1)/(YEAR(Tableyear1[])=YEAR(M1163)),1)))*$C$25,P1163-MAX($Q$2:Q1163)*$C$19),P1163)*(1+Tbill_YTM)^(1/52)</f>
        <v/>
      </c>
      <c r="Q1164" s="72">
        <f>SUM(N1164:P1164)</f>
        <v/>
      </c>
      <c r="R1164" s="72">
        <f>IF(YEAR(M1164)&lt;&gt;YEAR(M1163), R1163*EXP($C$20/52)+(-MAX(Q$2:Q1163)*$C$19), R1163*EXP($C$20/52))</f>
        <v/>
      </c>
      <c r="S1164" s="73">
        <f>Q1164/-R1164</f>
        <v/>
      </c>
      <c r="T1164" s="67" t="n"/>
      <c r="U1164" s="67" t="n"/>
      <c r="V1164" s="67" t="n"/>
    </row>
    <row r="1165">
      <c r="H1165" s="104" t="n">
        <v>39461</v>
      </c>
      <c r="I1165" s="105" t="n">
        <v>1844.08996582031</v>
      </c>
      <c r="J1165" s="106" t="n">
        <v>2.34457325935363</v>
      </c>
      <c r="K1165" s="107">
        <f>K1164*(1+Tbill_YTM)^(1/52)</f>
        <v/>
      </c>
      <c r="L1165" s="67" t="n"/>
      <c r="M1165" s="104" t="n">
        <v>39461</v>
      </c>
      <c r="N1165" s="108">
        <f>N1164*($I1165/$I1164)</f>
        <v/>
      </c>
      <c r="O1165" s="108">
        <f t="array" ref="O1165">IF(YEAR(M1165)&lt;&gt;YEAR(M1164),IF(O1164&gt;INDEX(Table2xAcq.1[],_xlfn.AGGREGATE(15,6,(ROW(Tableyear1[])-ROW(INDEX(Tableyear1[],1,1))+1)/(YEAR(Tableyear1[])=YEAR(M1164)),1)),O1164-(O1164-INDEX(Table2xAcq.1[],_xlfn.AGGREGATE(15,6,(ROW(Tableyear1[])-ROW(INDEX(Tableyear1[],1,1))+1)/(YEAR(Tableyear1[])=YEAR(M1164)),1)))*$C$25,O1164+MAX($Q$2:Q1164)*$C$19),O1164)*($J1165/$J1164)</f>
        <v/>
      </c>
      <c r="P1165" s="108">
        <f t="array" ref="P1165">IF(YEAR(M1165)&lt;&gt;YEAR(M1164),IF(O1164&gt;INDEX(Table2xAcq.1[],_xlfn.AGGREGATE(15,6,(ROW(Tableyear1[])-ROW(INDEX(Tableyear1[],1,1))+1)/(YEAR(Tableyear1[])=YEAR(M1164)),1)),P1164+(O1164-INDEX(Table2xAcq.1[],_xlfn.AGGREGATE(15,6,(ROW(Tableyear1[])-ROW(INDEX(Tableyear1[],1,1))+1)/(YEAR(Tableyear1[])=YEAR(M1164)),1)))*$C$25,P1164-MAX($Q$2:Q1164)*$C$19),P1164)*(1+Tbill_YTM)^(1/52)</f>
        <v/>
      </c>
      <c r="Q1165" s="72">
        <f>SUM(N1165:P1165)</f>
        <v/>
      </c>
      <c r="R1165" s="72">
        <f>IF(YEAR(M1165)&lt;&gt;YEAR(M1164), R1164*EXP($C$20/52)+(-MAX(Q$2:Q1164)*$C$19), R1164*EXP($C$20/52))</f>
        <v/>
      </c>
      <c r="S1165" s="73">
        <f>Q1165/-R1165</f>
        <v/>
      </c>
      <c r="T1165" s="67" t="n"/>
      <c r="U1165" s="67" t="n"/>
      <c r="V1165" s="67" t="n"/>
    </row>
    <row r="1166" ht="17.5" customHeight="1" s="15" thickBot="1">
      <c r="G1166" s="79" t="inlineStr">
        <is>
          <t>below 100WMA</t>
        </is>
      </c>
      <c r="H1166" s="120" t="n">
        <v>39468</v>
      </c>
      <c r="I1166" s="121" t="n">
        <v>1789.17004394531</v>
      </c>
      <c r="J1166" s="106" t="n">
        <v>2.20090365409851</v>
      </c>
      <c r="K1166" s="107">
        <f>K1165*(1+Tbill_YTM)^(1/52)</f>
        <v/>
      </c>
      <c r="L1166" s="67" t="n"/>
      <c r="M1166" s="120" t="n">
        <v>39468</v>
      </c>
      <c r="N1166" s="108">
        <f>N1165*($I1166/$I1165)</f>
        <v/>
      </c>
      <c r="O1166" s="108">
        <f t="array" ref="O1166">IF(YEAR(M1166)&lt;&gt;YEAR(M1165),IF(O1165&gt;INDEX(Table2xAcq.1[],_xlfn.AGGREGATE(15,6,(ROW(Tableyear1[])-ROW(INDEX(Tableyear1[],1,1))+1)/(YEAR(Tableyear1[])=YEAR(M1165)),1)),O1165-(O1165-INDEX(Table2xAcq.1[],_xlfn.AGGREGATE(15,6,(ROW(Tableyear1[])-ROW(INDEX(Tableyear1[],1,1))+1)/(YEAR(Tableyear1[])=YEAR(M1165)),1)))*$C$25,O1165+MAX($Q$2:Q1165)*$C$19),O1165)*($J1166/$J1165)</f>
        <v/>
      </c>
      <c r="P1166" s="108">
        <f t="array" ref="P1166">IF(YEAR(M1166)&lt;&gt;YEAR(M1165),IF(O1165&gt;INDEX(Table2xAcq.1[],_xlfn.AGGREGATE(15,6,(ROW(Tableyear1[])-ROW(INDEX(Tableyear1[],1,1))+1)/(YEAR(Tableyear1[])=YEAR(M1165)),1)),P1165+(O1165-INDEX(Table2xAcq.1[],_xlfn.AGGREGATE(15,6,(ROW(Tableyear1[])-ROW(INDEX(Tableyear1[],1,1))+1)/(YEAR(Tableyear1[])=YEAR(M1165)),1)))*$C$25,P1165-MAX($Q$2:Q1165)*$C$19),P1165)*(1+Tbill_YTM)^(1/52)</f>
        <v/>
      </c>
      <c r="Q1166" s="72">
        <f>SUM(N1166:P1166)</f>
        <v/>
      </c>
      <c r="R1166" s="72">
        <f>IF(YEAR(M1166)&lt;&gt;YEAR(M1165), R1165*EXP($C$20/52)+(-MAX(Q$2:Q1165)*$C$19), R1165*EXP($C$20/52))</f>
        <v/>
      </c>
      <c r="S1166" s="73">
        <f>Q1166/-R1166</f>
        <v/>
      </c>
      <c r="T1166" s="67" t="n"/>
      <c r="U1166" s="67" t="n"/>
      <c r="V1166" s="67" t="n"/>
    </row>
    <row r="1167" ht="17.5" customHeight="1" s="15" thickBot="1">
      <c r="G1167" s="82" t="inlineStr">
        <is>
          <t>reclaimed 100WMA</t>
        </is>
      </c>
      <c r="H1167" s="122" t="n">
        <v>39475</v>
      </c>
      <c r="I1167" s="123" t="n">
        <v>1855.27001953125</v>
      </c>
      <c r="J1167" s="106" t="n">
        <v>2.3690276145935</v>
      </c>
      <c r="K1167" s="107">
        <f>K1166*(1+Tbill_YTM)^(1/52)</f>
        <v/>
      </c>
      <c r="L1167" s="67" t="n"/>
      <c r="M1167" s="122" t="n">
        <v>39475</v>
      </c>
      <c r="N1167" s="108">
        <f>N1166*($I1167/$I1166)</f>
        <v/>
      </c>
      <c r="O1167" s="108">
        <f t="array" ref="O1167">IF(YEAR(M1167)&lt;&gt;YEAR(M1166),IF(O1166&gt;INDEX(Table2xAcq.1[],_xlfn.AGGREGATE(15,6,(ROW(Tableyear1[])-ROW(INDEX(Tableyear1[],1,1))+1)/(YEAR(Tableyear1[])=YEAR(M1166)),1)),O1166-(O1166-INDEX(Table2xAcq.1[],_xlfn.AGGREGATE(15,6,(ROW(Tableyear1[])-ROW(INDEX(Tableyear1[],1,1))+1)/(YEAR(Tableyear1[])=YEAR(M1166)),1)))*$C$25,O1166+MAX($Q$2:Q1166)*$C$19),O1166)*($J1167/$J1166)</f>
        <v/>
      </c>
      <c r="P1167" s="108">
        <f t="array" ref="P1167">IF(YEAR(M1167)&lt;&gt;YEAR(M1166),IF(O1166&gt;INDEX(Table2xAcq.1[],_xlfn.AGGREGATE(15,6,(ROW(Tableyear1[])-ROW(INDEX(Tableyear1[],1,1))+1)/(YEAR(Tableyear1[])=YEAR(M1166)),1)),P1166+(O1166-INDEX(Table2xAcq.1[],_xlfn.AGGREGATE(15,6,(ROW(Tableyear1[])-ROW(INDEX(Tableyear1[],1,1))+1)/(YEAR(Tableyear1[])=YEAR(M1166)),1)))*$C$25,P1166-MAX($Q$2:Q1166)*$C$19),P1166)*(1+Tbill_YTM)^(1/52)</f>
        <v/>
      </c>
      <c r="Q1167" s="72">
        <f>SUM(N1167:P1167)</f>
        <v/>
      </c>
      <c r="R1167" s="72">
        <f>IF(YEAR(M1167)&lt;&gt;YEAR(M1166), R1166*EXP($C$20/52)+(-MAX(Q$2:Q1166)*$C$19), R1166*EXP($C$20/52))</f>
        <v/>
      </c>
      <c r="S1167" s="73">
        <f>Q1167/-R1167</f>
        <v/>
      </c>
      <c r="T1167" s="67" t="n"/>
      <c r="U1167" s="67" t="n"/>
      <c r="V1167" s="67" t="n"/>
    </row>
    <row r="1168" ht="17.5" customHeight="1" s="15" thickBot="1">
      <c r="G1168" s="79" t="inlineStr">
        <is>
          <t>below 100WMA</t>
        </is>
      </c>
      <c r="H1168" s="120" t="n">
        <v>39482</v>
      </c>
      <c r="I1168" s="121" t="n">
        <v>1773.73999023437</v>
      </c>
      <c r="J1168" s="106" t="n">
        <v>2.15505099296569</v>
      </c>
      <c r="K1168" s="107">
        <f>K1167*(1+Tbill_YTM)^(1/52)</f>
        <v/>
      </c>
      <c r="L1168" s="67" t="n"/>
      <c r="M1168" s="120" t="n">
        <v>39482</v>
      </c>
      <c r="N1168" s="108">
        <f>N1167*($I1168/$I1167)</f>
        <v/>
      </c>
      <c r="O1168" s="108">
        <f t="array" ref="O1168">IF(YEAR(M1168)&lt;&gt;YEAR(M1167),IF(O1167&gt;INDEX(Table2xAcq.1[],_xlfn.AGGREGATE(15,6,(ROW(Tableyear1[])-ROW(INDEX(Tableyear1[],1,1))+1)/(YEAR(Tableyear1[])=YEAR(M1167)),1)),O1167-(O1167-INDEX(Table2xAcq.1[],_xlfn.AGGREGATE(15,6,(ROW(Tableyear1[])-ROW(INDEX(Tableyear1[],1,1))+1)/(YEAR(Tableyear1[])=YEAR(M1167)),1)))*$C$25,O1167+MAX($Q$2:Q1167)*$C$19),O1167)*($J1168/$J1167)</f>
        <v/>
      </c>
      <c r="P1168" s="108">
        <f t="array" ref="P1168">IF(YEAR(M1168)&lt;&gt;YEAR(M1167),IF(O1167&gt;INDEX(Table2xAcq.1[],_xlfn.AGGREGATE(15,6,(ROW(Tableyear1[])-ROW(INDEX(Tableyear1[],1,1))+1)/(YEAR(Tableyear1[])=YEAR(M1167)),1)),P1167+(O1167-INDEX(Table2xAcq.1[],_xlfn.AGGREGATE(15,6,(ROW(Tableyear1[])-ROW(INDEX(Tableyear1[],1,1))+1)/(YEAR(Tableyear1[])=YEAR(M1167)),1)))*$C$25,P1167-MAX($Q$2:Q1167)*$C$19),P1167)*(1+Tbill_YTM)^(1/52)</f>
        <v/>
      </c>
      <c r="Q1168" s="72">
        <f>SUM(N1168:P1168)</f>
        <v/>
      </c>
      <c r="R1168" s="72">
        <f>IF(YEAR(M1168)&lt;&gt;YEAR(M1167), R1167*EXP($C$20/52)+(-MAX(Q$2:Q1167)*$C$19), R1167*EXP($C$20/52))</f>
        <v/>
      </c>
      <c r="S1168" s="73">
        <f>Q1168/-R1168</f>
        <v/>
      </c>
      <c r="T1168" s="67" t="n"/>
      <c r="U1168" s="67" t="n"/>
      <c r="V1168" s="67" t="n"/>
    </row>
    <row r="1169">
      <c r="H1169" s="104" t="n">
        <v>39489</v>
      </c>
      <c r="I1169" s="105" t="n">
        <v>1780.38000488281</v>
      </c>
      <c r="J1169" s="106" t="n">
        <v>2.18561911582946</v>
      </c>
      <c r="K1169" s="107">
        <f>K1168*(1+Tbill_YTM)^(1/52)</f>
        <v/>
      </c>
      <c r="L1169" s="67" t="n"/>
      <c r="M1169" s="104" t="n">
        <v>39489</v>
      </c>
      <c r="N1169" s="108">
        <f>N1168*($I1169/$I1168)</f>
        <v/>
      </c>
      <c r="O1169" s="108">
        <f t="array" ref="O1169">IF(YEAR(M1169)&lt;&gt;YEAR(M1168),IF(O1168&gt;INDEX(Table2xAcq.1[],_xlfn.AGGREGATE(15,6,(ROW(Tableyear1[])-ROW(INDEX(Tableyear1[],1,1))+1)/(YEAR(Tableyear1[])=YEAR(M1168)),1)),O1168-(O1168-INDEX(Table2xAcq.1[],_xlfn.AGGREGATE(15,6,(ROW(Tableyear1[])-ROW(INDEX(Tableyear1[],1,1))+1)/(YEAR(Tableyear1[])=YEAR(M1168)),1)))*$C$25,O1168+MAX($Q$2:Q1168)*$C$19),O1168)*($J1169/$J1168)</f>
        <v/>
      </c>
      <c r="P1169" s="108">
        <f t="array" ref="P1169">IF(YEAR(M1169)&lt;&gt;YEAR(M1168),IF(O1168&gt;INDEX(Table2xAcq.1[],_xlfn.AGGREGATE(15,6,(ROW(Tableyear1[])-ROW(INDEX(Tableyear1[],1,1))+1)/(YEAR(Tableyear1[])=YEAR(M1168)),1)),P1168+(O1168-INDEX(Table2xAcq.1[],_xlfn.AGGREGATE(15,6,(ROW(Tableyear1[])-ROW(INDEX(Tableyear1[],1,1))+1)/(YEAR(Tableyear1[])=YEAR(M1168)),1)))*$C$25,P1168-MAX($Q$2:Q1168)*$C$19),P1168)*(1+Tbill_YTM)^(1/52)</f>
        <v/>
      </c>
      <c r="Q1169" s="72">
        <f>SUM(N1169:P1169)</f>
        <v/>
      </c>
      <c r="R1169" s="72">
        <f>IF(YEAR(M1169)&lt;&gt;YEAR(M1168), R1168*EXP($C$20/52)+(-MAX(Q$2:Q1168)*$C$19), R1168*EXP($C$20/52))</f>
        <v/>
      </c>
      <c r="S1169" s="73">
        <f>Q1169/-R1169</f>
        <v/>
      </c>
      <c r="T1169" s="67" t="n"/>
      <c r="U1169" s="67" t="n"/>
      <c r="V1169" s="67" t="n"/>
    </row>
    <row r="1170">
      <c r="E1170" s="4" t="n"/>
      <c r="F1170" s="4" t="n"/>
      <c r="H1170" s="104" t="n">
        <v>39496</v>
      </c>
      <c r="I1170" s="105" t="n">
        <v>1773.43994140625</v>
      </c>
      <c r="J1170" s="106" t="n">
        <v>2.170334815979</v>
      </c>
      <c r="K1170" s="107">
        <f>K1169*(1+Tbill_YTM)^(1/52)</f>
        <v/>
      </c>
      <c r="L1170" s="67" t="n"/>
      <c r="M1170" s="104" t="n">
        <v>39496</v>
      </c>
      <c r="N1170" s="108">
        <f>N1169*($I1170/$I1169)</f>
        <v/>
      </c>
      <c r="O1170" s="108">
        <f t="array" ref="O1170">IF(YEAR(M1170)&lt;&gt;YEAR(M1169),IF(O1169&gt;INDEX(Table2xAcq.1[],_xlfn.AGGREGATE(15,6,(ROW(Tableyear1[])-ROW(INDEX(Tableyear1[],1,1))+1)/(YEAR(Tableyear1[])=YEAR(M1169)),1)),O1169-(O1169-INDEX(Table2xAcq.1[],_xlfn.AGGREGATE(15,6,(ROW(Tableyear1[])-ROW(INDEX(Tableyear1[],1,1))+1)/(YEAR(Tableyear1[])=YEAR(M1169)),1)))*$C$25,O1169+MAX($Q$2:Q1169)*$C$19),O1169)*($J1170/$J1169)</f>
        <v/>
      </c>
      <c r="P1170" s="108">
        <f t="array" ref="P1170">IF(YEAR(M1170)&lt;&gt;YEAR(M1169),IF(O1169&gt;INDEX(Table2xAcq.1[],_xlfn.AGGREGATE(15,6,(ROW(Tableyear1[])-ROW(INDEX(Tableyear1[],1,1))+1)/(YEAR(Tableyear1[])=YEAR(M1169)),1)),P1169+(O1169-INDEX(Table2xAcq.1[],_xlfn.AGGREGATE(15,6,(ROW(Tableyear1[])-ROW(INDEX(Tableyear1[],1,1))+1)/(YEAR(Tableyear1[])=YEAR(M1169)),1)))*$C$25,P1169-MAX($Q$2:Q1169)*$C$19),P1169)*(1+Tbill_YTM)^(1/52)</f>
        <v/>
      </c>
      <c r="Q1170" s="72">
        <f>SUM(N1170:P1170)</f>
        <v/>
      </c>
      <c r="R1170" s="72">
        <f>IF(YEAR(M1170)&lt;&gt;YEAR(M1169), R1169*EXP($C$20/52)+(-MAX(Q$2:Q1169)*$C$19), R1169*EXP($C$20/52))</f>
        <v/>
      </c>
      <c r="S1170" s="73">
        <f>Q1170/-R1170</f>
        <v/>
      </c>
      <c r="T1170" s="67" t="n"/>
      <c r="U1170" s="67" t="n"/>
      <c r="V1170" s="67" t="n"/>
    </row>
    <row r="1171">
      <c r="B1171" s="27" t="n"/>
      <c r="C1171" s="4" t="n"/>
      <c r="D1171" s="4" t="n"/>
      <c r="H1171" s="104" t="n">
        <v>39503</v>
      </c>
      <c r="I1171" s="105" t="n">
        <v>1745.27001953125</v>
      </c>
      <c r="J1171" s="106" t="n">
        <v>2.10125136375427</v>
      </c>
      <c r="K1171" s="107">
        <f>K1170*(1+Tbill_YTM)^(1/52)</f>
        <v/>
      </c>
      <c r="L1171" s="67" t="n"/>
      <c r="M1171" s="104" t="n">
        <v>39503</v>
      </c>
      <c r="N1171" s="108">
        <f>N1170*($I1171/$I1170)</f>
        <v/>
      </c>
      <c r="O1171" s="108">
        <f t="array" ref="O1171">IF(YEAR(M1171)&lt;&gt;YEAR(M1170),IF(O1170&gt;INDEX(Table2xAcq.1[],_xlfn.AGGREGATE(15,6,(ROW(Tableyear1[])-ROW(INDEX(Tableyear1[],1,1))+1)/(YEAR(Tableyear1[])=YEAR(M1170)),1)),O1170-(O1170-INDEX(Table2xAcq.1[],_xlfn.AGGREGATE(15,6,(ROW(Tableyear1[])-ROW(INDEX(Tableyear1[],1,1))+1)/(YEAR(Tableyear1[])=YEAR(M1170)),1)))*$C$25,O1170+MAX($Q$2:Q1170)*$C$19),O1170)*($J1171/$J1170)</f>
        <v/>
      </c>
      <c r="P1171" s="108">
        <f t="array" ref="P1171">IF(YEAR(M1171)&lt;&gt;YEAR(M1170),IF(O1170&gt;INDEX(Table2xAcq.1[],_xlfn.AGGREGATE(15,6,(ROW(Tableyear1[])-ROW(INDEX(Tableyear1[],1,1))+1)/(YEAR(Tableyear1[])=YEAR(M1170)),1)),P1170+(O1170-INDEX(Table2xAcq.1[],_xlfn.AGGREGATE(15,6,(ROW(Tableyear1[])-ROW(INDEX(Tableyear1[],1,1))+1)/(YEAR(Tableyear1[])=YEAR(M1170)),1)))*$C$25,P1170-MAX($Q$2:Q1170)*$C$19),P1170)*(1+Tbill_YTM)^(1/52)</f>
        <v/>
      </c>
      <c r="Q1171" s="72">
        <f>SUM(N1171:P1171)</f>
        <v/>
      </c>
      <c r="R1171" s="72">
        <f>IF(YEAR(M1171)&lt;&gt;YEAR(M1170), R1170*EXP($C$20/52)+(-MAX(Q$2:Q1170)*$C$19), R1170*EXP($C$20/52))</f>
        <v/>
      </c>
      <c r="S1171" s="73">
        <f>Q1171/-R1171</f>
        <v/>
      </c>
      <c r="T1171" s="67" t="n"/>
      <c r="U1171" s="67" t="n"/>
      <c r="V1171" s="67" t="n"/>
    </row>
    <row r="1172">
      <c r="H1172" s="104" t="n">
        <v>39510</v>
      </c>
      <c r="I1172" s="105" t="n">
        <v>1707.5</v>
      </c>
      <c r="J1172" s="106" t="n">
        <v>1.99395787715911</v>
      </c>
      <c r="K1172" s="107">
        <f>K1171*(1+Tbill_YTM)^(1/52)</f>
        <v/>
      </c>
      <c r="L1172" s="67" t="n"/>
      <c r="M1172" s="104" t="n">
        <v>39510</v>
      </c>
      <c r="N1172" s="108">
        <f>N1171*($I1172/$I1171)</f>
        <v/>
      </c>
      <c r="O1172" s="108">
        <f t="array" ref="O1172">IF(YEAR(M1172)&lt;&gt;YEAR(M1171),IF(O1171&gt;INDEX(Table2xAcq.1[],_xlfn.AGGREGATE(15,6,(ROW(Tableyear1[])-ROW(INDEX(Tableyear1[],1,1))+1)/(YEAR(Tableyear1[])=YEAR(M1171)),1)),O1171-(O1171-INDEX(Table2xAcq.1[],_xlfn.AGGREGATE(15,6,(ROW(Tableyear1[])-ROW(INDEX(Tableyear1[],1,1))+1)/(YEAR(Tableyear1[])=YEAR(M1171)),1)))*$C$25,O1171+MAX($Q$2:Q1171)*$C$19),O1171)*($J1172/$J1171)</f>
        <v/>
      </c>
      <c r="P1172" s="108">
        <f t="array" ref="P1172">IF(YEAR(M1172)&lt;&gt;YEAR(M1171),IF(O1171&gt;INDEX(Table2xAcq.1[],_xlfn.AGGREGATE(15,6,(ROW(Tableyear1[])-ROW(INDEX(Tableyear1[],1,1))+1)/(YEAR(Tableyear1[])=YEAR(M1171)),1)),P1171+(O1171-INDEX(Table2xAcq.1[],_xlfn.AGGREGATE(15,6,(ROW(Tableyear1[])-ROW(INDEX(Tableyear1[],1,1))+1)/(YEAR(Tableyear1[])=YEAR(M1171)),1)))*$C$25,P1171-MAX($Q$2:Q1171)*$C$19),P1171)*(1+Tbill_YTM)^(1/52)</f>
        <v/>
      </c>
      <c r="Q1172" s="72">
        <f>SUM(N1172:P1172)</f>
        <v/>
      </c>
      <c r="R1172" s="72">
        <f>IF(YEAR(M1172)&lt;&gt;YEAR(M1171), R1171*EXP($C$20/52)+(-MAX(Q$2:Q1171)*$C$19), R1171*EXP($C$20/52))</f>
        <v/>
      </c>
      <c r="S1172" s="73">
        <f>Q1172/-R1172</f>
        <v/>
      </c>
      <c r="T1172" s="67" t="n"/>
      <c r="U1172" s="67" t="n"/>
      <c r="V1172" s="67" t="n"/>
    </row>
    <row r="1173">
      <c r="H1173" s="104" t="n">
        <v>39517</v>
      </c>
      <c r="I1173" s="105" t="n">
        <v>1713.82995605468</v>
      </c>
      <c r="J1173" s="106" t="n">
        <v>1.99670779705047</v>
      </c>
      <c r="K1173" s="107">
        <f>K1172*(1+Tbill_YTM)^(1/52)</f>
        <v/>
      </c>
      <c r="L1173" s="67" t="n"/>
      <c r="M1173" s="104" t="n">
        <v>39517</v>
      </c>
      <c r="N1173" s="108">
        <f>N1172*($I1173/$I1172)</f>
        <v/>
      </c>
      <c r="O1173" s="108">
        <f t="array" ref="O1173">IF(YEAR(M1173)&lt;&gt;YEAR(M1172),IF(O1172&gt;INDEX(Table2xAcq.1[],_xlfn.AGGREGATE(15,6,(ROW(Tableyear1[])-ROW(INDEX(Tableyear1[],1,1))+1)/(YEAR(Tableyear1[])=YEAR(M1172)),1)),O1172-(O1172-INDEX(Table2xAcq.1[],_xlfn.AGGREGATE(15,6,(ROW(Tableyear1[])-ROW(INDEX(Tableyear1[],1,1))+1)/(YEAR(Tableyear1[])=YEAR(M1172)),1)))*$C$25,O1172+MAX($Q$2:Q1172)*$C$19),O1172)*($J1173/$J1172)</f>
        <v/>
      </c>
      <c r="P1173" s="108">
        <f t="array" ref="P1173">IF(YEAR(M1173)&lt;&gt;YEAR(M1172),IF(O1172&gt;INDEX(Table2xAcq.1[],_xlfn.AGGREGATE(15,6,(ROW(Tableyear1[])-ROW(INDEX(Tableyear1[],1,1))+1)/(YEAR(Tableyear1[])=YEAR(M1172)),1)),P1172+(O1172-INDEX(Table2xAcq.1[],_xlfn.AGGREGATE(15,6,(ROW(Tableyear1[])-ROW(INDEX(Tableyear1[],1,1))+1)/(YEAR(Tableyear1[])=YEAR(M1172)),1)))*$C$25,P1172-MAX($Q$2:Q1172)*$C$19),P1172)*(1+Tbill_YTM)^(1/52)</f>
        <v/>
      </c>
      <c r="Q1173" s="72">
        <f>SUM(N1173:P1173)</f>
        <v/>
      </c>
      <c r="R1173" s="72">
        <f>IF(YEAR(M1173)&lt;&gt;YEAR(M1172), R1172*EXP($C$20/52)+(-MAX(Q$2:Q1172)*$C$19), R1172*EXP($C$20/52))</f>
        <v/>
      </c>
      <c r="S1173" s="73">
        <f>Q1173/-R1173</f>
        <v/>
      </c>
      <c r="T1173" s="67" t="n"/>
      <c r="U1173" s="67" t="n"/>
      <c r="V1173" s="67" t="n"/>
    </row>
    <row r="1174">
      <c r="H1174" s="104" t="n">
        <v>39524</v>
      </c>
      <c r="I1174" s="105" t="n">
        <v>1751.98999023437</v>
      </c>
      <c r="J1174" s="106" t="n">
        <v>2.06518030166625</v>
      </c>
      <c r="K1174" s="107">
        <f>K1173*(1+Tbill_YTM)^(1/52)</f>
        <v/>
      </c>
      <c r="L1174" s="67" t="n"/>
      <c r="M1174" s="104" t="n">
        <v>39524</v>
      </c>
      <c r="N1174" s="108">
        <f>N1173*($I1174/$I1173)</f>
        <v/>
      </c>
      <c r="O1174" s="108">
        <f t="array" ref="O1174">IF(YEAR(M1174)&lt;&gt;YEAR(M1173),IF(O1173&gt;INDEX(Table2xAcq.1[],_xlfn.AGGREGATE(15,6,(ROW(Tableyear1[])-ROW(INDEX(Tableyear1[],1,1))+1)/(YEAR(Tableyear1[])=YEAR(M1173)),1)),O1173-(O1173-INDEX(Table2xAcq.1[],_xlfn.AGGREGATE(15,6,(ROW(Tableyear1[])-ROW(INDEX(Tableyear1[],1,1))+1)/(YEAR(Tableyear1[])=YEAR(M1173)),1)))*$C$25,O1173+MAX($Q$2:Q1173)*$C$19),O1173)*($J1174/$J1173)</f>
        <v/>
      </c>
      <c r="P1174" s="108">
        <f t="array" ref="P1174">IF(YEAR(M1174)&lt;&gt;YEAR(M1173),IF(O1173&gt;INDEX(Table2xAcq.1[],_xlfn.AGGREGATE(15,6,(ROW(Tableyear1[])-ROW(INDEX(Tableyear1[],1,1))+1)/(YEAR(Tableyear1[])=YEAR(M1173)),1)),P1173+(O1173-INDEX(Table2xAcq.1[],_xlfn.AGGREGATE(15,6,(ROW(Tableyear1[])-ROW(INDEX(Tableyear1[],1,1))+1)/(YEAR(Tableyear1[])=YEAR(M1173)),1)))*$C$25,P1173-MAX($Q$2:Q1173)*$C$19),P1173)*(1+Tbill_YTM)^(1/52)</f>
        <v/>
      </c>
      <c r="Q1174" s="72">
        <f>SUM(N1174:P1174)</f>
        <v/>
      </c>
      <c r="R1174" s="72">
        <f>IF(YEAR(M1174)&lt;&gt;YEAR(M1173), R1173*EXP($C$20/52)+(-MAX(Q$2:Q1173)*$C$19), R1173*EXP($C$20/52))</f>
        <v/>
      </c>
      <c r="S1174" s="73">
        <f>Q1174/-R1174</f>
        <v/>
      </c>
      <c r="T1174" s="67" t="n"/>
      <c r="U1174" s="67" t="n"/>
      <c r="V1174" s="67" t="n"/>
    </row>
    <row r="1175">
      <c r="H1175" s="104" t="n">
        <v>39531</v>
      </c>
      <c r="I1175" s="105" t="n">
        <v>1767.56994628906</v>
      </c>
      <c r="J1175" s="106" t="n">
        <v>2.12906789779663</v>
      </c>
      <c r="K1175" s="107">
        <f>K1174*(1+Tbill_YTM)^(1/52)</f>
        <v/>
      </c>
      <c r="L1175" s="67" t="n"/>
      <c r="M1175" s="104" t="n">
        <v>39531</v>
      </c>
      <c r="N1175" s="108">
        <f>N1174*($I1175/$I1174)</f>
        <v/>
      </c>
      <c r="O1175" s="108">
        <f t="array" ref="O1175">IF(YEAR(M1175)&lt;&gt;YEAR(M1174),IF(O1174&gt;INDEX(Table2xAcq.1[],_xlfn.AGGREGATE(15,6,(ROW(Tableyear1[])-ROW(INDEX(Tableyear1[],1,1))+1)/(YEAR(Tableyear1[])=YEAR(M1174)),1)),O1174-(O1174-INDEX(Table2xAcq.1[],_xlfn.AGGREGATE(15,6,(ROW(Tableyear1[])-ROW(INDEX(Tableyear1[],1,1))+1)/(YEAR(Tableyear1[])=YEAR(M1174)),1)))*$C$25,O1174+MAX($Q$2:Q1174)*$C$19),O1174)*($J1175/$J1174)</f>
        <v/>
      </c>
      <c r="P1175" s="108">
        <f t="array" ref="P1175">IF(YEAR(M1175)&lt;&gt;YEAR(M1174),IF(O1174&gt;INDEX(Table2xAcq.1[],_xlfn.AGGREGATE(15,6,(ROW(Tableyear1[])-ROW(INDEX(Tableyear1[],1,1))+1)/(YEAR(Tableyear1[])=YEAR(M1174)),1)),P1174+(O1174-INDEX(Table2xAcq.1[],_xlfn.AGGREGATE(15,6,(ROW(Tableyear1[])-ROW(INDEX(Tableyear1[],1,1))+1)/(YEAR(Tableyear1[])=YEAR(M1174)),1)))*$C$25,P1174-MAX($Q$2:Q1174)*$C$19),P1174)*(1+Tbill_YTM)^(1/52)</f>
        <v/>
      </c>
      <c r="Q1175" s="72">
        <f>SUM(N1175:P1175)</f>
        <v/>
      </c>
      <c r="R1175" s="72">
        <f>IF(YEAR(M1175)&lt;&gt;YEAR(M1174), R1174*EXP($C$20/52)+(-MAX(Q$2:Q1174)*$C$19), R1174*EXP($C$20/52))</f>
        <v/>
      </c>
      <c r="S1175" s="73">
        <f>Q1175/-R1175</f>
        <v/>
      </c>
      <c r="T1175" s="67" t="n"/>
      <c r="U1175" s="67" t="n"/>
      <c r="V1175" s="67" t="n"/>
    </row>
    <row r="1176" ht="17.5" customHeight="1" s="15" thickBot="1">
      <c r="G1176" s="82" t="inlineStr">
        <is>
          <t>reclaimed 100WMA</t>
        </is>
      </c>
      <c r="H1176" s="122" t="n">
        <v>39538</v>
      </c>
      <c r="I1176" s="123" t="n">
        <v>1865.86999511718</v>
      </c>
      <c r="J1176" s="106" t="n">
        <v>2.34946393966674</v>
      </c>
      <c r="K1176" s="107">
        <f>K1175*(1+Tbill_YTM)^(1/52)</f>
        <v/>
      </c>
      <c r="L1176" s="67" t="n"/>
      <c r="M1176" s="122" t="n">
        <v>39538</v>
      </c>
      <c r="N1176" s="108">
        <f>N1175*($I1176/$I1175)</f>
        <v/>
      </c>
      <c r="O1176" s="108">
        <f t="array" ref="O1176">IF(YEAR(M1176)&lt;&gt;YEAR(M1175),IF(O1175&gt;INDEX(Table2xAcq.1[],_xlfn.AGGREGATE(15,6,(ROW(Tableyear1[])-ROW(INDEX(Tableyear1[],1,1))+1)/(YEAR(Tableyear1[])=YEAR(M1175)),1)),O1175-(O1175-INDEX(Table2xAcq.1[],_xlfn.AGGREGATE(15,6,(ROW(Tableyear1[])-ROW(INDEX(Tableyear1[],1,1))+1)/(YEAR(Tableyear1[])=YEAR(M1175)),1)))*$C$25,O1175+MAX($Q$2:Q1175)*$C$19),O1175)*($J1176/$J1175)</f>
        <v/>
      </c>
      <c r="P1176" s="108">
        <f t="array" ref="P1176">IF(YEAR(M1176)&lt;&gt;YEAR(M1175),IF(O1175&gt;INDEX(Table2xAcq.1[],_xlfn.AGGREGATE(15,6,(ROW(Tableyear1[])-ROW(INDEX(Tableyear1[],1,1))+1)/(YEAR(Tableyear1[])=YEAR(M1175)),1)),P1175+(O1175-INDEX(Table2xAcq.1[],_xlfn.AGGREGATE(15,6,(ROW(Tableyear1[])-ROW(INDEX(Tableyear1[],1,1))+1)/(YEAR(Tableyear1[])=YEAR(M1175)),1)))*$C$25,P1175-MAX($Q$2:Q1175)*$C$19),P1175)*(1+Tbill_YTM)^(1/52)</f>
        <v/>
      </c>
      <c r="Q1176" s="72">
        <f>SUM(N1176:P1176)</f>
        <v/>
      </c>
      <c r="R1176" s="72">
        <f>IF(YEAR(M1176)&lt;&gt;YEAR(M1175), R1175*EXP($C$20/52)+(-MAX(Q$2:Q1175)*$C$19), R1175*EXP($C$20/52))</f>
        <v/>
      </c>
      <c r="S1176" s="73">
        <f>Q1176/-R1176</f>
        <v/>
      </c>
      <c r="T1176" s="67" t="n"/>
      <c r="U1176" s="67" t="n"/>
      <c r="V1176" s="67" t="n"/>
    </row>
    <row r="1177" ht="17.5" customHeight="1" s="15" thickBot="1">
      <c r="G1177" s="79" t="inlineStr">
        <is>
          <t>below 100WMA</t>
        </is>
      </c>
      <c r="H1177" s="120" t="n">
        <v>39545</v>
      </c>
      <c r="I1177" s="121" t="n">
        <v>1798.71997070312</v>
      </c>
      <c r="J1177" s="106" t="n">
        <v>2.19448471069335</v>
      </c>
      <c r="K1177" s="107">
        <f>K1176*(1+Tbill_YTM)^(1/52)</f>
        <v/>
      </c>
      <c r="L1177" s="67" t="n"/>
      <c r="M1177" s="120" t="n">
        <v>39545</v>
      </c>
      <c r="N1177" s="108">
        <f>N1176*($I1177/$I1176)</f>
        <v/>
      </c>
      <c r="O1177" s="108">
        <f t="array" ref="O1177">IF(YEAR(M1177)&lt;&gt;YEAR(M1176),IF(O1176&gt;INDEX(Table2xAcq.1[],_xlfn.AGGREGATE(15,6,(ROW(Tableyear1[])-ROW(INDEX(Tableyear1[],1,1))+1)/(YEAR(Tableyear1[])=YEAR(M1176)),1)),O1176-(O1176-INDEX(Table2xAcq.1[],_xlfn.AGGREGATE(15,6,(ROW(Tableyear1[])-ROW(INDEX(Tableyear1[],1,1))+1)/(YEAR(Tableyear1[])=YEAR(M1176)),1)))*$C$25,O1176+MAX($Q$2:Q1176)*$C$19),O1176)*($J1177/$J1176)</f>
        <v/>
      </c>
      <c r="P1177" s="108">
        <f t="array" ref="P1177">IF(YEAR(M1177)&lt;&gt;YEAR(M1176),IF(O1176&gt;INDEX(Table2xAcq.1[],_xlfn.AGGREGATE(15,6,(ROW(Tableyear1[])-ROW(INDEX(Tableyear1[],1,1))+1)/(YEAR(Tableyear1[])=YEAR(M1176)),1)),P1176+(O1176-INDEX(Table2xAcq.1[],_xlfn.AGGREGATE(15,6,(ROW(Tableyear1[])-ROW(INDEX(Tableyear1[],1,1))+1)/(YEAR(Tableyear1[])=YEAR(M1176)),1)))*$C$25,P1176-MAX($Q$2:Q1176)*$C$19),P1176)*(1+Tbill_YTM)^(1/52)</f>
        <v/>
      </c>
      <c r="Q1177" s="72">
        <f>SUM(N1177:P1177)</f>
        <v/>
      </c>
      <c r="R1177" s="72">
        <f>IF(YEAR(M1177)&lt;&gt;YEAR(M1176), R1176*EXP($C$20/52)+(-MAX(Q$2:Q1176)*$C$19), R1176*EXP($C$20/52))</f>
        <v/>
      </c>
      <c r="S1177" s="73">
        <f>Q1177/-R1177</f>
        <v/>
      </c>
      <c r="T1177" s="67" t="n"/>
      <c r="U1177" s="67" t="n"/>
      <c r="V1177" s="67" t="n"/>
    </row>
    <row r="1178" ht="17.5" customHeight="1" s="15" thickBot="1">
      <c r="G1178" s="82" t="inlineStr">
        <is>
          <t>reclaimed 100WMA</t>
        </is>
      </c>
      <c r="H1178" s="122" t="n">
        <v>39552</v>
      </c>
      <c r="I1178" s="123" t="n">
        <v>1900.28002929687</v>
      </c>
      <c r="J1178" s="106" t="n">
        <v>2.42374539375305</v>
      </c>
      <c r="K1178" s="107">
        <f>K1177*(1+Tbill_YTM)^(1/52)</f>
        <v/>
      </c>
      <c r="L1178" s="67" t="n"/>
      <c r="M1178" s="122" t="n">
        <v>39552</v>
      </c>
      <c r="N1178" s="108">
        <f>N1177*($I1178/$I1177)</f>
        <v/>
      </c>
      <c r="O1178" s="108">
        <f t="array" ref="O1178">IF(YEAR(M1178)&lt;&gt;YEAR(M1177),IF(O1177&gt;INDEX(Table2xAcq.1[],_xlfn.AGGREGATE(15,6,(ROW(Tableyear1[])-ROW(INDEX(Tableyear1[],1,1))+1)/(YEAR(Tableyear1[])=YEAR(M1177)),1)),O1177-(O1177-INDEX(Table2xAcq.1[],_xlfn.AGGREGATE(15,6,(ROW(Tableyear1[])-ROW(INDEX(Tableyear1[],1,1))+1)/(YEAR(Tableyear1[])=YEAR(M1177)),1)))*$C$25,O1177+MAX($Q$2:Q1177)*$C$19),O1177)*($J1178/$J1177)</f>
        <v/>
      </c>
      <c r="P1178" s="108">
        <f t="array" ref="P1178">IF(YEAR(M1178)&lt;&gt;YEAR(M1177),IF(O1177&gt;INDEX(Table2xAcq.1[],_xlfn.AGGREGATE(15,6,(ROW(Tableyear1[])-ROW(INDEX(Tableyear1[],1,1))+1)/(YEAR(Tableyear1[])=YEAR(M1177)),1)),P1177+(O1177-INDEX(Table2xAcq.1[],_xlfn.AGGREGATE(15,6,(ROW(Tableyear1[])-ROW(INDEX(Tableyear1[],1,1))+1)/(YEAR(Tableyear1[])=YEAR(M1177)),1)))*$C$25,P1177-MAX($Q$2:Q1177)*$C$19),P1177)*(1+Tbill_YTM)^(1/52)</f>
        <v/>
      </c>
      <c r="Q1178" s="72">
        <f>SUM(N1178:P1178)</f>
        <v/>
      </c>
      <c r="R1178" s="72">
        <f>IF(YEAR(M1178)&lt;&gt;YEAR(M1177), R1177*EXP($C$20/52)+(-MAX(Q$2:Q1177)*$C$19), R1177*EXP($C$20/52))</f>
        <v/>
      </c>
      <c r="S1178" s="73">
        <f>Q1178/-R1178</f>
        <v/>
      </c>
      <c r="T1178" s="67" t="n"/>
      <c r="U1178" s="67" t="n"/>
      <c r="V1178" s="67" t="n"/>
    </row>
    <row r="1179">
      <c r="H1179" s="104" t="n">
        <v>39559</v>
      </c>
      <c r="I1179" s="105" t="n">
        <v>1918.57995605468</v>
      </c>
      <c r="J1179" s="106" t="n">
        <v>2.46990251541137</v>
      </c>
      <c r="K1179" s="107">
        <f>K1178*(1+Tbill_YTM)^(1/52)</f>
        <v/>
      </c>
      <c r="L1179" s="67" t="n"/>
      <c r="M1179" s="104" t="n">
        <v>39559</v>
      </c>
      <c r="N1179" s="108">
        <f>N1178*($I1179/$I1178)</f>
        <v/>
      </c>
      <c r="O1179" s="108">
        <f t="array" ref="O1179">IF(YEAR(M1179)&lt;&gt;YEAR(M1178),IF(O1178&gt;INDEX(Table2xAcq.1[],_xlfn.AGGREGATE(15,6,(ROW(Tableyear1[])-ROW(INDEX(Tableyear1[],1,1))+1)/(YEAR(Tableyear1[])=YEAR(M1178)),1)),O1178-(O1178-INDEX(Table2xAcq.1[],_xlfn.AGGREGATE(15,6,(ROW(Tableyear1[])-ROW(INDEX(Tableyear1[],1,1))+1)/(YEAR(Tableyear1[])=YEAR(M1178)),1)))*$C$25,O1178+MAX($Q$2:Q1178)*$C$19),O1178)*($J1179/$J1178)</f>
        <v/>
      </c>
      <c r="P1179" s="108">
        <f t="array" ref="P1179">IF(YEAR(M1179)&lt;&gt;YEAR(M1178),IF(O1178&gt;INDEX(Table2xAcq.1[],_xlfn.AGGREGATE(15,6,(ROW(Tableyear1[])-ROW(INDEX(Tableyear1[],1,1))+1)/(YEAR(Tableyear1[])=YEAR(M1178)),1)),P1178+(O1178-INDEX(Table2xAcq.1[],_xlfn.AGGREGATE(15,6,(ROW(Tableyear1[])-ROW(INDEX(Tableyear1[],1,1))+1)/(YEAR(Tableyear1[])=YEAR(M1178)),1)))*$C$25,P1178-MAX($Q$2:Q1178)*$C$19),P1178)*(1+Tbill_YTM)^(1/52)</f>
        <v/>
      </c>
      <c r="Q1179" s="72">
        <f>SUM(N1179:P1179)</f>
        <v/>
      </c>
      <c r="R1179" s="72">
        <f>IF(YEAR(M1179)&lt;&gt;YEAR(M1178), R1178*EXP($C$20/52)+(-MAX(Q$2:Q1178)*$C$19), R1178*EXP($C$20/52))</f>
        <v/>
      </c>
      <c r="S1179" s="73">
        <f>Q1179/-R1179</f>
        <v/>
      </c>
      <c r="T1179" s="67" t="n"/>
      <c r="U1179" s="67" t="n"/>
      <c r="V1179" s="67" t="n"/>
    </row>
    <row r="1180">
      <c r="H1180" s="104" t="n">
        <v>39566</v>
      </c>
      <c r="I1180" s="105" t="n">
        <v>1981.86999511718</v>
      </c>
      <c r="J1180" s="106" t="n">
        <v>2.65483951568603</v>
      </c>
      <c r="K1180" s="107">
        <f>K1179*(1+Tbill_YTM)^(1/52)</f>
        <v/>
      </c>
      <c r="L1180" s="67" t="n"/>
      <c r="M1180" s="104" t="n">
        <v>39566</v>
      </c>
      <c r="N1180" s="108">
        <f>N1179*($I1180/$I1179)</f>
        <v/>
      </c>
      <c r="O1180" s="108">
        <f t="array" ref="O1180">IF(YEAR(M1180)&lt;&gt;YEAR(M1179),IF(O1179&gt;INDEX(Table2xAcq.1[],_xlfn.AGGREGATE(15,6,(ROW(Tableyear1[])-ROW(INDEX(Tableyear1[],1,1))+1)/(YEAR(Tableyear1[])=YEAR(M1179)),1)),O1179-(O1179-INDEX(Table2xAcq.1[],_xlfn.AGGREGATE(15,6,(ROW(Tableyear1[])-ROW(INDEX(Tableyear1[],1,1))+1)/(YEAR(Tableyear1[])=YEAR(M1179)),1)))*$C$25,O1179+MAX($Q$2:Q1179)*$C$19),O1179)*($J1180/$J1179)</f>
        <v/>
      </c>
      <c r="P1180" s="108">
        <f t="array" ref="P1180">IF(YEAR(M1180)&lt;&gt;YEAR(M1179),IF(O1179&gt;INDEX(Table2xAcq.1[],_xlfn.AGGREGATE(15,6,(ROW(Tableyear1[])-ROW(INDEX(Tableyear1[],1,1))+1)/(YEAR(Tableyear1[])=YEAR(M1179)),1)),P1179+(O1179-INDEX(Table2xAcq.1[],_xlfn.AGGREGATE(15,6,(ROW(Tableyear1[])-ROW(INDEX(Tableyear1[],1,1))+1)/(YEAR(Tableyear1[])=YEAR(M1179)),1)))*$C$25,P1179-MAX($Q$2:Q1179)*$C$19),P1179)*(1+Tbill_YTM)^(1/52)</f>
        <v/>
      </c>
      <c r="Q1180" s="72">
        <f>SUM(N1180:P1180)</f>
        <v/>
      </c>
      <c r="R1180" s="72">
        <f>IF(YEAR(M1180)&lt;&gt;YEAR(M1179), R1179*EXP($C$20/52)+(-MAX(Q$2:Q1179)*$C$19), R1179*EXP($C$20/52))</f>
        <v/>
      </c>
      <c r="S1180" s="73">
        <f>Q1180/-R1180</f>
        <v/>
      </c>
      <c r="T1180" s="67" t="n"/>
      <c r="U1180" s="67" t="n"/>
      <c r="V1180" s="67" t="n"/>
    </row>
    <row r="1181">
      <c r="H1181" s="104" t="n">
        <v>39573</v>
      </c>
      <c r="I1181" s="105" t="n">
        <v>1960.2900390625</v>
      </c>
      <c r="J1181" s="106" t="n">
        <v>2.5756676197052</v>
      </c>
      <c r="K1181" s="107">
        <f>K1180*(1+Tbill_YTM)^(1/52)</f>
        <v/>
      </c>
      <c r="L1181" s="67" t="n"/>
      <c r="M1181" s="104" t="n">
        <v>39573</v>
      </c>
      <c r="N1181" s="108">
        <f>N1180*($I1181/$I1180)</f>
        <v/>
      </c>
      <c r="O1181" s="108">
        <f t="array" ref="O1181">IF(YEAR(M1181)&lt;&gt;YEAR(M1180),IF(O1180&gt;INDEX(Table2xAcq.1[],_xlfn.AGGREGATE(15,6,(ROW(Tableyear1[])-ROW(INDEX(Tableyear1[],1,1))+1)/(YEAR(Tableyear1[])=YEAR(M1180)),1)),O1180-(O1180-INDEX(Table2xAcq.1[],_xlfn.AGGREGATE(15,6,(ROW(Tableyear1[])-ROW(INDEX(Tableyear1[],1,1))+1)/(YEAR(Tableyear1[])=YEAR(M1180)),1)))*$C$25,O1180+MAX($Q$2:Q1180)*$C$19),O1180)*($J1181/$J1180)</f>
        <v/>
      </c>
      <c r="P1181" s="108">
        <f t="array" ref="P1181">IF(YEAR(M1181)&lt;&gt;YEAR(M1180),IF(O1180&gt;INDEX(Table2xAcq.1[],_xlfn.AGGREGATE(15,6,(ROW(Tableyear1[])-ROW(INDEX(Tableyear1[],1,1))+1)/(YEAR(Tableyear1[])=YEAR(M1180)),1)),P1180+(O1180-INDEX(Table2xAcq.1[],_xlfn.AGGREGATE(15,6,(ROW(Tableyear1[])-ROW(INDEX(Tableyear1[],1,1))+1)/(YEAR(Tableyear1[])=YEAR(M1180)),1)))*$C$25,P1180-MAX($Q$2:Q1180)*$C$19),P1180)*(1+Tbill_YTM)^(1/52)</f>
        <v/>
      </c>
      <c r="Q1181" s="72">
        <f>SUM(N1181:P1181)</f>
        <v/>
      </c>
      <c r="R1181" s="72">
        <f>IF(YEAR(M1181)&lt;&gt;YEAR(M1180), R1180*EXP($C$20/52)+(-MAX(Q$2:Q1180)*$C$19), R1180*EXP($C$20/52))</f>
        <v/>
      </c>
      <c r="S1181" s="73">
        <f>Q1181/-R1181</f>
        <v/>
      </c>
      <c r="T1181" s="67" t="n"/>
      <c r="U1181" s="67" t="n"/>
      <c r="V1181" s="67" t="n"/>
    </row>
    <row r="1182">
      <c r="H1182" s="104" t="n">
        <v>39580</v>
      </c>
      <c r="I1182" s="105" t="n">
        <v>2031.27001953125</v>
      </c>
      <c r="J1182" s="106" t="n">
        <v>2.76946949958801</v>
      </c>
      <c r="K1182" s="107">
        <f>K1181*(1+Tbill_YTM)^(1/52)</f>
        <v/>
      </c>
      <c r="L1182" s="67" t="n"/>
      <c r="M1182" s="104" t="n">
        <v>39580</v>
      </c>
      <c r="N1182" s="108">
        <f>N1181*($I1182/$I1181)</f>
        <v/>
      </c>
      <c r="O1182" s="108">
        <f t="array" ref="O1182">IF(YEAR(M1182)&lt;&gt;YEAR(M1181),IF(O1181&gt;INDEX(Table2xAcq.1[],_xlfn.AGGREGATE(15,6,(ROW(Tableyear1[])-ROW(INDEX(Tableyear1[],1,1))+1)/(YEAR(Tableyear1[])=YEAR(M1181)),1)),O1181-(O1181-INDEX(Table2xAcq.1[],_xlfn.AGGREGATE(15,6,(ROW(Tableyear1[])-ROW(INDEX(Tableyear1[],1,1))+1)/(YEAR(Tableyear1[])=YEAR(M1181)),1)))*$C$25,O1181+MAX($Q$2:Q1181)*$C$19),O1181)*($J1182/$J1181)</f>
        <v/>
      </c>
      <c r="P1182" s="108">
        <f t="array" ref="P1182">IF(YEAR(M1182)&lt;&gt;YEAR(M1181),IF(O1181&gt;INDEX(Table2xAcq.1[],_xlfn.AGGREGATE(15,6,(ROW(Tableyear1[])-ROW(INDEX(Tableyear1[],1,1))+1)/(YEAR(Tableyear1[])=YEAR(M1181)),1)),P1181+(O1181-INDEX(Table2xAcq.1[],_xlfn.AGGREGATE(15,6,(ROW(Tableyear1[])-ROW(INDEX(Tableyear1[],1,1))+1)/(YEAR(Tableyear1[])=YEAR(M1181)),1)))*$C$25,P1181-MAX($Q$2:Q1181)*$C$19),P1181)*(1+Tbill_YTM)^(1/52)</f>
        <v/>
      </c>
      <c r="Q1182" s="72">
        <f>SUM(N1182:P1182)</f>
        <v/>
      </c>
      <c r="R1182" s="72">
        <f>IF(YEAR(M1182)&lt;&gt;YEAR(M1181), R1181*EXP($C$20/52)+(-MAX(Q$2:Q1181)*$C$19), R1181*EXP($C$20/52))</f>
        <v/>
      </c>
      <c r="S1182" s="73">
        <f>Q1182/-R1182</f>
        <v/>
      </c>
      <c r="T1182" s="67" t="n"/>
      <c r="U1182" s="67" t="n"/>
      <c r="V1182" s="67" t="n"/>
    </row>
    <row r="1183">
      <c r="H1183" s="104" t="n">
        <v>39587</v>
      </c>
      <c r="I1183" s="105" t="n">
        <v>1958.9599609375</v>
      </c>
      <c r="J1183" s="106" t="n">
        <v>2.56833171844482</v>
      </c>
      <c r="K1183" s="107">
        <f>K1182*(1+Tbill_YTM)^(1/52)</f>
        <v/>
      </c>
      <c r="L1183" s="67" t="n"/>
      <c r="M1183" s="104" t="n">
        <v>39587</v>
      </c>
      <c r="N1183" s="108">
        <f>N1182*($I1183/$I1182)</f>
        <v/>
      </c>
      <c r="O1183" s="108">
        <f t="array" ref="O1183">IF(YEAR(M1183)&lt;&gt;YEAR(M1182),IF(O1182&gt;INDEX(Table2xAcq.1[],_xlfn.AGGREGATE(15,6,(ROW(Tableyear1[])-ROW(INDEX(Tableyear1[],1,1))+1)/(YEAR(Tableyear1[])=YEAR(M1182)),1)),O1182-(O1182-INDEX(Table2xAcq.1[],_xlfn.AGGREGATE(15,6,(ROW(Tableyear1[])-ROW(INDEX(Tableyear1[],1,1))+1)/(YEAR(Tableyear1[])=YEAR(M1182)),1)))*$C$25,O1182+MAX($Q$2:Q1182)*$C$19),O1182)*($J1183/$J1182)</f>
        <v/>
      </c>
      <c r="P1183" s="108">
        <f t="array" ref="P1183">IF(YEAR(M1183)&lt;&gt;YEAR(M1182),IF(O1182&gt;INDEX(Table2xAcq.1[],_xlfn.AGGREGATE(15,6,(ROW(Tableyear1[])-ROW(INDEX(Tableyear1[],1,1))+1)/(YEAR(Tableyear1[])=YEAR(M1182)),1)),P1182+(O1182-INDEX(Table2xAcq.1[],_xlfn.AGGREGATE(15,6,(ROW(Tableyear1[])-ROW(INDEX(Tableyear1[],1,1))+1)/(YEAR(Tableyear1[])=YEAR(M1182)),1)))*$C$25,P1182-MAX($Q$2:Q1182)*$C$19),P1182)*(1+Tbill_YTM)^(1/52)</f>
        <v/>
      </c>
      <c r="Q1183" s="72">
        <f>SUM(N1183:P1183)</f>
        <v/>
      </c>
      <c r="R1183" s="72">
        <f>IF(YEAR(M1183)&lt;&gt;YEAR(M1182), R1182*EXP($C$20/52)+(-MAX(Q$2:Q1182)*$C$19), R1182*EXP($C$20/52))</f>
        <v/>
      </c>
      <c r="S1183" s="73">
        <f>Q1183/-R1183</f>
        <v/>
      </c>
      <c r="T1183" s="67" t="n"/>
      <c r="U1183" s="67" t="n"/>
      <c r="V1183" s="67" t="n"/>
    </row>
    <row r="1184">
      <c r="H1184" s="104" t="n">
        <v>39594</v>
      </c>
      <c r="I1184" s="105" t="n">
        <v>2032.56994628906</v>
      </c>
      <c r="J1184" s="106" t="n">
        <v>2.76641249656677</v>
      </c>
      <c r="K1184" s="107">
        <f>K1183*(1+Tbill_YTM)^(1/52)</f>
        <v/>
      </c>
      <c r="L1184" s="67" t="n"/>
      <c r="M1184" s="104" t="n">
        <v>39594</v>
      </c>
      <c r="N1184" s="108">
        <f>N1183*($I1184/$I1183)</f>
        <v/>
      </c>
      <c r="O1184" s="108">
        <f t="array" ref="O1184">IF(YEAR(M1184)&lt;&gt;YEAR(M1183),IF(O1183&gt;INDEX(Table2xAcq.1[],_xlfn.AGGREGATE(15,6,(ROW(Tableyear1[])-ROW(INDEX(Tableyear1[],1,1))+1)/(YEAR(Tableyear1[])=YEAR(M1183)),1)),O1183-(O1183-INDEX(Table2xAcq.1[],_xlfn.AGGREGATE(15,6,(ROW(Tableyear1[])-ROW(INDEX(Tableyear1[],1,1))+1)/(YEAR(Tableyear1[])=YEAR(M1183)),1)))*$C$25,O1183+MAX($Q$2:Q1183)*$C$19),O1183)*($J1184/$J1183)</f>
        <v/>
      </c>
      <c r="P1184" s="108">
        <f t="array" ref="P1184">IF(YEAR(M1184)&lt;&gt;YEAR(M1183),IF(O1183&gt;INDEX(Table2xAcq.1[],_xlfn.AGGREGATE(15,6,(ROW(Tableyear1[])-ROW(INDEX(Tableyear1[],1,1))+1)/(YEAR(Tableyear1[])=YEAR(M1183)),1)),P1183+(O1183-INDEX(Table2xAcq.1[],_xlfn.AGGREGATE(15,6,(ROW(Tableyear1[])-ROW(INDEX(Tableyear1[],1,1))+1)/(YEAR(Tableyear1[])=YEAR(M1183)),1)))*$C$25,P1183-MAX($Q$2:Q1183)*$C$19),P1183)*(1+Tbill_YTM)^(1/52)</f>
        <v/>
      </c>
      <c r="Q1184" s="72">
        <f>SUM(N1184:P1184)</f>
        <v/>
      </c>
      <c r="R1184" s="72">
        <f>IF(YEAR(M1184)&lt;&gt;YEAR(M1183), R1183*EXP($C$20/52)+(-MAX(Q$2:Q1183)*$C$19), R1183*EXP($C$20/52))</f>
        <v/>
      </c>
      <c r="S1184" s="73">
        <f>Q1184/-R1184</f>
        <v/>
      </c>
      <c r="T1184" s="67" t="n"/>
      <c r="U1184" s="67" t="n"/>
      <c r="V1184" s="67" t="n"/>
    </row>
    <row r="1185">
      <c r="H1185" s="104" t="n">
        <v>39601</v>
      </c>
      <c r="I1185" s="105" t="n">
        <v>1990.39001464843</v>
      </c>
      <c r="J1185" s="106" t="n">
        <v>2.63283157348632</v>
      </c>
      <c r="K1185" s="107">
        <f>K1184*(1+Tbill_YTM)^(1/52)</f>
        <v/>
      </c>
      <c r="L1185" s="67" t="n"/>
      <c r="M1185" s="104" t="n">
        <v>39601</v>
      </c>
      <c r="N1185" s="108">
        <f>N1184*($I1185/$I1184)</f>
        <v/>
      </c>
      <c r="O1185" s="108">
        <f t="array" ref="O1185">IF(YEAR(M1185)&lt;&gt;YEAR(M1184),IF(O1184&gt;INDEX(Table2xAcq.1[],_xlfn.AGGREGATE(15,6,(ROW(Tableyear1[])-ROW(INDEX(Tableyear1[],1,1))+1)/(YEAR(Tableyear1[])=YEAR(M1184)),1)),O1184-(O1184-INDEX(Table2xAcq.1[],_xlfn.AGGREGATE(15,6,(ROW(Tableyear1[])-ROW(INDEX(Tableyear1[],1,1))+1)/(YEAR(Tableyear1[])=YEAR(M1184)),1)))*$C$25,O1184+MAX($Q$2:Q1184)*$C$19),O1184)*($J1185/$J1184)</f>
        <v/>
      </c>
      <c r="P1185" s="108">
        <f t="array" ref="P1185">IF(YEAR(M1185)&lt;&gt;YEAR(M1184),IF(O1184&gt;INDEX(Table2xAcq.1[],_xlfn.AGGREGATE(15,6,(ROW(Tableyear1[])-ROW(INDEX(Tableyear1[],1,1))+1)/(YEAR(Tableyear1[])=YEAR(M1184)),1)),P1184+(O1184-INDEX(Table2xAcq.1[],_xlfn.AGGREGATE(15,6,(ROW(Tableyear1[])-ROW(INDEX(Tableyear1[],1,1))+1)/(YEAR(Tableyear1[])=YEAR(M1184)),1)))*$C$25,P1184-MAX($Q$2:Q1184)*$C$19),P1184)*(1+Tbill_YTM)^(1/52)</f>
        <v/>
      </c>
      <c r="Q1185" s="72">
        <f>SUM(N1185:P1185)</f>
        <v/>
      </c>
      <c r="R1185" s="72">
        <f>IF(YEAR(M1185)&lt;&gt;YEAR(M1184), R1184*EXP($C$20/52)+(-MAX(Q$2:Q1184)*$C$19), R1184*EXP($C$20/52))</f>
        <v/>
      </c>
      <c r="S1185" s="73">
        <f>Q1185/-R1185</f>
        <v/>
      </c>
      <c r="T1185" s="67" t="n"/>
      <c r="U1185" s="67" t="n"/>
      <c r="V1185" s="67" t="n"/>
    </row>
    <row r="1186">
      <c r="H1186" s="104" t="n">
        <v>39608</v>
      </c>
      <c r="I1186" s="105" t="n">
        <v>1966.01000976562</v>
      </c>
      <c r="J1186" s="106" t="n">
        <v>2.5719997882843</v>
      </c>
      <c r="K1186" s="107">
        <f>K1185*(1+Tbill_YTM)^(1/52)</f>
        <v/>
      </c>
      <c r="L1186" s="67" t="n"/>
      <c r="M1186" s="104" t="n">
        <v>39608</v>
      </c>
      <c r="N1186" s="108">
        <f>N1185*($I1186/$I1185)</f>
        <v/>
      </c>
      <c r="O1186" s="108">
        <f t="array" ref="O1186">IF(YEAR(M1186)&lt;&gt;YEAR(M1185),IF(O1185&gt;INDEX(Table2xAcq.1[],_xlfn.AGGREGATE(15,6,(ROW(Tableyear1[])-ROW(INDEX(Tableyear1[],1,1))+1)/(YEAR(Tableyear1[])=YEAR(M1185)),1)),O1185-(O1185-INDEX(Table2xAcq.1[],_xlfn.AGGREGATE(15,6,(ROW(Tableyear1[])-ROW(INDEX(Tableyear1[],1,1))+1)/(YEAR(Tableyear1[])=YEAR(M1185)),1)))*$C$25,O1185+MAX($Q$2:Q1185)*$C$19),O1185)*($J1186/$J1185)</f>
        <v/>
      </c>
      <c r="P1186" s="108">
        <f t="array" ref="P1186">IF(YEAR(M1186)&lt;&gt;YEAR(M1185),IF(O1185&gt;INDEX(Table2xAcq.1[],_xlfn.AGGREGATE(15,6,(ROW(Tableyear1[])-ROW(INDEX(Tableyear1[],1,1))+1)/(YEAR(Tableyear1[])=YEAR(M1185)),1)),P1185+(O1185-INDEX(Table2xAcq.1[],_xlfn.AGGREGATE(15,6,(ROW(Tableyear1[])-ROW(INDEX(Tableyear1[],1,1))+1)/(YEAR(Tableyear1[])=YEAR(M1185)),1)))*$C$25,P1185-MAX($Q$2:Q1185)*$C$19),P1185)*(1+Tbill_YTM)^(1/52)</f>
        <v/>
      </c>
      <c r="Q1186" s="72">
        <f>SUM(N1186:P1186)</f>
        <v/>
      </c>
      <c r="R1186" s="72">
        <f>IF(YEAR(M1186)&lt;&gt;YEAR(M1185), R1185*EXP($C$20/52)+(-MAX(Q$2:Q1185)*$C$19), R1185*EXP($C$20/52))</f>
        <v/>
      </c>
      <c r="S1186" s="73">
        <f>Q1186/-R1186</f>
        <v/>
      </c>
      <c r="T1186" s="67" t="n"/>
      <c r="U1186" s="67" t="n"/>
      <c r="V1186" s="67" t="n"/>
    </row>
    <row r="1187">
      <c r="H1187" s="104" t="n">
        <v>39615</v>
      </c>
      <c r="I1187" s="105" t="n">
        <v>1928.39001464843</v>
      </c>
      <c r="J1187" s="106" t="n">
        <v>2.48212933540344</v>
      </c>
      <c r="K1187" s="107">
        <f>K1186*(1+Tbill_YTM)^(1/52)</f>
        <v/>
      </c>
      <c r="L1187" s="67" t="n"/>
      <c r="M1187" s="104" t="n">
        <v>39615</v>
      </c>
      <c r="N1187" s="108">
        <f>N1186*($I1187/$I1186)</f>
        <v/>
      </c>
      <c r="O1187" s="108">
        <f t="array" ref="O1187">IF(YEAR(M1187)&lt;&gt;YEAR(M1186),IF(O1186&gt;INDEX(Table2xAcq.1[],_xlfn.AGGREGATE(15,6,(ROW(Tableyear1[])-ROW(INDEX(Tableyear1[],1,1))+1)/(YEAR(Tableyear1[])=YEAR(M1186)),1)),O1186-(O1186-INDEX(Table2xAcq.1[],_xlfn.AGGREGATE(15,6,(ROW(Tableyear1[])-ROW(INDEX(Tableyear1[],1,1))+1)/(YEAR(Tableyear1[])=YEAR(M1186)),1)))*$C$25,O1186+MAX($Q$2:Q1186)*$C$19),O1186)*($J1187/$J1186)</f>
        <v/>
      </c>
      <c r="P1187" s="108">
        <f t="array" ref="P1187">IF(YEAR(M1187)&lt;&gt;YEAR(M1186),IF(O1186&gt;INDEX(Table2xAcq.1[],_xlfn.AGGREGATE(15,6,(ROW(Tableyear1[])-ROW(INDEX(Tableyear1[],1,1))+1)/(YEAR(Tableyear1[])=YEAR(M1186)),1)),P1186+(O1186-INDEX(Table2xAcq.1[],_xlfn.AGGREGATE(15,6,(ROW(Tableyear1[])-ROW(INDEX(Tableyear1[],1,1))+1)/(YEAR(Tableyear1[])=YEAR(M1186)),1)))*$C$25,P1186-MAX($Q$2:Q1186)*$C$19),P1186)*(1+Tbill_YTM)^(1/52)</f>
        <v/>
      </c>
      <c r="Q1187" s="72">
        <f>SUM(N1187:P1187)</f>
        <v/>
      </c>
      <c r="R1187" s="72">
        <f>IF(YEAR(M1187)&lt;&gt;YEAR(M1186), R1186*EXP($C$20/52)+(-MAX(Q$2:Q1186)*$C$19), R1186*EXP($C$20/52))</f>
        <v/>
      </c>
      <c r="S1187" s="73">
        <f>Q1187/-R1187</f>
        <v/>
      </c>
      <c r="T1187" s="67" t="n"/>
      <c r="U1187" s="67" t="n"/>
      <c r="V1187" s="67" t="n"/>
    </row>
    <row r="1188" ht="17.5" customHeight="1" s="15" thickBot="1">
      <c r="G1188" s="79" t="inlineStr">
        <is>
          <t>below 100WMA</t>
        </is>
      </c>
      <c r="H1188" s="120" t="n">
        <v>39622</v>
      </c>
      <c r="I1188" s="121" t="n">
        <v>1855.71997070312</v>
      </c>
      <c r="J1188" s="106" t="n">
        <v>2.29474735260009</v>
      </c>
      <c r="K1188" s="107">
        <f>K1187*(1+Tbill_YTM)^(1/52)</f>
        <v/>
      </c>
      <c r="L1188" s="67" t="n"/>
      <c r="M1188" s="120" t="n">
        <v>39622</v>
      </c>
      <c r="N1188" s="108">
        <f>N1187*($I1188/$I1187)</f>
        <v/>
      </c>
      <c r="O1188" s="108">
        <f t="array" ref="O1188">IF(YEAR(M1188)&lt;&gt;YEAR(M1187),IF(O1187&gt;INDEX(Table2xAcq.1[],_xlfn.AGGREGATE(15,6,(ROW(Tableyear1[])-ROW(INDEX(Tableyear1[],1,1))+1)/(YEAR(Tableyear1[])=YEAR(M1187)),1)),O1187-(O1187-INDEX(Table2xAcq.1[],_xlfn.AGGREGATE(15,6,(ROW(Tableyear1[])-ROW(INDEX(Tableyear1[],1,1))+1)/(YEAR(Tableyear1[])=YEAR(M1187)),1)))*$C$25,O1187+MAX($Q$2:Q1187)*$C$19),O1187)*($J1188/$J1187)</f>
        <v/>
      </c>
      <c r="P1188" s="108">
        <f t="array" ref="P1188">IF(YEAR(M1188)&lt;&gt;YEAR(M1187),IF(O1187&gt;INDEX(Table2xAcq.1[],_xlfn.AGGREGATE(15,6,(ROW(Tableyear1[])-ROW(INDEX(Tableyear1[],1,1))+1)/(YEAR(Tableyear1[])=YEAR(M1187)),1)),P1187+(O1187-INDEX(Table2xAcq.1[],_xlfn.AGGREGATE(15,6,(ROW(Tableyear1[])-ROW(INDEX(Tableyear1[],1,1))+1)/(YEAR(Tableyear1[])=YEAR(M1187)),1)))*$C$25,P1187-MAX($Q$2:Q1187)*$C$19),P1187)*(1+Tbill_YTM)^(1/52)</f>
        <v/>
      </c>
      <c r="Q1188" s="72">
        <f>SUM(N1188:P1188)</f>
        <v/>
      </c>
      <c r="R1188" s="72">
        <f>IF(YEAR(M1188)&lt;&gt;YEAR(M1187), R1187*EXP($C$20/52)+(-MAX(Q$2:Q1187)*$C$19), R1187*EXP($C$20/52))</f>
        <v/>
      </c>
      <c r="S1188" s="73">
        <f>Q1188/-R1188</f>
        <v/>
      </c>
      <c r="T1188" s="67" t="n"/>
      <c r="U1188" s="67" t="n"/>
      <c r="V1188" s="67" t="n"/>
    </row>
    <row r="1189">
      <c r="H1189" s="104" t="n">
        <v>39629</v>
      </c>
      <c r="I1189" s="105" t="n">
        <v>1816.34997558593</v>
      </c>
      <c r="J1189" s="106" t="n">
        <v>2.17735338211059</v>
      </c>
      <c r="K1189" s="107">
        <f>K1188*(1+Tbill_YTM)^(1/52)</f>
        <v/>
      </c>
      <c r="L1189" s="67" t="n"/>
      <c r="M1189" s="104" t="n">
        <v>39629</v>
      </c>
      <c r="N1189" s="108">
        <f>N1188*($I1189/$I1188)</f>
        <v/>
      </c>
      <c r="O1189" s="108">
        <f t="array" ref="O1189">IF(YEAR(M1189)&lt;&gt;YEAR(M1188),IF(O1188&gt;INDEX(Table2xAcq.1[],_xlfn.AGGREGATE(15,6,(ROW(Tableyear1[])-ROW(INDEX(Tableyear1[],1,1))+1)/(YEAR(Tableyear1[])=YEAR(M1188)),1)),O1188-(O1188-INDEX(Table2xAcq.1[],_xlfn.AGGREGATE(15,6,(ROW(Tableyear1[])-ROW(INDEX(Tableyear1[],1,1))+1)/(YEAR(Tableyear1[])=YEAR(M1188)),1)))*$C$25,O1188+MAX($Q$2:Q1188)*$C$19),O1188)*($J1189/$J1188)</f>
        <v/>
      </c>
      <c r="P1189" s="108">
        <f t="array" ref="P1189">IF(YEAR(M1189)&lt;&gt;YEAR(M1188),IF(O1188&gt;INDEX(Table2xAcq.1[],_xlfn.AGGREGATE(15,6,(ROW(Tableyear1[])-ROW(INDEX(Tableyear1[],1,1))+1)/(YEAR(Tableyear1[])=YEAR(M1188)),1)),P1188+(O1188-INDEX(Table2xAcq.1[],_xlfn.AGGREGATE(15,6,(ROW(Tableyear1[])-ROW(INDEX(Tableyear1[],1,1))+1)/(YEAR(Tableyear1[])=YEAR(M1188)),1)))*$C$25,P1188-MAX($Q$2:Q1188)*$C$19),P1188)*(1+Tbill_YTM)^(1/52)</f>
        <v/>
      </c>
      <c r="Q1189" s="72">
        <f>SUM(N1189:P1189)</f>
        <v/>
      </c>
      <c r="R1189" s="72">
        <f>IF(YEAR(M1189)&lt;&gt;YEAR(M1188), R1188*EXP($C$20/52)+(-MAX(Q$2:Q1188)*$C$19), R1188*EXP($C$20/52))</f>
        <v/>
      </c>
      <c r="S1189" s="73">
        <f>Q1189/-R1189</f>
        <v/>
      </c>
      <c r="T1189" s="67" t="n"/>
      <c r="U1189" s="67" t="n"/>
      <c r="V1189" s="67" t="n"/>
    </row>
    <row r="1190">
      <c r="H1190" s="104" t="n">
        <v>39636</v>
      </c>
      <c r="I1190" s="105" t="n">
        <v>1810.88000488281</v>
      </c>
      <c r="J1190" s="106" t="n">
        <v>2.17032051086425</v>
      </c>
      <c r="K1190" s="107">
        <f>K1189*(1+Tbill_YTM)^(1/52)</f>
        <v/>
      </c>
      <c r="L1190" s="67" t="n"/>
      <c r="M1190" s="104" t="n">
        <v>39636</v>
      </c>
      <c r="N1190" s="108">
        <f>N1189*($I1190/$I1189)</f>
        <v/>
      </c>
      <c r="O1190" s="108">
        <f t="array" ref="O1190">IF(YEAR(M1190)&lt;&gt;YEAR(M1189),IF(O1189&gt;INDEX(Table2xAcq.1[],_xlfn.AGGREGATE(15,6,(ROW(Tableyear1[])-ROW(INDEX(Tableyear1[],1,1))+1)/(YEAR(Tableyear1[])=YEAR(M1189)),1)),O1189-(O1189-INDEX(Table2xAcq.1[],_xlfn.AGGREGATE(15,6,(ROW(Tableyear1[])-ROW(INDEX(Tableyear1[],1,1))+1)/(YEAR(Tableyear1[])=YEAR(M1189)),1)))*$C$25,O1189+MAX($Q$2:Q1189)*$C$19),O1189)*($J1190/$J1189)</f>
        <v/>
      </c>
      <c r="P1190" s="108">
        <f t="array" ref="P1190">IF(YEAR(M1190)&lt;&gt;YEAR(M1189),IF(O1189&gt;INDEX(Table2xAcq.1[],_xlfn.AGGREGATE(15,6,(ROW(Tableyear1[])-ROW(INDEX(Tableyear1[],1,1))+1)/(YEAR(Tableyear1[])=YEAR(M1189)),1)),P1189+(O1189-INDEX(Table2xAcq.1[],_xlfn.AGGREGATE(15,6,(ROW(Tableyear1[])-ROW(INDEX(Tableyear1[],1,1))+1)/(YEAR(Tableyear1[])=YEAR(M1189)),1)))*$C$25,P1189-MAX($Q$2:Q1189)*$C$19),P1189)*(1+Tbill_YTM)^(1/52)</f>
        <v/>
      </c>
      <c r="Q1190" s="72">
        <f>SUM(N1190:P1190)</f>
        <v/>
      </c>
      <c r="R1190" s="72">
        <f>IF(YEAR(M1190)&lt;&gt;YEAR(M1189), R1189*EXP($C$20/52)+(-MAX(Q$2:Q1189)*$C$19), R1189*EXP($C$20/52))</f>
        <v/>
      </c>
      <c r="S1190" s="73">
        <f>Q1190/-R1190</f>
        <v/>
      </c>
      <c r="T1190" s="67" t="n"/>
      <c r="U1190" s="67" t="n"/>
      <c r="V1190" s="67" t="n"/>
    </row>
    <row r="1191">
      <c r="H1191" s="104" t="n">
        <v>39643</v>
      </c>
      <c r="I1191" s="105" t="n">
        <v>1823.22998046875</v>
      </c>
      <c r="J1191" s="106" t="n">
        <v>2.19386720657348</v>
      </c>
      <c r="K1191" s="107">
        <f>K1190*(1+Tbill_YTM)^(1/52)</f>
        <v/>
      </c>
      <c r="L1191" s="67" t="n"/>
      <c r="M1191" s="104" t="n">
        <v>39643</v>
      </c>
      <c r="N1191" s="108">
        <f>N1190*($I1191/$I1190)</f>
        <v/>
      </c>
      <c r="O1191" s="108">
        <f t="array" ref="O1191">IF(YEAR(M1191)&lt;&gt;YEAR(M1190),IF(O1190&gt;INDEX(Table2xAcq.1[],_xlfn.AGGREGATE(15,6,(ROW(Tableyear1[])-ROW(INDEX(Tableyear1[],1,1))+1)/(YEAR(Tableyear1[])=YEAR(M1190)),1)),O1190-(O1190-INDEX(Table2xAcq.1[],_xlfn.AGGREGATE(15,6,(ROW(Tableyear1[])-ROW(INDEX(Tableyear1[],1,1))+1)/(YEAR(Tableyear1[])=YEAR(M1190)),1)))*$C$25,O1190+MAX($Q$2:Q1190)*$C$19),O1190)*($J1191/$J1190)</f>
        <v/>
      </c>
      <c r="P1191" s="108">
        <f t="array" ref="P1191">IF(YEAR(M1191)&lt;&gt;YEAR(M1190),IF(O1190&gt;INDEX(Table2xAcq.1[],_xlfn.AGGREGATE(15,6,(ROW(Tableyear1[])-ROW(INDEX(Tableyear1[],1,1))+1)/(YEAR(Tableyear1[])=YEAR(M1190)),1)),P1190+(O1190-INDEX(Table2xAcq.1[],_xlfn.AGGREGATE(15,6,(ROW(Tableyear1[])-ROW(INDEX(Tableyear1[],1,1))+1)/(YEAR(Tableyear1[])=YEAR(M1190)),1)))*$C$25,P1190-MAX($Q$2:Q1190)*$C$19),P1190)*(1+Tbill_YTM)^(1/52)</f>
        <v/>
      </c>
      <c r="Q1191" s="72">
        <f>SUM(N1191:P1191)</f>
        <v/>
      </c>
      <c r="R1191" s="72">
        <f>IF(YEAR(M1191)&lt;&gt;YEAR(M1190), R1190*EXP($C$20/52)+(-MAX(Q$2:Q1190)*$C$19), R1190*EXP($C$20/52))</f>
        <v/>
      </c>
      <c r="S1191" s="73">
        <f>Q1191/-R1191</f>
        <v/>
      </c>
      <c r="T1191" s="67" t="n"/>
      <c r="U1191" s="67" t="n"/>
      <c r="V1191" s="67" t="n"/>
    </row>
    <row r="1192">
      <c r="H1192" s="104" t="n">
        <v>39650</v>
      </c>
      <c r="I1192" s="105" t="n">
        <v>1846.55004882812</v>
      </c>
      <c r="J1192" s="106" t="n">
        <v>2.22536587715148</v>
      </c>
      <c r="K1192" s="107">
        <f>K1191*(1+Tbill_YTM)^(1/52)</f>
        <v/>
      </c>
      <c r="L1192" s="67" t="n"/>
      <c r="M1192" s="104" t="n">
        <v>39650</v>
      </c>
      <c r="N1192" s="108">
        <f>N1191*($I1192/$I1191)</f>
        <v/>
      </c>
      <c r="O1192" s="108">
        <f t="array" ref="O1192">IF(YEAR(M1192)&lt;&gt;YEAR(M1191),IF(O1191&gt;INDEX(Table2xAcq.1[],_xlfn.AGGREGATE(15,6,(ROW(Tableyear1[])-ROW(INDEX(Tableyear1[],1,1))+1)/(YEAR(Tableyear1[])=YEAR(M1191)),1)),O1191-(O1191-INDEX(Table2xAcq.1[],_xlfn.AGGREGATE(15,6,(ROW(Tableyear1[])-ROW(INDEX(Tableyear1[],1,1))+1)/(YEAR(Tableyear1[])=YEAR(M1191)),1)))*$C$25,O1191+MAX($Q$2:Q1191)*$C$19),O1191)*($J1192/$J1191)</f>
        <v/>
      </c>
      <c r="P1192" s="108">
        <f t="array" ref="P1192">IF(YEAR(M1192)&lt;&gt;YEAR(M1191),IF(O1191&gt;INDEX(Table2xAcq.1[],_xlfn.AGGREGATE(15,6,(ROW(Tableyear1[])-ROW(INDEX(Tableyear1[],1,1))+1)/(YEAR(Tableyear1[])=YEAR(M1191)),1)),P1191+(O1191-INDEX(Table2xAcq.1[],_xlfn.AGGREGATE(15,6,(ROW(Tableyear1[])-ROW(INDEX(Tableyear1[],1,1))+1)/(YEAR(Tableyear1[])=YEAR(M1191)),1)))*$C$25,P1191-MAX($Q$2:Q1191)*$C$19),P1191)*(1+Tbill_YTM)^(1/52)</f>
        <v/>
      </c>
      <c r="Q1192" s="72">
        <f>SUM(N1192:P1192)</f>
        <v/>
      </c>
      <c r="R1192" s="72">
        <f>IF(YEAR(M1192)&lt;&gt;YEAR(M1191), R1191*EXP($C$20/52)+(-MAX(Q$2:Q1191)*$C$19), R1191*EXP($C$20/52))</f>
        <v/>
      </c>
      <c r="S1192" s="73">
        <f>Q1192/-R1192</f>
        <v/>
      </c>
      <c r="T1192" s="67" t="n"/>
      <c r="U1192" s="67" t="n"/>
      <c r="V1192" s="67" t="n"/>
    </row>
    <row r="1193">
      <c r="H1193" s="104" t="n">
        <v>39657</v>
      </c>
      <c r="I1193" s="105" t="n">
        <v>1826.56005859375</v>
      </c>
      <c r="J1193" s="106" t="n">
        <v>2.1984543800354</v>
      </c>
      <c r="K1193" s="107">
        <f>K1192*(1+Tbill_YTM)^(1/52)</f>
        <v/>
      </c>
      <c r="L1193" s="67" t="n"/>
      <c r="M1193" s="104" t="n">
        <v>39657</v>
      </c>
      <c r="N1193" s="108">
        <f>N1192*($I1193/$I1192)</f>
        <v/>
      </c>
      <c r="O1193" s="108">
        <f t="array" ref="O1193">IF(YEAR(M1193)&lt;&gt;YEAR(M1192),IF(O1192&gt;INDEX(Table2xAcq.1[],_xlfn.AGGREGATE(15,6,(ROW(Tableyear1[])-ROW(INDEX(Tableyear1[],1,1))+1)/(YEAR(Tableyear1[])=YEAR(M1192)),1)),O1192-(O1192-INDEX(Table2xAcq.1[],_xlfn.AGGREGATE(15,6,(ROW(Tableyear1[])-ROW(INDEX(Tableyear1[],1,1))+1)/(YEAR(Tableyear1[])=YEAR(M1192)),1)))*$C$25,O1192+MAX($Q$2:Q1192)*$C$19),O1192)*($J1193/$J1192)</f>
        <v/>
      </c>
      <c r="P1193" s="108">
        <f t="array" ref="P1193">IF(YEAR(M1193)&lt;&gt;YEAR(M1192),IF(O1192&gt;INDEX(Table2xAcq.1[],_xlfn.AGGREGATE(15,6,(ROW(Tableyear1[])-ROW(INDEX(Tableyear1[],1,1))+1)/(YEAR(Tableyear1[])=YEAR(M1192)),1)),P1192+(O1192-INDEX(Table2xAcq.1[],_xlfn.AGGREGATE(15,6,(ROW(Tableyear1[])-ROW(INDEX(Tableyear1[],1,1))+1)/(YEAR(Tableyear1[])=YEAR(M1192)),1)))*$C$25,P1192-MAX($Q$2:Q1192)*$C$19),P1192)*(1+Tbill_YTM)^(1/52)</f>
        <v/>
      </c>
      <c r="Q1193" s="72">
        <f>SUM(N1193:P1193)</f>
        <v/>
      </c>
      <c r="R1193" s="72">
        <f>IF(YEAR(M1193)&lt;&gt;YEAR(M1192), R1192*EXP($C$20/52)+(-MAX(Q$2:Q1192)*$C$19), R1192*EXP($C$20/52))</f>
        <v/>
      </c>
      <c r="S1193" s="73">
        <f>Q1193/-R1193</f>
        <v/>
      </c>
      <c r="T1193" s="67" t="n"/>
      <c r="U1193" s="67" t="n"/>
      <c r="V1193" s="67" t="n"/>
    </row>
    <row r="1194" ht="17.5" customHeight="1" s="15" thickBot="1">
      <c r="G1194" s="82" t="inlineStr">
        <is>
          <t>reclaimed 100WMA</t>
        </is>
      </c>
      <c r="H1194" s="122" t="n">
        <v>39664</v>
      </c>
      <c r="I1194" s="123" t="n">
        <v>1926.22998046875</v>
      </c>
      <c r="J1194" s="106" t="n">
        <v>2.42230629920959</v>
      </c>
      <c r="K1194" s="107">
        <f>K1193*(1+Tbill_YTM)^(1/52)</f>
        <v/>
      </c>
      <c r="L1194" s="67" t="n"/>
      <c r="M1194" s="122" t="n">
        <v>39664</v>
      </c>
      <c r="N1194" s="108">
        <f>N1193*($I1194/$I1193)</f>
        <v/>
      </c>
      <c r="O1194" s="108">
        <f t="array" ref="O1194">IF(YEAR(M1194)&lt;&gt;YEAR(M1193),IF(O1193&gt;INDEX(Table2xAcq.1[],_xlfn.AGGREGATE(15,6,(ROW(Tableyear1[])-ROW(INDEX(Tableyear1[],1,1))+1)/(YEAR(Tableyear1[])=YEAR(M1193)),1)),O1193-(O1193-INDEX(Table2xAcq.1[],_xlfn.AGGREGATE(15,6,(ROW(Tableyear1[])-ROW(INDEX(Tableyear1[],1,1))+1)/(YEAR(Tableyear1[])=YEAR(M1193)),1)))*$C$25,O1193+MAX($Q$2:Q1193)*$C$19),O1193)*($J1194/$J1193)</f>
        <v/>
      </c>
      <c r="P1194" s="108">
        <f t="array" ref="P1194">IF(YEAR(M1194)&lt;&gt;YEAR(M1193),IF(O1193&gt;INDEX(Table2xAcq.1[],_xlfn.AGGREGATE(15,6,(ROW(Tableyear1[])-ROW(INDEX(Tableyear1[],1,1))+1)/(YEAR(Tableyear1[])=YEAR(M1193)),1)),P1193+(O1193-INDEX(Table2xAcq.1[],_xlfn.AGGREGATE(15,6,(ROW(Tableyear1[])-ROW(INDEX(Tableyear1[],1,1))+1)/(YEAR(Tableyear1[])=YEAR(M1193)),1)))*$C$25,P1193-MAX($Q$2:Q1193)*$C$19),P1193)*(1+Tbill_YTM)^(1/52)</f>
        <v/>
      </c>
      <c r="Q1194" s="72">
        <f>SUM(N1194:P1194)</f>
        <v/>
      </c>
      <c r="R1194" s="72">
        <f>IF(YEAR(M1194)&lt;&gt;YEAR(M1193), R1193*EXP($C$20/52)+(-MAX(Q$2:Q1193)*$C$19), R1193*EXP($C$20/52))</f>
        <v/>
      </c>
      <c r="S1194" s="73">
        <f>Q1194/-R1194</f>
        <v/>
      </c>
      <c r="T1194" s="67" t="n"/>
      <c r="U1194" s="67" t="n"/>
      <c r="V1194" s="67" t="n"/>
    </row>
    <row r="1195">
      <c r="H1195" s="104" t="n">
        <v>39671</v>
      </c>
      <c r="I1195" s="105" t="n">
        <v>1957.56005859375</v>
      </c>
      <c r="J1195" s="106" t="n">
        <v>2.5262804031372</v>
      </c>
      <c r="K1195" s="107">
        <f>K1194*(1+Tbill_YTM)^(1/52)</f>
        <v/>
      </c>
      <c r="L1195" s="67" t="n"/>
      <c r="M1195" s="104" t="n">
        <v>39671</v>
      </c>
      <c r="N1195" s="108">
        <f>N1194*($I1195/$I1194)</f>
        <v/>
      </c>
      <c r="O1195" s="108">
        <f t="array" ref="O1195">IF(YEAR(M1195)&lt;&gt;YEAR(M1194),IF(O1194&gt;INDEX(Table2xAcq.1[],_xlfn.AGGREGATE(15,6,(ROW(Tableyear1[])-ROW(INDEX(Tableyear1[],1,1))+1)/(YEAR(Tableyear1[])=YEAR(M1194)),1)),O1194-(O1194-INDEX(Table2xAcq.1[],_xlfn.AGGREGATE(15,6,(ROW(Tableyear1[])-ROW(INDEX(Tableyear1[],1,1))+1)/(YEAR(Tableyear1[])=YEAR(M1194)),1)))*$C$25,O1194+MAX($Q$2:Q1194)*$C$19),O1194)*($J1195/$J1194)</f>
        <v/>
      </c>
      <c r="P1195" s="108">
        <f t="array" ref="P1195">IF(YEAR(M1195)&lt;&gt;YEAR(M1194),IF(O1194&gt;INDEX(Table2xAcq.1[],_xlfn.AGGREGATE(15,6,(ROW(Tableyear1[])-ROW(INDEX(Tableyear1[],1,1))+1)/(YEAR(Tableyear1[])=YEAR(M1194)),1)),P1194+(O1194-INDEX(Table2xAcq.1[],_xlfn.AGGREGATE(15,6,(ROW(Tableyear1[])-ROW(INDEX(Tableyear1[],1,1))+1)/(YEAR(Tableyear1[])=YEAR(M1194)),1)))*$C$25,P1194-MAX($Q$2:Q1194)*$C$19),P1194)*(1+Tbill_YTM)^(1/52)</f>
        <v/>
      </c>
      <c r="Q1195" s="72">
        <f>SUM(N1195:P1195)</f>
        <v/>
      </c>
      <c r="R1195" s="72">
        <f>IF(YEAR(M1195)&lt;&gt;YEAR(M1194), R1194*EXP($C$20/52)+(-MAX(Q$2:Q1194)*$C$19), R1194*EXP($C$20/52))</f>
        <v/>
      </c>
      <c r="S1195" s="73">
        <f>Q1195/-R1195</f>
        <v/>
      </c>
      <c r="T1195" s="67" t="n"/>
      <c r="U1195" s="67" t="n"/>
      <c r="V1195" s="67" t="n"/>
    </row>
    <row r="1196">
      <c r="H1196" s="104" t="n">
        <v>39678</v>
      </c>
      <c r="I1196" s="105" t="n">
        <v>1931.46997070312</v>
      </c>
      <c r="J1196" s="106" t="n">
        <v>2.43423175811767</v>
      </c>
      <c r="K1196" s="107">
        <f>K1195*(1+Tbill_YTM)^(1/52)</f>
        <v/>
      </c>
      <c r="L1196" s="67" t="n"/>
      <c r="M1196" s="104" t="n">
        <v>39678</v>
      </c>
      <c r="N1196" s="108">
        <f>N1195*($I1196/$I1195)</f>
        <v/>
      </c>
      <c r="O1196" s="108">
        <f t="array" ref="O1196">IF(YEAR(M1196)&lt;&gt;YEAR(M1195),IF(O1195&gt;INDEX(Table2xAcq.1[],_xlfn.AGGREGATE(15,6,(ROW(Tableyear1[])-ROW(INDEX(Tableyear1[],1,1))+1)/(YEAR(Tableyear1[])=YEAR(M1195)),1)),O1195-(O1195-INDEX(Table2xAcq.1[],_xlfn.AGGREGATE(15,6,(ROW(Tableyear1[])-ROW(INDEX(Tableyear1[],1,1))+1)/(YEAR(Tableyear1[])=YEAR(M1195)),1)))*$C$25,O1195+MAX($Q$2:Q1195)*$C$19),O1195)*($J1196/$J1195)</f>
        <v/>
      </c>
      <c r="P1196" s="108">
        <f t="array" ref="P1196">IF(YEAR(M1196)&lt;&gt;YEAR(M1195),IF(O1195&gt;INDEX(Table2xAcq.1[],_xlfn.AGGREGATE(15,6,(ROW(Tableyear1[])-ROW(INDEX(Tableyear1[],1,1))+1)/(YEAR(Tableyear1[])=YEAR(M1195)),1)),P1195+(O1195-INDEX(Table2xAcq.1[],_xlfn.AGGREGATE(15,6,(ROW(Tableyear1[])-ROW(INDEX(Tableyear1[],1,1))+1)/(YEAR(Tableyear1[])=YEAR(M1195)),1)))*$C$25,P1195-MAX($Q$2:Q1195)*$C$19),P1195)*(1+Tbill_YTM)^(1/52)</f>
        <v/>
      </c>
      <c r="Q1196" s="72">
        <f>SUM(N1196:P1196)</f>
        <v/>
      </c>
      <c r="R1196" s="72">
        <f>IF(YEAR(M1196)&lt;&gt;YEAR(M1195), R1195*EXP($C$20/52)+(-MAX(Q$2:Q1195)*$C$19), R1195*EXP($C$20/52))</f>
        <v/>
      </c>
      <c r="S1196" s="73">
        <f>Q1196/-R1196</f>
        <v/>
      </c>
      <c r="T1196" s="67" t="n"/>
      <c r="U1196" s="67" t="n"/>
      <c r="V1196" s="67" t="n"/>
    </row>
    <row r="1197" ht="17.5" customHeight="1" s="15" thickBot="1">
      <c r="G1197" s="79" t="inlineStr">
        <is>
          <t>below 100WMA</t>
        </is>
      </c>
      <c r="H1197" s="120" t="n">
        <v>39685</v>
      </c>
      <c r="I1197" s="121" t="n">
        <v>1872.5400390625</v>
      </c>
      <c r="J1197" s="106" t="n">
        <v>2.29600715637207</v>
      </c>
      <c r="K1197" s="107">
        <f>K1196*(1+Tbill_YTM)^(1/52)</f>
        <v/>
      </c>
      <c r="L1197" s="67" t="n"/>
      <c r="M1197" s="120" t="n">
        <v>39685</v>
      </c>
      <c r="N1197" s="108">
        <f>N1196*($I1197/$I1196)</f>
        <v/>
      </c>
      <c r="O1197" s="108">
        <f t="array" ref="O1197">IF(YEAR(M1197)&lt;&gt;YEAR(M1196),IF(O1196&gt;INDEX(Table2xAcq.1[],_xlfn.AGGREGATE(15,6,(ROW(Tableyear1[])-ROW(INDEX(Tableyear1[],1,1))+1)/(YEAR(Tableyear1[])=YEAR(M1196)),1)),O1196-(O1196-INDEX(Table2xAcq.1[],_xlfn.AGGREGATE(15,6,(ROW(Tableyear1[])-ROW(INDEX(Tableyear1[],1,1))+1)/(YEAR(Tableyear1[])=YEAR(M1196)),1)))*$C$25,O1196+MAX($Q$2:Q1196)*$C$19),O1196)*($J1197/$J1196)</f>
        <v/>
      </c>
      <c r="P1197" s="108">
        <f t="array" ref="P1197">IF(YEAR(M1197)&lt;&gt;YEAR(M1196),IF(O1196&gt;INDEX(Table2xAcq.1[],_xlfn.AGGREGATE(15,6,(ROW(Tableyear1[])-ROW(INDEX(Tableyear1[],1,1))+1)/(YEAR(Tableyear1[])=YEAR(M1196)),1)),P1196+(O1196-INDEX(Table2xAcq.1[],_xlfn.AGGREGATE(15,6,(ROW(Tableyear1[])-ROW(INDEX(Tableyear1[],1,1))+1)/(YEAR(Tableyear1[])=YEAR(M1196)),1)))*$C$25,P1196-MAX($Q$2:Q1196)*$C$19),P1196)*(1+Tbill_YTM)^(1/52)</f>
        <v/>
      </c>
      <c r="Q1197" s="72">
        <f>SUM(N1197:P1197)</f>
        <v/>
      </c>
      <c r="R1197" s="72">
        <f>IF(YEAR(M1197)&lt;&gt;YEAR(M1196), R1196*EXP($C$20/52)+(-MAX(Q$2:Q1196)*$C$19), R1196*EXP($C$20/52))</f>
        <v/>
      </c>
      <c r="S1197" s="73">
        <f>Q1197/-R1197</f>
        <v/>
      </c>
      <c r="T1197" s="67" t="n"/>
      <c r="U1197" s="67" t="n"/>
      <c r="V1197" s="67" t="n"/>
    </row>
    <row r="1198">
      <c r="H1198" s="104" t="n">
        <v>39692</v>
      </c>
      <c r="I1198" s="105" t="n">
        <v>1768.22998046875</v>
      </c>
      <c r="J1198" s="106" t="n">
        <v>2.0486090183258</v>
      </c>
      <c r="K1198" s="107">
        <f>K1197*(1+Tbill_YTM)^(1/52)</f>
        <v/>
      </c>
      <c r="L1198" s="67" t="n"/>
      <c r="M1198" s="104" t="n">
        <v>39692</v>
      </c>
      <c r="N1198" s="108">
        <f>N1197*($I1198/$I1197)</f>
        <v/>
      </c>
      <c r="O1198" s="108">
        <f t="array" ref="O1198">IF(YEAR(M1198)&lt;&gt;YEAR(M1197),IF(O1197&gt;INDEX(Table2xAcq.1[],_xlfn.AGGREGATE(15,6,(ROW(Tableyear1[])-ROW(INDEX(Tableyear1[],1,1))+1)/(YEAR(Tableyear1[])=YEAR(M1197)),1)),O1197-(O1197-INDEX(Table2xAcq.1[],_xlfn.AGGREGATE(15,6,(ROW(Tableyear1[])-ROW(INDEX(Tableyear1[],1,1))+1)/(YEAR(Tableyear1[])=YEAR(M1197)),1)))*$C$25,O1197+MAX($Q$2:Q1197)*$C$19),O1197)*($J1198/$J1197)</f>
        <v/>
      </c>
      <c r="P1198" s="108">
        <f t="array" ref="P1198">IF(YEAR(M1198)&lt;&gt;YEAR(M1197),IF(O1197&gt;INDEX(Table2xAcq.1[],_xlfn.AGGREGATE(15,6,(ROW(Tableyear1[])-ROW(INDEX(Tableyear1[],1,1))+1)/(YEAR(Tableyear1[])=YEAR(M1197)),1)),P1197+(O1197-INDEX(Table2xAcq.1[],_xlfn.AGGREGATE(15,6,(ROW(Tableyear1[])-ROW(INDEX(Tableyear1[],1,1))+1)/(YEAR(Tableyear1[])=YEAR(M1197)),1)))*$C$25,P1197-MAX($Q$2:Q1197)*$C$19),P1197)*(1+Tbill_YTM)^(1/52)</f>
        <v/>
      </c>
      <c r="Q1198" s="72">
        <f>SUM(N1198:P1198)</f>
        <v/>
      </c>
      <c r="R1198" s="72">
        <f>IF(YEAR(M1198)&lt;&gt;YEAR(M1197), R1197*EXP($C$20/52)+(-MAX(Q$2:Q1197)*$C$19), R1197*EXP($C$20/52))</f>
        <v/>
      </c>
      <c r="S1198" s="73">
        <f>Q1198/-R1198</f>
        <v/>
      </c>
      <c r="T1198" s="67" t="n"/>
      <c r="U1198" s="67" t="n"/>
      <c r="V1198" s="67" t="n"/>
    </row>
    <row r="1199">
      <c r="H1199" s="104" t="n">
        <v>39699</v>
      </c>
      <c r="I1199" s="105" t="n">
        <v>1767.13000488281</v>
      </c>
      <c r="J1199" s="106" t="n">
        <v>2.05441856384277</v>
      </c>
      <c r="K1199" s="107">
        <f>K1198*(1+Tbill_YTM)^(1/52)</f>
        <v/>
      </c>
      <c r="L1199" s="67" t="n"/>
      <c r="M1199" s="104" t="n">
        <v>39699</v>
      </c>
      <c r="N1199" s="108">
        <f>N1198*($I1199/$I1198)</f>
        <v/>
      </c>
      <c r="O1199" s="108">
        <f t="array" ref="O1199">IF(YEAR(M1199)&lt;&gt;YEAR(M1198),IF(O1198&gt;INDEX(Table2xAcq.1[],_xlfn.AGGREGATE(15,6,(ROW(Tableyear1[])-ROW(INDEX(Tableyear1[],1,1))+1)/(YEAR(Tableyear1[])=YEAR(M1198)),1)),O1198-(O1198-INDEX(Table2xAcq.1[],_xlfn.AGGREGATE(15,6,(ROW(Tableyear1[])-ROW(INDEX(Tableyear1[],1,1))+1)/(YEAR(Tableyear1[])=YEAR(M1198)),1)))*$C$25,O1198+MAX($Q$2:Q1198)*$C$19),O1198)*($J1199/$J1198)</f>
        <v/>
      </c>
      <c r="P1199" s="108">
        <f t="array" ref="P1199">IF(YEAR(M1199)&lt;&gt;YEAR(M1198),IF(O1198&gt;INDEX(Table2xAcq.1[],_xlfn.AGGREGATE(15,6,(ROW(Tableyear1[])-ROW(INDEX(Tableyear1[],1,1))+1)/(YEAR(Tableyear1[])=YEAR(M1198)),1)),P1198+(O1198-INDEX(Table2xAcq.1[],_xlfn.AGGREGATE(15,6,(ROW(Tableyear1[])-ROW(INDEX(Tableyear1[],1,1))+1)/(YEAR(Tableyear1[])=YEAR(M1198)),1)))*$C$25,P1198-MAX($Q$2:Q1198)*$C$19),P1198)*(1+Tbill_YTM)^(1/52)</f>
        <v/>
      </c>
      <c r="Q1199" s="72">
        <f>SUM(N1199:P1199)</f>
        <v/>
      </c>
      <c r="R1199" s="72">
        <f>IF(YEAR(M1199)&lt;&gt;YEAR(M1198), R1198*EXP($C$20/52)+(-MAX(Q$2:Q1198)*$C$19), R1198*EXP($C$20/52))</f>
        <v/>
      </c>
      <c r="S1199" s="73">
        <f>Q1199/-R1199</f>
        <v/>
      </c>
      <c r="T1199" s="67" t="n"/>
      <c r="U1199" s="67" t="n"/>
      <c r="V1199" s="67" t="n"/>
    </row>
    <row r="1200">
      <c r="H1200" s="104" t="n">
        <v>39706</v>
      </c>
      <c r="I1200" s="105" t="n">
        <v>1745.06005859375</v>
      </c>
      <c r="J1200" s="106" t="n">
        <v>1.93698835372924</v>
      </c>
      <c r="K1200" s="107">
        <f>K1199*(1+Tbill_YTM)^(1/52)</f>
        <v/>
      </c>
      <c r="L1200" s="67" t="n"/>
      <c r="M1200" s="104" t="n">
        <v>39706</v>
      </c>
      <c r="N1200" s="108">
        <f>N1199*($I1200/$I1199)</f>
        <v/>
      </c>
      <c r="O1200" s="108">
        <f t="array" ref="O1200">IF(YEAR(M1200)&lt;&gt;YEAR(M1199),IF(O1199&gt;INDEX(Table2xAcq.1[],_xlfn.AGGREGATE(15,6,(ROW(Tableyear1[])-ROW(INDEX(Tableyear1[],1,1))+1)/(YEAR(Tableyear1[])=YEAR(M1199)),1)),O1199-(O1199-INDEX(Table2xAcq.1[],_xlfn.AGGREGATE(15,6,(ROW(Tableyear1[])-ROW(INDEX(Tableyear1[],1,1))+1)/(YEAR(Tableyear1[])=YEAR(M1199)),1)))*$C$25,O1199+MAX($Q$2:Q1199)*$C$19),O1199)*($J1200/$J1199)</f>
        <v/>
      </c>
      <c r="P1200" s="108">
        <f t="array" ref="P1200">IF(YEAR(M1200)&lt;&gt;YEAR(M1199),IF(O1199&gt;INDEX(Table2xAcq.1[],_xlfn.AGGREGATE(15,6,(ROW(Tableyear1[])-ROW(INDEX(Tableyear1[],1,1))+1)/(YEAR(Tableyear1[])=YEAR(M1199)),1)),P1199+(O1199-INDEX(Table2xAcq.1[],_xlfn.AGGREGATE(15,6,(ROW(Tableyear1[])-ROW(INDEX(Tableyear1[],1,1))+1)/(YEAR(Tableyear1[])=YEAR(M1199)),1)))*$C$25,P1199-MAX($Q$2:Q1199)*$C$19),P1199)*(1+Tbill_YTM)^(1/52)</f>
        <v/>
      </c>
      <c r="Q1200" s="72">
        <f>SUM(N1200:P1200)</f>
        <v/>
      </c>
      <c r="R1200" s="72">
        <f>IF(YEAR(M1200)&lt;&gt;YEAR(M1199), R1199*EXP($C$20/52)+(-MAX(Q$2:Q1199)*$C$19), R1199*EXP($C$20/52))</f>
        <v/>
      </c>
      <c r="S1200" s="73">
        <f>Q1200/-R1200</f>
        <v/>
      </c>
      <c r="T1200" s="67" t="n"/>
      <c r="U1200" s="67" t="n"/>
      <c r="V1200" s="67" t="n"/>
    </row>
    <row r="1201">
      <c r="H1201" s="104" t="n">
        <v>39713</v>
      </c>
      <c r="I1201" s="105" t="n">
        <v>1672.0400390625</v>
      </c>
      <c r="J1201" s="106" t="n">
        <v>1.79815137386322</v>
      </c>
      <c r="K1201" s="107">
        <f>K1200*(1+Tbill_YTM)^(1/52)</f>
        <v/>
      </c>
      <c r="L1201" s="67" t="n"/>
      <c r="M1201" s="104" t="n">
        <v>39713</v>
      </c>
      <c r="N1201" s="108">
        <f>N1200*($I1201/$I1200)</f>
        <v/>
      </c>
      <c r="O1201" s="108">
        <f t="array" ref="O1201">IF(YEAR(M1201)&lt;&gt;YEAR(M1200),IF(O1200&gt;INDEX(Table2xAcq.1[],_xlfn.AGGREGATE(15,6,(ROW(Tableyear1[])-ROW(INDEX(Tableyear1[],1,1))+1)/(YEAR(Tableyear1[])=YEAR(M1200)),1)),O1200-(O1200-INDEX(Table2xAcq.1[],_xlfn.AGGREGATE(15,6,(ROW(Tableyear1[])-ROW(INDEX(Tableyear1[],1,1))+1)/(YEAR(Tableyear1[])=YEAR(M1200)),1)))*$C$25,O1200+MAX($Q$2:Q1200)*$C$19),O1200)*($J1201/$J1200)</f>
        <v/>
      </c>
      <c r="P1201" s="108">
        <f t="array" ref="P1201">IF(YEAR(M1201)&lt;&gt;YEAR(M1200),IF(O1200&gt;INDEX(Table2xAcq.1[],_xlfn.AGGREGATE(15,6,(ROW(Tableyear1[])-ROW(INDEX(Tableyear1[],1,1))+1)/(YEAR(Tableyear1[])=YEAR(M1200)),1)),P1200+(O1200-INDEX(Table2xAcq.1[],_xlfn.AGGREGATE(15,6,(ROW(Tableyear1[])-ROW(INDEX(Tableyear1[],1,1))+1)/(YEAR(Tableyear1[])=YEAR(M1200)),1)))*$C$25,P1200-MAX($Q$2:Q1200)*$C$19),P1200)*(1+Tbill_YTM)^(1/52)</f>
        <v/>
      </c>
      <c r="Q1201" s="72">
        <f>SUM(N1201:P1201)</f>
        <v/>
      </c>
      <c r="R1201" s="72">
        <f>IF(YEAR(M1201)&lt;&gt;YEAR(M1200), R1200*EXP($C$20/52)+(-MAX(Q$2:Q1200)*$C$19), R1200*EXP($C$20/52))</f>
        <v/>
      </c>
      <c r="S1201" s="73">
        <f>Q1201/-R1201</f>
        <v/>
      </c>
      <c r="T1201" s="67" t="n"/>
      <c r="U1201" s="67" t="n"/>
      <c r="V1201" s="67" t="n"/>
    </row>
    <row r="1202">
      <c r="H1202" s="104" t="n">
        <v>39720</v>
      </c>
      <c r="I1202" s="105" t="n">
        <v>1470.83996582031</v>
      </c>
      <c r="J1202" s="106" t="n">
        <v>1.36849176883697</v>
      </c>
      <c r="K1202" s="107">
        <f>K1201*(1+Tbill_YTM)^(1/52)</f>
        <v/>
      </c>
      <c r="L1202" s="67" t="n"/>
      <c r="M1202" s="104" t="n">
        <v>39720</v>
      </c>
      <c r="N1202" s="108">
        <f>N1201*($I1202/$I1201)</f>
        <v/>
      </c>
      <c r="O1202" s="108">
        <f t="array" ref="O1202">IF(YEAR(M1202)&lt;&gt;YEAR(M1201),IF(O1201&gt;INDEX(Table2xAcq.1[],_xlfn.AGGREGATE(15,6,(ROW(Tableyear1[])-ROW(INDEX(Tableyear1[],1,1))+1)/(YEAR(Tableyear1[])=YEAR(M1201)),1)),O1201-(O1201-INDEX(Table2xAcq.1[],_xlfn.AGGREGATE(15,6,(ROW(Tableyear1[])-ROW(INDEX(Tableyear1[],1,1))+1)/(YEAR(Tableyear1[])=YEAR(M1201)),1)))*$C$25,O1201+MAX($Q$2:Q1201)*$C$19),O1201)*($J1202/$J1201)</f>
        <v/>
      </c>
      <c r="P1202" s="108">
        <f t="array" ref="P1202">IF(YEAR(M1202)&lt;&gt;YEAR(M1201),IF(O1201&gt;INDEX(Table2xAcq.1[],_xlfn.AGGREGATE(15,6,(ROW(Tableyear1[])-ROW(INDEX(Tableyear1[],1,1))+1)/(YEAR(Tableyear1[])=YEAR(M1201)),1)),P1201+(O1201-INDEX(Table2xAcq.1[],_xlfn.AGGREGATE(15,6,(ROW(Tableyear1[])-ROW(INDEX(Tableyear1[],1,1))+1)/(YEAR(Tableyear1[])=YEAR(M1201)),1)))*$C$25,P1201-MAX($Q$2:Q1201)*$C$19),P1201)*(1+Tbill_YTM)^(1/52)</f>
        <v/>
      </c>
      <c r="Q1202" s="72">
        <f>SUM(N1202:P1202)</f>
        <v/>
      </c>
      <c r="R1202" s="72">
        <f>IF(YEAR(M1202)&lt;&gt;YEAR(M1201), R1201*EXP($C$20/52)+(-MAX(Q$2:Q1201)*$C$19), R1201*EXP($C$20/52))</f>
        <v/>
      </c>
      <c r="S1202" s="73">
        <f>Q1202/-R1202</f>
        <v/>
      </c>
      <c r="T1202" s="67" t="n"/>
      <c r="U1202" s="67" t="n"/>
      <c r="V1202" s="67" t="n"/>
    </row>
    <row r="1203">
      <c r="H1203" s="104" t="n">
        <v>39727</v>
      </c>
      <c r="I1203" s="105" t="n">
        <v>1269.80004882812</v>
      </c>
      <c r="J1203" s="106" t="n">
        <v>1.0186470746994</v>
      </c>
      <c r="K1203" s="107">
        <f>K1202*(1+Tbill_YTM)^(1/52)</f>
        <v/>
      </c>
      <c r="L1203" s="67" t="n"/>
      <c r="M1203" s="104" t="n">
        <v>39727</v>
      </c>
      <c r="N1203" s="108">
        <f>N1202*($I1203/$I1202)</f>
        <v/>
      </c>
      <c r="O1203" s="108">
        <f t="array" ref="O1203">IF(YEAR(M1203)&lt;&gt;YEAR(M1202),IF(O1202&gt;INDEX(Table2xAcq.1[],_xlfn.AGGREGATE(15,6,(ROW(Tableyear1[])-ROW(INDEX(Tableyear1[],1,1))+1)/(YEAR(Tableyear1[])=YEAR(M1202)),1)),O1202-(O1202-INDEX(Table2xAcq.1[],_xlfn.AGGREGATE(15,6,(ROW(Tableyear1[])-ROW(INDEX(Tableyear1[],1,1))+1)/(YEAR(Tableyear1[])=YEAR(M1202)),1)))*$C$25,O1202+MAX($Q$2:Q1202)*$C$19),O1202)*($J1203/$J1202)</f>
        <v/>
      </c>
      <c r="P1203" s="108">
        <f t="array" ref="P1203">IF(YEAR(M1203)&lt;&gt;YEAR(M1202),IF(O1202&gt;INDEX(Table2xAcq.1[],_xlfn.AGGREGATE(15,6,(ROW(Tableyear1[])-ROW(INDEX(Tableyear1[],1,1))+1)/(YEAR(Tableyear1[])=YEAR(M1202)),1)),P1202+(O1202-INDEX(Table2xAcq.1[],_xlfn.AGGREGATE(15,6,(ROW(Tableyear1[])-ROW(INDEX(Tableyear1[],1,1))+1)/(YEAR(Tableyear1[])=YEAR(M1202)),1)))*$C$25,P1202-MAX($Q$2:Q1202)*$C$19),P1202)*(1+Tbill_YTM)^(1/52)</f>
        <v/>
      </c>
      <c r="Q1203" s="72">
        <f>SUM(N1203:P1203)</f>
        <v/>
      </c>
      <c r="R1203" s="72">
        <f>IF(YEAR(M1203)&lt;&gt;YEAR(M1202), R1202*EXP($C$20/52)+(-MAX(Q$2:Q1202)*$C$19), R1202*EXP($C$20/52))</f>
        <v/>
      </c>
      <c r="S1203" s="73">
        <f>Q1203/-R1203</f>
        <v/>
      </c>
      <c r="T1203" s="67" t="n"/>
      <c r="U1203" s="67" t="n"/>
      <c r="V1203" s="67" t="n"/>
    </row>
    <row r="1204">
      <c r="H1204" s="104" t="n">
        <v>39734</v>
      </c>
      <c r="I1204" s="105" t="n">
        <v>1311.71997070312</v>
      </c>
      <c r="J1204" s="106" t="n">
        <v>1.04586327075958</v>
      </c>
      <c r="K1204" s="107">
        <f>K1203*(1+Tbill_YTM)^(1/52)</f>
        <v/>
      </c>
      <c r="L1204" s="67" t="n"/>
      <c r="M1204" s="104" t="n">
        <v>39734</v>
      </c>
      <c r="N1204" s="108">
        <f>N1203*($I1204/$I1203)</f>
        <v/>
      </c>
      <c r="O1204" s="108">
        <f t="array" ref="O1204">IF(YEAR(M1204)&lt;&gt;YEAR(M1203),IF(O1203&gt;INDEX(Table2xAcq.1[],_xlfn.AGGREGATE(15,6,(ROW(Tableyear1[])-ROW(INDEX(Tableyear1[],1,1))+1)/(YEAR(Tableyear1[])=YEAR(M1203)),1)),O1203-(O1203-INDEX(Table2xAcq.1[],_xlfn.AGGREGATE(15,6,(ROW(Tableyear1[])-ROW(INDEX(Tableyear1[],1,1))+1)/(YEAR(Tableyear1[])=YEAR(M1203)),1)))*$C$25,O1203+MAX($Q$2:Q1203)*$C$19),O1203)*($J1204/$J1203)</f>
        <v/>
      </c>
      <c r="P1204" s="108">
        <f t="array" ref="P1204">IF(YEAR(M1204)&lt;&gt;YEAR(M1203),IF(O1203&gt;INDEX(Table2xAcq.1[],_xlfn.AGGREGATE(15,6,(ROW(Tableyear1[])-ROW(INDEX(Tableyear1[],1,1))+1)/(YEAR(Tableyear1[])=YEAR(M1203)),1)),P1203+(O1203-INDEX(Table2xAcq.1[],_xlfn.AGGREGATE(15,6,(ROW(Tableyear1[])-ROW(INDEX(Tableyear1[],1,1))+1)/(YEAR(Tableyear1[])=YEAR(M1203)),1)))*$C$25,P1203-MAX($Q$2:Q1203)*$C$19),P1203)*(1+Tbill_YTM)^(1/52)</f>
        <v/>
      </c>
      <c r="Q1204" s="72">
        <f>SUM(N1204:P1204)</f>
        <v/>
      </c>
      <c r="R1204" s="72">
        <f>IF(YEAR(M1204)&lt;&gt;YEAR(M1203), R1203*EXP($C$20/52)+(-MAX(Q$2:Q1203)*$C$19), R1203*EXP($C$20/52))</f>
        <v/>
      </c>
      <c r="S1204" s="73">
        <f>Q1204/-R1204</f>
        <v/>
      </c>
      <c r="T1204" s="67" t="n"/>
      <c r="U1204" s="67" t="n"/>
      <c r="V1204" s="67" t="n"/>
    </row>
    <row r="1205">
      <c r="H1205" s="104" t="n">
        <v>39741</v>
      </c>
      <c r="I1205" s="105" t="n">
        <v>1202.27001953125</v>
      </c>
      <c r="J1205" s="106" t="n">
        <v>0.8739994764328</v>
      </c>
      <c r="K1205" s="107">
        <f>K1204*(1+Tbill_YTM)^(1/52)</f>
        <v/>
      </c>
      <c r="L1205" s="67" t="n"/>
      <c r="M1205" s="104" t="n">
        <v>39741</v>
      </c>
      <c r="N1205" s="108">
        <f>N1204*($I1205/$I1204)</f>
        <v/>
      </c>
      <c r="O1205" s="108">
        <f t="array" ref="O1205">IF(YEAR(M1205)&lt;&gt;YEAR(M1204),IF(O1204&gt;INDEX(Table2xAcq.1[],_xlfn.AGGREGATE(15,6,(ROW(Tableyear1[])-ROW(INDEX(Tableyear1[],1,1))+1)/(YEAR(Tableyear1[])=YEAR(M1204)),1)),O1204-(O1204-INDEX(Table2xAcq.1[],_xlfn.AGGREGATE(15,6,(ROW(Tableyear1[])-ROW(INDEX(Tableyear1[],1,1))+1)/(YEAR(Tableyear1[])=YEAR(M1204)),1)))*$C$25,O1204+MAX($Q$2:Q1204)*$C$19),O1204)*($J1205/$J1204)</f>
        <v/>
      </c>
      <c r="P1205" s="108">
        <f t="array" ref="P1205">IF(YEAR(M1205)&lt;&gt;YEAR(M1204),IF(O1204&gt;INDEX(Table2xAcq.1[],_xlfn.AGGREGATE(15,6,(ROW(Tableyear1[])-ROW(INDEX(Tableyear1[],1,1))+1)/(YEAR(Tableyear1[])=YEAR(M1204)),1)),P1204+(O1204-INDEX(Table2xAcq.1[],_xlfn.AGGREGATE(15,6,(ROW(Tableyear1[])-ROW(INDEX(Tableyear1[],1,1))+1)/(YEAR(Tableyear1[])=YEAR(M1204)),1)))*$C$25,P1204-MAX($Q$2:Q1204)*$C$19),P1204)*(1+Tbill_YTM)^(1/52)</f>
        <v/>
      </c>
      <c r="Q1205" s="72">
        <f>SUM(N1205:P1205)</f>
        <v/>
      </c>
      <c r="R1205" s="72">
        <f>IF(YEAR(M1205)&lt;&gt;YEAR(M1204), R1204*EXP($C$20/52)+(-MAX(Q$2:Q1204)*$C$19), R1204*EXP($C$20/52))</f>
        <v/>
      </c>
      <c r="S1205" s="73">
        <f>Q1205/-R1205</f>
        <v/>
      </c>
      <c r="T1205" s="67" t="n"/>
      <c r="U1205" s="67" t="n"/>
      <c r="V1205" s="67" t="n"/>
    </row>
    <row r="1206">
      <c r="H1206" s="104" t="n">
        <v>39748</v>
      </c>
      <c r="I1206" s="105" t="n">
        <v>1334.78002929687</v>
      </c>
      <c r="J1206" s="106" t="n">
        <v>1.06360018253326</v>
      </c>
      <c r="K1206" s="107">
        <f>K1205*(1+Tbill_YTM)^(1/52)</f>
        <v/>
      </c>
      <c r="L1206" s="67" t="n"/>
      <c r="M1206" s="104" t="n">
        <v>39748</v>
      </c>
      <c r="N1206" s="108">
        <f>N1205*($I1206/$I1205)</f>
        <v/>
      </c>
      <c r="O1206" s="108">
        <f t="array" ref="O1206">IF(YEAR(M1206)&lt;&gt;YEAR(M1205),IF(O1205&gt;INDEX(Table2xAcq.1[],_xlfn.AGGREGATE(15,6,(ROW(Tableyear1[])-ROW(INDEX(Tableyear1[],1,1))+1)/(YEAR(Tableyear1[])=YEAR(M1205)),1)),O1205-(O1205-INDEX(Table2xAcq.1[],_xlfn.AGGREGATE(15,6,(ROW(Tableyear1[])-ROW(INDEX(Tableyear1[],1,1))+1)/(YEAR(Tableyear1[])=YEAR(M1205)),1)))*$C$25,O1205+MAX($Q$2:Q1205)*$C$19),O1205)*($J1206/$J1205)</f>
        <v/>
      </c>
      <c r="P1206" s="108">
        <f t="array" ref="P1206">IF(YEAR(M1206)&lt;&gt;YEAR(M1205),IF(O1205&gt;INDEX(Table2xAcq.1[],_xlfn.AGGREGATE(15,6,(ROW(Tableyear1[])-ROW(INDEX(Tableyear1[],1,1))+1)/(YEAR(Tableyear1[])=YEAR(M1205)),1)),P1205+(O1205-INDEX(Table2xAcq.1[],_xlfn.AGGREGATE(15,6,(ROW(Tableyear1[])-ROW(INDEX(Tableyear1[],1,1))+1)/(YEAR(Tableyear1[])=YEAR(M1205)),1)))*$C$25,P1205-MAX($Q$2:Q1205)*$C$19),P1205)*(1+Tbill_YTM)^(1/52)</f>
        <v/>
      </c>
      <c r="Q1206" s="72">
        <f>SUM(N1206:P1206)</f>
        <v/>
      </c>
      <c r="R1206" s="72">
        <f>IF(YEAR(M1206)&lt;&gt;YEAR(M1205), R1205*EXP($C$20/52)+(-MAX(Q$2:Q1205)*$C$19), R1205*EXP($C$20/52))</f>
        <v/>
      </c>
      <c r="S1206" s="73">
        <f>Q1206/-R1206</f>
        <v/>
      </c>
      <c r="T1206" s="67" t="n"/>
      <c r="U1206" s="67" t="n"/>
      <c r="V1206" s="67" t="n"/>
    </row>
    <row r="1207">
      <c r="H1207" s="104" t="n">
        <v>39755</v>
      </c>
      <c r="I1207" s="105" t="n">
        <v>1271.61999511718</v>
      </c>
      <c r="J1207" s="106" t="n">
        <v>0.950757801532745</v>
      </c>
      <c r="K1207" s="107">
        <f>K1206*(1+Tbill_YTM)^(1/52)</f>
        <v/>
      </c>
      <c r="L1207" s="67" t="n"/>
      <c r="M1207" s="104" t="n">
        <v>39755</v>
      </c>
      <c r="N1207" s="108">
        <f>N1206*($I1207/$I1206)</f>
        <v/>
      </c>
      <c r="O1207" s="108">
        <f t="array" ref="O1207">IF(YEAR(M1207)&lt;&gt;YEAR(M1206),IF(O1206&gt;INDEX(Table2xAcq.1[],_xlfn.AGGREGATE(15,6,(ROW(Tableyear1[])-ROW(INDEX(Tableyear1[],1,1))+1)/(YEAR(Tableyear1[])=YEAR(M1206)),1)),O1206-(O1206-INDEX(Table2xAcq.1[],_xlfn.AGGREGATE(15,6,(ROW(Tableyear1[])-ROW(INDEX(Tableyear1[],1,1))+1)/(YEAR(Tableyear1[])=YEAR(M1206)),1)))*$C$25,O1206+MAX($Q$2:Q1206)*$C$19),O1206)*($J1207/$J1206)</f>
        <v/>
      </c>
      <c r="P1207" s="108">
        <f t="array" ref="P1207">IF(YEAR(M1207)&lt;&gt;YEAR(M1206),IF(O1206&gt;INDEX(Table2xAcq.1[],_xlfn.AGGREGATE(15,6,(ROW(Tableyear1[])-ROW(INDEX(Tableyear1[],1,1))+1)/(YEAR(Tableyear1[])=YEAR(M1206)),1)),P1206+(O1206-INDEX(Table2xAcq.1[],_xlfn.AGGREGATE(15,6,(ROW(Tableyear1[])-ROW(INDEX(Tableyear1[],1,1))+1)/(YEAR(Tableyear1[])=YEAR(M1206)),1)))*$C$25,P1206-MAX($Q$2:Q1206)*$C$19),P1206)*(1+Tbill_YTM)^(1/52)</f>
        <v/>
      </c>
      <c r="Q1207" s="72">
        <f>SUM(N1207:P1207)</f>
        <v/>
      </c>
      <c r="R1207" s="72">
        <f>IF(YEAR(M1207)&lt;&gt;YEAR(M1206), R1206*EXP($C$20/52)+(-MAX(Q$2:Q1206)*$C$19), R1206*EXP($C$20/52))</f>
        <v/>
      </c>
      <c r="S1207" s="73">
        <f>Q1207/-R1207</f>
        <v/>
      </c>
      <c r="T1207" s="67" t="n"/>
      <c r="U1207" s="67" t="n"/>
      <c r="V1207" s="67" t="n"/>
    </row>
    <row r="1208">
      <c r="H1208" s="104" t="n">
        <v>39762</v>
      </c>
      <c r="I1208" s="105" t="n">
        <v>1179.63000488281</v>
      </c>
      <c r="J1208" s="106" t="n">
        <v>0.812837839126586</v>
      </c>
      <c r="K1208" s="107">
        <f>K1207*(1+Tbill_YTM)^(1/52)</f>
        <v/>
      </c>
      <c r="L1208" s="67" t="n"/>
      <c r="M1208" s="104" t="n">
        <v>39762</v>
      </c>
      <c r="N1208" s="108">
        <f>N1207*($I1208/$I1207)</f>
        <v/>
      </c>
      <c r="O1208" s="108">
        <f t="array" ref="O1208">IF(YEAR(M1208)&lt;&gt;YEAR(M1207),IF(O1207&gt;INDEX(Table2xAcq.1[],_xlfn.AGGREGATE(15,6,(ROW(Tableyear1[])-ROW(INDEX(Tableyear1[],1,1))+1)/(YEAR(Tableyear1[])=YEAR(M1207)),1)),O1207-(O1207-INDEX(Table2xAcq.1[],_xlfn.AGGREGATE(15,6,(ROW(Tableyear1[])-ROW(INDEX(Tableyear1[],1,1))+1)/(YEAR(Tableyear1[])=YEAR(M1207)),1)))*$C$25,O1207+MAX($Q$2:Q1207)*$C$19),O1207)*($J1208/$J1207)</f>
        <v/>
      </c>
      <c r="P1208" s="108">
        <f t="array" ref="P1208">IF(YEAR(M1208)&lt;&gt;YEAR(M1207),IF(O1207&gt;INDEX(Table2xAcq.1[],_xlfn.AGGREGATE(15,6,(ROW(Tableyear1[])-ROW(INDEX(Tableyear1[],1,1))+1)/(YEAR(Tableyear1[])=YEAR(M1207)),1)),P1207+(O1207-INDEX(Table2xAcq.1[],_xlfn.AGGREGATE(15,6,(ROW(Tableyear1[])-ROW(INDEX(Tableyear1[],1,1))+1)/(YEAR(Tableyear1[])=YEAR(M1207)),1)))*$C$25,P1207-MAX($Q$2:Q1207)*$C$19),P1207)*(1+Tbill_YTM)^(1/52)</f>
        <v/>
      </c>
      <c r="Q1208" s="72">
        <f>SUM(N1208:P1208)</f>
        <v/>
      </c>
      <c r="R1208" s="72">
        <f>IF(YEAR(M1208)&lt;&gt;YEAR(M1207), R1207*EXP($C$20/52)+(-MAX(Q$2:Q1207)*$C$19), R1207*EXP($C$20/52))</f>
        <v/>
      </c>
      <c r="S1208" s="73">
        <f>Q1208/-R1208</f>
        <v/>
      </c>
      <c r="T1208" s="67" t="n"/>
      <c r="U1208" s="67" t="n"/>
      <c r="V1208" s="67" t="n"/>
    </row>
    <row r="1209">
      <c r="H1209" s="104" t="n">
        <v>39769</v>
      </c>
      <c r="I1209" s="105" t="n">
        <v>1085.56994628906</v>
      </c>
      <c r="J1209" s="106" t="n">
        <v>0.680423438549041</v>
      </c>
      <c r="K1209" s="107">
        <f>K1208*(1+Tbill_YTM)^(1/52)</f>
        <v/>
      </c>
      <c r="L1209" s="67" t="n"/>
      <c r="M1209" s="104" t="n">
        <v>39769</v>
      </c>
      <c r="N1209" s="108">
        <f>N1208*($I1209/$I1208)</f>
        <v/>
      </c>
      <c r="O1209" s="108">
        <f t="array" ref="O1209">IF(YEAR(M1209)&lt;&gt;YEAR(M1208),IF(O1208&gt;INDEX(Table2xAcq.1[],_xlfn.AGGREGATE(15,6,(ROW(Tableyear1[])-ROW(INDEX(Tableyear1[],1,1))+1)/(YEAR(Tableyear1[])=YEAR(M1208)),1)),O1208-(O1208-INDEX(Table2xAcq.1[],_xlfn.AGGREGATE(15,6,(ROW(Tableyear1[])-ROW(INDEX(Tableyear1[],1,1))+1)/(YEAR(Tableyear1[])=YEAR(M1208)),1)))*$C$25,O1208+MAX($Q$2:Q1208)*$C$19),O1208)*($J1209/$J1208)</f>
        <v/>
      </c>
      <c r="P1209" s="108">
        <f t="array" ref="P1209">IF(YEAR(M1209)&lt;&gt;YEAR(M1208),IF(O1208&gt;INDEX(Table2xAcq.1[],_xlfn.AGGREGATE(15,6,(ROW(Tableyear1[])-ROW(INDEX(Tableyear1[],1,1))+1)/(YEAR(Tableyear1[])=YEAR(M1208)),1)),P1208+(O1208-INDEX(Table2xAcq.1[],_xlfn.AGGREGATE(15,6,(ROW(Tableyear1[])-ROW(INDEX(Tableyear1[],1,1))+1)/(YEAR(Tableyear1[])=YEAR(M1208)),1)))*$C$25,P1208-MAX($Q$2:Q1208)*$C$19),P1208)*(1+Tbill_YTM)^(1/52)</f>
        <v/>
      </c>
      <c r="Q1209" s="72">
        <f>SUM(N1209:P1209)</f>
        <v/>
      </c>
      <c r="R1209" s="72">
        <f>IF(YEAR(M1209)&lt;&gt;YEAR(M1208), R1208*EXP($C$20/52)+(-MAX(Q$2:Q1208)*$C$19), R1208*EXP($C$20/52))</f>
        <v/>
      </c>
      <c r="S1209" s="73">
        <f>Q1209/-R1209</f>
        <v/>
      </c>
      <c r="T1209" s="67" t="n"/>
      <c r="U1209" s="67" t="n"/>
      <c r="V1209" s="67" t="n"/>
    </row>
    <row r="1210">
      <c r="H1210" s="104" t="n">
        <v>39776</v>
      </c>
      <c r="I1210" s="105" t="n">
        <v>1185.75</v>
      </c>
      <c r="J1210" s="106" t="n">
        <v>0.808556675910949</v>
      </c>
      <c r="K1210" s="107">
        <f>K1209*(1+Tbill_YTM)^(1/52)</f>
        <v/>
      </c>
      <c r="L1210" s="67" t="n"/>
      <c r="M1210" s="104" t="n">
        <v>39776</v>
      </c>
      <c r="N1210" s="108">
        <f>N1209*($I1210/$I1209)</f>
        <v/>
      </c>
      <c r="O1210" s="108">
        <f t="array" ref="O1210">IF(YEAR(M1210)&lt;&gt;YEAR(M1209),IF(O1209&gt;INDEX(Table2xAcq.1[],_xlfn.AGGREGATE(15,6,(ROW(Tableyear1[])-ROW(INDEX(Tableyear1[],1,1))+1)/(YEAR(Tableyear1[])=YEAR(M1209)),1)),O1209-(O1209-INDEX(Table2xAcq.1[],_xlfn.AGGREGATE(15,6,(ROW(Tableyear1[])-ROW(INDEX(Tableyear1[],1,1))+1)/(YEAR(Tableyear1[])=YEAR(M1209)),1)))*$C$25,O1209+MAX($Q$2:Q1209)*$C$19),O1209)*($J1210/$J1209)</f>
        <v/>
      </c>
      <c r="P1210" s="108">
        <f t="array" ref="P1210">IF(YEAR(M1210)&lt;&gt;YEAR(M1209),IF(O1209&gt;INDEX(Table2xAcq.1[],_xlfn.AGGREGATE(15,6,(ROW(Tableyear1[])-ROW(INDEX(Tableyear1[],1,1))+1)/(YEAR(Tableyear1[])=YEAR(M1209)),1)),P1209+(O1209-INDEX(Table2xAcq.1[],_xlfn.AGGREGATE(15,6,(ROW(Tableyear1[])-ROW(INDEX(Tableyear1[],1,1))+1)/(YEAR(Tableyear1[])=YEAR(M1209)),1)))*$C$25,P1209-MAX($Q$2:Q1209)*$C$19),P1209)*(1+Tbill_YTM)^(1/52)</f>
        <v/>
      </c>
      <c r="Q1210" s="72">
        <f>SUM(N1210:P1210)</f>
        <v/>
      </c>
      <c r="R1210" s="72">
        <f>IF(YEAR(M1210)&lt;&gt;YEAR(M1209), R1209*EXP($C$20/52)+(-MAX(Q$2:Q1209)*$C$19), R1209*EXP($C$20/52))</f>
        <v/>
      </c>
      <c r="S1210" s="73">
        <f>Q1210/-R1210</f>
        <v/>
      </c>
      <c r="T1210" s="67" t="n"/>
      <c r="U1210" s="67" t="n"/>
      <c r="V1210" s="67" t="n"/>
    </row>
    <row r="1211">
      <c r="H1211" s="104" t="n">
        <v>39783</v>
      </c>
      <c r="I1211" s="105" t="n">
        <v>1177.86999511718</v>
      </c>
      <c r="J1211" s="106" t="n">
        <v>0.786233007907867</v>
      </c>
      <c r="K1211" s="107">
        <f>K1210*(1+Tbill_YTM)^(1/52)</f>
        <v/>
      </c>
      <c r="L1211" s="67" t="n"/>
      <c r="M1211" s="104" t="n">
        <v>39783</v>
      </c>
      <c r="N1211" s="108">
        <f>N1210*($I1211/$I1210)</f>
        <v/>
      </c>
      <c r="O1211" s="108">
        <f t="array" ref="O1211">IF(YEAR(M1211)&lt;&gt;YEAR(M1210),IF(O1210&gt;INDEX(Table2xAcq.1[],_xlfn.AGGREGATE(15,6,(ROW(Tableyear1[])-ROW(INDEX(Tableyear1[],1,1))+1)/(YEAR(Tableyear1[])=YEAR(M1210)),1)),O1210-(O1210-INDEX(Table2xAcq.1[],_xlfn.AGGREGATE(15,6,(ROW(Tableyear1[])-ROW(INDEX(Tableyear1[],1,1))+1)/(YEAR(Tableyear1[])=YEAR(M1210)),1)))*$C$25,O1210+MAX($Q$2:Q1210)*$C$19),O1210)*($J1211/$J1210)</f>
        <v/>
      </c>
      <c r="P1211" s="108">
        <f t="array" ref="P1211">IF(YEAR(M1211)&lt;&gt;YEAR(M1210),IF(O1210&gt;INDEX(Table2xAcq.1[],_xlfn.AGGREGATE(15,6,(ROW(Tableyear1[])-ROW(INDEX(Tableyear1[],1,1))+1)/(YEAR(Tableyear1[])=YEAR(M1210)),1)),P1210+(O1210-INDEX(Table2xAcq.1[],_xlfn.AGGREGATE(15,6,(ROW(Tableyear1[])-ROW(INDEX(Tableyear1[],1,1))+1)/(YEAR(Tableyear1[])=YEAR(M1210)),1)))*$C$25,P1210-MAX($Q$2:Q1210)*$C$19),P1210)*(1+Tbill_YTM)^(1/52)</f>
        <v/>
      </c>
      <c r="Q1211" s="72">
        <f>SUM(N1211:P1211)</f>
        <v/>
      </c>
      <c r="R1211" s="72">
        <f>IF(YEAR(M1211)&lt;&gt;YEAR(M1210), R1210*EXP($C$20/52)+(-MAX(Q$2:Q1210)*$C$19), R1210*EXP($C$20/52))</f>
        <v/>
      </c>
      <c r="S1211" s="73">
        <f>Q1211/-R1211</f>
        <v/>
      </c>
      <c r="T1211" s="67" t="n"/>
      <c r="U1211" s="67" t="n"/>
      <c r="V1211" s="67" t="n"/>
    </row>
    <row r="1212">
      <c r="H1212" s="104" t="n">
        <v>39790</v>
      </c>
      <c r="I1212" s="105" t="n">
        <v>1206.65002441406</v>
      </c>
      <c r="J1212" s="106" t="n">
        <v>0.825376451015472</v>
      </c>
      <c r="K1212" s="107">
        <f>K1211*(1+Tbill_YTM)^(1/52)</f>
        <v/>
      </c>
      <c r="L1212" s="67" t="n"/>
      <c r="M1212" s="104" t="n">
        <v>39790</v>
      </c>
      <c r="N1212" s="108">
        <f>N1211*($I1212/$I1211)</f>
        <v/>
      </c>
      <c r="O1212" s="108">
        <f t="array" ref="O1212">IF(YEAR(M1212)&lt;&gt;YEAR(M1211),IF(O1211&gt;INDEX(Table2xAcq.1[],_xlfn.AGGREGATE(15,6,(ROW(Tableyear1[])-ROW(INDEX(Tableyear1[],1,1))+1)/(YEAR(Tableyear1[])=YEAR(M1211)),1)),O1211-(O1211-INDEX(Table2xAcq.1[],_xlfn.AGGREGATE(15,6,(ROW(Tableyear1[])-ROW(INDEX(Tableyear1[],1,1))+1)/(YEAR(Tableyear1[])=YEAR(M1211)),1)))*$C$25,O1211+MAX($Q$2:Q1211)*$C$19),O1211)*($J1212/$J1211)</f>
        <v/>
      </c>
      <c r="P1212" s="108">
        <f t="array" ref="P1212">IF(YEAR(M1212)&lt;&gt;YEAR(M1211),IF(O1211&gt;INDEX(Table2xAcq.1[],_xlfn.AGGREGATE(15,6,(ROW(Tableyear1[])-ROW(INDEX(Tableyear1[],1,1))+1)/(YEAR(Tableyear1[])=YEAR(M1211)),1)),P1211+(O1211-INDEX(Table2xAcq.1[],_xlfn.AGGREGATE(15,6,(ROW(Tableyear1[])-ROW(INDEX(Tableyear1[],1,1))+1)/(YEAR(Tableyear1[])=YEAR(M1211)),1)))*$C$25,P1211-MAX($Q$2:Q1211)*$C$19),P1211)*(1+Tbill_YTM)^(1/52)</f>
        <v/>
      </c>
      <c r="Q1212" s="72">
        <f>SUM(N1212:P1212)</f>
        <v/>
      </c>
      <c r="R1212" s="72">
        <f>IF(YEAR(M1212)&lt;&gt;YEAR(M1211), R1211*EXP($C$20/52)+(-MAX(Q$2:Q1211)*$C$19), R1211*EXP($C$20/52))</f>
        <v/>
      </c>
      <c r="S1212" s="73">
        <f>Q1212/-R1212</f>
        <v/>
      </c>
      <c r="T1212" s="67" t="n"/>
      <c r="U1212" s="67" t="n"/>
      <c r="V1212" s="67" t="n"/>
    </row>
    <row r="1213">
      <c r="H1213" s="104" t="n">
        <v>39797</v>
      </c>
      <c r="I1213" s="105" t="n">
        <v>1217.18994140625</v>
      </c>
      <c r="J1213" s="106" t="n">
        <v>0.83271586894989</v>
      </c>
      <c r="K1213" s="107">
        <f>K1212*(1+Tbill_YTM)^(1/52)</f>
        <v/>
      </c>
      <c r="L1213" s="67" t="n"/>
      <c r="M1213" s="104" t="n">
        <v>39797</v>
      </c>
      <c r="N1213" s="108">
        <f>N1212*($I1213/$I1212)</f>
        <v/>
      </c>
      <c r="O1213" s="108">
        <f t="array" ref="O1213">IF(YEAR(M1213)&lt;&gt;YEAR(M1212),IF(O1212&gt;INDEX(Table2xAcq.1[],_xlfn.AGGREGATE(15,6,(ROW(Tableyear1[])-ROW(INDEX(Tableyear1[],1,1))+1)/(YEAR(Tableyear1[])=YEAR(M1212)),1)),O1212-(O1212-INDEX(Table2xAcq.1[],_xlfn.AGGREGATE(15,6,(ROW(Tableyear1[])-ROW(INDEX(Tableyear1[],1,1))+1)/(YEAR(Tableyear1[])=YEAR(M1212)),1)))*$C$25,O1212+MAX($Q$2:Q1212)*$C$19),O1212)*($J1213/$J1212)</f>
        <v/>
      </c>
      <c r="P1213" s="108">
        <f t="array" ref="P1213">IF(YEAR(M1213)&lt;&gt;YEAR(M1212),IF(O1212&gt;INDEX(Table2xAcq.1[],_xlfn.AGGREGATE(15,6,(ROW(Tableyear1[])-ROW(INDEX(Tableyear1[],1,1))+1)/(YEAR(Tableyear1[])=YEAR(M1212)),1)),P1212+(O1212-INDEX(Table2xAcq.1[],_xlfn.AGGREGATE(15,6,(ROW(Tableyear1[])-ROW(INDEX(Tableyear1[],1,1))+1)/(YEAR(Tableyear1[])=YEAR(M1212)),1)))*$C$25,P1212-MAX($Q$2:Q1212)*$C$19),P1212)*(1+Tbill_YTM)^(1/52)</f>
        <v/>
      </c>
      <c r="Q1213" s="72">
        <f>SUM(N1213:P1213)</f>
        <v/>
      </c>
      <c r="R1213" s="72">
        <f>IF(YEAR(M1213)&lt;&gt;YEAR(M1212), R1212*EXP($C$20/52)+(-MAX(Q$2:Q1212)*$C$19), R1212*EXP($C$20/52))</f>
        <v/>
      </c>
      <c r="S1213" s="73">
        <f>Q1213/-R1213</f>
        <v/>
      </c>
      <c r="T1213" s="67" t="n"/>
      <c r="U1213" s="67" t="n"/>
      <c r="V1213" s="67" t="n"/>
    </row>
    <row r="1214">
      <c r="H1214" s="104" t="n">
        <v>39804</v>
      </c>
      <c r="I1214" s="105" t="n">
        <v>1185.43994140625</v>
      </c>
      <c r="J1214" s="106" t="n">
        <v>0.7929607629776</v>
      </c>
      <c r="K1214" s="107">
        <f>K1213*(1+Tbill_YTM)^(1/52)</f>
        <v/>
      </c>
      <c r="L1214" s="67" t="n"/>
      <c r="M1214" s="104" t="n">
        <v>39804</v>
      </c>
      <c r="N1214" s="108">
        <f>N1213*($I1214/$I1213)</f>
        <v/>
      </c>
      <c r="O1214" s="108">
        <f t="array" ref="O1214">IF(YEAR(M1214)&lt;&gt;YEAR(M1213),IF(O1213&gt;INDEX(Table2xAcq.1[],_xlfn.AGGREGATE(15,6,(ROW(Tableyear1[])-ROW(INDEX(Tableyear1[],1,1))+1)/(YEAR(Tableyear1[])=YEAR(M1213)),1)),O1213-(O1213-INDEX(Table2xAcq.1[],_xlfn.AGGREGATE(15,6,(ROW(Tableyear1[])-ROW(INDEX(Tableyear1[],1,1))+1)/(YEAR(Tableyear1[])=YEAR(M1213)),1)))*$C$25,O1213+MAX($Q$2:Q1213)*$C$19),O1213)*($J1214/$J1213)</f>
        <v/>
      </c>
      <c r="P1214" s="108">
        <f t="array" ref="P1214">IF(YEAR(M1214)&lt;&gt;YEAR(M1213),IF(O1213&gt;INDEX(Table2xAcq.1[],_xlfn.AGGREGATE(15,6,(ROW(Tableyear1[])-ROW(INDEX(Tableyear1[],1,1))+1)/(YEAR(Tableyear1[])=YEAR(M1213)),1)),P1213+(O1213-INDEX(Table2xAcq.1[],_xlfn.AGGREGATE(15,6,(ROW(Tableyear1[])-ROW(INDEX(Tableyear1[],1,1))+1)/(YEAR(Tableyear1[])=YEAR(M1213)),1)))*$C$25,P1213-MAX($Q$2:Q1213)*$C$19),P1213)*(1+Tbill_YTM)^(1/52)</f>
        <v/>
      </c>
      <c r="Q1214" s="72">
        <f>SUM(N1214:P1214)</f>
        <v/>
      </c>
      <c r="R1214" s="72">
        <f>IF(YEAR(M1214)&lt;&gt;YEAR(M1213), R1213*EXP($C$20/52)+(-MAX(Q$2:Q1213)*$C$19), R1213*EXP($C$20/52))</f>
        <v/>
      </c>
      <c r="S1214" s="73">
        <f>Q1214/-R1214</f>
        <v/>
      </c>
      <c r="T1214" s="67" t="n"/>
      <c r="U1214" s="67" t="n"/>
      <c r="V1214" s="67" t="n"/>
    </row>
    <row r="1215" ht="17.5" customHeight="1" s="15">
      <c r="A1215" s="4" t="n"/>
      <c r="G1215" s="110" t="inlineStr">
        <is>
          <t>year-end</t>
        </is>
      </c>
      <c r="H1215" s="111" t="n">
        <v>39811</v>
      </c>
      <c r="I1215" s="112" t="n">
        <v>1263.69995117187</v>
      </c>
      <c r="J1215" s="113" t="n">
        <v>0.894794464111328</v>
      </c>
      <c r="K1215" s="114">
        <f>K1214*(1+Tbill_YTM)^(1/52)</f>
        <v/>
      </c>
      <c r="L1215" s="114" t="n"/>
      <c r="M1215" s="111" t="n">
        <v>39811</v>
      </c>
      <c r="N1215" s="118">
        <f>N1214*($I1215/$I1214)</f>
        <v/>
      </c>
      <c r="O1215" s="115">
        <f t="array" ref="O1215">IF(YEAR(M1215)&lt;&gt;YEAR(M1214),IF(O1214&gt;INDEX(Table2xAcq.1[],_xlfn.AGGREGATE(15,6,(ROW(Tableyear1[])-ROW(INDEX(Tableyear1[],1,1))+1)/(YEAR(Tableyear1[])=YEAR(M1214)),1)),O1214-(O1214-INDEX(Table2xAcq.1[],_xlfn.AGGREGATE(15,6,(ROW(Tableyear1[])-ROW(INDEX(Tableyear1[],1,1))+1)/(YEAR(Tableyear1[])=YEAR(M1214)),1)))*$C$25,O1214+MAX($Q$2:Q1214)*$C$19),O1214)*($J1215/$J1214)</f>
        <v/>
      </c>
      <c r="P1215" s="115">
        <f t="array" ref="P1215">IF(YEAR(M1215)&lt;&gt;YEAR(M1214),IF(O1214&gt;INDEX(Table2xAcq.1[],_xlfn.AGGREGATE(15,6,(ROW(Tableyear1[])-ROW(INDEX(Tableyear1[],1,1))+1)/(YEAR(Tableyear1[])=YEAR(M1214)),1)),P1214+(O1214-INDEX(Table2xAcq.1[],_xlfn.AGGREGATE(15,6,(ROW(Tableyear1[])-ROW(INDEX(Tableyear1[],1,1))+1)/(YEAR(Tableyear1[])=YEAR(M1214)),1)))*$C$25,P1214-MAX($Q$2:Q1214)*$C$19),P1214)*(1+Tbill_YTM)^(1/52)</f>
        <v/>
      </c>
      <c r="Q1215" s="116">
        <f>SUM(N1215:P1215)</f>
        <v/>
      </c>
      <c r="R1215" s="119">
        <f>IF(YEAR(M1215)&lt;&gt;YEAR(M1214), R1214*EXP($C$20/52)+(-MAX(Q$2:Q1214)*$C$19), R1214*EXP($C$20/52))</f>
        <v/>
      </c>
      <c r="S1215" s="117">
        <f>Q1215/-R1215</f>
        <v/>
      </c>
      <c r="T1215" s="110" t="n"/>
      <c r="U1215" s="110" t="n"/>
      <c r="V1215" s="110" t="n"/>
    </row>
    <row r="1216" ht="17.5" customHeight="1" s="15">
      <c r="H1216" s="104" t="n">
        <v>39818</v>
      </c>
      <c r="I1216" s="105" t="n">
        <v>1223.01000976562</v>
      </c>
      <c r="J1216" s="106" t="n">
        <v>0.841583847999572</v>
      </c>
      <c r="K1216" s="107">
        <f>K1215*(1+Tbill_YTM)^(1/52)</f>
        <v/>
      </c>
      <c r="L1216" s="67" t="n"/>
      <c r="M1216" s="104" t="n">
        <v>39818</v>
      </c>
      <c r="N1216" s="108">
        <f>N1215*($I1216/$I1215)</f>
        <v/>
      </c>
      <c r="O1216" s="108">
        <f t="array" ref="O1216">IF(YEAR(M1216)&lt;&gt;YEAR(M1215),IF(O1215&gt;INDEX(Table2xAcq.1[],_xlfn.AGGREGATE(15,6,(ROW(Tableyear1[])-ROW(INDEX(Tableyear1[],1,1))+1)/(YEAR(Tableyear1[])=YEAR(M1215)),1)),O1215-(O1215-INDEX(Table2xAcq.1[],_xlfn.AGGREGATE(15,6,(ROW(Tableyear1[])-ROW(INDEX(Tableyear1[],1,1))+1)/(YEAR(Tableyear1[])=YEAR(M1215)),1)))*$C$25,O1215+MAX($Q$2:Q1215)*$C$19),O1215)*($J1216/$J1215)</f>
        <v/>
      </c>
      <c r="P1216" s="108">
        <f t="array" ref="P1216">IF(YEAR(M1216)&lt;&gt;YEAR(M1215),IF(O1215&gt;INDEX(Table2xAcq.1[],_xlfn.AGGREGATE(15,6,(ROW(Tableyear1[])-ROW(INDEX(Tableyear1[],1,1))+1)/(YEAR(Tableyear1[])=YEAR(M1215)),1)),P1215+(O1215-INDEX(Table2xAcq.1[],_xlfn.AGGREGATE(15,6,(ROW(Tableyear1[])-ROW(INDEX(Tableyear1[],1,1))+1)/(YEAR(Tableyear1[])=YEAR(M1215)),1)))*$C$25,P1215-MAX($Q$2:Q1215)*$C$19),P1215)*(1+Tbill_YTM)^(1/52)</f>
        <v/>
      </c>
      <c r="Q1216" s="72">
        <f>SUM(N1216:P1216)</f>
        <v/>
      </c>
      <c r="R1216" s="72">
        <f>IF(YEAR(M1216)&lt;&gt;YEAR(M1215), R1215*EXP($C$20/52)+(-MAX(Q$2:Q1215)*$C$19), R1215*EXP($C$20/52))</f>
        <v/>
      </c>
      <c r="S1216" s="73">
        <f>Q1216/-R1216</f>
        <v/>
      </c>
      <c r="T1216" s="67" t="n"/>
      <c r="U1216" s="67" t="n"/>
      <c r="V1216" s="67" t="n"/>
    </row>
    <row r="1217">
      <c r="H1217" s="104" t="n">
        <v>39825</v>
      </c>
      <c r="I1217" s="105" t="n">
        <v>1198.14001464843</v>
      </c>
      <c r="J1217" s="106" t="n">
        <v>0.8027467727661129</v>
      </c>
      <c r="K1217" s="107">
        <f>K1216*(1+Tbill_YTM)^(1/52)</f>
        <v/>
      </c>
      <c r="L1217" s="67" t="n"/>
      <c r="M1217" s="104" t="n">
        <v>39825</v>
      </c>
      <c r="N1217" s="108">
        <f>N1216*($I1217/$I1216)</f>
        <v/>
      </c>
      <c r="O1217" s="108">
        <f t="array" ref="O1217">IF(YEAR(M1217)&lt;&gt;YEAR(M1216),IF(O1216&gt;INDEX(Table2xAcq.1[],_xlfn.AGGREGATE(15,6,(ROW(Tableyear1[])-ROW(INDEX(Tableyear1[],1,1))+1)/(YEAR(Tableyear1[])=YEAR(M1216)),1)),O1216-(O1216-INDEX(Table2xAcq.1[],_xlfn.AGGREGATE(15,6,(ROW(Tableyear1[])-ROW(INDEX(Tableyear1[],1,1))+1)/(YEAR(Tableyear1[])=YEAR(M1216)),1)))*$C$25,O1216+MAX($Q$2:Q1216)*$C$19),O1216)*($J1217/$J1216)</f>
        <v/>
      </c>
      <c r="P1217" s="108">
        <f t="array" ref="P1217">IF(YEAR(M1217)&lt;&gt;YEAR(M1216),IF(O1216&gt;INDEX(Table2xAcq.1[],_xlfn.AGGREGATE(15,6,(ROW(Tableyear1[])-ROW(INDEX(Tableyear1[],1,1))+1)/(YEAR(Tableyear1[])=YEAR(M1216)),1)),P1216+(O1216-INDEX(Table2xAcq.1[],_xlfn.AGGREGATE(15,6,(ROW(Tableyear1[])-ROW(INDEX(Tableyear1[],1,1))+1)/(YEAR(Tableyear1[])=YEAR(M1216)),1)))*$C$25,P1216-MAX($Q$2:Q1216)*$C$19),P1216)*(1+Tbill_YTM)^(1/52)</f>
        <v/>
      </c>
      <c r="Q1217" s="72">
        <f>SUM(N1217:P1217)</f>
        <v/>
      </c>
      <c r="R1217" s="72">
        <f>IF(YEAR(M1217)&lt;&gt;YEAR(M1216), R1216*EXP($C$20/52)+(-MAX(Q$2:Q1216)*$C$19), R1216*EXP($C$20/52))</f>
        <v/>
      </c>
      <c r="S1217" s="73">
        <f>Q1217/-R1217</f>
        <v/>
      </c>
      <c r="T1217" s="67" t="n"/>
      <c r="U1217" s="67" t="n"/>
      <c r="V1217" s="67" t="n"/>
    </row>
    <row r="1218">
      <c r="H1218" s="104" t="n">
        <v>39832</v>
      </c>
      <c r="I1218" s="105" t="n">
        <v>1175.89001464843</v>
      </c>
      <c r="J1218" s="106" t="n">
        <v>0.76849615573883</v>
      </c>
      <c r="K1218" s="107">
        <f>K1217*(1+Tbill_YTM)^(1/52)</f>
        <v/>
      </c>
      <c r="L1218" s="67" t="n"/>
      <c r="M1218" s="104" t="n">
        <v>39832</v>
      </c>
      <c r="N1218" s="108">
        <f>N1217*($I1218/$I1217)</f>
        <v/>
      </c>
      <c r="O1218" s="108">
        <f t="array" ref="O1218">IF(YEAR(M1218)&lt;&gt;YEAR(M1217),IF(O1217&gt;INDEX(Table2xAcq.1[],_xlfn.AGGREGATE(15,6,(ROW(Tableyear1[])-ROW(INDEX(Tableyear1[],1,1))+1)/(YEAR(Tableyear1[])=YEAR(M1217)),1)),O1217-(O1217-INDEX(Table2xAcq.1[],_xlfn.AGGREGATE(15,6,(ROW(Tableyear1[])-ROW(INDEX(Tableyear1[],1,1))+1)/(YEAR(Tableyear1[])=YEAR(M1217)),1)))*$C$25,O1217+MAX($Q$2:Q1217)*$C$19),O1217)*($J1218/$J1217)</f>
        <v/>
      </c>
      <c r="P1218" s="108">
        <f t="array" ref="P1218">IF(YEAR(M1218)&lt;&gt;YEAR(M1217),IF(O1217&gt;INDEX(Table2xAcq.1[],_xlfn.AGGREGATE(15,6,(ROW(Tableyear1[])-ROW(INDEX(Tableyear1[],1,1))+1)/(YEAR(Tableyear1[])=YEAR(M1217)),1)),P1217+(O1217-INDEX(Table2xAcq.1[],_xlfn.AGGREGATE(15,6,(ROW(Tableyear1[])-ROW(INDEX(Tableyear1[],1,1))+1)/(YEAR(Tableyear1[])=YEAR(M1217)),1)))*$C$25,P1217-MAX($Q$2:Q1217)*$C$19),P1217)*(1+Tbill_YTM)^(1/52)</f>
        <v/>
      </c>
      <c r="Q1218" s="72">
        <f>SUM(N1218:P1218)</f>
        <v/>
      </c>
      <c r="R1218" s="72">
        <f>IF(YEAR(M1218)&lt;&gt;YEAR(M1217), R1217*EXP($C$20/52)+(-MAX(Q$2:Q1217)*$C$19), R1217*EXP($C$20/52))</f>
        <v/>
      </c>
      <c r="S1218" s="73">
        <f>Q1218/-R1218</f>
        <v/>
      </c>
      <c r="T1218" s="67" t="n"/>
      <c r="U1218" s="67" t="n"/>
      <c r="V1218" s="67" t="n"/>
    </row>
    <row r="1219">
      <c r="H1219" s="104" t="n">
        <v>39839</v>
      </c>
      <c r="I1219" s="105" t="n">
        <v>1180.25</v>
      </c>
      <c r="J1219" s="106" t="n">
        <v>0.774612188339233</v>
      </c>
      <c r="K1219" s="107">
        <f>K1218*(1+Tbill_YTM)^(1/52)</f>
        <v/>
      </c>
      <c r="L1219" s="67" t="n"/>
      <c r="M1219" s="104" t="n">
        <v>39839</v>
      </c>
      <c r="N1219" s="108">
        <f>N1218*($I1219/$I1218)</f>
        <v/>
      </c>
      <c r="O1219" s="108">
        <f t="array" ref="O1219">IF(YEAR(M1219)&lt;&gt;YEAR(M1218),IF(O1218&gt;INDEX(Table2xAcq.1[],_xlfn.AGGREGATE(15,6,(ROW(Tableyear1[])-ROW(INDEX(Tableyear1[],1,1))+1)/(YEAR(Tableyear1[])=YEAR(M1218)),1)),O1218-(O1218-INDEX(Table2xAcq.1[],_xlfn.AGGREGATE(15,6,(ROW(Tableyear1[])-ROW(INDEX(Tableyear1[],1,1))+1)/(YEAR(Tableyear1[])=YEAR(M1218)),1)))*$C$25,O1218+MAX($Q$2:Q1218)*$C$19),O1218)*($J1219/$J1218)</f>
        <v/>
      </c>
      <c r="P1219" s="108">
        <f t="array" ref="P1219">IF(YEAR(M1219)&lt;&gt;YEAR(M1218),IF(O1218&gt;INDEX(Table2xAcq.1[],_xlfn.AGGREGATE(15,6,(ROW(Tableyear1[])-ROW(INDEX(Tableyear1[],1,1))+1)/(YEAR(Tableyear1[])=YEAR(M1218)),1)),P1218+(O1218-INDEX(Table2xAcq.1[],_xlfn.AGGREGATE(15,6,(ROW(Tableyear1[])-ROW(INDEX(Tableyear1[],1,1))+1)/(YEAR(Tableyear1[])=YEAR(M1218)),1)))*$C$25,P1218-MAX($Q$2:Q1218)*$C$19),P1218)*(1+Tbill_YTM)^(1/52)</f>
        <v/>
      </c>
      <c r="Q1219" s="72">
        <f>SUM(N1219:P1219)</f>
        <v/>
      </c>
      <c r="R1219" s="72">
        <f>IF(YEAR(M1219)&lt;&gt;YEAR(M1218), R1218*EXP($C$20/52)+(-MAX(Q$2:Q1218)*$C$19), R1218*EXP($C$20/52))</f>
        <v/>
      </c>
      <c r="S1219" s="73">
        <f>Q1219/-R1219</f>
        <v/>
      </c>
      <c r="T1219" s="67" t="n"/>
      <c r="U1219" s="67" t="n"/>
      <c r="V1219" s="67" t="n"/>
    </row>
    <row r="1220">
      <c r="H1220" s="104" t="n">
        <v>39846</v>
      </c>
      <c r="I1220" s="105" t="n">
        <v>1277.48999023437</v>
      </c>
      <c r="J1220" s="106" t="n">
        <v>0.901828467845916</v>
      </c>
      <c r="K1220" s="107">
        <f>K1219*(1+Tbill_YTM)^(1/52)</f>
        <v/>
      </c>
      <c r="L1220" s="67" t="n"/>
      <c r="M1220" s="104" t="n">
        <v>39846</v>
      </c>
      <c r="N1220" s="108">
        <f>N1219*($I1220/$I1219)</f>
        <v/>
      </c>
      <c r="O1220" s="108">
        <f t="array" ref="O1220">IF(YEAR(M1220)&lt;&gt;YEAR(M1219),IF(O1219&gt;INDEX(Table2xAcq.1[],_xlfn.AGGREGATE(15,6,(ROW(Tableyear1[])-ROW(INDEX(Tableyear1[],1,1))+1)/(YEAR(Tableyear1[])=YEAR(M1219)),1)),O1219-(O1219-INDEX(Table2xAcq.1[],_xlfn.AGGREGATE(15,6,(ROW(Tableyear1[])-ROW(INDEX(Tableyear1[],1,1))+1)/(YEAR(Tableyear1[])=YEAR(M1219)),1)))*$C$25,O1219+MAX($Q$2:Q1219)*$C$19),O1219)*($J1220/$J1219)</f>
        <v/>
      </c>
      <c r="P1220" s="108">
        <f t="array" ref="P1220">IF(YEAR(M1220)&lt;&gt;YEAR(M1219),IF(O1219&gt;INDEX(Table2xAcq.1[],_xlfn.AGGREGATE(15,6,(ROW(Tableyear1[])-ROW(INDEX(Tableyear1[],1,1))+1)/(YEAR(Tableyear1[])=YEAR(M1219)),1)),P1219+(O1219-INDEX(Table2xAcq.1[],_xlfn.AGGREGATE(15,6,(ROW(Tableyear1[])-ROW(INDEX(Tableyear1[],1,1))+1)/(YEAR(Tableyear1[])=YEAR(M1219)),1)))*$C$25,P1219-MAX($Q$2:Q1219)*$C$19),P1219)*(1+Tbill_YTM)^(1/52)</f>
        <v/>
      </c>
      <c r="Q1220" s="72">
        <f>SUM(N1220:P1220)</f>
        <v/>
      </c>
      <c r="R1220" s="72">
        <f>IF(YEAR(M1220)&lt;&gt;YEAR(M1219), R1219*EXP($C$20/52)+(-MAX(Q$2:Q1219)*$C$19), R1219*EXP($C$20/52))</f>
        <v/>
      </c>
      <c r="S1220" s="73">
        <f>Q1220/-R1220</f>
        <v/>
      </c>
      <c r="T1220" s="67" t="n"/>
      <c r="U1220" s="67" t="n"/>
      <c r="V1220" s="67" t="n"/>
    </row>
    <row r="1221">
      <c r="H1221" s="104" t="n">
        <v>39853</v>
      </c>
      <c r="I1221" s="105" t="n">
        <v>1236.84997558593</v>
      </c>
      <c r="J1221" s="106" t="n">
        <v>0.847088396549224</v>
      </c>
      <c r="K1221" s="107">
        <f>K1220*(1+Tbill_YTM)^(1/52)</f>
        <v/>
      </c>
      <c r="L1221" s="67" t="n"/>
      <c r="M1221" s="104" t="n">
        <v>39853</v>
      </c>
      <c r="N1221" s="108">
        <f>N1220*($I1221/$I1220)</f>
        <v/>
      </c>
      <c r="O1221" s="108">
        <f t="array" ref="O1221">IF(YEAR(M1221)&lt;&gt;YEAR(M1220),IF(O1220&gt;INDEX(Table2xAcq.1[],_xlfn.AGGREGATE(15,6,(ROW(Tableyear1[])-ROW(INDEX(Tableyear1[],1,1))+1)/(YEAR(Tableyear1[])=YEAR(M1220)),1)),O1220-(O1220-INDEX(Table2xAcq.1[],_xlfn.AGGREGATE(15,6,(ROW(Tableyear1[])-ROW(INDEX(Tableyear1[],1,1))+1)/(YEAR(Tableyear1[])=YEAR(M1220)),1)))*$C$25,O1220+MAX($Q$2:Q1220)*$C$19),O1220)*($J1221/$J1220)</f>
        <v/>
      </c>
      <c r="P1221" s="108">
        <f t="array" ref="P1221">IF(YEAR(M1221)&lt;&gt;YEAR(M1220),IF(O1220&gt;INDEX(Table2xAcq.1[],_xlfn.AGGREGATE(15,6,(ROW(Tableyear1[])-ROW(INDEX(Tableyear1[],1,1))+1)/(YEAR(Tableyear1[])=YEAR(M1220)),1)),P1220+(O1220-INDEX(Table2xAcq.1[],_xlfn.AGGREGATE(15,6,(ROW(Tableyear1[])-ROW(INDEX(Tableyear1[],1,1))+1)/(YEAR(Tableyear1[])=YEAR(M1220)),1)))*$C$25,P1220-MAX($Q$2:Q1220)*$C$19),P1220)*(1+Tbill_YTM)^(1/52)</f>
        <v/>
      </c>
      <c r="Q1221" s="72">
        <f>SUM(N1221:P1221)</f>
        <v/>
      </c>
      <c r="R1221" s="72">
        <f>IF(YEAR(M1221)&lt;&gt;YEAR(M1220), R1220*EXP($C$20/52)+(-MAX(Q$2:Q1220)*$C$19), R1220*EXP($C$20/52))</f>
        <v/>
      </c>
      <c r="S1221" s="73">
        <f>Q1221/-R1221</f>
        <v/>
      </c>
      <c r="T1221" s="67" t="n"/>
      <c r="U1221" s="67" t="n"/>
      <c r="V1221" s="67" t="n"/>
    </row>
    <row r="1222">
      <c r="E1222" s="4" t="n"/>
      <c r="F1222" s="4" t="n"/>
      <c r="H1222" s="104" t="n">
        <v>39860</v>
      </c>
      <c r="I1222" s="105" t="n">
        <v>1172.7099609375</v>
      </c>
      <c r="J1222" s="106" t="n">
        <v>0.760545134544372</v>
      </c>
      <c r="K1222" s="107">
        <f>K1221*(1+Tbill_YTM)^(1/52)</f>
        <v/>
      </c>
      <c r="L1222" s="67" t="n"/>
      <c r="M1222" s="104" t="n">
        <v>39860</v>
      </c>
      <c r="N1222" s="108">
        <f>N1221*($I1222/$I1221)</f>
        <v/>
      </c>
      <c r="O1222" s="108">
        <f t="array" ref="O1222">IF(YEAR(M1222)&lt;&gt;YEAR(M1221),IF(O1221&gt;INDEX(Table2xAcq.1[],_xlfn.AGGREGATE(15,6,(ROW(Tableyear1[])-ROW(INDEX(Tableyear1[],1,1))+1)/(YEAR(Tableyear1[])=YEAR(M1221)),1)),O1221-(O1221-INDEX(Table2xAcq.1[],_xlfn.AGGREGATE(15,6,(ROW(Tableyear1[])-ROW(INDEX(Tableyear1[],1,1))+1)/(YEAR(Tableyear1[])=YEAR(M1221)),1)))*$C$25,O1221+MAX($Q$2:Q1221)*$C$19),O1221)*($J1222/$J1221)</f>
        <v/>
      </c>
      <c r="P1222" s="108">
        <f t="array" ref="P1222">IF(YEAR(M1222)&lt;&gt;YEAR(M1221),IF(O1221&gt;INDEX(Table2xAcq.1[],_xlfn.AGGREGATE(15,6,(ROW(Tableyear1[])-ROW(INDEX(Tableyear1[],1,1))+1)/(YEAR(Tableyear1[])=YEAR(M1221)),1)),P1221+(O1221-INDEX(Table2xAcq.1[],_xlfn.AGGREGATE(15,6,(ROW(Tableyear1[])-ROW(INDEX(Tableyear1[],1,1))+1)/(YEAR(Tableyear1[])=YEAR(M1221)),1)))*$C$25,P1221-MAX($Q$2:Q1221)*$C$19),P1221)*(1+Tbill_YTM)^(1/52)</f>
        <v/>
      </c>
      <c r="Q1222" s="72">
        <f>SUM(N1222:P1222)</f>
        <v/>
      </c>
      <c r="R1222" s="72">
        <f>IF(YEAR(M1222)&lt;&gt;YEAR(M1221), R1221*EXP($C$20/52)+(-MAX(Q$2:Q1221)*$C$19), R1221*EXP($C$20/52))</f>
        <v/>
      </c>
      <c r="S1222" s="73">
        <f>Q1222/-R1222</f>
        <v/>
      </c>
      <c r="T1222" s="67" t="n"/>
      <c r="U1222" s="67" t="n"/>
      <c r="V1222" s="67" t="n"/>
    </row>
    <row r="1223">
      <c r="B1223" s="27" t="n"/>
      <c r="C1223" s="4" t="n"/>
      <c r="D1223" s="4" t="n"/>
      <c r="H1223" s="104" t="n">
        <v>39867</v>
      </c>
      <c r="I1223" s="105" t="n">
        <v>1116.98999023437</v>
      </c>
      <c r="J1223" s="106" t="n">
        <v>0.688679814338684</v>
      </c>
      <c r="K1223" s="107">
        <f>K1222*(1+Tbill_YTM)^(1/52)</f>
        <v/>
      </c>
      <c r="L1223" s="67" t="n"/>
      <c r="M1223" s="104" t="n">
        <v>39867</v>
      </c>
      <c r="N1223" s="108">
        <f>N1222*($I1223/$I1222)</f>
        <v/>
      </c>
      <c r="O1223" s="108">
        <f t="array" ref="O1223">IF(YEAR(M1223)&lt;&gt;YEAR(M1222),IF(O1222&gt;INDEX(Table2xAcq.1[],_xlfn.AGGREGATE(15,6,(ROW(Tableyear1[])-ROW(INDEX(Tableyear1[],1,1))+1)/(YEAR(Tableyear1[])=YEAR(M1222)),1)),O1222-(O1222-INDEX(Table2xAcq.1[],_xlfn.AGGREGATE(15,6,(ROW(Tableyear1[])-ROW(INDEX(Tableyear1[],1,1))+1)/(YEAR(Tableyear1[])=YEAR(M1222)),1)))*$C$25,O1222+MAX($Q$2:Q1222)*$C$19),O1222)*($J1223/$J1222)</f>
        <v/>
      </c>
      <c r="P1223" s="108">
        <f t="array" ref="P1223">IF(YEAR(M1223)&lt;&gt;YEAR(M1222),IF(O1222&gt;INDEX(Table2xAcq.1[],_xlfn.AGGREGATE(15,6,(ROW(Tableyear1[])-ROW(INDEX(Tableyear1[],1,1))+1)/(YEAR(Tableyear1[])=YEAR(M1222)),1)),P1222+(O1222-INDEX(Table2xAcq.1[],_xlfn.AGGREGATE(15,6,(ROW(Tableyear1[])-ROW(INDEX(Tableyear1[],1,1))+1)/(YEAR(Tableyear1[])=YEAR(M1222)),1)))*$C$25,P1222-MAX($Q$2:Q1222)*$C$19),P1222)*(1+Tbill_YTM)^(1/52)</f>
        <v/>
      </c>
      <c r="Q1223" s="72">
        <f>SUM(N1223:P1223)</f>
        <v/>
      </c>
      <c r="R1223" s="72">
        <f>IF(YEAR(M1223)&lt;&gt;YEAR(M1222), R1222*EXP($C$20/52)+(-MAX(Q$2:Q1222)*$C$19), R1222*EXP($C$20/52))</f>
        <v/>
      </c>
      <c r="S1223" s="73">
        <f>Q1223/-R1223</f>
        <v/>
      </c>
      <c r="T1223" s="67" t="n"/>
      <c r="U1223" s="67" t="n"/>
      <c r="V1223" s="67" t="n"/>
    </row>
    <row r="1224">
      <c r="H1224" s="104" t="n">
        <v>39874</v>
      </c>
      <c r="I1224" s="105" t="n">
        <v>1064.69995117187</v>
      </c>
      <c r="J1224" s="106" t="n">
        <v>0.627824485301971</v>
      </c>
      <c r="K1224" s="107">
        <f>K1223*(1+Tbill_YTM)^(1/52)</f>
        <v/>
      </c>
      <c r="L1224" s="67" t="n"/>
      <c r="M1224" s="104" t="n">
        <v>39874</v>
      </c>
      <c r="N1224" s="108">
        <f>N1223*($I1224/$I1223)</f>
        <v/>
      </c>
      <c r="O1224" s="108">
        <f t="array" ref="O1224">IF(YEAR(M1224)&lt;&gt;YEAR(M1223),IF(O1223&gt;INDEX(Table2xAcq.1[],_xlfn.AGGREGATE(15,6,(ROW(Tableyear1[])-ROW(INDEX(Tableyear1[],1,1))+1)/(YEAR(Tableyear1[])=YEAR(M1223)),1)),O1223-(O1223-INDEX(Table2xAcq.1[],_xlfn.AGGREGATE(15,6,(ROW(Tableyear1[])-ROW(INDEX(Tableyear1[],1,1))+1)/(YEAR(Tableyear1[])=YEAR(M1223)),1)))*$C$25,O1223+MAX($Q$2:Q1223)*$C$19),O1223)*($J1224/$J1223)</f>
        <v/>
      </c>
      <c r="P1224" s="108">
        <f t="array" ref="P1224">IF(YEAR(M1224)&lt;&gt;YEAR(M1223),IF(O1223&gt;INDEX(Table2xAcq.1[],_xlfn.AGGREGATE(15,6,(ROW(Tableyear1[])-ROW(INDEX(Tableyear1[],1,1))+1)/(YEAR(Tableyear1[])=YEAR(M1223)),1)),P1223+(O1223-INDEX(Table2xAcq.1[],_xlfn.AGGREGATE(15,6,(ROW(Tableyear1[])-ROW(INDEX(Tableyear1[],1,1))+1)/(YEAR(Tableyear1[])=YEAR(M1223)),1)))*$C$25,P1223-MAX($Q$2:Q1223)*$C$19),P1223)*(1+Tbill_YTM)^(1/52)</f>
        <v/>
      </c>
      <c r="Q1224" s="72">
        <f>SUM(N1224:P1224)</f>
        <v/>
      </c>
      <c r="R1224" s="72">
        <f>IF(YEAR(M1224)&lt;&gt;YEAR(M1223), R1223*EXP($C$20/52)+(-MAX(Q$2:Q1223)*$C$19), R1223*EXP($C$20/52))</f>
        <v/>
      </c>
      <c r="S1224" s="73">
        <f>Q1224/-R1224</f>
        <v/>
      </c>
      <c r="T1224" s="67" t="n"/>
      <c r="U1224" s="67" t="n"/>
      <c r="V1224" s="67" t="n"/>
    </row>
    <row r="1225">
      <c r="H1225" s="104" t="n">
        <v>39881</v>
      </c>
      <c r="I1225" s="105" t="n">
        <v>1168.52001953125</v>
      </c>
      <c r="J1225" s="106" t="n">
        <v>0.74494844675064</v>
      </c>
      <c r="K1225" s="107">
        <f>K1224*(1+Tbill_YTM)^(1/52)</f>
        <v/>
      </c>
      <c r="L1225" s="67" t="n"/>
      <c r="M1225" s="104" t="n">
        <v>39881</v>
      </c>
      <c r="N1225" s="108">
        <f>N1224*($I1225/$I1224)</f>
        <v/>
      </c>
      <c r="O1225" s="108">
        <f t="array" ref="O1225">IF(YEAR(M1225)&lt;&gt;YEAR(M1224),IF(O1224&gt;INDEX(Table2xAcq.1[],_xlfn.AGGREGATE(15,6,(ROW(Tableyear1[])-ROW(INDEX(Tableyear1[],1,1))+1)/(YEAR(Tableyear1[])=YEAR(M1224)),1)),O1224-(O1224-INDEX(Table2xAcq.1[],_xlfn.AGGREGATE(15,6,(ROW(Tableyear1[])-ROW(INDEX(Tableyear1[],1,1))+1)/(YEAR(Tableyear1[])=YEAR(M1224)),1)))*$C$25,O1224+MAX($Q$2:Q1224)*$C$19),O1224)*($J1225/$J1224)</f>
        <v/>
      </c>
      <c r="P1225" s="108">
        <f t="array" ref="P1225">IF(YEAR(M1225)&lt;&gt;YEAR(M1224),IF(O1224&gt;INDEX(Table2xAcq.1[],_xlfn.AGGREGATE(15,6,(ROW(Tableyear1[])-ROW(INDEX(Tableyear1[],1,1))+1)/(YEAR(Tableyear1[])=YEAR(M1224)),1)),P1224+(O1224-INDEX(Table2xAcq.1[],_xlfn.AGGREGATE(15,6,(ROW(Tableyear1[])-ROW(INDEX(Tableyear1[],1,1))+1)/(YEAR(Tableyear1[])=YEAR(M1224)),1)))*$C$25,P1224-MAX($Q$2:Q1224)*$C$19),P1224)*(1+Tbill_YTM)^(1/52)</f>
        <v/>
      </c>
      <c r="Q1225" s="72">
        <f>SUM(N1225:P1225)</f>
        <v/>
      </c>
      <c r="R1225" s="72">
        <f>IF(YEAR(M1225)&lt;&gt;YEAR(M1224), R1224*EXP($C$20/52)+(-MAX(Q$2:Q1224)*$C$19), R1224*EXP($C$20/52))</f>
        <v/>
      </c>
      <c r="S1225" s="73">
        <f>Q1225/-R1225</f>
        <v/>
      </c>
      <c r="T1225" s="67" t="n"/>
      <c r="U1225" s="67" t="n"/>
      <c r="V1225" s="67" t="n"/>
    </row>
    <row r="1226">
      <c r="H1226" s="104" t="n">
        <v>39888</v>
      </c>
      <c r="I1226" s="105" t="n">
        <v>1187.18005371093</v>
      </c>
      <c r="J1226" s="106" t="n">
        <v>0.7681899070739741</v>
      </c>
      <c r="K1226" s="107">
        <f>K1225*(1+Tbill_YTM)^(1/52)</f>
        <v/>
      </c>
      <c r="L1226" s="67" t="n"/>
      <c r="M1226" s="104" t="n">
        <v>39888</v>
      </c>
      <c r="N1226" s="108">
        <f>N1225*($I1226/$I1225)</f>
        <v/>
      </c>
      <c r="O1226" s="108">
        <f t="array" ref="O1226">IF(YEAR(M1226)&lt;&gt;YEAR(M1225),IF(O1225&gt;INDEX(Table2xAcq.1[],_xlfn.AGGREGATE(15,6,(ROW(Tableyear1[])-ROW(INDEX(Tableyear1[],1,1))+1)/(YEAR(Tableyear1[])=YEAR(M1225)),1)),O1225-(O1225-INDEX(Table2xAcq.1[],_xlfn.AGGREGATE(15,6,(ROW(Tableyear1[])-ROW(INDEX(Tableyear1[],1,1))+1)/(YEAR(Tableyear1[])=YEAR(M1225)),1)))*$C$25,O1225+MAX($Q$2:Q1225)*$C$19),O1225)*($J1226/$J1225)</f>
        <v/>
      </c>
      <c r="P1226" s="108">
        <f t="array" ref="P1226">IF(YEAR(M1226)&lt;&gt;YEAR(M1225),IF(O1225&gt;INDEX(Table2xAcq.1[],_xlfn.AGGREGATE(15,6,(ROW(Tableyear1[])-ROW(INDEX(Tableyear1[],1,1))+1)/(YEAR(Tableyear1[])=YEAR(M1225)),1)),P1225+(O1225-INDEX(Table2xAcq.1[],_xlfn.AGGREGATE(15,6,(ROW(Tableyear1[])-ROW(INDEX(Tableyear1[],1,1))+1)/(YEAR(Tableyear1[])=YEAR(M1225)),1)))*$C$25,P1225-MAX($Q$2:Q1225)*$C$19),P1225)*(1+Tbill_YTM)^(1/52)</f>
        <v/>
      </c>
      <c r="Q1226" s="72">
        <f>SUM(N1226:P1226)</f>
        <v/>
      </c>
      <c r="R1226" s="72">
        <f>IF(YEAR(M1226)&lt;&gt;YEAR(M1225), R1225*EXP($C$20/52)+(-MAX(Q$2:Q1225)*$C$19), R1225*EXP($C$20/52))</f>
        <v/>
      </c>
      <c r="S1226" s="73">
        <f>Q1226/-R1226</f>
        <v/>
      </c>
      <c r="T1226" s="67" t="n"/>
      <c r="U1226" s="67" t="n"/>
      <c r="V1226" s="67" t="n"/>
    </row>
    <row r="1227">
      <c r="H1227" s="104" t="n">
        <v>39895</v>
      </c>
      <c r="I1227" s="105" t="n">
        <v>1251.46997070312</v>
      </c>
      <c r="J1227" s="106" t="n">
        <v>0.850757896900177</v>
      </c>
      <c r="K1227" s="107">
        <f>K1226*(1+Tbill_YTM)^(1/52)</f>
        <v/>
      </c>
      <c r="L1227" s="67" t="n"/>
      <c r="M1227" s="104" t="n">
        <v>39895</v>
      </c>
      <c r="N1227" s="108">
        <f>N1226*($I1227/$I1226)</f>
        <v/>
      </c>
      <c r="O1227" s="108">
        <f t="array" ref="O1227">IF(YEAR(M1227)&lt;&gt;YEAR(M1226),IF(O1226&gt;INDEX(Table2xAcq.1[],_xlfn.AGGREGATE(15,6,(ROW(Tableyear1[])-ROW(INDEX(Tableyear1[],1,1))+1)/(YEAR(Tableyear1[])=YEAR(M1226)),1)),O1226-(O1226-INDEX(Table2xAcq.1[],_xlfn.AGGREGATE(15,6,(ROW(Tableyear1[])-ROW(INDEX(Tableyear1[],1,1))+1)/(YEAR(Tableyear1[])=YEAR(M1226)),1)))*$C$25,O1226+MAX($Q$2:Q1226)*$C$19),O1226)*($J1227/$J1226)</f>
        <v/>
      </c>
      <c r="P1227" s="108">
        <f t="array" ref="P1227">IF(YEAR(M1227)&lt;&gt;YEAR(M1226),IF(O1226&gt;INDEX(Table2xAcq.1[],_xlfn.AGGREGATE(15,6,(ROW(Tableyear1[])-ROW(INDEX(Tableyear1[],1,1))+1)/(YEAR(Tableyear1[])=YEAR(M1226)),1)),P1226+(O1226-INDEX(Table2xAcq.1[],_xlfn.AGGREGATE(15,6,(ROW(Tableyear1[])-ROW(INDEX(Tableyear1[],1,1))+1)/(YEAR(Tableyear1[])=YEAR(M1226)),1)))*$C$25,P1226-MAX($Q$2:Q1226)*$C$19),P1226)*(1+Tbill_YTM)^(1/52)</f>
        <v/>
      </c>
      <c r="Q1227" s="72">
        <f>SUM(N1227:P1227)</f>
        <v/>
      </c>
      <c r="R1227" s="72">
        <f>IF(YEAR(M1227)&lt;&gt;YEAR(M1226), R1226*EXP($C$20/52)+(-MAX(Q$2:Q1226)*$C$19), R1226*EXP($C$20/52))</f>
        <v/>
      </c>
      <c r="S1227" s="73">
        <f>Q1227/-R1227</f>
        <v/>
      </c>
      <c r="T1227" s="67" t="n"/>
      <c r="U1227" s="67" t="n"/>
      <c r="V1227" s="67" t="n"/>
    </row>
    <row r="1228">
      <c r="H1228" s="104" t="n">
        <v>39902</v>
      </c>
      <c r="I1228" s="105" t="n">
        <v>1316.16003417968</v>
      </c>
      <c r="J1228" s="106" t="n">
        <v>0.936384260654449</v>
      </c>
      <c r="K1228" s="107">
        <f>K1227*(1+Tbill_YTM)^(1/52)</f>
        <v/>
      </c>
      <c r="L1228" s="67" t="n"/>
      <c r="M1228" s="104" t="n">
        <v>39902</v>
      </c>
      <c r="N1228" s="108">
        <f>N1227*($I1228/$I1227)</f>
        <v/>
      </c>
      <c r="O1228" s="108">
        <f t="array" ref="O1228">IF(YEAR(M1228)&lt;&gt;YEAR(M1227),IF(O1227&gt;INDEX(Table2xAcq.1[],_xlfn.AGGREGATE(15,6,(ROW(Tableyear1[])-ROW(INDEX(Tableyear1[],1,1))+1)/(YEAR(Tableyear1[])=YEAR(M1227)),1)),O1227-(O1227-INDEX(Table2xAcq.1[],_xlfn.AGGREGATE(15,6,(ROW(Tableyear1[])-ROW(INDEX(Tableyear1[],1,1))+1)/(YEAR(Tableyear1[])=YEAR(M1227)),1)))*$C$25,O1227+MAX($Q$2:Q1227)*$C$19),O1227)*($J1228/$J1227)</f>
        <v/>
      </c>
      <c r="P1228" s="108">
        <f t="array" ref="P1228">IF(YEAR(M1228)&lt;&gt;YEAR(M1227),IF(O1227&gt;INDEX(Table2xAcq.1[],_xlfn.AGGREGATE(15,6,(ROW(Tableyear1[])-ROW(INDEX(Tableyear1[],1,1))+1)/(YEAR(Tableyear1[])=YEAR(M1227)),1)),P1227+(O1227-INDEX(Table2xAcq.1[],_xlfn.AGGREGATE(15,6,(ROW(Tableyear1[])-ROW(INDEX(Tableyear1[],1,1))+1)/(YEAR(Tableyear1[])=YEAR(M1227)),1)))*$C$25,P1227-MAX($Q$2:Q1227)*$C$19),P1227)*(1+Tbill_YTM)^(1/52)</f>
        <v/>
      </c>
      <c r="Q1228" s="72">
        <f>SUM(N1228:P1228)</f>
        <v/>
      </c>
      <c r="R1228" s="72">
        <f>IF(YEAR(M1228)&lt;&gt;YEAR(M1227), R1227*EXP($C$20/52)+(-MAX(Q$2:Q1227)*$C$19), R1227*EXP($C$20/52))</f>
        <v/>
      </c>
      <c r="S1228" s="73">
        <f>Q1228/-R1228</f>
        <v/>
      </c>
      <c r="T1228" s="67" t="n"/>
      <c r="U1228" s="67" t="n"/>
      <c r="V1228" s="67" t="n"/>
    </row>
    <row r="1229">
      <c r="H1229" s="104" t="n">
        <v>39909</v>
      </c>
      <c r="I1229" s="105" t="n">
        <v>1340.28002929687</v>
      </c>
      <c r="J1229" s="106" t="n">
        <v>0.9678831100463861</v>
      </c>
      <c r="K1229" s="107">
        <f>K1228*(1+Tbill_YTM)^(1/52)</f>
        <v/>
      </c>
      <c r="L1229" s="67" t="n"/>
      <c r="M1229" s="104" t="n">
        <v>39909</v>
      </c>
      <c r="N1229" s="108">
        <f>N1228*($I1229/$I1228)</f>
        <v/>
      </c>
      <c r="O1229" s="108">
        <f t="array" ref="O1229">IF(YEAR(M1229)&lt;&gt;YEAR(M1228),IF(O1228&gt;INDEX(Table2xAcq.1[],_xlfn.AGGREGATE(15,6,(ROW(Tableyear1[])-ROW(INDEX(Tableyear1[],1,1))+1)/(YEAR(Tableyear1[])=YEAR(M1228)),1)),O1228-(O1228-INDEX(Table2xAcq.1[],_xlfn.AGGREGATE(15,6,(ROW(Tableyear1[])-ROW(INDEX(Tableyear1[],1,1))+1)/(YEAR(Tableyear1[])=YEAR(M1228)),1)))*$C$25,O1228+MAX($Q$2:Q1228)*$C$19),O1228)*($J1229/$J1228)</f>
        <v/>
      </c>
      <c r="P1229" s="108">
        <f t="array" ref="P1229">IF(YEAR(M1229)&lt;&gt;YEAR(M1228),IF(O1228&gt;INDEX(Table2xAcq.1[],_xlfn.AGGREGATE(15,6,(ROW(Tableyear1[])-ROW(INDEX(Tableyear1[],1,1))+1)/(YEAR(Tableyear1[])=YEAR(M1228)),1)),P1228+(O1228-INDEX(Table2xAcq.1[],_xlfn.AGGREGATE(15,6,(ROW(Tableyear1[])-ROW(INDEX(Tableyear1[],1,1))+1)/(YEAR(Tableyear1[])=YEAR(M1228)),1)))*$C$25,P1228-MAX($Q$2:Q1228)*$C$19),P1228)*(1+Tbill_YTM)^(1/52)</f>
        <v/>
      </c>
      <c r="Q1229" s="72">
        <f>SUM(N1229:P1229)</f>
        <v/>
      </c>
      <c r="R1229" s="72">
        <f>IF(YEAR(M1229)&lt;&gt;YEAR(M1228), R1228*EXP($C$20/52)+(-MAX(Q$2:Q1228)*$C$19), R1228*EXP($C$20/52))</f>
        <v/>
      </c>
      <c r="S1229" s="73">
        <f>Q1229/-R1229</f>
        <v/>
      </c>
      <c r="T1229" s="67" t="n"/>
      <c r="U1229" s="67" t="n"/>
      <c r="V1229" s="67" t="n"/>
    </row>
    <row r="1230">
      <c r="H1230" s="104" t="n">
        <v>39916</v>
      </c>
      <c r="I1230" s="105" t="n">
        <v>1353.92004394531</v>
      </c>
      <c r="J1230" s="106" t="n">
        <v>0.986536800861358</v>
      </c>
      <c r="K1230" s="107">
        <f>K1229*(1+Tbill_YTM)^(1/52)</f>
        <v/>
      </c>
      <c r="L1230" s="67" t="n"/>
      <c r="M1230" s="104" t="n">
        <v>39916</v>
      </c>
      <c r="N1230" s="108">
        <f>N1229*($I1230/$I1229)</f>
        <v/>
      </c>
      <c r="O1230" s="108">
        <f t="array" ref="O1230">IF(YEAR(M1230)&lt;&gt;YEAR(M1229),IF(O1229&gt;INDEX(Table2xAcq.1[],_xlfn.AGGREGATE(15,6,(ROW(Tableyear1[])-ROW(INDEX(Tableyear1[],1,1))+1)/(YEAR(Tableyear1[])=YEAR(M1229)),1)),O1229-(O1229-INDEX(Table2xAcq.1[],_xlfn.AGGREGATE(15,6,(ROW(Tableyear1[])-ROW(INDEX(Tableyear1[],1,1))+1)/(YEAR(Tableyear1[])=YEAR(M1229)),1)))*$C$25,O1229+MAX($Q$2:Q1229)*$C$19),O1229)*($J1230/$J1229)</f>
        <v/>
      </c>
      <c r="P1230" s="108">
        <f t="array" ref="P1230">IF(YEAR(M1230)&lt;&gt;YEAR(M1229),IF(O1229&gt;INDEX(Table2xAcq.1[],_xlfn.AGGREGATE(15,6,(ROW(Tableyear1[])-ROW(INDEX(Tableyear1[],1,1))+1)/(YEAR(Tableyear1[])=YEAR(M1229)),1)),P1229+(O1229-INDEX(Table2xAcq.1[],_xlfn.AGGREGATE(15,6,(ROW(Tableyear1[])-ROW(INDEX(Tableyear1[],1,1))+1)/(YEAR(Tableyear1[])=YEAR(M1229)),1)))*$C$25,P1229-MAX($Q$2:Q1229)*$C$19),P1229)*(1+Tbill_YTM)^(1/52)</f>
        <v/>
      </c>
      <c r="Q1230" s="72">
        <f>SUM(N1230:P1230)</f>
        <v/>
      </c>
      <c r="R1230" s="72">
        <f>IF(YEAR(M1230)&lt;&gt;YEAR(M1229), R1229*EXP($C$20/52)+(-MAX(Q$2:Q1229)*$C$19), R1229*EXP($C$20/52))</f>
        <v/>
      </c>
      <c r="S1230" s="73">
        <f>Q1230/-R1230</f>
        <v/>
      </c>
      <c r="T1230" s="67" t="n"/>
      <c r="U1230" s="67" t="n"/>
      <c r="V1230" s="67" t="n"/>
    </row>
    <row r="1231">
      <c r="H1231" s="104" t="n">
        <v>39923</v>
      </c>
      <c r="I1231" s="105" t="n">
        <v>1373.28002929687</v>
      </c>
      <c r="J1231" s="106" t="n">
        <v>1.0103895664215</v>
      </c>
      <c r="K1231" s="107">
        <f>K1230*(1+Tbill_YTM)^(1/52)</f>
        <v/>
      </c>
      <c r="L1231" s="67" t="n"/>
      <c r="M1231" s="104" t="n">
        <v>39923</v>
      </c>
      <c r="N1231" s="108">
        <f>N1230*($I1231/$I1230)</f>
        <v/>
      </c>
      <c r="O1231" s="108">
        <f t="array" ref="O1231">IF(YEAR(M1231)&lt;&gt;YEAR(M1230),IF(O1230&gt;INDEX(Table2xAcq.1[],_xlfn.AGGREGATE(15,6,(ROW(Tableyear1[])-ROW(INDEX(Tableyear1[],1,1))+1)/(YEAR(Tableyear1[])=YEAR(M1230)),1)),O1230-(O1230-INDEX(Table2xAcq.1[],_xlfn.AGGREGATE(15,6,(ROW(Tableyear1[])-ROW(INDEX(Tableyear1[],1,1))+1)/(YEAR(Tableyear1[])=YEAR(M1230)),1)))*$C$25,O1230+MAX($Q$2:Q1230)*$C$19),O1230)*($J1231/$J1230)</f>
        <v/>
      </c>
      <c r="P1231" s="108">
        <f t="array" ref="P1231">IF(YEAR(M1231)&lt;&gt;YEAR(M1230),IF(O1230&gt;INDEX(Table2xAcq.1[],_xlfn.AGGREGATE(15,6,(ROW(Tableyear1[])-ROW(INDEX(Tableyear1[],1,1))+1)/(YEAR(Tableyear1[])=YEAR(M1230)),1)),P1230+(O1230-INDEX(Table2xAcq.1[],_xlfn.AGGREGATE(15,6,(ROW(Tableyear1[])-ROW(INDEX(Tableyear1[],1,1))+1)/(YEAR(Tableyear1[])=YEAR(M1230)),1)))*$C$25,P1230-MAX($Q$2:Q1230)*$C$19),P1230)*(1+Tbill_YTM)^(1/52)</f>
        <v/>
      </c>
      <c r="Q1231" s="72">
        <f>SUM(N1231:P1231)</f>
        <v/>
      </c>
      <c r="R1231" s="72">
        <f>IF(YEAR(M1231)&lt;&gt;YEAR(M1230), R1230*EXP($C$20/52)+(-MAX(Q$2:Q1230)*$C$19), R1230*EXP($C$20/52))</f>
        <v/>
      </c>
      <c r="S1231" s="73">
        <f>Q1231/-R1231</f>
        <v/>
      </c>
      <c r="T1231" s="67" t="n"/>
      <c r="U1231" s="67" t="n"/>
      <c r="V1231" s="67" t="n"/>
    </row>
    <row r="1232">
      <c r="H1232" s="104" t="n">
        <v>39930</v>
      </c>
      <c r="I1232" s="105" t="n">
        <v>1396.61999511718</v>
      </c>
      <c r="J1232" s="106" t="n">
        <v>1.04892182350158</v>
      </c>
      <c r="K1232" s="107">
        <f>K1231*(1+Tbill_YTM)^(1/52)</f>
        <v/>
      </c>
      <c r="L1232" s="67" t="n"/>
      <c r="M1232" s="104" t="n">
        <v>39930</v>
      </c>
      <c r="N1232" s="108">
        <f>N1231*($I1232/$I1231)</f>
        <v/>
      </c>
      <c r="O1232" s="108">
        <f t="array" ref="O1232">IF(YEAR(M1232)&lt;&gt;YEAR(M1231),IF(O1231&gt;INDEX(Table2xAcq.1[],_xlfn.AGGREGATE(15,6,(ROW(Tableyear1[])-ROW(INDEX(Tableyear1[],1,1))+1)/(YEAR(Tableyear1[])=YEAR(M1231)),1)),O1231-(O1231-INDEX(Table2xAcq.1[],_xlfn.AGGREGATE(15,6,(ROW(Tableyear1[])-ROW(INDEX(Tableyear1[],1,1))+1)/(YEAR(Tableyear1[])=YEAR(M1231)),1)))*$C$25,O1231+MAX($Q$2:Q1231)*$C$19),O1231)*($J1232/$J1231)</f>
        <v/>
      </c>
      <c r="P1232" s="108">
        <f t="array" ref="P1232">IF(YEAR(M1232)&lt;&gt;YEAR(M1231),IF(O1231&gt;INDEX(Table2xAcq.1[],_xlfn.AGGREGATE(15,6,(ROW(Tableyear1[])-ROW(INDEX(Tableyear1[],1,1))+1)/(YEAR(Tableyear1[])=YEAR(M1231)),1)),P1231+(O1231-INDEX(Table2xAcq.1[],_xlfn.AGGREGATE(15,6,(ROW(Tableyear1[])-ROW(INDEX(Tableyear1[],1,1))+1)/(YEAR(Tableyear1[])=YEAR(M1231)),1)))*$C$25,P1231-MAX($Q$2:Q1231)*$C$19),P1231)*(1+Tbill_YTM)^(1/52)</f>
        <v/>
      </c>
      <c r="Q1232" s="72">
        <f>SUM(N1232:P1232)</f>
        <v/>
      </c>
      <c r="R1232" s="72">
        <f>IF(YEAR(M1232)&lt;&gt;YEAR(M1231), R1231*EXP($C$20/52)+(-MAX(Q$2:Q1231)*$C$19), R1231*EXP($C$20/52))</f>
        <v/>
      </c>
      <c r="S1232" s="73">
        <f>Q1232/-R1232</f>
        <v/>
      </c>
      <c r="T1232" s="67" t="n"/>
      <c r="U1232" s="67" t="n"/>
      <c r="V1232" s="67" t="n"/>
    </row>
    <row r="1233">
      <c r="H1233" s="104" t="n">
        <v>39937</v>
      </c>
      <c r="I1233" s="105" t="n">
        <v>1394.16003417968</v>
      </c>
      <c r="J1233" s="106" t="n">
        <v>1.0412768125534</v>
      </c>
      <c r="K1233" s="107">
        <f>K1232*(1+Tbill_YTM)^(1/52)</f>
        <v/>
      </c>
      <c r="L1233" s="67" t="n"/>
      <c r="M1233" s="104" t="n">
        <v>39937</v>
      </c>
      <c r="N1233" s="108">
        <f>N1232*($I1233/$I1232)</f>
        <v/>
      </c>
      <c r="O1233" s="108">
        <f t="array" ref="O1233">IF(YEAR(M1233)&lt;&gt;YEAR(M1232),IF(O1232&gt;INDEX(Table2xAcq.1[],_xlfn.AGGREGATE(15,6,(ROW(Tableyear1[])-ROW(INDEX(Tableyear1[],1,1))+1)/(YEAR(Tableyear1[])=YEAR(M1232)),1)),O1232-(O1232-INDEX(Table2xAcq.1[],_xlfn.AGGREGATE(15,6,(ROW(Tableyear1[])-ROW(INDEX(Tableyear1[],1,1))+1)/(YEAR(Tableyear1[])=YEAR(M1232)),1)))*$C$25,O1232+MAX($Q$2:Q1232)*$C$19),O1232)*($J1233/$J1232)</f>
        <v/>
      </c>
      <c r="P1233" s="108">
        <f t="array" ref="P1233">IF(YEAR(M1233)&lt;&gt;YEAR(M1232),IF(O1232&gt;INDEX(Table2xAcq.1[],_xlfn.AGGREGATE(15,6,(ROW(Tableyear1[])-ROW(INDEX(Tableyear1[],1,1))+1)/(YEAR(Tableyear1[])=YEAR(M1232)),1)),P1232+(O1232-INDEX(Table2xAcq.1[],_xlfn.AGGREGATE(15,6,(ROW(Tableyear1[])-ROW(INDEX(Tableyear1[],1,1))+1)/(YEAR(Tableyear1[])=YEAR(M1232)),1)))*$C$25,P1232-MAX($Q$2:Q1232)*$C$19),P1232)*(1+Tbill_YTM)^(1/52)</f>
        <v/>
      </c>
      <c r="Q1233" s="72">
        <f>SUM(N1233:P1233)</f>
        <v/>
      </c>
      <c r="R1233" s="72">
        <f>IF(YEAR(M1233)&lt;&gt;YEAR(M1232), R1232*EXP($C$20/52)+(-MAX(Q$2:Q1232)*$C$19), R1232*EXP($C$20/52))</f>
        <v/>
      </c>
      <c r="S1233" s="73">
        <f>Q1233/-R1233</f>
        <v/>
      </c>
      <c r="T1233" s="67" t="n"/>
      <c r="U1233" s="67" t="n"/>
      <c r="V1233" s="67" t="n"/>
    </row>
    <row r="1234">
      <c r="H1234" s="104" t="n">
        <v>39944</v>
      </c>
      <c r="I1234" s="105" t="n">
        <v>1355.10998535156</v>
      </c>
      <c r="J1234" s="106" t="n">
        <v>0.983785033226013</v>
      </c>
      <c r="K1234" s="107">
        <f>K1233*(1+Tbill_YTM)^(1/52)</f>
        <v/>
      </c>
      <c r="L1234" s="67" t="n"/>
      <c r="M1234" s="104" t="n">
        <v>39944</v>
      </c>
      <c r="N1234" s="108">
        <f>N1233*($I1234/$I1233)</f>
        <v/>
      </c>
      <c r="O1234" s="108">
        <f t="array" ref="O1234">IF(YEAR(M1234)&lt;&gt;YEAR(M1233),IF(O1233&gt;INDEX(Table2xAcq.1[],_xlfn.AGGREGATE(15,6,(ROW(Tableyear1[])-ROW(INDEX(Tableyear1[],1,1))+1)/(YEAR(Tableyear1[])=YEAR(M1233)),1)),O1233-(O1233-INDEX(Table2xAcq.1[],_xlfn.AGGREGATE(15,6,(ROW(Tableyear1[])-ROW(INDEX(Tableyear1[],1,1))+1)/(YEAR(Tableyear1[])=YEAR(M1233)),1)))*$C$25,O1233+MAX($Q$2:Q1233)*$C$19),O1233)*($J1234/$J1233)</f>
        <v/>
      </c>
      <c r="P1234" s="108">
        <f t="array" ref="P1234">IF(YEAR(M1234)&lt;&gt;YEAR(M1233),IF(O1233&gt;INDEX(Table2xAcq.1[],_xlfn.AGGREGATE(15,6,(ROW(Tableyear1[])-ROW(INDEX(Tableyear1[],1,1))+1)/(YEAR(Tableyear1[])=YEAR(M1233)),1)),P1233+(O1233-INDEX(Table2xAcq.1[],_xlfn.AGGREGATE(15,6,(ROW(Tableyear1[])-ROW(INDEX(Tableyear1[],1,1))+1)/(YEAR(Tableyear1[])=YEAR(M1233)),1)))*$C$25,P1233-MAX($Q$2:Q1233)*$C$19),P1233)*(1+Tbill_YTM)^(1/52)</f>
        <v/>
      </c>
      <c r="Q1234" s="72">
        <f>SUM(N1234:P1234)</f>
        <v/>
      </c>
      <c r="R1234" s="72">
        <f>IF(YEAR(M1234)&lt;&gt;YEAR(M1233), R1233*EXP($C$20/52)+(-MAX(Q$2:Q1233)*$C$19), R1233*EXP($C$20/52))</f>
        <v/>
      </c>
      <c r="S1234" s="73">
        <f>Q1234/-R1234</f>
        <v/>
      </c>
      <c r="T1234" s="67" t="n"/>
      <c r="U1234" s="67" t="n"/>
      <c r="V1234" s="67" t="n"/>
    </row>
    <row r="1235">
      <c r="H1235" s="104" t="n">
        <v>39951</v>
      </c>
      <c r="I1235" s="105" t="n">
        <v>1363.17004394531</v>
      </c>
      <c r="J1235" s="106" t="n">
        <v>0.993876278400421</v>
      </c>
      <c r="K1235" s="107">
        <f>K1234*(1+Tbill_YTM)^(1/52)</f>
        <v/>
      </c>
      <c r="L1235" s="67" t="n"/>
      <c r="M1235" s="104" t="n">
        <v>39951</v>
      </c>
      <c r="N1235" s="108">
        <f>N1234*($I1235/$I1234)</f>
        <v/>
      </c>
      <c r="O1235" s="108">
        <f t="array" ref="O1235">IF(YEAR(M1235)&lt;&gt;YEAR(M1234),IF(O1234&gt;INDEX(Table2xAcq.1[],_xlfn.AGGREGATE(15,6,(ROW(Tableyear1[])-ROW(INDEX(Tableyear1[],1,1))+1)/(YEAR(Tableyear1[])=YEAR(M1234)),1)),O1234-(O1234-INDEX(Table2xAcq.1[],_xlfn.AGGREGATE(15,6,(ROW(Tableyear1[])-ROW(INDEX(Tableyear1[],1,1))+1)/(YEAR(Tableyear1[])=YEAR(M1234)),1)))*$C$25,O1234+MAX($Q$2:Q1234)*$C$19),O1234)*($J1235/$J1234)</f>
        <v/>
      </c>
      <c r="P1235" s="108">
        <f t="array" ref="P1235">IF(YEAR(M1235)&lt;&gt;YEAR(M1234),IF(O1234&gt;INDEX(Table2xAcq.1[],_xlfn.AGGREGATE(15,6,(ROW(Tableyear1[])-ROW(INDEX(Tableyear1[],1,1))+1)/(YEAR(Tableyear1[])=YEAR(M1234)),1)),P1234+(O1234-INDEX(Table2xAcq.1[],_xlfn.AGGREGATE(15,6,(ROW(Tableyear1[])-ROW(INDEX(Tableyear1[],1,1))+1)/(YEAR(Tableyear1[])=YEAR(M1234)),1)))*$C$25,P1234-MAX($Q$2:Q1234)*$C$19),P1234)*(1+Tbill_YTM)^(1/52)</f>
        <v/>
      </c>
      <c r="Q1235" s="72">
        <f>SUM(N1235:P1235)</f>
        <v/>
      </c>
      <c r="R1235" s="72">
        <f>IF(YEAR(M1235)&lt;&gt;YEAR(M1234), R1234*EXP($C$20/52)+(-MAX(Q$2:Q1234)*$C$19), R1234*EXP($C$20/52))</f>
        <v/>
      </c>
      <c r="S1235" s="73">
        <f>Q1235/-R1235</f>
        <v/>
      </c>
      <c r="T1235" s="67" t="n"/>
      <c r="U1235" s="67" t="n"/>
      <c r="V1235" s="67" t="n"/>
    </row>
    <row r="1236">
      <c r="H1236" s="104" t="n">
        <v>39958</v>
      </c>
      <c r="I1236" s="105" t="n">
        <v>1435.56994628906</v>
      </c>
      <c r="J1236" s="106" t="n">
        <v>1.10396707057952</v>
      </c>
      <c r="K1236" s="107">
        <f>K1235*(1+Tbill_YTM)^(1/52)</f>
        <v/>
      </c>
      <c r="L1236" s="67" t="n"/>
      <c r="M1236" s="104" t="n">
        <v>39958</v>
      </c>
      <c r="N1236" s="108">
        <f>N1235*($I1236/$I1235)</f>
        <v/>
      </c>
      <c r="O1236" s="108">
        <f t="array" ref="O1236">IF(YEAR(M1236)&lt;&gt;YEAR(M1235),IF(O1235&gt;INDEX(Table2xAcq.1[],_xlfn.AGGREGATE(15,6,(ROW(Tableyear1[])-ROW(INDEX(Tableyear1[],1,1))+1)/(YEAR(Tableyear1[])=YEAR(M1235)),1)),O1235-(O1235-INDEX(Table2xAcq.1[],_xlfn.AGGREGATE(15,6,(ROW(Tableyear1[])-ROW(INDEX(Tableyear1[],1,1))+1)/(YEAR(Tableyear1[])=YEAR(M1235)),1)))*$C$25,O1235+MAX($Q$2:Q1235)*$C$19),O1235)*($J1236/$J1235)</f>
        <v/>
      </c>
      <c r="P1236" s="108">
        <f t="array" ref="P1236">IF(YEAR(M1236)&lt;&gt;YEAR(M1235),IF(O1235&gt;INDEX(Table2xAcq.1[],_xlfn.AGGREGATE(15,6,(ROW(Tableyear1[])-ROW(INDEX(Tableyear1[],1,1))+1)/(YEAR(Tableyear1[])=YEAR(M1235)),1)),P1235+(O1235-INDEX(Table2xAcq.1[],_xlfn.AGGREGATE(15,6,(ROW(Tableyear1[])-ROW(INDEX(Tableyear1[],1,1))+1)/(YEAR(Tableyear1[])=YEAR(M1235)),1)))*$C$25,P1235-MAX($Q$2:Q1235)*$C$19),P1235)*(1+Tbill_YTM)^(1/52)</f>
        <v/>
      </c>
      <c r="Q1236" s="72">
        <f>SUM(N1236:P1236)</f>
        <v/>
      </c>
      <c r="R1236" s="72">
        <f>IF(YEAR(M1236)&lt;&gt;YEAR(M1235), R1235*EXP($C$20/52)+(-MAX(Q$2:Q1235)*$C$19), R1235*EXP($C$20/52))</f>
        <v/>
      </c>
      <c r="S1236" s="73">
        <f>Q1236/-R1236</f>
        <v/>
      </c>
      <c r="T1236" s="67" t="n"/>
      <c r="U1236" s="67" t="n"/>
      <c r="V1236" s="67" t="n"/>
    </row>
    <row r="1237">
      <c r="H1237" s="104" t="n">
        <v>39965</v>
      </c>
      <c r="I1237" s="105" t="n">
        <v>1493.2099609375</v>
      </c>
      <c r="J1237" s="106" t="n">
        <v>1.19418084621429</v>
      </c>
      <c r="K1237" s="107">
        <f>K1236*(1+Tbill_YTM)^(1/52)</f>
        <v/>
      </c>
      <c r="L1237" s="67" t="n"/>
      <c r="M1237" s="104" t="n">
        <v>39965</v>
      </c>
      <c r="N1237" s="108">
        <f>N1236*($I1237/$I1236)</f>
        <v/>
      </c>
      <c r="O1237" s="108">
        <f t="array" ref="O1237">IF(YEAR(M1237)&lt;&gt;YEAR(M1236),IF(O1236&gt;INDEX(Table2xAcq.1[],_xlfn.AGGREGATE(15,6,(ROW(Tableyear1[])-ROW(INDEX(Tableyear1[],1,1))+1)/(YEAR(Tableyear1[])=YEAR(M1236)),1)),O1236-(O1236-INDEX(Table2xAcq.1[],_xlfn.AGGREGATE(15,6,(ROW(Tableyear1[])-ROW(INDEX(Tableyear1[],1,1))+1)/(YEAR(Tableyear1[])=YEAR(M1236)),1)))*$C$25,O1236+MAX($Q$2:Q1236)*$C$19),O1236)*($J1237/$J1236)</f>
        <v/>
      </c>
      <c r="P1237" s="108">
        <f t="array" ref="P1237">IF(YEAR(M1237)&lt;&gt;YEAR(M1236),IF(O1236&gt;INDEX(Table2xAcq.1[],_xlfn.AGGREGATE(15,6,(ROW(Tableyear1[])-ROW(INDEX(Tableyear1[],1,1))+1)/(YEAR(Tableyear1[])=YEAR(M1236)),1)),P1236+(O1236-INDEX(Table2xAcq.1[],_xlfn.AGGREGATE(15,6,(ROW(Tableyear1[])-ROW(INDEX(Tableyear1[],1,1))+1)/(YEAR(Tableyear1[])=YEAR(M1236)),1)))*$C$25,P1236-MAX($Q$2:Q1236)*$C$19),P1236)*(1+Tbill_YTM)^(1/52)</f>
        <v/>
      </c>
      <c r="Q1237" s="72">
        <f>SUM(N1237:P1237)</f>
        <v/>
      </c>
      <c r="R1237" s="72">
        <f>IF(YEAR(M1237)&lt;&gt;YEAR(M1236), R1236*EXP($C$20/52)+(-MAX(Q$2:Q1236)*$C$19), R1236*EXP($C$20/52))</f>
        <v/>
      </c>
      <c r="S1237" s="73">
        <f>Q1237/-R1237</f>
        <v/>
      </c>
      <c r="T1237" s="67" t="n"/>
      <c r="U1237" s="67" t="n"/>
      <c r="V1237" s="67" t="n"/>
    </row>
    <row r="1238">
      <c r="H1238" s="104" t="n">
        <v>39972</v>
      </c>
      <c r="I1238" s="105" t="n">
        <v>1489.96997070312</v>
      </c>
      <c r="J1238" s="106" t="n">
        <v>1.18561840057373</v>
      </c>
      <c r="K1238" s="107">
        <f>K1237*(1+Tbill_YTM)^(1/52)</f>
        <v/>
      </c>
      <c r="L1238" s="67" t="n"/>
      <c r="M1238" s="104" t="n">
        <v>39972</v>
      </c>
      <c r="N1238" s="108">
        <f>N1237*($I1238/$I1237)</f>
        <v/>
      </c>
      <c r="O1238" s="108">
        <f t="array" ref="O1238">IF(YEAR(M1238)&lt;&gt;YEAR(M1237),IF(O1237&gt;INDEX(Table2xAcq.1[],_xlfn.AGGREGATE(15,6,(ROW(Tableyear1[])-ROW(INDEX(Tableyear1[],1,1))+1)/(YEAR(Tableyear1[])=YEAR(M1237)),1)),O1237-(O1237-INDEX(Table2xAcq.1[],_xlfn.AGGREGATE(15,6,(ROW(Tableyear1[])-ROW(INDEX(Tableyear1[],1,1))+1)/(YEAR(Tableyear1[])=YEAR(M1237)),1)))*$C$25,O1237+MAX($Q$2:Q1237)*$C$19),O1237)*($J1238/$J1237)</f>
        <v/>
      </c>
      <c r="P1238" s="108">
        <f t="array" ref="P1238">IF(YEAR(M1238)&lt;&gt;YEAR(M1237),IF(O1237&gt;INDEX(Table2xAcq.1[],_xlfn.AGGREGATE(15,6,(ROW(Tableyear1[])-ROW(INDEX(Tableyear1[],1,1))+1)/(YEAR(Tableyear1[])=YEAR(M1237)),1)),P1237+(O1237-INDEX(Table2xAcq.1[],_xlfn.AGGREGATE(15,6,(ROW(Tableyear1[])-ROW(INDEX(Tableyear1[],1,1))+1)/(YEAR(Tableyear1[])=YEAR(M1237)),1)))*$C$25,P1237-MAX($Q$2:Q1237)*$C$19),P1237)*(1+Tbill_YTM)^(1/52)</f>
        <v/>
      </c>
      <c r="Q1238" s="72">
        <f>SUM(N1238:P1238)</f>
        <v/>
      </c>
      <c r="R1238" s="72">
        <f>IF(YEAR(M1238)&lt;&gt;YEAR(M1237), R1237*EXP($C$20/52)+(-MAX(Q$2:Q1237)*$C$19), R1237*EXP($C$20/52))</f>
        <v/>
      </c>
      <c r="S1238" s="73">
        <f>Q1238/-R1238</f>
        <v/>
      </c>
      <c r="T1238" s="67" t="n"/>
      <c r="U1238" s="67" t="n"/>
      <c r="V1238" s="67" t="n"/>
    </row>
    <row r="1239">
      <c r="H1239" s="104" t="n">
        <v>39979</v>
      </c>
      <c r="I1239" s="105" t="n">
        <v>1471.22998046875</v>
      </c>
      <c r="J1239" s="106" t="n">
        <v>1.15289652347564</v>
      </c>
      <c r="K1239" s="107">
        <f>K1238*(1+Tbill_YTM)^(1/52)</f>
        <v/>
      </c>
      <c r="L1239" s="67" t="n"/>
      <c r="M1239" s="104" t="n">
        <v>39979</v>
      </c>
      <c r="N1239" s="108">
        <f>N1238*($I1239/$I1238)</f>
        <v/>
      </c>
      <c r="O1239" s="108">
        <f t="array" ref="O1239">IF(YEAR(M1239)&lt;&gt;YEAR(M1238),IF(O1238&gt;INDEX(Table2xAcq.1[],_xlfn.AGGREGATE(15,6,(ROW(Tableyear1[])-ROW(INDEX(Tableyear1[],1,1))+1)/(YEAR(Tableyear1[])=YEAR(M1238)),1)),O1238-(O1238-INDEX(Table2xAcq.1[],_xlfn.AGGREGATE(15,6,(ROW(Tableyear1[])-ROW(INDEX(Tableyear1[],1,1))+1)/(YEAR(Tableyear1[])=YEAR(M1238)),1)))*$C$25,O1238+MAX($Q$2:Q1238)*$C$19),O1238)*($J1239/$J1238)</f>
        <v/>
      </c>
      <c r="P1239" s="108">
        <f t="array" ref="P1239">IF(YEAR(M1239)&lt;&gt;YEAR(M1238),IF(O1238&gt;INDEX(Table2xAcq.1[],_xlfn.AGGREGATE(15,6,(ROW(Tableyear1[])-ROW(INDEX(Tableyear1[],1,1))+1)/(YEAR(Tableyear1[])=YEAR(M1238)),1)),P1238+(O1238-INDEX(Table2xAcq.1[],_xlfn.AGGREGATE(15,6,(ROW(Tableyear1[])-ROW(INDEX(Tableyear1[],1,1))+1)/(YEAR(Tableyear1[])=YEAR(M1238)),1)))*$C$25,P1238-MAX($Q$2:Q1238)*$C$19),P1238)*(1+Tbill_YTM)^(1/52)</f>
        <v/>
      </c>
      <c r="Q1239" s="72">
        <f>SUM(N1239:P1239)</f>
        <v/>
      </c>
      <c r="R1239" s="72">
        <f>IF(YEAR(M1239)&lt;&gt;YEAR(M1238), R1238*EXP($C$20/52)+(-MAX(Q$2:Q1238)*$C$19), R1238*EXP($C$20/52))</f>
        <v/>
      </c>
      <c r="S1239" s="73">
        <f>Q1239/-R1239</f>
        <v/>
      </c>
      <c r="T1239" s="67" t="n"/>
      <c r="U1239" s="67" t="n"/>
      <c r="V1239" s="67" t="n"/>
    </row>
    <row r="1240">
      <c r="H1240" s="104" t="n">
        <v>39986</v>
      </c>
      <c r="I1240" s="105" t="n">
        <v>1480.19995117187</v>
      </c>
      <c r="J1240" s="106" t="n">
        <v>1.16665828227996</v>
      </c>
      <c r="K1240" s="107">
        <f>K1239*(1+Tbill_YTM)^(1/52)</f>
        <v/>
      </c>
      <c r="L1240" s="67" t="n"/>
      <c r="M1240" s="104" t="n">
        <v>39986</v>
      </c>
      <c r="N1240" s="108">
        <f>N1239*($I1240/$I1239)</f>
        <v/>
      </c>
      <c r="O1240" s="108">
        <f t="array" ref="O1240">IF(YEAR(M1240)&lt;&gt;YEAR(M1239),IF(O1239&gt;INDEX(Table2xAcq.1[],_xlfn.AGGREGATE(15,6,(ROW(Tableyear1[])-ROW(INDEX(Tableyear1[],1,1))+1)/(YEAR(Tableyear1[])=YEAR(M1239)),1)),O1239-(O1239-INDEX(Table2xAcq.1[],_xlfn.AGGREGATE(15,6,(ROW(Tableyear1[])-ROW(INDEX(Tableyear1[],1,1))+1)/(YEAR(Tableyear1[])=YEAR(M1239)),1)))*$C$25,O1239+MAX($Q$2:Q1239)*$C$19),O1239)*($J1240/$J1239)</f>
        <v/>
      </c>
      <c r="P1240" s="108">
        <f t="array" ref="P1240">IF(YEAR(M1240)&lt;&gt;YEAR(M1239),IF(O1239&gt;INDEX(Table2xAcq.1[],_xlfn.AGGREGATE(15,6,(ROW(Tableyear1[])-ROW(INDEX(Tableyear1[],1,1))+1)/(YEAR(Tableyear1[])=YEAR(M1239)),1)),P1239+(O1239-INDEX(Table2xAcq.1[],_xlfn.AGGREGATE(15,6,(ROW(Tableyear1[])-ROW(INDEX(Tableyear1[],1,1))+1)/(YEAR(Tableyear1[])=YEAR(M1239)),1)))*$C$25,P1239-MAX($Q$2:Q1239)*$C$19),P1239)*(1+Tbill_YTM)^(1/52)</f>
        <v/>
      </c>
      <c r="Q1240" s="72">
        <f>SUM(N1240:P1240)</f>
        <v/>
      </c>
      <c r="R1240" s="72">
        <f>IF(YEAR(M1240)&lt;&gt;YEAR(M1239), R1239*EXP($C$20/52)+(-MAX(Q$2:Q1239)*$C$19), R1239*EXP($C$20/52))</f>
        <v/>
      </c>
      <c r="S1240" s="73">
        <f>Q1240/-R1240</f>
        <v/>
      </c>
      <c r="T1240" s="67" t="n"/>
      <c r="U1240" s="67" t="n"/>
      <c r="V1240" s="67" t="n"/>
    </row>
    <row r="1241">
      <c r="H1241" s="104" t="n">
        <v>39993</v>
      </c>
      <c r="I1241" s="105" t="n">
        <v>1446.28002929687</v>
      </c>
      <c r="J1241" s="106" t="n">
        <v>1.11681079864501</v>
      </c>
      <c r="K1241" s="107">
        <f>K1240*(1+Tbill_YTM)^(1/52)</f>
        <v/>
      </c>
      <c r="L1241" s="67" t="n"/>
      <c r="M1241" s="104" t="n">
        <v>39993</v>
      </c>
      <c r="N1241" s="108">
        <f>N1240*($I1241/$I1240)</f>
        <v/>
      </c>
      <c r="O1241" s="108">
        <f t="array" ref="O1241">IF(YEAR(M1241)&lt;&gt;YEAR(M1240),IF(O1240&gt;INDEX(Table2xAcq.1[],_xlfn.AGGREGATE(15,6,(ROW(Tableyear1[])-ROW(INDEX(Tableyear1[],1,1))+1)/(YEAR(Tableyear1[])=YEAR(M1240)),1)),O1240-(O1240-INDEX(Table2xAcq.1[],_xlfn.AGGREGATE(15,6,(ROW(Tableyear1[])-ROW(INDEX(Tableyear1[],1,1))+1)/(YEAR(Tableyear1[])=YEAR(M1240)),1)))*$C$25,O1240+MAX($Q$2:Q1240)*$C$19),O1240)*($J1241/$J1240)</f>
        <v/>
      </c>
      <c r="P1241" s="108">
        <f t="array" ref="P1241">IF(YEAR(M1241)&lt;&gt;YEAR(M1240),IF(O1240&gt;INDEX(Table2xAcq.1[],_xlfn.AGGREGATE(15,6,(ROW(Tableyear1[])-ROW(INDEX(Tableyear1[],1,1))+1)/(YEAR(Tableyear1[])=YEAR(M1240)),1)),P1240+(O1240-INDEX(Table2xAcq.1[],_xlfn.AGGREGATE(15,6,(ROW(Tableyear1[])-ROW(INDEX(Tableyear1[],1,1))+1)/(YEAR(Tableyear1[])=YEAR(M1240)),1)))*$C$25,P1240-MAX($Q$2:Q1240)*$C$19),P1240)*(1+Tbill_YTM)^(1/52)</f>
        <v/>
      </c>
      <c r="Q1241" s="72">
        <f>SUM(N1241:P1241)</f>
        <v/>
      </c>
      <c r="R1241" s="72">
        <f>IF(YEAR(M1241)&lt;&gt;YEAR(M1240), R1240*EXP($C$20/52)+(-MAX(Q$2:Q1240)*$C$19), R1240*EXP($C$20/52))</f>
        <v/>
      </c>
      <c r="S1241" s="73">
        <f>Q1241/-R1241</f>
        <v/>
      </c>
      <c r="T1241" s="67" t="n"/>
      <c r="U1241" s="67" t="n"/>
      <c r="V1241" s="67" t="n"/>
    </row>
    <row r="1242">
      <c r="H1242" s="104" t="n">
        <v>40000</v>
      </c>
      <c r="I1242" s="105" t="n">
        <v>1419.83996582031</v>
      </c>
      <c r="J1242" s="106" t="n">
        <v>1.07338631153106</v>
      </c>
      <c r="K1242" s="107">
        <f>K1241*(1+Tbill_YTM)^(1/52)</f>
        <v/>
      </c>
      <c r="L1242" s="67" t="n"/>
      <c r="M1242" s="104" t="n">
        <v>40000</v>
      </c>
      <c r="N1242" s="108">
        <f>N1241*($I1242/$I1241)</f>
        <v/>
      </c>
      <c r="O1242" s="108">
        <f t="array" ref="O1242">IF(YEAR(M1242)&lt;&gt;YEAR(M1241),IF(O1241&gt;INDEX(Table2xAcq.1[],_xlfn.AGGREGATE(15,6,(ROW(Tableyear1[])-ROW(INDEX(Tableyear1[],1,1))+1)/(YEAR(Tableyear1[])=YEAR(M1241)),1)),O1241-(O1241-INDEX(Table2xAcq.1[],_xlfn.AGGREGATE(15,6,(ROW(Tableyear1[])-ROW(INDEX(Tableyear1[],1,1))+1)/(YEAR(Tableyear1[])=YEAR(M1241)),1)))*$C$25,O1241+MAX($Q$2:Q1241)*$C$19),O1241)*($J1242/$J1241)</f>
        <v/>
      </c>
      <c r="P1242" s="108">
        <f t="array" ref="P1242">IF(YEAR(M1242)&lt;&gt;YEAR(M1241),IF(O1241&gt;INDEX(Table2xAcq.1[],_xlfn.AGGREGATE(15,6,(ROW(Tableyear1[])-ROW(INDEX(Tableyear1[],1,1))+1)/(YEAR(Tableyear1[])=YEAR(M1241)),1)),P1241+(O1241-INDEX(Table2xAcq.1[],_xlfn.AGGREGATE(15,6,(ROW(Tableyear1[])-ROW(INDEX(Tableyear1[],1,1))+1)/(YEAR(Tableyear1[])=YEAR(M1241)),1)))*$C$25,P1241-MAX($Q$2:Q1241)*$C$19),P1241)*(1+Tbill_YTM)^(1/52)</f>
        <v/>
      </c>
      <c r="Q1242" s="72">
        <f>SUM(N1242:P1242)</f>
        <v/>
      </c>
      <c r="R1242" s="72">
        <f>IF(YEAR(M1242)&lt;&gt;YEAR(M1241), R1241*EXP($C$20/52)+(-MAX(Q$2:Q1241)*$C$19), R1241*EXP($C$20/52))</f>
        <v/>
      </c>
      <c r="S1242" s="73">
        <f>Q1242/-R1242</f>
        <v/>
      </c>
      <c r="T1242" s="67" t="n"/>
      <c r="U1242" s="67" t="n"/>
      <c r="V1242" s="67" t="n"/>
    </row>
    <row r="1243">
      <c r="H1243" s="104" t="n">
        <v>40007</v>
      </c>
      <c r="I1243" s="105" t="n">
        <v>1527.26000976562</v>
      </c>
      <c r="J1243" s="106" t="n">
        <v>1.2376058101654</v>
      </c>
      <c r="K1243" s="107">
        <f>K1242*(1+Tbill_YTM)^(1/52)</f>
        <v/>
      </c>
      <c r="L1243" s="67" t="n"/>
      <c r="M1243" s="104" t="n">
        <v>40007</v>
      </c>
      <c r="N1243" s="108">
        <f>N1242*($I1243/$I1242)</f>
        <v/>
      </c>
      <c r="O1243" s="108">
        <f t="array" ref="O1243">IF(YEAR(M1243)&lt;&gt;YEAR(M1242),IF(O1242&gt;INDEX(Table2xAcq.1[],_xlfn.AGGREGATE(15,6,(ROW(Tableyear1[])-ROW(INDEX(Tableyear1[],1,1))+1)/(YEAR(Tableyear1[])=YEAR(M1242)),1)),O1242-(O1242-INDEX(Table2xAcq.1[],_xlfn.AGGREGATE(15,6,(ROW(Tableyear1[])-ROW(INDEX(Tableyear1[],1,1))+1)/(YEAR(Tableyear1[])=YEAR(M1242)),1)))*$C$25,O1242+MAX($Q$2:Q1242)*$C$19),O1242)*($J1243/$J1242)</f>
        <v/>
      </c>
      <c r="P1243" s="108">
        <f t="array" ref="P1243">IF(YEAR(M1243)&lt;&gt;YEAR(M1242),IF(O1242&gt;INDEX(Table2xAcq.1[],_xlfn.AGGREGATE(15,6,(ROW(Tableyear1[])-ROW(INDEX(Tableyear1[],1,1))+1)/(YEAR(Tableyear1[])=YEAR(M1242)),1)),P1242+(O1242-INDEX(Table2xAcq.1[],_xlfn.AGGREGATE(15,6,(ROW(Tableyear1[])-ROW(INDEX(Tableyear1[],1,1))+1)/(YEAR(Tableyear1[])=YEAR(M1242)),1)))*$C$25,P1242-MAX($Q$2:Q1242)*$C$19),P1242)*(1+Tbill_YTM)^(1/52)</f>
        <v/>
      </c>
      <c r="Q1243" s="72">
        <f>SUM(N1243:P1243)</f>
        <v/>
      </c>
      <c r="R1243" s="72">
        <f>IF(YEAR(M1243)&lt;&gt;YEAR(M1242), R1242*EXP($C$20/52)+(-MAX(Q$2:Q1242)*$C$19), R1242*EXP($C$20/52))</f>
        <v/>
      </c>
      <c r="S1243" s="73">
        <f>Q1243/-R1243</f>
        <v/>
      </c>
      <c r="T1243" s="67" t="n"/>
      <c r="U1243" s="67" t="n"/>
      <c r="V1243" s="67" t="n"/>
    </row>
    <row r="1244">
      <c r="H1244" s="104" t="n">
        <v>40014</v>
      </c>
      <c r="I1244" s="105" t="n">
        <v>1599.06005859375</v>
      </c>
      <c r="J1244" s="106" t="n">
        <v>1.35717606544494</v>
      </c>
      <c r="K1244" s="107">
        <f>K1243*(1+Tbill_YTM)^(1/52)</f>
        <v/>
      </c>
      <c r="L1244" s="67" t="n"/>
      <c r="M1244" s="104" t="n">
        <v>40014</v>
      </c>
      <c r="N1244" s="108">
        <f>N1243*($I1244/$I1243)</f>
        <v/>
      </c>
      <c r="O1244" s="108">
        <f t="array" ref="O1244">IF(YEAR(M1244)&lt;&gt;YEAR(M1243),IF(O1243&gt;INDEX(Table2xAcq.1[],_xlfn.AGGREGATE(15,6,(ROW(Tableyear1[])-ROW(INDEX(Tableyear1[],1,1))+1)/(YEAR(Tableyear1[])=YEAR(M1243)),1)),O1243-(O1243-INDEX(Table2xAcq.1[],_xlfn.AGGREGATE(15,6,(ROW(Tableyear1[])-ROW(INDEX(Tableyear1[],1,1))+1)/(YEAR(Tableyear1[])=YEAR(M1243)),1)))*$C$25,O1243+MAX($Q$2:Q1243)*$C$19),O1243)*($J1244/$J1243)</f>
        <v/>
      </c>
      <c r="P1244" s="108">
        <f t="array" ref="P1244">IF(YEAR(M1244)&lt;&gt;YEAR(M1243),IF(O1243&gt;INDEX(Table2xAcq.1[],_xlfn.AGGREGATE(15,6,(ROW(Tableyear1[])-ROW(INDEX(Tableyear1[],1,1))+1)/(YEAR(Tableyear1[])=YEAR(M1243)),1)),P1243+(O1243-INDEX(Table2xAcq.1[],_xlfn.AGGREGATE(15,6,(ROW(Tableyear1[])-ROW(INDEX(Tableyear1[],1,1))+1)/(YEAR(Tableyear1[])=YEAR(M1243)),1)))*$C$25,P1243-MAX($Q$2:Q1243)*$C$19),P1243)*(1+Tbill_YTM)^(1/52)</f>
        <v/>
      </c>
      <c r="Q1244" s="72">
        <f>SUM(N1244:P1244)</f>
        <v/>
      </c>
      <c r="R1244" s="72">
        <f>IF(YEAR(M1244)&lt;&gt;YEAR(M1243), R1243*EXP($C$20/52)+(-MAX(Q$2:Q1243)*$C$19), R1243*EXP($C$20/52))</f>
        <v/>
      </c>
      <c r="S1244" s="73">
        <f>Q1244/-R1244</f>
        <v/>
      </c>
      <c r="T1244" s="67" t="n"/>
      <c r="U1244" s="67" t="n"/>
      <c r="V1244" s="67" t="n"/>
    </row>
    <row r="1245">
      <c r="H1245" s="104" t="n">
        <v>40021</v>
      </c>
      <c r="I1245" s="105" t="n">
        <v>1603.35998535156</v>
      </c>
      <c r="J1245" s="106" t="n">
        <v>1.36329233646392</v>
      </c>
      <c r="K1245" s="107">
        <f>K1244*(1+Tbill_YTM)^(1/52)</f>
        <v/>
      </c>
      <c r="L1245" s="67" t="n"/>
      <c r="M1245" s="104" t="n">
        <v>40021</v>
      </c>
      <c r="N1245" s="108">
        <f>N1244*($I1245/$I1244)</f>
        <v/>
      </c>
      <c r="O1245" s="108">
        <f t="array" ref="O1245">IF(YEAR(M1245)&lt;&gt;YEAR(M1244),IF(O1244&gt;INDEX(Table2xAcq.1[],_xlfn.AGGREGATE(15,6,(ROW(Tableyear1[])-ROW(INDEX(Tableyear1[],1,1))+1)/(YEAR(Tableyear1[])=YEAR(M1244)),1)),O1244-(O1244-INDEX(Table2xAcq.1[],_xlfn.AGGREGATE(15,6,(ROW(Tableyear1[])-ROW(INDEX(Tableyear1[],1,1))+1)/(YEAR(Tableyear1[])=YEAR(M1244)),1)))*$C$25,O1244+MAX($Q$2:Q1244)*$C$19),O1244)*($J1245/$J1244)</f>
        <v/>
      </c>
      <c r="P1245" s="108">
        <f t="array" ref="P1245">IF(YEAR(M1245)&lt;&gt;YEAR(M1244),IF(O1244&gt;INDEX(Table2xAcq.1[],_xlfn.AGGREGATE(15,6,(ROW(Tableyear1[])-ROW(INDEX(Tableyear1[],1,1))+1)/(YEAR(Tableyear1[])=YEAR(M1244)),1)),P1244+(O1244-INDEX(Table2xAcq.1[],_xlfn.AGGREGATE(15,6,(ROW(Tableyear1[])-ROW(INDEX(Tableyear1[],1,1))+1)/(YEAR(Tableyear1[])=YEAR(M1244)),1)))*$C$25,P1244-MAX($Q$2:Q1244)*$C$19),P1244)*(1+Tbill_YTM)^(1/52)</f>
        <v/>
      </c>
      <c r="Q1245" s="72">
        <f>SUM(N1245:P1245)</f>
        <v/>
      </c>
      <c r="R1245" s="72">
        <f>IF(YEAR(M1245)&lt;&gt;YEAR(M1244), R1244*EXP($C$20/52)+(-MAX(Q$2:Q1244)*$C$19), R1244*EXP($C$20/52))</f>
        <v/>
      </c>
      <c r="S1245" s="73">
        <f>Q1245/-R1245</f>
        <v/>
      </c>
      <c r="T1245" s="67" t="n"/>
      <c r="U1245" s="67" t="n"/>
      <c r="V1245" s="67" t="n"/>
    </row>
    <row r="1246">
      <c r="H1246" s="104" t="n">
        <v>40028</v>
      </c>
      <c r="I1246" s="105" t="n">
        <v>1619.48999023437</v>
      </c>
      <c r="J1246" s="106" t="n">
        <v>1.39142656326293</v>
      </c>
      <c r="K1246" s="107">
        <f>K1245*(1+Tbill_YTM)^(1/52)</f>
        <v/>
      </c>
      <c r="L1246" s="67" t="n"/>
      <c r="M1246" s="104" t="n">
        <v>40028</v>
      </c>
      <c r="N1246" s="108">
        <f>N1245*($I1246/$I1245)</f>
        <v/>
      </c>
      <c r="O1246" s="108">
        <f t="array" ref="O1246">IF(YEAR(M1246)&lt;&gt;YEAR(M1245),IF(O1245&gt;INDEX(Table2xAcq.1[],_xlfn.AGGREGATE(15,6,(ROW(Tableyear1[])-ROW(INDEX(Tableyear1[],1,1))+1)/(YEAR(Tableyear1[])=YEAR(M1245)),1)),O1245-(O1245-INDEX(Table2xAcq.1[],_xlfn.AGGREGATE(15,6,(ROW(Tableyear1[])-ROW(INDEX(Tableyear1[],1,1))+1)/(YEAR(Tableyear1[])=YEAR(M1245)),1)))*$C$25,O1245+MAX($Q$2:Q1245)*$C$19),O1245)*($J1246/$J1245)</f>
        <v/>
      </c>
      <c r="P1246" s="108">
        <f t="array" ref="P1246">IF(YEAR(M1246)&lt;&gt;YEAR(M1245),IF(O1245&gt;INDEX(Table2xAcq.1[],_xlfn.AGGREGATE(15,6,(ROW(Tableyear1[])-ROW(INDEX(Tableyear1[],1,1))+1)/(YEAR(Tableyear1[])=YEAR(M1245)),1)),P1245+(O1245-INDEX(Table2xAcq.1[],_xlfn.AGGREGATE(15,6,(ROW(Tableyear1[])-ROW(INDEX(Tableyear1[],1,1))+1)/(YEAR(Tableyear1[])=YEAR(M1245)),1)))*$C$25,P1245-MAX($Q$2:Q1245)*$C$19),P1245)*(1+Tbill_YTM)^(1/52)</f>
        <v/>
      </c>
      <c r="Q1246" s="72">
        <f>SUM(N1246:P1246)</f>
        <v/>
      </c>
      <c r="R1246" s="72">
        <f>IF(YEAR(M1246)&lt;&gt;YEAR(M1245), R1245*EXP($C$20/52)+(-MAX(Q$2:Q1245)*$C$19), R1245*EXP($C$20/52))</f>
        <v/>
      </c>
      <c r="S1246" s="73">
        <f>Q1246/-R1246</f>
        <v/>
      </c>
      <c r="T1246" s="67" t="n"/>
      <c r="U1246" s="67" t="n"/>
      <c r="V1246" s="67" t="n"/>
    </row>
    <row r="1247">
      <c r="H1247" s="104" t="n">
        <v>40035</v>
      </c>
      <c r="I1247" s="105" t="n">
        <v>1611.57995605468</v>
      </c>
      <c r="J1247" s="106" t="n">
        <v>1.37521946430206</v>
      </c>
      <c r="K1247" s="107">
        <f>K1246*(1+Tbill_YTM)^(1/52)</f>
        <v/>
      </c>
      <c r="L1247" s="67" t="n"/>
      <c r="M1247" s="104" t="n">
        <v>40035</v>
      </c>
      <c r="N1247" s="108">
        <f>N1246*($I1247/$I1246)</f>
        <v/>
      </c>
      <c r="O1247" s="108">
        <f t="array" ref="O1247">IF(YEAR(M1247)&lt;&gt;YEAR(M1246),IF(O1246&gt;INDEX(Table2xAcq.1[],_xlfn.AGGREGATE(15,6,(ROW(Tableyear1[])-ROW(INDEX(Tableyear1[],1,1))+1)/(YEAR(Tableyear1[])=YEAR(M1246)),1)),O1246-(O1246-INDEX(Table2xAcq.1[],_xlfn.AGGREGATE(15,6,(ROW(Tableyear1[])-ROW(INDEX(Tableyear1[],1,1))+1)/(YEAR(Tableyear1[])=YEAR(M1246)),1)))*$C$25,O1246+MAX($Q$2:Q1246)*$C$19),O1246)*($J1247/$J1246)</f>
        <v/>
      </c>
      <c r="P1247" s="108">
        <f t="array" ref="P1247">IF(YEAR(M1247)&lt;&gt;YEAR(M1246),IF(O1246&gt;INDEX(Table2xAcq.1[],_xlfn.AGGREGATE(15,6,(ROW(Tableyear1[])-ROW(INDEX(Tableyear1[],1,1))+1)/(YEAR(Tableyear1[])=YEAR(M1246)),1)),P1246+(O1246-INDEX(Table2xAcq.1[],_xlfn.AGGREGATE(15,6,(ROW(Tableyear1[])-ROW(INDEX(Tableyear1[],1,1))+1)/(YEAR(Tableyear1[])=YEAR(M1246)),1)))*$C$25,P1246-MAX($Q$2:Q1246)*$C$19),P1246)*(1+Tbill_YTM)^(1/52)</f>
        <v/>
      </c>
      <c r="Q1247" s="72">
        <f>SUM(N1247:P1247)</f>
        <v/>
      </c>
      <c r="R1247" s="72">
        <f>IF(YEAR(M1247)&lt;&gt;YEAR(M1246), R1246*EXP($C$20/52)+(-MAX(Q$2:Q1246)*$C$19), R1246*EXP($C$20/52))</f>
        <v/>
      </c>
      <c r="S1247" s="73">
        <f>Q1247/-R1247</f>
        <v/>
      </c>
      <c r="T1247" s="67" t="n"/>
      <c r="U1247" s="67" t="n"/>
      <c r="V1247" s="67" t="n"/>
    </row>
    <row r="1248">
      <c r="H1248" s="104" t="n">
        <v>40042</v>
      </c>
      <c r="I1248" s="105" t="n">
        <v>1637.78002929687</v>
      </c>
      <c r="J1248" s="106" t="n">
        <v>1.41711473464965</v>
      </c>
      <c r="K1248" s="107">
        <f>K1247*(1+Tbill_YTM)^(1/52)</f>
        <v/>
      </c>
      <c r="L1248" s="67" t="n"/>
      <c r="M1248" s="104" t="n">
        <v>40042</v>
      </c>
      <c r="N1248" s="108">
        <f>N1247*($I1248/$I1247)</f>
        <v/>
      </c>
      <c r="O1248" s="108">
        <f t="array" ref="O1248">IF(YEAR(M1248)&lt;&gt;YEAR(M1247),IF(O1247&gt;INDEX(Table2xAcq.1[],_xlfn.AGGREGATE(15,6,(ROW(Tableyear1[])-ROW(INDEX(Tableyear1[],1,1))+1)/(YEAR(Tableyear1[])=YEAR(M1247)),1)),O1247-(O1247-INDEX(Table2xAcq.1[],_xlfn.AGGREGATE(15,6,(ROW(Tableyear1[])-ROW(INDEX(Tableyear1[],1,1))+1)/(YEAR(Tableyear1[])=YEAR(M1247)),1)))*$C$25,O1247+MAX($Q$2:Q1247)*$C$19),O1247)*($J1248/$J1247)</f>
        <v/>
      </c>
      <c r="P1248" s="108">
        <f t="array" ref="P1248">IF(YEAR(M1248)&lt;&gt;YEAR(M1247),IF(O1247&gt;INDEX(Table2xAcq.1[],_xlfn.AGGREGATE(15,6,(ROW(Tableyear1[])-ROW(INDEX(Tableyear1[],1,1))+1)/(YEAR(Tableyear1[])=YEAR(M1247)),1)),P1247+(O1247-INDEX(Table2xAcq.1[],_xlfn.AGGREGATE(15,6,(ROW(Tableyear1[])-ROW(INDEX(Tableyear1[],1,1))+1)/(YEAR(Tableyear1[])=YEAR(M1247)),1)))*$C$25,P1247-MAX($Q$2:Q1247)*$C$19),P1247)*(1+Tbill_YTM)^(1/52)</f>
        <v/>
      </c>
      <c r="Q1248" s="72">
        <f>SUM(N1248:P1248)</f>
        <v/>
      </c>
      <c r="R1248" s="72">
        <f>IF(YEAR(M1248)&lt;&gt;YEAR(M1247), R1247*EXP($C$20/52)+(-MAX(Q$2:Q1247)*$C$19), R1247*EXP($C$20/52))</f>
        <v/>
      </c>
      <c r="S1248" s="73">
        <f>Q1248/-R1248</f>
        <v/>
      </c>
      <c r="T1248" s="67" t="n"/>
      <c r="U1248" s="67" t="n"/>
      <c r="V1248" s="67" t="n"/>
    </row>
    <row r="1249" ht="17.5" customHeight="1" s="15" thickBot="1">
      <c r="G1249" s="82" t="inlineStr">
        <is>
          <t>reclaimed 100WMA</t>
        </is>
      </c>
      <c r="H1249" s="122" t="n">
        <v>40049</v>
      </c>
      <c r="I1249" s="123" t="n">
        <v>1643.23999023437</v>
      </c>
      <c r="J1249" s="106" t="n">
        <v>1.42995834350585</v>
      </c>
      <c r="K1249" s="107">
        <f>K1248*(1+Tbill_YTM)^(1/52)</f>
        <v/>
      </c>
      <c r="L1249" s="67" t="n"/>
      <c r="M1249" s="122" t="n">
        <v>40049</v>
      </c>
      <c r="N1249" s="108">
        <f>N1248*($I1249/$I1248)</f>
        <v/>
      </c>
      <c r="O1249" s="108">
        <f t="array" ref="O1249">IF(YEAR(M1249)&lt;&gt;YEAR(M1248),IF(O1248&gt;INDEX(Table2xAcq.1[],_xlfn.AGGREGATE(15,6,(ROW(Tableyear1[])-ROW(INDEX(Tableyear1[],1,1))+1)/(YEAR(Tableyear1[])=YEAR(M1248)),1)),O1248-(O1248-INDEX(Table2xAcq.1[],_xlfn.AGGREGATE(15,6,(ROW(Tableyear1[])-ROW(INDEX(Tableyear1[],1,1))+1)/(YEAR(Tableyear1[])=YEAR(M1248)),1)))*$C$25,O1248+MAX($Q$2:Q1248)*$C$19),O1248)*($J1249/$J1248)</f>
        <v/>
      </c>
      <c r="P1249" s="108">
        <f t="array" ref="P1249">IF(YEAR(M1249)&lt;&gt;YEAR(M1248),IF(O1248&gt;INDEX(Table2xAcq.1[],_xlfn.AGGREGATE(15,6,(ROW(Tableyear1[])-ROW(INDEX(Tableyear1[],1,1))+1)/(YEAR(Tableyear1[])=YEAR(M1248)),1)),P1248+(O1248-INDEX(Table2xAcq.1[],_xlfn.AGGREGATE(15,6,(ROW(Tableyear1[])-ROW(INDEX(Tableyear1[],1,1))+1)/(YEAR(Tableyear1[])=YEAR(M1248)),1)))*$C$25,P1248-MAX($Q$2:Q1248)*$C$19),P1248)*(1+Tbill_YTM)^(1/52)</f>
        <v/>
      </c>
      <c r="Q1249" s="72">
        <f>SUM(N1249:P1249)</f>
        <v/>
      </c>
      <c r="R1249" s="72">
        <f>IF(YEAR(M1249)&lt;&gt;YEAR(M1248), R1248*EXP($C$20/52)+(-MAX(Q$2:Q1248)*$C$19), R1248*EXP($C$20/52))</f>
        <v/>
      </c>
      <c r="S1249" s="73">
        <f>Q1249/-R1249</f>
        <v/>
      </c>
      <c r="T1249" s="67" t="n"/>
      <c r="U1249" s="67" t="n"/>
      <c r="V1249" s="67" t="n"/>
    </row>
    <row r="1250">
      <c r="H1250" s="104" t="n">
        <v>40056</v>
      </c>
      <c r="I1250" s="105" t="n">
        <v>1638.06994628906</v>
      </c>
      <c r="J1250" s="106" t="n">
        <v>1.42078423500061</v>
      </c>
      <c r="K1250" s="107">
        <f>K1249*(1+Tbill_YTM)^(1/52)</f>
        <v/>
      </c>
      <c r="L1250" s="67" t="n"/>
      <c r="M1250" s="104" t="n">
        <v>40056</v>
      </c>
      <c r="N1250" s="108">
        <f>N1249*($I1250/$I1249)</f>
        <v/>
      </c>
      <c r="O1250" s="108">
        <f t="array" ref="O1250">IF(YEAR(M1250)&lt;&gt;YEAR(M1249),IF(O1249&gt;INDEX(Table2xAcq.1[],_xlfn.AGGREGATE(15,6,(ROW(Tableyear1[])-ROW(INDEX(Tableyear1[],1,1))+1)/(YEAR(Tableyear1[])=YEAR(M1249)),1)),O1249-(O1249-INDEX(Table2xAcq.1[],_xlfn.AGGREGATE(15,6,(ROW(Tableyear1[])-ROW(INDEX(Tableyear1[],1,1))+1)/(YEAR(Tableyear1[])=YEAR(M1249)),1)))*$C$25,O1249+MAX($Q$2:Q1249)*$C$19),O1249)*($J1250/$J1249)</f>
        <v/>
      </c>
      <c r="P1250" s="108">
        <f t="array" ref="P1250">IF(YEAR(M1250)&lt;&gt;YEAR(M1249),IF(O1249&gt;INDEX(Table2xAcq.1[],_xlfn.AGGREGATE(15,6,(ROW(Tableyear1[])-ROW(INDEX(Tableyear1[],1,1))+1)/(YEAR(Tableyear1[])=YEAR(M1249)),1)),P1249+(O1249-INDEX(Table2xAcq.1[],_xlfn.AGGREGATE(15,6,(ROW(Tableyear1[])-ROW(INDEX(Tableyear1[],1,1))+1)/(YEAR(Tableyear1[])=YEAR(M1249)),1)))*$C$25,P1249-MAX($Q$2:Q1249)*$C$19),P1249)*(1+Tbill_YTM)^(1/52)</f>
        <v/>
      </c>
      <c r="Q1250" s="72">
        <f>SUM(N1250:P1250)</f>
        <v/>
      </c>
      <c r="R1250" s="72">
        <f>IF(YEAR(M1250)&lt;&gt;YEAR(M1249), R1249*EXP($C$20/52)+(-MAX(Q$2:Q1249)*$C$19), R1249*EXP($C$20/52))</f>
        <v/>
      </c>
      <c r="S1250" s="73">
        <f>Q1250/-R1250</f>
        <v/>
      </c>
      <c r="T1250" s="67" t="n"/>
      <c r="U1250" s="67" t="n"/>
      <c r="V1250" s="67" t="n"/>
    </row>
    <row r="1251">
      <c r="H1251" s="104" t="n">
        <v>40063</v>
      </c>
      <c r="I1251" s="105" t="n">
        <v>1685.4599609375</v>
      </c>
      <c r="J1251" s="106" t="n">
        <v>1.50335252285003</v>
      </c>
      <c r="K1251" s="107">
        <f>K1250*(1+Tbill_YTM)^(1/52)</f>
        <v/>
      </c>
      <c r="L1251" s="67" t="n"/>
      <c r="M1251" s="104" t="n">
        <v>40063</v>
      </c>
      <c r="N1251" s="108">
        <f>N1250*($I1251/$I1250)</f>
        <v/>
      </c>
      <c r="O1251" s="108">
        <f t="array" ref="O1251">IF(YEAR(M1251)&lt;&gt;YEAR(M1250),IF(O1250&gt;INDEX(Table2xAcq.1[],_xlfn.AGGREGATE(15,6,(ROW(Tableyear1[])-ROW(INDEX(Tableyear1[],1,1))+1)/(YEAR(Tableyear1[])=YEAR(M1250)),1)),O1250-(O1250-INDEX(Table2xAcq.1[],_xlfn.AGGREGATE(15,6,(ROW(Tableyear1[])-ROW(INDEX(Tableyear1[],1,1))+1)/(YEAR(Tableyear1[])=YEAR(M1250)),1)))*$C$25,O1250+MAX($Q$2:Q1250)*$C$19),O1250)*($J1251/$J1250)</f>
        <v/>
      </c>
      <c r="P1251" s="108">
        <f t="array" ref="P1251">IF(YEAR(M1251)&lt;&gt;YEAR(M1250),IF(O1250&gt;INDEX(Table2xAcq.1[],_xlfn.AGGREGATE(15,6,(ROW(Tableyear1[])-ROW(INDEX(Tableyear1[],1,1))+1)/(YEAR(Tableyear1[])=YEAR(M1250)),1)),P1250+(O1250-INDEX(Table2xAcq.1[],_xlfn.AGGREGATE(15,6,(ROW(Tableyear1[])-ROW(INDEX(Tableyear1[],1,1))+1)/(YEAR(Tableyear1[])=YEAR(M1250)),1)))*$C$25,P1250-MAX($Q$2:Q1250)*$C$19),P1250)*(1+Tbill_YTM)^(1/52)</f>
        <v/>
      </c>
      <c r="Q1251" s="72">
        <f>SUM(N1251:P1251)</f>
        <v/>
      </c>
      <c r="R1251" s="72">
        <f>IF(YEAR(M1251)&lt;&gt;YEAR(M1250), R1250*EXP($C$20/52)+(-MAX(Q$2:Q1250)*$C$19), R1250*EXP($C$20/52))</f>
        <v/>
      </c>
      <c r="S1251" s="73">
        <f>Q1251/-R1251</f>
        <v/>
      </c>
      <c r="T1251" s="67" t="n"/>
      <c r="U1251" s="67" t="n"/>
      <c r="V1251" s="67" t="n"/>
    </row>
    <row r="1252">
      <c r="H1252" s="104" t="n">
        <v>40070</v>
      </c>
      <c r="I1252" s="105" t="n">
        <v>1725.23999023437</v>
      </c>
      <c r="J1252" s="106" t="n">
        <v>1.57644093036651</v>
      </c>
      <c r="K1252" s="107">
        <f>K1251*(1+Tbill_YTM)^(1/52)</f>
        <v/>
      </c>
      <c r="L1252" s="67" t="n"/>
      <c r="M1252" s="104" t="n">
        <v>40070</v>
      </c>
      <c r="N1252" s="108">
        <f>N1251*($I1252/$I1251)</f>
        <v/>
      </c>
      <c r="O1252" s="108">
        <f t="array" ref="O1252">IF(YEAR(M1252)&lt;&gt;YEAR(M1251),IF(O1251&gt;INDEX(Table2xAcq.1[],_xlfn.AGGREGATE(15,6,(ROW(Tableyear1[])-ROW(INDEX(Tableyear1[],1,1))+1)/(YEAR(Tableyear1[])=YEAR(M1251)),1)),O1251-(O1251-INDEX(Table2xAcq.1[],_xlfn.AGGREGATE(15,6,(ROW(Tableyear1[])-ROW(INDEX(Tableyear1[],1,1))+1)/(YEAR(Tableyear1[])=YEAR(M1251)),1)))*$C$25,O1251+MAX($Q$2:Q1251)*$C$19),O1251)*($J1252/$J1251)</f>
        <v/>
      </c>
      <c r="P1252" s="108">
        <f t="array" ref="P1252">IF(YEAR(M1252)&lt;&gt;YEAR(M1251),IF(O1251&gt;INDEX(Table2xAcq.1[],_xlfn.AGGREGATE(15,6,(ROW(Tableyear1[])-ROW(INDEX(Tableyear1[],1,1))+1)/(YEAR(Tableyear1[])=YEAR(M1251)),1)),P1251+(O1251-INDEX(Table2xAcq.1[],_xlfn.AGGREGATE(15,6,(ROW(Tableyear1[])-ROW(INDEX(Tableyear1[],1,1))+1)/(YEAR(Tableyear1[])=YEAR(M1251)),1)))*$C$25,P1251-MAX($Q$2:Q1251)*$C$19),P1251)*(1+Tbill_YTM)^(1/52)</f>
        <v/>
      </c>
      <c r="Q1252" s="72">
        <f>SUM(N1252:P1252)</f>
        <v/>
      </c>
      <c r="R1252" s="72">
        <f>IF(YEAR(M1252)&lt;&gt;YEAR(M1251), R1251*EXP($C$20/52)+(-MAX(Q$2:Q1251)*$C$19), R1251*EXP($C$20/52))</f>
        <v/>
      </c>
      <c r="S1252" s="73">
        <f>Q1252/-R1252</f>
        <v/>
      </c>
      <c r="T1252" s="67" t="n"/>
      <c r="U1252" s="67" t="n"/>
      <c r="V1252" s="67" t="n"/>
    </row>
    <row r="1253">
      <c r="H1253" s="104" t="n">
        <v>40077</v>
      </c>
      <c r="I1253" s="105" t="n">
        <v>1694.15002441406</v>
      </c>
      <c r="J1253" s="106" t="n">
        <v>1.5195608139038</v>
      </c>
      <c r="K1253" s="107">
        <f>K1252*(1+Tbill_YTM)^(1/52)</f>
        <v/>
      </c>
      <c r="L1253" s="67" t="n"/>
      <c r="M1253" s="104" t="n">
        <v>40077</v>
      </c>
      <c r="N1253" s="108">
        <f>N1252*($I1253/$I1252)</f>
        <v/>
      </c>
      <c r="O1253" s="108">
        <f t="array" ref="O1253">IF(YEAR(M1253)&lt;&gt;YEAR(M1252),IF(O1252&gt;INDEX(Table2xAcq.1[],_xlfn.AGGREGATE(15,6,(ROW(Tableyear1[])-ROW(INDEX(Tableyear1[],1,1))+1)/(YEAR(Tableyear1[])=YEAR(M1252)),1)),O1252-(O1252-INDEX(Table2xAcq.1[],_xlfn.AGGREGATE(15,6,(ROW(Tableyear1[])-ROW(INDEX(Tableyear1[],1,1))+1)/(YEAR(Tableyear1[])=YEAR(M1252)),1)))*$C$25,O1252+MAX($Q$2:Q1252)*$C$19),O1252)*($J1253/$J1252)</f>
        <v/>
      </c>
      <c r="P1253" s="108">
        <f t="array" ref="P1253">IF(YEAR(M1253)&lt;&gt;YEAR(M1252),IF(O1252&gt;INDEX(Table2xAcq.1[],_xlfn.AGGREGATE(15,6,(ROW(Tableyear1[])-ROW(INDEX(Tableyear1[],1,1))+1)/(YEAR(Tableyear1[])=YEAR(M1252)),1)),P1252+(O1252-INDEX(Table2xAcq.1[],_xlfn.AGGREGATE(15,6,(ROW(Tableyear1[])-ROW(INDEX(Tableyear1[],1,1))+1)/(YEAR(Tableyear1[])=YEAR(M1252)),1)))*$C$25,P1252-MAX($Q$2:Q1252)*$C$19),P1252)*(1+Tbill_YTM)^(1/52)</f>
        <v/>
      </c>
      <c r="Q1253" s="72">
        <f>SUM(N1253:P1253)</f>
        <v/>
      </c>
      <c r="R1253" s="72">
        <f>IF(YEAR(M1253)&lt;&gt;YEAR(M1252), R1252*EXP($C$20/52)+(-MAX(Q$2:Q1252)*$C$19), R1252*EXP($C$20/52))</f>
        <v/>
      </c>
      <c r="S1253" s="73">
        <f>Q1253/-R1253</f>
        <v/>
      </c>
      <c r="T1253" s="67" t="n"/>
      <c r="U1253" s="67" t="n"/>
      <c r="V1253" s="67" t="n"/>
    </row>
    <row r="1254">
      <c r="H1254" s="104" t="n">
        <v>40084</v>
      </c>
      <c r="I1254" s="105" t="n">
        <v>1662.48999023437</v>
      </c>
      <c r="J1254" s="106" t="n">
        <v>1.45778763294219</v>
      </c>
      <c r="K1254" s="107">
        <f>K1253*(1+Tbill_YTM)^(1/52)</f>
        <v/>
      </c>
      <c r="L1254" s="67" t="n"/>
      <c r="M1254" s="104" t="n">
        <v>40084</v>
      </c>
      <c r="N1254" s="108">
        <f>N1253*($I1254/$I1253)</f>
        <v/>
      </c>
      <c r="O1254" s="108">
        <f t="array" ref="O1254">IF(YEAR(M1254)&lt;&gt;YEAR(M1253),IF(O1253&gt;INDEX(Table2xAcq.1[],_xlfn.AGGREGATE(15,6,(ROW(Tableyear1[])-ROW(INDEX(Tableyear1[],1,1))+1)/(YEAR(Tableyear1[])=YEAR(M1253)),1)),O1253-(O1253-INDEX(Table2xAcq.1[],_xlfn.AGGREGATE(15,6,(ROW(Tableyear1[])-ROW(INDEX(Tableyear1[],1,1))+1)/(YEAR(Tableyear1[])=YEAR(M1253)),1)))*$C$25,O1253+MAX($Q$2:Q1253)*$C$19),O1253)*($J1254/$J1253)</f>
        <v/>
      </c>
      <c r="P1254" s="108">
        <f t="array" ref="P1254">IF(YEAR(M1254)&lt;&gt;YEAR(M1253),IF(O1253&gt;INDEX(Table2xAcq.1[],_xlfn.AGGREGATE(15,6,(ROW(Tableyear1[])-ROW(INDEX(Tableyear1[],1,1))+1)/(YEAR(Tableyear1[])=YEAR(M1253)),1)),P1253+(O1253-INDEX(Table2xAcq.1[],_xlfn.AGGREGATE(15,6,(ROW(Tableyear1[])-ROW(INDEX(Tableyear1[],1,1))+1)/(YEAR(Tableyear1[])=YEAR(M1253)),1)))*$C$25,P1253-MAX($Q$2:Q1253)*$C$19),P1253)*(1+Tbill_YTM)^(1/52)</f>
        <v/>
      </c>
      <c r="Q1254" s="72">
        <f>SUM(N1254:P1254)</f>
        <v/>
      </c>
      <c r="R1254" s="72">
        <f>IF(YEAR(M1254)&lt;&gt;YEAR(M1253), R1253*EXP($C$20/52)+(-MAX(Q$2:Q1253)*$C$19), R1253*EXP($C$20/52))</f>
        <v/>
      </c>
      <c r="S1254" s="73">
        <f>Q1254/-R1254</f>
        <v/>
      </c>
      <c r="T1254" s="67" t="n"/>
      <c r="U1254" s="67" t="n"/>
      <c r="V1254" s="67" t="n"/>
    </row>
    <row r="1255">
      <c r="H1255" s="104" t="n">
        <v>40091</v>
      </c>
      <c r="I1255" s="105" t="n">
        <v>1727.76000976562</v>
      </c>
      <c r="J1255" s="106" t="n">
        <v>1.57215940952301</v>
      </c>
      <c r="K1255" s="107">
        <f>K1254*(1+Tbill_YTM)^(1/52)</f>
        <v/>
      </c>
      <c r="L1255" s="67" t="n"/>
      <c r="M1255" s="104" t="n">
        <v>40091</v>
      </c>
      <c r="N1255" s="108">
        <f>N1254*($I1255/$I1254)</f>
        <v/>
      </c>
      <c r="O1255" s="108">
        <f t="array" ref="O1255">IF(YEAR(M1255)&lt;&gt;YEAR(M1254),IF(O1254&gt;INDEX(Table2xAcq.1[],_xlfn.AGGREGATE(15,6,(ROW(Tableyear1[])-ROW(INDEX(Tableyear1[],1,1))+1)/(YEAR(Tableyear1[])=YEAR(M1254)),1)),O1254-(O1254-INDEX(Table2xAcq.1[],_xlfn.AGGREGATE(15,6,(ROW(Tableyear1[])-ROW(INDEX(Tableyear1[],1,1))+1)/(YEAR(Tableyear1[])=YEAR(M1254)),1)))*$C$25,O1254+MAX($Q$2:Q1254)*$C$19),O1254)*($J1255/$J1254)</f>
        <v/>
      </c>
      <c r="P1255" s="108">
        <f t="array" ref="P1255">IF(YEAR(M1255)&lt;&gt;YEAR(M1254),IF(O1254&gt;INDEX(Table2xAcq.1[],_xlfn.AGGREGATE(15,6,(ROW(Tableyear1[])-ROW(INDEX(Tableyear1[],1,1))+1)/(YEAR(Tableyear1[])=YEAR(M1254)),1)),P1254+(O1254-INDEX(Table2xAcq.1[],_xlfn.AGGREGATE(15,6,(ROW(Tableyear1[])-ROW(INDEX(Tableyear1[],1,1))+1)/(YEAR(Tableyear1[])=YEAR(M1254)),1)))*$C$25,P1254-MAX($Q$2:Q1254)*$C$19),P1254)*(1+Tbill_YTM)^(1/52)</f>
        <v/>
      </c>
      <c r="Q1255" s="72">
        <f>SUM(N1255:P1255)</f>
        <v/>
      </c>
      <c r="R1255" s="72">
        <f>IF(YEAR(M1255)&lt;&gt;YEAR(M1254), R1254*EXP($C$20/52)+(-MAX(Q$2:Q1254)*$C$19), R1254*EXP($C$20/52))</f>
        <v/>
      </c>
      <c r="S1255" s="73">
        <f>Q1255/-R1255</f>
        <v/>
      </c>
      <c r="T1255" s="67" t="n"/>
      <c r="U1255" s="67" t="n"/>
      <c r="V1255" s="67" t="n"/>
    </row>
    <row r="1256">
      <c r="H1256" s="104" t="n">
        <v>40098</v>
      </c>
      <c r="I1256" s="105" t="n">
        <v>1739.31994628906</v>
      </c>
      <c r="J1256" s="106" t="n">
        <v>1.59631788730621</v>
      </c>
      <c r="K1256" s="107">
        <f>K1255*(1+Tbill_YTM)^(1/52)</f>
        <v/>
      </c>
      <c r="L1256" s="67" t="n"/>
      <c r="M1256" s="104" t="n">
        <v>40098</v>
      </c>
      <c r="N1256" s="108">
        <f>N1255*($I1256/$I1255)</f>
        <v/>
      </c>
      <c r="O1256" s="108">
        <f t="array" ref="O1256">IF(YEAR(M1256)&lt;&gt;YEAR(M1255),IF(O1255&gt;INDEX(Table2xAcq.1[],_xlfn.AGGREGATE(15,6,(ROW(Tableyear1[])-ROW(INDEX(Tableyear1[],1,1))+1)/(YEAR(Tableyear1[])=YEAR(M1255)),1)),O1255-(O1255-INDEX(Table2xAcq.1[],_xlfn.AGGREGATE(15,6,(ROW(Tableyear1[])-ROW(INDEX(Tableyear1[],1,1))+1)/(YEAR(Tableyear1[])=YEAR(M1255)),1)))*$C$25,O1255+MAX($Q$2:Q1255)*$C$19),O1255)*($J1256/$J1255)</f>
        <v/>
      </c>
      <c r="P1256" s="108">
        <f t="array" ref="P1256">IF(YEAR(M1256)&lt;&gt;YEAR(M1255),IF(O1255&gt;INDEX(Table2xAcq.1[],_xlfn.AGGREGATE(15,6,(ROW(Tableyear1[])-ROW(INDEX(Tableyear1[],1,1))+1)/(YEAR(Tableyear1[])=YEAR(M1255)),1)),P1255+(O1255-INDEX(Table2xAcq.1[],_xlfn.AGGREGATE(15,6,(ROW(Tableyear1[])-ROW(INDEX(Tableyear1[],1,1))+1)/(YEAR(Tableyear1[])=YEAR(M1255)),1)))*$C$25,P1255-MAX($Q$2:Q1255)*$C$19),P1255)*(1+Tbill_YTM)^(1/52)</f>
        <v/>
      </c>
      <c r="Q1256" s="72">
        <f>SUM(N1256:P1256)</f>
        <v/>
      </c>
      <c r="R1256" s="72">
        <f>IF(YEAR(M1256)&lt;&gt;YEAR(M1255), R1255*EXP($C$20/52)+(-MAX(Q$2:Q1255)*$C$19), R1255*EXP($C$20/52))</f>
        <v/>
      </c>
      <c r="S1256" s="73">
        <f>Q1256/-R1256</f>
        <v/>
      </c>
      <c r="T1256" s="67" t="n"/>
      <c r="U1256" s="67" t="n"/>
      <c r="V1256" s="67" t="n"/>
    </row>
    <row r="1257">
      <c r="H1257" s="104" t="n">
        <v>40105</v>
      </c>
      <c r="I1257" s="105" t="n">
        <v>1753.63000488281</v>
      </c>
      <c r="J1257" s="106" t="n">
        <v>1.6223120689392</v>
      </c>
      <c r="K1257" s="107">
        <f>K1256*(1+Tbill_YTM)^(1/52)</f>
        <v/>
      </c>
      <c r="L1257" s="67" t="n"/>
      <c r="M1257" s="104" t="n">
        <v>40105</v>
      </c>
      <c r="N1257" s="108">
        <f>N1256*($I1257/$I1256)</f>
        <v/>
      </c>
      <c r="O1257" s="108">
        <f t="array" ref="O1257">IF(YEAR(M1257)&lt;&gt;YEAR(M1256),IF(O1256&gt;INDEX(Table2xAcq.1[],_xlfn.AGGREGATE(15,6,(ROW(Tableyear1[])-ROW(INDEX(Tableyear1[],1,1))+1)/(YEAR(Tableyear1[])=YEAR(M1256)),1)),O1256-(O1256-INDEX(Table2xAcq.1[],_xlfn.AGGREGATE(15,6,(ROW(Tableyear1[])-ROW(INDEX(Tableyear1[],1,1))+1)/(YEAR(Tableyear1[])=YEAR(M1256)),1)))*$C$25,O1256+MAX($Q$2:Q1256)*$C$19),O1256)*($J1257/$J1256)</f>
        <v/>
      </c>
      <c r="P1257" s="108">
        <f t="array" ref="P1257">IF(YEAR(M1257)&lt;&gt;YEAR(M1256),IF(O1256&gt;INDEX(Table2xAcq.1[],_xlfn.AGGREGATE(15,6,(ROW(Tableyear1[])-ROW(INDEX(Tableyear1[],1,1))+1)/(YEAR(Tableyear1[])=YEAR(M1256)),1)),P1256+(O1256-INDEX(Table2xAcq.1[],_xlfn.AGGREGATE(15,6,(ROW(Tableyear1[])-ROW(INDEX(Tableyear1[],1,1))+1)/(YEAR(Tableyear1[])=YEAR(M1256)),1)))*$C$25,P1256-MAX($Q$2:Q1256)*$C$19),P1256)*(1+Tbill_YTM)^(1/52)</f>
        <v/>
      </c>
      <c r="Q1257" s="72">
        <f>SUM(N1257:P1257)</f>
        <v/>
      </c>
      <c r="R1257" s="72">
        <f>IF(YEAR(M1257)&lt;&gt;YEAR(M1256), R1256*EXP($C$20/52)+(-MAX(Q$2:Q1256)*$C$19), R1256*EXP($C$20/52))</f>
        <v/>
      </c>
      <c r="S1257" s="73">
        <f>Q1257/-R1257</f>
        <v/>
      </c>
      <c r="T1257" s="67" t="n"/>
      <c r="U1257" s="67" t="n"/>
      <c r="V1257" s="67" t="n"/>
    </row>
    <row r="1258">
      <c r="H1258" s="104" t="n">
        <v>40112</v>
      </c>
      <c r="I1258" s="105" t="n">
        <v>1667.13000488281</v>
      </c>
      <c r="J1258" s="106" t="n">
        <v>1.45870435237884</v>
      </c>
      <c r="K1258" s="107">
        <f>K1257*(1+Tbill_YTM)^(1/52)</f>
        <v/>
      </c>
      <c r="L1258" s="67" t="n"/>
      <c r="M1258" s="104" t="n">
        <v>40112</v>
      </c>
      <c r="N1258" s="108">
        <f>N1257*($I1258/$I1257)</f>
        <v/>
      </c>
      <c r="O1258" s="108">
        <f t="array" ref="O1258">IF(YEAR(M1258)&lt;&gt;YEAR(M1257),IF(O1257&gt;INDEX(Table2xAcq.1[],_xlfn.AGGREGATE(15,6,(ROW(Tableyear1[])-ROW(INDEX(Tableyear1[],1,1))+1)/(YEAR(Tableyear1[])=YEAR(M1257)),1)),O1257-(O1257-INDEX(Table2xAcq.1[],_xlfn.AGGREGATE(15,6,(ROW(Tableyear1[])-ROW(INDEX(Tableyear1[],1,1))+1)/(YEAR(Tableyear1[])=YEAR(M1257)),1)))*$C$25,O1257+MAX($Q$2:Q1257)*$C$19),O1257)*($J1258/$J1257)</f>
        <v/>
      </c>
      <c r="P1258" s="108">
        <f t="array" ref="P1258">IF(YEAR(M1258)&lt;&gt;YEAR(M1257),IF(O1257&gt;INDEX(Table2xAcq.1[],_xlfn.AGGREGATE(15,6,(ROW(Tableyear1[])-ROW(INDEX(Tableyear1[],1,1))+1)/(YEAR(Tableyear1[])=YEAR(M1257)),1)),P1257+(O1257-INDEX(Table2xAcq.1[],_xlfn.AGGREGATE(15,6,(ROW(Tableyear1[])-ROW(INDEX(Tableyear1[],1,1))+1)/(YEAR(Tableyear1[])=YEAR(M1257)),1)))*$C$25,P1257-MAX($Q$2:Q1257)*$C$19),P1257)*(1+Tbill_YTM)^(1/52)</f>
        <v/>
      </c>
      <c r="Q1258" s="72">
        <f>SUM(N1258:P1258)</f>
        <v/>
      </c>
      <c r="R1258" s="72">
        <f>IF(YEAR(M1258)&lt;&gt;YEAR(M1257), R1257*EXP($C$20/52)+(-MAX(Q$2:Q1257)*$C$19), R1257*EXP($C$20/52))</f>
        <v/>
      </c>
      <c r="S1258" s="73">
        <f>Q1258/-R1258</f>
        <v/>
      </c>
      <c r="T1258" s="67" t="n"/>
      <c r="U1258" s="67" t="n"/>
      <c r="V1258" s="67" t="n"/>
    </row>
    <row r="1259">
      <c r="H1259" s="104" t="n">
        <v>40119</v>
      </c>
      <c r="I1259" s="105" t="n">
        <v>1730.76000976562</v>
      </c>
      <c r="J1259" s="106" t="n">
        <v>1.57644093036651</v>
      </c>
      <c r="K1259" s="107">
        <f>K1258*(1+Tbill_YTM)^(1/52)</f>
        <v/>
      </c>
      <c r="L1259" s="67" t="n"/>
      <c r="M1259" s="104" t="n">
        <v>40119</v>
      </c>
      <c r="N1259" s="108">
        <f>N1258*($I1259/$I1258)</f>
        <v/>
      </c>
      <c r="O1259" s="108">
        <f t="array" ref="O1259">IF(YEAR(M1259)&lt;&gt;YEAR(M1258),IF(O1258&gt;INDEX(Table2xAcq.1[],_xlfn.AGGREGATE(15,6,(ROW(Tableyear1[])-ROW(INDEX(Tableyear1[],1,1))+1)/(YEAR(Tableyear1[])=YEAR(M1258)),1)),O1258-(O1258-INDEX(Table2xAcq.1[],_xlfn.AGGREGATE(15,6,(ROW(Tableyear1[])-ROW(INDEX(Tableyear1[],1,1))+1)/(YEAR(Tableyear1[])=YEAR(M1258)),1)))*$C$25,O1258+MAX($Q$2:Q1258)*$C$19),O1258)*($J1259/$J1258)</f>
        <v/>
      </c>
      <c r="P1259" s="108">
        <f t="array" ref="P1259">IF(YEAR(M1259)&lt;&gt;YEAR(M1258),IF(O1258&gt;INDEX(Table2xAcq.1[],_xlfn.AGGREGATE(15,6,(ROW(Tableyear1[])-ROW(INDEX(Tableyear1[],1,1))+1)/(YEAR(Tableyear1[])=YEAR(M1258)),1)),P1258+(O1258-INDEX(Table2xAcq.1[],_xlfn.AGGREGATE(15,6,(ROW(Tableyear1[])-ROW(INDEX(Tableyear1[],1,1))+1)/(YEAR(Tableyear1[])=YEAR(M1258)),1)))*$C$25,P1258-MAX($Q$2:Q1258)*$C$19),P1258)*(1+Tbill_YTM)^(1/52)</f>
        <v/>
      </c>
      <c r="Q1259" s="72">
        <f>SUM(N1259:P1259)</f>
        <v/>
      </c>
      <c r="R1259" s="72">
        <f>IF(YEAR(M1259)&lt;&gt;YEAR(M1258), R1258*EXP($C$20/52)+(-MAX(Q$2:Q1258)*$C$19), R1258*EXP($C$20/52))</f>
        <v/>
      </c>
      <c r="S1259" s="73">
        <f>Q1259/-R1259</f>
        <v/>
      </c>
      <c r="T1259" s="67" t="n"/>
      <c r="U1259" s="67" t="n"/>
      <c r="V1259" s="67" t="n"/>
    </row>
    <row r="1260">
      <c r="H1260" s="104" t="n">
        <v>40126</v>
      </c>
      <c r="I1260" s="105" t="n">
        <v>1788.60998535156</v>
      </c>
      <c r="J1260" s="106" t="n">
        <v>1.68225085735321</v>
      </c>
      <c r="K1260" s="107">
        <f>K1259*(1+Tbill_YTM)^(1/52)</f>
        <v/>
      </c>
      <c r="L1260" s="67" t="n"/>
      <c r="M1260" s="104" t="n">
        <v>40126</v>
      </c>
      <c r="N1260" s="108">
        <f>N1259*($I1260/$I1259)</f>
        <v/>
      </c>
      <c r="O1260" s="108">
        <f t="array" ref="O1260">IF(YEAR(M1260)&lt;&gt;YEAR(M1259),IF(O1259&gt;INDEX(Table2xAcq.1[],_xlfn.AGGREGATE(15,6,(ROW(Tableyear1[])-ROW(INDEX(Tableyear1[],1,1))+1)/(YEAR(Tableyear1[])=YEAR(M1259)),1)),O1259-(O1259-INDEX(Table2xAcq.1[],_xlfn.AGGREGATE(15,6,(ROW(Tableyear1[])-ROW(INDEX(Tableyear1[],1,1))+1)/(YEAR(Tableyear1[])=YEAR(M1259)),1)))*$C$25,O1259+MAX($Q$2:Q1259)*$C$19),O1259)*($J1260/$J1259)</f>
        <v/>
      </c>
      <c r="P1260" s="108">
        <f t="array" ref="P1260">IF(YEAR(M1260)&lt;&gt;YEAR(M1259),IF(O1259&gt;INDEX(Table2xAcq.1[],_xlfn.AGGREGATE(15,6,(ROW(Tableyear1[])-ROW(INDEX(Tableyear1[],1,1))+1)/(YEAR(Tableyear1[])=YEAR(M1259)),1)),P1259+(O1259-INDEX(Table2xAcq.1[],_xlfn.AGGREGATE(15,6,(ROW(Tableyear1[])-ROW(INDEX(Tableyear1[],1,1))+1)/(YEAR(Tableyear1[])=YEAR(M1259)),1)))*$C$25,P1259-MAX($Q$2:Q1259)*$C$19),P1259)*(1+Tbill_YTM)^(1/52)</f>
        <v/>
      </c>
      <c r="Q1260" s="72">
        <f>SUM(N1260:P1260)</f>
        <v/>
      </c>
      <c r="R1260" s="72">
        <f>IF(YEAR(M1260)&lt;&gt;YEAR(M1259), R1259*EXP($C$20/52)+(-MAX(Q$2:Q1259)*$C$19), R1259*EXP($C$20/52))</f>
        <v/>
      </c>
      <c r="S1260" s="73">
        <f>Q1260/-R1260</f>
        <v/>
      </c>
      <c r="T1260" s="67" t="n"/>
      <c r="U1260" s="67" t="n"/>
      <c r="V1260" s="67" t="n"/>
    </row>
    <row r="1261">
      <c r="H1261" s="104" t="n">
        <v>40133</v>
      </c>
      <c r="I1261" s="105" t="n">
        <v>1764.39001464843</v>
      </c>
      <c r="J1261" s="106" t="n">
        <v>1.63851928710937</v>
      </c>
      <c r="K1261" s="107">
        <f>K1260*(1+Tbill_YTM)^(1/52)</f>
        <v/>
      </c>
      <c r="L1261" s="67" t="n"/>
      <c r="M1261" s="104" t="n">
        <v>40133</v>
      </c>
      <c r="N1261" s="108">
        <f>N1260*($I1261/$I1260)</f>
        <v/>
      </c>
      <c r="O1261" s="108">
        <f t="array" ref="O1261">IF(YEAR(M1261)&lt;&gt;YEAR(M1260),IF(O1260&gt;INDEX(Table2xAcq.1[],_xlfn.AGGREGATE(15,6,(ROW(Tableyear1[])-ROW(INDEX(Tableyear1[],1,1))+1)/(YEAR(Tableyear1[])=YEAR(M1260)),1)),O1260-(O1260-INDEX(Table2xAcq.1[],_xlfn.AGGREGATE(15,6,(ROW(Tableyear1[])-ROW(INDEX(Tableyear1[],1,1))+1)/(YEAR(Tableyear1[])=YEAR(M1260)),1)))*$C$25,O1260+MAX($Q$2:Q1260)*$C$19),O1260)*($J1261/$J1260)</f>
        <v/>
      </c>
      <c r="P1261" s="108">
        <f t="array" ref="P1261">IF(YEAR(M1261)&lt;&gt;YEAR(M1260),IF(O1260&gt;INDEX(Table2xAcq.1[],_xlfn.AGGREGATE(15,6,(ROW(Tableyear1[])-ROW(INDEX(Tableyear1[],1,1))+1)/(YEAR(Tableyear1[])=YEAR(M1260)),1)),P1260+(O1260-INDEX(Table2xAcq.1[],_xlfn.AGGREGATE(15,6,(ROW(Tableyear1[])-ROW(INDEX(Tableyear1[],1,1))+1)/(YEAR(Tableyear1[])=YEAR(M1260)),1)))*$C$25,P1260-MAX($Q$2:Q1260)*$C$19),P1260)*(1+Tbill_YTM)^(1/52)</f>
        <v/>
      </c>
      <c r="Q1261" s="72">
        <f>SUM(N1261:P1261)</f>
        <v/>
      </c>
      <c r="R1261" s="72">
        <f>IF(YEAR(M1261)&lt;&gt;YEAR(M1260), R1260*EXP($C$20/52)+(-MAX(Q$2:Q1260)*$C$19), R1260*EXP($C$20/52))</f>
        <v/>
      </c>
      <c r="S1261" s="73">
        <f>Q1261/-R1261</f>
        <v/>
      </c>
      <c r="T1261" s="67" t="n"/>
      <c r="U1261" s="67" t="n"/>
      <c r="V1261" s="67" t="n"/>
    </row>
    <row r="1262">
      <c r="H1262" s="104" t="n">
        <v>40140</v>
      </c>
      <c r="I1262" s="105" t="n">
        <v>1765.4599609375</v>
      </c>
      <c r="J1262" s="106" t="n">
        <v>1.6409660577774</v>
      </c>
      <c r="K1262" s="107">
        <f>K1261*(1+Tbill_YTM)^(1/52)</f>
        <v/>
      </c>
      <c r="L1262" s="67" t="n"/>
      <c r="M1262" s="104" t="n">
        <v>40140</v>
      </c>
      <c r="N1262" s="108">
        <f>N1261*($I1262/$I1261)</f>
        <v/>
      </c>
      <c r="O1262" s="108">
        <f t="array" ref="O1262">IF(YEAR(M1262)&lt;&gt;YEAR(M1261),IF(O1261&gt;INDEX(Table2xAcq.1[],_xlfn.AGGREGATE(15,6,(ROW(Tableyear1[])-ROW(INDEX(Tableyear1[],1,1))+1)/(YEAR(Tableyear1[])=YEAR(M1261)),1)),O1261-(O1261-INDEX(Table2xAcq.1[],_xlfn.AGGREGATE(15,6,(ROW(Tableyear1[])-ROW(INDEX(Tableyear1[],1,1))+1)/(YEAR(Tableyear1[])=YEAR(M1261)),1)))*$C$25,O1261+MAX($Q$2:Q1261)*$C$19),O1261)*($J1262/$J1261)</f>
        <v/>
      </c>
      <c r="P1262" s="108">
        <f t="array" ref="P1262">IF(YEAR(M1262)&lt;&gt;YEAR(M1261),IF(O1261&gt;INDEX(Table2xAcq.1[],_xlfn.AGGREGATE(15,6,(ROW(Tableyear1[])-ROW(INDEX(Tableyear1[],1,1))+1)/(YEAR(Tableyear1[])=YEAR(M1261)),1)),P1261+(O1261-INDEX(Table2xAcq.1[],_xlfn.AGGREGATE(15,6,(ROW(Tableyear1[])-ROW(INDEX(Tableyear1[],1,1))+1)/(YEAR(Tableyear1[])=YEAR(M1261)),1)))*$C$25,P1261-MAX($Q$2:Q1261)*$C$19),P1261)*(1+Tbill_YTM)^(1/52)</f>
        <v/>
      </c>
      <c r="Q1262" s="72">
        <f>SUM(N1262:P1262)</f>
        <v/>
      </c>
      <c r="R1262" s="72">
        <f>IF(YEAR(M1262)&lt;&gt;YEAR(M1261), R1261*EXP($C$20/52)+(-MAX(Q$2:Q1261)*$C$19), R1261*EXP($C$20/52))</f>
        <v/>
      </c>
      <c r="S1262" s="73">
        <f>Q1262/-R1262</f>
        <v/>
      </c>
      <c r="T1262" s="67" t="n"/>
      <c r="U1262" s="67" t="n"/>
      <c r="V1262" s="67" t="n"/>
    </row>
    <row r="1263">
      <c r="H1263" s="104" t="n">
        <v>40147</v>
      </c>
      <c r="I1263" s="105" t="n">
        <v>1791.91003417968</v>
      </c>
      <c r="J1263" s="106" t="n">
        <v>1.68622577190399</v>
      </c>
      <c r="K1263" s="107">
        <f>K1262*(1+Tbill_YTM)^(1/52)</f>
        <v/>
      </c>
      <c r="L1263" s="67" t="n"/>
      <c r="M1263" s="104" t="n">
        <v>40147</v>
      </c>
      <c r="N1263" s="108">
        <f>N1262*($I1263/$I1262)</f>
        <v/>
      </c>
      <c r="O1263" s="108">
        <f t="array" ref="O1263">IF(YEAR(M1263)&lt;&gt;YEAR(M1262),IF(O1262&gt;INDEX(Table2xAcq.1[],_xlfn.AGGREGATE(15,6,(ROW(Tableyear1[])-ROW(INDEX(Tableyear1[],1,1))+1)/(YEAR(Tableyear1[])=YEAR(M1262)),1)),O1262-(O1262-INDEX(Table2xAcq.1[],_xlfn.AGGREGATE(15,6,(ROW(Tableyear1[])-ROW(INDEX(Tableyear1[],1,1))+1)/(YEAR(Tableyear1[])=YEAR(M1262)),1)))*$C$25,O1262+MAX($Q$2:Q1262)*$C$19),O1262)*($J1263/$J1262)</f>
        <v/>
      </c>
      <c r="P1263" s="108">
        <f t="array" ref="P1263">IF(YEAR(M1263)&lt;&gt;YEAR(M1262),IF(O1262&gt;INDEX(Table2xAcq.1[],_xlfn.AGGREGATE(15,6,(ROW(Tableyear1[])-ROW(INDEX(Tableyear1[],1,1))+1)/(YEAR(Tableyear1[])=YEAR(M1262)),1)),P1262+(O1262-INDEX(Table2xAcq.1[],_xlfn.AGGREGATE(15,6,(ROW(Tableyear1[])-ROW(INDEX(Tableyear1[],1,1))+1)/(YEAR(Tableyear1[])=YEAR(M1262)),1)))*$C$25,P1262-MAX($Q$2:Q1262)*$C$19),P1262)*(1+Tbill_YTM)^(1/52)</f>
        <v/>
      </c>
      <c r="Q1263" s="72">
        <f>SUM(N1263:P1263)</f>
        <v/>
      </c>
      <c r="R1263" s="72">
        <f>IF(YEAR(M1263)&lt;&gt;YEAR(M1262), R1262*EXP($C$20/52)+(-MAX(Q$2:Q1262)*$C$19), R1262*EXP($C$20/52))</f>
        <v/>
      </c>
      <c r="S1263" s="73">
        <f>Q1263/-R1263</f>
        <v/>
      </c>
      <c r="T1263" s="67" t="n"/>
      <c r="U1263" s="67" t="n"/>
      <c r="V1263" s="67" t="n"/>
    </row>
    <row r="1264">
      <c r="H1264" s="104" t="n">
        <v>40154</v>
      </c>
      <c r="I1264" s="105" t="n">
        <v>1792.06005859375</v>
      </c>
      <c r="J1264" s="106" t="n">
        <v>1.68714368343353</v>
      </c>
      <c r="K1264" s="107">
        <f>K1263*(1+Tbill_YTM)^(1/52)</f>
        <v/>
      </c>
      <c r="L1264" s="67" t="n"/>
      <c r="M1264" s="104" t="n">
        <v>40154</v>
      </c>
      <c r="N1264" s="108">
        <f>N1263*($I1264/$I1263)</f>
        <v/>
      </c>
      <c r="O1264" s="108">
        <f t="array" ref="O1264">IF(YEAR(M1264)&lt;&gt;YEAR(M1263),IF(O1263&gt;INDEX(Table2xAcq.1[],_xlfn.AGGREGATE(15,6,(ROW(Tableyear1[])-ROW(INDEX(Tableyear1[],1,1))+1)/(YEAR(Tableyear1[])=YEAR(M1263)),1)),O1263-(O1263-INDEX(Table2xAcq.1[],_xlfn.AGGREGATE(15,6,(ROW(Tableyear1[])-ROW(INDEX(Tableyear1[],1,1))+1)/(YEAR(Tableyear1[])=YEAR(M1263)),1)))*$C$25,O1263+MAX($Q$2:Q1263)*$C$19),O1263)*($J1264/$J1263)</f>
        <v/>
      </c>
      <c r="P1264" s="108">
        <f t="array" ref="P1264">IF(YEAR(M1264)&lt;&gt;YEAR(M1263),IF(O1263&gt;INDEX(Table2xAcq.1[],_xlfn.AGGREGATE(15,6,(ROW(Tableyear1[])-ROW(INDEX(Tableyear1[],1,1))+1)/(YEAR(Tableyear1[])=YEAR(M1263)),1)),P1263+(O1263-INDEX(Table2xAcq.1[],_xlfn.AGGREGATE(15,6,(ROW(Tableyear1[])-ROW(INDEX(Tableyear1[],1,1))+1)/(YEAR(Tableyear1[])=YEAR(M1263)),1)))*$C$25,P1263-MAX($Q$2:Q1263)*$C$19),P1263)*(1+Tbill_YTM)^(1/52)</f>
        <v/>
      </c>
      <c r="Q1264" s="72">
        <f>SUM(N1264:P1264)</f>
        <v/>
      </c>
      <c r="R1264" s="72">
        <f>IF(YEAR(M1264)&lt;&gt;YEAR(M1263), R1263*EXP($C$20/52)+(-MAX(Q$2:Q1263)*$C$19), R1263*EXP($C$20/52))</f>
        <v/>
      </c>
      <c r="S1264" s="73">
        <f>Q1264/-R1264</f>
        <v/>
      </c>
      <c r="T1264" s="67" t="n"/>
      <c r="U1264" s="67" t="n"/>
      <c r="V1264" s="67" t="n"/>
    </row>
    <row r="1265">
      <c r="H1265" s="104" t="n">
        <v>40161</v>
      </c>
      <c r="I1265" s="105" t="n">
        <v>1807.35998535156</v>
      </c>
      <c r="J1265" s="106" t="n">
        <v>1.71558332443237</v>
      </c>
      <c r="K1265" s="107">
        <f>K1264*(1+Tbill_YTM)^(1/52)</f>
        <v/>
      </c>
      <c r="L1265" s="67" t="n"/>
      <c r="M1265" s="104" t="n">
        <v>40161</v>
      </c>
      <c r="N1265" s="108">
        <f>N1264*($I1265/$I1264)</f>
        <v/>
      </c>
      <c r="O1265" s="108">
        <f t="array" ref="O1265">IF(YEAR(M1265)&lt;&gt;YEAR(M1264),IF(O1264&gt;INDEX(Table2xAcq.1[],_xlfn.AGGREGATE(15,6,(ROW(Tableyear1[])-ROW(INDEX(Tableyear1[],1,1))+1)/(YEAR(Tableyear1[])=YEAR(M1264)),1)),O1264-(O1264-INDEX(Table2xAcq.1[],_xlfn.AGGREGATE(15,6,(ROW(Tableyear1[])-ROW(INDEX(Tableyear1[],1,1))+1)/(YEAR(Tableyear1[])=YEAR(M1264)),1)))*$C$25,O1264+MAX($Q$2:Q1264)*$C$19),O1264)*($J1265/$J1264)</f>
        <v/>
      </c>
      <c r="P1265" s="108">
        <f t="array" ref="P1265">IF(YEAR(M1265)&lt;&gt;YEAR(M1264),IF(O1264&gt;INDEX(Table2xAcq.1[],_xlfn.AGGREGATE(15,6,(ROW(Tableyear1[])-ROW(INDEX(Tableyear1[],1,1))+1)/(YEAR(Tableyear1[])=YEAR(M1264)),1)),P1264+(O1264-INDEX(Table2xAcq.1[],_xlfn.AGGREGATE(15,6,(ROW(Tableyear1[])-ROW(INDEX(Tableyear1[],1,1))+1)/(YEAR(Tableyear1[])=YEAR(M1264)),1)))*$C$25,P1264-MAX($Q$2:Q1264)*$C$19),P1264)*(1+Tbill_YTM)^(1/52)</f>
        <v/>
      </c>
      <c r="Q1265" s="72">
        <f>SUM(N1265:P1265)</f>
        <v/>
      </c>
      <c r="R1265" s="72">
        <f>IF(YEAR(M1265)&lt;&gt;YEAR(M1264), R1264*EXP($C$20/52)+(-MAX(Q$2:Q1264)*$C$19), R1264*EXP($C$20/52))</f>
        <v/>
      </c>
      <c r="S1265" s="73">
        <f>Q1265/-R1265</f>
        <v/>
      </c>
      <c r="T1265" s="67" t="n"/>
      <c r="U1265" s="67" t="n"/>
      <c r="V1265" s="67" t="n"/>
    </row>
    <row r="1266">
      <c r="H1266" s="104" t="n">
        <v>40168</v>
      </c>
      <c r="I1266" s="105" t="n">
        <v>1869.83996582031</v>
      </c>
      <c r="J1266" s="106" t="n">
        <v>1.83423697948455</v>
      </c>
      <c r="K1266" s="107">
        <f>K1265*(1+Tbill_YTM)^(1/52)</f>
        <v/>
      </c>
      <c r="L1266" s="67" t="n"/>
      <c r="M1266" s="104" t="n">
        <v>40168</v>
      </c>
      <c r="N1266" s="108">
        <f>N1265*($I1266/$I1265)</f>
        <v/>
      </c>
      <c r="O1266" s="108">
        <f t="array" ref="O1266">IF(YEAR(M1266)&lt;&gt;YEAR(M1265),IF(O1265&gt;INDEX(Table2xAcq.1[],_xlfn.AGGREGATE(15,6,(ROW(Tableyear1[])-ROW(INDEX(Tableyear1[],1,1))+1)/(YEAR(Tableyear1[])=YEAR(M1265)),1)),O1265-(O1265-INDEX(Table2xAcq.1[],_xlfn.AGGREGATE(15,6,(ROW(Tableyear1[])-ROW(INDEX(Tableyear1[],1,1))+1)/(YEAR(Tableyear1[])=YEAR(M1265)),1)))*$C$25,O1265+MAX($Q$2:Q1265)*$C$19),O1265)*($J1266/$J1265)</f>
        <v/>
      </c>
      <c r="P1266" s="108">
        <f t="array" ref="P1266">IF(YEAR(M1266)&lt;&gt;YEAR(M1265),IF(O1265&gt;INDEX(Table2xAcq.1[],_xlfn.AGGREGATE(15,6,(ROW(Tableyear1[])-ROW(INDEX(Tableyear1[],1,1))+1)/(YEAR(Tableyear1[])=YEAR(M1265)),1)),P1265+(O1265-INDEX(Table2xAcq.1[],_xlfn.AGGREGATE(15,6,(ROW(Tableyear1[])-ROW(INDEX(Tableyear1[],1,1))+1)/(YEAR(Tableyear1[])=YEAR(M1265)),1)))*$C$25,P1265-MAX($Q$2:Q1265)*$C$19),P1265)*(1+Tbill_YTM)^(1/52)</f>
        <v/>
      </c>
      <c r="Q1266" s="72">
        <f>SUM(N1266:P1266)</f>
        <v/>
      </c>
      <c r="R1266" s="72">
        <f>IF(YEAR(M1266)&lt;&gt;YEAR(M1265), R1265*EXP($C$20/52)+(-MAX(Q$2:Q1265)*$C$19), R1265*EXP($C$20/52))</f>
        <v/>
      </c>
      <c r="S1266" s="73">
        <f>Q1266/-R1266</f>
        <v/>
      </c>
      <c r="T1266" s="67" t="n"/>
      <c r="U1266" s="67" t="n"/>
      <c r="V1266" s="67" t="n"/>
    </row>
    <row r="1267" ht="17.5" customHeight="1" s="15">
      <c r="A1267" s="4" t="n"/>
      <c r="G1267" s="110" t="inlineStr">
        <is>
          <t>year-end</t>
        </is>
      </c>
      <c r="H1267" s="111" t="n">
        <v>40175</v>
      </c>
      <c r="I1267" s="112" t="n">
        <v>1860.31005859375</v>
      </c>
      <c r="J1267" s="113" t="n">
        <v>1.81894636154174</v>
      </c>
      <c r="K1267" s="114">
        <f>K1266*(1+Tbill_YTM)^(1/52)</f>
        <v/>
      </c>
      <c r="L1267" s="114" t="n"/>
      <c r="M1267" s="111" t="n">
        <v>40175</v>
      </c>
      <c r="N1267" s="118">
        <f>N1266*($I1267/$I1266)</f>
        <v/>
      </c>
      <c r="O1267" s="115">
        <f t="array" ref="O1267">IF(YEAR(M1267)&lt;&gt;YEAR(M1266),IF(O1266&gt;INDEX(Table2xAcq.1[],_xlfn.AGGREGATE(15,6,(ROW(Tableyear1[])-ROW(INDEX(Tableyear1[],1,1))+1)/(YEAR(Tableyear1[])=YEAR(M1266)),1)),O1266-(O1266-INDEX(Table2xAcq.1[],_xlfn.AGGREGATE(15,6,(ROW(Tableyear1[])-ROW(INDEX(Tableyear1[],1,1))+1)/(YEAR(Tableyear1[])=YEAR(M1266)),1)))*$C$25,O1266+MAX($Q$2:Q1266)*$C$19),O1266)*($J1267/$J1266)</f>
        <v/>
      </c>
      <c r="P1267" s="115">
        <f t="array" ref="P1267">IF(YEAR(M1267)&lt;&gt;YEAR(M1266),IF(O1266&gt;INDEX(Table2xAcq.1[],_xlfn.AGGREGATE(15,6,(ROW(Tableyear1[])-ROW(INDEX(Tableyear1[],1,1))+1)/(YEAR(Tableyear1[])=YEAR(M1266)),1)),P1266+(O1266-INDEX(Table2xAcq.1[],_xlfn.AGGREGATE(15,6,(ROW(Tableyear1[])-ROW(INDEX(Tableyear1[],1,1))+1)/(YEAR(Tableyear1[])=YEAR(M1266)),1)))*$C$25,P1266-MAX($Q$2:Q1266)*$C$19),P1266)*(1+Tbill_YTM)^(1/52)</f>
        <v/>
      </c>
      <c r="Q1267" s="116">
        <f>SUM(N1267:P1267)</f>
        <v/>
      </c>
      <c r="R1267" s="119">
        <f>IF(YEAR(M1267)&lt;&gt;YEAR(M1266), R1266*EXP($C$20/52)+(-MAX(Q$2:Q1266)*$C$19), R1266*EXP($C$20/52))</f>
        <v/>
      </c>
      <c r="S1267" s="117">
        <f>Q1267/-R1267</f>
        <v/>
      </c>
      <c r="T1267" s="110" t="n"/>
      <c r="U1267" s="110" t="n"/>
      <c r="V1267" s="110" t="n"/>
    </row>
    <row r="1268" ht="17.5" customHeight="1" s="15">
      <c r="H1268" s="104" t="n">
        <v>40182</v>
      </c>
      <c r="I1268" s="105" t="n">
        <v>1892.58996582031</v>
      </c>
      <c r="J1268" s="106" t="n">
        <v>1.87857937812805</v>
      </c>
      <c r="K1268" s="107">
        <f>K1267*(1+Tbill_YTM)^(1/52)</f>
        <v/>
      </c>
      <c r="L1268" s="67" t="n"/>
      <c r="M1268" s="104" t="n">
        <v>40182</v>
      </c>
      <c r="N1268" s="108">
        <f>N1267*($I1268/$I1267)</f>
        <v/>
      </c>
      <c r="O1268" s="108">
        <f t="array" ref="O1268">IF(YEAR(M1268)&lt;&gt;YEAR(M1267),IF(O1267&gt;INDEX(Table2xAcq.1[],_xlfn.AGGREGATE(15,6,(ROW(Tableyear1[])-ROW(INDEX(Tableyear1[],1,1))+1)/(YEAR(Tableyear1[])=YEAR(M1267)),1)),O1267-(O1267-INDEX(Table2xAcq.1[],_xlfn.AGGREGATE(15,6,(ROW(Tableyear1[])-ROW(INDEX(Tableyear1[],1,1))+1)/(YEAR(Tableyear1[])=YEAR(M1267)),1)))*$C$25,O1267+MAX($Q$2:Q1267)*$C$19),O1267)*($J1268/$J1267)</f>
        <v/>
      </c>
      <c r="P1268" s="108">
        <f t="array" ref="P1268">IF(YEAR(M1268)&lt;&gt;YEAR(M1267),IF(O1267&gt;INDEX(Table2xAcq.1[],_xlfn.AGGREGATE(15,6,(ROW(Tableyear1[])-ROW(INDEX(Tableyear1[],1,1))+1)/(YEAR(Tableyear1[])=YEAR(M1267)),1)),P1267+(O1267-INDEX(Table2xAcq.1[],_xlfn.AGGREGATE(15,6,(ROW(Tableyear1[])-ROW(INDEX(Tableyear1[],1,1))+1)/(YEAR(Tableyear1[])=YEAR(M1267)),1)))*$C$25,P1267-MAX($Q$2:Q1267)*$C$19),P1267)*(1+Tbill_YTM)^(1/52)</f>
        <v/>
      </c>
      <c r="Q1268" s="72">
        <f>SUM(N1268:P1268)</f>
        <v/>
      </c>
      <c r="R1268" s="72">
        <f>IF(YEAR(M1268)&lt;&gt;YEAR(M1267), R1267*EXP($C$20/52)+(-MAX(Q$2:Q1267)*$C$19), R1267*EXP($C$20/52))</f>
        <v/>
      </c>
      <c r="S1268" s="73">
        <f>Q1268/-R1268</f>
        <v/>
      </c>
      <c r="T1268" s="67" t="n"/>
      <c r="U1268" s="67" t="n"/>
      <c r="V1268" s="67" t="n"/>
    </row>
    <row r="1269">
      <c r="H1269" s="104" t="n">
        <v>40189</v>
      </c>
      <c r="I1269" s="105" t="n">
        <v>1864.52001953125</v>
      </c>
      <c r="J1269" s="106" t="n">
        <v>1.82261621952056</v>
      </c>
      <c r="K1269" s="107">
        <f>K1268*(1+Tbill_YTM)^(1/52)</f>
        <v/>
      </c>
      <c r="L1269" s="67" t="n"/>
      <c r="M1269" s="104" t="n">
        <v>40189</v>
      </c>
      <c r="N1269" s="108">
        <f>N1268*($I1269/$I1268)</f>
        <v/>
      </c>
      <c r="O1269" s="108">
        <f t="array" ref="O1269">IF(YEAR(M1269)&lt;&gt;YEAR(M1268),IF(O1268&gt;INDEX(Table2xAcq.1[],_xlfn.AGGREGATE(15,6,(ROW(Tableyear1[])-ROW(INDEX(Tableyear1[],1,1))+1)/(YEAR(Tableyear1[])=YEAR(M1268)),1)),O1268-(O1268-INDEX(Table2xAcq.1[],_xlfn.AGGREGATE(15,6,(ROW(Tableyear1[])-ROW(INDEX(Tableyear1[],1,1))+1)/(YEAR(Tableyear1[])=YEAR(M1268)),1)))*$C$25,O1268+MAX($Q$2:Q1268)*$C$19),O1268)*($J1269/$J1268)</f>
        <v/>
      </c>
      <c r="P1269" s="108">
        <f t="array" ref="P1269">IF(YEAR(M1269)&lt;&gt;YEAR(M1268),IF(O1268&gt;INDEX(Table2xAcq.1[],_xlfn.AGGREGATE(15,6,(ROW(Tableyear1[])-ROW(INDEX(Tableyear1[],1,1))+1)/(YEAR(Tableyear1[])=YEAR(M1268)),1)),P1268+(O1268-INDEX(Table2xAcq.1[],_xlfn.AGGREGATE(15,6,(ROW(Tableyear1[])-ROW(INDEX(Tableyear1[],1,1))+1)/(YEAR(Tableyear1[])=YEAR(M1268)),1)))*$C$25,P1268-MAX($Q$2:Q1268)*$C$19),P1268)*(1+Tbill_YTM)^(1/52)</f>
        <v/>
      </c>
      <c r="Q1269" s="72">
        <f>SUM(N1269:P1269)</f>
        <v/>
      </c>
      <c r="R1269" s="72">
        <f>IF(YEAR(M1269)&lt;&gt;YEAR(M1268), R1268*EXP($C$20/52)+(-MAX(Q$2:Q1268)*$C$19), R1268*EXP($C$20/52))</f>
        <v/>
      </c>
      <c r="S1269" s="73">
        <f>Q1269/-R1269</f>
        <v/>
      </c>
      <c r="T1269" s="67" t="n"/>
      <c r="U1269" s="67" t="n"/>
      <c r="V1269" s="67" t="n"/>
    </row>
    <row r="1270">
      <c r="H1270" s="104" t="n">
        <v>40196</v>
      </c>
      <c r="I1270" s="105" t="n">
        <v>1794.81994628906</v>
      </c>
      <c r="J1270" s="106" t="n">
        <v>1.68836677074432</v>
      </c>
      <c r="K1270" s="107">
        <f>K1269*(1+Tbill_YTM)^(1/52)</f>
        <v/>
      </c>
      <c r="L1270" s="67" t="n"/>
      <c r="M1270" s="104" t="n">
        <v>40196</v>
      </c>
      <c r="N1270" s="108">
        <f>N1269*($I1270/$I1269)</f>
        <v/>
      </c>
      <c r="O1270" s="108">
        <f t="array" ref="O1270">IF(YEAR(M1270)&lt;&gt;YEAR(M1269),IF(O1269&gt;INDEX(Table2xAcq.1[],_xlfn.AGGREGATE(15,6,(ROW(Tableyear1[])-ROW(INDEX(Tableyear1[],1,1))+1)/(YEAR(Tableyear1[])=YEAR(M1269)),1)),O1269-(O1269-INDEX(Table2xAcq.1[],_xlfn.AGGREGATE(15,6,(ROW(Tableyear1[])-ROW(INDEX(Tableyear1[],1,1))+1)/(YEAR(Tableyear1[])=YEAR(M1269)),1)))*$C$25,O1269+MAX($Q$2:Q1269)*$C$19),O1269)*($J1270/$J1269)</f>
        <v/>
      </c>
      <c r="P1270" s="108">
        <f t="array" ref="P1270">IF(YEAR(M1270)&lt;&gt;YEAR(M1269),IF(O1269&gt;INDEX(Table2xAcq.1[],_xlfn.AGGREGATE(15,6,(ROW(Tableyear1[])-ROW(INDEX(Tableyear1[],1,1))+1)/(YEAR(Tableyear1[])=YEAR(M1269)),1)),P1269+(O1269-INDEX(Table2xAcq.1[],_xlfn.AGGREGATE(15,6,(ROW(Tableyear1[])-ROW(INDEX(Tableyear1[],1,1))+1)/(YEAR(Tableyear1[])=YEAR(M1269)),1)))*$C$25,P1269-MAX($Q$2:Q1269)*$C$19),P1269)*(1+Tbill_YTM)^(1/52)</f>
        <v/>
      </c>
      <c r="Q1270" s="72">
        <f>SUM(N1270:P1270)</f>
        <v/>
      </c>
      <c r="R1270" s="72">
        <f>IF(YEAR(M1270)&lt;&gt;YEAR(M1269), R1269*EXP($C$20/52)+(-MAX(Q$2:Q1269)*$C$19), R1269*EXP($C$20/52))</f>
        <v/>
      </c>
      <c r="S1270" s="73">
        <f>Q1270/-R1270</f>
        <v/>
      </c>
      <c r="T1270" s="67" t="n"/>
      <c r="U1270" s="67" t="n"/>
      <c r="V1270" s="67" t="n"/>
    </row>
    <row r="1271">
      <c r="H1271" s="104" t="n">
        <v>40203</v>
      </c>
      <c r="I1271" s="105" t="n">
        <v>1741.0400390625</v>
      </c>
      <c r="J1271" s="106" t="n">
        <v>1.58225107192993</v>
      </c>
      <c r="K1271" s="107">
        <f>K1270*(1+Tbill_YTM)^(1/52)</f>
        <v/>
      </c>
      <c r="L1271" s="67" t="n"/>
      <c r="M1271" s="104" t="n">
        <v>40203</v>
      </c>
      <c r="N1271" s="108">
        <f>N1270*($I1271/$I1270)</f>
        <v/>
      </c>
      <c r="O1271" s="108">
        <f t="array" ref="O1271">IF(YEAR(M1271)&lt;&gt;YEAR(M1270),IF(O1270&gt;INDEX(Table2xAcq.1[],_xlfn.AGGREGATE(15,6,(ROW(Tableyear1[])-ROW(INDEX(Tableyear1[],1,1))+1)/(YEAR(Tableyear1[])=YEAR(M1270)),1)),O1270-(O1270-INDEX(Table2xAcq.1[],_xlfn.AGGREGATE(15,6,(ROW(Tableyear1[])-ROW(INDEX(Tableyear1[],1,1))+1)/(YEAR(Tableyear1[])=YEAR(M1270)),1)))*$C$25,O1270+MAX($Q$2:Q1270)*$C$19),O1270)*($J1271/$J1270)</f>
        <v/>
      </c>
      <c r="P1271" s="108">
        <f t="array" ref="P1271">IF(YEAR(M1271)&lt;&gt;YEAR(M1270),IF(O1270&gt;INDEX(Table2xAcq.1[],_xlfn.AGGREGATE(15,6,(ROW(Tableyear1[])-ROW(INDEX(Tableyear1[],1,1))+1)/(YEAR(Tableyear1[])=YEAR(M1270)),1)),P1270+(O1270-INDEX(Table2xAcq.1[],_xlfn.AGGREGATE(15,6,(ROW(Tableyear1[])-ROW(INDEX(Tableyear1[],1,1))+1)/(YEAR(Tableyear1[])=YEAR(M1270)),1)))*$C$25,P1270-MAX($Q$2:Q1270)*$C$19),P1270)*(1+Tbill_YTM)^(1/52)</f>
        <v/>
      </c>
      <c r="Q1271" s="72">
        <f>SUM(N1271:P1271)</f>
        <v/>
      </c>
      <c r="R1271" s="72">
        <f>IF(YEAR(M1271)&lt;&gt;YEAR(M1270), R1270*EXP($C$20/52)+(-MAX(Q$2:Q1270)*$C$19), R1270*EXP($C$20/52))</f>
        <v/>
      </c>
      <c r="S1271" s="73">
        <f>Q1271/-R1271</f>
        <v/>
      </c>
      <c r="T1271" s="67" t="n"/>
      <c r="U1271" s="67" t="n"/>
      <c r="V1271" s="67" t="n"/>
    </row>
    <row r="1272">
      <c r="H1272" s="104" t="n">
        <v>40210</v>
      </c>
      <c r="I1272" s="105" t="n">
        <v>1746.11999511718</v>
      </c>
      <c r="J1272" s="106" t="n">
        <v>1.59173107147216</v>
      </c>
      <c r="K1272" s="107">
        <f>K1271*(1+Tbill_YTM)^(1/52)</f>
        <v/>
      </c>
      <c r="L1272" s="67" t="n"/>
      <c r="M1272" s="104" t="n">
        <v>40210</v>
      </c>
      <c r="N1272" s="108">
        <f>N1271*($I1272/$I1271)</f>
        <v/>
      </c>
      <c r="O1272" s="108">
        <f t="array" ref="O1272">IF(YEAR(M1272)&lt;&gt;YEAR(M1271),IF(O1271&gt;INDEX(Table2xAcq.1[],_xlfn.AGGREGATE(15,6,(ROW(Tableyear1[])-ROW(INDEX(Tableyear1[],1,1))+1)/(YEAR(Tableyear1[])=YEAR(M1271)),1)),O1271-(O1271-INDEX(Table2xAcq.1[],_xlfn.AGGREGATE(15,6,(ROW(Tableyear1[])-ROW(INDEX(Tableyear1[],1,1))+1)/(YEAR(Tableyear1[])=YEAR(M1271)),1)))*$C$25,O1271+MAX($Q$2:Q1271)*$C$19),O1271)*($J1272/$J1271)</f>
        <v/>
      </c>
      <c r="P1272" s="108">
        <f t="array" ref="P1272">IF(YEAR(M1272)&lt;&gt;YEAR(M1271),IF(O1271&gt;INDEX(Table2xAcq.1[],_xlfn.AGGREGATE(15,6,(ROW(Tableyear1[])-ROW(INDEX(Tableyear1[],1,1))+1)/(YEAR(Tableyear1[])=YEAR(M1271)),1)),P1271+(O1271-INDEX(Table2xAcq.1[],_xlfn.AGGREGATE(15,6,(ROW(Tableyear1[])-ROW(INDEX(Tableyear1[],1,1))+1)/(YEAR(Tableyear1[])=YEAR(M1271)),1)))*$C$25,P1271-MAX($Q$2:Q1271)*$C$19),P1271)*(1+Tbill_YTM)^(1/52)</f>
        <v/>
      </c>
      <c r="Q1272" s="72">
        <f>SUM(N1272:P1272)</f>
        <v/>
      </c>
      <c r="R1272" s="72">
        <f>IF(YEAR(M1272)&lt;&gt;YEAR(M1271), R1271*EXP($C$20/52)+(-MAX(Q$2:Q1271)*$C$19), R1271*EXP($C$20/52))</f>
        <v/>
      </c>
      <c r="S1272" s="73">
        <f>Q1272/-R1272</f>
        <v/>
      </c>
      <c r="T1272" s="67" t="n"/>
      <c r="U1272" s="67" t="n"/>
      <c r="V1272" s="67" t="n"/>
    </row>
    <row r="1273">
      <c r="H1273" s="104" t="n">
        <v>40217</v>
      </c>
      <c r="I1273" s="105" t="n">
        <v>1779.10998535156</v>
      </c>
      <c r="J1273" s="106" t="n">
        <v>1.65197527408599</v>
      </c>
      <c r="K1273" s="107">
        <f>K1272*(1+Tbill_YTM)^(1/52)</f>
        <v/>
      </c>
      <c r="L1273" s="67" t="n"/>
      <c r="M1273" s="104" t="n">
        <v>40217</v>
      </c>
      <c r="N1273" s="108">
        <f>N1272*($I1273/$I1272)</f>
        <v/>
      </c>
      <c r="O1273" s="108">
        <f t="array" ref="O1273">IF(YEAR(M1273)&lt;&gt;YEAR(M1272),IF(O1272&gt;INDEX(Table2xAcq.1[],_xlfn.AGGREGATE(15,6,(ROW(Tableyear1[])-ROW(INDEX(Tableyear1[],1,1))+1)/(YEAR(Tableyear1[])=YEAR(M1272)),1)),O1272-(O1272-INDEX(Table2xAcq.1[],_xlfn.AGGREGATE(15,6,(ROW(Tableyear1[])-ROW(INDEX(Tableyear1[],1,1))+1)/(YEAR(Tableyear1[])=YEAR(M1272)),1)))*$C$25,O1272+MAX($Q$2:Q1272)*$C$19),O1272)*($J1273/$J1272)</f>
        <v/>
      </c>
      <c r="P1273" s="108">
        <f t="array" ref="P1273">IF(YEAR(M1273)&lt;&gt;YEAR(M1272),IF(O1272&gt;INDEX(Table2xAcq.1[],_xlfn.AGGREGATE(15,6,(ROW(Tableyear1[])-ROW(INDEX(Tableyear1[],1,1))+1)/(YEAR(Tableyear1[])=YEAR(M1272)),1)),P1272+(O1272-INDEX(Table2xAcq.1[],_xlfn.AGGREGATE(15,6,(ROW(Tableyear1[])-ROW(INDEX(Tableyear1[],1,1))+1)/(YEAR(Tableyear1[])=YEAR(M1272)),1)))*$C$25,P1272-MAX($Q$2:Q1272)*$C$19),P1272)*(1+Tbill_YTM)^(1/52)</f>
        <v/>
      </c>
      <c r="Q1273" s="72">
        <f>SUM(N1273:P1273)</f>
        <v/>
      </c>
      <c r="R1273" s="72">
        <f>IF(YEAR(M1273)&lt;&gt;YEAR(M1272), R1272*EXP($C$20/52)+(-MAX(Q$2:Q1272)*$C$19), R1272*EXP($C$20/52))</f>
        <v/>
      </c>
      <c r="S1273" s="73">
        <f>Q1273/-R1273</f>
        <v/>
      </c>
      <c r="T1273" s="67" t="n"/>
      <c r="U1273" s="67" t="n"/>
      <c r="V1273" s="67" t="n"/>
    </row>
    <row r="1274">
      <c r="E1274" s="4" t="n"/>
      <c r="F1274" s="4" t="n"/>
      <c r="H1274" s="104" t="n">
        <v>40224</v>
      </c>
      <c r="I1274" s="105" t="n">
        <v>1823.31994628906</v>
      </c>
      <c r="J1274" s="106" t="n">
        <v>1.73148524761199</v>
      </c>
      <c r="K1274" s="107">
        <f>K1273*(1+Tbill_YTM)^(1/52)</f>
        <v/>
      </c>
      <c r="L1274" s="67" t="n"/>
      <c r="M1274" s="104" t="n">
        <v>40224</v>
      </c>
      <c r="N1274" s="108">
        <f>N1273*($I1274/$I1273)</f>
        <v/>
      </c>
      <c r="O1274" s="108">
        <f t="array" ref="O1274">IF(YEAR(M1274)&lt;&gt;YEAR(M1273),IF(O1273&gt;INDEX(Table2xAcq.1[],_xlfn.AGGREGATE(15,6,(ROW(Tableyear1[])-ROW(INDEX(Tableyear1[],1,1))+1)/(YEAR(Tableyear1[])=YEAR(M1273)),1)),O1273-(O1273-INDEX(Table2xAcq.1[],_xlfn.AGGREGATE(15,6,(ROW(Tableyear1[])-ROW(INDEX(Tableyear1[],1,1))+1)/(YEAR(Tableyear1[])=YEAR(M1273)),1)))*$C$25,O1273+MAX($Q$2:Q1273)*$C$19),O1273)*($J1274/$J1273)</f>
        <v/>
      </c>
      <c r="P1274" s="108">
        <f t="array" ref="P1274">IF(YEAR(M1274)&lt;&gt;YEAR(M1273),IF(O1273&gt;INDEX(Table2xAcq.1[],_xlfn.AGGREGATE(15,6,(ROW(Tableyear1[])-ROW(INDEX(Tableyear1[],1,1))+1)/(YEAR(Tableyear1[])=YEAR(M1273)),1)),P1273+(O1273-INDEX(Table2xAcq.1[],_xlfn.AGGREGATE(15,6,(ROW(Tableyear1[])-ROW(INDEX(Tableyear1[],1,1))+1)/(YEAR(Tableyear1[])=YEAR(M1273)),1)))*$C$25,P1273-MAX($Q$2:Q1273)*$C$19),P1273)*(1+Tbill_YTM)^(1/52)</f>
        <v/>
      </c>
      <c r="Q1274" s="72">
        <f>SUM(N1274:P1274)</f>
        <v/>
      </c>
      <c r="R1274" s="72">
        <f>IF(YEAR(M1274)&lt;&gt;YEAR(M1273), R1273*EXP($C$20/52)+(-MAX(Q$2:Q1273)*$C$19), R1273*EXP($C$20/52))</f>
        <v/>
      </c>
      <c r="S1274" s="73">
        <f>Q1274/-R1274</f>
        <v/>
      </c>
      <c r="T1274" s="67" t="n"/>
      <c r="U1274" s="67" t="n"/>
      <c r="V1274" s="67" t="n"/>
    </row>
    <row r="1275">
      <c r="B1275" s="27" t="n"/>
      <c r="C1275" s="4" t="n"/>
      <c r="D1275" s="4" t="n"/>
      <c r="H1275" s="104" t="n">
        <v>40231</v>
      </c>
      <c r="I1275" s="105" t="n">
        <v>1818.68005371093</v>
      </c>
      <c r="J1275" s="106" t="n">
        <v>1.72720396518707</v>
      </c>
      <c r="K1275" s="107">
        <f>K1274*(1+Tbill_YTM)^(1/52)</f>
        <v/>
      </c>
      <c r="L1275" s="67" t="n"/>
      <c r="M1275" s="104" t="n">
        <v>40231</v>
      </c>
      <c r="N1275" s="108">
        <f>N1274*($I1275/$I1274)</f>
        <v/>
      </c>
      <c r="O1275" s="108">
        <f t="array" ref="O1275">IF(YEAR(M1275)&lt;&gt;YEAR(M1274),IF(O1274&gt;INDEX(Table2xAcq.1[],_xlfn.AGGREGATE(15,6,(ROW(Tableyear1[])-ROW(INDEX(Tableyear1[],1,1))+1)/(YEAR(Tableyear1[])=YEAR(M1274)),1)),O1274-(O1274-INDEX(Table2xAcq.1[],_xlfn.AGGREGATE(15,6,(ROW(Tableyear1[])-ROW(INDEX(Tableyear1[],1,1))+1)/(YEAR(Tableyear1[])=YEAR(M1274)),1)))*$C$25,O1274+MAX($Q$2:Q1274)*$C$19),O1274)*($J1275/$J1274)</f>
        <v/>
      </c>
      <c r="P1275" s="108">
        <f t="array" ref="P1275">IF(YEAR(M1275)&lt;&gt;YEAR(M1274),IF(O1274&gt;INDEX(Table2xAcq.1[],_xlfn.AGGREGATE(15,6,(ROW(Tableyear1[])-ROW(INDEX(Tableyear1[],1,1))+1)/(YEAR(Tableyear1[])=YEAR(M1274)),1)),P1274+(O1274-INDEX(Table2xAcq.1[],_xlfn.AGGREGATE(15,6,(ROW(Tableyear1[])-ROW(INDEX(Tableyear1[],1,1))+1)/(YEAR(Tableyear1[])=YEAR(M1274)),1)))*$C$25,P1274-MAX($Q$2:Q1274)*$C$19),P1274)*(1+Tbill_YTM)^(1/52)</f>
        <v/>
      </c>
      <c r="Q1275" s="72">
        <f>SUM(N1275:P1275)</f>
        <v/>
      </c>
      <c r="R1275" s="72">
        <f>IF(YEAR(M1275)&lt;&gt;YEAR(M1274), R1274*EXP($C$20/52)+(-MAX(Q$2:Q1274)*$C$19), R1274*EXP($C$20/52))</f>
        <v/>
      </c>
      <c r="S1275" s="73">
        <f>Q1275/-R1275</f>
        <v/>
      </c>
      <c r="T1275" s="67" t="n"/>
      <c r="U1275" s="67" t="n"/>
      <c r="V1275" s="67" t="n"/>
    </row>
    <row r="1276">
      <c r="H1276" s="104" t="n">
        <v>40238</v>
      </c>
      <c r="I1276" s="105" t="n">
        <v>1888.56005859375</v>
      </c>
      <c r="J1276" s="106" t="n">
        <v>1.85533773899078</v>
      </c>
      <c r="K1276" s="107">
        <f>K1275*(1+Tbill_YTM)^(1/52)</f>
        <v/>
      </c>
      <c r="L1276" s="67" t="n"/>
      <c r="M1276" s="104" t="n">
        <v>40238</v>
      </c>
      <c r="N1276" s="108">
        <f>N1275*($I1276/$I1275)</f>
        <v/>
      </c>
      <c r="O1276" s="108">
        <f t="array" ref="O1276">IF(YEAR(M1276)&lt;&gt;YEAR(M1275),IF(O1275&gt;INDEX(Table2xAcq.1[],_xlfn.AGGREGATE(15,6,(ROW(Tableyear1[])-ROW(INDEX(Tableyear1[],1,1))+1)/(YEAR(Tableyear1[])=YEAR(M1275)),1)),O1275-(O1275-INDEX(Table2xAcq.1[],_xlfn.AGGREGATE(15,6,(ROW(Tableyear1[])-ROW(INDEX(Tableyear1[],1,1))+1)/(YEAR(Tableyear1[])=YEAR(M1275)),1)))*$C$25,O1275+MAX($Q$2:Q1275)*$C$19),O1275)*($J1276/$J1275)</f>
        <v/>
      </c>
      <c r="P1276" s="108">
        <f t="array" ref="P1276">IF(YEAR(M1276)&lt;&gt;YEAR(M1275),IF(O1275&gt;INDEX(Table2xAcq.1[],_xlfn.AGGREGATE(15,6,(ROW(Tableyear1[])-ROW(INDEX(Tableyear1[],1,1))+1)/(YEAR(Tableyear1[])=YEAR(M1275)),1)),P1275+(O1275-INDEX(Table2xAcq.1[],_xlfn.AGGREGATE(15,6,(ROW(Tableyear1[])-ROW(INDEX(Tableyear1[],1,1))+1)/(YEAR(Tableyear1[])=YEAR(M1275)),1)))*$C$25,P1275-MAX($Q$2:Q1275)*$C$19),P1275)*(1+Tbill_YTM)^(1/52)</f>
        <v/>
      </c>
      <c r="Q1276" s="72">
        <f>SUM(N1276:P1276)</f>
        <v/>
      </c>
      <c r="R1276" s="72">
        <f>IF(YEAR(M1276)&lt;&gt;YEAR(M1275), R1275*EXP($C$20/52)+(-MAX(Q$2:Q1275)*$C$19), R1275*EXP($C$20/52))</f>
        <v/>
      </c>
      <c r="S1276" s="73">
        <f>Q1276/-R1276</f>
        <v/>
      </c>
      <c r="T1276" s="67" t="n"/>
      <c r="U1276" s="67" t="n"/>
      <c r="V1276" s="67" t="n"/>
    </row>
    <row r="1277">
      <c r="H1277" s="104" t="n">
        <v>40245</v>
      </c>
      <c r="I1277" s="105" t="n">
        <v>1924.43005371093</v>
      </c>
      <c r="J1277" s="106" t="n">
        <v>1.93148362636566</v>
      </c>
      <c r="K1277" s="107">
        <f>K1276*(1+Tbill_YTM)^(1/52)</f>
        <v/>
      </c>
      <c r="L1277" s="67" t="n"/>
      <c r="M1277" s="104" t="n">
        <v>40245</v>
      </c>
      <c r="N1277" s="108">
        <f>N1276*($I1277/$I1276)</f>
        <v/>
      </c>
      <c r="O1277" s="108">
        <f t="array" ref="O1277">IF(YEAR(M1277)&lt;&gt;YEAR(M1276),IF(O1276&gt;INDEX(Table2xAcq.1[],_xlfn.AGGREGATE(15,6,(ROW(Tableyear1[])-ROW(INDEX(Tableyear1[],1,1))+1)/(YEAR(Tableyear1[])=YEAR(M1276)),1)),O1276-(O1276-INDEX(Table2xAcq.1[],_xlfn.AGGREGATE(15,6,(ROW(Tableyear1[])-ROW(INDEX(Tableyear1[],1,1))+1)/(YEAR(Tableyear1[])=YEAR(M1276)),1)))*$C$25,O1276+MAX($Q$2:Q1276)*$C$19),O1276)*($J1277/$J1276)</f>
        <v/>
      </c>
      <c r="P1277" s="108">
        <f t="array" ref="P1277">IF(YEAR(M1277)&lt;&gt;YEAR(M1276),IF(O1276&gt;INDEX(Table2xAcq.1[],_xlfn.AGGREGATE(15,6,(ROW(Tableyear1[])-ROW(INDEX(Tableyear1[],1,1))+1)/(YEAR(Tableyear1[])=YEAR(M1276)),1)),P1276+(O1276-INDEX(Table2xAcq.1[],_xlfn.AGGREGATE(15,6,(ROW(Tableyear1[])-ROW(INDEX(Tableyear1[],1,1))+1)/(YEAR(Tableyear1[])=YEAR(M1276)),1)))*$C$25,P1276-MAX($Q$2:Q1276)*$C$19),P1276)*(1+Tbill_YTM)^(1/52)</f>
        <v/>
      </c>
      <c r="Q1277" s="72">
        <f>SUM(N1277:P1277)</f>
        <v/>
      </c>
      <c r="R1277" s="72">
        <f>IF(YEAR(M1277)&lt;&gt;YEAR(M1276), R1276*EXP($C$20/52)+(-MAX(Q$2:Q1276)*$C$19), R1276*EXP($C$20/52))</f>
        <v/>
      </c>
      <c r="S1277" s="73">
        <f>Q1277/-R1277</f>
        <v/>
      </c>
      <c r="T1277" s="67" t="n"/>
      <c r="U1277" s="67" t="n"/>
      <c r="V1277" s="67" t="n"/>
    </row>
    <row r="1278">
      <c r="H1278" s="104" t="n">
        <v>40252</v>
      </c>
      <c r="I1278" s="105" t="n">
        <v>1932.43005371093</v>
      </c>
      <c r="J1278" s="106" t="n">
        <v>1.94524538516998</v>
      </c>
      <c r="K1278" s="107">
        <f>K1277*(1+Tbill_YTM)^(1/52)</f>
        <v/>
      </c>
      <c r="L1278" s="67" t="n"/>
      <c r="M1278" s="104" t="n">
        <v>40252</v>
      </c>
      <c r="N1278" s="108">
        <f>N1277*($I1278/$I1277)</f>
        <v/>
      </c>
      <c r="O1278" s="108">
        <f t="array" ref="O1278">IF(YEAR(M1278)&lt;&gt;YEAR(M1277),IF(O1277&gt;INDEX(Table2xAcq.1[],_xlfn.AGGREGATE(15,6,(ROW(Tableyear1[])-ROW(INDEX(Tableyear1[],1,1))+1)/(YEAR(Tableyear1[])=YEAR(M1277)),1)),O1277-(O1277-INDEX(Table2xAcq.1[],_xlfn.AGGREGATE(15,6,(ROW(Tableyear1[])-ROW(INDEX(Tableyear1[],1,1))+1)/(YEAR(Tableyear1[])=YEAR(M1277)),1)))*$C$25,O1277+MAX($Q$2:Q1277)*$C$19),O1277)*($J1278/$J1277)</f>
        <v/>
      </c>
      <c r="P1278" s="108">
        <f t="array" ref="P1278">IF(YEAR(M1278)&lt;&gt;YEAR(M1277),IF(O1277&gt;INDEX(Table2xAcq.1[],_xlfn.AGGREGATE(15,6,(ROW(Tableyear1[])-ROW(INDEX(Tableyear1[],1,1))+1)/(YEAR(Tableyear1[])=YEAR(M1277)),1)),P1277+(O1277-INDEX(Table2xAcq.1[],_xlfn.AGGREGATE(15,6,(ROW(Tableyear1[])-ROW(INDEX(Tableyear1[],1,1))+1)/(YEAR(Tableyear1[])=YEAR(M1277)),1)))*$C$25,P1277-MAX($Q$2:Q1277)*$C$19),P1277)*(1+Tbill_YTM)^(1/52)</f>
        <v/>
      </c>
      <c r="Q1278" s="72">
        <f>SUM(N1278:P1278)</f>
        <v/>
      </c>
      <c r="R1278" s="72">
        <f>IF(YEAR(M1278)&lt;&gt;YEAR(M1277), R1277*EXP($C$20/52)+(-MAX(Q$2:Q1277)*$C$19), R1277*EXP($C$20/52))</f>
        <v/>
      </c>
      <c r="S1278" s="73">
        <f>Q1278/-R1278</f>
        <v/>
      </c>
      <c r="T1278" s="67" t="n"/>
      <c r="U1278" s="67" t="n"/>
      <c r="V1278" s="67" t="n"/>
    </row>
    <row r="1279">
      <c r="H1279" s="104" t="n">
        <v>40259</v>
      </c>
      <c r="I1279" s="105" t="n">
        <v>1952.63000488281</v>
      </c>
      <c r="J1279" s="106" t="n">
        <v>1.98775255680084</v>
      </c>
      <c r="K1279" s="107">
        <f>K1278*(1+Tbill_YTM)^(1/52)</f>
        <v/>
      </c>
      <c r="L1279" s="67" t="n"/>
      <c r="M1279" s="104" t="n">
        <v>40259</v>
      </c>
      <c r="N1279" s="108">
        <f>N1278*($I1279/$I1278)</f>
        <v/>
      </c>
      <c r="O1279" s="108">
        <f t="array" ref="O1279">IF(YEAR(M1279)&lt;&gt;YEAR(M1278),IF(O1278&gt;INDEX(Table2xAcq.1[],_xlfn.AGGREGATE(15,6,(ROW(Tableyear1[])-ROW(INDEX(Tableyear1[],1,1))+1)/(YEAR(Tableyear1[])=YEAR(M1278)),1)),O1278-(O1278-INDEX(Table2xAcq.1[],_xlfn.AGGREGATE(15,6,(ROW(Tableyear1[])-ROW(INDEX(Tableyear1[],1,1))+1)/(YEAR(Tableyear1[])=YEAR(M1278)),1)))*$C$25,O1278+MAX($Q$2:Q1278)*$C$19),O1278)*($J1279/$J1278)</f>
        <v/>
      </c>
      <c r="P1279" s="108">
        <f t="array" ref="P1279">IF(YEAR(M1279)&lt;&gt;YEAR(M1278),IF(O1278&gt;INDEX(Table2xAcq.1[],_xlfn.AGGREGATE(15,6,(ROW(Tableyear1[])-ROW(INDEX(Tableyear1[],1,1))+1)/(YEAR(Tableyear1[])=YEAR(M1278)),1)),P1278+(O1278-INDEX(Table2xAcq.1[],_xlfn.AGGREGATE(15,6,(ROW(Tableyear1[])-ROW(INDEX(Tableyear1[],1,1))+1)/(YEAR(Tableyear1[])=YEAR(M1278)),1)))*$C$25,P1278-MAX($Q$2:Q1278)*$C$19),P1278)*(1+Tbill_YTM)^(1/52)</f>
        <v/>
      </c>
      <c r="Q1279" s="72">
        <f>SUM(N1279:P1279)</f>
        <v/>
      </c>
      <c r="R1279" s="72">
        <f>IF(YEAR(M1279)&lt;&gt;YEAR(M1278), R1278*EXP($C$20/52)+(-MAX(Q$2:Q1278)*$C$19), R1278*EXP($C$20/52))</f>
        <v/>
      </c>
      <c r="S1279" s="73">
        <f>Q1279/-R1279</f>
        <v/>
      </c>
      <c r="T1279" s="67" t="n"/>
      <c r="U1279" s="67" t="n"/>
      <c r="V1279" s="67" t="n"/>
    </row>
    <row r="1280">
      <c r="H1280" s="104" t="n">
        <v>40266</v>
      </c>
      <c r="I1280" s="105" t="n">
        <v>1959.56005859375</v>
      </c>
      <c r="J1280" s="106" t="n">
        <v>1.99937307834625</v>
      </c>
      <c r="K1280" s="107">
        <f>K1279*(1+Tbill_YTM)^(1/52)</f>
        <v/>
      </c>
      <c r="L1280" s="67" t="n"/>
      <c r="M1280" s="104" t="n">
        <v>40266</v>
      </c>
      <c r="N1280" s="108">
        <f>N1279*($I1280/$I1279)</f>
        <v/>
      </c>
      <c r="O1280" s="108">
        <f t="array" ref="O1280">IF(YEAR(M1280)&lt;&gt;YEAR(M1279),IF(O1279&gt;INDEX(Table2xAcq.1[],_xlfn.AGGREGATE(15,6,(ROW(Tableyear1[])-ROW(INDEX(Tableyear1[],1,1))+1)/(YEAR(Tableyear1[])=YEAR(M1279)),1)),O1279-(O1279-INDEX(Table2xAcq.1[],_xlfn.AGGREGATE(15,6,(ROW(Tableyear1[])-ROW(INDEX(Tableyear1[],1,1))+1)/(YEAR(Tableyear1[])=YEAR(M1279)),1)))*$C$25,O1279+MAX($Q$2:Q1279)*$C$19),O1279)*($J1280/$J1279)</f>
        <v/>
      </c>
      <c r="P1280" s="108">
        <f t="array" ref="P1280">IF(YEAR(M1280)&lt;&gt;YEAR(M1279),IF(O1279&gt;INDEX(Table2xAcq.1[],_xlfn.AGGREGATE(15,6,(ROW(Tableyear1[])-ROW(INDEX(Tableyear1[],1,1))+1)/(YEAR(Tableyear1[])=YEAR(M1279)),1)),P1279+(O1279-INDEX(Table2xAcq.1[],_xlfn.AGGREGATE(15,6,(ROW(Tableyear1[])-ROW(INDEX(Tableyear1[],1,1))+1)/(YEAR(Tableyear1[])=YEAR(M1279)),1)))*$C$25,P1279-MAX($Q$2:Q1279)*$C$19),P1279)*(1+Tbill_YTM)^(1/52)</f>
        <v/>
      </c>
      <c r="Q1280" s="72">
        <f>SUM(N1280:P1280)</f>
        <v/>
      </c>
      <c r="R1280" s="72">
        <f>IF(YEAR(M1280)&lt;&gt;YEAR(M1279), R1279*EXP($C$20/52)+(-MAX(Q$2:Q1279)*$C$19), R1279*EXP($C$20/52))</f>
        <v/>
      </c>
      <c r="S1280" s="73">
        <f>Q1280/-R1280</f>
        <v/>
      </c>
      <c r="T1280" s="67" t="n"/>
      <c r="U1280" s="67" t="n"/>
      <c r="V1280" s="67" t="n"/>
    </row>
    <row r="1281">
      <c r="H1281" s="104" t="n">
        <v>40273</v>
      </c>
      <c r="I1281" s="105" t="n">
        <v>1994.43005371093</v>
      </c>
      <c r="J1281" s="106" t="n">
        <v>2.06970906257629</v>
      </c>
      <c r="K1281" s="107">
        <f>K1280*(1+Tbill_YTM)^(1/52)</f>
        <v/>
      </c>
      <c r="L1281" s="67" t="n"/>
      <c r="M1281" s="104" t="n">
        <v>40273</v>
      </c>
      <c r="N1281" s="108">
        <f>N1280*($I1281/$I1280)</f>
        <v/>
      </c>
      <c r="O1281" s="108">
        <f t="array" ref="O1281">IF(YEAR(M1281)&lt;&gt;YEAR(M1280),IF(O1280&gt;INDEX(Table2xAcq.1[],_xlfn.AGGREGATE(15,6,(ROW(Tableyear1[])-ROW(INDEX(Tableyear1[],1,1))+1)/(YEAR(Tableyear1[])=YEAR(M1280)),1)),O1280-(O1280-INDEX(Table2xAcq.1[],_xlfn.AGGREGATE(15,6,(ROW(Tableyear1[])-ROW(INDEX(Tableyear1[],1,1))+1)/(YEAR(Tableyear1[])=YEAR(M1280)),1)))*$C$25,O1280+MAX($Q$2:Q1280)*$C$19),O1280)*($J1281/$J1280)</f>
        <v/>
      </c>
      <c r="P1281" s="108">
        <f t="array" ref="P1281">IF(YEAR(M1281)&lt;&gt;YEAR(M1280),IF(O1280&gt;INDEX(Table2xAcq.1[],_xlfn.AGGREGATE(15,6,(ROW(Tableyear1[])-ROW(INDEX(Tableyear1[],1,1))+1)/(YEAR(Tableyear1[])=YEAR(M1280)),1)),P1280+(O1280-INDEX(Table2xAcq.1[],_xlfn.AGGREGATE(15,6,(ROW(Tableyear1[])-ROW(INDEX(Tableyear1[],1,1))+1)/(YEAR(Tableyear1[])=YEAR(M1280)),1)))*$C$25,P1280-MAX($Q$2:Q1280)*$C$19),P1280)*(1+Tbill_YTM)^(1/52)</f>
        <v/>
      </c>
      <c r="Q1281" s="72">
        <f>SUM(N1281:P1281)</f>
        <v/>
      </c>
      <c r="R1281" s="72">
        <f>IF(YEAR(M1281)&lt;&gt;YEAR(M1280), R1280*EXP($C$20/52)+(-MAX(Q$2:Q1280)*$C$19), R1280*EXP($C$20/52))</f>
        <v/>
      </c>
      <c r="S1281" s="73">
        <f>Q1281/-R1281</f>
        <v/>
      </c>
      <c r="T1281" s="67" t="n"/>
      <c r="U1281" s="67" t="n"/>
      <c r="V1281" s="67" t="n"/>
    </row>
    <row r="1282">
      <c r="H1282" s="104" t="n">
        <v>40280</v>
      </c>
      <c r="I1282" s="105" t="n">
        <v>2012.83996582031</v>
      </c>
      <c r="J1282" s="106" t="n">
        <v>2.11221623420715</v>
      </c>
      <c r="K1282" s="107">
        <f>K1281*(1+Tbill_YTM)^(1/52)</f>
        <v/>
      </c>
      <c r="L1282" s="67" t="n"/>
      <c r="M1282" s="104" t="n">
        <v>40280</v>
      </c>
      <c r="N1282" s="108">
        <f>N1281*($I1282/$I1281)</f>
        <v/>
      </c>
      <c r="O1282" s="108">
        <f t="array" ref="O1282">IF(YEAR(M1282)&lt;&gt;YEAR(M1281),IF(O1281&gt;INDEX(Table2xAcq.1[],_xlfn.AGGREGATE(15,6,(ROW(Tableyear1[])-ROW(INDEX(Tableyear1[],1,1))+1)/(YEAR(Tableyear1[])=YEAR(M1281)),1)),O1281-(O1281-INDEX(Table2xAcq.1[],_xlfn.AGGREGATE(15,6,(ROW(Tableyear1[])-ROW(INDEX(Tableyear1[],1,1))+1)/(YEAR(Tableyear1[])=YEAR(M1281)),1)))*$C$25,O1281+MAX($Q$2:Q1281)*$C$19),O1281)*($J1282/$J1281)</f>
        <v/>
      </c>
      <c r="P1282" s="108">
        <f t="array" ref="P1282">IF(YEAR(M1282)&lt;&gt;YEAR(M1281),IF(O1281&gt;INDEX(Table2xAcq.1[],_xlfn.AGGREGATE(15,6,(ROW(Tableyear1[])-ROW(INDEX(Tableyear1[],1,1))+1)/(YEAR(Tableyear1[])=YEAR(M1281)),1)),P1281+(O1281-INDEX(Table2xAcq.1[],_xlfn.AGGREGATE(15,6,(ROW(Tableyear1[])-ROW(INDEX(Tableyear1[],1,1))+1)/(YEAR(Tableyear1[])=YEAR(M1281)),1)))*$C$25,P1281-MAX($Q$2:Q1281)*$C$19),P1281)*(1+Tbill_YTM)^(1/52)</f>
        <v/>
      </c>
      <c r="Q1282" s="72">
        <f>SUM(N1282:P1282)</f>
        <v/>
      </c>
      <c r="R1282" s="72">
        <f>IF(YEAR(M1282)&lt;&gt;YEAR(M1281), R1281*EXP($C$20/52)+(-MAX(Q$2:Q1281)*$C$19), R1281*EXP($C$20/52))</f>
        <v/>
      </c>
      <c r="S1282" s="73">
        <f>Q1282/-R1282</f>
        <v/>
      </c>
      <c r="T1282" s="67" t="n"/>
      <c r="U1282" s="67" t="n"/>
      <c r="V1282" s="67" t="n"/>
    </row>
    <row r="1283">
      <c r="H1283" s="104" t="n">
        <v>40287</v>
      </c>
      <c r="I1283" s="105" t="n">
        <v>2055.330078125</v>
      </c>
      <c r="J1283" s="106" t="n">
        <v>2.19570231437683</v>
      </c>
      <c r="K1283" s="107">
        <f>K1282*(1+Tbill_YTM)^(1/52)</f>
        <v/>
      </c>
      <c r="L1283" s="67" t="n"/>
      <c r="M1283" s="104" t="n">
        <v>40287</v>
      </c>
      <c r="N1283" s="108">
        <f>N1282*($I1283/$I1282)</f>
        <v/>
      </c>
      <c r="O1283" s="108">
        <f t="array" ref="O1283">IF(YEAR(M1283)&lt;&gt;YEAR(M1282),IF(O1282&gt;INDEX(Table2xAcq.1[],_xlfn.AGGREGATE(15,6,(ROW(Tableyear1[])-ROW(INDEX(Tableyear1[],1,1))+1)/(YEAR(Tableyear1[])=YEAR(M1282)),1)),O1282-(O1282-INDEX(Table2xAcq.1[],_xlfn.AGGREGATE(15,6,(ROW(Tableyear1[])-ROW(INDEX(Tableyear1[],1,1))+1)/(YEAR(Tableyear1[])=YEAR(M1282)),1)))*$C$25,O1282+MAX($Q$2:Q1282)*$C$19),O1282)*($J1283/$J1282)</f>
        <v/>
      </c>
      <c r="P1283" s="108">
        <f t="array" ref="P1283">IF(YEAR(M1283)&lt;&gt;YEAR(M1282),IF(O1282&gt;INDEX(Table2xAcq.1[],_xlfn.AGGREGATE(15,6,(ROW(Tableyear1[])-ROW(INDEX(Tableyear1[],1,1))+1)/(YEAR(Tableyear1[])=YEAR(M1282)),1)),P1282+(O1282-INDEX(Table2xAcq.1[],_xlfn.AGGREGATE(15,6,(ROW(Tableyear1[])-ROW(INDEX(Tableyear1[],1,1))+1)/(YEAR(Tableyear1[])=YEAR(M1282)),1)))*$C$25,P1282-MAX($Q$2:Q1282)*$C$19),P1282)*(1+Tbill_YTM)^(1/52)</f>
        <v/>
      </c>
      <c r="Q1283" s="72">
        <f>SUM(N1283:P1283)</f>
        <v/>
      </c>
      <c r="R1283" s="72">
        <f>IF(YEAR(M1283)&lt;&gt;YEAR(M1282), R1282*EXP($C$20/52)+(-MAX(Q$2:Q1282)*$C$19), R1282*EXP($C$20/52))</f>
        <v/>
      </c>
      <c r="S1283" s="73">
        <f>Q1283/-R1283</f>
        <v/>
      </c>
      <c r="T1283" s="67" t="n"/>
      <c r="U1283" s="67" t="n"/>
      <c r="V1283" s="67" t="n"/>
    </row>
    <row r="1284">
      <c r="H1284" s="104" t="n">
        <v>40294</v>
      </c>
      <c r="I1284" s="105" t="n">
        <v>2000.63000488281</v>
      </c>
      <c r="J1284" s="106" t="n">
        <v>2.08561110496521</v>
      </c>
      <c r="K1284" s="107">
        <f>K1283*(1+Tbill_YTM)^(1/52)</f>
        <v/>
      </c>
      <c r="L1284" s="67" t="n"/>
      <c r="M1284" s="104" t="n">
        <v>40294</v>
      </c>
      <c r="N1284" s="108">
        <f>N1283*($I1284/$I1283)</f>
        <v/>
      </c>
      <c r="O1284" s="108">
        <f t="array" ref="O1284">IF(YEAR(M1284)&lt;&gt;YEAR(M1283),IF(O1283&gt;INDEX(Table2xAcq.1[],_xlfn.AGGREGATE(15,6,(ROW(Tableyear1[])-ROW(INDEX(Tableyear1[],1,1))+1)/(YEAR(Tableyear1[])=YEAR(M1283)),1)),O1283-(O1283-INDEX(Table2xAcq.1[],_xlfn.AGGREGATE(15,6,(ROW(Tableyear1[])-ROW(INDEX(Tableyear1[],1,1))+1)/(YEAR(Tableyear1[])=YEAR(M1283)),1)))*$C$25,O1283+MAX($Q$2:Q1283)*$C$19),O1283)*($J1284/$J1283)</f>
        <v/>
      </c>
      <c r="P1284" s="108">
        <f t="array" ref="P1284">IF(YEAR(M1284)&lt;&gt;YEAR(M1283),IF(O1283&gt;INDEX(Table2xAcq.1[],_xlfn.AGGREGATE(15,6,(ROW(Tableyear1[])-ROW(INDEX(Tableyear1[],1,1))+1)/(YEAR(Tableyear1[])=YEAR(M1283)),1)),P1283+(O1283-INDEX(Table2xAcq.1[],_xlfn.AGGREGATE(15,6,(ROW(Tableyear1[])-ROW(INDEX(Tableyear1[],1,1))+1)/(YEAR(Tableyear1[])=YEAR(M1283)),1)))*$C$25,P1283-MAX($Q$2:Q1283)*$C$19),P1283)*(1+Tbill_YTM)^(1/52)</f>
        <v/>
      </c>
      <c r="Q1284" s="72">
        <f>SUM(N1284:P1284)</f>
        <v/>
      </c>
      <c r="R1284" s="72">
        <f>IF(YEAR(M1284)&lt;&gt;YEAR(M1283), R1283*EXP($C$20/52)+(-MAX(Q$2:Q1283)*$C$19), R1283*EXP($C$20/52))</f>
        <v/>
      </c>
      <c r="S1284" s="73">
        <f>Q1284/-R1284</f>
        <v/>
      </c>
      <c r="T1284" s="67" t="n"/>
      <c r="U1284" s="67" t="n"/>
      <c r="V1284" s="67" t="n"/>
    </row>
    <row r="1285">
      <c r="H1285" s="104" t="n">
        <v>40301</v>
      </c>
      <c r="I1285" s="105" t="n">
        <v>1849.43994140625</v>
      </c>
      <c r="J1285" s="106" t="n">
        <v>1.771240234375</v>
      </c>
      <c r="K1285" s="107">
        <f>K1284*(1+Tbill_YTM)^(1/52)</f>
        <v/>
      </c>
      <c r="L1285" s="67" t="n"/>
      <c r="M1285" s="104" t="n">
        <v>40301</v>
      </c>
      <c r="N1285" s="108">
        <f>N1284*($I1285/$I1284)</f>
        <v/>
      </c>
      <c r="O1285" s="108">
        <f t="array" ref="O1285">IF(YEAR(M1285)&lt;&gt;YEAR(M1284),IF(O1284&gt;INDEX(Table2xAcq.1[],_xlfn.AGGREGATE(15,6,(ROW(Tableyear1[])-ROW(INDEX(Tableyear1[],1,1))+1)/(YEAR(Tableyear1[])=YEAR(M1284)),1)),O1284-(O1284-INDEX(Table2xAcq.1[],_xlfn.AGGREGATE(15,6,(ROW(Tableyear1[])-ROW(INDEX(Tableyear1[],1,1))+1)/(YEAR(Tableyear1[])=YEAR(M1284)),1)))*$C$25,O1284+MAX($Q$2:Q1284)*$C$19),O1284)*($J1285/$J1284)</f>
        <v/>
      </c>
      <c r="P1285" s="108">
        <f t="array" ref="P1285">IF(YEAR(M1285)&lt;&gt;YEAR(M1284),IF(O1284&gt;INDEX(Table2xAcq.1[],_xlfn.AGGREGATE(15,6,(ROW(Tableyear1[])-ROW(INDEX(Tableyear1[],1,1))+1)/(YEAR(Tableyear1[])=YEAR(M1284)),1)),P1284+(O1284-INDEX(Table2xAcq.1[],_xlfn.AGGREGATE(15,6,(ROW(Tableyear1[])-ROW(INDEX(Tableyear1[],1,1))+1)/(YEAR(Tableyear1[])=YEAR(M1284)),1)))*$C$25,P1284-MAX($Q$2:Q1284)*$C$19),P1284)*(1+Tbill_YTM)^(1/52)</f>
        <v/>
      </c>
      <c r="Q1285" s="72">
        <f>SUM(N1285:P1285)</f>
        <v/>
      </c>
      <c r="R1285" s="72">
        <f>IF(YEAR(M1285)&lt;&gt;YEAR(M1284), R1284*EXP($C$20/52)+(-MAX(Q$2:Q1284)*$C$19), R1284*EXP($C$20/52))</f>
        <v/>
      </c>
      <c r="S1285" s="73">
        <f>Q1285/-R1285</f>
        <v/>
      </c>
      <c r="T1285" s="67" t="n"/>
      <c r="U1285" s="67" t="n"/>
      <c r="V1285" s="67" t="n"/>
    </row>
    <row r="1286">
      <c r="H1286" s="104" t="n">
        <v>40308</v>
      </c>
      <c r="I1286" s="105" t="n">
        <v>1907.09997558593</v>
      </c>
      <c r="J1286" s="106" t="n">
        <v>1.88194286823272</v>
      </c>
      <c r="K1286" s="107">
        <f>K1285*(1+Tbill_YTM)^(1/52)</f>
        <v/>
      </c>
      <c r="L1286" s="67" t="n"/>
      <c r="M1286" s="104" t="n">
        <v>40308</v>
      </c>
      <c r="N1286" s="108">
        <f>N1285*($I1286/$I1285)</f>
        <v/>
      </c>
      <c r="O1286" s="108">
        <f t="array" ref="O1286">IF(YEAR(M1286)&lt;&gt;YEAR(M1285),IF(O1285&gt;INDEX(Table2xAcq.1[],_xlfn.AGGREGATE(15,6,(ROW(Tableyear1[])-ROW(INDEX(Tableyear1[],1,1))+1)/(YEAR(Tableyear1[])=YEAR(M1285)),1)),O1285-(O1285-INDEX(Table2xAcq.1[],_xlfn.AGGREGATE(15,6,(ROW(Tableyear1[])-ROW(INDEX(Tableyear1[],1,1))+1)/(YEAR(Tableyear1[])=YEAR(M1285)),1)))*$C$25,O1285+MAX($Q$2:Q1285)*$C$19),O1285)*($J1286/$J1285)</f>
        <v/>
      </c>
      <c r="P1286" s="108">
        <f t="array" ref="P1286">IF(YEAR(M1286)&lt;&gt;YEAR(M1285),IF(O1285&gt;INDEX(Table2xAcq.1[],_xlfn.AGGREGATE(15,6,(ROW(Tableyear1[])-ROW(INDEX(Tableyear1[],1,1))+1)/(YEAR(Tableyear1[])=YEAR(M1285)),1)),P1285+(O1285-INDEX(Table2xAcq.1[],_xlfn.AGGREGATE(15,6,(ROW(Tableyear1[])-ROW(INDEX(Tableyear1[],1,1))+1)/(YEAR(Tableyear1[])=YEAR(M1285)),1)))*$C$25,P1285-MAX($Q$2:Q1285)*$C$19),P1285)*(1+Tbill_YTM)^(1/52)</f>
        <v/>
      </c>
      <c r="Q1286" s="72">
        <f>SUM(N1286:P1286)</f>
        <v/>
      </c>
      <c r="R1286" s="72">
        <f>IF(YEAR(M1286)&lt;&gt;YEAR(M1285), R1285*EXP($C$20/52)+(-MAX(Q$2:Q1285)*$C$19), R1285*EXP($C$20/52))</f>
        <v/>
      </c>
      <c r="S1286" s="73">
        <f>Q1286/-R1286</f>
        <v/>
      </c>
      <c r="T1286" s="67" t="n"/>
      <c r="U1286" s="67" t="n"/>
      <c r="V1286" s="67" t="n"/>
    </row>
    <row r="1287">
      <c r="H1287" s="104" t="n">
        <v>40315</v>
      </c>
      <c r="I1287" s="105" t="n">
        <v>1822.77001953125</v>
      </c>
      <c r="J1287" s="106" t="n">
        <v>1.71283137798309</v>
      </c>
      <c r="K1287" s="107">
        <f>K1286*(1+Tbill_YTM)^(1/52)</f>
        <v/>
      </c>
      <c r="L1287" s="67" t="n"/>
      <c r="M1287" s="104" t="n">
        <v>40315</v>
      </c>
      <c r="N1287" s="108">
        <f>N1286*($I1287/$I1286)</f>
        <v/>
      </c>
      <c r="O1287" s="108">
        <f t="array" ref="O1287">IF(YEAR(M1287)&lt;&gt;YEAR(M1286),IF(O1286&gt;INDEX(Table2xAcq.1[],_xlfn.AGGREGATE(15,6,(ROW(Tableyear1[])-ROW(INDEX(Tableyear1[],1,1))+1)/(YEAR(Tableyear1[])=YEAR(M1286)),1)),O1286-(O1286-INDEX(Table2xAcq.1[],_xlfn.AGGREGATE(15,6,(ROW(Tableyear1[])-ROW(INDEX(Tableyear1[],1,1))+1)/(YEAR(Tableyear1[])=YEAR(M1286)),1)))*$C$25,O1286+MAX($Q$2:Q1286)*$C$19),O1286)*($J1287/$J1286)</f>
        <v/>
      </c>
      <c r="P1287" s="108">
        <f t="array" ref="P1287">IF(YEAR(M1287)&lt;&gt;YEAR(M1286),IF(O1286&gt;INDEX(Table2xAcq.1[],_xlfn.AGGREGATE(15,6,(ROW(Tableyear1[])-ROW(INDEX(Tableyear1[],1,1))+1)/(YEAR(Tableyear1[])=YEAR(M1286)),1)),P1286+(O1286-INDEX(Table2xAcq.1[],_xlfn.AGGREGATE(15,6,(ROW(Tableyear1[])-ROW(INDEX(Tableyear1[],1,1))+1)/(YEAR(Tableyear1[])=YEAR(M1286)),1)))*$C$25,P1286-MAX($Q$2:Q1286)*$C$19),P1286)*(1+Tbill_YTM)^(1/52)</f>
        <v/>
      </c>
      <c r="Q1287" s="72">
        <f>SUM(N1287:P1287)</f>
        <v/>
      </c>
      <c r="R1287" s="72">
        <f>IF(YEAR(M1287)&lt;&gt;YEAR(M1286), R1286*EXP($C$20/52)+(-MAX(Q$2:Q1286)*$C$19), R1286*EXP($C$20/52))</f>
        <v/>
      </c>
      <c r="S1287" s="73">
        <f>Q1287/-R1287</f>
        <v/>
      </c>
      <c r="T1287" s="67" t="n"/>
      <c r="U1287" s="67" t="n"/>
      <c r="V1287" s="67" t="n"/>
    </row>
    <row r="1288">
      <c r="H1288" s="104" t="n">
        <v>40322</v>
      </c>
      <c r="I1288" s="105" t="n">
        <v>1852.39001464843</v>
      </c>
      <c r="J1288" s="106" t="n">
        <v>1.76726531982421</v>
      </c>
      <c r="K1288" s="107">
        <f>K1287*(1+Tbill_YTM)^(1/52)</f>
        <v/>
      </c>
      <c r="L1288" s="67" t="n"/>
      <c r="M1288" s="104" t="n">
        <v>40322</v>
      </c>
      <c r="N1288" s="108">
        <f>N1287*($I1288/$I1287)</f>
        <v/>
      </c>
      <c r="O1288" s="108">
        <f t="array" ref="O1288">IF(YEAR(M1288)&lt;&gt;YEAR(M1287),IF(O1287&gt;INDEX(Table2xAcq.1[],_xlfn.AGGREGATE(15,6,(ROW(Tableyear1[])-ROW(INDEX(Tableyear1[],1,1))+1)/(YEAR(Tableyear1[])=YEAR(M1287)),1)),O1287-(O1287-INDEX(Table2xAcq.1[],_xlfn.AGGREGATE(15,6,(ROW(Tableyear1[])-ROW(INDEX(Tableyear1[],1,1))+1)/(YEAR(Tableyear1[])=YEAR(M1287)),1)))*$C$25,O1287+MAX($Q$2:Q1287)*$C$19),O1287)*($J1288/$J1287)</f>
        <v/>
      </c>
      <c r="P1288" s="108">
        <f t="array" ref="P1288">IF(YEAR(M1288)&lt;&gt;YEAR(M1287),IF(O1287&gt;INDEX(Table2xAcq.1[],_xlfn.AGGREGATE(15,6,(ROW(Tableyear1[])-ROW(INDEX(Tableyear1[],1,1))+1)/(YEAR(Tableyear1[])=YEAR(M1287)),1)),P1287+(O1287-INDEX(Table2xAcq.1[],_xlfn.AGGREGATE(15,6,(ROW(Tableyear1[])-ROW(INDEX(Tableyear1[],1,1))+1)/(YEAR(Tableyear1[])=YEAR(M1287)),1)))*$C$25,P1287-MAX($Q$2:Q1287)*$C$19),P1287)*(1+Tbill_YTM)^(1/52)</f>
        <v/>
      </c>
      <c r="Q1288" s="72">
        <f>SUM(N1288:P1288)</f>
        <v/>
      </c>
      <c r="R1288" s="72">
        <f>IF(YEAR(M1288)&lt;&gt;YEAR(M1287), R1287*EXP($C$20/52)+(-MAX(Q$2:Q1287)*$C$19), R1287*EXP($C$20/52))</f>
        <v/>
      </c>
      <c r="S1288" s="73">
        <f>Q1288/-R1288</f>
        <v/>
      </c>
      <c r="T1288" s="67" t="n"/>
      <c r="U1288" s="67" t="n"/>
      <c r="V1288" s="67" t="n"/>
    </row>
    <row r="1289">
      <c r="H1289" s="104" t="n">
        <v>40329</v>
      </c>
      <c r="I1289" s="105" t="n">
        <v>1832.0400390625</v>
      </c>
      <c r="J1289" s="106" t="n">
        <v>1.72873353958129</v>
      </c>
      <c r="K1289" s="107">
        <f>K1288*(1+Tbill_YTM)^(1/52)</f>
        <v/>
      </c>
      <c r="L1289" s="67" t="n"/>
      <c r="M1289" s="104" t="n">
        <v>40329</v>
      </c>
      <c r="N1289" s="108">
        <f>N1288*($I1289/$I1288)</f>
        <v/>
      </c>
      <c r="O1289" s="108">
        <f t="array" ref="O1289">IF(YEAR(M1289)&lt;&gt;YEAR(M1288),IF(O1288&gt;INDEX(Table2xAcq.1[],_xlfn.AGGREGATE(15,6,(ROW(Tableyear1[])-ROW(INDEX(Tableyear1[],1,1))+1)/(YEAR(Tableyear1[])=YEAR(M1288)),1)),O1288-(O1288-INDEX(Table2xAcq.1[],_xlfn.AGGREGATE(15,6,(ROW(Tableyear1[])-ROW(INDEX(Tableyear1[],1,1))+1)/(YEAR(Tableyear1[])=YEAR(M1288)),1)))*$C$25,O1288+MAX($Q$2:Q1288)*$C$19),O1288)*($J1289/$J1288)</f>
        <v/>
      </c>
      <c r="P1289" s="108">
        <f t="array" ref="P1289">IF(YEAR(M1289)&lt;&gt;YEAR(M1288),IF(O1288&gt;INDEX(Table2xAcq.1[],_xlfn.AGGREGATE(15,6,(ROW(Tableyear1[])-ROW(INDEX(Tableyear1[],1,1))+1)/(YEAR(Tableyear1[])=YEAR(M1288)),1)),P1288+(O1288-INDEX(Table2xAcq.1[],_xlfn.AGGREGATE(15,6,(ROW(Tableyear1[])-ROW(INDEX(Tableyear1[],1,1))+1)/(YEAR(Tableyear1[])=YEAR(M1288)),1)))*$C$25,P1288-MAX($Q$2:Q1288)*$C$19),P1288)*(1+Tbill_YTM)^(1/52)</f>
        <v/>
      </c>
      <c r="Q1289" s="72">
        <f>SUM(N1289:P1289)</f>
        <v/>
      </c>
      <c r="R1289" s="72">
        <f>IF(YEAR(M1289)&lt;&gt;YEAR(M1288), R1288*EXP($C$20/52)+(-MAX(Q$2:Q1288)*$C$19), R1288*EXP($C$20/52))</f>
        <v/>
      </c>
      <c r="S1289" s="73">
        <f>Q1289/-R1289</f>
        <v/>
      </c>
      <c r="T1289" s="67" t="n"/>
      <c r="U1289" s="67" t="n"/>
      <c r="V1289" s="67" t="n"/>
    </row>
    <row r="1290">
      <c r="H1290" s="104" t="n">
        <v>40336</v>
      </c>
      <c r="I1290" s="105" t="n">
        <v>1847.15002441406</v>
      </c>
      <c r="J1290" s="106" t="n">
        <v>1.75258636474609</v>
      </c>
      <c r="K1290" s="107">
        <f>K1289*(1+Tbill_YTM)^(1/52)</f>
        <v/>
      </c>
      <c r="L1290" s="67" t="n"/>
      <c r="M1290" s="104" t="n">
        <v>40336</v>
      </c>
      <c r="N1290" s="108">
        <f>N1289*($I1290/$I1289)</f>
        <v/>
      </c>
      <c r="O1290" s="108">
        <f t="array" ref="O1290">IF(YEAR(M1290)&lt;&gt;YEAR(M1289),IF(O1289&gt;INDEX(Table2xAcq.1[],_xlfn.AGGREGATE(15,6,(ROW(Tableyear1[])-ROW(INDEX(Tableyear1[],1,1))+1)/(YEAR(Tableyear1[])=YEAR(M1289)),1)),O1289-(O1289-INDEX(Table2xAcq.1[],_xlfn.AGGREGATE(15,6,(ROW(Tableyear1[])-ROW(INDEX(Tableyear1[],1,1))+1)/(YEAR(Tableyear1[])=YEAR(M1289)),1)))*$C$25,O1289+MAX($Q$2:Q1289)*$C$19),O1289)*($J1290/$J1289)</f>
        <v/>
      </c>
      <c r="P1290" s="108">
        <f t="array" ref="P1290">IF(YEAR(M1290)&lt;&gt;YEAR(M1289),IF(O1289&gt;INDEX(Table2xAcq.1[],_xlfn.AGGREGATE(15,6,(ROW(Tableyear1[])-ROW(INDEX(Tableyear1[],1,1))+1)/(YEAR(Tableyear1[])=YEAR(M1289)),1)),P1289+(O1289-INDEX(Table2xAcq.1[],_xlfn.AGGREGATE(15,6,(ROW(Tableyear1[])-ROW(INDEX(Tableyear1[],1,1))+1)/(YEAR(Tableyear1[])=YEAR(M1289)),1)))*$C$25,P1289-MAX($Q$2:Q1289)*$C$19),P1289)*(1+Tbill_YTM)^(1/52)</f>
        <v/>
      </c>
      <c r="Q1290" s="72">
        <f>SUM(N1290:P1290)</f>
        <v/>
      </c>
      <c r="R1290" s="72">
        <f>IF(YEAR(M1290)&lt;&gt;YEAR(M1289), R1289*EXP($C$20/52)+(-MAX(Q$2:Q1289)*$C$19), R1289*EXP($C$20/52))</f>
        <v/>
      </c>
      <c r="S1290" s="73">
        <f>Q1290/-R1290</f>
        <v/>
      </c>
      <c r="T1290" s="67" t="n"/>
      <c r="U1290" s="67" t="n"/>
      <c r="V1290" s="67" t="n"/>
    </row>
    <row r="1291">
      <c r="H1291" s="104" t="n">
        <v>40343</v>
      </c>
      <c r="I1291" s="105" t="n">
        <v>1913.47998046875</v>
      </c>
      <c r="J1291" s="106" t="n">
        <v>1.879802942276</v>
      </c>
      <c r="K1291" s="107">
        <f>K1290*(1+Tbill_YTM)^(1/52)</f>
        <v/>
      </c>
      <c r="L1291" s="67" t="n"/>
      <c r="M1291" s="104" t="n">
        <v>40343</v>
      </c>
      <c r="N1291" s="108">
        <f>N1290*($I1291/$I1290)</f>
        <v/>
      </c>
      <c r="O1291" s="108">
        <f t="array" ref="O1291">IF(YEAR(M1291)&lt;&gt;YEAR(M1290),IF(O1290&gt;INDEX(Table2xAcq.1[],_xlfn.AGGREGATE(15,6,(ROW(Tableyear1[])-ROW(INDEX(Tableyear1[],1,1))+1)/(YEAR(Tableyear1[])=YEAR(M1290)),1)),O1290-(O1290-INDEX(Table2xAcq.1[],_xlfn.AGGREGATE(15,6,(ROW(Tableyear1[])-ROW(INDEX(Tableyear1[],1,1))+1)/(YEAR(Tableyear1[])=YEAR(M1290)),1)))*$C$25,O1290+MAX($Q$2:Q1290)*$C$19),O1290)*($J1291/$J1290)</f>
        <v/>
      </c>
      <c r="P1291" s="108">
        <f t="array" ref="P1291">IF(YEAR(M1291)&lt;&gt;YEAR(M1290),IF(O1290&gt;INDEX(Table2xAcq.1[],_xlfn.AGGREGATE(15,6,(ROW(Tableyear1[])-ROW(INDEX(Tableyear1[],1,1))+1)/(YEAR(Tableyear1[])=YEAR(M1290)),1)),P1290+(O1290-INDEX(Table2xAcq.1[],_xlfn.AGGREGATE(15,6,(ROW(Tableyear1[])-ROW(INDEX(Tableyear1[],1,1))+1)/(YEAR(Tableyear1[])=YEAR(M1290)),1)))*$C$25,P1290-MAX($Q$2:Q1290)*$C$19),P1290)*(1+Tbill_YTM)^(1/52)</f>
        <v/>
      </c>
      <c r="Q1291" s="72">
        <f>SUM(N1291:P1291)</f>
        <v/>
      </c>
      <c r="R1291" s="72">
        <f>IF(YEAR(M1291)&lt;&gt;YEAR(M1290), R1290*EXP($C$20/52)+(-MAX(Q$2:Q1290)*$C$19), R1290*EXP($C$20/52))</f>
        <v/>
      </c>
      <c r="S1291" s="73">
        <f>Q1291/-R1291</f>
        <v/>
      </c>
      <c r="T1291" s="67" t="n"/>
      <c r="U1291" s="67" t="n"/>
      <c r="V1291" s="67" t="n"/>
    </row>
    <row r="1292">
      <c r="H1292" s="104" t="n">
        <v>40350</v>
      </c>
      <c r="I1292" s="105" t="n">
        <v>1838.52001953125</v>
      </c>
      <c r="J1292" s="106" t="n">
        <v>1.74004781246185</v>
      </c>
      <c r="K1292" s="107">
        <f>K1291*(1+Tbill_YTM)^(1/52)</f>
        <v/>
      </c>
      <c r="L1292" s="67" t="n"/>
      <c r="M1292" s="104" t="n">
        <v>40350</v>
      </c>
      <c r="N1292" s="108">
        <f>N1291*($I1292/$I1291)</f>
        <v/>
      </c>
      <c r="O1292" s="108">
        <f t="array" ref="O1292">IF(YEAR(M1292)&lt;&gt;YEAR(M1291),IF(O1291&gt;INDEX(Table2xAcq.1[],_xlfn.AGGREGATE(15,6,(ROW(Tableyear1[])-ROW(INDEX(Tableyear1[],1,1))+1)/(YEAR(Tableyear1[])=YEAR(M1291)),1)),O1291-(O1291-INDEX(Table2xAcq.1[],_xlfn.AGGREGATE(15,6,(ROW(Tableyear1[])-ROW(INDEX(Tableyear1[],1,1))+1)/(YEAR(Tableyear1[])=YEAR(M1291)),1)))*$C$25,O1291+MAX($Q$2:Q1291)*$C$19),O1291)*($J1292/$J1291)</f>
        <v/>
      </c>
      <c r="P1292" s="108">
        <f t="array" ref="P1292">IF(YEAR(M1292)&lt;&gt;YEAR(M1291),IF(O1291&gt;INDEX(Table2xAcq.1[],_xlfn.AGGREGATE(15,6,(ROW(Tableyear1[])-ROW(INDEX(Tableyear1[],1,1))+1)/(YEAR(Tableyear1[])=YEAR(M1291)),1)),P1291+(O1291-INDEX(Table2xAcq.1[],_xlfn.AGGREGATE(15,6,(ROW(Tableyear1[])-ROW(INDEX(Tableyear1[],1,1))+1)/(YEAR(Tableyear1[])=YEAR(M1291)),1)))*$C$25,P1291-MAX($Q$2:Q1291)*$C$19),P1291)*(1+Tbill_YTM)^(1/52)</f>
        <v/>
      </c>
      <c r="Q1292" s="72">
        <f>SUM(N1292:P1292)</f>
        <v/>
      </c>
      <c r="R1292" s="72">
        <f>IF(YEAR(M1292)&lt;&gt;YEAR(M1291), R1291*EXP($C$20/52)+(-MAX(Q$2:Q1291)*$C$19), R1291*EXP($C$20/52))</f>
        <v/>
      </c>
      <c r="S1292" s="73">
        <f>Q1292/-R1292</f>
        <v/>
      </c>
      <c r="T1292" s="67" t="n"/>
      <c r="U1292" s="67" t="n"/>
      <c r="V1292" s="67" t="n"/>
    </row>
    <row r="1293">
      <c r="H1293" s="104" t="n">
        <v>40357</v>
      </c>
      <c r="I1293" s="105" t="n">
        <v>1728.33996582031</v>
      </c>
      <c r="J1293" s="106" t="n">
        <v>1.52934694290161</v>
      </c>
      <c r="K1293" s="107">
        <f>K1292*(1+Tbill_YTM)^(1/52)</f>
        <v/>
      </c>
      <c r="L1293" s="67" t="n"/>
      <c r="M1293" s="104" t="n">
        <v>40357</v>
      </c>
      <c r="N1293" s="108">
        <f>N1292*($I1293/$I1292)</f>
        <v/>
      </c>
      <c r="O1293" s="108">
        <f t="array" ref="O1293">IF(YEAR(M1293)&lt;&gt;YEAR(M1292),IF(O1292&gt;INDEX(Table2xAcq.1[],_xlfn.AGGREGATE(15,6,(ROW(Tableyear1[])-ROW(INDEX(Tableyear1[],1,1))+1)/(YEAR(Tableyear1[])=YEAR(M1292)),1)),O1292-(O1292-INDEX(Table2xAcq.1[],_xlfn.AGGREGATE(15,6,(ROW(Tableyear1[])-ROW(INDEX(Tableyear1[],1,1))+1)/(YEAR(Tableyear1[])=YEAR(M1292)),1)))*$C$25,O1292+MAX($Q$2:Q1292)*$C$19),O1292)*($J1293/$J1292)</f>
        <v/>
      </c>
      <c r="P1293" s="108">
        <f t="array" ref="P1293">IF(YEAR(M1293)&lt;&gt;YEAR(M1292),IF(O1292&gt;INDEX(Table2xAcq.1[],_xlfn.AGGREGATE(15,6,(ROW(Tableyear1[])-ROW(INDEX(Tableyear1[],1,1))+1)/(YEAR(Tableyear1[])=YEAR(M1292)),1)),P1292+(O1292-INDEX(Table2xAcq.1[],_xlfn.AGGREGATE(15,6,(ROW(Tableyear1[])-ROW(INDEX(Tableyear1[],1,1))+1)/(YEAR(Tableyear1[])=YEAR(M1292)),1)))*$C$25,P1292-MAX($Q$2:Q1292)*$C$19),P1292)*(1+Tbill_YTM)^(1/52)</f>
        <v/>
      </c>
      <c r="Q1293" s="72">
        <f>SUM(N1293:P1293)</f>
        <v/>
      </c>
      <c r="R1293" s="72">
        <f>IF(YEAR(M1293)&lt;&gt;YEAR(M1292), R1292*EXP($C$20/52)+(-MAX(Q$2:Q1292)*$C$19), R1292*EXP($C$20/52))</f>
        <v/>
      </c>
      <c r="S1293" s="73">
        <f>Q1293/-R1293</f>
        <v/>
      </c>
      <c r="T1293" s="67" t="n"/>
      <c r="U1293" s="67" t="n"/>
      <c r="V1293" s="67" t="n"/>
    </row>
    <row r="1294">
      <c r="H1294" s="104" t="n">
        <v>40364</v>
      </c>
      <c r="I1294" s="105" t="n">
        <v>1814.7900390625</v>
      </c>
      <c r="J1294" s="106" t="n">
        <v>1.68500244617462</v>
      </c>
      <c r="K1294" s="107">
        <f>K1293*(1+Tbill_YTM)^(1/52)</f>
        <v/>
      </c>
      <c r="L1294" s="67" t="n"/>
      <c r="M1294" s="104" t="n">
        <v>40364</v>
      </c>
      <c r="N1294" s="108">
        <f>N1293*($I1294/$I1293)</f>
        <v/>
      </c>
      <c r="O1294" s="108">
        <f t="array" ref="O1294">IF(YEAR(M1294)&lt;&gt;YEAR(M1293),IF(O1293&gt;INDEX(Table2xAcq.1[],_xlfn.AGGREGATE(15,6,(ROW(Tableyear1[])-ROW(INDEX(Tableyear1[],1,1))+1)/(YEAR(Tableyear1[])=YEAR(M1293)),1)),O1293-(O1293-INDEX(Table2xAcq.1[],_xlfn.AGGREGATE(15,6,(ROW(Tableyear1[])-ROW(INDEX(Tableyear1[],1,1))+1)/(YEAR(Tableyear1[])=YEAR(M1293)),1)))*$C$25,O1293+MAX($Q$2:Q1293)*$C$19),O1293)*($J1294/$J1293)</f>
        <v/>
      </c>
      <c r="P1294" s="108">
        <f t="array" ref="P1294">IF(YEAR(M1294)&lt;&gt;YEAR(M1293),IF(O1293&gt;INDEX(Table2xAcq.1[],_xlfn.AGGREGATE(15,6,(ROW(Tableyear1[])-ROW(INDEX(Tableyear1[],1,1))+1)/(YEAR(Tableyear1[])=YEAR(M1293)),1)),P1293+(O1293-INDEX(Table2xAcq.1[],_xlfn.AGGREGATE(15,6,(ROW(Tableyear1[])-ROW(INDEX(Tableyear1[],1,1))+1)/(YEAR(Tableyear1[])=YEAR(M1293)),1)))*$C$25,P1293-MAX($Q$2:Q1293)*$C$19),P1293)*(1+Tbill_YTM)^(1/52)</f>
        <v/>
      </c>
      <c r="Q1294" s="72">
        <f>SUM(N1294:P1294)</f>
        <v/>
      </c>
      <c r="R1294" s="72">
        <f>IF(YEAR(M1294)&lt;&gt;YEAR(M1293), R1293*EXP($C$20/52)+(-MAX(Q$2:Q1293)*$C$19), R1293*EXP($C$20/52))</f>
        <v/>
      </c>
      <c r="S1294" s="73">
        <f>Q1294/-R1294</f>
        <v/>
      </c>
      <c r="T1294" s="67" t="n"/>
      <c r="U1294" s="67" t="n"/>
      <c r="V1294" s="67" t="n"/>
    </row>
    <row r="1295">
      <c r="H1295" s="104" t="n">
        <v>40371</v>
      </c>
      <c r="I1295" s="105" t="n">
        <v>1803.47998046875</v>
      </c>
      <c r="J1295" s="106" t="n">
        <v>1.66329073905944</v>
      </c>
      <c r="K1295" s="107">
        <f>K1294*(1+Tbill_YTM)^(1/52)</f>
        <v/>
      </c>
      <c r="L1295" s="67" t="n"/>
      <c r="M1295" s="104" t="n">
        <v>40371</v>
      </c>
      <c r="N1295" s="108">
        <f>N1294*($I1295/$I1294)</f>
        <v/>
      </c>
      <c r="O1295" s="108">
        <f t="array" ref="O1295">IF(YEAR(M1295)&lt;&gt;YEAR(M1294),IF(O1294&gt;INDEX(Table2xAcq.1[],_xlfn.AGGREGATE(15,6,(ROW(Tableyear1[])-ROW(INDEX(Tableyear1[],1,1))+1)/(YEAR(Tableyear1[])=YEAR(M1294)),1)),O1294-(O1294-INDEX(Table2xAcq.1[],_xlfn.AGGREGATE(15,6,(ROW(Tableyear1[])-ROW(INDEX(Tableyear1[],1,1))+1)/(YEAR(Tableyear1[])=YEAR(M1294)),1)))*$C$25,O1294+MAX($Q$2:Q1294)*$C$19),O1294)*($J1295/$J1294)</f>
        <v/>
      </c>
      <c r="P1295" s="108">
        <f t="array" ref="P1295">IF(YEAR(M1295)&lt;&gt;YEAR(M1294),IF(O1294&gt;INDEX(Table2xAcq.1[],_xlfn.AGGREGATE(15,6,(ROW(Tableyear1[])-ROW(INDEX(Tableyear1[],1,1))+1)/(YEAR(Tableyear1[])=YEAR(M1294)),1)),P1294+(O1294-INDEX(Table2xAcq.1[],_xlfn.AGGREGATE(15,6,(ROW(Tableyear1[])-ROW(INDEX(Tableyear1[],1,1))+1)/(YEAR(Tableyear1[])=YEAR(M1294)),1)))*$C$25,P1294-MAX($Q$2:Q1294)*$C$19),P1294)*(1+Tbill_YTM)^(1/52)</f>
        <v/>
      </c>
      <c r="Q1295" s="72">
        <f>SUM(N1295:P1295)</f>
        <v/>
      </c>
      <c r="R1295" s="72">
        <f>IF(YEAR(M1295)&lt;&gt;YEAR(M1294), R1294*EXP($C$20/52)+(-MAX(Q$2:Q1294)*$C$19), R1294*EXP($C$20/52))</f>
        <v/>
      </c>
      <c r="S1295" s="73">
        <f>Q1295/-R1295</f>
        <v/>
      </c>
      <c r="T1295" s="67" t="n"/>
      <c r="U1295" s="67" t="n"/>
      <c r="V1295" s="67" t="n"/>
    </row>
    <row r="1296">
      <c r="H1296" s="104" t="n">
        <v>40378</v>
      </c>
      <c r="I1296" s="105" t="n">
        <v>1875.38000488281</v>
      </c>
      <c r="J1296" s="106" t="n">
        <v>1.7911182641983</v>
      </c>
      <c r="K1296" s="107">
        <f>K1295*(1+Tbill_YTM)^(1/52)</f>
        <v/>
      </c>
      <c r="L1296" s="67" t="n"/>
      <c r="M1296" s="104" t="n">
        <v>40378</v>
      </c>
      <c r="N1296" s="108">
        <f>N1295*($I1296/$I1295)</f>
        <v/>
      </c>
      <c r="O1296" s="108">
        <f t="array" ref="O1296">IF(YEAR(M1296)&lt;&gt;YEAR(M1295),IF(O1295&gt;INDEX(Table2xAcq.1[],_xlfn.AGGREGATE(15,6,(ROW(Tableyear1[])-ROW(INDEX(Tableyear1[],1,1))+1)/(YEAR(Tableyear1[])=YEAR(M1295)),1)),O1295-(O1295-INDEX(Table2xAcq.1[],_xlfn.AGGREGATE(15,6,(ROW(Tableyear1[])-ROW(INDEX(Tableyear1[],1,1))+1)/(YEAR(Tableyear1[])=YEAR(M1295)),1)))*$C$25,O1295+MAX($Q$2:Q1295)*$C$19),O1295)*($J1296/$J1295)</f>
        <v/>
      </c>
      <c r="P1296" s="108">
        <f t="array" ref="P1296">IF(YEAR(M1296)&lt;&gt;YEAR(M1295),IF(O1295&gt;INDEX(Table2xAcq.1[],_xlfn.AGGREGATE(15,6,(ROW(Tableyear1[])-ROW(INDEX(Tableyear1[],1,1))+1)/(YEAR(Tableyear1[])=YEAR(M1295)),1)),P1295+(O1295-INDEX(Table2xAcq.1[],_xlfn.AGGREGATE(15,6,(ROW(Tableyear1[])-ROW(INDEX(Tableyear1[],1,1))+1)/(YEAR(Tableyear1[])=YEAR(M1295)),1)))*$C$25,P1295-MAX($Q$2:Q1295)*$C$19),P1295)*(1+Tbill_YTM)^(1/52)</f>
        <v/>
      </c>
      <c r="Q1296" s="72">
        <f>SUM(N1296:P1296)</f>
        <v/>
      </c>
      <c r="R1296" s="72">
        <f>IF(YEAR(M1296)&lt;&gt;YEAR(M1295), R1295*EXP($C$20/52)+(-MAX(Q$2:Q1295)*$C$19), R1295*EXP($C$20/52))</f>
        <v/>
      </c>
      <c r="S1296" s="73">
        <f>Q1296/-R1296</f>
        <v/>
      </c>
      <c r="T1296" s="67" t="n"/>
      <c r="U1296" s="67" t="n"/>
      <c r="V1296" s="67" t="n"/>
    </row>
    <row r="1297">
      <c r="H1297" s="104" t="n">
        <v>40385</v>
      </c>
      <c r="I1297" s="105" t="n">
        <v>1864</v>
      </c>
      <c r="J1297" s="106" t="n">
        <v>1.77185189723968</v>
      </c>
      <c r="K1297" s="107">
        <f>K1296*(1+Tbill_YTM)^(1/52)</f>
        <v/>
      </c>
      <c r="L1297" s="67" t="n"/>
      <c r="M1297" s="104" t="n">
        <v>40385</v>
      </c>
      <c r="N1297" s="108">
        <f>N1296*($I1297/$I1296)</f>
        <v/>
      </c>
      <c r="O1297" s="108">
        <f t="array" ref="O1297">IF(YEAR(M1297)&lt;&gt;YEAR(M1296),IF(O1296&gt;INDEX(Table2xAcq.1[],_xlfn.AGGREGATE(15,6,(ROW(Tableyear1[])-ROW(INDEX(Tableyear1[],1,1))+1)/(YEAR(Tableyear1[])=YEAR(M1296)),1)),O1296-(O1296-INDEX(Table2xAcq.1[],_xlfn.AGGREGATE(15,6,(ROW(Tableyear1[])-ROW(INDEX(Tableyear1[],1,1))+1)/(YEAR(Tableyear1[])=YEAR(M1296)),1)))*$C$25,O1296+MAX($Q$2:Q1296)*$C$19),O1296)*($J1297/$J1296)</f>
        <v/>
      </c>
      <c r="P1297" s="108">
        <f t="array" ref="P1297">IF(YEAR(M1297)&lt;&gt;YEAR(M1296),IF(O1296&gt;INDEX(Table2xAcq.1[],_xlfn.AGGREGATE(15,6,(ROW(Tableyear1[])-ROW(INDEX(Tableyear1[],1,1))+1)/(YEAR(Tableyear1[])=YEAR(M1296)),1)),P1296+(O1296-INDEX(Table2xAcq.1[],_xlfn.AGGREGATE(15,6,(ROW(Tableyear1[])-ROW(INDEX(Tableyear1[],1,1))+1)/(YEAR(Tableyear1[])=YEAR(M1296)),1)))*$C$25,P1296-MAX($Q$2:Q1296)*$C$19),P1296)*(1+Tbill_YTM)^(1/52)</f>
        <v/>
      </c>
      <c r="Q1297" s="72">
        <f>SUM(N1297:P1297)</f>
        <v/>
      </c>
      <c r="R1297" s="72">
        <f>IF(YEAR(M1297)&lt;&gt;YEAR(M1296), R1296*EXP($C$20/52)+(-MAX(Q$2:Q1296)*$C$19), R1296*EXP($C$20/52))</f>
        <v/>
      </c>
      <c r="S1297" s="73">
        <f>Q1297/-R1297</f>
        <v/>
      </c>
      <c r="T1297" s="67" t="n"/>
      <c r="U1297" s="67" t="n"/>
      <c r="V1297" s="67" t="n"/>
    </row>
    <row r="1298">
      <c r="H1298" s="104" t="n">
        <v>40392</v>
      </c>
      <c r="I1298" s="105" t="n">
        <v>1902.88000488281</v>
      </c>
      <c r="J1298" s="106" t="n">
        <v>1.84432864189147</v>
      </c>
      <c r="K1298" s="107">
        <f>K1297*(1+Tbill_YTM)^(1/52)</f>
        <v/>
      </c>
      <c r="L1298" s="67" t="n"/>
      <c r="M1298" s="104" t="n">
        <v>40392</v>
      </c>
      <c r="N1298" s="108">
        <f>N1297*($I1298/$I1297)</f>
        <v/>
      </c>
      <c r="O1298" s="108">
        <f t="array" ref="O1298">IF(YEAR(M1298)&lt;&gt;YEAR(M1297),IF(O1297&gt;INDEX(Table2xAcq.1[],_xlfn.AGGREGATE(15,6,(ROW(Tableyear1[])-ROW(INDEX(Tableyear1[],1,1))+1)/(YEAR(Tableyear1[])=YEAR(M1297)),1)),O1297-(O1297-INDEX(Table2xAcq.1[],_xlfn.AGGREGATE(15,6,(ROW(Tableyear1[])-ROW(INDEX(Tableyear1[],1,1))+1)/(YEAR(Tableyear1[])=YEAR(M1297)),1)))*$C$25,O1297+MAX($Q$2:Q1297)*$C$19),O1297)*($J1298/$J1297)</f>
        <v/>
      </c>
      <c r="P1298" s="108">
        <f t="array" ref="P1298">IF(YEAR(M1298)&lt;&gt;YEAR(M1297),IF(O1297&gt;INDEX(Table2xAcq.1[],_xlfn.AGGREGATE(15,6,(ROW(Tableyear1[])-ROW(INDEX(Tableyear1[],1,1))+1)/(YEAR(Tableyear1[])=YEAR(M1297)),1)),P1297+(O1297-INDEX(Table2xAcq.1[],_xlfn.AGGREGATE(15,6,(ROW(Tableyear1[])-ROW(INDEX(Tableyear1[],1,1))+1)/(YEAR(Tableyear1[])=YEAR(M1297)),1)))*$C$25,P1297-MAX($Q$2:Q1297)*$C$19),P1297)*(1+Tbill_YTM)^(1/52)</f>
        <v/>
      </c>
      <c r="Q1298" s="72">
        <f>SUM(N1298:P1298)</f>
        <v/>
      </c>
      <c r="R1298" s="72">
        <f>IF(YEAR(M1298)&lt;&gt;YEAR(M1297), R1297*EXP($C$20/52)+(-MAX(Q$2:Q1297)*$C$19), R1297*EXP($C$20/52))</f>
        <v/>
      </c>
      <c r="S1298" s="73">
        <f>Q1298/-R1298</f>
        <v/>
      </c>
      <c r="T1298" s="67" t="n"/>
      <c r="U1298" s="67" t="n"/>
      <c r="V1298" s="67" t="n"/>
    </row>
    <row r="1299">
      <c r="H1299" s="104" t="n">
        <v>40399</v>
      </c>
      <c r="I1299" s="105" t="n">
        <v>1818.80004882812</v>
      </c>
      <c r="J1299" s="106" t="n">
        <v>1.68377923965454</v>
      </c>
      <c r="K1299" s="107">
        <f>K1298*(1+Tbill_YTM)^(1/52)</f>
        <v/>
      </c>
      <c r="L1299" s="67" t="n"/>
      <c r="M1299" s="104" t="n">
        <v>40399</v>
      </c>
      <c r="N1299" s="108">
        <f>N1298*($I1299/$I1298)</f>
        <v/>
      </c>
      <c r="O1299" s="108">
        <f t="array" ref="O1299">IF(YEAR(M1299)&lt;&gt;YEAR(M1298),IF(O1298&gt;INDEX(Table2xAcq.1[],_xlfn.AGGREGATE(15,6,(ROW(Tableyear1[])-ROW(INDEX(Tableyear1[],1,1))+1)/(YEAR(Tableyear1[])=YEAR(M1298)),1)),O1298-(O1298-INDEX(Table2xAcq.1[],_xlfn.AGGREGATE(15,6,(ROW(Tableyear1[])-ROW(INDEX(Tableyear1[],1,1))+1)/(YEAR(Tableyear1[])=YEAR(M1298)),1)))*$C$25,O1298+MAX($Q$2:Q1298)*$C$19),O1298)*($J1299/$J1298)</f>
        <v/>
      </c>
      <c r="P1299" s="108">
        <f t="array" ref="P1299">IF(YEAR(M1299)&lt;&gt;YEAR(M1298),IF(O1298&gt;INDEX(Table2xAcq.1[],_xlfn.AGGREGATE(15,6,(ROW(Tableyear1[])-ROW(INDEX(Tableyear1[],1,1))+1)/(YEAR(Tableyear1[])=YEAR(M1298)),1)),P1298+(O1298-INDEX(Table2xAcq.1[],_xlfn.AGGREGATE(15,6,(ROW(Tableyear1[])-ROW(INDEX(Tableyear1[],1,1))+1)/(YEAR(Tableyear1[])=YEAR(M1298)),1)))*$C$25,P1298-MAX($Q$2:Q1298)*$C$19),P1298)*(1+Tbill_YTM)^(1/52)</f>
        <v/>
      </c>
      <c r="Q1299" s="72">
        <f>SUM(N1299:P1299)</f>
        <v/>
      </c>
      <c r="R1299" s="72">
        <f>IF(YEAR(M1299)&lt;&gt;YEAR(M1298), R1298*EXP($C$20/52)+(-MAX(Q$2:Q1298)*$C$19), R1298*EXP($C$20/52))</f>
        <v/>
      </c>
      <c r="S1299" s="73">
        <f>Q1299/-R1299</f>
        <v/>
      </c>
      <c r="T1299" s="67" t="n"/>
      <c r="U1299" s="67" t="n"/>
      <c r="V1299" s="67" t="n"/>
    </row>
    <row r="1300">
      <c r="H1300" s="104" t="n">
        <v>40406</v>
      </c>
      <c r="I1300" s="105" t="n">
        <v>1825.75</v>
      </c>
      <c r="J1300" s="106" t="n">
        <v>1.69784641265869</v>
      </c>
      <c r="K1300" s="107">
        <f>K1299*(1+Tbill_YTM)^(1/52)</f>
        <v/>
      </c>
      <c r="L1300" s="67" t="n"/>
      <c r="M1300" s="104" t="n">
        <v>40406</v>
      </c>
      <c r="N1300" s="108">
        <f>N1299*($I1300/$I1299)</f>
        <v/>
      </c>
      <c r="O1300" s="108">
        <f t="array" ref="O1300">IF(YEAR(M1300)&lt;&gt;YEAR(M1299),IF(O1299&gt;INDEX(Table2xAcq.1[],_xlfn.AGGREGATE(15,6,(ROW(Tableyear1[])-ROW(INDEX(Tableyear1[],1,1))+1)/(YEAR(Tableyear1[])=YEAR(M1299)),1)),O1299-(O1299-INDEX(Table2xAcq.1[],_xlfn.AGGREGATE(15,6,(ROW(Tableyear1[])-ROW(INDEX(Tableyear1[],1,1))+1)/(YEAR(Tableyear1[])=YEAR(M1299)),1)))*$C$25,O1299+MAX($Q$2:Q1299)*$C$19),O1299)*($J1300/$J1299)</f>
        <v/>
      </c>
      <c r="P1300" s="108">
        <f t="array" ref="P1300">IF(YEAR(M1300)&lt;&gt;YEAR(M1299),IF(O1299&gt;INDEX(Table2xAcq.1[],_xlfn.AGGREGATE(15,6,(ROW(Tableyear1[])-ROW(INDEX(Tableyear1[],1,1))+1)/(YEAR(Tableyear1[])=YEAR(M1299)),1)),P1299+(O1299-INDEX(Table2xAcq.1[],_xlfn.AGGREGATE(15,6,(ROW(Tableyear1[])-ROW(INDEX(Tableyear1[],1,1))+1)/(YEAR(Tableyear1[])=YEAR(M1299)),1)))*$C$25,P1299-MAX($Q$2:Q1299)*$C$19),P1299)*(1+Tbill_YTM)^(1/52)</f>
        <v/>
      </c>
      <c r="Q1300" s="72">
        <f>SUM(N1300:P1300)</f>
        <v/>
      </c>
      <c r="R1300" s="72">
        <f>IF(YEAR(M1300)&lt;&gt;YEAR(M1299), R1299*EXP($C$20/52)+(-MAX(Q$2:Q1299)*$C$19), R1299*EXP($C$20/52))</f>
        <v/>
      </c>
      <c r="S1300" s="73">
        <f>Q1300/-R1300</f>
        <v/>
      </c>
      <c r="T1300" s="67" t="n"/>
      <c r="U1300" s="67" t="n"/>
      <c r="V1300" s="67" t="n"/>
    </row>
    <row r="1301">
      <c r="H1301" s="104" t="n">
        <v>40413</v>
      </c>
      <c r="I1301" s="105" t="n">
        <v>1791.64001464843</v>
      </c>
      <c r="J1301" s="106" t="n">
        <v>1.63515639305114</v>
      </c>
      <c r="K1301" s="107">
        <f>K1300*(1+Tbill_YTM)^(1/52)</f>
        <v/>
      </c>
      <c r="L1301" s="67" t="n"/>
      <c r="M1301" s="104" t="n">
        <v>40413</v>
      </c>
      <c r="N1301" s="108">
        <f>N1300*($I1301/$I1300)</f>
        <v/>
      </c>
      <c r="O1301" s="108">
        <f t="array" ref="O1301">IF(YEAR(M1301)&lt;&gt;YEAR(M1300),IF(O1300&gt;INDEX(Table2xAcq.1[],_xlfn.AGGREGATE(15,6,(ROW(Tableyear1[])-ROW(INDEX(Tableyear1[],1,1))+1)/(YEAR(Tableyear1[])=YEAR(M1300)),1)),O1300-(O1300-INDEX(Table2xAcq.1[],_xlfn.AGGREGATE(15,6,(ROW(Tableyear1[])-ROW(INDEX(Tableyear1[],1,1))+1)/(YEAR(Tableyear1[])=YEAR(M1300)),1)))*$C$25,O1300+MAX($Q$2:Q1300)*$C$19),O1300)*($J1301/$J1300)</f>
        <v/>
      </c>
      <c r="P1301" s="108">
        <f t="array" ref="P1301">IF(YEAR(M1301)&lt;&gt;YEAR(M1300),IF(O1300&gt;INDEX(Table2xAcq.1[],_xlfn.AGGREGATE(15,6,(ROW(Tableyear1[])-ROW(INDEX(Tableyear1[],1,1))+1)/(YEAR(Tableyear1[])=YEAR(M1300)),1)),P1300+(O1300-INDEX(Table2xAcq.1[],_xlfn.AGGREGATE(15,6,(ROW(Tableyear1[])-ROW(INDEX(Tableyear1[],1,1))+1)/(YEAR(Tableyear1[])=YEAR(M1300)),1)))*$C$25,P1300-MAX($Q$2:Q1300)*$C$19),P1300)*(1+Tbill_YTM)^(1/52)</f>
        <v/>
      </c>
      <c r="Q1301" s="72">
        <f>SUM(N1301:P1301)</f>
        <v/>
      </c>
      <c r="R1301" s="72">
        <f>IF(YEAR(M1301)&lt;&gt;YEAR(M1300), R1300*EXP($C$20/52)+(-MAX(Q$2:Q1300)*$C$19), R1300*EXP($C$20/52))</f>
        <v/>
      </c>
      <c r="S1301" s="73">
        <f>Q1301/-R1301</f>
        <v/>
      </c>
      <c r="T1301" s="67" t="n"/>
      <c r="U1301" s="67" t="n"/>
      <c r="V1301" s="67" t="n"/>
    </row>
    <row r="1302">
      <c r="H1302" s="104" t="n">
        <v>40420</v>
      </c>
      <c r="I1302" s="105" t="n">
        <v>1870.31005859375</v>
      </c>
      <c r="J1302" s="106" t="n">
        <v>1.77980291843414</v>
      </c>
      <c r="K1302" s="107">
        <f>K1301*(1+Tbill_YTM)^(1/52)</f>
        <v/>
      </c>
      <c r="L1302" s="67" t="n"/>
      <c r="M1302" s="104" t="n">
        <v>40420</v>
      </c>
      <c r="N1302" s="108">
        <f>N1301*($I1302/$I1301)</f>
        <v/>
      </c>
      <c r="O1302" s="108">
        <f t="array" ref="O1302">IF(YEAR(M1302)&lt;&gt;YEAR(M1301),IF(O1301&gt;INDEX(Table2xAcq.1[],_xlfn.AGGREGATE(15,6,(ROW(Tableyear1[])-ROW(INDEX(Tableyear1[],1,1))+1)/(YEAR(Tableyear1[])=YEAR(M1301)),1)),O1301-(O1301-INDEX(Table2xAcq.1[],_xlfn.AGGREGATE(15,6,(ROW(Tableyear1[])-ROW(INDEX(Tableyear1[],1,1))+1)/(YEAR(Tableyear1[])=YEAR(M1301)),1)))*$C$25,O1301+MAX($Q$2:Q1301)*$C$19),O1301)*($J1302/$J1301)</f>
        <v/>
      </c>
      <c r="P1302" s="108">
        <f t="array" ref="P1302">IF(YEAR(M1302)&lt;&gt;YEAR(M1301),IF(O1301&gt;INDEX(Table2xAcq.1[],_xlfn.AGGREGATE(15,6,(ROW(Tableyear1[])-ROW(INDEX(Tableyear1[],1,1))+1)/(YEAR(Tableyear1[])=YEAR(M1301)),1)),P1301+(O1301-INDEX(Table2xAcq.1[],_xlfn.AGGREGATE(15,6,(ROW(Tableyear1[])-ROW(INDEX(Tableyear1[],1,1))+1)/(YEAR(Tableyear1[])=YEAR(M1301)),1)))*$C$25,P1301-MAX($Q$2:Q1301)*$C$19),P1301)*(1+Tbill_YTM)^(1/52)</f>
        <v/>
      </c>
      <c r="Q1302" s="72">
        <f>SUM(N1302:P1302)</f>
        <v/>
      </c>
      <c r="R1302" s="72">
        <f>IF(YEAR(M1302)&lt;&gt;YEAR(M1301), R1301*EXP($C$20/52)+(-MAX(Q$2:Q1301)*$C$19), R1301*EXP($C$20/52))</f>
        <v/>
      </c>
      <c r="S1302" s="73">
        <f>Q1302/-R1302</f>
        <v/>
      </c>
      <c r="T1302" s="67" t="n"/>
      <c r="U1302" s="67" t="n"/>
      <c r="V1302" s="67" t="n"/>
    </row>
    <row r="1303">
      <c r="H1303" s="104" t="n">
        <v>40427</v>
      </c>
      <c r="I1303" s="105" t="n">
        <v>1892.33996582031</v>
      </c>
      <c r="J1303" s="106" t="n">
        <v>1.82169926166534</v>
      </c>
      <c r="K1303" s="107">
        <f>K1302*(1+Tbill_YTM)^(1/52)</f>
        <v/>
      </c>
      <c r="L1303" s="67" t="n"/>
      <c r="M1303" s="104" t="n">
        <v>40427</v>
      </c>
      <c r="N1303" s="108">
        <f>N1302*($I1303/$I1302)</f>
        <v/>
      </c>
      <c r="O1303" s="108">
        <f t="array" ref="O1303">IF(YEAR(M1303)&lt;&gt;YEAR(M1302),IF(O1302&gt;INDEX(Table2xAcq.1[],_xlfn.AGGREGATE(15,6,(ROW(Tableyear1[])-ROW(INDEX(Tableyear1[],1,1))+1)/(YEAR(Tableyear1[])=YEAR(M1302)),1)),O1302-(O1302-INDEX(Table2xAcq.1[],_xlfn.AGGREGATE(15,6,(ROW(Tableyear1[])-ROW(INDEX(Tableyear1[],1,1))+1)/(YEAR(Tableyear1[])=YEAR(M1302)),1)))*$C$25,O1302+MAX($Q$2:Q1302)*$C$19),O1302)*($J1303/$J1302)</f>
        <v/>
      </c>
      <c r="P1303" s="108">
        <f t="array" ref="P1303">IF(YEAR(M1303)&lt;&gt;YEAR(M1302),IF(O1302&gt;INDEX(Table2xAcq.1[],_xlfn.AGGREGATE(15,6,(ROW(Tableyear1[])-ROW(INDEX(Tableyear1[],1,1))+1)/(YEAR(Tableyear1[])=YEAR(M1302)),1)),P1302+(O1302-INDEX(Table2xAcq.1[],_xlfn.AGGREGATE(15,6,(ROW(Tableyear1[])-ROW(INDEX(Tableyear1[],1,1))+1)/(YEAR(Tableyear1[])=YEAR(M1302)),1)))*$C$25,P1302-MAX($Q$2:Q1302)*$C$19),P1302)*(1+Tbill_YTM)^(1/52)</f>
        <v/>
      </c>
      <c r="Q1303" s="72">
        <f>SUM(N1303:P1303)</f>
        <v/>
      </c>
      <c r="R1303" s="72">
        <f>IF(YEAR(M1303)&lt;&gt;YEAR(M1302), R1302*EXP($C$20/52)+(-MAX(Q$2:Q1302)*$C$19), R1302*EXP($C$20/52))</f>
        <v/>
      </c>
      <c r="S1303" s="73">
        <f>Q1303/-R1303</f>
        <v/>
      </c>
      <c r="T1303" s="67" t="n"/>
      <c r="U1303" s="67" t="n"/>
      <c r="V1303" s="67" t="n"/>
    </row>
    <row r="1304">
      <c r="H1304" s="104" t="n">
        <v>40434</v>
      </c>
      <c r="I1304" s="105" t="n">
        <v>1955.82995605468</v>
      </c>
      <c r="J1304" s="106" t="n">
        <v>1.94035232067108</v>
      </c>
      <c r="K1304" s="107">
        <f>K1303*(1+Tbill_YTM)^(1/52)</f>
        <v/>
      </c>
      <c r="L1304" s="67" t="n"/>
      <c r="M1304" s="104" t="n">
        <v>40434</v>
      </c>
      <c r="N1304" s="108">
        <f>N1303*($I1304/$I1303)</f>
        <v/>
      </c>
      <c r="O1304" s="108">
        <f t="array" ref="O1304">IF(YEAR(M1304)&lt;&gt;YEAR(M1303),IF(O1303&gt;INDEX(Table2xAcq.1[],_xlfn.AGGREGATE(15,6,(ROW(Tableyear1[])-ROW(INDEX(Tableyear1[],1,1))+1)/(YEAR(Tableyear1[])=YEAR(M1303)),1)),O1303-(O1303-INDEX(Table2xAcq.1[],_xlfn.AGGREGATE(15,6,(ROW(Tableyear1[])-ROW(INDEX(Tableyear1[],1,1))+1)/(YEAR(Tableyear1[])=YEAR(M1303)),1)))*$C$25,O1303+MAX($Q$2:Q1303)*$C$19),O1303)*($J1304/$J1303)</f>
        <v/>
      </c>
      <c r="P1304" s="108">
        <f t="array" ref="P1304">IF(YEAR(M1304)&lt;&gt;YEAR(M1303),IF(O1303&gt;INDEX(Table2xAcq.1[],_xlfn.AGGREGATE(15,6,(ROW(Tableyear1[])-ROW(INDEX(Tableyear1[],1,1))+1)/(YEAR(Tableyear1[])=YEAR(M1303)),1)),P1303+(O1303-INDEX(Table2xAcq.1[],_xlfn.AGGREGATE(15,6,(ROW(Tableyear1[])-ROW(INDEX(Tableyear1[],1,1))+1)/(YEAR(Tableyear1[])=YEAR(M1303)),1)))*$C$25,P1303-MAX($Q$2:Q1303)*$C$19),P1303)*(1+Tbill_YTM)^(1/52)</f>
        <v/>
      </c>
      <c r="Q1304" s="72">
        <f>SUM(N1304:P1304)</f>
        <v/>
      </c>
      <c r="R1304" s="72">
        <f>IF(YEAR(M1304)&lt;&gt;YEAR(M1303), R1303*EXP($C$20/52)+(-MAX(Q$2:Q1303)*$C$19), R1303*EXP($C$20/52))</f>
        <v/>
      </c>
      <c r="S1304" s="73">
        <f>Q1304/-R1304</f>
        <v/>
      </c>
      <c r="T1304" s="67" t="n"/>
      <c r="U1304" s="67" t="n"/>
      <c r="V1304" s="67" t="n"/>
    </row>
    <row r="1305">
      <c r="H1305" s="104" t="n">
        <v>40441</v>
      </c>
      <c r="I1305" s="105" t="n">
        <v>2023.83996582031</v>
      </c>
      <c r="J1305" s="106" t="n">
        <v>2.07552027702331</v>
      </c>
      <c r="K1305" s="107">
        <f>K1304*(1+Tbill_YTM)^(1/52)</f>
        <v/>
      </c>
      <c r="L1305" s="67" t="n"/>
      <c r="M1305" s="104" t="n">
        <v>40441</v>
      </c>
      <c r="N1305" s="108">
        <f>N1304*($I1305/$I1304)</f>
        <v/>
      </c>
      <c r="O1305" s="108">
        <f t="array" ref="O1305">IF(YEAR(M1305)&lt;&gt;YEAR(M1304),IF(O1304&gt;INDEX(Table2xAcq.1[],_xlfn.AGGREGATE(15,6,(ROW(Tableyear1[])-ROW(INDEX(Tableyear1[],1,1))+1)/(YEAR(Tableyear1[])=YEAR(M1304)),1)),O1304-(O1304-INDEX(Table2xAcq.1[],_xlfn.AGGREGATE(15,6,(ROW(Tableyear1[])-ROW(INDEX(Tableyear1[],1,1))+1)/(YEAR(Tableyear1[])=YEAR(M1304)),1)))*$C$25,O1304+MAX($Q$2:Q1304)*$C$19),O1304)*($J1305/$J1304)</f>
        <v/>
      </c>
      <c r="P1305" s="108">
        <f t="array" ref="P1305">IF(YEAR(M1305)&lt;&gt;YEAR(M1304),IF(O1304&gt;INDEX(Table2xAcq.1[],_xlfn.AGGREGATE(15,6,(ROW(Tableyear1[])-ROW(INDEX(Tableyear1[],1,1))+1)/(YEAR(Tableyear1[])=YEAR(M1304)),1)),P1304+(O1304-INDEX(Table2xAcq.1[],_xlfn.AGGREGATE(15,6,(ROW(Tableyear1[])-ROW(INDEX(Tableyear1[],1,1))+1)/(YEAR(Tableyear1[])=YEAR(M1304)),1)))*$C$25,P1304-MAX($Q$2:Q1304)*$C$19),P1304)*(1+Tbill_YTM)^(1/52)</f>
        <v/>
      </c>
      <c r="Q1305" s="72">
        <f>SUM(N1305:P1305)</f>
        <v/>
      </c>
      <c r="R1305" s="72">
        <f>IF(YEAR(M1305)&lt;&gt;YEAR(M1304), R1304*EXP($C$20/52)+(-MAX(Q$2:Q1304)*$C$19), R1304*EXP($C$20/52))</f>
        <v/>
      </c>
      <c r="S1305" s="73">
        <f>Q1305/-R1305</f>
        <v/>
      </c>
      <c r="T1305" s="67" t="n"/>
      <c r="U1305" s="67" t="n"/>
      <c r="V1305" s="67" t="n"/>
    </row>
    <row r="1306">
      <c r="H1306" s="104" t="n">
        <v>40448</v>
      </c>
      <c r="I1306" s="105" t="n">
        <v>1996.59997558593</v>
      </c>
      <c r="J1306" s="106" t="n">
        <v>2.0229206085205</v>
      </c>
      <c r="K1306" s="107">
        <f>K1305*(1+Tbill_YTM)^(1/52)</f>
        <v/>
      </c>
      <c r="L1306" s="67" t="n"/>
      <c r="M1306" s="104" t="n">
        <v>40448</v>
      </c>
      <c r="N1306" s="108">
        <f>N1305*($I1306/$I1305)</f>
        <v/>
      </c>
      <c r="O1306" s="108">
        <f t="array" ref="O1306">IF(YEAR(M1306)&lt;&gt;YEAR(M1305),IF(O1305&gt;INDEX(Table2xAcq.1[],_xlfn.AGGREGATE(15,6,(ROW(Tableyear1[])-ROW(INDEX(Tableyear1[],1,1))+1)/(YEAR(Tableyear1[])=YEAR(M1305)),1)),O1305-(O1305-INDEX(Table2xAcq.1[],_xlfn.AGGREGATE(15,6,(ROW(Tableyear1[])-ROW(INDEX(Tableyear1[],1,1))+1)/(YEAR(Tableyear1[])=YEAR(M1305)),1)))*$C$25,O1305+MAX($Q$2:Q1305)*$C$19),O1305)*($J1306/$J1305)</f>
        <v/>
      </c>
      <c r="P1306" s="108">
        <f t="array" ref="P1306">IF(YEAR(M1306)&lt;&gt;YEAR(M1305),IF(O1305&gt;INDEX(Table2xAcq.1[],_xlfn.AGGREGATE(15,6,(ROW(Tableyear1[])-ROW(INDEX(Tableyear1[],1,1))+1)/(YEAR(Tableyear1[])=YEAR(M1305)),1)),P1305+(O1305-INDEX(Table2xAcq.1[],_xlfn.AGGREGATE(15,6,(ROW(Tableyear1[])-ROW(INDEX(Tableyear1[],1,1))+1)/(YEAR(Tableyear1[])=YEAR(M1305)),1)))*$C$25,P1305-MAX($Q$2:Q1305)*$C$19),P1305)*(1+Tbill_YTM)^(1/52)</f>
        <v/>
      </c>
      <c r="Q1306" s="72">
        <f>SUM(N1306:P1306)</f>
        <v/>
      </c>
      <c r="R1306" s="72">
        <f>IF(YEAR(M1306)&lt;&gt;YEAR(M1305), R1305*EXP($C$20/52)+(-MAX(Q$2:Q1305)*$C$19), R1305*EXP($C$20/52))</f>
        <v/>
      </c>
      <c r="S1306" s="73">
        <f>Q1306/-R1306</f>
        <v/>
      </c>
      <c r="T1306" s="67" t="n"/>
      <c r="U1306" s="67" t="n"/>
      <c r="V1306" s="67" t="n"/>
    </row>
    <row r="1307">
      <c r="H1307" s="104" t="n">
        <v>40455</v>
      </c>
      <c r="I1307" s="105" t="n">
        <v>2027.03002929687</v>
      </c>
      <c r="J1307" s="106" t="n">
        <v>2.07704877853393</v>
      </c>
      <c r="K1307" s="107">
        <f>K1306*(1+Tbill_YTM)^(1/52)</f>
        <v/>
      </c>
      <c r="L1307" s="67" t="n"/>
      <c r="M1307" s="104" t="n">
        <v>40455</v>
      </c>
      <c r="N1307" s="108">
        <f>N1306*($I1307/$I1306)</f>
        <v/>
      </c>
      <c r="O1307" s="108">
        <f t="array" ref="O1307">IF(YEAR(M1307)&lt;&gt;YEAR(M1306),IF(O1306&gt;INDEX(Table2xAcq.1[],_xlfn.AGGREGATE(15,6,(ROW(Tableyear1[])-ROW(INDEX(Tableyear1[],1,1))+1)/(YEAR(Tableyear1[])=YEAR(M1306)),1)),O1306-(O1306-INDEX(Table2xAcq.1[],_xlfn.AGGREGATE(15,6,(ROW(Tableyear1[])-ROW(INDEX(Tableyear1[],1,1))+1)/(YEAR(Tableyear1[])=YEAR(M1306)),1)))*$C$25,O1306+MAX($Q$2:Q1306)*$C$19),O1306)*($J1307/$J1306)</f>
        <v/>
      </c>
      <c r="P1307" s="108">
        <f t="array" ref="P1307">IF(YEAR(M1307)&lt;&gt;YEAR(M1306),IF(O1306&gt;INDEX(Table2xAcq.1[],_xlfn.AGGREGATE(15,6,(ROW(Tableyear1[])-ROW(INDEX(Tableyear1[],1,1))+1)/(YEAR(Tableyear1[])=YEAR(M1306)),1)),P1306+(O1306-INDEX(Table2xAcq.1[],_xlfn.AGGREGATE(15,6,(ROW(Tableyear1[])-ROW(INDEX(Tableyear1[],1,1))+1)/(YEAR(Tableyear1[])=YEAR(M1306)),1)))*$C$25,P1306-MAX($Q$2:Q1306)*$C$19),P1306)*(1+Tbill_YTM)^(1/52)</f>
        <v/>
      </c>
      <c r="Q1307" s="72">
        <f>SUM(N1307:P1307)</f>
        <v/>
      </c>
      <c r="R1307" s="72">
        <f>IF(YEAR(M1307)&lt;&gt;YEAR(M1306), R1306*EXP($C$20/52)+(-MAX(Q$2:Q1306)*$C$19), R1306*EXP($C$20/52))</f>
        <v/>
      </c>
      <c r="S1307" s="73">
        <f>Q1307/-R1307</f>
        <v/>
      </c>
      <c r="T1307" s="67" t="n"/>
      <c r="U1307" s="67" t="n"/>
      <c r="V1307" s="67" t="n"/>
    </row>
    <row r="1308">
      <c r="H1308" s="104" t="n">
        <v>40462</v>
      </c>
      <c r="I1308" s="105" t="n">
        <v>2097.72998046875</v>
      </c>
      <c r="J1308" s="106" t="n">
        <v>2.22842383384704</v>
      </c>
      <c r="K1308" s="107">
        <f>K1307*(1+Tbill_YTM)^(1/52)</f>
        <v/>
      </c>
      <c r="L1308" s="67" t="n"/>
      <c r="M1308" s="104" t="n">
        <v>40462</v>
      </c>
      <c r="N1308" s="108">
        <f>N1307*($I1308/$I1307)</f>
        <v/>
      </c>
      <c r="O1308" s="108">
        <f t="array" ref="O1308">IF(YEAR(M1308)&lt;&gt;YEAR(M1307),IF(O1307&gt;INDEX(Table2xAcq.1[],_xlfn.AGGREGATE(15,6,(ROW(Tableyear1[])-ROW(INDEX(Tableyear1[],1,1))+1)/(YEAR(Tableyear1[])=YEAR(M1307)),1)),O1307-(O1307-INDEX(Table2xAcq.1[],_xlfn.AGGREGATE(15,6,(ROW(Tableyear1[])-ROW(INDEX(Tableyear1[],1,1))+1)/(YEAR(Tableyear1[])=YEAR(M1307)),1)))*$C$25,O1307+MAX($Q$2:Q1307)*$C$19),O1307)*($J1308/$J1307)</f>
        <v/>
      </c>
      <c r="P1308" s="108">
        <f t="array" ref="P1308">IF(YEAR(M1308)&lt;&gt;YEAR(M1307),IF(O1307&gt;INDEX(Table2xAcq.1[],_xlfn.AGGREGATE(15,6,(ROW(Tableyear1[])-ROW(INDEX(Tableyear1[],1,1))+1)/(YEAR(Tableyear1[])=YEAR(M1307)),1)),P1307+(O1307-INDEX(Table2xAcq.1[],_xlfn.AGGREGATE(15,6,(ROW(Tableyear1[])-ROW(INDEX(Tableyear1[],1,1))+1)/(YEAR(Tableyear1[])=YEAR(M1307)),1)))*$C$25,P1307-MAX($Q$2:Q1307)*$C$19),P1307)*(1+Tbill_YTM)^(1/52)</f>
        <v/>
      </c>
      <c r="Q1308" s="72">
        <f>SUM(N1308:P1308)</f>
        <v/>
      </c>
      <c r="R1308" s="72">
        <f>IF(YEAR(M1308)&lt;&gt;YEAR(M1307), R1307*EXP($C$20/52)+(-MAX(Q$2:Q1307)*$C$19), R1307*EXP($C$20/52))</f>
        <v/>
      </c>
      <c r="S1308" s="73">
        <f>Q1308/-R1308</f>
        <v/>
      </c>
      <c r="T1308" s="67" t="n"/>
      <c r="U1308" s="67" t="n"/>
      <c r="V1308" s="67" t="n"/>
    </row>
    <row r="1309">
      <c r="H1309" s="104" t="n">
        <v>40469</v>
      </c>
      <c r="I1309" s="105" t="n">
        <v>2104.2099609375</v>
      </c>
      <c r="J1309" s="106" t="n">
        <v>2.24035000801086</v>
      </c>
      <c r="K1309" s="107">
        <f>K1308*(1+Tbill_YTM)^(1/52)</f>
        <v/>
      </c>
      <c r="L1309" s="67" t="n"/>
      <c r="M1309" s="104" t="n">
        <v>40469</v>
      </c>
      <c r="N1309" s="108">
        <f>N1308*($I1309/$I1308)</f>
        <v/>
      </c>
      <c r="O1309" s="108">
        <f t="array" ref="O1309">IF(YEAR(M1309)&lt;&gt;YEAR(M1308),IF(O1308&gt;INDEX(Table2xAcq.1[],_xlfn.AGGREGATE(15,6,(ROW(Tableyear1[])-ROW(INDEX(Tableyear1[],1,1))+1)/(YEAR(Tableyear1[])=YEAR(M1308)),1)),O1308-(O1308-INDEX(Table2xAcq.1[],_xlfn.AGGREGATE(15,6,(ROW(Tableyear1[])-ROW(INDEX(Tableyear1[],1,1))+1)/(YEAR(Tableyear1[])=YEAR(M1308)),1)))*$C$25,O1308+MAX($Q$2:Q1308)*$C$19),O1308)*($J1309/$J1308)</f>
        <v/>
      </c>
      <c r="P1309" s="108">
        <f t="array" ref="P1309">IF(YEAR(M1309)&lt;&gt;YEAR(M1308),IF(O1308&gt;INDEX(Table2xAcq.1[],_xlfn.AGGREGATE(15,6,(ROW(Tableyear1[])-ROW(INDEX(Tableyear1[],1,1))+1)/(YEAR(Tableyear1[])=YEAR(M1308)),1)),P1308+(O1308-INDEX(Table2xAcq.1[],_xlfn.AGGREGATE(15,6,(ROW(Tableyear1[])-ROW(INDEX(Tableyear1[],1,1))+1)/(YEAR(Tableyear1[])=YEAR(M1308)),1)))*$C$25,P1308-MAX($Q$2:Q1308)*$C$19),P1308)*(1+Tbill_YTM)^(1/52)</f>
        <v/>
      </c>
      <c r="Q1309" s="72">
        <f>SUM(N1309:P1309)</f>
        <v/>
      </c>
      <c r="R1309" s="72">
        <f>IF(YEAR(M1309)&lt;&gt;YEAR(M1308), R1308*EXP($C$20/52)+(-MAX(Q$2:Q1308)*$C$19), R1308*EXP($C$20/52))</f>
        <v/>
      </c>
      <c r="S1309" s="73">
        <f>Q1309/-R1309</f>
        <v/>
      </c>
      <c r="T1309" s="67" t="n"/>
      <c r="U1309" s="67" t="n"/>
      <c r="V1309" s="67" t="n"/>
    </row>
    <row r="1310">
      <c r="H1310" s="104" t="n">
        <v>40476</v>
      </c>
      <c r="I1310" s="105" t="n">
        <v>2124.44995117187</v>
      </c>
      <c r="J1310" s="106" t="n">
        <v>2.28958487510681</v>
      </c>
      <c r="K1310" s="107">
        <f>K1309*(1+Tbill_YTM)^(1/52)</f>
        <v/>
      </c>
      <c r="L1310" s="67" t="n"/>
      <c r="M1310" s="104" t="n">
        <v>40476</v>
      </c>
      <c r="N1310" s="108">
        <f>N1309*($I1310/$I1309)</f>
        <v/>
      </c>
      <c r="O1310" s="108">
        <f t="array" ref="O1310">IF(YEAR(M1310)&lt;&gt;YEAR(M1309),IF(O1309&gt;INDEX(Table2xAcq.1[],_xlfn.AGGREGATE(15,6,(ROW(Tableyear1[])-ROW(INDEX(Tableyear1[],1,1))+1)/(YEAR(Tableyear1[])=YEAR(M1309)),1)),O1309-(O1309-INDEX(Table2xAcq.1[],_xlfn.AGGREGATE(15,6,(ROW(Tableyear1[])-ROW(INDEX(Tableyear1[],1,1))+1)/(YEAR(Tableyear1[])=YEAR(M1309)),1)))*$C$25,O1309+MAX($Q$2:Q1309)*$C$19),O1309)*($J1310/$J1309)</f>
        <v/>
      </c>
      <c r="P1310" s="108">
        <f t="array" ref="P1310">IF(YEAR(M1310)&lt;&gt;YEAR(M1309),IF(O1309&gt;INDEX(Table2xAcq.1[],_xlfn.AGGREGATE(15,6,(ROW(Tableyear1[])-ROW(INDEX(Tableyear1[],1,1))+1)/(YEAR(Tableyear1[])=YEAR(M1309)),1)),P1309+(O1309-INDEX(Table2xAcq.1[],_xlfn.AGGREGATE(15,6,(ROW(Tableyear1[])-ROW(INDEX(Tableyear1[],1,1))+1)/(YEAR(Tableyear1[])=YEAR(M1309)),1)))*$C$25,P1309-MAX($Q$2:Q1309)*$C$19),P1309)*(1+Tbill_YTM)^(1/52)</f>
        <v/>
      </c>
      <c r="Q1310" s="72">
        <f>SUM(N1310:P1310)</f>
        <v/>
      </c>
      <c r="R1310" s="72">
        <f>IF(YEAR(M1310)&lt;&gt;YEAR(M1309), R1309*EXP($C$20/52)+(-MAX(Q$2:Q1309)*$C$19), R1309*EXP($C$20/52))</f>
        <v/>
      </c>
      <c r="S1310" s="73">
        <f>Q1310/-R1310</f>
        <v/>
      </c>
      <c r="T1310" s="67" t="n"/>
      <c r="U1310" s="67" t="n"/>
      <c r="V1310" s="67" t="n"/>
    </row>
    <row r="1311">
      <c r="H1311" s="104" t="n">
        <v>40483</v>
      </c>
      <c r="I1311" s="105" t="n">
        <v>2186.7099609375</v>
      </c>
      <c r="J1311" s="106" t="n">
        <v>2.41741323471069</v>
      </c>
      <c r="K1311" s="107">
        <f>K1310*(1+Tbill_YTM)^(1/52)</f>
        <v/>
      </c>
      <c r="L1311" s="67" t="n"/>
      <c r="M1311" s="104" t="n">
        <v>40483</v>
      </c>
      <c r="N1311" s="108">
        <f>N1310*($I1311/$I1310)</f>
        <v/>
      </c>
      <c r="O1311" s="108">
        <f t="array" ref="O1311">IF(YEAR(M1311)&lt;&gt;YEAR(M1310),IF(O1310&gt;INDEX(Table2xAcq.1[],_xlfn.AGGREGATE(15,6,(ROW(Tableyear1[])-ROW(INDEX(Tableyear1[],1,1))+1)/(YEAR(Tableyear1[])=YEAR(M1310)),1)),O1310-(O1310-INDEX(Table2xAcq.1[],_xlfn.AGGREGATE(15,6,(ROW(Tableyear1[])-ROW(INDEX(Tableyear1[],1,1))+1)/(YEAR(Tableyear1[])=YEAR(M1310)),1)))*$C$25,O1310+MAX($Q$2:Q1310)*$C$19),O1310)*($J1311/$J1310)</f>
        <v/>
      </c>
      <c r="P1311" s="108">
        <f t="array" ref="P1311">IF(YEAR(M1311)&lt;&gt;YEAR(M1310),IF(O1310&gt;INDEX(Table2xAcq.1[],_xlfn.AGGREGATE(15,6,(ROW(Tableyear1[])-ROW(INDEX(Tableyear1[],1,1))+1)/(YEAR(Tableyear1[])=YEAR(M1310)),1)),P1310+(O1310-INDEX(Table2xAcq.1[],_xlfn.AGGREGATE(15,6,(ROW(Tableyear1[])-ROW(INDEX(Tableyear1[],1,1))+1)/(YEAR(Tableyear1[])=YEAR(M1310)),1)))*$C$25,P1310-MAX($Q$2:Q1310)*$C$19),P1310)*(1+Tbill_YTM)^(1/52)</f>
        <v/>
      </c>
      <c r="Q1311" s="72">
        <f>SUM(N1311:P1311)</f>
        <v/>
      </c>
      <c r="R1311" s="72">
        <f>IF(YEAR(M1311)&lt;&gt;YEAR(M1310), R1310*EXP($C$20/52)+(-MAX(Q$2:Q1310)*$C$19), R1310*EXP($C$20/52))</f>
        <v/>
      </c>
      <c r="S1311" s="73">
        <f>Q1311/-R1311</f>
        <v/>
      </c>
      <c r="T1311" s="67" t="n"/>
      <c r="U1311" s="67" t="n"/>
      <c r="V1311" s="67" t="n"/>
    </row>
    <row r="1312">
      <c r="H1312" s="104" t="n">
        <v>40490</v>
      </c>
      <c r="I1312" s="105" t="n">
        <v>2137.94995117187</v>
      </c>
      <c r="J1312" s="106" t="n">
        <v>2.31068539619445</v>
      </c>
      <c r="K1312" s="107">
        <f>K1311*(1+Tbill_YTM)^(1/52)</f>
        <v/>
      </c>
      <c r="L1312" s="67" t="n"/>
      <c r="M1312" s="104" t="n">
        <v>40490</v>
      </c>
      <c r="N1312" s="108">
        <f>N1311*($I1312/$I1311)</f>
        <v/>
      </c>
      <c r="O1312" s="108">
        <f t="array" ref="O1312">IF(YEAR(M1312)&lt;&gt;YEAR(M1311),IF(O1311&gt;INDEX(Table2xAcq.1[],_xlfn.AGGREGATE(15,6,(ROW(Tableyear1[])-ROW(INDEX(Tableyear1[],1,1))+1)/(YEAR(Tableyear1[])=YEAR(M1311)),1)),O1311-(O1311-INDEX(Table2xAcq.1[],_xlfn.AGGREGATE(15,6,(ROW(Tableyear1[])-ROW(INDEX(Tableyear1[],1,1))+1)/(YEAR(Tableyear1[])=YEAR(M1311)),1)))*$C$25,O1311+MAX($Q$2:Q1311)*$C$19),O1311)*($J1312/$J1311)</f>
        <v/>
      </c>
      <c r="P1312" s="108">
        <f t="array" ref="P1312">IF(YEAR(M1312)&lt;&gt;YEAR(M1311),IF(O1311&gt;INDEX(Table2xAcq.1[],_xlfn.AGGREGATE(15,6,(ROW(Tableyear1[])-ROW(INDEX(Tableyear1[],1,1))+1)/(YEAR(Tableyear1[])=YEAR(M1311)),1)),P1311+(O1311-INDEX(Table2xAcq.1[],_xlfn.AGGREGATE(15,6,(ROW(Tableyear1[])-ROW(INDEX(Tableyear1[],1,1))+1)/(YEAR(Tableyear1[])=YEAR(M1311)),1)))*$C$25,P1311-MAX($Q$2:Q1311)*$C$19),P1311)*(1+Tbill_YTM)^(1/52)</f>
        <v/>
      </c>
      <c r="Q1312" s="72">
        <f>SUM(N1312:P1312)</f>
        <v/>
      </c>
      <c r="R1312" s="72">
        <f>IF(YEAR(M1312)&lt;&gt;YEAR(M1311), R1311*EXP($C$20/52)+(-MAX(Q$2:Q1311)*$C$19), R1311*EXP($C$20/52))</f>
        <v/>
      </c>
      <c r="S1312" s="73">
        <f>Q1312/-R1312</f>
        <v/>
      </c>
      <c r="T1312" s="67" t="n"/>
      <c r="U1312" s="67" t="n"/>
      <c r="V1312" s="67" t="n"/>
    </row>
    <row r="1313">
      <c r="H1313" s="104" t="n">
        <v>40497</v>
      </c>
      <c r="I1313" s="105" t="n">
        <v>2135.27001953125</v>
      </c>
      <c r="J1313" s="106" t="n">
        <v>2.30640411376953</v>
      </c>
      <c r="K1313" s="107">
        <f>K1312*(1+Tbill_YTM)^(1/52)</f>
        <v/>
      </c>
      <c r="L1313" s="67" t="n"/>
      <c r="M1313" s="104" t="n">
        <v>40497</v>
      </c>
      <c r="N1313" s="108">
        <f>N1312*($I1313/$I1312)</f>
        <v/>
      </c>
      <c r="O1313" s="108">
        <f t="array" ref="O1313">IF(YEAR(M1313)&lt;&gt;YEAR(M1312),IF(O1312&gt;INDEX(Table2xAcq.1[],_xlfn.AGGREGATE(15,6,(ROW(Tableyear1[])-ROW(INDEX(Tableyear1[],1,1))+1)/(YEAR(Tableyear1[])=YEAR(M1312)),1)),O1312-(O1312-INDEX(Table2xAcq.1[],_xlfn.AGGREGATE(15,6,(ROW(Tableyear1[])-ROW(INDEX(Tableyear1[],1,1))+1)/(YEAR(Tableyear1[])=YEAR(M1312)),1)))*$C$25,O1312+MAX($Q$2:Q1312)*$C$19),O1312)*($J1313/$J1312)</f>
        <v/>
      </c>
      <c r="P1313" s="108">
        <f t="array" ref="P1313">IF(YEAR(M1313)&lt;&gt;YEAR(M1312),IF(O1312&gt;INDEX(Table2xAcq.1[],_xlfn.AGGREGATE(15,6,(ROW(Tableyear1[])-ROW(INDEX(Tableyear1[],1,1))+1)/(YEAR(Tableyear1[])=YEAR(M1312)),1)),P1312+(O1312-INDEX(Table2xAcq.1[],_xlfn.AGGREGATE(15,6,(ROW(Tableyear1[])-ROW(INDEX(Tableyear1[],1,1))+1)/(YEAR(Tableyear1[])=YEAR(M1312)),1)))*$C$25,P1312-MAX($Q$2:Q1312)*$C$19),P1312)*(1+Tbill_YTM)^(1/52)</f>
        <v/>
      </c>
      <c r="Q1313" s="72">
        <f>SUM(N1313:P1313)</f>
        <v/>
      </c>
      <c r="R1313" s="72">
        <f>IF(YEAR(M1313)&lt;&gt;YEAR(M1312), R1312*EXP($C$20/52)+(-MAX(Q$2:Q1312)*$C$19), R1312*EXP($C$20/52))</f>
        <v/>
      </c>
      <c r="S1313" s="73">
        <f>Q1313/-R1313</f>
        <v/>
      </c>
      <c r="T1313" s="67" t="n"/>
      <c r="U1313" s="67" t="n"/>
      <c r="V1313" s="67" t="n"/>
    </row>
    <row r="1314">
      <c r="H1314" s="104" t="n">
        <v>40504</v>
      </c>
      <c r="I1314" s="105" t="n">
        <v>2153.90991210937</v>
      </c>
      <c r="J1314" s="106" t="n">
        <v>2.33117508888244</v>
      </c>
      <c r="K1314" s="107">
        <f>K1313*(1+Tbill_YTM)^(1/52)</f>
        <v/>
      </c>
      <c r="L1314" s="67" t="n"/>
      <c r="M1314" s="104" t="n">
        <v>40504</v>
      </c>
      <c r="N1314" s="108">
        <f>N1313*($I1314/$I1313)</f>
        <v/>
      </c>
      <c r="O1314" s="108">
        <f t="array" ref="O1314">IF(YEAR(M1314)&lt;&gt;YEAR(M1313),IF(O1313&gt;INDEX(Table2xAcq.1[],_xlfn.AGGREGATE(15,6,(ROW(Tableyear1[])-ROW(INDEX(Tableyear1[],1,1))+1)/(YEAR(Tableyear1[])=YEAR(M1313)),1)),O1313-(O1313-INDEX(Table2xAcq.1[],_xlfn.AGGREGATE(15,6,(ROW(Tableyear1[])-ROW(INDEX(Tableyear1[],1,1))+1)/(YEAR(Tableyear1[])=YEAR(M1313)),1)))*$C$25,O1313+MAX($Q$2:Q1313)*$C$19),O1313)*($J1314/$J1313)</f>
        <v/>
      </c>
      <c r="P1314" s="108">
        <f t="array" ref="P1314">IF(YEAR(M1314)&lt;&gt;YEAR(M1313),IF(O1313&gt;INDEX(Table2xAcq.1[],_xlfn.AGGREGATE(15,6,(ROW(Tableyear1[])-ROW(INDEX(Tableyear1[],1,1))+1)/(YEAR(Tableyear1[])=YEAR(M1313)),1)),P1313+(O1313-INDEX(Table2xAcq.1[],_xlfn.AGGREGATE(15,6,(ROW(Tableyear1[])-ROW(INDEX(Tableyear1[],1,1))+1)/(YEAR(Tableyear1[])=YEAR(M1313)),1)))*$C$25,P1313-MAX($Q$2:Q1313)*$C$19),P1313)*(1+Tbill_YTM)^(1/52)</f>
        <v/>
      </c>
      <c r="Q1314" s="72">
        <f>SUM(N1314:P1314)</f>
        <v/>
      </c>
      <c r="R1314" s="72">
        <f>IF(YEAR(M1314)&lt;&gt;YEAR(M1313), R1313*EXP($C$20/52)+(-MAX(Q$2:Q1313)*$C$19), R1313*EXP($C$20/52))</f>
        <v/>
      </c>
      <c r="S1314" s="73">
        <f>Q1314/-R1314</f>
        <v/>
      </c>
      <c r="T1314" s="67" t="n"/>
      <c r="U1314" s="67" t="n"/>
      <c r="V1314" s="67" t="n"/>
    </row>
    <row r="1315">
      <c r="H1315" s="104" t="n">
        <v>40511</v>
      </c>
      <c r="I1315" s="105" t="n">
        <v>2191.169921875</v>
      </c>
      <c r="J1315" s="106" t="n">
        <v>2.4275050163269</v>
      </c>
      <c r="K1315" s="107">
        <f>K1314*(1+Tbill_YTM)^(1/52)</f>
        <v/>
      </c>
      <c r="L1315" s="67" t="n"/>
      <c r="M1315" s="104" t="n">
        <v>40511</v>
      </c>
      <c r="N1315" s="108">
        <f>N1314*($I1315/$I1314)</f>
        <v/>
      </c>
      <c r="O1315" s="108">
        <f t="array" ref="O1315">IF(YEAR(M1315)&lt;&gt;YEAR(M1314),IF(O1314&gt;INDEX(Table2xAcq.1[],_xlfn.AGGREGATE(15,6,(ROW(Tableyear1[])-ROW(INDEX(Tableyear1[],1,1))+1)/(YEAR(Tableyear1[])=YEAR(M1314)),1)),O1314-(O1314-INDEX(Table2xAcq.1[],_xlfn.AGGREGATE(15,6,(ROW(Tableyear1[])-ROW(INDEX(Tableyear1[],1,1))+1)/(YEAR(Tableyear1[])=YEAR(M1314)),1)))*$C$25,O1314+MAX($Q$2:Q1314)*$C$19),O1314)*($J1315/$J1314)</f>
        <v/>
      </c>
      <c r="P1315" s="108">
        <f t="array" ref="P1315">IF(YEAR(M1315)&lt;&gt;YEAR(M1314),IF(O1314&gt;INDEX(Table2xAcq.1[],_xlfn.AGGREGATE(15,6,(ROW(Tableyear1[])-ROW(INDEX(Tableyear1[],1,1))+1)/(YEAR(Tableyear1[])=YEAR(M1314)),1)),P1314+(O1314-INDEX(Table2xAcq.1[],_xlfn.AGGREGATE(15,6,(ROW(Tableyear1[])-ROW(INDEX(Tableyear1[],1,1))+1)/(YEAR(Tableyear1[])=YEAR(M1314)),1)))*$C$25,P1314-MAX($Q$2:Q1314)*$C$19),P1314)*(1+Tbill_YTM)^(1/52)</f>
        <v/>
      </c>
      <c r="Q1315" s="72">
        <f>SUM(N1315:P1315)</f>
        <v/>
      </c>
      <c r="R1315" s="72">
        <f>IF(YEAR(M1315)&lt;&gt;YEAR(M1314), R1314*EXP($C$20/52)+(-MAX(Q$2:Q1314)*$C$19), R1314*EXP($C$20/52))</f>
        <v/>
      </c>
      <c r="S1315" s="73">
        <f>Q1315/-R1315</f>
        <v/>
      </c>
      <c r="T1315" s="67" t="n"/>
      <c r="U1315" s="67" t="n"/>
      <c r="V1315" s="67" t="n"/>
    </row>
    <row r="1316">
      <c r="H1316" s="104" t="n">
        <v>40518</v>
      </c>
      <c r="I1316" s="105" t="n">
        <v>2215.34008789062</v>
      </c>
      <c r="J1316" s="106" t="n">
        <v>2.48407959938049</v>
      </c>
      <c r="K1316" s="107">
        <f>K1315*(1+Tbill_YTM)^(1/52)</f>
        <v/>
      </c>
      <c r="L1316" s="67" t="n"/>
      <c r="M1316" s="104" t="n">
        <v>40518</v>
      </c>
      <c r="N1316" s="108">
        <f>N1315*($I1316/$I1315)</f>
        <v/>
      </c>
      <c r="O1316" s="108">
        <f t="array" ref="O1316">IF(YEAR(M1316)&lt;&gt;YEAR(M1315),IF(O1315&gt;INDEX(Table2xAcq.1[],_xlfn.AGGREGATE(15,6,(ROW(Tableyear1[])-ROW(INDEX(Tableyear1[],1,1))+1)/(YEAR(Tableyear1[])=YEAR(M1315)),1)),O1315-(O1315-INDEX(Table2xAcq.1[],_xlfn.AGGREGATE(15,6,(ROW(Tableyear1[])-ROW(INDEX(Tableyear1[],1,1))+1)/(YEAR(Tableyear1[])=YEAR(M1315)),1)))*$C$25,O1315+MAX($Q$2:Q1315)*$C$19),O1315)*($J1316/$J1315)</f>
        <v/>
      </c>
      <c r="P1316" s="108">
        <f t="array" ref="P1316">IF(YEAR(M1316)&lt;&gt;YEAR(M1315),IF(O1315&gt;INDEX(Table2xAcq.1[],_xlfn.AGGREGATE(15,6,(ROW(Tableyear1[])-ROW(INDEX(Tableyear1[],1,1))+1)/(YEAR(Tableyear1[])=YEAR(M1315)),1)),P1315+(O1315-INDEX(Table2xAcq.1[],_xlfn.AGGREGATE(15,6,(ROW(Tableyear1[])-ROW(INDEX(Tableyear1[],1,1))+1)/(YEAR(Tableyear1[])=YEAR(M1315)),1)))*$C$25,P1315-MAX($Q$2:Q1315)*$C$19),P1315)*(1+Tbill_YTM)^(1/52)</f>
        <v/>
      </c>
      <c r="Q1316" s="72">
        <f>SUM(N1316:P1316)</f>
        <v/>
      </c>
      <c r="R1316" s="72">
        <f>IF(YEAR(M1316)&lt;&gt;YEAR(M1315), R1315*EXP($C$20/52)+(-MAX(Q$2:Q1315)*$C$19), R1315*EXP($C$20/52))</f>
        <v/>
      </c>
      <c r="S1316" s="73">
        <f>Q1316/-R1316</f>
        <v/>
      </c>
      <c r="T1316" s="67" t="n"/>
      <c r="U1316" s="67" t="n"/>
      <c r="V1316" s="67" t="n"/>
    </row>
    <row r="1317">
      <c r="H1317" s="104" t="n">
        <v>40525</v>
      </c>
      <c r="I1317" s="105" t="n">
        <v>2218.2900390625</v>
      </c>
      <c r="J1317" s="106" t="n">
        <v>2.49600553512573</v>
      </c>
      <c r="K1317" s="107">
        <f>K1316*(1+Tbill_YTM)^(1/52)</f>
        <v/>
      </c>
      <c r="L1317" s="67" t="n"/>
      <c r="M1317" s="104" t="n">
        <v>40525</v>
      </c>
      <c r="N1317" s="108">
        <f>N1316*($I1317/$I1316)</f>
        <v/>
      </c>
      <c r="O1317" s="108">
        <f t="array" ref="O1317">IF(YEAR(M1317)&lt;&gt;YEAR(M1316),IF(O1316&gt;INDEX(Table2xAcq.1[],_xlfn.AGGREGATE(15,6,(ROW(Tableyear1[])-ROW(INDEX(Tableyear1[],1,1))+1)/(YEAR(Tableyear1[])=YEAR(M1316)),1)),O1316-(O1316-INDEX(Table2xAcq.1[],_xlfn.AGGREGATE(15,6,(ROW(Tableyear1[])-ROW(INDEX(Tableyear1[],1,1))+1)/(YEAR(Tableyear1[])=YEAR(M1316)),1)))*$C$25,O1316+MAX($Q$2:Q1316)*$C$19),O1316)*($J1317/$J1316)</f>
        <v/>
      </c>
      <c r="P1317" s="108">
        <f t="array" ref="P1317">IF(YEAR(M1317)&lt;&gt;YEAR(M1316),IF(O1316&gt;INDEX(Table2xAcq.1[],_xlfn.AGGREGATE(15,6,(ROW(Tableyear1[])-ROW(INDEX(Tableyear1[],1,1))+1)/(YEAR(Tableyear1[])=YEAR(M1316)),1)),P1316+(O1316-INDEX(Table2xAcq.1[],_xlfn.AGGREGATE(15,6,(ROW(Tableyear1[])-ROW(INDEX(Tableyear1[],1,1))+1)/(YEAR(Tableyear1[])=YEAR(M1316)),1)))*$C$25,P1316-MAX($Q$2:Q1316)*$C$19),P1316)*(1+Tbill_YTM)^(1/52)</f>
        <v/>
      </c>
      <c r="Q1317" s="72">
        <f>SUM(N1317:P1317)</f>
        <v/>
      </c>
      <c r="R1317" s="72">
        <f>IF(YEAR(M1317)&lt;&gt;YEAR(M1316), R1316*EXP($C$20/52)+(-MAX(Q$2:Q1316)*$C$19), R1316*EXP($C$20/52))</f>
        <v/>
      </c>
      <c r="S1317" s="73">
        <f>Q1317/-R1317</f>
        <v/>
      </c>
      <c r="T1317" s="67" t="n"/>
      <c r="U1317" s="67" t="n"/>
      <c r="V1317" s="67" t="n"/>
    </row>
    <row r="1318">
      <c r="H1318" s="104" t="n">
        <v>40532</v>
      </c>
      <c r="I1318" s="105" t="n">
        <v>2230.27001953125</v>
      </c>
      <c r="J1318" s="106" t="n">
        <v>2.51649522781372</v>
      </c>
      <c r="K1318" s="107">
        <f>K1317*(1+Tbill_YTM)^(1/52)</f>
        <v/>
      </c>
      <c r="L1318" s="67" t="n"/>
      <c r="M1318" s="104" t="n">
        <v>40532</v>
      </c>
      <c r="N1318" s="108">
        <f>N1317*($I1318/$I1317)</f>
        <v/>
      </c>
      <c r="O1318" s="108">
        <f t="array" ref="O1318">IF(YEAR(M1318)&lt;&gt;YEAR(M1317),IF(O1317&gt;INDEX(Table2xAcq.1[],_xlfn.AGGREGATE(15,6,(ROW(Tableyear1[])-ROW(INDEX(Tableyear1[],1,1))+1)/(YEAR(Tableyear1[])=YEAR(M1317)),1)),O1317-(O1317-INDEX(Table2xAcq.1[],_xlfn.AGGREGATE(15,6,(ROW(Tableyear1[])-ROW(INDEX(Tableyear1[],1,1))+1)/(YEAR(Tableyear1[])=YEAR(M1317)),1)))*$C$25,O1317+MAX($Q$2:Q1317)*$C$19),O1317)*($J1318/$J1317)</f>
        <v/>
      </c>
      <c r="P1318" s="108">
        <f t="array" ref="P1318">IF(YEAR(M1318)&lt;&gt;YEAR(M1317),IF(O1317&gt;INDEX(Table2xAcq.1[],_xlfn.AGGREGATE(15,6,(ROW(Tableyear1[])-ROW(INDEX(Tableyear1[],1,1))+1)/(YEAR(Tableyear1[])=YEAR(M1317)),1)),P1317+(O1317-INDEX(Table2xAcq.1[],_xlfn.AGGREGATE(15,6,(ROW(Tableyear1[])-ROW(INDEX(Tableyear1[],1,1))+1)/(YEAR(Tableyear1[])=YEAR(M1317)),1)))*$C$25,P1317-MAX($Q$2:Q1317)*$C$19),P1317)*(1+Tbill_YTM)^(1/52)</f>
        <v/>
      </c>
      <c r="Q1318" s="72">
        <f>SUM(N1318:P1318)</f>
        <v/>
      </c>
      <c r="R1318" s="72">
        <f>IF(YEAR(M1318)&lt;&gt;YEAR(M1317), R1317*EXP($C$20/52)+(-MAX(Q$2:Q1317)*$C$19), R1317*EXP($C$20/52))</f>
        <v/>
      </c>
      <c r="S1318" s="73">
        <f>Q1318/-R1318</f>
        <v/>
      </c>
      <c r="T1318" s="67" t="n"/>
      <c r="U1318" s="67" t="n"/>
      <c r="V1318" s="67" t="n"/>
    </row>
    <row r="1319" ht="17.5" customHeight="1" s="15">
      <c r="A1319" s="4" t="n"/>
      <c r="G1319" s="110" t="inlineStr">
        <is>
          <t>year-end</t>
        </is>
      </c>
      <c r="H1319" s="111" t="n">
        <v>40539</v>
      </c>
      <c r="I1319" s="112" t="n">
        <v>2217.86010742187</v>
      </c>
      <c r="J1319" s="113" t="n">
        <v>2.49019575119018</v>
      </c>
      <c r="K1319" s="114">
        <f>K1318*(1+Tbill_YTM)^(1/52)</f>
        <v/>
      </c>
      <c r="L1319" s="114" t="n"/>
      <c r="M1319" s="111" t="n">
        <v>40539</v>
      </c>
      <c r="N1319" s="118">
        <f>N1318*($I1319/$I1318)</f>
        <v/>
      </c>
      <c r="O1319" s="115">
        <f t="array" ref="O1319">IF(YEAR(M1319)&lt;&gt;YEAR(M1318),IF(O1318&gt;INDEX(Table2xAcq.1[],_xlfn.AGGREGATE(15,6,(ROW(Tableyear1[])-ROW(INDEX(Tableyear1[],1,1))+1)/(YEAR(Tableyear1[])=YEAR(M1318)),1)),O1318-(O1318-INDEX(Table2xAcq.1[],_xlfn.AGGREGATE(15,6,(ROW(Tableyear1[])-ROW(INDEX(Tableyear1[],1,1))+1)/(YEAR(Tableyear1[])=YEAR(M1318)),1)))*$C$25,O1318+MAX($Q$2:Q1318)*$C$19),O1318)*($J1319/$J1318)</f>
        <v/>
      </c>
      <c r="P1319" s="115">
        <f t="array" ref="P1319">IF(YEAR(M1319)&lt;&gt;YEAR(M1318),IF(O1318&gt;INDEX(Table2xAcq.1[],_xlfn.AGGREGATE(15,6,(ROW(Tableyear1[])-ROW(INDEX(Tableyear1[],1,1))+1)/(YEAR(Tableyear1[])=YEAR(M1318)),1)),P1318+(O1318-INDEX(Table2xAcq.1[],_xlfn.AGGREGATE(15,6,(ROW(Tableyear1[])-ROW(INDEX(Tableyear1[],1,1))+1)/(YEAR(Tableyear1[])=YEAR(M1318)),1)))*$C$25,P1318-MAX($Q$2:Q1318)*$C$19),P1318)*(1+Tbill_YTM)^(1/52)</f>
        <v/>
      </c>
      <c r="Q1319" s="116">
        <f>SUM(N1319:P1319)</f>
        <v/>
      </c>
      <c r="R1319" s="119">
        <f>IF(YEAR(M1319)&lt;&gt;YEAR(M1318), R1318*EXP($C$20/52)+(-MAX(Q$2:Q1318)*$C$19), R1318*EXP($C$20/52))</f>
        <v/>
      </c>
      <c r="S1319" s="117">
        <f>Q1319/-R1319</f>
        <v/>
      </c>
      <c r="T1319" s="110" t="n"/>
      <c r="U1319" s="110" t="n"/>
      <c r="V1319" s="110" t="n"/>
    </row>
    <row r="1320" ht="17.5" customHeight="1" s="15">
      <c r="H1320" s="104" t="n">
        <v>40546</v>
      </c>
      <c r="I1320" s="105" t="n">
        <v>2276.69995117187</v>
      </c>
      <c r="J1320" s="106" t="n">
        <v>2.61924624443054</v>
      </c>
      <c r="K1320" s="107">
        <f>K1319*(1+Tbill_YTM)^(1/52)</f>
        <v/>
      </c>
      <c r="L1320" s="67" t="n"/>
      <c r="M1320" s="104" t="n">
        <v>40546</v>
      </c>
      <c r="N1320" s="108">
        <f>N1319*($I1320/$I1319)</f>
        <v/>
      </c>
      <c r="O1320" s="108">
        <f t="array" ref="O1320">IF(YEAR(M1320)&lt;&gt;YEAR(M1319),IF(O1319&gt;INDEX(Table2xAcq.1[],_xlfn.AGGREGATE(15,6,(ROW(Tableyear1[])-ROW(INDEX(Tableyear1[],1,1))+1)/(YEAR(Tableyear1[])=YEAR(M1319)),1)),O1319-(O1319-INDEX(Table2xAcq.1[],_xlfn.AGGREGATE(15,6,(ROW(Tableyear1[])-ROW(INDEX(Tableyear1[],1,1))+1)/(YEAR(Tableyear1[])=YEAR(M1319)),1)))*$C$25,O1319+MAX($Q$2:Q1319)*$C$19),O1319)*($J1320/$J1319)</f>
        <v/>
      </c>
      <c r="P1320" s="108">
        <f t="array" ref="P1320">IF(YEAR(M1320)&lt;&gt;YEAR(M1319),IF(O1319&gt;INDEX(Table2xAcq.1[],_xlfn.AGGREGATE(15,6,(ROW(Tableyear1[])-ROW(INDEX(Tableyear1[],1,1))+1)/(YEAR(Tableyear1[])=YEAR(M1319)),1)),P1319+(O1319-INDEX(Table2xAcq.1[],_xlfn.AGGREGATE(15,6,(ROW(Tableyear1[])-ROW(INDEX(Tableyear1[],1,1))+1)/(YEAR(Tableyear1[])=YEAR(M1319)),1)))*$C$25,P1319-MAX($Q$2:Q1319)*$C$19),P1319)*(1+Tbill_YTM)^(1/52)</f>
        <v/>
      </c>
      <c r="Q1320" s="72">
        <f>SUM(N1320:P1320)</f>
        <v/>
      </c>
      <c r="R1320" s="72">
        <f>IF(YEAR(M1320)&lt;&gt;YEAR(M1319), R1319*EXP($C$20/52)+(-MAX(Q$2:Q1319)*$C$19), R1319*EXP($C$20/52))</f>
        <v/>
      </c>
      <c r="S1320" s="73">
        <f>Q1320/-R1320</f>
        <v/>
      </c>
      <c r="T1320" s="67" t="n"/>
      <c r="U1320" s="67" t="n"/>
      <c r="V1320" s="67" t="n"/>
    </row>
    <row r="1321">
      <c r="H1321" s="104" t="n">
        <v>40553</v>
      </c>
      <c r="I1321" s="105" t="n">
        <v>2323.42993164062</v>
      </c>
      <c r="J1321" s="106" t="n">
        <v>2.72566771507263</v>
      </c>
      <c r="K1321" s="107">
        <f>K1320*(1+Tbill_YTM)^(1/52)</f>
        <v/>
      </c>
      <c r="L1321" s="67" t="n"/>
      <c r="M1321" s="104" t="n">
        <v>40553</v>
      </c>
      <c r="N1321" s="108">
        <f>N1320*($I1321/$I1320)</f>
        <v/>
      </c>
      <c r="O1321" s="108">
        <f t="array" ref="O1321">IF(YEAR(M1321)&lt;&gt;YEAR(M1320),IF(O1320&gt;INDEX(Table2xAcq.1[],_xlfn.AGGREGATE(15,6,(ROW(Tableyear1[])-ROW(INDEX(Tableyear1[],1,1))+1)/(YEAR(Tableyear1[])=YEAR(M1320)),1)),O1320-(O1320-INDEX(Table2xAcq.1[],_xlfn.AGGREGATE(15,6,(ROW(Tableyear1[])-ROW(INDEX(Tableyear1[],1,1))+1)/(YEAR(Tableyear1[])=YEAR(M1320)),1)))*$C$25,O1320+MAX($Q$2:Q1320)*$C$19),O1320)*($J1321/$J1320)</f>
        <v/>
      </c>
      <c r="P1321" s="108">
        <f t="array" ref="P1321">IF(YEAR(M1321)&lt;&gt;YEAR(M1320),IF(O1320&gt;INDEX(Table2xAcq.1[],_xlfn.AGGREGATE(15,6,(ROW(Tableyear1[])-ROW(INDEX(Tableyear1[],1,1))+1)/(YEAR(Tableyear1[])=YEAR(M1320)),1)),P1320+(O1320-INDEX(Table2xAcq.1[],_xlfn.AGGREGATE(15,6,(ROW(Tableyear1[])-ROW(INDEX(Tableyear1[],1,1))+1)/(YEAR(Tableyear1[])=YEAR(M1320)),1)))*$C$25,P1320-MAX($Q$2:Q1320)*$C$19),P1320)*(1+Tbill_YTM)^(1/52)</f>
        <v/>
      </c>
      <c r="Q1321" s="72">
        <f>SUM(N1321:P1321)</f>
        <v/>
      </c>
      <c r="R1321" s="72">
        <f>IF(YEAR(M1321)&lt;&gt;YEAR(M1320), R1320*EXP($C$20/52)+(-MAX(Q$2:Q1320)*$C$19), R1320*EXP($C$20/52))</f>
        <v/>
      </c>
      <c r="S1321" s="73">
        <f>Q1321/-R1321</f>
        <v/>
      </c>
      <c r="T1321" s="67" t="n"/>
      <c r="U1321" s="67" t="n"/>
      <c r="V1321" s="67" t="n"/>
    </row>
    <row r="1322">
      <c r="H1322" s="104" t="n">
        <v>40560</v>
      </c>
      <c r="I1322" s="105" t="n">
        <v>2268.32006835937</v>
      </c>
      <c r="J1322" s="106" t="n">
        <v>2.59753394126892</v>
      </c>
      <c r="K1322" s="107">
        <f>K1321*(1+Tbill_YTM)^(1/52)</f>
        <v/>
      </c>
      <c r="L1322" s="67" t="n"/>
      <c r="M1322" s="104" t="n">
        <v>40560</v>
      </c>
      <c r="N1322" s="108">
        <f>N1321*($I1322/$I1321)</f>
        <v/>
      </c>
      <c r="O1322" s="108">
        <f t="array" ref="O1322">IF(YEAR(M1322)&lt;&gt;YEAR(M1321),IF(O1321&gt;INDEX(Table2xAcq.1[],_xlfn.AGGREGATE(15,6,(ROW(Tableyear1[])-ROW(INDEX(Tableyear1[],1,1))+1)/(YEAR(Tableyear1[])=YEAR(M1321)),1)),O1321-(O1321-INDEX(Table2xAcq.1[],_xlfn.AGGREGATE(15,6,(ROW(Tableyear1[])-ROW(INDEX(Tableyear1[],1,1))+1)/(YEAR(Tableyear1[])=YEAR(M1321)),1)))*$C$25,O1321+MAX($Q$2:Q1321)*$C$19),O1321)*($J1322/$J1321)</f>
        <v/>
      </c>
      <c r="P1322" s="108">
        <f t="array" ref="P1322">IF(YEAR(M1322)&lt;&gt;YEAR(M1321),IF(O1321&gt;INDEX(Table2xAcq.1[],_xlfn.AGGREGATE(15,6,(ROW(Tableyear1[])-ROW(INDEX(Tableyear1[],1,1))+1)/(YEAR(Tableyear1[])=YEAR(M1321)),1)),P1321+(O1321-INDEX(Table2xAcq.1[],_xlfn.AGGREGATE(15,6,(ROW(Tableyear1[])-ROW(INDEX(Tableyear1[],1,1))+1)/(YEAR(Tableyear1[])=YEAR(M1321)),1)))*$C$25,P1321-MAX($Q$2:Q1321)*$C$19),P1321)*(1+Tbill_YTM)^(1/52)</f>
        <v/>
      </c>
      <c r="Q1322" s="72">
        <f>SUM(N1322:P1322)</f>
        <v/>
      </c>
      <c r="R1322" s="72">
        <f>IF(YEAR(M1322)&lt;&gt;YEAR(M1321), R1321*EXP($C$20/52)+(-MAX(Q$2:Q1321)*$C$19), R1321*EXP($C$20/52))</f>
        <v/>
      </c>
      <c r="S1322" s="73">
        <f>Q1322/-R1322</f>
        <v/>
      </c>
      <c r="T1322" s="67" t="n"/>
      <c r="U1322" s="67" t="n"/>
      <c r="V1322" s="67" t="n"/>
    </row>
    <row r="1323">
      <c r="H1323" s="104" t="n">
        <v>40567</v>
      </c>
      <c r="I1323" s="105" t="n">
        <v>2270.51000976562</v>
      </c>
      <c r="J1323" s="106" t="n">
        <v>2.60089802742004</v>
      </c>
      <c r="K1323" s="107">
        <f>K1322*(1+Tbill_YTM)^(1/52)</f>
        <v/>
      </c>
      <c r="L1323" s="67" t="n"/>
      <c r="M1323" s="104" t="n">
        <v>40567</v>
      </c>
      <c r="N1323" s="108">
        <f>N1322*($I1323/$I1322)</f>
        <v/>
      </c>
      <c r="O1323" s="108">
        <f t="array" ref="O1323">IF(YEAR(M1323)&lt;&gt;YEAR(M1322),IF(O1322&gt;INDEX(Table2xAcq.1[],_xlfn.AGGREGATE(15,6,(ROW(Tableyear1[])-ROW(INDEX(Tableyear1[],1,1))+1)/(YEAR(Tableyear1[])=YEAR(M1322)),1)),O1322-(O1322-INDEX(Table2xAcq.1[],_xlfn.AGGREGATE(15,6,(ROW(Tableyear1[])-ROW(INDEX(Tableyear1[],1,1))+1)/(YEAR(Tableyear1[])=YEAR(M1322)),1)))*$C$25,O1322+MAX($Q$2:Q1322)*$C$19),O1322)*($J1323/$J1322)</f>
        <v/>
      </c>
      <c r="P1323" s="108">
        <f t="array" ref="P1323">IF(YEAR(M1323)&lt;&gt;YEAR(M1322),IF(O1322&gt;INDEX(Table2xAcq.1[],_xlfn.AGGREGATE(15,6,(ROW(Tableyear1[])-ROW(INDEX(Tableyear1[],1,1))+1)/(YEAR(Tableyear1[])=YEAR(M1322)),1)),P1322+(O1322-INDEX(Table2xAcq.1[],_xlfn.AGGREGATE(15,6,(ROW(Tableyear1[])-ROW(INDEX(Tableyear1[],1,1))+1)/(YEAR(Tableyear1[])=YEAR(M1322)),1)))*$C$25,P1322-MAX($Q$2:Q1322)*$C$19),P1322)*(1+Tbill_YTM)^(1/52)</f>
        <v/>
      </c>
      <c r="Q1323" s="72">
        <f>SUM(N1323:P1323)</f>
        <v/>
      </c>
      <c r="R1323" s="72">
        <f>IF(YEAR(M1323)&lt;&gt;YEAR(M1322), R1322*EXP($C$20/52)+(-MAX(Q$2:Q1322)*$C$19), R1322*EXP($C$20/52))</f>
        <v/>
      </c>
      <c r="S1323" s="73">
        <f>Q1323/-R1323</f>
        <v/>
      </c>
      <c r="T1323" s="67" t="n"/>
      <c r="U1323" s="67" t="n"/>
      <c r="V1323" s="67" t="n"/>
    </row>
    <row r="1324">
      <c r="H1324" s="104" t="n">
        <v>40574</v>
      </c>
      <c r="I1324" s="105" t="n">
        <v>2338.19995117187</v>
      </c>
      <c r="J1324" s="106" t="n">
        <v>2.75594210624694</v>
      </c>
      <c r="K1324" s="107">
        <f>K1323*(1+Tbill_YTM)^(1/52)</f>
        <v/>
      </c>
      <c r="L1324" s="67" t="n"/>
      <c r="M1324" s="104" t="n">
        <v>40574</v>
      </c>
      <c r="N1324" s="108">
        <f>N1323*($I1324/$I1323)</f>
        <v/>
      </c>
      <c r="O1324" s="108">
        <f t="array" ref="O1324">IF(YEAR(M1324)&lt;&gt;YEAR(M1323),IF(O1323&gt;INDEX(Table2xAcq.1[],_xlfn.AGGREGATE(15,6,(ROW(Tableyear1[])-ROW(INDEX(Tableyear1[],1,1))+1)/(YEAR(Tableyear1[])=YEAR(M1323)),1)),O1323-(O1323-INDEX(Table2xAcq.1[],_xlfn.AGGREGATE(15,6,(ROW(Tableyear1[])-ROW(INDEX(Tableyear1[],1,1))+1)/(YEAR(Tableyear1[])=YEAR(M1323)),1)))*$C$25,O1323+MAX($Q$2:Q1323)*$C$19),O1323)*($J1324/$J1323)</f>
        <v/>
      </c>
      <c r="P1324" s="108">
        <f t="array" ref="P1324">IF(YEAR(M1324)&lt;&gt;YEAR(M1323),IF(O1323&gt;INDEX(Table2xAcq.1[],_xlfn.AGGREGATE(15,6,(ROW(Tableyear1[])-ROW(INDEX(Tableyear1[],1,1))+1)/(YEAR(Tableyear1[])=YEAR(M1323)),1)),P1323+(O1323-INDEX(Table2xAcq.1[],_xlfn.AGGREGATE(15,6,(ROW(Tableyear1[])-ROW(INDEX(Tableyear1[],1,1))+1)/(YEAR(Tableyear1[])=YEAR(M1323)),1)))*$C$25,P1323-MAX($Q$2:Q1323)*$C$19),P1323)*(1+Tbill_YTM)^(1/52)</f>
        <v/>
      </c>
      <c r="Q1324" s="72">
        <f>SUM(N1324:P1324)</f>
        <v/>
      </c>
      <c r="R1324" s="72">
        <f>IF(YEAR(M1324)&lt;&gt;YEAR(M1323), R1323*EXP($C$20/52)+(-MAX(Q$2:Q1323)*$C$19), R1323*EXP($C$20/52))</f>
        <v/>
      </c>
      <c r="S1324" s="73">
        <f>Q1324/-R1324</f>
        <v/>
      </c>
      <c r="T1324" s="67" t="n"/>
      <c r="U1324" s="67" t="n"/>
      <c r="V1324" s="67" t="n"/>
    </row>
    <row r="1325">
      <c r="H1325" s="104" t="n">
        <v>40581</v>
      </c>
      <c r="I1325" s="105" t="n">
        <v>2379.14990234375</v>
      </c>
      <c r="J1325" s="106" t="n">
        <v>2.85777688026428</v>
      </c>
      <c r="K1325" s="107">
        <f>K1324*(1+Tbill_YTM)^(1/52)</f>
        <v/>
      </c>
      <c r="L1325" s="67" t="n"/>
      <c r="M1325" s="104" t="n">
        <v>40581</v>
      </c>
      <c r="N1325" s="108">
        <f>N1324*($I1325/$I1324)</f>
        <v/>
      </c>
      <c r="O1325" s="108">
        <f t="array" ref="O1325">IF(YEAR(M1325)&lt;&gt;YEAR(M1324),IF(O1324&gt;INDEX(Table2xAcq.1[],_xlfn.AGGREGATE(15,6,(ROW(Tableyear1[])-ROW(INDEX(Tableyear1[],1,1))+1)/(YEAR(Tableyear1[])=YEAR(M1324)),1)),O1324-(O1324-INDEX(Table2xAcq.1[],_xlfn.AGGREGATE(15,6,(ROW(Tableyear1[])-ROW(INDEX(Tableyear1[],1,1))+1)/(YEAR(Tableyear1[])=YEAR(M1324)),1)))*$C$25,O1324+MAX($Q$2:Q1324)*$C$19),O1324)*($J1325/$J1324)</f>
        <v/>
      </c>
      <c r="P1325" s="108">
        <f t="array" ref="P1325">IF(YEAR(M1325)&lt;&gt;YEAR(M1324),IF(O1324&gt;INDEX(Table2xAcq.1[],_xlfn.AGGREGATE(15,6,(ROW(Tableyear1[])-ROW(INDEX(Tableyear1[],1,1))+1)/(YEAR(Tableyear1[])=YEAR(M1324)),1)),P1324+(O1324-INDEX(Table2xAcq.1[],_xlfn.AGGREGATE(15,6,(ROW(Tableyear1[])-ROW(INDEX(Tableyear1[],1,1))+1)/(YEAR(Tableyear1[])=YEAR(M1324)),1)))*$C$25,P1324-MAX($Q$2:Q1324)*$C$19),P1324)*(1+Tbill_YTM)^(1/52)</f>
        <v/>
      </c>
      <c r="Q1325" s="72">
        <f>SUM(N1325:P1325)</f>
        <v/>
      </c>
      <c r="R1325" s="72">
        <f>IF(YEAR(M1325)&lt;&gt;YEAR(M1324), R1324*EXP($C$20/52)+(-MAX(Q$2:Q1324)*$C$19), R1324*EXP($C$20/52))</f>
        <v/>
      </c>
      <c r="S1325" s="73">
        <f>Q1325/-R1325</f>
        <v/>
      </c>
      <c r="T1325" s="67" t="n"/>
      <c r="U1325" s="67" t="n"/>
      <c r="V1325" s="67" t="n"/>
    </row>
    <row r="1326">
      <c r="E1326" s="4" t="n"/>
      <c r="F1326" s="4" t="n"/>
      <c r="H1326" s="104" t="n">
        <v>40588</v>
      </c>
      <c r="I1326" s="105" t="n">
        <v>2392.46997070312</v>
      </c>
      <c r="J1326" s="106" t="n">
        <v>2.88805174827575</v>
      </c>
      <c r="K1326" s="107">
        <f>K1325*(1+Tbill_YTM)^(1/52)</f>
        <v/>
      </c>
      <c r="L1326" s="67" t="n"/>
      <c r="M1326" s="104" t="n">
        <v>40588</v>
      </c>
      <c r="N1326" s="108">
        <f>N1325*($I1326/$I1325)</f>
        <v/>
      </c>
      <c r="O1326" s="108">
        <f t="array" ref="O1326">IF(YEAR(M1326)&lt;&gt;YEAR(M1325),IF(O1325&gt;INDEX(Table2xAcq.1[],_xlfn.AGGREGATE(15,6,(ROW(Tableyear1[])-ROW(INDEX(Tableyear1[],1,1))+1)/(YEAR(Tableyear1[])=YEAR(M1325)),1)),O1325-(O1325-INDEX(Table2xAcq.1[],_xlfn.AGGREGATE(15,6,(ROW(Tableyear1[])-ROW(INDEX(Tableyear1[],1,1))+1)/(YEAR(Tableyear1[])=YEAR(M1325)),1)))*$C$25,O1325+MAX($Q$2:Q1325)*$C$19),O1325)*($J1326/$J1325)</f>
        <v/>
      </c>
      <c r="P1326" s="108">
        <f t="array" ref="P1326">IF(YEAR(M1326)&lt;&gt;YEAR(M1325),IF(O1325&gt;INDEX(Table2xAcq.1[],_xlfn.AGGREGATE(15,6,(ROW(Tableyear1[])-ROW(INDEX(Tableyear1[],1,1))+1)/(YEAR(Tableyear1[])=YEAR(M1325)),1)),P1325+(O1325-INDEX(Table2xAcq.1[],_xlfn.AGGREGATE(15,6,(ROW(Tableyear1[])-ROW(INDEX(Tableyear1[],1,1))+1)/(YEAR(Tableyear1[])=YEAR(M1325)),1)))*$C$25,P1325-MAX($Q$2:Q1325)*$C$19),P1325)*(1+Tbill_YTM)^(1/52)</f>
        <v/>
      </c>
      <c r="Q1326" s="72">
        <f>SUM(N1326:P1326)</f>
        <v/>
      </c>
      <c r="R1326" s="72">
        <f>IF(YEAR(M1326)&lt;&gt;YEAR(M1325), R1325*EXP($C$20/52)+(-MAX(Q$2:Q1325)*$C$19), R1325*EXP($C$20/52))</f>
        <v/>
      </c>
      <c r="S1326" s="73">
        <f>Q1326/-R1326</f>
        <v/>
      </c>
      <c r="T1326" s="67" t="n"/>
      <c r="U1326" s="67" t="n"/>
      <c r="V1326" s="67" t="n"/>
    </row>
    <row r="1327">
      <c r="B1327" s="27" t="n"/>
      <c r="C1327" s="4" t="n"/>
      <c r="D1327" s="4" t="n"/>
      <c r="H1327" s="104" t="n">
        <v>40595</v>
      </c>
      <c r="I1327" s="105" t="n">
        <v>2346.2900390625</v>
      </c>
      <c r="J1327" s="106" t="n">
        <v>2.77582049369812</v>
      </c>
      <c r="K1327" s="107">
        <f>K1326*(1+Tbill_YTM)^(1/52)</f>
        <v/>
      </c>
      <c r="L1327" s="67" t="n"/>
      <c r="M1327" s="104" t="n">
        <v>40595</v>
      </c>
      <c r="N1327" s="108">
        <f>N1326*($I1327/$I1326)</f>
        <v/>
      </c>
      <c r="O1327" s="108">
        <f t="array" ref="O1327">IF(YEAR(M1327)&lt;&gt;YEAR(M1326),IF(O1326&gt;INDEX(Table2xAcq.1[],_xlfn.AGGREGATE(15,6,(ROW(Tableyear1[])-ROW(INDEX(Tableyear1[],1,1))+1)/(YEAR(Tableyear1[])=YEAR(M1326)),1)),O1326-(O1326-INDEX(Table2xAcq.1[],_xlfn.AGGREGATE(15,6,(ROW(Tableyear1[])-ROW(INDEX(Tableyear1[],1,1))+1)/(YEAR(Tableyear1[])=YEAR(M1326)),1)))*$C$25,O1326+MAX($Q$2:Q1326)*$C$19),O1326)*($J1327/$J1326)</f>
        <v/>
      </c>
      <c r="P1327" s="108">
        <f t="array" ref="P1327">IF(YEAR(M1327)&lt;&gt;YEAR(M1326),IF(O1326&gt;INDEX(Table2xAcq.1[],_xlfn.AGGREGATE(15,6,(ROW(Tableyear1[])-ROW(INDEX(Tableyear1[],1,1))+1)/(YEAR(Tableyear1[])=YEAR(M1326)),1)),P1326+(O1326-INDEX(Table2xAcq.1[],_xlfn.AGGREGATE(15,6,(ROW(Tableyear1[])-ROW(INDEX(Tableyear1[],1,1))+1)/(YEAR(Tableyear1[])=YEAR(M1326)),1)))*$C$25,P1326-MAX($Q$2:Q1326)*$C$19),P1326)*(1+Tbill_YTM)^(1/52)</f>
        <v/>
      </c>
      <c r="Q1327" s="72">
        <f>SUM(N1327:P1327)</f>
        <v/>
      </c>
      <c r="R1327" s="72">
        <f>IF(YEAR(M1327)&lt;&gt;YEAR(M1326), R1326*EXP($C$20/52)+(-MAX(Q$2:Q1326)*$C$19), R1326*EXP($C$20/52))</f>
        <v/>
      </c>
      <c r="S1327" s="73">
        <f>Q1327/-R1327</f>
        <v/>
      </c>
      <c r="T1327" s="67" t="n"/>
      <c r="U1327" s="67" t="n"/>
      <c r="V1327" s="67" t="n"/>
    </row>
    <row r="1328">
      <c r="H1328" s="104" t="n">
        <v>40602</v>
      </c>
      <c r="I1328" s="105" t="n">
        <v>2359.9599609375</v>
      </c>
      <c r="J1328" s="106" t="n">
        <v>2.80303645133972</v>
      </c>
      <c r="K1328" s="107">
        <f>K1327*(1+Tbill_YTM)^(1/52)</f>
        <v/>
      </c>
      <c r="L1328" s="67" t="n"/>
      <c r="M1328" s="104" t="n">
        <v>40602</v>
      </c>
      <c r="N1328" s="108">
        <f>N1327*($I1328/$I1327)</f>
        <v/>
      </c>
      <c r="O1328" s="108">
        <f t="array" ref="O1328">IF(YEAR(M1328)&lt;&gt;YEAR(M1327),IF(O1327&gt;INDEX(Table2xAcq.1[],_xlfn.AGGREGATE(15,6,(ROW(Tableyear1[])-ROW(INDEX(Tableyear1[],1,1))+1)/(YEAR(Tableyear1[])=YEAR(M1327)),1)),O1327-(O1327-INDEX(Table2xAcq.1[],_xlfn.AGGREGATE(15,6,(ROW(Tableyear1[])-ROW(INDEX(Tableyear1[],1,1))+1)/(YEAR(Tableyear1[])=YEAR(M1327)),1)))*$C$25,O1327+MAX($Q$2:Q1327)*$C$19),O1327)*($J1328/$J1327)</f>
        <v/>
      </c>
      <c r="P1328" s="108">
        <f t="array" ref="P1328">IF(YEAR(M1328)&lt;&gt;YEAR(M1327),IF(O1327&gt;INDEX(Table2xAcq.1[],_xlfn.AGGREGATE(15,6,(ROW(Tableyear1[])-ROW(INDEX(Tableyear1[],1,1))+1)/(YEAR(Tableyear1[])=YEAR(M1327)),1)),P1327+(O1327-INDEX(Table2xAcq.1[],_xlfn.AGGREGATE(15,6,(ROW(Tableyear1[])-ROW(INDEX(Tableyear1[],1,1))+1)/(YEAR(Tableyear1[])=YEAR(M1327)),1)))*$C$25,P1327-MAX($Q$2:Q1327)*$C$19),P1327)*(1+Tbill_YTM)^(1/52)</f>
        <v/>
      </c>
      <c r="Q1328" s="72">
        <f>SUM(N1328:P1328)</f>
        <v/>
      </c>
      <c r="R1328" s="72">
        <f>IF(YEAR(M1328)&lt;&gt;YEAR(M1327), R1327*EXP($C$20/52)+(-MAX(Q$2:Q1327)*$C$19), R1327*EXP($C$20/52))</f>
        <v/>
      </c>
      <c r="S1328" s="73">
        <f>Q1328/-R1328</f>
        <v/>
      </c>
      <c r="T1328" s="67" t="n"/>
      <c r="U1328" s="67" t="n"/>
      <c r="V1328" s="67" t="n"/>
    </row>
    <row r="1329">
      <c r="H1329" s="104" t="n">
        <v>40609</v>
      </c>
      <c r="I1329" s="105" t="n">
        <v>2299.26000976562</v>
      </c>
      <c r="J1329" s="106" t="n">
        <v>2.66052985191345</v>
      </c>
      <c r="K1329" s="107">
        <f>K1328*(1+Tbill_YTM)^(1/52)</f>
        <v/>
      </c>
      <c r="L1329" s="67" t="n"/>
      <c r="M1329" s="104" t="n">
        <v>40609</v>
      </c>
      <c r="N1329" s="108">
        <f>N1328*($I1329/$I1328)</f>
        <v/>
      </c>
      <c r="O1329" s="108">
        <f t="array" ref="O1329">IF(YEAR(M1329)&lt;&gt;YEAR(M1328),IF(O1328&gt;INDEX(Table2xAcq.1[],_xlfn.AGGREGATE(15,6,(ROW(Tableyear1[])-ROW(INDEX(Tableyear1[],1,1))+1)/(YEAR(Tableyear1[])=YEAR(M1328)),1)),O1328-(O1328-INDEX(Table2xAcq.1[],_xlfn.AGGREGATE(15,6,(ROW(Tableyear1[])-ROW(INDEX(Tableyear1[],1,1))+1)/(YEAR(Tableyear1[])=YEAR(M1328)),1)))*$C$25,O1328+MAX($Q$2:Q1328)*$C$19),O1328)*($J1329/$J1328)</f>
        <v/>
      </c>
      <c r="P1329" s="108">
        <f t="array" ref="P1329">IF(YEAR(M1329)&lt;&gt;YEAR(M1328),IF(O1328&gt;INDEX(Table2xAcq.1[],_xlfn.AGGREGATE(15,6,(ROW(Tableyear1[])-ROW(INDEX(Tableyear1[],1,1))+1)/(YEAR(Tableyear1[])=YEAR(M1328)),1)),P1328+(O1328-INDEX(Table2xAcq.1[],_xlfn.AGGREGATE(15,6,(ROW(Tableyear1[])-ROW(INDEX(Tableyear1[],1,1))+1)/(YEAR(Tableyear1[])=YEAR(M1328)),1)))*$C$25,P1328-MAX($Q$2:Q1328)*$C$19),P1328)*(1+Tbill_YTM)^(1/52)</f>
        <v/>
      </c>
      <c r="Q1329" s="72">
        <f>SUM(N1329:P1329)</f>
        <v/>
      </c>
      <c r="R1329" s="72">
        <f>IF(YEAR(M1329)&lt;&gt;YEAR(M1328), R1328*EXP($C$20/52)+(-MAX(Q$2:Q1328)*$C$19), R1328*EXP($C$20/52))</f>
        <v/>
      </c>
      <c r="S1329" s="73">
        <f>Q1329/-R1329</f>
        <v/>
      </c>
      <c r="T1329" s="67" t="n"/>
      <c r="U1329" s="67" t="n"/>
      <c r="V1329" s="67" t="n"/>
    </row>
    <row r="1330">
      <c r="H1330" s="104" t="n">
        <v>40616</v>
      </c>
      <c r="I1330" s="105" t="n">
        <v>2221.07006835937</v>
      </c>
      <c r="J1330" s="106" t="n">
        <v>2.47796320915222</v>
      </c>
      <c r="K1330" s="107">
        <f>K1329*(1+Tbill_YTM)^(1/52)</f>
        <v/>
      </c>
      <c r="L1330" s="67" t="n"/>
      <c r="M1330" s="104" t="n">
        <v>40616</v>
      </c>
      <c r="N1330" s="108">
        <f>N1329*($I1330/$I1329)</f>
        <v/>
      </c>
      <c r="O1330" s="108">
        <f t="array" ref="O1330">IF(YEAR(M1330)&lt;&gt;YEAR(M1329),IF(O1329&gt;INDEX(Table2xAcq.1[],_xlfn.AGGREGATE(15,6,(ROW(Tableyear1[])-ROW(INDEX(Tableyear1[],1,1))+1)/(YEAR(Tableyear1[])=YEAR(M1329)),1)),O1329-(O1329-INDEX(Table2xAcq.1[],_xlfn.AGGREGATE(15,6,(ROW(Tableyear1[])-ROW(INDEX(Tableyear1[],1,1))+1)/(YEAR(Tableyear1[])=YEAR(M1329)),1)))*$C$25,O1329+MAX($Q$2:Q1329)*$C$19),O1329)*($J1330/$J1329)</f>
        <v/>
      </c>
      <c r="P1330" s="108">
        <f t="array" ref="P1330">IF(YEAR(M1330)&lt;&gt;YEAR(M1329),IF(O1329&gt;INDEX(Table2xAcq.1[],_xlfn.AGGREGATE(15,6,(ROW(Tableyear1[])-ROW(INDEX(Tableyear1[],1,1))+1)/(YEAR(Tableyear1[])=YEAR(M1329)),1)),P1329+(O1329-INDEX(Table2xAcq.1[],_xlfn.AGGREGATE(15,6,(ROW(Tableyear1[])-ROW(INDEX(Tableyear1[],1,1))+1)/(YEAR(Tableyear1[])=YEAR(M1329)),1)))*$C$25,P1329-MAX($Q$2:Q1329)*$C$19),P1329)*(1+Tbill_YTM)^(1/52)</f>
        <v/>
      </c>
      <c r="Q1330" s="72">
        <f>SUM(N1330:P1330)</f>
        <v/>
      </c>
      <c r="R1330" s="72">
        <f>IF(YEAR(M1330)&lt;&gt;YEAR(M1329), R1329*EXP($C$20/52)+(-MAX(Q$2:Q1329)*$C$19), R1329*EXP($C$20/52))</f>
        <v/>
      </c>
      <c r="S1330" s="73">
        <f>Q1330/-R1330</f>
        <v/>
      </c>
      <c r="T1330" s="67" t="n"/>
      <c r="U1330" s="67" t="n"/>
      <c r="V1330" s="67" t="n"/>
    </row>
    <row r="1331">
      <c r="H1331" s="104" t="n">
        <v>40623</v>
      </c>
      <c r="I1331" s="105" t="n">
        <v>2316.36010742187</v>
      </c>
      <c r="J1331" s="106" t="n">
        <v>2.69631028175354</v>
      </c>
      <c r="K1331" s="107">
        <f>K1330*(1+Tbill_YTM)^(1/52)</f>
        <v/>
      </c>
      <c r="L1331" s="67" t="n"/>
      <c r="M1331" s="104" t="n">
        <v>40623</v>
      </c>
      <c r="N1331" s="108">
        <f>N1330*($I1331/$I1330)</f>
        <v/>
      </c>
      <c r="O1331" s="108">
        <f t="array" ref="O1331">IF(YEAR(M1331)&lt;&gt;YEAR(M1330),IF(O1330&gt;INDEX(Table2xAcq.1[],_xlfn.AGGREGATE(15,6,(ROW(Tableyear1[])-ROW(INDEX(Tableyear1[],1,1))+1)/(YEAR(Tableyear1[])=YEAR(M1330)),1)),O1330-(O1330-INDEX(Table2xAcq.1[],_xlfn.AGGREGATE(15,6,(ROW(Tableyear1[])-ROW(INDEX(Tableyear1[],1,1))+1)/(YEAR(Tableyear1[])=YEAR(M1330)),1)))*$C$25,O1330+MAX($Q$2:Q1330)*$C$19),O1330)*($J1331/$J1330)</f>
        <v/>
      </c>
      <c r="P1331" s="108">
        <f t="array" ref="P1331">IF(YEAR(M1331)&lt;&gt;YEAR(M1330),IF(O1330&gt;INDEX(Table2xAcq.1[],_xlfn.AGGREGATE(15,6,(ROW(Tableyear1[])-ROW(INDEX(Tableyear1[],1,1))+1)/(YEAR(Tableyear1[])=YEAR(M1330)),1)),P1330+(O1330-INDEX(Table2xAcq.1[],_xlfn.AGGREGATE(15,6,(ROW(Tableyear1[])-ROW(INDEX(Tableyear1[],1,1))+1)/(YEAR(Tableyear1[])=YEAR(M1330)),1)))*$C$25,P1330-MAX($Q$2:Q1330)*$C$19),P1330)*(1+Tbill_YTM)^(1/52)</f>
        <v/>
      </c>
      <c r="Q1331" s="72">
        <f>SUM(N1331:P1331)</f>
        <v/>
      </c>
      <c r="R1331" s="72">
        <f>IF(YEAR(M1331)&lt;&gt;YEAR(M1330), R1330*EXP($C$20/52)+(-MAX(Q$2:Q1330)*$C$19), R1330*EXP($C$20/52))</f>
        <v/>
      </c>
      <c r="S1331" s="73">
        <f>Q1331/-R1331</f>
        <v/>
      </c>
      <c r="T1331" s="67" t="n"/>
      <c r="U1331" s="67" t="n"/>
      <c r="V1331" s="67" t="n"/>
    </row>
    <row r="1332">
      <c r="H1332" s="104" t="n">
        <v>40630</v>
      </c>
      <c r="I1332" s="105" t="n">
        <v>2342.919921875</v>
      </c>
      <c r="J1332" s="106" t="n">
        <v>2.75349593162536</v>
      </c>
      <c r="K1332" s="107">
        <f>K1331*(1+Tbill_YTM)^(1/52)</f>
        <v/>
      </c>
      <c r="L1332" s="67" t="n"/>
      <c r="M1332" s="104" t="n">
        <v>40630</v>
      </c>
      <c r="N1332" s="108">
        <f>N1331*($I1332/$I1331)</f>
        <v/>
      </c>
      <c r="O1332" s="108">
        <f t="array" ref="O1332">IF(YEAR(M1332)&lt;&gt;YEAR(M1331),IF(O1331&gt;INDEX(Table2xAcq.1[],_xlfn.AGGREGATE(15,6,(ROW(Tableyear1[])-ROW(INDEX(Tableyear1[],1,1))+1)/(YEAR(Tableyear1[])=YEAR(M1331)),1)),O1331-(O1331-INDEX(Table2xAcq.1[],_xlfn.AGGREGATE(15,6,(ROW(Tableyear1[])-ROW(INDEX(Tableyear1[],1,1))+1)/(YEAR(Tableyear1[])=YEAR(M1331)),1)))*$C$25,O1331+MAX($Q$2:Q1331)*$C$19),O1331)*($J1332/$J1331)</f>
        <v/>
      </c>
      <c r="P1332" s="108">
        <f t="array" ref="P1332">IF(YEAR(M1332)&lt;&gt;YEAR(M1331),IF(O1331&gt;INDEX(Table2xAcq.1[],_xlfn.AGGREGATE(15,6,(ROW(Tableyear1[])-ROW(INDEX(Tableyear1[],1,1))+1)/(YEAR(Tableyear1[])=YEAR(M1331)),1)),P1331+(O1331-INDEX(Table2xAcq.1[],_xlfn.AGGREGATE(15,6,(ROW(Tableyear1[])-ROW(INDEX(Tableyear1[],1,1))+1)/(YEAR(Tableyear1[])=YEAR(M1331)),1)))*$C$25,P1331-MAX($Q$2:Q1331)*$C$19),P1331)*(1+Tbill_YTM)^(1/52)</f>
        <v/>
      </c>
      <c r="Q1332" s="72">
        <f>SUM(N1332:P1332)</f>
        <v/>
      </c>
      <c r="R1332" s="72">
        <f>IF(YEAR(M1332)&lt;&gt;YEAR(M1331), R1331*EXP($C$20/52)+(-MAX(Q$2:Q1331)*$C$19), R1331*EXP($C$20/52))</f>
        <v/>
      </c>
      <c r="S1332" s="73">
        <f>Q1332/-R1332</f>
        <v/>
      </c>
      <c r="T1332" s="67" t="n"/>
      <c r="U1332" s="67" t="n"/>
      <c r="V1332" s="67" t="n"/>
    </row>
    <row r="1333">
      <c r="H1333" s="104" t="n">
        <v>40637</v>
      </c>
      <c r="I1333" s="105" t="n">
        <v>2321.17993164062</v>
      </c>
      <c r="J1333" s="106" t="n">
        <v>2.70548510551452</v>
      </c>
      <c r="K1333" s="107">
        <f>K1332*(1+Tbill_YTM)^(1/52)</f>
        <v/>
      </c>
      <c r="L1333" s="67" t="n"/>
      <c r="M1333" s="104" t="n">
        <v>40637</v>
      </c>
      <c r="N1333" s="108">
        <f>N1332*($I1333/$I1332)</f>
        <v/>
      </c>
      <c r="O1333" s="108">
        <f t="array" ref="O1333">IF(YEAR(M1333)&lt;&gt;YEAR(M1332),IF(O1332&gt;INDEX(Table2xAcq.1[],_xlfn.AGGREGATE(15,6,(ROW(Tableyear1[])-ROW(INDEX(Tableyear1[],1,1))+1)/(YEAR(Tableyear1[])=YEAR(M1332)),1)),O1332-(O1332-INDEX(Table2xAcq.1[],_xlfn.AGGREGATE(15,6,(ROW(Tableyear1[])-ROW(INDEX(Tableyear1[],1,1))+1)/(YEAR(Tableyear1[])=YEAR(M1332)),1)))*$C$25,O1332+MAX($Q$2:Q1332)*$C$19),O1332)*($J1333/$J1332)</f>
        <v/>
      </c>
      <c r="P1333" s="108">
        <f t="array" ref="P1333">IF(YEAR(M1333)&lt;&gt;YEAR(M1332),IF(O1332&gt;INDEX(Table2xAcq.1[],_xlfn.AGGREGATE(15,6,(ROW(Tableyear1[])-ROW(INDEX(Tableyear1[],1,1))+1)/(YEAR(Tableyear1[])=YEAR(M1332)),1)),P1332+(O1332-INDEX(Table2xAcq.1[],_xlfn.AGGREGATE(15,6,(ROW(Tableyear1[])-ROW(INDEX(Tableyear1[],1,1))+1)/(YEAR(Tableyear1[])=YEAR(M1332)),1)))*$C$25,P1332-MAX($Q$2:Q1332)*$C$19),P1332)*(1+Tbill_YTM)^(1/52)</f>
        <v/>
      </c>
      <c r="Q1333" s="72">
        <f>SUM(N1333:P1333)</f>
        <v/>
      </c>
      <c r="R1333" s="72">
        <f>IF(YEAR(M1333)&lt;&gt;YEAR(M1332), R1332*EXP($C$20/52)+(-MAX(Q$2:Q1332)*$C$19), R1332*EXP($C$20/52))</f>
        <v/>
      </c>
      <c r="S1333" s="73">
        <f>Q1333/-R1333</f>
        <v/>
      </c>
      <c r="T1333" s="67" t="n"/>
      <c r="U1333" s="67" t="n"/>
      <c r="V1333" s="67" t="n"/>
    </row>
    <row r="1334">
      <c r="H1334" s="104" t="n">
        <v>40644</v>
      </c>
      <c r="I1334" s="105" t="n">
        <v>2307.580078125</v>
      </c>
      <c r="J1334" s="106" t="n">
        <v>2.67520928382873</v>
      </c>
      <c r="K1334" s="107">
        <f>K1333*(1+Tbill_YTM)^(1/52)</f>
        <v/>
      </c>
      <c r="L1334" s="67" t="n"/>
      <c r="M1334" s="104" t="n">
        <v>40644</v>
      </c>
      <c r="N1334" s="108">
        <f>N1333*($I1334/$I1333)</f>
        <v/>
      </c>
      <c r="O1334" s="108">
        <f t="array" ref="O1334">IF(YEAR(M1334)&lt;&gt;YEAR(M1333),IF(O1333&gt;INDEX(Table2xAcq.1[],_xlfn.AGGREGATE(15,6,(ROW(Tableyear1[])-ROW(INDEX(Tableyear1[],1,1))+1)/(YEAR(Tableyear1[])=YEAR(M1333)),1)),O1333-(O1333-INDEX(Table2xAcq.1[],_xlfn.AGGREGATE(15,6,(ROW(Tableyear1[])-ROW(INDEX(Tableyear1[],1,1))+1)/(YEAR(Tableyear1[])=YEAR(M1333)),1)))*$C$25,O1333+MAX($Q$2:Q1333)*$C$19),O1333)*($J1334/$J1333)</f>
        <v/>
      </c>
      <c r="P1334" s="108">
        <f t="array" ref="P1334">IF(YEAR(M1334)&lt;&gt;YEAR(M1333),IF(O1333&gt;INDEX(Table2xAcq.1[],_xlfn.AGGREGATE(15,6,(ROW(Tableyear1[])-ROW(INDEX(Tableyear1[],1,1))+1)/(YEAR(Tableyear1[])=YEAR(M1333)),1)),P1333+(O1333-INDEX(Table2xAcq.1[],_xlfn.AGGREGATE(15,6,(ROW(Tableyear1[])-ROW(INDEX(Tableyear1[],1,1))+1)/(YEAR(Tableyear1[])=YEAR(M1333)),1)))*$C$25,P1333-MAX($Q$2:Q1333)*$C$19),P1333)*(1+Tbill_YTM)^(1/52)</f>
        <v/>
      </c>
      <c r="Q1334" s="72">
        <f>SUM(N1334:P1334)</f>
        <v/>
      </c>
      <c r="R1334" s="72">
        <f>IF(YEAR(M1334)&lt;&gt;YEAR(M1333), R1333*EXP($C$20/52)+(-MAX(Q$2:Q1333)*$C$19), R1333*EXP($C$20/52))</f>
        <v/>
      </c>
      <c r="S1334" s="73">
        <f>Q1334/-R1334</f>
        <v/>
      </c>
      <c r="T1334" s="67" t="n"/>
      <c r="U1334" s="67" t="n"/>
      <c r="V1334" s="67" t="n"/>
    </row>
    <row r="1335">
      <c r="H1335" s="104" t="n">
        <v>40651</v>
      </c>
      <c r="I1335" s="105" t="n">
        <v>2377.30004882812</v>
      </c>
      <c r="J1335" s="106" t="n">
        <v>2.83331227302551</v>
      </c>
      <c r="K1335" s="107">
        <f>K1334*(1+Tbill_YTM)^(1/52)</f>
        <v/>
      </c>
      <c r="L1335" s="67" t="n"/>
      <c r="M1335" s="104" t="n">
        <v>40651</v>
      </c>
      <c r="N1335" s="108">
        <f>N1334*($I1335/$I1334)</f>
        <v/>
      </c>
      <c r="O1335" s="108">
        <f t="array" ref="O1335">IF(YEAR(M1335)&lt;&gt;YEAR(M1334),IF(O1334&gt;INDEX(Table2xAcq.1[],_xlfn.AGGREGATE(15,6,(ROW(Tableyear1[])-ROW(INDEX(Tableyear1[],1,1))+1)/(YEAR(Tableyear1[])=YEAR(M1334)),1)),O1334-(O1334-INDEX(Table2xAcq.1[],_xlfn.AGGREGATE(15,6,(ROW(Tableyear1[])-ROW(INDEX(Tableyear1[],1,1))+1)/(YEAR(Tableyear1[])=YEAR(M1334)),1)))*$C$25,O1334+MAX($Q$2:Q1334)*$C$19),O1334)*($J1335/$J1334)</f>
        <v/>
      </c>
      <c r="P1335" s="108">
        <f t="array" ref="P1335">IF(YEAR(M1335)&lt;&gt;YEAR(M1334),IF(O1334&gt;INDEX(Table2xAcq.1[],_xlfn.AGGREGATE(15,6,(ROW(Tableyear1[])-ROW(INDEX(Tableyear1[],1,1))+1)/(YEAR(Tableyear1[])=YEAR(M1334)),1)),P1334+(O1334-INDEX(Table2xAcq.1[],_xlfn.AGGREGATE(15,6,(ROW(Tableyear1[])-ROW(INDEX(Tableyear1[],1,1))+1)/(YEAR(Tableyear1[])=YEAR(M1334)),1)))*$C$25,P1334-MAX($Q$2:Q1334)*$C$19),P1334)*(1+Tbill_YTM)^(1/52)</f>
        <v/>
      </c>
      <c r="Q1335" s="72">
        <f>SUM(N1335:P1335)</f>
        <v/>
      </c>
      <c r="R1335" s="72">
        <f>IF(YEAR(M1335)&lt;&gt;YEAR(M1334), R1334*EXP($C$20/52)+(-MAX(Q$2:Q1334)*$C$19), R1334*EXP($C$20/52))</f>
        <v/>
      </c>
      <c r="S1335" s="73">
        <f>Q1335/-R1335</f>
        <v/>
      </c>
      <c r="T1335" s="67" t="n"/>
      <c r="U1335" s="67" t="n"/>
      <c r="V1335" s="67" t="n"/>
    </row>
    <row r="1336">
      <c r="H1336" s="104" t="n">
        <v>40658</v>
      </c>
      <c r="I1336" s="105" t="n">
        <v>2404.080078125</v>
      </c>
      <c r="J1336" s="106" t="n">
        <v>2.91006922721862</v>
      </c>
      <c r="K1336" s="107">
        <f>K1335*(1+Tbill_YTM)^(1/52)</f>
        <v/>
      </c>
      <c r="L1336" s="67" t="n"/>
      <c r="M1336" s="104" t="n">
        <v>40658</v>
      </c>
      <c r="N1336" s="108">
        <f>N1335*($I1336/$I1335)</f>
        <v/>
      </c>
      <c r="O1336" s="108">
        <f t="array" ref="O1336">IF(YEAR(M1336)&lt;&gt;YEAR(M1335),IF(O1335&gt;INDEX(Table2xAcq.1[],_xlfn.AGGREGATE(15,6,(ROW(Tableyear1[])-ROW(INDEX(Tableyear1[],1,1))+1)/(YEAR(Tableyear1[])=YEAR(M1335)),1)),O1335-(O1335-INDEX(Table2xAcq.1[],_xlfn.AGGREGATE(15,6,(ROW(Tableyear1[])-ROW(INDEX(Tableyear1[],1,1))+1)/(YEAR(Tableyear1[])=YEAR(M1335)),1)))*$C$25,O1335+MAX($Q$2:Q1335)*$C$19),O1335)*($J1336/$J1335)</f>
        <v/>
      </c>
      <c r="P1336" s="108">
        <f t="array" ref="P1336">IF(YEAR(M1336)&lt;&gt;YEAR(M1335),IF(O1335&gt;INDEX(Table2xAcq.1[],_xlfn.AGGREGATE(15,6,(ROW(Tableyear1[])-ROW(INDEX(Tableyear1[],1,1))+1)/(YEAR(Tableyear1[])=YEAR(M1335)),1)),P1335+(O1335-INDEX(Table2xAcq.1[],_xlfn.AGGREGATE(15,6,(ROW(Tableyear1[])-ROW(INDEX(Tableyear1[],1,1))+1)/(YEAR(Tableyear1[])=YEAR(M1335)),1)))*$C$25,P1335-MAX($Q$2:Q1335)*$C$19),P1335)*(1+Tbill_YTM)^(1/52)</f>
        <v/>
      </c>
      <c r="Q1336" s="72">
        <f>SUM(N1336:P1336)</f>
        <v/>
      </c>
      <c r="R1336" s="72">
        <f>IF(YEAR(M1336)&lt;&gt;YEAR(M1335), R1335*EXP($C$20/52)+(-MAX(Q$2:Q1335)*$C$19), R1335*EXP($C$20/52))</f>
        <v/>
      </c>
      <c r="S1336" s="73">
        <f>Q1336/-R1336</f>
        <v/>
      </c>
      <c r="T1336" s="67" t="n"/>
      <c r="U1336" s="67" t="n"/>
      <c r="V1336" s="67" t="n"/>
    </row>
    <row r="1337">
      <c r="H1337" s="104" t="n">
        <v>40665</v>
      </c>
      <c r="I1337" s="105" t="n">
        <v>2383.17993164062</v>
      </c>
      <c r="J1337" s="106" t="n">
        <v>2.8489077091217</v>
      </c>
      <c r="K1337" s="107">
        <f>K1336*(1+Tbill_YTM)^(1/52)</f>
        <v/>
      </c>
      <c r="L1337" s="67" t="n"/>
      <c r="M1337" s="104" t="n">
        <v>40665</v>
      </c>
      <c r="N1337" s="108">
        <f>N1336*($I1337/$I1336)</f>
        <v/>
      </c>
      <c r="O1337" s="108">
        <f t="array" ref="O1337">IF(YEAR(M1337)&lt;&gt;YEAR(M1336),IF(O1336&gt;INDEX(Table2xAcq.1[],_xlfn.AGGREGATE(15,6,(ROW(Tableyear1[])-ROW(INDEX(Tableyear1[],1,1))+1)/(YEAR(Tableyear1[])=YEAR(M1336)),1)),O1336-(O1336-INDEX(Table2xAcq.1[],_xlfn.AGGREGATE(15,6,(ROW(Tableyear1[])-ROW(INDEX(Tableyear1[],1,1))+1)/(YEAR(Tableyear1[])=YEAR(M1336)),1)))*$C$25,O1336+MAX($Q$2:Q1336)*$C$19),O1336)*($J1337/$J1336)</f>
        <v/>
      </c>
      <c r="P1337" s="108">
        <f t="array" ref="P1337">IF(YEAR(M1337)&lt;&gt;YEAR(M1336),IF(O1336&gt;INDEX(Table2xAcq.1[],_xlfn.AGGREGATE(15,6,(ROW(Tableyear1[])-ROW(INDEX(Tableyear1[],1,1))+1)/(YEAR(Tableyear1[])=YEAR(M1336)),1)),P1336+(O1336-INDEX(Table2xAcq.1[],_xlfn.AGGREGATE(15,6,(ROW(Tableyear1[])-ROW(INDEX(Tableyear1[],1,1))+1)/(YEAR(Tableyear1[])=YEAR(M1336)),1)))*$C$25,P1336-MAX($Q$2:Q1336)*$C$19),P1336)*(1+Tbill_YTM)^(1/52)</f>
        <v/>
      </c>
      <c r="Q1337" s="72">
        <f>SUM(N1337:P1337)</f>
        <v/>
      </c>
      <c r="R1337" s="72">
        <f>IF(YEAR(M1337)&lt;&gt;YEAR(M1336), R1336*EXP($C$20/52)+(-MAX(Q$2:Q1336)*$C$19), R1336*EXP($C$20/52))</f>
        <v/>
      </c>
      <c r="S1337" s="73">
        <f>Q1337/-R1337</f>
        <v/>
      </c>
      <c r="T1337" s="67" t="n"/>
      <c r="U1337" s="67" t="n"/>
      <c r="V1337" s="67" t="n"/>
    </row>
    <row r="1338">
      <c r="H1338" s="104" t="n">
        <v>40672</v>
      </c>
      <c r="I1338" s="105" t="n">
        <v>2379.23999023437</v>
      </c>
      <c r="J1338" s="106" t="n">
        <v>2.83881711959838</v>
      </c>
      <c r="K1338" s="107">
        <f>K1337*(1+Tbill_YTM)^(1/52)</f>
        <v/>
      </c>
      <c r="L1338" s="67" t="n"/>
      <c r="M1338" s="104" t="n">
        <v>40672</v>
      </c>
      <c r="N1338" s="108">
        <f>N1337*($I1338/$I1337)</f>
        <v/>
      </c>
      <c r="O1338" s="108">
        <f t="array" ref="O1338">IF(YEAR(M1338)&lt;&gt;YEAR(M1337),IF(O1337&gt;INDEX(Table2xAcq.1[],_xlfn.AGGREGATE(15,6,(ROW(Tableyear1[])-ROW(INDEX(Tableyear1[],1,1))+1)/(YEAR(Tableyear1[])=YEAR(M1337)),1)),O1337-(O1337-INDEX(Table2xAcq.1[],_xlfn.AGGREGATE(15,6,(ROW(Tableyear1[])-ROW(INDEX(Tableyear1[],1,1))+1)/(YEAR(Tableyear1[])=YEAR(M1337)),1)))*$C$25,O1337+MAX($Q$2:Q1337)*$C$19),O1337)*($J1338/$J1337)</f>
        <v/>
      </c>
      <c r="P1338" s="108">
        <f t="array" ref="P1338">IF(YEAR(M1338)&lt;&gt;YEAR(M1337),IF(O1337&gt;INDEX(Table2xAcq.1[],_xlfn.AGGREGATE(15,6,(ROW(Tableyear1[])-ROW(INDEX(Tableyear1[],1,1))+1)/(YEAR(Tableyear1[])=YEAR(M1337)),1)),P1337+(O1337-INDEX(Table2xAcq.1[],_xlfn.AGGREGATE(15,6,(ROW(Tableyear1[])-ROW(INDEX(Tableyear1[],1,1))+1)/(YEAR(Tableyear1[])=YEAR(M1337)),1)))*$C$25,P1337-MAX($Q$2:Q1337)*$C$19),P1337)*(1+Tbill_YTM)^(1/52)</f>
        <v/>
      </c>
      <c r="Q1338" s="72">
        <f>SUM(N1338:P1338)</f>
        <v/>
      </c>
      <c r="R1338" s="72">
        <f>IF(YEAR(M1338)&lt;&gt;YEAR(M1337), R1337*EXP($C$20/52)+(-MAX(Q$2:Q1337)*$C$19), R1337*EXP($C$20/52))</f>
        <v/>
      </c>
      <c r="S1338" s="73">
        <f>Q1338/-R1338</f>
        <v/>
      </c>
      <c r="T1338" s="67" t="n"/>
      <c r="U1338" s="67" t="n"/>
      <c r="V1338" s="67" t="n"/>
    </row>
    <row r="1339">
      <c r="H1339" s="104" t="n">
        <v>40679</v>
      </c>
      <c r="I1339" s="105" t="n">
        <v>2351.42993164062</v>
      </c>
      <c r="J1339" s="106" t="n">
        <v>2.77520823478698</v>
      </c>
      <c r="K1339" s="107">
        <f>K1338*(1+Tbill_YTM)^(1/52)</f>
        <v/>
      </c>
      <c r="L1339" s="67" t="n"/>
      <c r="M1339" s="104" t="n">
        <v>40679</v>
      </c>
      <c r="N1339" s="108">
        <f>N1338*($I1339/$I1338)</f>
        <v/>
      </c>
      <c r="O1339" s="108">
        <f t="array" ref="O1339">IF(YEAR(M1339)&lt;&gt;YEAR(M1338),IF(O1338&gt;INDEX(Table2xAcq.1[],_xlfn.AGGREGATE(15,6,(ROW(Tableyear1[])-ROW(INDEX(Tableyear1[],1,1))+1)/(YEAR(Tableyear1[])=YEAR(M1338)),1)),O1338-(O1338-INDEX(Table2xAcq.1[],_xlfn.AGGREGATE(15,6,(ROW(Tableyear1[])-ROW(INDEX(Tableyear1[],1,1))+1)/(YEAR(Tableyear1[])=YEAR(M1338)),1)))*$C$25,O1338+MAX($Q$2:Q1338)*$C$19),O1338)*($J1339/$J1338)</f>
        <v/>
      </c>
      <c r="P1339" s="108">
        <f t="array" ref="P1339">IF(YEAR(M1339)&lt;&gt;YEAR(M1338),IF(O1338&gt;INDEX(Table2xAcq.1[],_xlfn.AGGREGATE(15,6,(ROW(Tableyear1[])-ROW(INDEX(Tableyear1[],1,1))+1)/(YEAR(Tableyear1[])=YEAR(M1338)),1)),P1338+(O1338-INDEX(Table2xAcq.1[],_xlfn.AGGREGATE(15,6,(ROW(Tableyear1[])-ROW(INDEX(Tableyear1[],1,1))+1)/(YEAR(Tableyear1[])=YEAR(M1338)),1)))*$C$25,P1338-MAX($Q$2:Q1338)*$C$19),P1338)*(1+Tbill_YTM)^(1/52)</f>
        <v/>
      </c>
      <c r="Q1339" s="72">
        <f>SUM(N1339:P1339)</f>
        <v/>
      </c>
      <c r="R1339" s="72">
        <f>IF(YEAR(M1339)&lt;&gt;YEAR(M1338), R1338*EXP($C$20/52)+(-MAX(Q$2:Q1338)*$C$19), R1338*EXP($C$20/52))</f>
        <v/>
      </c>
      <c r="S1339" s="73">
        <f>Q1339/-R1339</f>
        <v/>
      </c>
      <c r="T1339" s="67" t="n"/>
      <c r="U1339" s="67" t="n"/>
      <c r="V1339" s="67" t="n"/>
    </row>
    <row r="1340">
      <c r="H1340" s="104" t="n">
        <v>40686</v>
      </c>
      <c r="I1340" s="105" t="n">
        <v>2336.09008789062</v>
      </c>
      <c r="J1340" s="106" t="n">
        <v>2.74218130111694</v>
      </c>
      <c r="K1340" s="107">
        <f>K1339*(1+Tbill_YTM)^(1/52)</f>
        <v/>
      </c>
      <c r="L1340" s="67" t="n"/>
      <c r="M1340" s="104" t="n">
        <v>40686</v>
      </c>
      <c r="N1340" s="108">
        <f>N1339*($I1340/$I1339)</f>
        <v/>
      </c>
      <c r="O1340" s="108">
        <f t="array" ref="O1340">IF(YEAR(M1340)&lt;&gt;YEAR(M1339),IF(O1339&gt;INDEX(Table2xAcq.1[],_xlfn.AGGREGATE(15,6,(ROW(Tableyear1[])-ROW(INDEX(Tableyear1[],1,1))+1)/(YEAR(Tableyear1[])=YEAR(M1339)),1)),O1339-(O1339-INDEX(Table2xAcq.1[],_xlfn.AGGREGATE(15,6,(ROW(Tableyear1[])-ROW(INDEX(Tableyear1[],1,1))+1)/(YEAR(Tableyear1[])=YEAR(M1339)),1)))*$C$25,O1339+MAX($Q$2:Q1339)*$C$19),O1339)*($J1340/$J1339)</f>
        <v/>
      </c>
      <c r="P1340" s="108">
        <f t="array" ref="P1340">IF(YEAR(M1340)&lt;&gt;YEAR(M1339),IF(O1339&gt;INDEX(Table2xAcq.1[],_xlfn.AGGREGATE(15,6,(ROW(Tableyear1[])-ROW(INDEX(Tableyear1[],1,1))+1)/(YEAR(Tableyear1[])=YEAR(M1339)),1)),P1339+(O1339-INDEX(Table2xAcq.1[],_xlfn.AGGREGATE(15,6,(ROW(Tableyear1[])-ROW(INDEX(Tableyear1[],1,1))+1)/(YEAR(Tableyear1[])=YEAR(M1339)),1)))*$C$25,P1339-MAX($Q$2:Q1339)*$C$19),P1339)*(1+Tbill_YTM)^(1/52)</f>
        <v/>
      </c>
      <c r="Q1340" s="72">
        <f>SUM(N1340:P1340)</f>
        <v/>
      </c>
      <c r="R1340" s="72">
        <f>IF(YEAR(M1340)&lt;&gt;YEAR(M1339), R1339*EXP($C$20/52)+(-MAX(Q$2:Q1339)*$C$19), R1339*EXP($C$20/52))</f>
        <v/>
      </c>
      <c r="S1340" s="73">
        <f>Q1340/-R1340</f>
        <v/>
      </c>
      <c r="T1340" s="67" t="n"/>
      <c r="U1340" s="67" t="n"/>
      <c r="V1340" s="67" t="n"/>
    </row>
    <row r="1341">
      <c r="H1341" s="104" t="n">
        <v>40693</v>
      </c>
      <c r="I1341" s="105" t="n">
        <v>2292.31005859375</v>
      </c>
      <c r="J1341" s="106" t="n">
        <v>2.63759493827819</v>
      </c>
      <c r="K1341" s="107">
        <f>K1340*(1+Tbill_YTM)^(1/52)</f>
        <v/>
      </c>
      <c r="L1341" s="67" t="n"/>
      <c r="M1341" s="104" t="n">
        <v>40693</v>
      </c>
      <c r="N1341" s="108">
        <f>N1340*($I1341/$I1340)</f>
        <v/>
      </c>
      <c r="O1341" s="108">
        <f t="array" ref="O1341">IF(YEAR(M1341)&lt;&gt;YEAR(M1340),IF(O1340&gt;INDEX(Table2xAcq.1[],_xlfn.AGGREGATE(15,6,(ROW(Tableyear1[])-ROW(INDEX(Tableyear1[],1,1))+1)/(YEAR(Tableyear1[])=YEAR(M1340)),1)),O1340-(O1340-INDEX(Table2xAcq.1[],_xlfn.AGGREGATE(15,6,(ROW(Tableyear1[])-ROW(INDEX(Tableyear1[],1,1))+1)/(YEAR(Tableyear1[])=YEAR(M1340)),1)))*$C$25,O1340+MAX($Q$2:Q1340)*$C$19),O1340)*($J1341/$J1340)</f>
        <v/>
      </c>
      <c r="P1341" s="108">
        <f t="array" ref="P1341">IF(YEAR(M1341)&lt;&gt;YEAR(M1340),IF(O1340&gt;INDEX(Table2xAcq.1[],_xlfn.AGGREGATE(15,6,(ROW(Tableyear1[])-ROW(INDEX(Tableyear1[],1,1))+1)/(YEAR(Tableyear1[])=YEAR(M1340)),1)),P1340+(O1340-INDEX(Table2xAcq.1[],_xlfn.AGGREGATE(15,6,(ROW(Tableyear1[])-ROW(INDEX(Tableyear1[],1,1))+1)/(YEAR(Tableyear1[])=YEAR(M1340)),1)))*$C$25,P1340-MAX($Q$2:Q1340)*$C$19),P1340)*(1+Tbill_YTM)^(1/52)</f>
        <v/>
      </c>
      <c r="Q1341" s="72">
        <f>SUM(N1341:P1341)</f>
        <v/>
      </c>
      <c r="R1341" s="72">
        <f>IF(YEAR(M1341)&lt;&gt;YEAR(M1340), R1340*EXP($C$20/52)+(-MAX(Q$2:Q1340)*$C$19), R1340*EXP($C$20/52))</f>
        <v/>
      </c>
      <c r="S1341" s="73">
        <f>Q1341/-R1341</f>
        <v/>
      </c>
      <c r="T1341" s="67" t="n"/>
      <c r="U1341" s="67" t="n"/>
      <c r="V1341" s="67" t="n"/>
    </row>
    <row r="1342">
      <c r="H1342" s="104" t="n">
        <v>40700</v>
      </c>
      <c r="I1342" s="105" t="n">
        <v>2221.09008789062</v>
      </c>
      <c r="J1342" s="106" t="n">
        <v>2.47735142707824</v>
      </c>
      <c r="K1342" s="107">
        <f>K1341*(1+Tbill_YTM)^(1/52)</f>
        <v/>
      </c>
      <c r="L1342" s="67" t="n"/>
      <c r="M1342" s="104" t="n">
        <v>40700</v>
      </c>
      <c r="N1342" s="108">
        <f>N1341*($I1342/$I1341)</f>
        <v/>
      </c>
      <c r="O1342" s="108">
        <f t="array" ref="O1342">IF(YEAR(M1342)&lt;&gt;YEAR(M1341),IF(O1341&gt;INDEX(Table2xAcq.1[],_xlfn.AGGREGATE(15,6,(ROW(Tableyear1[])-ROW(INDEX(Tableyear1[],1,1))+1)/(YEAR(Tableyear1[])=YEAR(M1341)),1)),O1341-(O1341-INDEX(Table2xAcq.1[],_xlfn.AGGREGATE(15,6,(ROW(Tableyear1[])-ROW(INDEX(Tableyear1[],1,1))+1)/(YEAR(Tableyear1[])=YEAR(M1341)),1)))*$C$25,O1341+MAX($Q$2:Q1341)*$C$19),O1341)*($J1342/$J1341)</f>
        <v/>
      </c>
      <c r="P1342" s="108">
        <f t="array" ref="P1342">IF(YEAR(M1342)&lt;&gt;YEAR(M1341),IF(O1341&gt;INDEX(Table2xAcq.1[],_xlfn.AGGREGATE(15,6,(ROW(Tableyear1[])-ROW(INDEX(Tableyear1[],1,1))+1)/(YEAR(Tableyear1[])=YEAR(M1341)),1)),P1341+(O1341-INDEX(Table2xAcq.1[],_xlfn.AGGREGATE(15,6,(ROW(Tableyear1[])-ROW(INDEX(Tableyear1[],1,1))+1)/(YEAR(Tableyear1[])=YEAR(M1341)),1)))*$C$25,P1341-MAX($Q$2:Q1341)*$C$19),P1341)*(1+Tbill_YTM)^(1/52)</f>
        <v/>
      </c>
      <c r="Q1342" s="72">
        <f>SUM(N1342:P1342)</f>
        <v/>
      </c>
      <c r="R1342" s="72">
        <f>IF(YEAR(M1342)&lt;&gt;YEAR(M1341), R1341*EXP($C$20/52)+(-MAX(Q$2:Q1341)*$C$19), R1341*EXP($C$20/52))</f>
        <v/>
      </c>
      <c r="S1342" s="73">
        <f>Q1342/-R1342</f>
        <v/>
      </c>
      <c r="T1342" s="67" t="n"/>
      <c r="U1342" s="67" t="n"/>
      <c r="V1342" s="67" t="n"/>
    </row>
    <row r="1343">
      <c r="H1343" s="104" t="n">
        <v>40707</v>
      </c>
      <c r="I1343" s="105" t="n">
        <v>2192.9599609375</v>
      </c>
      <c r="J1343" s="106" t="n">
        <v>2.40946245193481</v>
      </c>
      <c r="K1343" s="107">
        <f>K1342*(1+Tbill_YTM)^(1/52)</f>
        <v/>
      </c>
      <c r="L1343" s="67" t="n"/>
      <c r="M1343" s="104" t="n">
        <v>40707</v>
      </c>
      <c r="N1343" s="108">
        <f>N1342*($I1343/$I1342)</f>
        <v/>
      </c>
      <c r="O1343" s="108">
        <f t="array" ref="O1343">IF(YEAR(M1343)&lt;&gt;YEAR(M1342),IF(O1342&gt;INDEX(Table2xAcq.1[],_xlfn.AGGREGATE(15,6,(ROW(Tableyear1[])-ROW(INDEX(Tableyear1[],1,1))+1)/(YEAR(Tableyear1[])=YEAR(M1342)),1)),O1342-(O1342-INDEX(Table2xAcq.1[],_xlfn.AGGREGATE(15,6,(ROW(Tableyear1[])-ROW(INDEX(Tableyear1[],1,1))+1)/(YEAR(Tableyear1[])=YEAR(M1342)),1)))*$C$25,O1342+MAX($Q$2:Q1342)*$C$19),O1342)*($J1343/$J1342)</f>
        <v/>
      </c>
      <c r="P1343" s="108">
        <f t="array" ref="P1343">IF(YEAR(M1343)&lt;&gt;YEAR(M1342),IF(O1342&gt;INDEX(Table2xAcq.1[],_xlfn.AGGREGATE(15,6,(ROW(Tableyear1[])-ROW(INDEX(Tableyear1[],1,1))+1)/(YEAR(Tableyear1[])=YEAR(M1342)),1)),P1342+(O1342-INDEX(Table2xAcq.1[],_xlfn.AGGREGATE(15,6,(ROW(Tableyear1[])-ROW(INDEX(Tableyear1[],1,1))+1)/(YEAR(Tableyear1[])=YEAR(M1342)),1)))*$C$25,P1342-MAX($Q$2:Q1342)*$C$19),P1342)*(1+Tbill_YTM)^(1/52)</f>
        <v/>
      </c>
      <c r="Q1343" s="72">
        <f>SUM(N1343:P1343)</f>
        <v/>
      </c>
      <c r="R1343" s="72">
        <f>IF(YEAR(M1343)&lt;&gt;YEAR(M1342), R1342*EXP($C$20/52)+(-MAX(Q$2:Q1342)*$C$19), R1342*EXP($C$20/52))</f>
        <v/>
      </c>
      <c r="S1343" s="73">
        <f>Q1343/-R1343</f>
        <v/>
      </c>
      <c r="T1343" s="67" t="n"/>
      <c r="U1343" s="67" t="n"/>
      <c r="V1343" s="67" t="n"/>
    </row>
    <row r="1344">
      <c r="H1344" s="104" t="n">
        <v>40714</v>
      </c>
      <c r="I1344" s="105" t="n">
        <v>2217.06005859375</v>
      </c>
      <c r="J1344" s="106" t="n">
        <v>2.46022582054138</v>
      </c>
      <c r="K1344" s="107">
        <f>K1343*(1+Tbill_YTM)^(1/52)</f>
        <v/>
      </c>
      <c r="L1344" s="67" t="n"/>
      <c r="M1344" s="104" t="n">
        <v>40714</v>
      </c>
      <c r="N1344" s="108">
        <f>N1343*($I1344/$I1343)</f>
        <v/>
      </c>
      <c r="O1344" s="108">
        <f t="array" ref="O1344">IF(YEAR(M1344)&lt;&gt;YEAR(M1343),IF(O1343&gt;INDEX(Table2xAcq.1[],_xlfn.AGGREGATE(15,6,(ROW(Tableyear1[])-ROW(INDEX(Tableyear1[],1,1))+1)/(YEAR(Tableyear1[])=YEAR(M1343)),1)),O1343-(O1343-INDEX(Table2xAcq.1[],_xlfn.AGGREGATE(15,6,(ROW(Tableyear1[])-ROW(INDEX(Tableyear1[],1,1))+1)/(YEAR(Tableyear1[])=YEAR(M1343)),1)))*$C$25,O1343+MAX($Q$2:Q1343)*$C$19),O1343)*($J1344/$J1343)</f>
        <v/>
      </c>
      <c r="P1344" s="108">
        <f t="array" ref="P1344">IF(YEAR(M1344)&lt;&gt;YEAR(M1343),IF(O1343&gt;INDEX(Table2xAcq.1[],_xlfn.AGGREGATE(15,6,(ROW(Tableyear1[])-ROW(INDEX(Tableyear1[],1,1))+1)/(YEAR(Tableyear1[])=YEAR(M1343)),1)),P1343+(O1343-INDEX(Table2xAcq.1[],_xlfn.AGGREGATE(15,6,(ROW(Tableyear1[])-ROW(INDEX(Tableyear1[],1,1))+1)/(YEAR(Tableyear1[])=YEAR(M1343)),1)))*$C$25,P1343-MAX($Q$2:Q1343)*$C$19),P1343)*(1+Tbill_YTM)^(1/52)</f>
        <v/>
      </c>
      <c r="Q1344" s="72">
        <f>SUM(N1344:P1344)</f>
        <v/>
      </c>
      <c r="R1344" s="72">
        <f>IF(YEAR(M1344)&lt;&gt;YEAR(M1343), R1343*EXP($C$20/52)+(-MAX(Q$2:Q1343)*$C$19), R1343*EXP($C$20/52))</f>
        <v/>
      </c>
      <c r="S1344" s="73">
        <f>Q1344/-R1344</f>
        <v/>
      </c>
      <c r="T1344" s="67" t="n"/>
      <c r="U1344" s="67" t="n"/>
      <c r="V1344" s="67" t="n"/>
    </row>
    <row r="1345">
      <c r="H1345" s="104" t="n">
        <v>40721</v>
      </c>
      <c r="I1345" s="105" t="n">
        <v>2361.38989257812</v>
      </c>
      <c r="J1345" s="106" t="n">
        <v>2.78713488578796</v>
      </c>
      <c r="K1345" s="107">
        <f>K1344*(1+Tbill_YTM)^(1/52)</f>
        <v/>
      </c>
      <c r="L1345" s="67" t="n"/>
      <c r="M1345" s="104" t="n">
        <v>40721</v>
      </c>
      <c r="N1345" s="108">
        <f>N1344*($I1345/$I1344)</f>
        <v/>
      </c>
      <c r="O1345" s="108">
        <f t="array" ref="O1345">IF(YEAR(M1345)&lt;&gt;YEAR(M1344),IF(O1344&gt;INDEX(Table2xAcq.1[],_xlfn.AGGREGATE(15,6,(ROW(Tableyear1[])-ROW(INDEX(Tableyear1[],1,1))+1)/(YEAR(Tableyear1[])=YEAR(M1344)),1)),O1344-(O1344-INDEX(Table2xAcq.1[],_xlfn.AGGREGATE(15,6,(ROW(Tableyear1[])-ROW(INDEX(Tableyear1[],1,1))+1)/(YEAR(Tableyear1[])=YEAR(M1344)),1)))*$C$25,O1344+MAX($Q$2:Q1344)*$C$19),O1344)*($J1345/$J1344)</f>
        <v/>
      </c>
      <c r="P1345" s="108">
        <f t="array" ref="P1345">IF(YEAR(M1345)&lt;&gt;YEAR(M1344),IF(O1344&gt;INDEX(Table2xAcq.1[],_xlfn.AGGREGATE(15,6,(ROW(Tableyear1[])-ROW(INDEX(Tableyear1[],1,1))+1)/(YEAR(Tableyear1[])=YEAR(M1344)),1)),P1344+(O1344-INDEX(Table2xAcq.1[],_xlfn.AGGREGATE(15,6,(ROW(Tableyear1[])-ROW(INDEX(Tableyear1[],1,1))+1)/(YEAR(Tableyear1[])=YEAR(M1344)),1)))*$C$25,P1344-MAX($Q$2:Q1344)*$C$19),P1344)*(1+Tbill_YTM)^(1/52)</f>
        <v/>
      </c>
      <c r="Q1345" s="72">
        <f>SUM(N1345:P1345)</f>
        <v/>
      </c>
      <c r="R1345" s="72">
        <f>IF(YEAR(M1345)&lt;&gt;YEAR(M1344), R1344*EXP($C$20/52)+(-MAX(Q$2:Q1344)*$C$19), R1344*EXP($C$20/52))</f>
        <v/>
      </c>
      <c r="S1345" s="73">
        <f>Q1345/-R1345</f>
        <v/>
      </c>
      <c r="T1345" s="67" t="n"/>
      <c r="U1345" s="67" t="n"/>
      <c r="V1345" s="67" t="n"/>
    </row>
    <row r="1346">
      <c r="H1346" s="104" t="n">
        <v>40728</v>
      </c>
      <c r="I1346" s="105" t="n">
        <v>2405.88989257812</v>
      </c>
      <c r="J1346" s="106" t="n">
        <v>2.89325070381164</v>
      </c>
      <c r="K1346" s="107">
        <f>K1345*(1+Tbill_YTM)^(1/52)</f>
        <v/>
      </c>
      <c r="L1346" s="67" t="n"/>
      <c r="M1346" s="104" t="n">
        <v>40728</v>
      </c>
      <c r="N1346" s="108">
        <f>N1345*($I1346/$I1345)</f>
        <v/>
      </c>
      <c r="O1346" s="108">
        <f t="array" ref="O1346">IF(YEAR(M1346)&lt;&gt;YEAR(M1345),IF(O1345&gt;INDEX(Table2xAcq.1[],_xlfn.AGGREGATE(15,6,(ROW(Tableyear1[])-ROW(INDEX(Tableyear1[],1,1))+1)/(YEAR(Tableyear1[])=YEAR(M1345)),1)),O1345-(O1345-INDEX(Table2xAcq.1[],_xlfn.AGGREGATE(15,6,(ROW(Tableyear1[])-ROW(INDEX(Tableyear1[],1,1))+1)/(YEAR(Tableyear1[])=YEAR(M1345)),1)))*$C$25,O1345+MAX($Q$2:Q1345)*$C$19),O1345)*($J1346/$J1345)</f>
        <v/>
      </c>
      <c r="P1346" s="108">
        <f t="array" ref="P1346">IF(YEAR(M1346)&lt;&gt;YEAR(M1345),IF(O1345&gt;INDEX(Table2xAcq.1[],_xlfn.AGGREGATE(15,6,(ROW(Tableyear1[])-ROW(INDEX(Tableyear1[],1,1))+1)/(YEAR(Tableyear1[])=YEAR(M1345)),1)),P1345+(O1345-INDEX(Table2xAcq.1[],_xlfn.AGGREGATE(15,6,(ROW(Tableyear1[])-ROW(INDEX(Tableyear1[],1,1))+1)/(YEAR(Tableyear1[])=YEAR(M1345)),1)))*$C$25,P1345-MAX($Q$2:Q1345)*$C$19),P1345)*(1+Tbill_YTM)^(1/52)</f>
        <v/>
      </c>
      <c r="Q1346" s="72">
        <f>SUM(N1346:P1346)</f>
        <v/>
      </c>
      <c r="R1346" s="72">
        <f>IF(YEAR(M1346)&lt;&gt;YEAR(M1345), R1345*EXP($C$20/52)+(-MAX(Q$2:Q1345)*$C$19), R1345*EXP($C$20/52))</f>
        <v/>
      </c>
      <c r="S1346" s="73">
        <f>Q1346/-R1346</f>
        <v/>
      </c>
      <c r="T1346" s="67" t="n"/>
      <c r="U1346" s="67" t="n"/>
      <c r="V1346" s="67" t="n"/>
    </row>
    <row r="1347">
      <c r="H1347" s="104" t="n">
        <v>40735</v>
      </c>
      <c r="I1347" s="105" t="n">
        <v>2356.669921875</v>
      </c>
      <c r="J1347" s="106" t="n">
        <v>2.77673745155334</v>
      </c>
      <c r="K1347" s="107">
        <f>K1346*(1+Tbill_YTM)^(1/52)</f>
        <v/>
      </c>
      <c r="L1347" s="67" t="n"/>
      <c r="M1347" s="104" t="n">
        <v>40735</v>
      </c>
      <c r="N1347" s="108">
        <f>N1346*($I1347/$I1346)</f>
        <v/>
      </c>
      <c r="O1347" s="108">
        <f t="array" ref="O1347">IF(YEAR(M1347)&lt;&gt;YEAR(M1346),IF(O1346&gt;INDEX(Table2xAcq.1[],_xlfn.AGGREGATE(15,6,(ROW(Tableyear1[])-ROW(INDEX(Tableyear1[],1,1))+1)/(YEAR(Tableyear1[])=YEAR(M1346)),1)),O1346-(O1346-INDEX(Table2xAcq.1[],_xlfn.AGGREGATE(15,6,(ROW(Tableyear1[])-ROW(INDEX(Tableyear1[],1,1))+1)/(YEAR(Tableyear1[])=YEAR(M1346)),1)))*$C$25,O1346+MAX($Q$2:Q1346)*$C$19),O1346)*($J1347/$J1346)</f>
        <v/>
      </c>
      <c r="P1347" s="108">
        <f t="array" ref="P1347">IF(YEAR(M1347)&lt;&gt;YEAR(M1346),IF(O1346&gt;INDEX(Table2xAcq.1[],_xlfn.AGGREGATE(15,6,(ROW(Tableyear1[])-ROW(INDEX(Tableyear1[],1,1))+1)/(YEAR(Tableyear1[])=YEAR(M1346)),1)),P1346+(O1346-INDEX(Table2xAcq.1[],_xlfn.AGGREGATE(15,6,(ROW(Tableyear1[])-ROW(INDEX(Tableyear1[],1,1))+1)/(YEAR(Tableyear1[])=YEAR(M1346)),1)))*$C$25,P1346-MAX($Q$2:Q1346)*$C$19),P1346)*(1+Tbill_YTM)^(1/52)</f>
        <v/>
      </c>
      <c r="Q1347" s="72">
        <f>SUM(N1347:P1347)</f>
        <v/>
      </c>
      <c r="R1347" s="72">
        <f>IF(YEAR(M1347)&lt;&gt;YEAR(M1346), R1346*EXP($C$20/52)+(-MAX(Q$2:Q1346)*$C$19), R1346*EXP($C$20/52))</f>
        <v/>
      </c>
      <c r="S1347" s="73">
        <f>Q1347/-R1347</f>
        <v/>
      </c>
      <c r="T1347" s="67" t="n"/>
      <c r="U1347" s="67" t="n"/>
      <c r="V1347" s="67" t="n"/>
    </row>
    <row r="1348">
      <c r="H1348" s="104" t="n">
        <v>40742</v>
      </c>
      <c r="I1348" s="105" t="n">
        <v>2429.5</v>
      </c>
      <c r="J1348" s="106" t="n">
        <v>2.94584965705871</v>
      </c>
      <c r="K1348" s="107">
        <f>K1347*(1+Tbill_YTM)^(1/52)</f>
        <v/>
      </c>
      <c r="L1348" s="67" t="n"/>
      <c r="M1348" s="104" t="n">
        <v>40742</v>
      </c>
      <c r="N1348" s="108">
        <f>N1347*($I1348/$I1347)</f>
        <v/>
      </c>
      <c r="O1348" s="108">
        <f t="array" ref="O1348">IF(YEAR(M1348)&lt;&gt;YEAR(M1347),IF(O1347&gt;INDEX(Table2xAcq.1[],_xlfn.AGGREGATE(15,6,(ROW(Tableyear1[])-ROW(INDEX(Tableyear1[],1,1))+1)/(YEAR(Tableyear1[])=YEAR(M1347)),1)),O1347-(O1347-INDEX(Table2xAcq.1[],_xlfn.AGGREGATE(15,6,(ROW(Tableyear1[])-ROW(INDEX(Tableyear1[],1,1))+1)/(YEAR(Tableyear1[])=YEAR(M1347)),1)))*$C$25,O1347+MAX($Q$2:Q1347)*$C$19),O1347)*($J1348/$J1347)</f>
        <v/>
      </c>
      <c r="P1348" s="108">
        <f t="array" ref="P1348">IF(YEAR(M1348)&lt;&gt;YEAR(M1347),IF(O1347&gt;INDEX(Table2xAcq.1[],_xlfn.AGGREGATE(15,6,(ROW(Tableyear1[])-ROW(INDEX(Tableyear1[],1,1))+1)/(YEAR(Tableyear1[])=YEAR(M1347)),1)),P1347+(O1347-INDEX(Table2xAcq.1[],_xlfn.AGGREGATE(15,6,(ROW(Tableyear1[])-ROW(INDEX(Tableyear1[],1,1))+1)/(YEAR(Tableyear1[])=YEAR(M1347)),1)))*$C$25,P1347-MAX($Q$2:Q1347)*$C$19),P1347)*(1+Tbill_YTM)^(1/52)</f>
        <v/>
      </c>
      <c r="Q1348" s="72">
        <f>SUM(N1348:P1348)</f>
        <v/>
      </c>
      <c r="R1348" s="72">
        <f>IF(YEAR(M1348)&lt;&gt;YEAR(M1347), R1347*EXP($C$20/52)+(-MAX(Q$2:Q1347)*$C$19), R1347*EXP($C$20/52))</f>
        <v/>
      </c>
      <c r="S1348" s="73">
        <f>Q1348/-R1348</f>
        <v/>
      </c>
      <c r="T1348" s="67" t="n"/>
      <c r="U1348" s="67" t="n"/>
      <c r="V1348" s="67" t="n"/>
    </row>
    <row r="1349">
      <c r="H1349" s="104" t="n">
        <v>40749</v>
      </c>
      <c r="I1349" s="105" t="n">
        <v>2362.81005859375</v>
      </c>
      <c r="J1349" s="106" t="n">
        <v>2.78621768951416</v>
      </c>
      <c r="K1349" s="107">
        <f>K1348*(1+Tbill_YTM)^(1/52)</f>
        <v/>
      </c>
      <c r="L1349" s="67" t="n"/>
      <c r="M1349" s="104" t="n">
        <v>40749</v>
      </c>
      <c r="N1349" s="108">
        <f>N1348*($I1349/$I1348)</f>
        <v/>
      </c>
      <c r="O1349" s="108">
        <f t="array" ref="O1349">IF(YEAR(M1349)&lt;&gt;YEAR(M1348),IF(O1348&gt;INDEX(Table2xAcq.1[],_xlfn.AGGREGATE(15,6,(ROW(Tableyear1[])-ROW(INDEX(Tableyear1[],1,1))+1)/(YEAR(Tableyear1[])=YEAR(M1348)),1)),O1348-(O1348-INDEX(Table2xAcq.1[],_xlfn.AGGREGATE(15,6,(ROW(Tableyear1[])-ROW(INDEX(Tableyear1[],1,1))+1)/(YEAR(Tableyear1[])=YEAR(M1348)),1)))*$C$25,O1348+MAX($Q$2:Q1348)*$C$19),O1348)*($J1349/$J1348)</f>
        <v/>
      </c>
      <c r="P1349" s="108">
        <f t="array" ref="P1349">IF(YEAR(M1349)&lt;&gt;YEAR(M1348),IF(O1348&gt;INDEX(Table2xAcq.1[],_xlfn.AGGREGATE(15,6,(ROW(Tableyear1[])-ROW(INDEX(Tableyear1[],1,1))+1)/(YEAR(Tableyear1[])=YEAR(M1348)),1)),P1348+(O1348-INDEX(Table2xAcq.1[],_xlfn.AGGREGATE(15,6,(ROW(Tableyear1[])-ROW(INDEX(Tableyear1[],1,1))+1)/(YEAR(Tableyear1[])=YEAR(M1348)),1)))*$C$25,P1348-MAX($Q$2:Q1348)*$C$19),P1348)*(1+Tbill_YTM)^(1/52)</f>
        <v/>
      </c>
      <c r="Q1349" s="72">
        <f>SUM(N1349:P1349)</f>
        <v/>
      </c>
      <c r="R1349" s="72">
        <f>IF(YEAR(M1349)&lt;&gt;YEAR(M1348), R1348*EXP($C$20/52)+(-MAX(Q$2:Q1348)*$C$19), R1348*EXP($C$20/52))</f>
        <v/>
      </c>
      <c r="S1349" s="73">
        <f>Q1349/-R1349</f>
        <v/>
      </c>
      <c r="T1349" s="67" t="n"/>
      <c r="U1349" s="67" t="n"/>
      <c r="V1349" s="67" t="n"/>
    </row>
    <row r="1350">
      <c r="H1350" s="104" t="n">
        <v>40756</v>
      </c>
      <c r="I1350" s="105" t="n">
        <v>2194.3798828125</v>
      </c>
      <c r="J1350" s="106" t="n">
        <v>2.39233684539794</v>
      </c>
      <c r="K1350" s="107">
        <f>K1349*(1+Tbill_YTM)^(1/52)</f>
        <v/>
      </c>
      <c r="L1350" s="67" t="n"/>
      <c r="M1350" s="104" t="n">
        <v>40756</v>
      </c>
      <c r="N1350" s="108">
        <f>N1349*($I1350/$I1349)</f>
        <v/>
      </c>
      <c r="O1350" s="108">
        <f t="array" ref="O1350">IF(YEAR(M1350)&lt;&gt;YEAR(M1349),IF(O1349&gt;INDEX(Table2xAcq.1[],_xlfn.AGGREGATE(15,6,(ROW(Tableyear1[])-ROW(INDEX(Tableyear1[],1,1))+1)/(YEAR(Tableyear1[])=YEAR(M1349)),1)),O1349-(O1349-INDEX(Table2xAcq.1[],_xlfn.AGGREGATE(15,6,(ROW(Tableyear1[])-ROW(INDEX(Tableyear1[],1,1))+1)/(YEAR(Tableyear1[])=YEAR(M1349)),1)))*$C$25,O1349+MAX($Q$2:Q1349)*$C$19),O1349)*($J1350/$J1349)</f>
        <v/>
      </c>
      <c r="P1350" s="108">
        <f t="array" ref="P1350">IF(YEAR(M1350)&lt;&gt;YEAR(M1349),IF(O1349&gt;INDEX(Table2xAcq.1[],_xlfn.AGGREGATE(15,6,(ROW(Tableyear1[])-ROW(INDEX(Tableyear1[],1,1))+1)/(YEAR(Tableyear1[])=YEAR(M1349)),1)),P1349+(O1349-INDEX(Table2xAcq.1[],_xlfn.AGGREGATE(15,6,(ROW(Tableyear1[])-ROW(INDEX(Tableyear1[],1,1))+1)/(YEAR(Tableyear1[])=YEAR(M1349)),1)))*$C$25,P1349-MAX($Q$2:Q1349)*$C$19),P1349)*(1+Tbill_YTM)^(1/52)</f>
        <v/>
      </c>
      <c r="Q1350" s="72">
        <f>SUM(N1350:P1350)</f>
        <v/>
      </c>
      <c r="R1350" s="72">
        <f>IF(YEAR(M1350)&lt;&gt;YEAR(M1349), R1349*EXP($C$20/52)+(-MAX(Q$2:Q1349)*$C$19), R1349*EXP($C$20/52))</f>
        <v/>
      </c>
      <c r="S1350" s="73">
        <f>Q1350/-R1350</f>
        <v/>
      </c>
      <c r="T1350" s="67" t="n"/>
      <c r="U1350" s="67" t="n"/>
      <c r="V1350" s="67" t="n"/>
    </row>
    <row r="1351">
      <c r="H1351" s="104" t="n">
        <v>40763</v>
      </c>
      <c r="I1351" s="105" t="n">
        <v>2182.05004882812</v>
      </c>
      <c r="J1351" s="106" t="n">
        <v>2.34340739250183</v>
      </c>
      <c r="K1351" s="107">
        <f>K1350*(1+Tbill_YTM)^(1/52)</f>
        <v/>
      </c>
      <c r="L1351" s="67" t="n"/>
      <c r="M1351" s="104" t="n">
        <v>40763</v>
      </c>
      <c r="N1351" s="108">
        <f>N1350*($I1351/$I1350)</f>
        <v/>
      </c>
      <c r="O1351" s="108">
        <f t="array" ref="O1351">IF(YEAR(M1351)&lt;&gt;YEAR(M1350),IF(O1350&gt;INDEX(Table2xAcq.1[],_xlfn.AGGREGATE(15,6,(ROW(Tableyear1[])-ROW(INDEX(Tableyear1[],1,1))+1)/(YEAR(Tableyear1[])=YEAR(M1350)),1)),O1350-(O1350-INDEX(Table2xAcq.1[],_xlfn.AGGREGATE(15,6,(ROW(Tableyear1[])-ROW(INDEX(Tableyear1[],1,1))+1)/(YEAR(Tableyear1[])=YEAR(M1350)),1)))*$C$25,O1350+MAX($Q$2:Q1350)*$C$19),O1350)*($J1351/$J1350)</f>
        <v/>
      </c>
      <c r="P1351" s="108">
        <f t="array" ref="P1351">IF(YEAR(M1351)&lt;&gt;YEAR(M1350),IF(O1350&gt;INDEX(Table2xAcq.1[],_xlfn.AGGREGATE(15,6,(ROW(Tableyear1[])-ROW(INDEX(Tableyear1[],1,1))+1)/(YEAR(Tableyear1[])=YEAR(M1350)),1)),P1350+(O1350-INDEX(Table2xAcq.1[],_xlfn.AGGREGATE(15,6,(ROW(Tableyear1[])-ROW(INDEX(Tableyear1[],1,1))+1)/(YEAR(Tableyear1[])=YEAR(M1350)),1)))*$C$25,P1350-MAX($Q$2:Q1350)*$C$19),P1350)*(1+Tbill_YTM)^(1/52)</f>
        <v/>
      </c>
      <c r="Q1351" s="72">
        <f>SUM(N1351:P1351)</f>
        <v/>
      </c>
      <c r="R1351" s="72">
        <f>IF(YEAR(M1351)&lt;&gt;YEAR(M1350), R1350*EXP($C$20/52)+(-MAX(Q$2:Q1350)*$C$19), R1350*EXP($C$20/52))</f>
        <v/>
      </c>
      <c r="S1351" s="73">
        <f>Q1351/-R1351</f>
        <v/>
      </c>
      <c r="T1351" s="67" t="n"/>
      <c r="U1351" s="67" t="n"/>
      <c r="V1351" s="67" t="n"/>
    </row>
    <row r="1352" ht="17.5" customHeight="1" s="15" thickBot="1">
      <c r="G1352" s="79" t="inlineStr">
        <is>
          <t>below 100WMA</t>
        </is>
      </c>
      <c r="H1352" s="120" t="n">
        <v>40770</v>
      </c>
      <c r="I1352" s="121" t="n">
        <v>2038.21997070312</v>
      </c>
      <c r="J1352" s="106" t="n">
        <v>2.03973960876464</v>
      </c>
      <c r="K1352" s="107">
        <f>K1351*(1+Tbill_YTM)^(1/52)</f>
        <v/>
      </c>
      <c r="L1352" s="67" t="n"/>
      <c r="M1352" s="120" t="n">
        <v>40770</v>
      </c>
      <c r="N1352" s="108">
        <f>N1351*($I1352/$I1351)</f>
        <v/>
      </c>
      <c r="O1352" s="108">
        <f t="array" ref="O1352">IF(YEAR(M1352)&lt;&gt;YEAR(M1351),IF(O1351&gt;INDEX(Table2xAcq.1[],_xlfn.AGGREGATE(15,6,(ROW(Tableyear1[])-ROW(INDEX(Tableyear1[],1,1))+1)/(YEAR(Tableyear1[])=YEAR(M1351)),1)),O1351-(O1351-INDEX(Table2xAcq.1[],_xlfn.AGGREGATE(15,6,(ROW(Tableyear1[])-ROW(INDEX(Tableyear1[],1,1))+1)/(YEAR(Tableyear1[])=YEAR(M1351)),1)))*$C$25,O1351+MAX($Q$2:Q1351)*$C$19),O1351)*($J1352/$J1351)</f>
        <v/>
      </c>
      <c r="P1352" s="108">
        <f t="array" ref="P1352">IF(YEAR(M1352)&lt;&gt;YEAR(M1351),IF(O1351&gt;INDEX(Table2xAcq.1[],_xlfn.AGGREGATE(15,6,(ROW(Tableyear1[])-ROW(INDEX(Tableyear1[],1,1))+1)/(YEAR(Tableyear1[])=YEAR(M1351)),1)),P1351+(O1351-INDEX(Table2xAcq.1[],_xlfn.AGGREGATE(15,6,(ROW(Tableyear1[])-ROW(INDEX(Tableyear1[],1,1))+1)/(YEAR(Tableyear1[])=YEAR(M1351)),1)))*$C$25,P1351-MAX($Q$2:Q1351)*$C$19),P1351)*(1+Tbill_YTM)^(1/52)</f>
        <v/>
      </c>
      <c r="Q1352" s="72">
        <f>SUM(N1352:P1352)</f>
        <v/>
      </c>
      <c r="R1352" s="72">
        <f>IF(YEAR(M1352)&lt;&gt;YEAR(M1351), R1351*EXP($C$20/52)+(-MAX(Q$2:Q1351)*$C$19), R1351*EXP($C$20/52))</f>
        <v/>
      </c>
      <c r="S1352" s="73">
        <f>Q1352/-R1352</f>
        <v/>
      </c>
      <c r="T1352" s="67" t="n"/>
      <c r="U1352" s="67" t="n"/>
      <c r="V1352" s="67" t="n"/>
    </row>
    <row r="1353" ht="17.5" customHeight="1" s="15" thickBot="1">
      <c r="G1353" s="82" t="inlineStr">
        <is>
          <t>reclaimed 100WMA</t>
        </is>
      </c>
      <c r="H1353" s="122" t="n">
        <v>40777</v>
      </c>
      <c r="I1353" s="123" t="n">
        <v>2161.96997070312</v>
      </c>
      <c r="J1353" s="106" t="n">
        <v>2.28958487510681</v>
      </c>
      <c r="K1353" s="107">
        <f>K1352*(1+Tbill_YTM)^(1/52)</f>
        <v/>
      </c>
      <c r="L1353" s="67" t="n"/>
      <c r="M1353" s="122" t="n">
        <v>40777</v>
      </c>
      <c r="N1353" s="108">
        <f>N1352*($I1353/$I1352)</f>
        <v/>
      </c>
      <c r="O1353" s="108">
        <f t="array" ref="O1353">IF(YEAR(M1353)&lt;&gt;YEAR(M1352),IF(O1352&gt;INDEX(Table2xAcq.1[],_xlfn.AGGREGATE(15,6,(ROW(Tableyear1[])-ROW(INDEX(Tableyear1[],1,1))+1)/(YEAR(Tableyear1[])=YEAR(M1352)),1)),O1352-(O1352-INDEX(Table2xAcq.1[],_xlfn.AGGREGATE(15,6,(ROW(Tableyear1[])-ROW(INDEX(Tableyear1[],1,1))+1)/(YEAR(Tableyear1[])=YEAR(M1352)),1)))*$C$25,O1352+MAX($Q$2:Q1352)*$C$19),O1352)*($J1353/$J1352)</f>
        <v/>
      </c>
      <c r="P1353" s="108">
        <f t="array" ref="P1353">IF(YEAR(M1353)&lt;&gt;YEAR(M1352),IF(O1352&gt;INDEX(Table2xAcq.1[],_xlfn.AGGREGATE(15,6,(ROW(Tableyear1[])-ROW(INDEX(Tableyear1[],1,1))+1)/(YEAR(Tableyear1[])=YEAR(M1352)),1)),P1352+(O1352-INDEX(Table2xAcq.1[],_xlfn.AGGREGATE(15,6,(ROW(Tableyear1[])-ROW(INDEX(Tableyear1[],1,1))+1)/(YEAR(Tableyear1[])=YEAR(M1352)),1)))*$C$25,P1352-MAX($Q$2:Q1352)*$C$19),P1352)*(1+Tbill_YTM)^(1/52)</f>
        <v/>
      </c>
      <c r="Q1353" s="72">
        <f>SUM(N1353:P1353)</f>
        <v/>
      </c>
      <c r="R1353" s="72">
        <f>IF(YEAR(M1353)&lt;&gt;YEAR(M1352), R1352*EXP($C$20/52)+(-MAX(Q$2:Q1352)*$C$19), R1352*EXP($C$20/52))</f>
        <v/>
      </c>
      <c r="S1353" s="73">
        <f>Q1353/-R1353</f>
        <v/>
      </c>
      <c r="T1353" s="67" t="n"/>
      <c r="U1353" s="67" t="n"/>
      <c r="V1353" s="67" t="n"/>
    </row>
    <row r="1354">
      <c r="H1354" s="104" t="n">
        <v>40784</v>
      </c>
      <c r="I1354" s="105" t="n">
        <v>2167.830078125</v>
      </c>
      <c r="J1354" s="106" t="n">
        <v>2.30120611190795</v>
      </c>
      <c r="K1354" s="107">
        <f>K1353*(1+Tbill_YTM)^(1/52)</f>
        <v/>
      </c>
      <c r="L1354" s="67" t="n"/>
      <c r="M1354" s="104" t="n">
        <v>40784</v>
      </c>
      <c r="N1354" s="108">
        <f>N1353*($I1354/$I1353)</f>
        <v/>
      </c>
      <c r="O1354" s="108">
        <f t="array" ref="O1354">IF(YEAR(M1354)&lt;&gt;YEAR(M1353),IF(O1353&gt;INDEX(Table2xAcq.1[],_xlfn.AGGREGATE(15,6,(ROW(Tableyear1[])-ROW(INDEX(Tableyear1[],1,1))+1)/(YEAR(Tableyear1[])=YEAR(M1353)),1)),O1353-(O1353-INDEX(Table2xAcq.1[],_xlfn.AGGREGATE(15,6,(ROW(Tableyear1[])-ROW(INDEX(Tableyear1[],1,1))+1)/(YEAR(Tableyear1[])=YEAR(M1353)),1)))*$C$25,O1353+MAX($Q$2:Q1353)*$C$19),O1353)*($J1354/$J1353)</f>
        <v/>
      </c>
      <c r="P1354" s="108">
        <f t="array" ref="P1354">IF(YEAR(M1354)&lt;&gt;YEAR(M1353),IF(O1353&gt;INDEX(Table2xAcq.1[],_xlfn.AGGREGATE(15,6,(ROW(Tableyear1[])-ROW(INDEX(Tableyear1[],1,1))+1)/(YEAR(Tableyear1[])=YEAR(M1353)),1)),P1353+(O1353-INDEX(Table2xAcq.1[],_xlfn.AGGREGATE(15,6,(ROW(Tableyear1[])-ROW(INDEX(Tableyear1[],1,1))+1)/(YEAR(Tableyear1[])=YEAR(M1353)),1)))*$C$25,P1353-MAX($Q$2:Q1353)*$C$19),P1353)*(1+Tbill_YTM)^(1/52)</f>
        <v/>
      </c>
      <c r="Q1354" s="72">
        <f>SUM(N1354:P1354)</f>
        <v/>
      </c>
      <c r="R1354" s="72">
        <f>IF(YEAR(M1354)&lt;&gt;YEAR(M1353), R1353*EXP($C$20/52)+(-MAX(Q$2:Q1353)*$C$19), R1353*EXP($C$20/52))</f>
        <v/>
      </c>
      <c r="S1354" s="73">
        <f>Q1354/-R1354</f>
        <v/>
      </c>
      <c r="T1354" s="67" t="n"/>
      <c r="U1354" s="67" t="n"/>
      <c r="V1354" s="67" t="n"/>
    </row>
    <row r="1355">
      <c r="H1355" s="104" t="n">
        <v>40791</v>
      </c>
      <c r="I1355" s="105" t="n">
        <v>2163.65991210937</v>
      </c>
      <c r="J1355" s="106" t="n">
        <v>2.28897404670715</v>
      </c>
      <c r="K1355" s="107">
        <f>K1354*(1+Tbill_YTM)^(1/52)</f>
        <v/>
      </c>
      <c r="L1355" s="67" t="n"/>
      <c r="M1355" s="104" t="n">
        <v>40791</v>
      </c>
      <c r="N1355" s="108">
        <f>N1354*($I1355/$I1354)</f>
        <v/>
      </c>
      <c r="O1355" s="108">
        <f t="array" ref="O1355">IF(YEAR(M1355)&lt;&gt;YEAR(M1354),IF(O1354&gt;INDEX(Table2xAcq.1[],_xlfn.AGGREGATE(15,6,(ROW(Tableyear1[])-ROW(INDEX(Tableyear1[],1,1))+1)/(YEAR(Tableyear1[])=YEAR(M1354)),1)),O1354-(O1354-INDEX(Table2xAcq.1[],_xlfn.AGGREGATE(15,6,(ROW(Tableyear1[])-ROW(INDEX(Tableyear1[],1,1))+1)/(YEAR(Tableyear1[])=YEAR(M1354)),1)))*$C$25,O1354+MAX($Q$2:Q1354)*$C$19),O1354)*($J1355/$J1354)</f>
        <v/>
      </c>
      <c r="P1355" s="108">
        <f t="array" ref="P1355">IF(YEAR(M1355)&lt;&gt;YEAR(M1354),IF(O1354&gt;INDEX(Table2xAcq.1[],_xlfn.AGGREGATE(15,6,(ROW(Tableyear1[])-ROW(INDEX(Tableyear1[],1,1))+1)/(YEAR(Tableyear1[])=YEAR(M1354)),1)),P1354+(O1354-INDEX(Table2xAcq.1[],_xlfn.AGGREGATE(15,6,(ROW(Tableyear1[])-ROW(INDEX(Tableyear1[],1,1))+1)/(YEAR(Tableyear1[])=YEAR(M1354)),1)))*$C$25,P1354-MAX($Q$2:Q1354)*$C$19),P1354)*(1+Tbill_YTM)^(1/52)</f>
        <v/>
      </c>
      <c r="Q1355" s="72">
        <f>SUM(N1355:P1355)</f>
        <v/>
      </c>
      <c r="R1355" s="72">
        <f>IF(YEAR(M1355)&lt;&gt;YEAR(M1354), R1354*EXP($C$20/52)+(-MAX(Q$2:Q1354)*$C$19), R1354*EXP($C$20/52))</f>
        <v/>
      </c>
      <c r="S1355" s="73">
        <f>Q1355/-R1355</f>
        <v/>
      </c>
      <c r="T1355" s="67" t="n"/>
      <c r="U1355" s="67" t="n"/>
      <c r="V1355" s="67" t="n"/>
    </row>
    <row r="1356">
      <c r="H1356" s="104" t="n">
        <v>40798</v>
      </c>
      <c r="I1356" s="105" t="n">
        <v>2306.09008789062</v>
      </c>
      <c r="J1356" s="106" t="n">
        <v>2.59600496292114</v>
      </c>
      <c r="K1356" s="107">
        <f>K1355*(1+Tbill_YTM)^(1/52)</f>
        <v/>
      </c>
      <c r="L1356" s="67" t="n"/>
      <c r="M1356" s="104" t="n">
        <v>40798</v>
      </c>
      <c r="N1356" s="108">
        <f>N1355*($I1356/$I1355)</f>
        <v/>
      </c>
      <c r="O1356" s="108">
        <f t="array" ref="O1356">IF(YEAR(M1356)&lt;&gt;YEAR(M1355),IF(O1355&gt;INDEX(Table2xAcq.1[],_xlfn.AGGREGATE(15,6,(ROW(Tableyear1[])-ROW(INDEX(Tableyear1[],1,1))+1)/(YEAR(Tableyear1[])=YEAR(M1355)),1)),O1355-(O1355-INDEX(Table2xAcq.1[],_xlfn.AGGREGATE(15,6,(ROW(Tableyear1[])-ROW(INDEX(Tableyear1[],1,1))+1)/(YEAR(Tableyear1[])=YEAR(M1355)),1)))*$C$25,O1355+MAX($Q$2:Q1355)*$C$19),O1355)*($J1356/$J1355)</f>
        <v/>
      </c>
      <c r="P1356" s="108">
        <f t="array" ref="P1356">IF(YEAR(M1356)&lt;&gt;YEAR(M1355),IF(O1355&gt;INDEX(Table2xAcq.1[],_xlfn.AGGREGATE(15,6,(ROW(Tableyear1[])-ROW(INDEX(Tableyear1[],1,1))+1)/(YEAR(Tableyear1[])=YEAR(M1355)),1)),P1355+(O1355-INDEX(Table2xAcq.1[],_xlfn.AGGREGATE(15,6,(ROW(Tableyear1[])-ROW(INDEX(Tableyear1[],1,1))+1)/(YEAR(Tableyear1[])=YEAR(M1355)),1)))*$C$25,P1355-MAX($Q$2:Q1355)*$C$19),P1355)*(1+Tbill_YTM)^(1/52)</f>
        <v/>
      </c>
      <c r="Q1356" s="72">
        <f>SUM(N1356:P1356)</f>
        <v/>
      </c>
      <c r="R1356" s="72">
        <f>IF(YEAR(M1356)&lt;&gt;YEAR(M1355), R1355*EXP($C$20/52)+(-MAX(Q$2:Q1355)*$C$19), R1355*EXP($C$20/52))</f>
        <v/>
      </c>
      <c r="S1356" s="73">
        <f>Q1356/-R1356</f>
        <v/>
      </c>
      <c r="T1356" s="67" t="n"/>
      <c r="U1356" s="67" t="n"/>
      <c r="V1356" s="67" t="n"/>
    </row>
    <row r="1357">
      <c r="H1357" s="104" t="n">
        <v>40805</v>
      </c>
      <c r="I1357" s="105" t="n">
        <v>2206.86010742187</v>
      </c>
      <c r="J1357" s="106" t="n">
        <v>2.37582325935363</v>
      </c>
      <c r="K1357" s="107">
        <f>K1356*(1+Tbill_YTM)^(1/52)</f>
        <v/>
      </c>
      <c r="L1357" s="67" t="n"/>
      <c r="M1357" s="104" t="n">
        <v>40805</v>
      </c>
      <c r="N1357" s="108">
        <f>N1356*($I1357/$I1356)</f>
        <v/>
      </c>
      <c r="O1357" s="108">
        <f t="array" ref="O1357">IF(YEAR(M1357)&lt;&gt;YEAR(M1356),IF(O1356&gt;INDEX(Table2xAcq.1[],_xlfn.AGGREGATE(15,6,(ROW(Tableyear1[])-ROW(INDEX(Tableyear1[],1,1))+1)/(YEAR(Tableyear1[])=YEAR(M1356)),1)),O1356-(O1356-INDEX(Table2xAcq.1[],_xlfn.AGGREGATE(15,6,(ROW(Tableyear1[])-ROW(INDEX(Tableyear1[],1,1))+1)/(YEAR(Tableyear1[])=YEAR(M1356)),1)))*$C$25,O1356+MAX($Q$2:Q1356)*$C$19),O1356)*($J1357/$J1356)</f>
        <v/>
      </c>
      <c r="P1357" s="108">
        <f t="array" ref="P1357">IF(YEAR(M1357)&lt;&gt;YEAR(M1356),IF(O1356&gt;INDEX(Table2xAcq.1[],_xlfn.AGGREGATE(15,6,(ROW(Tableyear1[])-ROW(INDEX(Tableyear1[],1,1))+1)/(YEAR(Tableyear1[])=YEAR(M1356)),1)),P1356+(O1356-INDEX(Table2xAcq.1[],_xlfn.AGGREGATE(15,6,(ROW(Tableyear1[])-ROW(INDEX(Tableyear1[],1,1))+1)/(YEAR(Tableyear1[])=YEAR(M1356)),1)))*$C$25,P1356-MAX($Q$2:Q1356)*$C$19),P1356)*(1+Tbill_YTM)^(1/52)</f>
        <v/>
      </c>
      <c r="Q1357" s="72">
        <f>SUM(N1357:P1357)</f>
        <v/>
      </c>
      <c r="R1357" s="72">
        <f>IF(YEAR(M1357)&lt;&gt;YEAR(M1356), R1356*EXP($C$20/52)+(-MAX(Q$2:Q1356)*$C$19), R1356*EXP($C$20/52))</f>
        <v/>
      </c>
      <c r="S1357" s="73">
        <f>Q1357/-R1357</f>
        <v/>
      </c>
      <c r="T1357" s="67" t="n"/>
      <c r="U1357" s="67" t="n"/>
      <c r="V1357" s="67" t="n"/>
    </row>
    <row r="1358">
      <c r="H1358" s="104" t="n">
        <v>40812</v>
      </c>
      <c r="I1358" s="105" t="n">
        <v>2139.17993164062</v>
      </c>
      <c r="J1358" s="106" t="n">
        <v>2.23086977005004</v>
      </c>
      <c r="K1358" s="107">
        <f>K1357*(1+Tbill_YTM)^(1/52)</f>
        <v/>
      </c>
      <c r="L1358" s="67" t="n"/>
      <c r="M1358" s="104" t="n">
        <v>40812</v>
      </c>
      <c r="N1358" s="108">
        <f>N1357*($I1358/$I1357)</f>
        <v/>
      </c>
      <c r="O1358" s="108">
        <f t="array" ref="O1358">IF(YEAR(M1358)&lt;&gt;YEAR(M1357),IF(O1357&gt;INDEX(Table2xAcq.1[],_xlfn.AGGREGATE(15,6,(ROW(Tableyear1[])-ROW(INDEX(Tableyear1[],1,1))+1)/(YEAR(Tableyear1[])=YEAR(M1357)),1)),O1357-(O1357-INDEX(Table2xAcq.1[],_xlfn.AGGREGATE(15,6,(ROW(Tableyear1[])-ROW(INDEX(Tableyear1[],1,1))+1)/(YEAR(Tableyear1[])=YEAR(M1357)),1)))*$C$25,O1357+MAX($Q$2:Q1357)*$C$19),O1357)*($J1358/$J1357)</f>
        <v/>
      </c>
      <c r="P1358" s="108">
        <f t="array" ref="P1358">IF(YEAR(M1358)&lt;&gt;YEAR(M1357),IF(O1357&gt;INDEX(Table2xAcq.1[],_xlfn.AGGREGATE(15,6,(ROW(Tableyear1[])-ROW(INDEX(Tableyear1[],1,1))+1)/(YEAR(Tableyear1[])=YEAR(M1357)),1)),P1357+(O1357-INDEX(Table2xAcq.1[],_xlfn.AGGREGATE(15,6,(ROW(Tableyear1[])-ROW(INDEX(Tableyear1[],1,1))+1)/(YEAR(Tableyear1[])=YEAR(M1357)),1)))*$C$25,P1357-MAX($Q$2:Q1357)*$C$19),P1357)*(1+Tbill_YTM)^(1/52)</f>
        <v/>
      </c>
      <c r="Q1358" s="72">
        <f>SUM(N1358:P1358)</f>
        <v/>
      </c>
      <c r="R1358" s="72">
        <f>IF(YEAR(M1358)&lt;&gt;YEAR(M1357), R1357*EXP($C$20/52)+(-MAX(Q$2:Q1357)*$C$19), R1357*EXP($C$20/52))</f>
        <v/>
      </c>
      <c r="S1358" s="73">
        <f>Q1358/-R1358</f>
        <v/>
      </c>
      <c r="T1358" s="67" t="n"/>
      <c r="U1358" s="67" t="n"/>
      <c r="V1358" s="67" t="n"/>
    </row>
    <row r="1359">
      <c r="H1359" s="104" t="n">
        <v>40819</v>
      </c>
      <c r="I1359" s="105" t="n">
        <v>2202.76000976562</v>
      </c>
      <c r="J1359" s="106" t="n">
        <v>2.36053323745727</v>
      </c>
      <c r="K1359" s="107">
        <f>K1358*(1+Tbill_YTM)^(1/52)</f>
        <v/>
      </c>
      <c r="L1359" s="67" t="n"/>
      <c r="M1359" s="104" t="n">
        <v>40819</v>
      </c>
      <c r="N1359" s="108">
        <f>N1358*($I1359/$I1358)</f>
        <v/>
      </c>
      <c r="O1359" s="108">
        <f t="array" ref="O1359">IF(YEAR(M1359)&lt;&gt;YEAR(M1358),IF(O1358&gt;INDEX(Table2xAcq.1[],_xlfn.AGGREGATE(15,6,(ROW(Tableyear1[])-ROW(INDEX(Tableyear1[],1,1))+1)/(YEAR(Tableyear1[])=YEAR(M1358)),1)),O1358-(O1358-INDEX(Table2xAcq.1[],_xlfn.AGGREGATE(15,6,(ROW(Tableyear1[])-ROW(INDEX(Tableyear1[],1,1))+1)/(YEAR(Tableyear1[])=YEAR(M1358)),1)))*$C$25,O1358+MAX($Q$2:Q1358)*$C$19),O1358)*($J1359/$J1358)</f>
        <v/>
      </c>
      <c r="P1359" s="108">
        <f t="array" ref="P1359">IF(YEAR(M1359)&lt;&gt;YEAR(M1358),IF(O1358&gt;INDEX(Table2xAcq.1[],_xlfn.AGGREGATE(15,6,(ROW(Tableyear1[])-ROW(INDEX(Tableyear1[],1,1))+1)/(YEAR(Tableyear1[])=YEAR(M1358)),1)),P1358+(O1358-INDEX(Table2xAcq.1[],_xlfn.AGGREGATE(15,6,(ROW(Tableyear1[])-ROW(INDEX(Tableyear1[],1,1))+1)/(YEAR(Tableyear1[])=YEAR(M1358)),1)))*$C$25,P1358-MAX($Q$2:Q1358)*$C$19),P1358)*(1+Tbill_YTM)^(1/52)</f>
        <v/>
      </c>
      <c r="Q1359" s="72">
        <f>SUM(N1359:P1359)</f>
        <v/>
      </c>
      <c r="R1359" s="72">
        <f>IF(YEAR(M1359)&lt;&gt;YEAR(M1358), R1358*EXP($C$20/52)+(-MAX(Q$2:Q1358)*$C$19), R1358*EXP($C$20/52))</f>
        <v/>
      </c>
      <c r="S1359" s="73">
        <f>Q1359/-R1359</f>
        <v/>
      </c>
      <c r="T1359" s="67" t="n"/>
      <c r="U1359" s="67" t="n"/>
      <c r="V1359" s="67" t="n"/>
    </row>
    <row r="1360">
      <c r="H1360" s="104" t="n">
        <v>40826</v>
      </c>
      <c r="I1360" s="105" t="n">
        <v>2371.93994140625</v>
      </c>
      <c r="J1360" s="106" t="n">
        <v>2.7262794971466</v>
      </c>
      <c r="K1360" s="107">
        <f>K1359*(1+Tbill_YTM)^(1/52)</f>
        <v/>
      </c>
      <c r="L1360" s="67" t="n"/>
      <c r="M1360" s="104" t="n">
        <v>40826</v>
      </c>
      <c r="N1360" s="108">
        <f>N1359*($I1360/$I1359)</f>
        <v/>
      </c>
      <c r="O1360" s="108">
        <f t="array" ref="O1360">IF(YEAR(M1360)&lt;&gt;YEAR(M1359),IF(O1359&gt;INDEX(Table2xAcq.1[],_xlfn.AGGREGATE(15,6,(ROW(Tableyear1[])-ROW(INDEX(Tableyear1[],1,1))+1)/(YEAR(Tableyear1[])=YEAR(M1359)),1)),O1359-(O1359-INDEX(Table2xAcq.1[],_xlfn.AGGREGATE(15,6,(ROW(Tableyear1[])-ROW(INDEX(Tableyear1[],1,1))+1)/(YEAR(Tableyear1[])=YEAR(M1359)),1)))*$C$25,O1359+MAX($Q$2:Q1359)*$C$19),O1359)*($J1360/$J1359)</f>
        <v/>
      </c>
      <c r="P1360" s="108">
        <f t="array" ref="P1360">IF(YEAR(M1360)&lt;&gt;YEAR(M1359),IF(O1359&gt;INDEX(Table2xAcq.1[],_xlfn.AGGREGATE(15,6,(ROW(Tableyear1[])-ROW(INDEX(Tableyear1[],1,1))+1)/(YEAR(Tableyear1[])=YEAR(M1359)),1)),P1359+(O1359-INDEX(Table2xAcq.1[],_xlfn.AGGREGATE(15,6,(ROW(Tableyear1[])-ROW(INDEX(Tableyear1[],1,1))+1)/(YEAR(Tableyear1[])=YEAR(M1359)),1)))*$C$25,P1359-MAX($Q$2:Q1359)*$C$19),P1359)*(1+Tbill_YTM)^(1/52)</f>
        <v/>
      </c>
      <c r="Q1360" s="72">
        <f>SUM(N1360:P1360)</f>
        <v/>
      </c>
      <c r="R1360" s="72">
        <f>IF(YEAR(M1360)&lt;&gt;YEAR(M1359), R1359*EXP($C$20/52)+(-MAX(Q$2:Q1359)*$C$19), R1359*EXP($C$20/52))</f>
        <v/>
      </c>
      <c r="S1360" s="73">
        <f>Q1360/-R1360</f>
        <v/>
      </c>
      <c r="T1360" s="67" t="n"/>
      <c r="U1360" s="67" t="n"/>
      <c r="V1360" s="67" t="n"/>
    </row>
    <row r="1361">
      <c r="H1361" s="104" t="n">
        <v>40833</v>
      </c>
      <c r="I1361" s="105" t="n">
        <v>2335.92993164062</v>
      </c>
      <c r="J1361" s="106" t="n">
        <v>2.64340472221374</v>
      </c>
      <c r="K1361" s="107">
        <f>K1360*(1+Tbill_YTM)^(1/52)</f>
        <v/>
      </c>
      <c r="L1361" s="67" t="n"/>
      <c r="M1361" s="104" t="n">
        <v>40833</v>
      </c>
      <c r="N1361" s="108">
        <f>N1360*($I1361/$I1360)</f>
        <v/>
      </c>
      <c r="O1361" s="108">
        <f t="array" ref="O1361">IF(YEAR(M1361)&lt;&gt;YEAR(M1360),IF(O1360&gt;INDEX(Table2xAcq.1[],_xlfn.AGGREGATE(15,6,(ROW(Tableyear1[])-ROW(INDEX(Tableyear1[],1,1))+1)/(YEAR(Tableyear1[])=YEAR(M1360)),1)),O1360-(O1360-INDEX(Table2xAcq.1[],_xlfn.AGGREGATE(15,6,(ROW(Tableyear1[])-ROW(INDEX(Tableyear1[],1,1))+1)/(YEAR(Tableyear1[])=YEAR(M1360)),1)))*$C$25,O1360+MAX($Q$2:Q1360)*$C$19),O1360)*($J1361/$J1360)</f>
        <v/>
      </c>
      <c r="P1361" s="108">
        <f t="array" ref="P1361">IF(YEAR(M1361)&lt;&gt;YEAR(M1360),IF(O1360&gt;INDEX(Table2xAcq.1[],_xlfn.AGGREGATE(15,6,(ROW(Tableyear1[])-ROW(INDEX(Tableyear1[],1,1))+1)/(YEAR(Tableyear1[])=YEAR(M1360)),1)),P1360+(O1360-INDEX(Table2xAcq.1[],_xlfn.AGGREGATE(15,6,(ROW(Tableyear1[])-ROW(INDEX(Tableyear1[],1,1))+1)/(YEAR(Tableyear1[])=YEAR(M1360)),1)))*$C$25,P1360-MAX($Q$2:Q1360)*$C$19),P1360)*(1+Tbill_YTM)^(1/52)</f>
        <v/>
      </c>
      <c r="Q1361" s="72">
        <f>SUM(N1361:P1361)</f>
        <v/>
      </c>
      <c r="R1361" s="72">
        <f>IF(YEAR(M1361)&lt;&gt;YEAR(M1360), R1360*EXP($C$20/52)+(-MAX(Q$2:Q1360)*$C$19), R1360*EXP($C$20/52))</f>
        <v/>
      </c>
      <c r="S1361" s="73">
        <f>Q1361/-R1361</f>
        <v/>
      </c>
      <c r="T1361" s="67" t="n"/>
      <c r="U1361" s="67" t="n"/>
      <c r="V1361" s="67" t="n"/>
    </row>
    <row r="1362">
      <c r="H1362" s="104" t="n">
        <v>40840</v>
      </c>
      <c r="I1362" s="105" t="n">
        <v>2401.2900390625</v>
      </c>
      <c r="J1362" s="106" t="n">
        <v>2.79141545295715</v>
      </c>
      <c r="K1362" s="107">
        <f>K1361*(1+Tbill_YTM)^(1/52)</f>
        <v/>
      </c>
      <c r="L1362" s="67" t="n"/>
      <c r="M1362" s="104" t="n">
        <v>40840</v>
      </c>
      <c r="N1362" s="108">
        <f>N1361*($I1362/$I1361)</f>
        <v/>
      </c>
      <c r="O1362" s="108">
        <f t="array" ref="O1362">IF(YEAR(M1362)&lt;&gt;YEAR(M1361),IF(O1361&gt;INDEX(Table2xAcq.1[],_xlfn.AGGREGATE(15,6,(ROW(Tableyear1[])-ROW(INDEX(Tableyear1[],1,1))+1)/(YEAR(Tableyear1[])=YEAR(M1361)),1)),O1361-(O1361-INDEX(Table2xAcq.1[],_xlfn.AGGREGATE(15,6,(ROW(Tableyear1[])-ROW(INDEX(Tableyear1[],1,1))+1)/(YEAR(Tableyear1[])=YEAR(M1361)),1)))*$C$25,O1361+MAX($Q$2:Q1361)*$C$19),O1361)*($J1362/$J1361)</f>
        <v/>
      </c>
      <c r="P1362" s="108">
        <f t="array" ref="P1362">IF(YEAR(M1362)&lt;&gt;YEAR(M1361),IF(O1361&gt;INDEX(Table2xAcq.1[],_xlfn.AGGREGATE(15,6,(ROW(Tableyear1[])-ROW(INDEX(Tableyear1[],1,1))+1)/(YEAR(Tableyear1[])=YEAR(M1361)),1)),P1361+(O1361-INDEX(Table2xAcq.1[],_xlfn.AGGREGATE(15,6,(ROW(Tableyear1[])-ROW(INDEX(Tableyear1[],1,1))+1)/(YEAR(Tableyear1[])=YEAR(M1361)),1)))*$C$25,P1361-MAX($Q$2:Q1361)*$C$19),P1361)*(1+Tbill_YTM)^(1/52)</f>
        <v/>
      </c>
      <c r="Q1362" s="72">
        <f>SUM(N1362:P1362)</f>
        <v/>
      </c>
      <c r="R1362" s="72">
        <f>IF(YEAR(M1362)&lt;&gt;YEAR(M1361), R1361*EXP($C$20/52)+(-MAX(Q$2:Q1361)*$C$19), R1361*EXP($C$20/52))</f>
        <v/>
      </c>
      <c r="S1362" s="73">
        <f>Q1362/-R1362</f>
        <v/>
      </c>
      <c r="T1362" s="67" t="n"/>
      <c r="U1362" s="67" t="n"/>
      <c r="V1362" s="67" t="n"/>
    </row>
    <row r="1363">
      <c r="H1363" s="104" t="n">
        <v>40847</v>
      </c>
      <c r="I1363" s="105" t="n">
        <v>2356.32006835937</v>
      </c>
      <c r="J1363" s="106" t="n">
        <v>2.68071365356445</v>
      </c>
      <c r="K1363" s="107">
        <f>K1362*(1+Tbill_YTM)^(1/52)</f>
        <v/>
      </c>
      <c r="L1363" s="67" t="n"/>
      <c r="M1363" s="104" t="n">
        <v>40847</v>
      </c>
      <c r="N1363" s="108">
        <f>N1362*($I1363/$I1362)</f>
        <v/>
      </c>
      <c r="O1363" s="108">
        <f t="array" ref="O1363">IF(YEAR(M1363)&lt;&gt;YEAR(M1362),IF(O1362&gt;INDEX(Table2xAcq.1[],_xlfn.AGGREGATE(15,6,(ROW(Tableyear1[])-ROW(INDEX(Tableyear1[],1,1))+1)/(YEAR(Tableyear1[])=YEAR(M1362)),1)),O1362-(O1362-INDEX(Table2xAcq.1[],_xlfn.AGGREGATE(15,6,(ROW(Tableyear1[])-ROW(INDEX(Tableyear1[],1,1))+1)/(YEAR(Tableyear1[])=YEAR(M1362)),1)))*$C$25,O1362+MAX($Q$2:Q1362)*$C$19),O1362)*($J1363/$J1362)</f>
        <v/>
      </c>
      <c r="P1363" s="108">
        <f t="array" ref="P1363">IF(YEAR(M1363)&lt;&gt;YEAR(M1362),IF(O1362&gt;INDEX(Table2xAcq.1[],_xlfn.AGGREGATE(15,6,(ROW(Tableyear1[])-ROW(INDEX(Tableyear1[],1,1))+1)/(YEAR(Tableyear1[])=YEAR(M1362)),1)),P1362+(O1362-INDEX(Table2xAcq.1[],_xlfn.AGGREGATE(15,6,(ROW(Tableyear1[])-ROW(INDEX(Tableyear1[],1,1))+1)/(YEAR(Tableyear1[])=YEAR(M1362)),1)))*$C$25,P1362-MAX($Q$2:Q1362)*$C$19),P1362)*(1+Tbill_YTM)^(1/52)</f>
        <v/>
      </c>
      <c r="Q1363" s="72">
        <f>SUM(N1363:P1363)</f>
        <v/>
      </c>
      <c r="R1363" s="72">
        <f>IF(YEAR(M1363)&lt;&gt;YEAR(M1362), R1362*EXP($C$20/52)+(-MAX(Q$2:Q1362)*$C$19), R1362*EXP($C$20/52))</f>
        <v/>
      </c>
      <c r="S1363" s="73">
        <f>Q1363/-R1363</f>
        <v/>
      </c>
      <c r="T1363" s="67" t="n"/>
      <c r="U1363" s="67" t="n"/>
      <c r="V1363" s="67" t="n"/>
    </row>
    <row r="1364">
      <c r="H1364" s="104" t="n">
        <v>40854</v>
      </c>
      <c r="I1364" s="105" t="n">
        <v>2355.78002929687</v>
      </c>
      <c r="J1364" s="106" t="n">
        <v>2.67735075950622</v>
      </c>
      <c r="K1364" s="107">
        <f>K1363*(1+Tbill_YTM)^(1/52)</f>
        <v/>
      </c>
      <c r="L1364" s="67" t="n"/>
      <c r="M1364" s="104" t="n">
        <v>40854</v>
      </c>
      <c r="N1364" s="108">
        <f>N1363*($I1364/$I1363)</f>
        <v/>
      </c>
      <c r="O1364" s="108">
        <f t="array" ref="O1364">IF(YEAR(M1364)&lt;&gt;YEAR(M1363),IF(O1363&gt;INDEX(Table2xAcq.1[],_xlfn.AGGREGATE(15,6,(ROW(Tableyear1[])-ROW(INDEX(Tableyear1[],1,1))+1)/(YEAR(Tableyear1[])=YEAR(M1363)),1)),O1363-(O1363-INDEX(Table2xAcq.1[],_xlfn.AGGREGATE(15,6,(ROW(Tableyear1[])-ROW(INDEX(Tableyear1[],1,1))+1)/(YEAR(Tableyear1[])=YEAR(M1363)),1)))*$C$25,O1363+MAX($Q$2:Q1363)*$C$19),O1363)*($J1364/$J1363)</f>
        <v/>
      </c>
      <c r="P1364" s="108">
        <f t="array" ref="P1364">IF(YEAR(M1364)&lt;&gt;YEAR(M1363),IF(O1363&gt;INDEX(Table2xAcq.1[],_xlfn.AGGREGATE(15,6,(ROW(Tableyear1[])-ROW(INDEX(Tableyear1[],1,1))+1)/(YEAR(Tableyear1[])=YEAR(M1363)),1)),P1363+(O1363-INDEX(Table2xAcq.1[],_xlfn.AGGREGATE(15,6,(ROW(Tableyear1[])-ROW(INDEX(Tableyear1[],1,1))+1)/(YEAR(Tableyear1[])=YEAR(M1363)),1)))*$C$25,P1363-MAX($Q$2:Q1363)*$C$19),P1363)*(1+Tbill_YTM)^(1/52)</f>
        <v/>
      </c>
      <c r="Q1364" s="72">
        <f>SUM(N1364:P1364)</f>
        <v/>
      </c>
      <c r="R1364" s="72">
        <f>IF(YEAR(M1364)&lt;&gt;YEAR(M1363), R1363*EXP($C$20/52)+(-MAX(Q$2:Q1363)*$C$19), R1363*EXP($C$20/52))</f>
        <v/>
      </c>
      <c r="S1364" s="73">
        <f>Q1364/-R1364</f>
        <v/>
      </c>
      <c r="T1364" s="67" t="n"/>
      <c r="U1364" s="67" t="n"/>
      <c r="V1364" s="67" t="n"/>
    </row>
    <row r="1365">
      <c r="H1365" s="104" t="n">
        <v>40861</v>
      </c>
      <c r="I1365" s="105" t="n">
        <v>2253.94995117187</v>
      </c>
      <c r="J1365" s="106" t="n">
        <v>2.45441579818725</v>
      </c>
      <c r="K1365" s="107">
        <f>K1364*(1+Tbill_YTM)^(1/52)</f>
        <v/>
      </c>
      <c r="L1365" s="67" t="n"/>
      <c r="M1365" s="104" t="n">
        <v>40861</v>
      </c>
      <c r="N1365" s="108">
        <f>N1364*($I1365/$I1364)</f>
        <v/>
      </c>
      <c r="O1365" s="108">
        <f t="array" ref="O1365">IF(YEAR(M1365)&lt;&gt;YEAR(M1364),IF(O1364&gt;INDEX(Table2xAcq.1[],_xlfn.AGGREGATE(15,6,(ROW(Tableyear1[])-ROW(INDEX(Tableyear1[],1,1))+1)/(YEAR(Tableyear1[])=YEAR(M1364)),1)),O1364-(O1364-INDEX(Table2xAcq.1[],_xlfn.AGGREGATE(15,6,(ROW(Tableyear1[])-ROW(INDEX(Tableyear1[],1,1))+1)/(YEAR(Tableyear1[])=YEAR(M1364)),1)))*$C$25,O1364+MAX($Q$2:Q1364)*$C$19),O1364)*($J1365/$J1364)</f>
        <v/>
      </c>
      <c r="P1365" s="108">
        <f t="array" ref="P1365">IF(YEAR(M1365)&lt;&gt;YEAR(M1364),IF(O1364&gt;INDEX(Table2xAcq.1[],_xlfn.AGGREGATE(15,6,(ROW(Tableyear1[])-ROW(INDEX(Tableyear1[],1,1))+1)/(YEAR(Tableyear1[])=YEAR(M1364)),1)),P1364+(O1364-INDEX(Table2xAcq.1[],_xlfn.AGGREGATE(15,6,(ROW(Tableyear1[])-ROW(INDEX(Tableyear1[],1,1))+1)/(YEAR(Tableyear1[])=YEAR(M1364)),1)))*$C$25,P1364-MAX($Q$2:Q1364)*$C$19),P1364)*(1+Tbill_YTM)^(1/52)</f>
        <v/>
      </c>
      <c r="Q1365" s="72">
        <f>SUM(N1365:P1365)</f>
        <v/>
      </c>
      <c r="R1365" s="72">
        <f>IF(YEAR(M1365)&lt;&gt;YEAR(M1364), R1364*EXP($C$20/52)+(-MAX(Q$2:Q1364)*$C$19), R1364*EXP($C$20/52))</f>
        <v/>
      </c>
      <c r="S1365" s="73">
        <f>Q1365/-R1365</f>
        <v/>
      </c>
      <c r="T1365" s="67" t="n"/>
      <c r="U1365" s="67" t="n"/>
      <c r="V1365" s="67" t="n"/>
    </row>
    <row r="1366">
      <c r="H1366" s="104" t="n">
        <v>40868</v>
      </c>
      <c r="I1366" s="105" t="n">
        <v>2150.8798828125</v>
      </c>
      <c r="J1366" s="106" t="n">
        <v>2.23331642150878</v>
      </c>
      <c r="K1366" s="107">
        <f>K1365*(1+Tbill_YTM)^(1/52)</f>
        <v/>
      </c>
      <c r="L1366" s="67" t="n"/>
      <c r="M1366" s="104" t="n">
        <v>40868</v>
      </c>
      <c r="N1366" s="108">
        <f>N1365*($I1366/$I1365)</f>
        <v/>
      </c>
      <c r="O1366" s="108">
        <f t="array" ref="O1366">IF(YEAR(M1366)&lt;&gt;YEAR(M1365),IF(O1365&gt;INDEX(Table2xAcq.1[],_xlfn.AGGREGATE(15,6,(ROW(Tableyear1[])-ROW(INDEX(Tableyear1[],1,1))+1)/(YEAR(Tableyear1[])=YEAR(M1365)),1)),O1365-(O1365-INDEX(Table2xAcq.1[],_xlfn.AGGREGATE(15,6,(ROW(Tableyear1[])-ROW(INDEX(Tableyear1[],1,1))+1)/(YEAR(Tableyear1[])=YEAR(M1365)),1)))*$C$25,O1365+MAX($Q$2:Q1365)*$C$19),O1365)*($J1366/$J1365)</f>
        <v/>
      </c>
      <c r="P1366" s="108">
        <f t="array" ref="P1366">IF(YEAR(M1366)&lt;&gt;YEAR(M1365),IF(O1365&gt;INDEX(Table2xAcq.1[],_xlfn.AGGREGATE(15,6,(ROW(Tableyear1[])-ROW(INDEX(Tableyear1[],1,1))+1)/(YEAR(Tableyear1[])=YEAR(M1365)),1)),P1365+(O1365-INDEX(Table2xAcq.1[],_xlfn.AGGREGATE(15,6,(ROW(Tableyear1[])-ROW(INDEX(Tableyear1[],1,1))+1)/(YEAR(Tableyear1[])=YEAR(M1365)),1)))*$C$25,P1365-MAX($Q$2:Q1365)*$C$19),P1365)*(1+Tbill_YTM)^(1/52)</f>
        <v/>
      </c>
      <c r="Q1366" s="72">
        <f>SUM(N1366:P1366)</f>
        <v/>
      </c>
      <c r="R1366" s="72">
        <f>IF(YEAR(M1366)&lt;&gt;YEAR(M1365), R1365*EXP($C$20/52)+(-MAX(Q$2:Q1365)*$C$19), R1365*EXP($C$20/52))</f>
        <v/>
      </c>
      <c r="S1366" s="73">
        <f>Q1366/-R1366</f>
        <v/>
      </c>
      <c r="T1366" s="67" t="n"/>
      <c r="U1366" s="67" t="n"/>
      <c r="V1366" s="67" t="n"/>
    </row>
    <row r="1367">
      <c r="H1367" s="104" t="n">
        <v>40875</v>
      </c>
      <c r="I1367" s="105" t="n">
        <v>2302.0400390625</v>
      </c>
      <c r="J1367" s="106" t="n">
        <v>2.54921555519104</v>
      </c>
      <c r="K1367" s="107">
        <f>K1366*(1+Tbill_YTM)^(1/52)</f>
        <v/>
      </c>
      <c r="L1367" s="67" t="n"/>
      <c r="M1367" s="104" t="n">
        <v>40875</v>
      </c>
      <c r="N1367" s="108">
        <f>N1366*($I1367/$I1366)</f>
        <v/>
      </c>
      <c r="O1367" s="108">
        <f t="array" ref="O1367">IF(YEAR(M1367)&lt;&gt;YEAR(M1366),IF(O1366&gt;INDEX(Table2xAcq.1[],_xlfn.AGGREGATE(15,6,(ROW(Tableyear1[])-ROW(INDEX(Tableyear1[],1,1))+1)/(YEAR(Tableyear1[])=YEAR(M1366)),1)),O1366-(O1366-INDEX(Table2xAcq.1[],_xlfn.AGGREGATE(15,6,(ROW(Tableyear1[])-ROW(INDEX(Tableyear1[],1,1))+1)/(YEAR(Tableyear1[])=YEAR(M1366)),1)))*$C$25,O1366+MAX($Q$2:Q1366)*$C$19),O1366)*($J1367/$J1366)</f>
        <v/>
      </c>
      <c r="P1367" s="108">
        <f t="array" ref="P1367">IF(YEAR(M1367)&lt;&gt;YEAR(M1366),IF(O1366&gt;INDEX(Table2xAcq.1[],_xlfn.AGGREGATE(15,6,(ROW(Tableyear1[])-ROW(INDEX(Tableyear1[],1,1))+1)/(YEAR(Tableyear1[])=YEAR(M1366)),1)),P1366+(O1366-INDEX(Table2xAcq.1[],_xlfn.AGGREGATE(15,6,(ROW(Tableyear1[])-ROW(INDEX(Tableyear1[],1,1))+1)/(YEAR(Tableyear1[])=YEAR(M1366)),1)))*$C$25,P1366-MAX($Q$2:Q1366)*$C$19),P1366)*(1+Tbill_YTM)^(1/52)</f>
        <v/>
      </c>
      <c r="Q1367" s="72">
        <f>SUM(N1367:P1367)</f>
        <v/>
      </c>
      <c r="R1367" s="72">
        <f>IF(YEAR(M1367)&lt;&gt;YEAR(M1366), R1366*EXP($C$20/52)+(-MAX(Q$2:Q1366)*$C$19), R1366*EXP($C$20/52))</f>
        <v/>
      </c>
      <c r="S1367" s="73">
        <f>Q1367/-R1367</f>
        <v/>
      </c>
      <c r="T1367" s="67" t="n"/>
      <c r="U1367" s="67" t="n"/>
      <c r="V1367" s="67" t="n"/>
    </row>
    <row r="1368">
      <c r="H1368" s="104" t="n">
        <v>40882</v>
      </c>
      <c r="I1368" s="105" t="n">
        <v>2318.67993164062</v>
      </c>
      <c r="J1368" s="106" t="n">
        <v>2.58805465698242</v>
      </c>
      <c r="K1368" s="107">
        <f>K1367*(1+Tbill_YTM)^(1/52)</f>
        <v/>
      </c>
      <c r="L1368" s="67" t="n"/>
      <c r="M1368" s="104" t="n">
        <v>40882</v>
      </c>
      <c r="N1368" s="108">
        <f>N1367*($I1368/$I1367)</f>
        <v/>
      </c>
      <c r="O1368" s="108">
        <f t="array" ref="O1368">IF(YEAR(M1368)&lt;&gt;YEAR(M1367),IF(O1367&gt;INDEX(Table2xAcq.1[],_xlfn.AGGREGATE(15,6,(ROW(Tableyear1[])-ROW(INDEX(Tableyear1[],1,1))+1)/(YEAR(Tableyear1[])=YEAR(M1367)),1)),O1367-(O1367-INDEX(Table2xAcq.1[],_xlfn.AGGREGATE(15,6,(ROW(Tableyear1[])-ROW(INDEX(Tableyear1[],1,1))+1)/(YEAR(Tableyear1[])=YEAR(M1367)),1)))*$C$25,O1367+MAX($Q$2:Q1367)*$C$19),O1367)*($J1368/$J1367)</f>
        <v/>
      </c>
      <c r="P1368" s="108">
        <f t="array" ref="P1368">IF(YEAR(M1368)&lt;&gt;YEAR(M1367),IF(O1367&gt;INDEX(Table2xAcq.1[],_xlfn.AGGREGATE(15,6,(ROW(Tableyear1[])-ROW(INDEX(Tableyear1[],1,1))+1)/(YEAR(Tableyear1[])=YEAR(M1367)),1)),P1367+(O1367-INDEX(Table2xAcq.1[],_xlfn.AGGREGATE(15,6,(ROW(Tableyear1[])-ROW(INDEX(Tableyear1[],1,1))+1)/(YEAR(Tableyear1[])=YEAR(M1367)),1)))*$C$25,P1367-MAX($Q$2:Q1367)*$C$19),P1367)*(1+Tbill_YTM)^(1/52)</f>
        <v/>
      </c>
      <c r="Q1368" s="72">
        <f>SUM(N1368:P1368)</f>
        <v/>
      </c>
      <c r="R1368" s="72">
        <f>IF(YEAR(M1368)&lt;&gt;YEAR(M1367), R1367*EXP($C$20/52)+(-MAX(Q$2:Q1367)*$C$19), R1367*EXP($C$20/52))</f>
        <v/>
      </c>
      <c r="S1368" s="73">
        <f>Q1368/-R1368</f>
        <v/>
      </c>
      <c r="T1368" s="67" t="n"/>
      <c r="U1368" s="67" t="n"/>
      <c r="V1368" s="67" t="n"/>
    </row>
    <row r="1369">
      <c r="H1369" s="104" t="n">
        <v>40889</v>
      </c>
      <c r="I1369" s="105" t="n">
        <v>2238.17993164062</v>
      </c>
      <c r="J1369" s="106" t="n">
        <v>2.4051809310913</v>
      </c>
      <c r="K1369" s="107">
        <f>K1368*(1+Tbill_YTM)^(1/52)</f>
        <v/>
      </c>
      <c r="L1369" s="67" t="n"/>
      <c r="M1369" s="104" t="n">
        <v>40889</v>
      </c>
      <c r="N1369" s="108">
        <f>N1368*($I1369/$I1368)</f>
        <v/>
      </c>
      <c r="O1369" s="108">
        <f t="array" ref="O1369">IF(YEAR(M1369)&lt;&gt;YEAR(M1368),IF(O1368&gt;INDEX(Table2xAcq.1[],_xlfn.AGGREGATE(15,6,(ROW(Tableyear1[])-ROW(INDEX(Tableyear1[],1,1))+1)/(YEAR(Tableyear1[])=YEAR(M1368)),1)),O1368-(O1368-INDEX(Table2xAcq.1[],_xlfn.AGGREGATE(15,6,(ROW(Tableyear1[])-ROW(INDEX(Tableyear1[],1,1))+1)/(YEAR(Tableyear1[])=YEAR(M1368)),1)))*$C$25,O1368+MAX($Q$2:Q1368)*$C$19),O1368)*($J1369/$J1368)</f>
        <v/>
      </c>
      <c r="P1369" s="108">
        <f t="array" ref="P1369">IF(YEAR(M1369)&lt;&gt;YEAR(M1368),IF(O1368&gt;INDEX(Table2xAcq.1[],_xlfn.AGGREGATE(15,6,(ROW(Tableyear1[])-ROW(INDEX(Tableyear1[],1,1))+1)/(YEAR(Tableyear1[])=YEAR(M1368)),1)),P1368+(O1368-INDEX(Table2xAcq.1[],_xlfn.AGGREGATE(15,6,(ROW(Tableyear1[])-ROW(INDEX(Tableyear1[],1,1))+1)/(YEAR(Tableyear1[])=YEAR(M1368)),1)))*$C$25,P1368-MAX($Q$2:Q1368)*$C$19),P1368)*(1+Tbill_YTM)^(1/52)</f>
        <v/>
      </c>
      <c r="Q1369" s="72">
        <f>SUM(N1369:P1369)</f>
        <v/>
      </c>
      <c r="R1369" s="72">
        <f>IF(YEAR(M1369)&lt;&gt;YEAR(M1368), R1368*EXP($C$20/52)+(-MAX(Q$2:Q1368)*$C$19), R1368*EXP($C$20/52))</f>
        <v/>
      </c>
      <c r="S1369" s="73">
        <f>Q1369/-R1369</f>
        <v/>
      </c>
      <c r="T1369" s="67" t="n"/>
      <c r="U1369" s="67" t="n"/>
      <c r="V1369" s="67" t="n"/>
    </row>
    <row r="1370">
      <c r="H1370" s="104" t="n">
        <v>40896</v>
      </c>
      <c r="I1370" s="105" t="n">
        <v>2287.57006835937</v>
      </c>
      <c r="J1370" s="106" t="n">
        <v>2.51190710067749</v>
      </c>
      <c r="K1370" s="107">
        <f>K1369*(1+Tbill_YTM)^(1/52)</f>
        <v/>
      </c>
      <c r="L1370" s="67" t="n"/>
      <c r="M1370" s="104" t="n">
        <v>40896</v>
      </c>
      <c r="N1370" s="108">
        <f>N1369*($I1370/$I1369)</f>
        <v/>
      </c>
      <c r="O1370" s="108">
        <f t="array" ref="O1370">IF(YEAR(M1370)&lt;&gt;YEAR(M1369),IF(O1369&gt;INDEX(Table2xAcq.1[],_xlfn.AGGREGATE(15,6,(ROW(Tableyear1[])-ROW(INDEX(Tableyear1[],1,1))+1)/(YEAR(Tableyear1[])=YEAR(M1369)),1)),O1369-(O1369-INDEX(Table2xAcq.1[],_xlfn.AGGREGATE(15,6,(ROW(Tableyear1[])-ROW(INDEX(Tableyear1[],1,1))+1)/(YEAR(Tableyear1[])=YEAR(M1369)),1)))*$C$25,O1369+MAX($Q$2:Q1369)*$C$19),O1369)*($J1370/$J1369)</f>
        <v/>
      </c>
      <c r="P1370" s="108">
        <f t="array" ref="P1370">IF(YEAR(M1370)&lt;&gt;YEAR(M1369),IF(O1369&gt;INDEX(Table2xAcq.1[],_xlfn.AGGREGATE(15,6,(ROW(Tableyear1[])-ROW(INDEX(Tableyear1[],1,1))+1)/(YEAR(Tableyear1[])=YEAR(M1369)),1)),P1369+(O1369-INDEX(Table2xAcq.1[],_xlfn.AGGREGATE(15,6,(ROW(Tableyear1[])-ROW(INDEX(Tableyear1[],1,1))+1)/(YEAR(Tableyear1[])=YEAR(M1369)),1)))*$C$25,P1369-MAX($Q$2:Q1369)*$C$19),P1369)*(1+Tbill_YTM)^(1/52)</f>
        <v/>
      </c>
      <c r="Q1370" s="72">
        <f>SUM(N1370:P1370)</f>
        <v/>
      </c>
      <c r="R1370" s="72">
        <f>IF(YEAR(M1370)&lt;&gt;YEAR(M1369), R1369*EXP($C$20/52)+(-MAX(Q$2:Q1369)*$C$19), R1369*EXP($C$20/52))</f>
        <v/>
      </c>
      <c r="S1370" s="73">
        <f>Q1370/-R1370</f>
        <v/>
      </c>
      <c r="T1370" s="67" t="n"/>
      <c r="U1370" s="67" t="n"/>
      <c r="V1370" s="67" t="n"/>
    </row>
    <row r="1371" ht="17.5" customHeight="1" s="15">
      <c r="A1371" s="4" t="n"/>
      <c r="G1371" s="110" t="inlineStr">
        <is>
          <t>year-end</t>
        </is>
      </c>
      <c r="H1371" s="111" t="n">
        <v>40903</v>
      </c>
      <c r="I1371" s="112" t="n">
        <v>2277.830078125</v>
      </c>
      <c r="J1371" s="113" t="n">
        <v>2.49111294746398</v>
      </c>
      <c r="K1371" s="114">
        <f>K1370*(1+Tbill_YTM)^(1/52)</f>
        <v/>
      </c>
      <c r="L1371" s="114" t="n"/>
      <c r="M1371" s="111" t="n">
        <v>40903</v>
      </c>
      <c r="N1371" s="118">
        <f>N1370*($I1371/$I1370)</f>
        <v/>
      </c>
      <c r="O1371" s="115">
        <f t="array" ref="O1371">IF(YEAR(M1371)&lt;&gt;YEAR(M1370),IF(O1370&gt;INDEX(Table2xAcq.1[],_xlfn.AGGREGATE(15,6,(ROW(Tableyear1[])-ROW(INDEX(Tableyear1[],1,1))+1)/(YEAR(Tableyear1[])=YEAR(M1370)),1)),O1370-(O1370-INDEX(Table2xAcq.1[],_xlfn.AGGREGATE(15,6,(ROW(Tableyear1[])-ROW(INDEX(Tableyear1[],1,1))+1)/(YEAR(Tableyear1[])=YEAR(M1370)),1)))*$C$25,O1370+MAX($Q$2:Q1370)*$C$19),O1370)*($J1371/$J1370)</f>
        <v/>
      </c>
      <c r="P1371" s="115">
        <f t="array" ref="P1371">IF(YEAR(M1371)&lt;&gt;YEAR(M1370),IF(O1370&gt;INDEX(Table2xAcq.1[],_xlfn.AGGREGATE(15,6,(ROW(Tableyear1[])-ROW(INDEX(Tableyear1[],1,1))+1)/(YEAR(Tableyear1[])=YEAR(M1370)),1)),P1370+(O1370-INDEX(Table2xAcq.1[],_xlfn.AGGREGATE(15,6,(ROW(Tableyear1[])-ROW(INDEX(Tableyear1[],1,1))+1)/(YEAR(Tableyear1[])=YEAR(M1370)),1)))*$C$25,P1370-MAX($Q$2:Q1370)*$C$19),P1370)*(1+Tbill_YTM)^(1/52)</f>
        <v/>
      </c>
      <c r="Q1371" s="116">
        <f>SUM(N1371:P1371)</f>
        <v/>
      </c>
      <c r="R1371" s="119">
        <f>IF(YEAR(M1371)&lt;&gt;YEAR(M1370), R1370*EXP($C$20/52)+(-MAX(Q$2:Q1370)*$C$19), R1370*EXP($C$20/52))</f>
        <v/>
      </c>
      <c r="S1371" s="117">
        <f>Q1371/-R1371</f>
        <v/>
      </c>
      <c r="T1371" s="110" t="n"/>
      <c r="U1371" s="110" t="n"/>
      <c r="V1371" s="110" t="n"/>
    </row>
    <row r="1372" ht="17.5" customHeight="1" s="15">
      <c r="H1372" s="104" t="n">
        <v>40910</v>
      </c>
      <c r="I1372" s="105" t="n">
        <v>2356.169921875</v>
      </c>
      <c r="J1372" s="106" t="n">
        <v>2.66542339324951</v>
      </c>
      <c r="K1372" s="107">
        <f>K1371*(1+Tbill_YTM)^(1/52)</f>
        <v/>
      </c>
      <c r="L1372" s="67" t="n"/>
      <c r="M1372" s="104" t="n">
        <v>40910</v>
      </c>
      <c r="N1372" s="108">
        <f>N1371*($I1372/$I1371)</f>
        <v/>
      </c>
      <c r="O1372" s="108">
        <f t="array" ref="O1372">IF(YEAR(M1372)&lt;&gt;YEAR(M1371),IF(O1371&gt;INDEX(Table2xAcq.1[],_xlfn.AGGREGATE(15,6,(ROW(Tableyear1[])-ROW(INDEX(Tableyear1[],1,1))+1)/(YEAR(Tableyear1[])=YEAR(M1371)),1)),O1371-(O1371-INDEX(Table2xAcq.1[],_xlfn.AGGREGATE(15,6,(ROW(Tableyear1[])-ROW(INDEX(Tableyear1[],1,1))+1)/(YEAR(Tableyear1[])=YEAR(M1371)),1)))*$C$25,O1371+MAX($Q$2:Q1371)*$C$19),O1371)*($J1372/$J1371)</f>
        <v/>
      </c>
      <c r="P1372" s="108">
        <f t="array" ref="P1372">IF(YEAR(M1372)&lt;&gt;YEAR(M1371),IF(O1371&gt;INDEX(Table2xAcq.1[],_xlfn.AGGREGATE(15,6,(ROW(Tableyear1[])-ROW(INDEX(Tableyear1[],1,1))+1)/(YEAR(Tableyear1[])=YEAR(M1371)),1)),P1371+(O1371-INDEX(Table2xAcq.1[],_xlfn.AGGREGATE(15,6,(ROW(Tableyear1[])-ROW(INDEX(Tableyear1[],1,1))+1)/(YEAR(Tableyear1[])=YEAR(M1371)),1)))*$C$25,P1371-MAX($Q$2:Q1371)*$C$19),P1371)*(1+Tbill_YTM)^(1/52)</f>
        <v/>
      </c>
      <c r="Q1372" s="72">
        <f>SUM(N1372:P1372)</f>
        <v/>
      </c>
      <c r="R1372" s="72">
        <f>IF(YEAR(M1372)&lt;&gt;YEAR(M1371), R1371*EXP($C$20/52)+(-MAX(Q$2:Q1371)*$C$19), R1371*EXP($C$20/52))</f>
        <v/>
      </c>
      <c r="S1372" s="73">
        <f>Q1372/-R1372</f>
        <v/>
      </c>
      <c r="T1372" s="67" t="n"/>
      <c r="U1372" s="67" t="n"/>
      <c r="V1372" s="67" t="n"/>
    </row>
    <row r="1373">
      <c r="H1373" s="104" t="n">
        <v>40917</v>
      </c>
      <c r="I1373" s="105" t="n">
        <v>2371.97998046875</v>
      </c>
      <c r="J1373" s="106" t="n">
        <v>2.70334339141845</v>
      </c>
      <c r="K1373" s="107">
        <f>K1372*(1+Tbill_YTM)^(1/52)</f>
        <v/>
      </c>
      <c r="L1373" s="67" t="n"/>
      <c r="M1373" s="104" t="n">
        <v>40917</v>
      </c>
      <c r="N1373" s="108">
        <f>N1372*($I1373/$I1372)</f>
        <v/>
      </c>
      <c r="O1373" s="108">
        <f t="array" ref="O1373">IF(YEAR(M1373)&lt;&gt;YEAR(M1372),IF(O1372&gt;INDEX(Table2xAcq.1[],_xlfn.AGGREGATE(15,6,(ROW(Tableyear1[])-ROW(INDEX(Tableyear1[],1,1))+1)/(YEAR(Tableyear1[])=YEAR(M1372)),1)),O1372-(O1372-INDEX(Table2xAcq.1[],_xlfn.AGGREGATE(15,6,(ROW(Tableyear1[])-ROW(INDEX(Tableyear1[],1,1))+1)/(YEAR(Tableyear1[])=YEAR(M1372)),1)))*$C$25,O1372+MAX($Q$2:Q1372)*$C$19),O1372)*($J1373/$J1372)</f>
        <v/>
      </c>
      <c r="P1373" s="108">
        <f t="array" ref="P1373">IF(YEAR(M1373)&lt;&gt;YEAR(M1372),IF(O1372&gt;INDEX(Table2xAcq.1[],_xlfn.AGGREGATE(15,6,(ROW(Tableyear1[])-ROW(INDEX(Tableyear1[],1,1))+1)/(YEAR(Tableyear1[])=YEAR(M1372)),1)),P1372+(O1372-INDEX(Table2xAcq.1[],_xlfn.AGGREGATE(15,6,(ROW(Tableyear1[])-ROW(INDEX(Tableyear1[],1,1))+1)/(YEAR(Tableyear1[])=YEAR(M1372)),1)))*$C$25,P1372-MAX($Q$2:Q1372)*$C$19),P1372)*(1+Tbill_YTM)^(1/52)</f>
        <v/>
      </c>
      <c r="Q1373" s="72">
        <f>SUM(N1373:P1373)</f>
        <v/>
      </c>
      <c r="R1373" s="72">
        <f>IF(YEAR(M1373)&lt;&gt;YEAR(M1372), R1372*EXP($C$20/52)+(-MAX(Q$2:Q1372)*$C$19), R1372*EXP($C$20/52))</f>
        <v/>
      </c>
      <c r="S1373" s="73">
        <f>Q1373/-R1373</f>
        <v/>
      </c>
      <c r="T1373" s="67" t="n"/>
      <c r="U1373" s="67" t="n"/>
      <c r="V1373" s="67" t="n"/>
    </row>
    <row r="1374">
      <c r="H1374" s="104" t="n">
        <v>40924</v>
      </c>
      <c r="I1374" s="105" t="n">
        <v>2437.02001953125</v>
      </c>
      <c r="J1374" s="106" t="n">
        <v>2.85074281692504</v>
      </c>
      <c r="K1374" s="107">
        <f>K1373*(1+Tbill_YTM)^(1/52)</f>
        <v/>
      </c>
      <c r="L1374" s="67" t="n"/>
      <c r="M1374" s="104" t="n">
        <v>40924</v>
      </c>
      <c r="N1374" s="108">
        <f>N1373*($I1374/$I1373)</f>
        <v/>
      </c>
      <c r="O1374" s="108">
        <f t="array" ref="O1374">IF(YEAR(M1374)&lt;&gt;YEAR(M1373),IF(O1373&gt;INDEX(Table2xAcq.1[],_xlfn.AGGREGATE(15,6,(ROW(Tableyear1[])-ROW(INDEX(Tableyear1[],1,1))+1)/(YEAR(Tableyear1[])=YEAR(M1373)),1)),O1373-(O1373-INDEX(Table2xAcq.1[],_xlfn.AGGREGATE(15,6,(ROW(Tableyear1[])-ROW(INDEX(Tableyear1[],1,1))+1)/(YEAR(Tableyear1[])=YEAR(M1373)),1)))*$C$25,O1373+MAX($Q$2:Q1373)*$C$19),O1373)*($J1374/$J1373)</f>
        <v/>
      </c>
      <c r="P1374" s="108">
        <f t="array" ref="P1374">IF(YEAR(M1374)&lt;&gt;YEAR(M1373),IF(O1373&gt;INDEX(Table2xAcq.1[],_xlfn.AGGREGATE(15,6,(ROW(Tableyear1[])-ROW(INDEX(Tableyear1[],1,1))+1)/(YEAR(Tableyear1[])=YEAR(M1373)),1)),P1373+(O1373-INDEX(Table2xAcq.1[],_xlfn.AGGREGATE(15,6,(ROW(Tableyear1[])-ROW(INDEX(Tableyear1[],1,1))+1)/(YEAR(Tableyear1[])=YEAR(M1373)),1)))*$C$25,P1373-MAX($Q$2:Q1373)*$C$19),P1373)*(1+Tbill_YTM)^(1/52)</f>
        <v/>
      </c>
      <c r="Q1374" s="72">
        <f>SUM(N1374:P1374)</f>
        <v/>
      </c>
      <c r="R1374" s="72">
        <f>IF(YEAR(M1374)&lt;&gt;YEAR(M1373), R1373*EXP($C$20/52)+(-MAX(Q$2:Q1373)*$C$19), R1373*EXP($C$20/52))</f>
        <v/>
      </c>
      <c r="S1374" s="73">
        <f>Q1374/-R1374</f>
        <v/>
      </c>
      <c r="T1374" s="67" t="n"/>
      <c r="U1374" s="67" t="n"/>
      <c r="V1374" s="67" t="n"/>
    </row>
    <row r="1375">
      <c r="H1375" s="104" t="n">
        <v>40931</v>
      </c>
      <c r="I1375" s="105" t="n">
        <v>2461.77001953125</v>
      </c>
      <c r="J1375" s="106" t="n">
        <v>2.91098713874816</v>
      </c>
      <c r="K1375" s="107">
        <f>K1374*(1+Tbill_YTM)^(1/52)</f>
        <v/>
      </c>
      <c r="L1375" s="67" t="n"/>
      <c r="M1375" s="104" t="n">
        <v>40931</v>
      </c>
      <c r="N1375" s="108">
        <f>N1374*($I1375/$I1374)</f>
        <v/>
      </c>
      <c r="O1375" s="108">
        <f t="array" ref="O1375">IF(YEAR(M1375)&lt;&gt;YEAR(M1374),IF(O1374&gt;INDEX(Table2xAcq.1[],_xlfn.AGGREGATE(15,6,(ROW(Tableyear1[])-ROW(INDEX(Tableyear1[],1,1))+1)/(YEAR(Tableyear1[])=YEAR(M1374)),1)),O1374-(O1374-INDEX(Table2xAcq.1[],_xlfn.AGGREGATE(15,6,(ROW(Tableyear1[])-ROW(INDEX(Tableyear1[],1,1))+1)/(YEAR(Tableyear1[])=YEAR(M1374)),1)))*$C$25,O1374+MAX($Q$2:Q1374)*$C$19),O1374)*($J1375/$J1374)</f>
        <v/>
      </c>
      <c r="P1375" s="108">
        <f t="array" ref="P1375">IF(YEAR(M1375)&lt;&gt;YEAR(M1374),IF(O1374&gt;INDEX(Table2xAcq.1[],_xlfn.AGGREGATE(15,6,(ROW(Tableyear1[])-ROW(INDEX(Tableyear1[],1,1))+1)/(YEAR(Tableyear1[])=YEAR(M1374)),1)),P1374+(O1374-INDEX(Table2xAcq.1[],_xlfn.AGGREGATE(15,6,(ROW(Tableyear1[])-ROW(INDEX(Tableyear1[],1,1))+1)/(YEAR(Tableyear1[])=YEAR(M1374)),1)))*$C$25,P1374-MAX($Q$2:Q1374)*$C$19),P1374)*(1+Tbill_YTM)^(1/52)</f>
        <v/>
      </c>
      <c r="Q1375" s="72">
        <f>SUM(N1375:P1375)</f>
        <v/>
      </c>
      <c r="R1375" s="72">
        <f>IF(YEAR(M1375)&lt;&gt;YEAR(M1374), R1374*EXP($C$20/52)+(-MAX(Q$2:Q1374)*$C$19), R1374*EXP($C$20/52))</f>
        <v/>
      </c>
      <c r="S1375" s="73">
        <f>Q1375/-R1375</f>
        <v/>
      </c>
      <c r="T1375" s="67" t="n"/>
      <c r="U1375" s="67" t="n"/>
      <c r="V1375" s="67" t="n"/>
    </row>
    <row r="1376">
      <c r="H1376" s="104" t="n">
        <v>40938</v>
      </c>
      <c r="I1376" s="105" t="n">
        <v>2529.169921875</v>
      </c>
      <c r="J1376" s="106" t="n">
        <v>3.06908965110778</v>
      </c>
      <c r="K1376" s="107">
        <f>K1375*(1+Tbill_YTM)^(1/52)</f>
        <v/>
      </c>
      <c r="L1376" s="67" t="n"/>
      <c r="M1376" s="104" t="n">
        <v>40938</v>
      </c>
      <c r="N1376" s="108">
        <f>N1375*($I1376/$I1375)</f>
        <v/>
      </c>
      <c r="O1376" s="108">
        <f t="array" ref="O1376">IF(YEAR(M1376)&lt;&gt;YEAR(M1375),IF(O1375&gt;INDEX(Table2xAcq.1[],_xlfn.AGGREGATE(15,6,(ROW(Tableyear1[])-ROW(INDEX(Tableyear1[],1,1))+1)/(YEAR(Tableyear1[])=YEAR(M1375)),1)),O1375-(O1375-INDEX(Table2xAcq.1[],_xlfn.AGGREGATE(15,6,(ROW(Tableyear1[])-ROW(INDEX(Tableyear1[],1,1))+1)/(YEAR(Tableyear1[])=YEAR(M1375)),1)))*$C$25,O1375+MAX($Q$2:Q1375)*$C$19),O1375)*($J1376/$J1375)</f>
        <v/>
      </c>
      <c r="P1376" s="108">
        <f t="array" ref="P1376">IF(YEAR(M1376)&lt;&gt;YEAR(M1375),IF(O1375&gt;INDEX(Table2xAcq.1[],_xlfn.AGGREGATE(15,6,(ROW(Tableyear1[])-ROW(INDEX(Tableyear1[],1,1))+1)/(YEAR(Tableyear1[])=YEAR(M1375)),1)),P1375+(O1375-INDEX(Table2xAcq.1[],_xlfn.AGGREGATE(15,6,(ROW(Tableyear1[])-ROW(INDEX(Tableyear1[],1,1))+1)/(YEAR(Tableyear1[])=YEAR(M1375)),1)))*$C$25,P1375-MAX($Q$2:Q1375)*$C$19),P1375)*(1+Tbill_YTM)^(1/52)</f>
        <v/>
      </c>
      <c r="Q1376" s="72">
        <f>SUM(N1376:P1376)</f>
        <v/>
      </c>
      <c r="R1376" s="72">
        <f>IF(YEAR(M1376)&lt;&gt;YEAR(M1375), R1375*EXP($C$20/52)+(-MAX(Q$2:Q1375)*$C$19), R1375*EXP($C$20/52))</f>
        <v/>
      </c>
      <c r="S1376" s="73">
        <f>Q1376/-R1376</f>
        <v/>
      </c>
      <c r="T1376" s="67" t="n"/>
      <c r="U1376" s="67" t="n"/>
      <c r="V1376" s="67" t="n"/>
    </row>
    <row r="1377">
      <c r="H1377" s="104" t="n">
        <v>40945</v>
      </c>
      <c r="I1377" s="105" t="n">
        <v>2547.32006835937</v>
      </c>
      <c r="J1377" s="106" t="n">
        <v>3.11006808280944</v>
      </c>
      <c r="K1377" s="107">
        <f>K1376*(1+Tbill_YTM)^(1/52)</f>
        <v/>
      </c>
      <c r="L1377" s="67" t="n"/>
      <c r="M1377" s="104" t="n">
        <v>40945</v>
      </c>
      <c r="N1377" s="108">
        <f>N1376*($I1377/$I1376)</f>
        <v/>
      </c>
      <c r="O1377" s="108">
        <f t="array" ref="O1377">IF(YEAR(M1377)&lt;&gt;YEAR(M1376),IF(O1376&gt;INDEX(Table2xAcq.1[],_xlfn.AGGREGATE(15,6,(ROW(Tableyear1[])-ROW(INDEX(Tableyear1[],1,1))+1)/(YEAR(Tableyear1[])=YEAR(M1376)),1)),O1376-(O1376-INDEX(Table2xAcq.1[],_xlfn.AGGREGATE(15,6,(ROW(Tableyear1[])-ROW(INDEX(Tableyear1[],1,1))+1)/(YEAR(Tableyear1[])=YEAR(M1376)),1)))*$C$25,O1376+MAX($Q$2:Q1376)*$C$19),O1376)*($J1377/$J1376)</f>
        <v/>
      </c>
      <c r="P1377" s="108">
        <f t="array" ref="P1377">IF(YEAR(M1377)&lt;&gt;YEAR(M1376),IF(O1376&gt;INDEX(Table2xAcq.1[],_xlfn.AGGREGATE(15,6,(ROW(Tableyear1[])-ROW(INDEX(Tableyear1[],1,1))+1)/(YEAR(Tableyear1[])=YEAR(M1376)),1)),P1376+(O1376-INDEX(Table2xAcq.1[],_xlfn.AGGREGATE(15,6,(ROW(Tableyear1[])-ROW(INDEX(Tableyear1[],1,1))+1)/(YEAR(Tableyear1[])=YEAR(M1376)),1)))*$C$25,P1376-MAX($Q$2:Q1376)*$C$19),P1376)*(1+Tbill_YTM)^(1/52)</f>
        <v/>
      </c>
      <c r="Q1377" s="72">
        <f>SUM(N1377:P1377)</f>
        <v/>
      </c>
      <c r="R1377" s="72">
        <f>IF(YEAR(M1377)&lt;&gt;YEAR(M1376), R1376*EXP($C$20/52)+(-MAX(Q$2:Q1376)*$C$19), R1376*EXP($C$20/52))</f>
        <v/>
      </c>
      <c r="S1377" s="73">
        <f>Q1377/-R1377</f>
        <v/>
      </c>
      <c r="T1377" s="67" t="n"/>
      <c r="U1377" s="67" t="n"/>
      <c r="V1377" s="67" t="n"/>
    </row>
    <row r="1378">
      <c r="E1378" s="4" t="n"/>
      <c r="F1378" s="4" t="n"/>
      <c r="H1378" s="104" t="n">
        <v>40952</v>
      </c>
      <c r="I1378" s="105" t="n">
        <v>2584.23999023437</v>
      </c>
      <c r="J1378" s="106" t="n">
        <v>3.20486879348754</v>
      </c>
      <c r="K1378" s="107">
        <f>K1377*(1+Tbill_YTM)^(1/52)</f>
        <v/>
      </c>
      <c r="L1378" s="67" t="n"/>
      <c r="M1378" s="104" t="n">
        <v>40952</v>
      </c>
      <c r="N1378" s="108">
        <f>N1377*($I1378/$I1377)</f>
        <v/>
      </c>
      <c r="O1378" s="108">
        <f t="array" ref="O1378">IF(YEAR(M1378)&lt;&gt;YEAR(M1377),IF(O1377&gt;INDEX(Table2xAcq.1[],_xlfn.AGGREGATE(15,6,(ROW(Tableyear1[])-ROW(INDEX(Tableyear1[],1,1))+1)/(YEAR(Tableyear1[])=YEAR(M1377)),1)),O1377-(O1377-INDEX(Table2xAcq.1[],_xlfn.AGGREGATE(15,6,(ROW(Tableyear1[])-ROW(INDEX(Tableyear1[],1,1))+1)/(YEAR(Tableyear1[])=YEAR(M1377)),1)))*$C$25,O1377+MAX($Q$2:Q1377)*$C$19),O1377)*($J1378/$J1377)</f>
        <v/>
      </c>
      <c r="P1378" s="108">
        <f t="array" ref="P1378">IF(YEAR(M1378)&lt;&gt;YEAR(M1377),IF(O1377&gt;INDEX(Table2xAcq.1[],_xlfn.AGGREGATE(15,6,(ROW(Tableyear1[])-ROW(INDEX(Tableyear1[],1,1))+1)/(YEAR(Tableyear1[])=YEAR(M1377)),1)),P1377+(O1377-INDEX(Table2xAcq.1[],_xlfn.AGGREGATE(15,6,(ROW(Tableyear1[])-ROW(INDEX(Tableyear1[],1,1))+1)/(YEAR(Tableyear1[])=YEAR(M1377)),1)))*$C$25,P1377-MAX($Q$2:Q1377)*$C$19),P1377)*(1+Tbill_YTM)^(1/52)</f>
        <v/>
      </c>
      <c r="Q1378" s="72">
        <f>SUM(N1378:P1378)</f>
        <v/>
      </c>
      <c r="R1378" s="72">
        <f>IF(YEAR(M1378)&lt;&gt;YEAR(M1377), R1377*EXP($C$20/52)+(-MAX(Q$2:Q1377)*$C$19), R1377*EXP($C$20/52))</f>
        <v/>
      </c>
      <c r="S1378" s="73">
        <f>Q1378/-R1378</f>
        <v/>
      </c>
      <c r="T1378" s="67" t="n"/>
      <c r="U1378" s="67" t="n"/>
      <c r="V1378" s="67" t="n"/>
    </row>
    <row r="1379">
      <c r="B1379" s="27" t="n"/>
      <c r="C1379" s="4" t="n"/>
      <c r="D1379" s="4" t="n"/>
      <c r="H1379" s="104" t="n">
        <v>40959</v>
      </c>
      <c r="I1379" s="105" t="n">
        <v>2604.2099609375</v>
      </c>
      <c r="J1379" s="106" t="n">
        <v>3.2574667930603</v>
      </c>
      <c r="K1379" s="107">
        <f>K1378*(1+Tbill_YTM)^(1/52)</f>
        <v/>
      </c>
      <c r="L1379" s="67" t="n"/>
      <c r="M1379" s="104" t="n">
        <v>40959</v>
      </c>
      <c r="N1379" s="108">
        <f>N1378*($I1379/$I1378)</f>
        <v/>
      </c>
      <c r="O1379" s="108">
        <f t="array" ref="O1379">IF(YEAR(M1379)&lt;&gt;YEAR(M1378),IF(O1378&gt;INDEX(Table2xAcq.1[],_xlfn.AGGREGATE(15,6,(ROW(Tableyear1[])-ROW(INDEX(Tableyear1[],1,1))+1)/(YEAR(Tableyear1[])=YEAR(M1378)),1)),O1378-(O1378-INDEX(Table2xAcq.1[],_xlfn.AGGREGATE(15,6,(ROW(Tableyear1[])-ROW(INDEX(Tableyear1[],1,1))+1)/(YEAR(Tableyear1[])=YEAR(M1378)),1)))*$C$25,O1378+MAX($Q$2:Q1378)*$C$19),O1378)*($J1379/$J1378)</f>
        <v/>
      </c>
      <c r="P1379" s="108">
        <f t="array" ref="P1379">IF(YEAR(M1379)&lt;&gt;YEAR(M1378),IF(O1378&gt;INDEX(Table2xAcq.1[],_xlfn.AGGREGATE(15,6,(ROW(Tableyear1[])-ROW(INDEX(Tableyear1[],1,1))+1)/(YEAR(Tableyear1[])=YEAR(M1378)),1)),P1378+(O1378-INDEX(Table2xAcq.1[],_xlfn.AGGREGATE(15,6,(ROW(Tableyear1[])-ROW(INDEX(Tableyear1[],1,1))+1)/(YEAR(Tableyear1[])=YEAR(M1378)),1)))*$C$25,P1378-MAX($Q$2:Q1378)*$C$19),P1378)*(1+Tbill_YTM)^(1/52)</f>
        <v/>
      </c>
      <c r="Q1379" s="72">
        <f>SUM(N1379:P1379)</f>
        <v/>
      </c>
      <c r="R1379" s="72">
        <f>IF(YEAR(M1379)&lt;&gt;YEAR(M1378), R1378*EXP($C$20/52)+(-MAX(Q$2:Q1378)*$C$19), R1378*EXP($C$20/52))</f>
        <v/>
      </c>
      <c r="S1379" s="73">
        <f>Q1379/-R1379</f>
        <v/>
      </c>
      <c r="T1379" s="67" t="n"/>
      <c r="U1379" s="67" t="n"/>
      <c r="V1379" s="67" t="n"/>
    </row>
    <row r="1380">
      <c r="H1380" s="104" t="n">
        <v>40966</v>
      </c>
      <c r="I1380" s="105" t="n">
        <v>2641.580078125</v>
      </c>
      <c r="J1380" s="106" t="n">
        <v>3.34920954704284</v>
      </c>
      <c r="K1380" s="107">
        <f>K1379*(1+Tbill_YTM)^(1/52)</f>
        <v/>
      </c>
      <c r="L1380" s="67" t="n"/>
      <c r="M1380" s="104" t="n">
        <v>40966</v>
      </c>
      <c r="N1380" s="108">
        <f>N1379*($I1380/$I1379)</f>
        <v/>
      </c>
      <c r="O1380" s="108">
        <f t="array" ref="O1380">IF(YEAR(M1380)&lt;&gt;YEAR(M1379),IF(O1379&gt;INDEX(Table2xAcq.1[],_xlfn.AGGREGATE(15,6,(ROW(Tableyear1[])-ROW(INDEX(Tableyear1[],1,1))+1)/(YEAR(Tableyear1[])=YEAR(M1379)),1)),O1379-(O1379-INDEX(Table2xAcq.1[],_xlfn.AGGREGATE(15,6,(ROW(Tableyear1[])-ROW(INDEX(Tableyear1[],1,1))+1)/(YEAR(Tableyear1[])=YEAR(M1379)),1)))*$C$25,O1379+MAX($Q$2:Q1379)*$C$19),O1379)*($J1380/$J1379)</f>
        <v/>
      </c>
      <c r="P1380" s="108">
        <f t="array" ref="P1380">IF(YEAR(M1380)&lt;&gt;YEAR(M1379),IF(O1379&gt;INDEX(Table2xAcq.1[],_xlfn.AGGREGATE(15,6,(ROW(Tableyear1[])-ROW(INDEX(Tableyear1[],1,1))+1)/(YEAR(Tableyear1[])=YEAR(M1379)),1)),P1379+(O1379-INDEX(Table2xAcq.1[],_xlfn.AGGREGATE(15,6,(ROW(Tableyear1[])-ROW(INDEX(Tableyear1[],1,1))+1)/(YEAR(Tableyear1[])=YEAR(M1379)),1)))*$C$25,P1379-MAX($Q$2:Q1379)*$C$19),P1379)*(1+Tbill_YTM)^(1/52)</f>
        <v/>
      </c>
      <c r="Q1380" s="72">
        <f>SUM(N1380:P1380)</f>
        <v/>
      </c>
      <c r="R1380" s="72">
        <f>IF(YEAR(M1380)&lt;&gt;YEAR(M1379), R1379*EXP($C$20/52)+(-MAX(Q$2:Q1379)*$C$19), R1379*EXP($C$20/52))</f>
        <v/>
      </c>
      <c r="S1380" s="73">
        <f>Q1380/-R1380</f>
        <v/>
      </c>
      <c r="T1380" s="67" t="n"/>
      <c r="U1380" s="67" t="n"/>
      <c r="V1380" s="67" t="n"/>
    </row>
    <row r="1381">
      <c r="H1381" s="104" t="n">
        <v>40973</v>
      </c>
      <c r="I1381" s="105" t="n">
        <v>2646.85009765625</v>
      </c>
      <c r="J1381" s="106" t="n">
        <v>3.36358308792114</v>
      </c>
      <c r="K1381" s="107">
        <f>K1380*(1+Tbill_YTM)^(1/52)</f>
        <v/>
      </c>
      <c r="L1381" s="67" t="n"/>
      <c r="M1381" s="104" t="n">
        <v>40973</v>
      </c>
      <c r="N1381" s="108">
        <f>N1380*($I1381/$I1380)</f>
        <v/>
      </c>
      <c r="O1381" s="108">
        <f t="array" ref="O1381">IF(YEAR(M1381)&lt;&gt;YEAR(M1380),IF(O1380&gt;INDEX(Table2xAcq.1[],_xlfn.AGGREGATE(15,6,(ROW(Tableyear1[])-ROW(INDEX(Tableyear1[],1,1))+1)/(YEAR(Tableyear1[])=YEAR(M1380)),1)),O1380-(O1380-INDEX(Table2xAcq.1[],_xlfn.AGGREGATE(15,6,(ROW(Tableyear1[])-ROW(INDEX(Tableyear1[],1,1))+1)/(YEAR(Tableyear1[])=YEAR(M1380)),1)))*$C$25,O1380+MAX($Q$2:Q1380)*$C$19),O1380)*($J1381/$J1380)</f>
        <v/>
      </c>
      <c r="P1381" s="108">
        <f t="array" ref="P1381">IF(YEAR(M1381)&lt;&gt;YEAR(M1380),IF(O1380&gt;INDEX(Table2xAcq.1[],_xlfn.AGGREGATE(15,6,(ROW(Tableyear1[])-ROW(INDEX(Tableyear1[],1,1))+1)/(YEAR(Tableyear1[])=YEAR(M1380)),1)),P1380+(O1380-INDEX(Table2xAcq.1[],_xlfn.AGGREGATE(15,6,(ROW(Tableyear1[])-ROW(INDEX(Tableyear1[],1,1))+1)/(YEAR(Tableyear1[])=YEAR(M1380)),1)))*$C$25,P1380-MAX($Q$2:Q1380)*$C$19),P1380)*(1+Tbill_YTM)^(1/52)</f>
        <v/>
      </c>
      <c r="Q1381" s="72">
        <f>SUM(N1381:P1381)</f>
        <v/>
      </c>
      <c r="R1381" s="72">
        <f>IF(YEAR(M1381)&lt;&gt;YEAR(M1380), R1380*EXP($C$20/52)+(-MAX(Q$2:Q1380)*$C$19), R1380*EXP($C$20/52))</f>
        <v/>
      </c>
      <c r="S1381" s="73">
        <f>Q1381/-R1381</f>
        <v/>
      </c>
      <c r="T1381" s="67" t="n"/>
      <c r="U1381" s="67" t="n"/>
      <c r="V1381" s="67" t="n"/>
    </row>
    <row r="1382">
      <c r="H1382" s="104" t="n">
        <v>40980</v>
      </c>
      <c r="I1382" s="105" t="n">
        <v>2712.78002929687</v>
      </c>
      <c r="J1382" s="106" t="n">
        <v>3.52780199050903</v>
      </c>
      <c r="K1382" s="107">
        <f>K1381*(1+Tbill_YTM)^(1/52)</f>
        <v/>
      </c>
      <c r="L1382" s="67" t="n"/>
      <c r="M1382" s="104" t="n">
        <v>40980</v>
      </c>
      <c r="N1382" s="108">
        <f>N1381*($I1382/$I1381)</f>
        <v/>
      </c>
      <c r="O1382" s="108">
        <f t="array" ref="O1382">IF(YEAR(M1382)&lt;&gt;YEAR(M1381),IF(O1381&gt;INDEX(Table2xAcq.1[],_xlfn.AGGREGATE(15,6,(ROW(Tableyear1[])-ROW(INDEX(Tableyear1[],1,1))+1)/(YEAR(Tableyear1[])=YEAR(M1381)),1)),O1381-(O1381-INDEX(Table2xAcq.1[],_xlfn.AGGREGATE(15,6,(ROW(Tableyear1[])-ROW(INDEX(Tableyear1[],1,1))+1)/(YEAR(Tableyear1[])=YEAR(M1381)),1)))*$C$25,O1381+MAX($Q$2:Q1381)*$C$19),O1381)*($J1382/$J1381)</f>
        <v/>
      </c>
      <c r="P1382" s="108">
        <f t="array" ref="P1382">IF(YEAR(M1382)&lt;&gt;YEAR(M1381),IF(O1381&gt;INDEX(Table2xAcq.1[],_xlfn.AGGREGATE(15,6,(ROW(Tableyear1[])-ROW(INDEX(Tableyear1[],1,1))+1)/(YEAR(Tableyear1[])=YEAR(M1381)),1)),P1381+(O1381-INDEX(Table2xAcq.1[],_xlfn.AGGREGATE(15,6,(ROW(Tableyear1[])-ROW(INDEX(Tableyear1[],1,1))+1)/(YEAR(Tableyear1[])=YEAR(M1381)),1)))*$C$25,P1381-MAX($Q$2:Q1381)*$C$19),P1381)*(1+Tbill_YTM)^(1/52)</f>
        <v/>
      </c>
      <c r="Q1382" s="72">
        <f>SUM(N1382:P1382)</f>
        <v/>
      </c>
      <c r="R1382" s="72">
        <f>IF(YEAR(M1382)&lt;&gt;YEAR(M1381), R1381*EXP($C$20/52)+(-MAX(Q$2:Q1381)*$C$19), R1381*EXP($C$20/52))</f>
        <v/>
      </c>
      <c r="S1382" s="73">
        <f>Q1382/-R1382</f>
        <v/>
      </c>
      <c r="T1382" s="67" t="n"/>
      <c r="U1382" s="67" t="n"/>
      <c r="V1382" s="67" t="n"/>
    </row>
    <row r="1383">
      <c r="H1383" s="104" t="n">
        <v>40987</v>
      </c>
      <c r="I1383" s="105" t="n">
        <v>2728.55004882812</v>
      </c>
      <c r="J1383" s="106" t="n">
        <v>3.57764911651611</v>
      </c>
      <c r="K1383" s="107">
        <f>K1382*(1+Tbill_YTM)^(1/52)</f>
        <v/>
      </c>
      <c r="L1383" s="67" t="n"/>
      <c r="M1383" s="104" t="n">
        <v>40987</v>
      </c>
      <c r="N1383" s="108">
        <f>N1382*($I1383/$I1382)</f>
        <v/>
      </c>
      <c r="O1383" s="108">
        <f t="array" ref="O1383">IF(YEAR(M1383)&lt;&gt;YEAR(M1382),IF(O1382&gt;INDEX(Table2xAcq.1[],_xlfn.AGGREGATE(15,6,(ROW(Tableyear1[])-ROW(INDEX(Tableyear1[],1,1))+1)/(YEAR(Tableyear1[])=YEAR(M1382)),1)),O1382-(O1382-INDEX(Table2xAcq.1[],_xlfn.AGGREGATE(15,6,(ROW(Tableyear1[])-ROW(INDEX(Tableyear1[],1,1))+1)/(YEAR(Tableyear1[])=YEAR(M1382)),1)))*$C$25,O1382+MAX($Q$2:Q1382)*$C$19),O1382)*($J1383/$J1382)</f>
        <v/>
      </c>
      <c r="P1383" s="108">
        <f t="array" ref="P1383">IF(YEAR(M1383)&lt;&gt;YEAR(M1382),IF(O1382&gt;INDEX(Table2xAcq.1[],_xlfn.AGGREGATE(15,6,(ROW(Tableyear1[])-ROW(INDEX(Tableyear1[],1,1))+1)/(YEAR(Tableyear1[])=YEAR(M1382)),1)),P1382+(O1382-INDEX(Table2xAcq.1[],_xlfn.AGGREGATE(15,6,(ROW(Tableyear1[])-ROW(INDEX(Tableyear1[],1,1))+1)/(YEAR(Tableyear1[])=YEAR(M1382)),1)))*$C$25,P1382-MAX($Q$2:Q1382)*$C$19),P1382)*(1+Tbill_YTM)^(1/52)</f>
        <v/>
      </c>
      <c r="Q1383" s="72">
        <f>SUM(N1383:P1383)</f>
        <v/>
      </c>
      <c r="R1383" s="72">
        <f>IF(YEAR(M1383)&lt;&gt;YEAR(M1382), R1382*EXP($C$20/52)+(-MAX(Q$2:Q1382)*$C$19), R1382*EXP($C$20/52))</f>
        <v/>
      </c>
      <c r="S1383" s="73">
        <f>Q1383/-R1383</f>
        <v/>
      </c>
      <c r="T1383" s="67" t="n"/>
      <c r="U1383" s="67" t="n"/>
      <c r="V1383" s="67" t="n"/>
    </row>
    <row r="1384">
      <c r="H1384" s="104" t="n">
        <v>40994</v>
      </c>
      <c r="I1384" s="105" t="n">
        <v>2755.27001953125</v>
      </c>
      <c r="J1384" s="106" t="n">
        <v>3.63758754730224</v>
      </c>
      <c r="K1384" s="107">
        <f>K1383*(1+Tbill_YTM)^(1/52)</f>
        <v/>
      </c>
      <c r="L1384" s="67" t="n"/>
      <c r="M1384" s="104" t="n">
        <v>40994</v>
      </c>
      <c r="N1384" s="108">
        <f>N1383*($I1384/$I1383)</f>
        <v/>
      </c>
      <c r="O1384" s="108">
        <f t="array" ref="O1384">IF(YEAR(M1384)&lt;&gt;YEAR(M1383),IF(O1383&gt;INDEX(Table2xAcq.1[],_xlfn.AGGREGATE(15,6,(ROW(Tableyear1[])-ROW(INDEX(Tableyear1[],1,1))+1)/(YEAR(Tableyear1[])=YEAR(M1383)),1)),O1383-(O1383-INDEX(Table2xAcq.1[],_xlfn.AGGREGATE(15,6,(ROW(Tableyear1[])-ROW(INDEX(Tableyear1[],1,1))+1)/(YEAR(Tableyear1[])=YEAR(M1383)),1)))*$C$25,O1383+MAX($Q$2:Q1383)*$C$19),O1383)*($J1384/$J1383)</f>
        <v/>
      </c>
      <c r="P1384" s="108">
        <f t="array" ref="P1384">IF(YEAR(M1384)&lt;&gt;YEAR(M1383),IF(O1383&gt;INDEX(Table2xAcq.1[],_xlfn.AGGREGATE(15,6,(ROW(Tableyear1[])-ROW(INDEX(Tableyear1[],1,1))+1)/(YEAR(Tableyear1[])=YEAR(M1383)),1)),P1383+(O1383-INDEX(Table2xAcq.1[],_xlfn.AGGREGATE(15,6,(ROW(Tableyear1[])-ROW(INDEX(Tableyear1[],1,1))+1)/(YEAR(Tableyear1[])=YEAR(M1383)),1)))*$C$25,P1383-MAX($Q$2:Q1383)*$C$19),P1383)*(1+Tbill_YTM)^(1/52)</f>
        <v/>
      </c>
      <c r="Q1384" s="72">
        <f>SUM(N1384:P1384)</f>
        <v/>
      </c>
      <c r="R1384" s="72">
        <f>IF(YEAR(M1384)&lt;&gt;YEAR(M1383), R1383*EXP($C$20/52)+(-MAX(Q$2:Q1383)*$C$19), R1383*EXP($C$20/52))</f>
        <v/>
      </c>
      <c r="S1384" s="73">
        <f>Q1384/-R1384</f>
        <v/>
      </c>
      <c r="T1384" s="67" t="n"/>
      <c r="U1384" s="67" t="n"/>
      <c r="V1384" s="67" t="n"/>
    </row>
    <row r="1385">
      <c r="H1385" s="104" t="n">
        <v>41001</v>
      </c>
      <c r="I1385" s="105" t="n">
        <v>2762.5</v>
      </c>
      <c r="J1385" s="106" t="n">
        <v>3.653489112854</v>
      </c>
      <c r="K1385" s="107">
        <f>K1384*(1+Tbill_YTM)^(1/52)</f>
        <v/>
      </c>
      <c r="L1385" s="67" t="n"/>
      <c r="M1385" s="104" t="n">
        <v>41001</v>
      </c>
      <c r="N1385" s="108">
        <f>N1384*($I1385/$I1384)</f>
        <v/>
      </c>
      <c r="O1385" s="108">
        <f t="array" ref="O1385">IF(YEAR(M1385)&lt;&gt;YEAR(M1384),IF(O1384&gt;INDEX(Table2xAcq.1[],_xlfn.AGGREGATE(15,6,(ROW(Tableyear1[])-ROW(INDEX(Tableyear1[],1,1))+1)/(YEAR(Tableyear1[])=YEAR(M1384)),1)),O1384-(O1384-INDEX(Table2xAcq.1[],_xlfn.AGGREGATE(15,6,(ROW(Tableyear1[])-ROW(INDEX(Tableyear1[],1,1))+1)/(YEAR(Tableyear1[])=YEAR(M1384)),1)))*$C$25,O1384+MAX($Q$2:Q1384)*$C$19),O1384)*($J1385/$J1384)</f>
        <v/>
      </c>
      <c r="P1385" s="108">
        <f t="array" ref="P1385">IF(YEAR(M1385)&lt;&gt;YEAR(M1384),IF(O1384&gt;INDEX(Table2xAcq.1[],_xlfn.AGGREGATE(15,6,(ROW(Tableyear1[])-ROW(INDEX(Tableyear1[],1,1))+1)/(YEAR(Tableyear1[])=YEAR(M1384)),1)),P1384+(O1384-INDEX(Table2xAcq.1[],_xlfn.AGGREGATE(15,6,(ROW(Tableyear1[])-ROW(INDEX(Tableyear1[],1,1))+1)/(YEAR(Tableyear1[])=YEAR(M1384)),1)))*$C$25,P1384-MAX($Q$2:Q1384)*$C$19),P1384)*(1+Tbill_YTM)^(1/52)</f>
        <v/>
      </c>
      <c r="Q1385" s="72">
        <f>SUM(N1385:P1385)</f>
        <v/>
      </c>
      <c r="R1385" s="72">
        <f>IF(YEAR(M1385)&lt;&gt;YEAR(M1384), R1384*EXP($C$20/52)+(-MAX(Q$2:Q1384)*$C$19), R1384*EXP($C$20/52))</f>
        <v/>
      </c>
      <c r="S1385" s="73">
        <f>Q1385/-R1385</f>
        <v/>
      </c>
      <c r="T1385" s="67" t="n"/>
      <c r="U1385" s="67" t="n"/>
      <c r="V1385" s="67" t="n"/>
    </row>
    <row r="1386">
      <c r="H1386" s="104" t="n">
        <v>41008</v>
      </c>
      <c r="I1386" s="105" t="n">
        <v>2698.98999023437</v>
      </c>
      <c r="J1386" s="106" t="n">
        <v>3.4889645576477</v>
      </c>
      <c r="K1386" s="107">
        <f>K1385*(1+Tbill_YTM)^(1/52)</f>
        <v/>
      </c>
      <c r="L1386" s="67" t="n"/>
      <c r="M1386" s="104" t="n">
        <v>41008</v>
      </c>
      <c r="N1386" s="108">
        <f>N1385*($I1386/$I1385)</f>
        <v/>
      </c>
      <c r="O1386" s="108">
        <f t="array" ref="O1386">IF(YEAR(M1386)&lt;&gt;YEAR(M1385),IF(O1385&gt;INDEX(Table2xAcq.1[],_xlfn.AGGREGATE(15,6,(ROW(Tableyear1[])-ROW(INDEX(Tableyear1[],1,1))+1)/(YEAR(Tableyear1[])=YEAR(M1385)),1)),O1385-(O1385-INDEX(Table2xAcq.1[],_xlfn.AGGREGATE(15,6,(ROW(Tableyear1[])-ROW(INDEX(Tableyear1[],1,1))+1)/(YEAR(Tableyear1[])=YEAR(M1385)),1)))*$C$25,O1385+MAX($Q$2:Q1385)*$C$19),O1385)*($J1386/$J1385)</f>
        <v/>
      </c>
      <c r="P1386" s="108">
        <f t="array" ref="P1386">IF(YEAR(M1386)&lt;&gt;YEAR(M1385),IF(O1385&gt;INDEX(Table2xAcq.1[],_xlfn.AGGREGATE(15,6,(ROW(Tableyear1[])-ROW(INDEX(Tableyear1[],1,1))+1)/(YEAR(Tableyear1[])=YEAR(M1385)),1)),P1385+(O1385-INDEX(Table2xAcq.1[],_xlfn.AGGREGATE(15,6,(ROW(Tableyear1[])-ROW(INDEX(Tableyear1[],1,1))+1)/(YEAR(Tableyear1[])=YEAR(M1385)),1)))*$C$25,P1385-MAX($Q$2:Q1385)*$C$19),P1385)*(1+Tbill_YTM)^(1/52)</f>
        <v/>
      </c>
      <c r="Q1386" s="72">
        <f>SUM(N1386:P1386)</f>
        <v/>
      </c>
      <c r="R1386" s="72">
        <f>IF(YEAR(M1386)&lt;&gt;YEAR(M1385), R1385*EXP($C$20/52)+(-MAX(Q$2:Q1385)*$C$19), R1385*EXP($C$20/52))</f>
        <v/>
      </c>
      <c r="S1386" s="73">
        <f>Q1386/-R1386</f>
        <v/>
      </c>
      <c r="T1386" s="67" t="n"/>
      <c r="U1386" s="67" t="n"/>
      <c r="V1386" s="67" t="n"/>
    </row>
    <row r="1387">
      <c r="H1387" s="104" t="n">
        <v>41015</v>
      </c>
      <c r="I1387" s="105" t="n">
        <v>2676.0400390625</v>
      </c>
      <c r="J1387" s="106" t="n">
        <v>3.43238973617553</v>
      </c>
      <c r="K1387" s="107">
        <f>K1386*(1+Tbill_YTM)^(1/52)</f>
        <v/>
      </c>
      <c r="L1387" s="67" t="n"/>
      <c r="M1387" s="104" t="n">
        <v>41015</v>
      </c>
      <c r="N1387" s="108">
        <f>N1386*($I1387/$I1386)</f>
        <v/>
      </c>
      <c r="O1387" s="108">
        <f t="array" ref="O1387">IF(YEAR(M1387)&lt;&gt;YEAR(M1386),IF(O1386&gt;INDEX(Table2xAcq.1[],_xlfn.AGGREGATE(15,6,(ROW(Tableyear1[])-ROW(INDEX(Tableyear1[],1,1))+1)/(YEAR(Tableyear1[])=YEAR(M1386)),1)),O1386-(O1386-INDEX(Table2xAcq.1[],_xlfn.AGGREGATE(15,6,(ROW(Tableyear1[])-ROW(INDEX(Tableyear1[],1,1))+1)/(YEAR(Tableyear1[])=YEAR(M1386)),1)))*$C$25,O1386+MAX($Q$2:Q1386)*$C$19),O1386)*($J1387/$J1386)</f>
        <v/>
      </c>
      <c r="P1387" s="108">
        <f t="array" ref="P1387">IF(YEAR(M1387)&lt;&gt;YEAR(M1386),IF(O1386&gt;INDEX(Table2xAcq.1[],_xlfn.AGGREGATE(15,6,(ROW(Tableyear1[])-ROW(INDEX(Tableyear1[],1,1))+1)/(YEAR(Tableyear1[])=YEAR(M1386)),1)),P1386+(O1386-INDEX(Table2xAcq.1[],_xlfn.AGGREGATE(15,6,(ROW(Tableyear1[])-ROW(INDEX(Tableyear1[],1,1))+1)/(YEAR(Tableyear1[])=YEAR(M1386)),1)))*$C$25,P1386-MAX($Q$2:Q1386)*$C$19),P1386)*(1+Tbill_YTM)^(1/52)</f>
        <v/>
      </c>
      <c r="Q1387" s="72">
        <f>SUM(N1387:P1387)</f>
        <v/>
      </c>
      <c r="R1387" s="72">
        <f>IF(YEAR(M1387)&lt;&gt;YEAR(M1386), R1386*EXP($C$20/52)+(-MAX(Q$2:Q1386)*$C$19), R1386*EXP($C$20/52))</f>
        <v/>
      </c>
      <c r="S1387" s="73">
        <f>Q1387/-R1387</f>
        <v/>
      </c>
      <c r="T1387" s="67" t="n"/>
      <c r="U1387" s="67" t="n"/>
      <c r="V1387" s="67" t="n"/>
    </row>
    <row r="1388">
      <c r="H1388" s="104" t="n">
        <v>41022</v>
      </c>
      <c r="I1388" s="105" t="n">
        <v>2741.34008789062</v>
      </c>
      <c r="J1388" s="106" t="n">
        <v>3.59446787834167</v>
      </c>
      <c r="K1388" s="107">
        <f>K1387*(1+Tbill_YTM)^(1/52)</f>
        <v/>
      </c>
      <c r="L1388" s="67" t="n"/>
      <c r="M1388" s="104" t="n">
        <v>41022</v>
      </c>
      <c r="N1388" s="108">
        <f>N1387*($I1388/$I1387)</f>
        <v/>
      </c>
      <c r="O1388" s="108">
        <f t="array" ref="O1388">IF(YEAR(M1388)&lt;&gt;YEAR(M1387),IF(O1387&gt;INDEX(Table2xAcq.1[],_xlfn.AGGREGATE(15,6,(ROW(Tableyear1[])-ROW(INDEX(Tableyear1[],1,1))+1)/(YEAR(Tableyear1[])=YEAR(M1387)),1)),O1387-(O1387-INDEX(Table2xAcq.1[],_xlfn.AGGREGATE(15,6,(ROW(Tableyear1[])-ROW(INDEX(Tableyear1[],1,1))+1)/(YEAR(Tableyear1[])=YEAR(M1387)),1)))*$C$25,O1387+MAX($Q$2:Q1387)*$C$19),O1387)*($J1388/$J1387)</f>
        <v/>
      </c>
      <c r="P1388" s="108">
        <f t="array" ref="P1388">IF(YEAR(M1388)&lt;&gt;YEAR(M1387),IF(O1387&gt;INDEX(Table2xAcq.1[],_xlfn.AGGREGATE(15,6,(ROW(Tableyear1[])-ROW(INDEX(Tableyear1[],1,1))+1)/(YEAR(Tableyear1[])=YEAR(M1387)),1)),P1387+(O1387-INDEX(Table2xAcq.1[],_xlfn.AGGREGATE(15,6,(ROW(Tableyear1[])-ROW(INDEX(Tableyear1[],1,1))+1)/(YEAR(Tableyear1[])=YEAR(M1387)),1)))*$C$25,P1387-MAX($Q$2:Q1387)*$C$19),P1387)*(1+Tbill_YTM)^(1/52)</f>
        <v/>
      </c>
      <c r="Q1388" s="72">
        <f>SUM(N1388:P1388)</f>
        <v/>
      </c>
      <c r="R1388" s="72">
        <f>IF(YEAR(M1388)&lt;&gt;YEAR(M1387), R1387*EXP($C$20/52)+(-MAX(Q$2:Q1387)*$C$19), R1387*EXP($C$20/52))</f>
        <v/>
      </c>
      <c r="S1388" s="73">
        <f>Q1388/-R1388</f>
        <v/>
      </c>
      <c r="T1388" s="67" t="n"/>
      <c r="U1388" s="67" t="n"/>
      <c r="V1388" s="67" t="n"/>
    </row>
    <row r="1389">
      <c r="H1389" s="104" t="n">
        <v>41029</v>
      </c>
      <c r="I1389" s="105" t="n">
        <v>2637.919921875</v>
      </c>
      <c r="J1389" s="106" t="n">
        <v>3.32321667671203</v>
      </c>
      <c r="K1389" s="107">
        <f>K1388*(1+Tbill_YTM)^(1/52)</f>
        <v/>
      </c>
      <c r="L1389" s="67" t="n"/>
      <c r="M1389" s="104" t="n">
        <v>41029</v>
      </c>
      <c r="N1389" s="108">
        <f>N1388*($I1389/$I1388)</f>
        <v/>
      </c>
      <c r="O1389" s="108">
        <f t="array" ref="O1389">IF(YEAR(M1389)&lt;&gt;YEAR(M1388),IF(O1388&gt;INDEX(Table2xAcq.1[],_xlfn.AGGREGATE(15,6,(ROW(Tableyear1[])-ROW(INDEX(Tableyear1[],1,1))+1)/(YEAR(Tableyear1[])=YEAR(M1388)),1)),O1388-(O1388-INDEX(Table2xAcq.1[],_xlfn.AGGREGATE(15,6,(ROW(Tableyear1[])-ROW(INDEX(Tableyear1[],1,1))+1)/(YEAR(Tableyear1[])=YEAR(M1388)),1)))*$C$25,O1388+MAX($Q$2:Q1388)*$C$19),O1388)*($J1389/$J1388)</f>
        <v/>
      </c>
      <c r="P1389" s="108">
        <f t="array" ref="P1389">IF(YEAR(M1389)&lt;&gt;YEAR(M1388),IF(O1388&gt;INDEX(Table2xAcq.1[],_xlfn.AGGREGATE(15,6,(ROW(Tableyear1[])-ROW(INDEX(Tableyear1[],1,1))+1)/(YEAR(Tableyear1[])=YEAR(M1388)),1)),P1388+(O1388-INDEX(Table2xAcq.1[],_xlfn.AGGREGATE(15,6,(ROW(Tableyear1[])-ROW(INDEX(Tableyear1[],1,1))+1)/(YEAR(Tableyear1[])=YEAR(M1388)),1)))*$C$25,P1388-MAX($Q$2:Q1388)*$C$19),P1388)*(1+Tbill_YTM)^(1/52)</f>
        <v/>
      </c>
      <c r="Q1389" s="72">
        <f>SUM(N1389:P1389)</f>
        <v/>
      </c>
      <c r="R1389" s="72">
        <f>IF(YEAR(M1389)&lt;&gt;YEAR(M1388), R1388*EXP($C$20/52)+(-MAX(Q$2:Q1388)*$C$19), R1388*EXP($C$20/52))</f>
        <v/>
      </c>
      <c r="S1389" s="73">
        <f>Q1389/-R1389</f>
        <v/>
      </c>
      <c r="T1389" s="67" t="n"/>
      <c r="U1389" s="67" t="n"/>
      <c r="V1389" s="67" t="n"/>
    </row>
    <row r="1390">
      <c r="H1390" s="104" t="n">
        <v>41036</v>
      </c>
      <c r="I1390" s="105" t="n">
        <v>2615.97998046875</v>
      </c>
      <c r="J1390" s="106" t="n">
        <v>3.26908802986145</v>
      </c>
      <c r="K1390" s="107">
        <f>K1389*(1+Tbill_YTM)^(1/52)</f>
        <v/>
      </c>
      <c r="L1390" s="67" t="n"/>
      <c r="M1390" s="104" t="n">
        <v>41036</v>
      </c>
      <c r="N1390" s="108">
        <f>N1389*($I1390/$I1389)</f>
        <v/>
      </c>
      <c r="O1390" s="108">
        <f t="array" ref="O1390">IF(YEAR(M1390)&lt;&gt;YEAR(M1389),IF(O1389&gt;INDEX(Table2xAcq.1[],_xlfn.AGGREGATE(15,6,(ROW(Tableyear1[])-ROW(INDEX(Tableyear1[],1,1))+1)/(YEAR(Tableyear1[])=YEAR(M1389)),1)),O1389-(O1389-INDEX(Table2xAcq.1[],_xlfn.AGGREGATE(15,6,(ROW(Tableyear1[])-ROW(INDEX(Tableyear1[],1,1))+1)/(YEAR(Tableyear1[])=YEAR(M1389)),1)))*$C$25,O1389+MAX($Q$2:Q1389)*$C$19),O1389)*($J1390/$J1389)</f>
        <v/>
      </c>
      <c r="P1390" s="108">
        <f t="array" ref="P1390">IF(YEAR(M1390)&lt;&gt;YEAR(M1389),IF(O1389&gt;INDEX(Table2xAcq.1[],_xlfn.AGGREGATE(15,6,(ROW(Tableyear1[])-ROW(INDEX(Tableyear1[],1,1))+1)/(YEAR(Tableyear1[])=YEAR(M1389)),1)),P1389+(O1389-INDEX(Table2xAcq.1[],_xlfn.AGGREGATE(15,6,(ROW(Tableyear1[])-ROW(INDEX(Tableyear1[],1,1))+1)/(YEAR(Tableyear1[])=YEAR(M1389)),1)))*$C$25,P1389-MAX($Q$2:Q1389)*$C$19),P1389)*(1+Tbill_YTM)^(1/52)</f>
        <v/>
      </c>
      <c r="Q1390" s="72">
        <f>SUM(N1390:P1390)</f>
        <v/>
      </c>
      <c r="R1390" s="72">
        <f>IF(YEAR(M1390)&lt;&gt;YEAR(M1389), R1389*EXP($C$20/52)+(-MAX(Q$2:Q1389)*$C$19), R1389*EXP($C$20/52))</f>
        <v/>
      </c>
      <c r="S1390" s="73">
        <f>Q1390/-R1390</f>
        <v/>
      </c>
      <c r="T1390" s="67" t="n"/>
      <c r="U1390" s="67" t="n"/>
      <c r="V1390" s="67" t="n"/>
    </row>
    <row r="1391">
      <c r="H1391" s="104" t="n">
        <v>41043</v>
      </c>
      <c r="I1391" s="105" t="n">
        <v>2478.53002929687</v>
      </c>
      <c r="J1391" s="106" t="n">
        <v>2.93392276763916</v>
      </c>
      <c r="K1391" s="107">
        <f>K1390*(1+Tbill_YTM)^(1/52)</f>
        <v/>
      </c>
      <c r="L1391" s="67" t="n"/>
      <c r="M1391" s="104" t="n">
        <v>41043</v>
      </c>
      <c r="N1391" s="108">
        <f>N1390*($I1391/$I1390)</f>
        <v/>
      </c>
      <c r="O1391" s="108">
        <f t="array" ref="O1391">IF(YEAR(M1391)&lt;&gt;YEAR(M1390),IF(O1390&gt;INDEX(Table2xAcq.1[],_xlfn.AGGREGATE(15,6,(ROW(Tableyear1[])-ROW(INDEX(Tableyear1[],1,1))+1)/(YEAR(Tableyear1[])=YEAR(M1390)),1)),O1390-(O1390-INDEX(Table2xAcq.1[],_xlfn.AGGREGATE(15,6,(ROW(Tableyear1[])-ROW(INDEX(Tableyear1[],1,1))+1)/(YEAR(Tableyear1[])=YEAR(M1390)),1)))*$C$25,O1390+MAX($Q$2:Q1390)*$C$19),O1390)*($J1391/$J1390)</f>
        <v/>
      </c>
      <c r="P1391" s="108">
        <f t="array" ref="P1391">IF(YEAR(M1391)&lt;&gt;YEAR(M1390),IF(O1390&gt;INDEX(Table2xAcq.1[],_xlfn.AGGREGATE(15,6,(ROW(Tableyear1[])-ROW(INDEX(Tableyear1[],1,1))+1)/(YEAR(Tableyear1[])=YEAR(M1390)),1)),P1390+(O1390-INDEX(Table2xAcq.1[],_xlfn.AGGREGATE(15,6,(ROW(Tableyear1[])-ROW(INDEX(Tableyear1[],1,1))+1)/(YEAR(Tableyear1[])=YEAR(M1390)),1)))*$C$25,P1390-MAX($Q$2:Q1390)*$C$19),P1390)*(1+Tbill_YTM)^(1/52)</f>
        <v/>
      </c>
      <c r="Q1391" s="72">
        <f>SUM(N1391:P1391)</f>
        <v/>
      </c>
      <c r="R1391" s="72">
        <f>IF(YEAR(M1391)&lt;&gt;YEAR(M1390), R1390*EXP($C$20/52)+(-MAX(Q$2:Q1390)*$C$19), R1390*EXP($C$20/52))</f>
        <v/>
      </c>
      <c r="S1391" s="73">
        <f>Q1391/-R1391</f>
        <v/>
      </c>
      <c r="T1391" s="67" t="n"/>
      <c r="U1391" s="67" t="n"/>
      <c r="V1391" s="67" t="n"/>
    </row>
    <row r="1392">
      <c r="H1392" s="104" t="n">
        <v>41050</v>
      </c>
      <c r="I1392" s="105" t="n">
        <v>2527.05004882812</v>
      </c>
      <c r="J1392" s="106" t="n">
        <v>3.05074191093444</v>
      </c>
      <c r="K1392" s="107">
        <f>K1391*(1+Tbill_YTM)^(1/52)</f>
        <v/>
      </c>
      <c r="L1392" s="67" t="n"/>
      <c r="M1392" s="104" t="n">
        <v>41050</v>
      </c>
      <c r="N1392" s="108">
        <f>N1391*($I1392/$I1391)</f>
        <v/>
      </c>
      <c r="O1392" s="108">
        <f t="array" ref="O1392">IF(YEAR(M1392)&lt;&gt;YEAR(M1391),IF(O1391&gt;INDEX(Table2xAcq.1[],_xlfn.AGGREGATE(15,6,(ROW(Tableyear1[])-ROW(INDEX(Tableyear1[],1,1))+1)/(YEAR(Tableyear1[])=YEAR(M1391)),1)),O1391-(O1391-INDEX(Table2xAcq.1[],_xlfn.AGGREGATE(15,6,(ROW(Tableyear1[])-ROW(INDEX(Tableyear1[],1,1))+1)/(YEAR(Tableyear1[])=YEAR(M1391)),1)))*$C$25,O1391+MAX($Q$2:Q1391)*$C$19),O1391)*($J1392/$J1391)</f>
        <v/>
      </c>
      <c r="P1392" s="108">
        <f t="array" ref="P1392">IF(YEAR(M1392)&lt;&gt;YEAR(M1391),IF(O1391&gt;INDEX(Table2xAcq.1[],_xlfn.AGGREGATE(15,6,(ROW(Tableyear1[])-ROW(INDEX(Tableyear1[],1,1))+1)/(YEAR(Tableyear1[])=YEAR(M1391)),1)),P1391+(O1391-INDEX(Table2xAcq.1[],_xlfn.AGGREGATE(15,6,(ROW(Tableyear1[])-ROW(INDEX(Tableyear1[],1,1))+1)/(YEAR(Tableyear1[])=YEAR(M1391)),1)))*$C$25,P1391-MAX($Q$2:Q1391)*$C$19),P1391)*(1+Tbill_YTM)^(1/52)</f>
        <v/>
      </c>
      <c r="Q1392" s="72">
        <f>SUM(N1392:P1392)</f>
        <v/>
      </c>
      <c r="R1392" s="72">
        <f>IF(YEAR(M1392)&lt;&gt;YEAR(M1391), R1391*EXP($C$20/52)+(-MAX(Q$2:Q1391)*$C$19), R1391*EXP($C$20/52))</f>
        <v/>
      </c>
      <c r="S1392" s="73">
        <f>Q1392/-R1392</f>
        <v/>
      </c>
      <c r="T1392" s="67" t="n"/>
      <c r="U1392" s="67" t="n"/>
      <c r="V1392" s="67" t="n"/>
    </row>
    <row r="1393">
      <c r="H1393" s="104" t="n">
        <v>41057</v>
      </c>
      <c r="I1393" s="105" t="n">
        <v>2458.830078125</v>
      </c>
      <c r="J1393" s="106" t="n">
        <v>2.88621592521667</v>
      </c>
      <c r="K1393" s="107">
        <f>K1392*(1+Tbill_YTM)^(1/52)</f>
        <v/>
      </c>
      <c r="L1393" s="67" t="n"/>
      <c r="M1393" s="104" t="n">
        <v>41057</v>
      </c>
      <c r="N1393" s="108">
        <f>N1392*($I1393/$I1392)</f>
        <v/>
      </c>
      <c r="O1393" s="108">
        <f t="array" ref="O1393">IF(YEAR(M1393)&lt;&gt;YEAR(M1392),IF(O1392&gt;INDEX(Table2xAcq.1[],_xlfn.AGGREGATE(15,6,(ROW(Tableyear1[])-ROW(INDEX(Tableyear1[],1,1))+1)/(YEAR(Tableyear1[])=YEAR(M1392)),1)),O1392-(O1392-INDEX(Table2xAcq.1[],_xlfn.AGGREGATE(15,6,(ROW(Tableyear1[])-ROW(INDEX(Tableyear1[],1,1))+1)/(YEAR(Tableyear1[])=YEAR(M1392)),1)))*$C$25,O1392+MAX($Q$2:Q1392)*$C$19),O1392)*($J1393/$J1392)</f>
        <v/>
      </c>
      <c r="P1393" s="108">
        <f t="array" ref="P1393">IF(YEAR(M1393)&lt;&gt;YEAR(M1392),IF(O1392&gt;INDEX(Table2xAcq.1[],_xlfn.AGGREGATE(15,6,(ROW(Tableyear1[])-ROW(INDEX(Tableyear1[],1,1))+1)/(YEAR(Tableyear1[])=YEAR(M1392)),1)),P1392+(O1392-INDEX(Table2xAcq.1[],_xlfn.AGGREGATE(15,6,(ROW(Tableyear1[])-ROW(INDEX(Tableyear1[],1,1))+1)/(YEAR(Tableyear1[])=YEAR(M1392)),1)))*$C$25,P1392-MAX($Q$2:Q1392)*$C$19),P1392)*(1+Tbill_YTM)^(1/52)</f>
        <v/>
      </c>
      <c r="Q1393" s="72">
        <f>SUM(N1393:P1393)</f>
        <v/>
      </c>
      <c r="R1393" s="72">
        <f>IF(YEAR(M1393)&lt;&gt;YEAR(M1392), R1392*EXP($C$20/52)+(-MAX(Q$2:Q1392)*$C$19), R1392*EXP($C$20/52))</f>
        <v/>
      </c>
      <c r="S1393" s="73">
        <f>Q1393/-R1393</f>
        <v/>
      </c>
      <c r="T1393" s="67" t="n"/>
      <c r="U1393" s="67" t="n"/>
      <c r="V1393" s="67" t="n"/>
    </row>
    <row r="1394">
      <c r="H1394" s="104" t="n">
        <v>41064</v>
      </c>
      <c r="I1394" s="105" t="n">
        <v>2559.2099609375</v>
      </c>
      <c r="J1394" s="106" t="n">
        <v>3.12719321250915</v>
      </c>
      <c r="K1394" s="107">
        <f>K1393*(1+Tbill_YTM)^(1/52)</f>
        <v/>
      </c>
      <c r="L1394" s="67" t="n"/>
      <c r="M1394" s="104" t="n">
        <v>41064</v>
      </c>
      <c r="N1394" s="108">
        <f>N1393*($I1394/$I1393)</f>
        <v/>
      </c>
      <c r="O1394" s="108">
        <f t="array" ref="O1394">IF(YEAR(M1394)&lt;&gt;YEAR(M1393),IF(O1393&gt;INDEX(Table2xAcq.1[],_xlfn.AGGREGATE(15,6,(ROW(Tableyear1[])-ROW(INDEX(Tableyear1[],1,1))+1)/(YEAR(Tableyear1[])=YEAR(M1393)),1)),O1393-(O1393-INDEX(Table2xAcq.1[],_xlfn.AGGREGATE(15,6,(ROW(Tableyear1[])-ROW(INDEX(Tableyear1[],1,1))+1)/(YEAR(Tableyear1[])=YEAR(M1393)),1)))*$C$25,O1393+MAX($Q$2:Q1393)*$C$19),O1393)*($J1394/$J1393)</f>
        <v/>
      </c>
      <c r="P1394" s="108">
        <f t="array" ref="P1394">IF(YEAR(M1394)&lt;&gt;YEAR(M1393),IF(O1393&gt;INDEX(Table2xAcq.1[],_xlfn.AGGREGATE(15,6,(ROW(Tableyear1[])-ROW(INDEX(Tableyear1[],1,1))+1)/(YEAR(Tableyear1[])=YEAR(M1393)),1)),P1393+(O1393-INDEX(Table2xAcq.1[],_xlfn.AGGREGATE(15,6,(ROW(Tableyear1[])-ROW(INDEX(Tableyear1[],1,1))+1)/(YEAR(Tableyear1[])=YEAR(M1393)),1)))*$C$25,P1393-MAX($Q$2:Q1393)*$C$19),P1393)*(1+Tbill_YTM)^(1/52)</f>
        <v/>
      </c>
      <c r="Q1394" s="72">
        <f>SUM(N1394:P1394)</f>
        <v/>
      </c>
      <c r="R1394" s="72">
        <f>IF(YEAR(M1394)&lt;&gt;YEAR(M1393), R1393*EXP($C$20/52)+(-MAX(Q$2:Q1393)*$C$19), R1393*EXP($C$20/52))</f>
        <v/>
      </c>
      <c r="S1394" s="73">
        <f>Q1394/-R1394</f>
        <v/>
      </c>
      <c r="T1394" s="67" t="n"/>
      <c r="U1394" s="67" t="n"/>
      <c r="V1394" s="67" t="n"/>
    </row>
    <row r="1395">
      <c r="H1395" s="104" t="n">
        <v>41071</v>
      </c>
      <c r="I1395" s="105" t="n">
        <v>2571.22998046875</v>
      </c>
      <c r="J1395" s="106" t="n">
        <v>3.14859938621521</v>
      </c>
      <c r="K1395" s="107">
        <f>K1394*(1+Tbill_YTM)^(1/52)</f>
        <v/>
      </c>
      <c r="L1395" s="67" t="n"/>
      <c r="M1395" s="104" t="n">
        <v>41071</v>
      </c>
      <c r="N1395" s="108">
        <f>N1394*($I1395/$I1394)</f>
        <v/>
      </c>
      <c r="O1395" s="108">
        <f t="array" ref="O1395">IF(YEAR(M1395)&lt;&gt;YEAR(M1394),IF(O1394&gt;INDEX(Table2xAcq.1[],_xlfn.AGGREGATE(15,6,(ROW(Tableyear1[])-ROW(INDEX(Tableyear1[],1,1))+1)/(YEAR(Tableyear1[])=YEAR(M1394)),1)),O1394-(O1394-INDEX(Table2xAcq.1[],_xlfn.AGGREGATE(15,6,(ROW(Tableyear1[])-ROW(INDEX(Tableyear1[],1,1))+1)/(YEAR(Tableyear1[])=YEAR(M1394)),1)))*$C$25,O1394+MAX($Q$2:Q1394)*$C$19),O1394)*($J1395/$J1394)</f>
        <v/>
      </c>
      <c r="P1395" s="108">
        <f t="array" ref="P1395">IF(YEAR(M1395)&lt;&gt;YEAR(M1394),IF(O1394&gt;INDEX(Table2xAcq.1[],_xlfn.AGGREGATE(15,6,(ROW(Tableyear1[])-ROW(INDEX(Tableyear1[],1,1))+1)/(YEAR(Tableyear1[])=YEAR(M1394)),1)),P1394+(O1394-INDEX(Table2xAcq.1[],_xlfn.AGGREGATE(15,6,(ROW(Tableyear1[])-ROW(INDEX(Tableyear1[],1,1))+1)/(YEAR(Tableyear1[])=YEAR(M1394)),1)))*$C$25,P1394-MAX($Q$2:Q1394)*$C$19),P1394)*(1+Tbill_YTM)^(1/52)</f>
        <v/>
      </c>
      <c r="Q1395" s="72">
        <f>SUM(N1395:P1395)</f>
        <v/>
      </c>
      <c r="R1395" s="72">
        <f>IF(YEAR(M1395)&lt;&gt;YEAR(M1394), R1394*EXP($C$20/52)+(-MAX(Q$2:Q1394)*$C$19), R1394*EXP($C$20/52))</f>
        <v/>
      </c>
      <c r="S1395" s="73">
        <f>Q1395/-R1395</f>
        <v/>
      </c>
      <c r="T1395" s="67" t="n"/>
      <c r="U1395" s="67" t="n"/>
      <c r="V1395" s="67" t="n"/>
    </row>
    <row r="1396">
      <c r="H1396" s="104" t="n">
        <v>41078</v>
      </c>
      <c r="I1396" s="105" t="n">
        <v>2585.53002929687</v>
      </c>
      <c r="J1396" s="106" t="n">
        <v>3.17979216575622</v>
      </c>
      <c r="K1396" s="107">
        <f>K1395*(1+Tbill_YTM)^(1/52)</f>
        <v/>
      </c>
      <c r="L1396" s="67" t="n"/>
      <c r="M1396" s="104" t="n">
        <v>41078</v>
      </c>
      <c r="N1396" s="108">
        <f>N1395*($I1396/$I1395)</f>
        <v/>
      </c>
      <c r="O1396" s="108">
        <f t="array" ref="O1396">IF(YEAR(M1396)&lt;&gt;YEAR(M1395),IF(O1395&gt;INDEX(Table2xAcq.1[],_xlfn.AGGREGATE(15,6,(ROW(Tableyear1[])-ROW(INDEX(Tableyear1[],1,1))+1)/(YEAR(Tableyear1[])=YEAR(M1395)),1)),O1395-(O1395-INDEX(Table2xAcq.1[],_xlfn.AGGREGATE(15,6,(ROW(Tableyear1[])-ROW(INDEX(Tableyear1[],1,1))+1)/(YEAR(Tableyear1[])=YEAR(M1395)),1)))*$C$25,O1395+MAX($Q$2:Q1395)*$C$19),O1395)*($J1396/$J1395)</f>
        <v/>
      </c>
      <c r="P1396" s="108">
        <f t="array" ref="P1396">IF(YEAR(M1396)&lt;&gt;YEAR(M1395),IF(O1395&gt;INDEX(Table2xAcq.1[],_xlfn.AGGREGATE(15,6,(ROW(Tableyear1[])-ROW(INDEX(Tableyear1[],1,1))+1)/(YEAR(Tableyear1[])=YEAR(M1395)),1)),P1395+(O1395-INDEX(Table2xAcq.1[],_xlfn.AGGREGATE(15,6,(ROW(Tableyear1[])-ROW(INDEX(Tableyear1[],1,1))+1)/(YEAR(Tableyear1[])=YEAR(M1395)),1)))*$C$25,P1395-MAX($Q$2:Q1395)*$C$19),P1395)*(1+Tbill_YTM)^(1/52)</f>
        <v/>
      </c>
      <c r="Q1396" s="72">
        <f>SUM(N1396:P1396)</f>
        <v/>
      </c>
      <c r="R1396" s="72">
        <f>IF(YEAR(M1396)&lt;&gt;YEAR(M1395), R1395*EXP($C$20/52)+(-MAX(Q$2:Q1395)*$C$19), R1395*EXP($C$20/52))</f>
        <v/>
      </c>
      <c r="S1396" s="73">
        <f>Q1396/-R1396</f>
        <v/>
      </c>
      <c r="T1396" s="67" t="n"/>
      <c r="U1396" s="67" t="n"/>
      <c r="V1396" s="67" t="n"/>
    </row>
    <row r="1397">
      <c r="H1397" s="104" t="n">
        <v>41085</v>
      </c>
      <c r="I1397" s="105" t="n">
        <v>2615.71997070312</v>
      </c>
      <c r="J1397" s="106" t="n">
        <v>3.25624418258667</v>
      </c>
      <c r="K1397" s="107">
        <f>K1396*(1+Tbill_YTM)^(1/52)</f>
        <v/>
      </c>
      <c r="L1397" s="67" t="n"/>
      <c r="M1397" s="104" t="n">
        <v>41085</v>
      </c>
      <c r="N1397" s="108">
        <f>N1396*($I1397/$I1396)</f>
        <v/>
      </c>
      <c r="O1397" s="108">
        <f t="array" ref="O1397">IF(YEAR(M1397)&lt;&gt;YEAR(M1396),IF(O1396&gt;INDEX(Table2xAcq.1[],_xlfn.AGGREGATE(15,6,(ROW(Tableyear1[])-ROW(INDEX(Tableyear1[],1,1))+1)/(YEAR(Tableyear1[])=YEAR(M1396)),1)),O1396-(O1396-INDEX(Table2xAcq.1[],_xlfn.AGGREGATE(15,6,(ROW(Tableyear1[])-ROW(INDEX(Tableyear1[],1,1))+1)/(YEAR(Tableyear1[])=YEAR(M1396)),1)))*$C$25,O1396+MAX($Q$2:Q1396)*$C$19),O1396)*($J1397/$J1396)</f>
        <v/>
      </c>
      <c r="P1397" s="108">
        <f t="array" ref="P1397">IF(YEAR(M1397)&lt;&gt;YEAR(M1396),IF(O1396&gt;INDEX(Table2xAcq.1[],_xlfn.AGGREGATE(15,6,(ROW(Tableyear1[])-ROW(INDEX(Tableyear1[],1,1))+1)/(YEAR(Tableyear1[])=YEAR(M1396)),1)),P1396+(O1396-INDEX(Table2xAcq.1[],_xlfn.AGGREGATE(15,6,(ROW(Tableyear1[])-ROW(INDEX(Tableyear1[],1,1))+1)/(YEAR(Tableyear1[])=YEAR(M1396)),1)))*$C$25,P1396-MAX($Q$2:Q1396)*$C$19),P1396)*(1+Tbill_YTM)^(1/52)</f>
        <v/>
      </c>
      <c r="Q1397" s="72">
        <f>SUM(N1397:P1397)</f>
        <v/>
      </c>
      <c r="R1397" s="72">
        <f>IF(YEAR(M1397)&lt;&gt;YEAR(M1396), R1396*EXP($C$20/52)+(-MAX(Q$2:Q1396)*$C$19), R1396*EXP($C$20/52))</f>
        <v/>
      </c>
      <c r="S1397" s="73">
        <f>Q1397/-R1397</f>
        <v/>
      </c>
      <c r="T1397" s="67" t="n"/>
      <c r="U1397" s="67" t="n"/>
      <c r="V1397" s="67" t="n"/>
    </row>
    <row r="1398">
      <c r="H1398" s="104" t="n">
        <v>41092</v>
      </c>
      <c r="I1398" s="105" t="n">
        <v>2612.2900390625</v>
      </c>
      <c r="J1398" s="106" t="n">
        <v>3.25074005126953</v>
      </c>
      <c r="K1398" s="107">
        <f>K1397*(1+Tbill_YTM)^(1/52)</f>
        <v/>
      </c>
      <c r="L1398" s="67" t="n"/>
      <c r="M1398" s="104" t="n">
        <v>41092</v>
      </c>
      <c r="N1398" s="108">
        <f>N1397*($I1398/$I1397)</f>
        <v/>
      </c>
      <c r="O1398" s="108">
        <f t="array" ref="O1398">IF(YEAR(M1398)&lt;&gt;YEAR(M1397),IF(O1397&gt;INDEX(Table2xAcq.1[],_xlfn.AGGREGATE(15,6,(ROW(Tableyear1[])-ROW(INDEX(Tableyear1[],1,1))+1)/(YEAR(Tableyear1[])=YEAR(M1397)),1)),O1397-(O1397-INDEX(Table2xAcq.1[],_xlfn.AGGREGATE(15,6,(ROW(Tableyear1[])-ROW(INDEX(Tableyear1[],1,1))+1)/(YEAR(Tableyear1[])=YEAR(M1397)),1)))*$C$25,O1397+MAX($Q$2:Q1397)*$C$19),O1397)*($J1398/$J1397)</f>
        <v/>
      </c>
      <c r="P1398" s="108">
        <f t="array" ref="P1398">IF(YEAR(M1398)&lt;&gt;YEAR(M1397),IF(O1397&gt;INDEX(Table2xAcq.1[],_xlfn.AGGREGATE(15,6,(ROW(Tableyear1[])-ROW(INDEX(Tableyear1[],1,1))+1)/(YEAR(Tableyear1[])=YEAR(M1397)),1)),P1397+(O1397-INDEX(Table2xAcq.1[],_xlfn.AGGREGATE(15,6,(ROW(Tableyear1[])-ROW(INDEX(Tableyear1[],1,1))+1)/(YEAR(Tableyear1[])=YEAR(M1397)),1)))*$C$25,P1397-MAX($Q$2:Q1397)*$C$19),P1397)*(1+Tbill_YTM)^(1/52)</f>
        <v/>
      </c>
      <c r="Q1398" s="72">
        <f>SUM(N1398:P1398)</f>
        <v/>
      </c>
      <c r="R1398" s="72">
        <f>IF(YEAR(M1398)&lt;&gt;YEAR(M1397), R1397*EXP($C$20/52)+(-MAX(Q$2:Q1397)*$C$19), R1397*EXP($C$20/52))</f>
        <v/>
      </c>
      <c r="S1398" s="73">
        <f>Q1398/-R1398</f>
        <v/>
      </c>
      <c r="T1398" s="67" t="n"/>
      <c r="U1398" s="67" t="n"/>
      <c r="V1398" s="67" t="n"/>
    </row>
    <row r="1399">
      <c r="H1399" s="104" t="n">
        <v>41099</v>
      </c>
      <c r="I1399" s="105" t="n">
        <v>2584.96997070312</v>
      </c>
      <c r="J1399" s="106" t="n">
        <v>3.17367625236511</v>
      </c>
      <c r="K1399" s="107">
        <f>K1398*(1+Tbill_YTM)^(1/52)</f>
        <v/>
      </c>
      <c r="L1399" s="67" t="n"/>
      <c r="M1399" s="104" t="n">
        <v>41099</v>
      </c>
      <c r="N1399" s="108">
        <f>N1398*($I1399/$I1398)</f>
        <v/>
      </c>
      <c r="O1399" s="108">
        <f t="array" ref="O1399">IF(YEAR(M1399)&lt;&gt;YEAR(M1398),IF(O1398&gt;INDEX(Table2xAcq.1[],_xlfn.AGGREGATE(15,6,(ROW(Tableyear1[])-ROW(INDEX(Tableyear1[],1,1))+1)/(YEAR(Tableyear1[])=YEAR(M1398)),1)),O1398-(O1398-INDEX(Table2xAcq.1[],_xlfn.AGGREGATE(15,6,(ROW(Tableyear1[])-ROW(INDEX(Tableyear1[],1,1))+1)/(YEAR(Tableyear1[])=YEAR(M1398)),1)))*$C$25,O1398+MAX($Q$2:Q1398)*$C$19),O1398)*($J1399/$J1398)</f>
        <v/>
      </c>
      <c r="P1399" s="108">
        <f t="array" ref="P1399">IF(YEAR(M1399)&lt;&gt;YEAR(M1398),IF(O1398&gt;INDEX(Table2xAcq.1[],_xlfn.AGGREGATE(15,6,(ROW(Tableyear1[])-ROW(INDEX(Tableyear1[],1,1))+1)/(YEAR(Tableyear1[])=YEAR(M1398)),1)),P1398+(O1398-INDEX(Table2xAcq.1[],_xlfn.AGGREGATE(15,6,(ROW(Tableyear1[])-ROW(INDEX(Tableyear1[],1,1))+1)/(YEAR(Tableyear1[])=YEAR(M1398)),1)))*$C$25,P1398-MAX($Q$2:Q1398)*$C$19),P1398)*(1+Tbill_YTM)^(1/52)</f>
        <v/>
      </c>
      <c r="Q1399" s="72">
        <f>SUM(N1399:P1399)</f>
        <v/>
      </c>
      <c r="R1399" s="72">
        <f>IF(YEAR(M1399)&lt;&gt;YEAR(M1398), R1398*EXP($C$20/52)+(-MAX(Q$2:Q1398)*$C$19), R1398*EXP($C$20/52))</f>
        <v/>
      </c>
      <c r="S1399" s="73">
        <f>Q1399/-R1399</f>
        <v/>
      </c>
      <c r="T1399" s="67" t="n"/>
      <c r="U1399" s="67" t="n"/>
      <c r="V1399" s="67" t="n"/>
    </row>
    <row r="1400">
      <c r="H1400" s="104" t="n">
        <v>41106</v>
      </c>
      <c r="I1400" s="105" t="n">
        <v>2618.0400390625</v>
      </c>
      <c r="J1400" s="106" t="n">
        <v>3.26174855232238</v>
      </c>
      <c r="K1400" s="107">
        <f>K1399*(1+Tbill_YTM)^(1/52)</f>
        <v/>
      </c>
      <c r="L1400" s="67" t="n"/>
      <c r="M1400" s="104" t="n">
        <v>41106</v>
      </c>
      <c r="N1400" s="108">
        <f>N1399*($I1400/$I1399)</f>
        <v/>
      </c>
      <c r="O1400" s="108">
        <f t="array" ref="O1400">IF(YEAR(M1400)&lt;&gt;YEAR(M1399),IF(O1399&gt;INDEX(Table2xAcq.1[],_xlfn.AGGREGATE(15,6,(ROW(Tableyear1[])-ROW(INDEX(Tableyear1[],1,1))+1)/(YEAR(Tableyear1[])=YEAR(M1399)),1)),O1399-(O1399-INDEX(Table2xAcq.1[],_xlfn.AGGREGATE(15,6,(ROW(Tableyear1[])-ROW(INDEX(Tableyear1[],1,1))+1)/(YEAR(Tableyear1[])=YEAR(M1399)),1)))*$C$25,O1399+MAX($Q$2:Q1399)*$C$19),O1399)*($J1400/$J1399)</f>
        <v/>
      </c>
      <c r="P1400" s="108">
        <f t="array" ref="P1400">IF(YEAR(M1400)&lt;&gt;YEAR(M1399),IF(O1399&gt;INDEX(Table2xAcq.1[],_xlfn.AGGREGATE(15,6,(ROW(Tableyear1[])-ROW(INDEX(Tableyear1[],1,1))+1)/(YEAR(Tableyear1[])=YEAR(M1399)),1)),P1399+(O1399-INDEX(Table2xAcq.1[],_xlfn.AGGREGATE(15,6,(ROW(Tableyear1[])-ROW(INDEX(Tableyear1[],1,1))+1)/(YEAR(Tableyear1[])=YEAR(M1399)),1)))*$C$25,P1399-MAX($Q$2:Q1399)*$C$19),P1399)*(1+Tbill_YTM)^(1/52)</f>
        <v/>
      </c>
      <c r="Q1400" s="72">
        <f>SUM(N1400:P1400)</f>
        <v/>
      </c>
      <c r="R1400" s="72">
        <f>IF(YEAR(M1400)&lt;&gt;YEAR(M1399), R1399*EXP($C$20/52)+(-MAX(Q$2:Q1399)*$C$19), R1399*EXP($C$20/52))</f>
        <v/>
      </c>
      <c r="S1400" s="73">
        <f>Q1400/-R1400</f>
        <v/>
      </c>
      <c r="T1400" s="67" t="n"/>
      <c r="U1400" s="67" t="n"/>
      <c r="V1400" s="67" t="n"/>
    </row>
    <row r="1401">
      <c r="H1401" s="104" t="n">
        <v>41113</v>
      </c>
      <c r="I1401" s="105" t="n">
        <v>2647.03002929687</v>
      </c>
      <c r="J1401" s="106" t="n">
        <v>3.32535672187805</v>
      </c>
      <c r="K1401" s="107">
        <f>K1400*(1+Tbill_YTM)^(1/52)</f>
        <v/>
      </c>
      <c r="L1401" s="67" t="n"/>
      <c r="M1401" s="104" t="n">
        <v>41113</v>
      </c>
      <c r="N1401" s="108">
        <f>N1400*($I1401/$I1400)</f>
        <v/>
      </c>
      <c r="O1401" s="108">
        <f t="array" ref="O1401">IF(YEAR(M1401)&lt;&gt;YEAR(M1400),IF(O1400&gt;INDEX(Table2xAcq.1[],_xlfn.AGGREGATE(15,6,(ROW(Tableyear1[])-ROW(INDEX(Tableyear1[],1,1))+1)/(YEAR(Tableyear1[])=YEAR(M1400)),1)),O1400-(O1400-INDEX(Table2xAcq.1[],_xlfn.AGGREGATE(15,6,(ROW(Tableyear1[])-ROW(INDEX(Tableyear1[],1,1))+1)/(YEAR(Tableyear1[])=YEAR(M1400)),1)))*$C$25,O1400+MAX($Q$2:Q1400)*$C$19),O1400)*($J1401/$J1400)</f>
        <v/>
      </c>
      <c r="P1401" s="108">
        <f t="array" ref="P1401">IF(YEAR(M1401)&lt;&gt;YEAR(M1400),IF(O1400&gt;INDEX(Table2xAcq.1[],_xlfn.AGGREGATE(15,6,(ROW(Tableyear1[])-ROW(INDEX(Tableyear1[],1,1))+1)/(YEAR(Tableyear1[])=YEAR(M1400)),1)),P1400+(O1400-INDEX(Table2xAcq.1[],_xlfn.AGGREGATE(15,6,(ROW(Tableyear1[])-ROW(INDEX(Tableyear1[],1,1))+1)/(YEAR(Tableyear1[])=YEAR(M1400)),1)))*$C$25,P1400-MAX($Q$2:Q1400)*$C$19),P1400)*(1+Tbill_YTM)^(1/52)</f>
        <v/>
      </c>
      <c r="Q1401" s="72">
        <f>SUM(N1401:P1401)</f>
        <v/>
      </c>
      <c r="R1401" s="72">
        <f>IF(YEAR(M1401)&lt;&gt;YEAR(M1400), R1400*EXP($C$20/52)+(-MAX(Q$2:Q1400)*$C$19), R1400*EXP($C$20/52))</f>
        <v/>
      </c>
      <c r="S1401" s="73">
        <f>Q1401/-R1401</f>
        <v/>
      </c>
      <c r="T1401" s="67" t="n"/>
      <c r="U1401" s="67" t="n"/>
      <c r="V1401" s="67" t="n"/>
    </row>
    <row r="1402">
      <c r="H1402" s="104" t="n">
        <v>41120</v>
      </c>
      <c r="I1402" s="105" t="n">
        <v>2676</v>
      </c>
      <c r="J1402" s="106" t="n">
        <v>3.3901879787445</v>
      </c>
      <c r="K1402" s="107">
        <f>K1401*(1+Tbill_YTM)^(1/52)</f>
        <v/>
      </c>
      <c r="L1402" s="67" t="n"/>
      <c r="M1402" s="104" t="n">
        <v>41120</v>
      </c>
      <c r="N1402" s="108">
        <f>N1401*($I1402/$I1401)</f>
        <v/>
      </c>
      <c r="O1402" s="108">
        <f t="array" ref="O1402">IF(YEAR(M1402)&lt;&gt;YEAR(M1401),IF(O1401&gt;INDEX(Table2xAcq.1[],_xlfn.AGGREGATE(15,6,(ROW(Tableyear1[])-ROW(INDEX(Tableyear1[],1,1))+1)/(YEAR(Tableyear1[])=YEAR(M1401)),1)),O1401-(O1401-INDEX(Table2xAcq.1[],_xlfn.AGGREGATE(15,6,(ROW(Tableyear1[])-ROW(INDEX(Tableyear1[],1,1))+1)/(YEAR(Tableyear1[])=YEAR(M1401)),1)))*$C$25,O1401+MAX($Q$2:Q1401)*$C$19),O1401)*($J1402/$J1401)</f>
        <v/>
      </c>
      <c r="P1402" s="108">
        <f t="array" ref="P1402">IF(YEAR(M1402)&lt;&gt;YEAR(M1401),IF(O1401&gt;INDEX(Table2xAcq.1[],_xlfn.AGGREGATE(15,6,(ROW(Tableyear1[])-ROW(INDEX(Tableyear1[],1,1))+1)/(YEAR(Tableyear1[])=YEAR(M1401)),1)),P1401+(O1401-INDEX(Table2xAcq.1[],_xlfn.AGGREGATE(15,6,(ROW(Tableyear1[])-ROW(INDEX(Tableyear1[],1,1))+1)/(YEAR(Tableyear1[])=YEAR(M1401)),1)))*$C$25,P1401-MAX($Q$2:Q1401)*$C$19),P1401)*(1+Tbill_YTM)^(1/52)</f>
        <v/>
      </c>
      <c r="Q1402" s="72">
        <f>SUM(N1402:P1402)</f>
        <v/>
      </c>
      <c r="R1402" s="72">
        <f>IF(YEAR(M1402)&lt;&gt;YEAR(M1401), R1401*EXP($C$20/52)+(-MAX(Q$2:Q1401)*$C$19), R1401*EXP($C$20/52))</f>
        <v/>
      </c>
      <c r="S1402" s="73">
        <f>Q1402/-R1402</f>
        <v/>
      </c>
      <c r="T1402" s="67" t="n"/>
      <c r="U1402" s="67" t="n"/>
      <c r="V1402" s="67" t="n"/>
    </row>
    <row r="1403">
      <c r="H1403" s="104" t="n">
        <v>41127</v>
      </c>
      <c r="I1403" s="105" t="n">
        <v>2722.9599609375</v>
      </c>
      <c r="J1403" s="106" t="n">
        <v>3.52474331855773</v>
      </c>
      <c r="K1403" s="107">
        <f>K1402*(1+Tbill_YTM)^(1/52)</f>
        <v/>
      </c>
      <c r="L1403" s="67" t="n"/>
      <c r="M1403" s="104" t="n">
        <v>41127</v>
      </c>
      <c r="N1403" s="108">
        <f>N1402*($I1403/$I1402)</f>
        <v/>
      </c>
      <c r="O1403" s="108">
        <f t="array" ref="O1403">IF(YEAR(M1403)&lt;&gt;YEAR(M1402),IF(O1402&gt;INDEX(Table2xAcq.1[],_xlfn.AGGREGATE(15,6,(ROW(Tableyear1[])-ROW(INDEX(Tableyear1[],1,1))+1)/(YEAR(Tableyear1[])=YEAR(M1402)),1)),O1402-(O1402-INDEX(Table2xAcq.1[],_xlfn.AGGREGATE(15,6,(ROW(Tableyear1[])-ROW(INDEX(Tableyear1[],1,1))+1)/(YEAR(Tableyear1[])=YEAR(M1402)),1)))*$C$25,O1402+MAX($Q$2:Q1402)*$C$19),O1402)*($J1403/$J1402)</f>
        <v/>
      </c>
      <c r="P1403" s="108">
        <f t="array" ref="P1403">IF(YEAR(M1403)&lt;&gt;YEAR(M1402),IF(O1402&gt;INDEX(Table2xAcq.1[],_xlfn.AGGREGATE(15,6,(ROW(Tableyear1[])-ROW(INDEX(Tableyear1[],1,1))+1)/(YEAR(Tableyear1[])=YEAR(M1402)),1)),P1402+(O1402-INDEX(Table2xAcq.1[],_xlfn.AGGREGATE(15,6,(ROW(Tableyear1[])-ROW(INDEX(Tableyear1[],1,1))+1)/(YEAR(Tableyear1[])=YEAR(M1402)),1)))*$C$25,P1402-MAX($Q$2:Q1402)*$C$19),P1402)*(1+Tbill_YTM)^(1/52)</f>
        <v/>
      </c>
      <c r="Q1403" s="72">
        <f>SUM(N1403:P1403)</f>
        <v/>
      </c>
      <c r="R1403" s="72">
        <f>IF(YEAR(M1403)&lt;&gt;YEAR(M1402), R1402*EXP($C$20/52)+(-MAX(Q$2:Q1402)*$C$19), R1402*EXP($C$20/52))</f>
        <v/>
      </c>
      <c r="S1403" s="73">
        <f>Q1403/-R1403</f>
        <v/>
      </c>
      <c r="T1403" s="67" t="n"/>
      <c r="U1403" s="67" t="n"/>
      <c r="V1403" s="67" t="n"/>
    </row>
    <row r="1404">
      <c r="H1404" s="104" t="n">
        <v>41134</v>
      </c>
      <c r="I1404" s="105" t="n">
        <v>2780.30004882812</v>
      </c>
      <c r="J1404" s="106" t="n">
        <v>3.67703628540039</v>
      </c>
      <c r="K1404" s="107">
        <f>K1403*(1+Tbill_YTM)^(1/52)</f>
        <v/>
      </c>
      <c r="L1404" s="67" t="n"/>
      <c r="M1404" s="104" t="n">
        <v>41134</v>
      </c>
      <c r="N1404" s="108">
        <f>N1403*($I1404/$I1403)</f>
        <v/>
      </c>
      <c r="O1404" s="108">
        <f t="array" ref="O1404">IF(YEAR(M1404)&lt;&gt;YEAR(M1403),IF(O1403&gt;INDEX(Table2xAcq.1[],_xlfn.AGGREGATE(15,6,(ROW(Tableyear1[])-ROW(INDEX(Tableyear1[],1,1))+1)/(YEAR(Tableyear1[])=YEAR(M1403)),1)),O1403-(O1403-INDEX(Table2xAcq.1[],_xlfn.AGGREGATE(15,6,(ROW(Tableyear1[])-ROW(INDEX(Tableyear1[],1,1))+1)/(YEAR(Tableyear1[])=YEAR(M1403)),1)))*$C$25,O1403+MAX($Q$2:Q1403)*$C$19),O1403)*($J1404/$J1403)</f>
        <v/>
      </c>
      <c r="P1404" s="108">
        <f t="array" ref="P1404">IF(YEAR(M1404)&lt;&gt;YEAR(M1403),IF(O1403&gt;INDEX(Table2xAcq.1[],_xlfn.AGGREGATE(15,6,(ROW(Tableyear1[])-ROW(INDEX(Tableyear1[],1,1))+1)/(YEAR(Tableyear1[])=YEAR(M1403)),1)),P1403+(O1403-INDEX(Table2xAcq.1[],_xlfn.AGGREGATE(15,6,(ROW(Tableyear1[])-ROW(INDEX(Tableyear1[],1,1))+1)/(YEAR(Tableyear1[])=YEAR(M1403)),1)))*$C$25,P1403-MAX($Q$2:Q1403)*$C$19),P1403)*(1+Tbill_YTM)^(1/52)</f>
        <v/>
      </c>
      <c r="Q1404" s="72">
        <f>SUM(N1404:P1404)</f>
        <v/>
      </c>
      <c r="R1404" s="72">
        <f>IF(YEAR(M1404)&lt;&gt;YEAR(M1403), R1403*EXP($C$20/52)+(-MAX(Q$2:Q1403)*$C$19), R1403*EXP($C$20/52))</f>
        <v/>
      </c>
      <c r="S1404" s="73">
        <f>Q1404/-R1404</f>
        <v/>
      </c>
      <c r="T1404" s="67" t="n"/>
      <c r="U1404" s="67" t="n"/>
      <c r="V1404" s="67" t="n"/>
    </row>
    <row r="1405">
      <c r="H1405" s="104" t="n">
        <v>41141</v>
      </c>
      <c r="I1405" s="105" t="n">
        <v>2778.05004882812</v>
      </c>
      <c r="J1405" s="106" t="n">
        <v>3.67214369773864</v>
      </c>
      <c r="K1405" s="107">
        <f>K1404*(1+Tbill_YTM)^(1/52)</f>
        <v/>
      </c>
      <c r="L1405" s="67" t="n"/>
      <c r="M1405" s="104" t="n">
        <v>41141</v>
      </c>
      <c r="N1405" s="108">
        <f>N1404*($I1405/$I1404)</f>
        <v/>
      </c>
      <c r="O1405" s="108">
        <f t="array" ref="O1405">IF(YEAR(M1405)&lt;&gt;YEAR(M1404),IF(O1404&gt;INDEX(Table2xAcq.1[],_xlfn.AGGREGATE(15,6,(ROW(Tableyear1[])-ROW(INDEX(Tableyear1[],1,1))+1)/(YEAR(Tableyear1[])=YEAR(M1404)),1)),O1404-(O1404-INDEX(Table2xAcq.1[],_xlfn.AGGREGATE(15,6,(ROW(Tableyear1[])-ROW(INDEX(Tableyear1[],1,1))+1)/(YEAR(Tableyear1[])=YEAR(M1404)),1)))*$C$25,O1404+MAX($Q$2:Q1404)*$C$19),O1404)*($J1405/$J1404)</f>
        <v/>
      </c>
      <c r="P1405" s="108">
        <f t="array" ref="P1405">IF(YEAR(M1405)&lt;&gt;YEAR(M1404),IF(O1404&gt;INDEX(Table2xAcq.1[],_xlfn.AGGREGATE(15,6,(ROW(Tableyear1[])-ROW(INDEX(Tableyear1[],1,1))+1)/(YEAR(Tableyear1[])=YEAR(M1404)),1)),P1404+(O1404-INDEX(Table2xAcq.1[],_xlfn.AGGREGATE(15,6,(ROW(Tableyear1[])-ROW(INDEX(Tableyear1[],1,1))+1)/(YEAR(Tableyear1[])=YEAR(M1404)),1)))*$C$25,P1404-MAX($Q$2:Q1404)*$C$19),P1404)*(1+Tbill_YTM)^(1/52)</f>
        <v/>
      </c>
      <c r="Q1405" s="72">
        <f>SUM(N1405:P1405)</f>
        <v/>
      </c>
      <c r="R1405" s="72">
        <f>IF(YEAR(M1405)&lt;&gt;YEAR(M1404), R1404*EXP($C$20/52)+(-MAX(Q$2:Q1404)*$C$19), R1404*EXP($C$20/52))</f>
        <v/>
      </c>
      <c r="S1405" s="73">
        <f>Q1405/-R1405</f>
        <v/>
      </c>
      <c r="T1405" s="67" t="n"/>
      <c r="U1405" s="67" t="n"/>
      <c r="V1405" s="67" t="n"/>
    </row>
    <row r="1406">
      <c r="H1406" s="104" t="n">
        <v>41148</v>
      </c>
      <c r="I1406" s="105" t="n">
        <v>2772.23999023437</v>
      </c>
      <c r="J1406" s="106" t="n">
        <v>3.66174530982971</v>
      </c>
      <c r="K1406" s="107">
        <f>K1405*(1+Tbill_YTM)^(1/52)</f>
        <v/>
      </c>
      <c r="L1406" s="67" t="n"/>
      <c r="M1406" s="104" t="n">
        <v>41148</v>
      </c>
      <c r="N1406" s="108">
        <f>N1405*($I1406/$I1405)</f>
        <v/>
      </c>
      <c r="O1406" s="108">
        <f t="array" ref="O1406">IF(YEAR(M1406)&lt;&gt;YEAR(M1405),IF(O1405&gt;INDEX(Table2xAcq.1[],_xlfn.AGGREGATE(15,6,(ROW(Tableyear1[])-ROW(INDEX(Tableyear1[],1,1))+1)/(YEAR(Tableyear1[])=YEAR(M1405)),1)),O1405-(O1405-INDEX(Table2xAcq.1[],_xlfn.AGGREGATE(15,6,(ROW(Tableyear1[])-ROW(INDEX(Tableyear1[],1,1))+1)/(YEAR(Tableyear1[])=YEAR(M1405)),1)))*$C$25,O1405+MAX($Q$2:Q1405)*$C$19),O1405)*($J1406/$J1405)</f>
        <v/>
      </c>
      <c r="P1406" s="108">
        <f t="array" ref="P1406">IF(YEAR(M1406)&lt;&gt;YEAR(M1405),IF(O1405&gt;INDEX(Table2xAcq.1[],_xlfn.AGGREGATE(15,6,(ROW(Tableyear1[])-ROW(INDEX(Tableyear1[],1,1))+1)/(YEAR(Tableyear1[])=YEAR(M1405)),1)),P1405+(O1405-INDEX(Table2xAcq.1[],_xlfn.AGGREGATE(15,6,(ROW(Tableyear1[])-ROW(INDEX(Tableyear1[],1,1))+1)/(YEAR(Tableyear1[])=YEAR(M1405)),1)))*$C$25,P1405-MAX($Q$2:Q1405)*$C$19),P1405)*(1+Tbill_YTM)^(1/52)</f>
        <v/>
      </c>
      <c r="Q1406" s="72">
        <f>SUM(N1406:P1406)</f>
        <v/>
      </c>
      <c r="R1406" s="72">
        <f>IF(YEAR(M1406)&lt;&gt;YEAR(M1405), R1405*EXP($C$20/52)+(-MAX(Q$2:Q1405)*$C$19), R1405*EXP($C$20/52))</f>
        <v/>
      </c>
      <c r="S1406" s="73">
        <f>Q1406/-R1406</f>
        <v/>
      </c>
      <c r="T1406" s="67" t="n"/>
      <c r="U1406" s="67" t="n"/>
      <c r="V1406" s="67" t="n"/>
    </row>
    <row r="1407">
      <c r="H1407" s="104" t="n">
        <v>41155</v>
      </c>
      <c r="I1407" s="105" t="n">
        <v>2825.11010742187</v>
      </c>
      <c r="J1407" s="106" t="n">
        <v>3.79263138771057</v>
      </c>
      <c r="K1407" s="107">
        <f>K1406*(1+Tbill_YTM)^(1/52)</f>
        <v/>
      </c>
      <c r="L1407" s="67" t="n"/>
      <c r="M1407" s="104" t="n">
        <v>41155</v>
      </c>
      <c r="N1407" s="108">
        <f>N1406*($I1407/$I1406)</f>
        <v/>
      </c>
      <c r="O1407" s="108">
        <f t="array" ref="O1407">IF(YEAR(M1407)&lt;&gt;YEAR(M1406),IF(O1406&gt;INDEX(Table2xAcq.1[],_xlfn.AGGREGATE(15,6,(ROW(Tableyear1[])-ROW(INDEX(Tableyear1[],1,1))+1)/(YEAR(Tableyear1[])=YEAR(M1406)),1)),O1406-(O1406-INDEX(Table2xAcq.1[],_xlfn.AGGREGATE(15,6,(ROW(Tableyear1[])-ROW(INDEX(Tableyear1[],1,1))+1)/(YEAR(Tableyear1[])=YEAR(M1406)),1)))*$C$25,O1406+MAX($Q$2:Q1406)*$C$19),O1406)*($J1407/$J1406)</f>
        <v/>
      </c>
      <c r="P1407" s="108">
        <f t="array" ref="P1407">IF(YEAR(M1407)&lt;&gt;YEAR(M1406),IF(O1406&gt;INDEX(Table2xAcq.1[],_xlfn.AGGREGATE(15,6,(ROW(Tableyear1[])-ROW(INDEX(Tableyear1[],1,1))+1)/(YEAR(Tableyear1[])=YEAR(M1406)),1)),P1406+(O1406-INDEX(Table2xAcq.1[],_xlfn.AGGREGATE(15,6,(ROW(Tableyear1[])-ROW(INDEX(Tableyear1[],1,1))+1)/(YEAR(Tableyear1[])=YEAR(M1406)),1)))*$C$25,P1406-MAX($Q$2:Q1406)*$C$19),P1406)*(1+Tbill_YTM)^(1/52)</f>
        <v/>
      </c>
      <c r="Q1407" s="72">
        <f>SUM(N1407:P1407)</f>
        <v/>
      </c>
      <c r="R1407" s="72">
        <f>IF(YEAR(M1407)&lt;&gt;YEAR(M1406), R1406*EXP($C$20/52)+(-MAX(Q$2:Q1406)*$C$19), R1406*EXP($C$20/52))</f>
        <v/>
      </c>
      <c r="S1407" s="73">
        <f>Q1407/-R1407</f>
        <v/>
      </c>
      <c r="T1407" s="67" t="n"/>
      <c r="U1407" s="67" t="n"/>
      <c r="V1407" s="67" t="n"/>
    </row>
    <row r="1408">
      <c r="H1408" s="104" t="n">
        <v>41162</v>
      </c>
      <c r="I1408" s="105" t="n">
        <v>2855.22998046875</v>
      </c>
      <c r="J1408" s="106" t="n">
        <v>3.8758111000061</v>
      </c>
      <c r="K1408" s="107">
        <f>K1407*(1+Tbill_YTM)^(1/52)</f>
        <v/>
      </c>
      <c r="L1408" s="67" t="n"/>
      <c r="M1408" s="104" t="n">
        <v>41162</v>
      </c>
      <c r="N1408" s="108">
        <f>N1407*($I1408/$I1407)</f>
        <v/>
      </c>
      <c r="O1408" s="108">
        <f t="array" ref="O1408">IF(YEAR(M1408)&lt;&gt;YEAR(M1407),IF(O1407&gt;INDEX(Table2xAcq.1[],_xlfn.AGGREGATE(15,6,(ROW(Tableyear1[])-ROW(INDEX(Tableyear1[],1,1))+1)/(YEAR(Tableyear1[])=YEAR(M1407)),1)),O1407-(O1407-INDEX(Table2xAcq.1[],_xlfn.AGGREGATE(15,6,(ROW(Tableyear1[])-ROW(INDEX(Tableyear1[],1,1))+1)/(YEAR(Tableyear1[])=YEAR(M1407)),1)))*$C$25,O1407+MAX($Q$2:Q1407)*$C$19),O1407)*($J1408/$J1407)</f>
        <v/>
      </c>
      <c r="P1408" s="108">
        <f t="array" ref="P1408">IF(YEAR(M1408)&lt;&gt;YEAR(M1407),IF(O1407&gt;INDEX(Table2xAcq.1[],_xlfn.AGGREGATE(15,6,(ROW(Tableyear1[])-ROW(INDEX(Tableyear1[],1,1))+1)/(YEAR(Tableyear1[])=YEAR(M1407)),1)),P1407+(O1407-INDEX(Table2xAcq.1[],_xlfn.AGGREGATE(15,6,(ROW(Tableyear1[])-ROW(INDEX(Tableyear1[],1,1))+1)/(YEAR(Tableyear1[])=YEAR(M1407)),1)))*$C$25,P1407-MAX($Q$2:Q1407)*$C$19),P1407)*(1+Tbill_YTM)^(1/52)</f>
        <v/>
      </c>
      <c r="Q1408" s="72">
        <f>SUM(N1408:P1408)</f>
        <v/>
      </c>
      <c r="R1408" s="72">
        <f>IF(YEAR(M1408)&lt;&gt;YEAR(M1407), R1407*EXP($C$20/52)+(-MAX(Q$2:Q1407)*$C$19), R1407*EXP($C$20/52))</f>
        <v/>
      </c>
      <c r="S1408" s="73">
        <f>Q1408/-R1408</f>
        <v/>
      </c>
      <c r="T1408" s="67" t="n"/>
      <c r="U1408" s="67" t="n"/>
      <c r="V1408" s="67" t="n"/>
    </row>
    <row r="1409">
      <c r="H1409" s="104" t="n">
        <v>41169</v>
      </c>
      <c r="I1409" s="105" t="n">
        <v>2861.63989257812</v>
      </c>
      <c r="J1409" s="106" t="n">
        <v>3.89477157592773</v>
      </c>
      <c r="K1409" s="107">
        <f>K1408*(1+Tbill_YTM)^(1/52)</f>
        <v/>
      </c>
      <c r="L1409" s="67" t="n"/>
      <c r="M1409" s="104" t="n">
        <v>41169</v>
      </c>
      <c r="N1409" s="108">
        <f>N1408*($I1409/$I1408)</f>
        <v/>
      </c>
      <c r="O1409" s="108">
        <f t="array" ref="O1409">IF(YEAR(M1409)&lt;&gt;YEAR(M1408),IF(O1408&gt;INDEX(Table2xAcq.1[],_xlfn.AGGREGATE(15,6,(ROW(Tableyear1[])-ROW(INDEX(Tableyear1[],1,1))+1)/(YEAR(Tableyear1[])=YEAR(M1408)),1)),O1408-(O1408-INDEX(Table2xAcq.1[],_xlfn.AGGREGATE(15,6,(ROW(Tableyear1[])-ROW(INDEX(Tableyear1[],1,1))+1)/(YEAR(Tableyear1[])=YEAR(M1408)),1)))*$C$25,O1408+MAX($Q$2:Q1408)*$C$19),O1408)*($J1409/$J1408)</f>
        <v/>
      </c>
      <c r="P1409" s="108">
        <f t="array" ref="P1409">IF(YEAR(M1409)&lt;&gt;YEAR(M1408),IF(O1408&gt;INDEX(Table2xAcq.1[],_xlfn.AGGREGATE(15,6,(ROW(Tableyear1[])-ROW(INDEX(Tableyear1[],1,1))+1)/(YEAR(Tableyear1[])=YEAR(M1408)),1)),P1408+(O1408-INDEX(Table2xAcq.1[],_xlfn.AGGREGATE(15,6,(ROW(Tableyear1[])-ROW(INDEX(Tableyear1[],1,1))+1)/(YEAR(Tableyear1[])=YEAR(M1408)),1)))*$C$25,P1408-MAX($Q$2:Q1408)*$C$19),P1408)*(1+Tbill_YTM)^(1/52)</f>
        <v/>
      </c>
      <c r="Q1409" s="72">
        <f>SUM(N1409:P1409)</f>
        <v/>
      </c>
      <c r="R1409" s="72">
        <f>IF(YEAR(M1409)&lt;&gt;YEAR(M1408), R1408*EXP($C$20/52)+(-MAX(Q$2:Q1408)*$C$19), R1408*EXP($C$20/52))</f>
        <v/>
      </c>
      <c r="S1409" s="73">
        <f>Q1409/-R1409</f>
        <v/>
      </c>
      <c r="T1409" s="67" t="n"/>
      <c r="U1409" s="67" t="n"/>
      <c r="V1409" s="67" t="n"/>
    </row>
    <row r="1410">
      <c r="H1410" s="104" t="n">
        <v>41176</v>
      </c>
      <c r="I1410" s="105" t="n">
        <v>2799.18994140625</v>
      </c>
      <c r="J1410" s="106" t="n">
        <v>3.72046136856079</v>
      </c>
      <c r="K1410" s="107">
        <f>K1409*(1+Tbill_YTM)^(1/52)</f>
        <v/>
      </c>
      <c r="L1410" s="67" t="n"/>
      <c r="M1410" s="104" t="n">
        <v>41176</v>
      </c>
      <c r="N1410" s="108">
        <f>N1409*($I1410/$I1409)</f>
        <v/>
      </c>
      <c r="O1410" s="108">
        <f t="array" ref="O1410">IF(YEAR(M1410)&lt;&gt;YEAR(M1409),IF(O1409&gt;INDEX(Table2xAcq.1[],_xlfn.AGGREGATE(15,6,(ROW(Tableyear1[])-ROW(INDEX(Tableyear1[],1,1))+1)/(YEAR(Tableyear1[])=YEAR(M1409)),1)),O1409-(O1409-INDEX(Table2xAcq.1[],_xlfn.AGGREGATE(15,6,(ROW(Tableyear1[])-ROW(INDEX(Tableyear1[],1,1))+1)/(YEAR(Tableyear1[])=YEAR(M1409)),1)))*$C$25,O1409+MAX($Q$2:Q1409)*$C$19),O1409)*($J1410/$J1409)</f>
        <v/>
      </c>
      <c r="P1410" s="108">
        <f t="array" ref="P1410">IF(YEAR(M1410)&lt;&gt;YEAR(M1409),IF(O1409&gt;INDEX(Table2xAcq.1[],_xlfn.AGGREGATE(15,6,(ROW(Tableyear1[])-ROW(INDEX(Tableyear1[],1,1))+1)/(YEAR(Tableyear1[])=YEAR(M1409)),1)),P1409+(O1409-INDEX(Table2xAcq.1[],_xlfn.AGGREGATE(15,6,(ROW(Tableyear1[])-ROW(INDEX(Tableyear1[],1,1))+1)/(YEAR(Tableyear1[])=YEAR(M1409)),1)))*$C$25,P1409-MAX($Q$2:Q1409)*$C$19),P1409)*(1+Tbill_YTM)^(1/52)</f>
        <v/>
      </c>
      <c r="Q1410" s="72">
        <f>SUM(N1410:P1410)</f>
        <v/>
      </c>
      <c r="R1410" s="72">
        <f>IF(YEAR(M1410)&lt;&gt;YEAR(M1409), R1409*EXP($C$20/52)+(-MAX(Q$2:Q1409)*$C$19), R1409*EXP($C$20/52))</f>
        <v/>
      </c>
      <c r="S1410" s="73">
        <f>Q1410/-R1410</f>
        <v/>
      </c>
      <c r="T1410" s="67" t="n"/>
      <c r="U1410" s="67" t="n"/>
      <c r="V1410" s="67" t="n"/>
    </row>
    <row r="1411">
      <c r="H1411" s="104" t="n">
        <v>41183</v>
      </c>
      <c r="I1411" s="105" t="n">
        <v>2811.93994140625</v>
      </c>
      <c r="J1411" s="106" t="n">
        <v>3.75715780258178</v>
      </c>
      <c r="K1411" s="107">
        <f>K1410*(1+Tbill_YTM)^(1/52)</f>
        <v/>
      </c>
      <c r="L1411" s="67" t="n"/>
      <c r="M1411" s="104" t="n">
        <v>41183</v>
      </c>
      <c r="N1411" s="108">
        <f>N1410*($I1411/$I1410)</f>
        <v/>
      </c>
      <c r="O1411" s="108">
        <f t="array" ref="O1411">IF(YEAR(M1411)&lt;&gt;YEAR(M1410),IF(O1410&gt;INDEX(Table2xAcq.1[],_xlfn.AGGREGATE(15,6,(ROW(Tableyear1[])-ROW(INDEX(Tableyear1[],1,1))+1)/(YEAR(Tableyear1[])=YEAR(M1410)),1)),O1410-(O1410-INDEX(Table2xAcq.1[],_xlfn.AGGREGATE(15,6,(ROW(Tableyear1[])-ROW(INDEX(Tableyear1[],1,1))+1)/(YEAR(Tableyear1[])=YEAR(M1410)),1)))*$C$25,O1410+MAX($Q$2:Q1410)*$C$19),O1410)*($J1411/$J1410)</f>
        <v/>
      </c>
      <c r="P1411" s="108">
        <f t="array" ref="P1411">IF(YEAR(M1411)&lt;&gt;YEAR(M1410),IF(O1410&gt;INDEX(Table2xAcq.1[],_xlfn.AGGREGATE(15,6,(ROW(Tableyear1[])-ROW(INDEX(Tableyear1[],1,1))+1)/(YEAR(Tableyear1[])=YEAR(M1410)),1)),P1410+(O1410-INDEX(Table2xAcq.1[],_xlfn.AGGREGATE(15,6,(ROW(Tableyear1[])-ROW(INDEX(Tableyear1[],1,1))+1)/(YEAR(Tableyear1[])=YEAR(M1410)),1)))*$C$25,P1410-MAX($Q$2:Q1410)*$C$19),P1410)*(1+Tbill_YTM)^(1/52)</f>
        <v/>
      </c>
      <c r="Q1411" s="72">
        <f>SUM(N1411:P1411)</f>
        <v/>
      </c>
      <c r="R1411" s="72">
        <f>IF(YEAR(M1411)&lt;&gt;YEAR(M1410), R1410*EXP($C$20/52)+(-MAX(Q$2:Q1410)*$C$19), R1410*EXP($C$20/52))</f>
        <v/>
      </c>
      <c r="S1411" s="73">
        <f>Q1411/-R1411</f>
        <v/>
      </c>
      <c r="T1411" s="67" t="n"/>
      <c r="U1411" s="67" t="n"/>
      <c r="V1411" s="67" t="n"/>
    </row>
    <row r="1412">
      <c r="H1412" s="104" t="n">
        <v>41190</v>
      </c>
      <c r="I1412" s="105" t="n">
        <v>2720.13989257812</v>
      </c>
      <c r="J1412" s="106" t="n">
        <v>3.51067662239074</v>
      </c>
      <c r="K1412" s="107">
        <f>K1411*(1+Tbill_YTM)^(1/52)</f>
        <v/>
      </c>
      <c r="L1412" s="67" t="n"/>
      <c r="M1412" s="104" t="n">
        <v>41190</v>
      </c>
      <c r="N1412" s="108">
        <f>N1411*($I1412/$I1411)</f>
        <v/>
      </c>
      <c r="O1412" s="108">
        <f t="array" ref="O1412">IF(YEAR(M1412)&lt;&gt;YEAR(M1411),IF(O1411&gt;INDEX(Table2xAcq.1[],_xlfn.AGGREGATE(15,6,(ROW(Tableyear1[])-ROW(INDEX(Tableyear1[],1,1))+1)/(YEAR(Tableyear1[])=YEAR(M1411)),1)),O1411-(O1411-INDEX(Table2xAcq.1[],_xlfn.AGGREGATE(15,6,(ROW(Tableyear1[])-ROW(INDEX(Tableyear1[],1,1))+1)/(YEAR(Tableyear1[])=YEAR(M1411)),1)))*$C$25,O1411+MAX($Q$2:Q1411)*$C$19),O1411)*($J1412/$J1411)</f>
        <v/>
      </c>
      <c r="P1412" s="108">
        <f t="array" ref="P1412">IF(YEAR(M1412)&lt;&gt;YEAR(M1411),IF(O1411&gt;INDEX(Table2xAcq.1[],_xlfn.AGGREGATE(15,6,(ROW(Tableyear1[])-ROW(INDEX(Tableyear1[],1,1))+1)/(YEAR(Tableyear1[])=YEAR(M1411)),1)),P1411+(O1411-INDEX(Table2xAcq.1[],_xlfn.AGGREGATE(15,6,(ROW(Tableyear1[])-ROW(INDEX(Tableyear1[],1,1))+1)/(YEAR(Tableyear1[])=YEAR(M1411)),1)))*$C$25,P1411-MAX($Q$2:Q1411)*$C$19),P1411)*(1+Tbill_YTM)^(1/52)</f>
        <v/>
      </c>
      <c r="Q1412" s="72">
        <f>SUM(N1412:P1412)</f>
        <v/>
      </c>
      <c r="R1412" s="72">
        <f>IF(YEAR(M1412)&lt;&gt;YEAR(M1411), R1411*EXP($C$20/52)+(-MAX(Q$2:Q1411)*$C$19), R1411*EXP($C$20/52))</f>
        <v/>
      </c>
      <c r="S1412" s="73">
        <f>Q1412/-R1412</f>
        <v/>
      </c>
      <c r="T1412" s="67" t="n"/>
      <c r="U1412" s="67" t="n"/>
      <c r="V1412" s="67" t="n"/>
    </row>
    <row r="1413">
      <c r="H1413" s="104" t="n">
        <v>41197</v>
      </c>
      <c r="I1413" s="105" t="n">
        <v>2678.32006835937</v>
      </c>
      <c r="J1413" s="106" t="n">
        <v>3.40486669540405</v>
      </c>
      <c r="K1413" s="107">
        <f>K1412*(1+Tbill_YTM)^(1/52)</f>
        <v/>
      </c>
      <c r="L1413" s="67" t="n"/>
      <c r="M1413" s="104" t="n">
        <v>41197</v>
      </c>
      <c r="N1413" s="108">
        <f>N1412*($I1413/$I1412)</f>
        <v/>
      </c>
      <c r="O1413" s="108">
        <f t="array" ref="O1413">IF(YEAR(M1413)&lt;&gt;YEAR(M1412),IF(O1412&gt;INDEX(Table2xAcq.1[],_xlfn.AGGREGATE(15,6,(ROW(Tableyear1[])-ROW(INDEX(Tableyear1[],1,1))+1)/(YEAR(Tableyear1[])=YEAR(M1412)),1)),O1412-(O1412-INDEX(Table2xAcq.1[],_xlfn.AGGREGATE(15,6,(ROW(Tableyear1[])-ROW(INDEX(Tableyear1[],1,1))+1)/(YEAR(Tableyear1[])=YEAR(M1412)),1)))*$C$25,O1412+MAX($Q$2:Q1412)*$C$19),O1412)*($J1413/$J1412)</f>
        <v/>
      </c>
      <c r="P1413" s="108">
        <f t="array" ref="P1413">IF(YEAR(M1413)&lt;&gt;YEAR(M1412),IF(O1412&gt;INDEX(Table2xAcq.1[],_xlfn.AGGREGATE(15,6,(ROW(Tableyear1[])-ROW(INDEX(Tableyear1[],1,1))+1)/(YEAR(Tableyear1[])=YEAR(M1412)),1)),P1412+(O1412-INDEX(Table2xAcq.1[],_xlfn.AGGREGATE(15,6,(ROW(Tableyear1[])-ROW(INDEX(Tableyear1[],1,1))+1)/(YEAR(Tableyear1[])=YEAR(M1412)),1)))*$C$25,P1412-MAX($Q$2:Q1412)*$C$19),P1412)*(1+Tbill_YTM)^(1/52)</f>
        <v/>
      </c>
      <c r="Q1413" s="72">
        <f>SUM(N1413:P1413)</f>
        <v/>
      </c>
      <c r="R1413" s="72">
        <f>IF(YEAR(M1413)&lt;&gt;YEAR(M1412), R1412*EXP($C$20/52)+(-MAX(Q$2:Q1412)*$C$19), R1412*EXP($C$20/52))</f>
        <v/>
      </c>
      <c r="S1413" s="73">
        <f>Q1413/-R1413</f>
        <v/>
      </c>
      <c r="T1413" s="67" t="n"/>
      <c r="U1413" s="67" t="n"/>
      <c r="V1413" s="67" t="n"/>
    </row>
    <row r="1414">
      <c r="H1414" s="104" t="n">
        <v>41204</v>
      </c>
      <c r="I1414" s="105" t="n">
        <v>2665.830078125</v>
      </c>
      <c r="J1414" s="106" t="n">
        <v>3.36755847930908</v>
      </c>
      <c r="K1414" s="107">
        <f>K1413*(1+Tbill_YTM)^(1/52)</f>
        <v/>
      </c>
      <c r="L1414" s="67" t="n"/>
      <c r="M1414" s="104" t="n">
        <v>41204</v>
      </c>
      <c r="N1414" s="108">
        <f>N1413*($I1414/$I1413)</f>
        <v/>
      </c>
      <c r="O1414" s="108">
        <f t="array" ref="O1414">IF(YEAR(M1414)&lt;&gt;YEAR(M1413),IF(O1413&gt;INDEX(Table2xAcq.1[],_xlfn.AGGREGATE(15,6,(ROW(Tableyear1[])-ROW(INDEX(Tableyear1[],1,1))+1)/(YEAR(Tableyear1[])=YEAR(M1413)),1)),O1413-(O1413-INDEX(Table2xAcq.1[],_xlfn.AGGREGATE(15,6,(ROW(Tableyear1[])-ROW(INDEX(Tableyear1[],1,1))+1)/(YEAR(Tableyear1[])=YEAR(M1413)),1)))*$C$25,O1413+MAX($Q$2:Q1413)*$C$19),O1413)*($J1414/$J1413)</f>
        <v/>
      </c>
      <c r="P1414" s="108">
        <f t="array" ref="P1414">IF(YEAR(M1414)&lt;&gt;YEAR(M1413),IF(O1413&gt;INDEX(Table2xAcq.1[],_xlfn.AGGREGATE(15,6,(ROW(Tableyear1[])-ROW(INDEX(Tableyear1[],1,1))+1)/(YEAR(Tableyear1[])=YEAR(M1413)),1)),P1413+(O1413-INDEX(Table2xAcq.1[],_xlfn.AGGREGATE(15,6,(ROW(Tableyear1[])-ROW(INDEX(Tableyear1[],1,1))+1)/(YEAR(Tableyear1[])=YEAR(M1413)),1)))*$C$25,P1413-MAX($Q$2:Q1413)*$C$19),P1413)*(1+Tbill_YTM)^(1/52)</f>
        <v/>
      </c>
      <c r="Q1414" s="72">
        <f>SUM(N1414:P1414)</f>
        <v/>
      </c>
      <c r="R1414" s="72">
        <f>IF(YEAR(M1414)&lt;&gt;YEAR(M1413), R1413*EXP($C$20/52)+(-MAX(Q$2:Q1413)*$C$19), R1413*EXP($C$20/52))</f>
        <v/>
      </c>
      <c r="S1414" s="73">
        <f>Q1414/-R1414</f>
        <v/>
      </c>
      <c r="T1414" s="67" t="n"/>
      <c r="U1414" s="67" t="n"/>
      <c r="V1414" s="67" t="n"/>
    </row>
    <row r="1415">
      <c r="H1415" s="104" t="n">
        <v>41211</v>
      </c>
      <c r="I1415" s="105" t="n">
        <v>2656.28002929687</v>
      </c>
      <c r="J1415" s="106" t="n">
        <v>3.33881258964538</v>
      </c>
      <c r="K1415" s="107">
        <f>K1414*(1+Tbill_YTM)^(1/52)</f>
        <v/>
      </c>
      <c r="L1415" s="67" t="n"/>
      <c r="M1415" s="104" t="n">
        <v>41211</v>
      </c>
      <c r="N1415" s="108">
        <f>N1414*($I1415/$I1414)</f>
        <v/>
      </c>
      <c r="O1415" s="108">
        <f t="array" ref="O1415">IF(YEAR(M1415)&lt;&gt;YEAR(M1414),IF(O1414&gt;INDEX(Table2xAcq.1[],_xlfn.AGGREGATE(15,6,(ROW(Tableyear1[])-ROW(INDEX(Tableyear1[],1,1))+1)/(YEAR(Tableyear1[])=YEAR(M1414)),1)),O1414-(O1414-INDEX(Table2xAcq.1[],_xlfn.AGGREGATE(15,6,(ROW(Tableyear1[])-ROW(INDEX(Tableyear1[],1,1))+1)/(YEAR(Tableyear1[])=YEAR(M1414)),1)))*$C$25,O1414+MAX($Q$2:Q1414)*$C$19),O1414)*($J1415/$J1414)</f>
        <v/>
      </c>
      <c r="P1415" s="108">
        <f t="array" ref="P1415">IF(YEAR(M1415)&lt;&gt;YEAR(M1414),IF(O1414&gt;INDEX(Table2xAcq.1[],_xlfn.AGGREGATE(15,6,(ROW(Tableyear1[])-ROW(INDEX(Tableyear1[],1,1))+1)/(YEAR(Tableyear1[])=YEAR(M1414)),1)),P1414+(O1414-INDEX(Table2xAcq.1[],_xlfn.AGGREGATE(15,6,(ROW(Tableyear1[])-ROW(INDEX(Tableyear1[],1,1))+1)/(YEAR(Tableyear1[])=YEAR(M1414)),1)))*$C$25,P1414-MAX($Q$2:Q1414)*$C$19),P1414)*(1+Tbill_YTM)^(1/52)</f>
        <v/>
      </c>
      <c r="Q1415" s="72">
        <f>SUM(N1415:P1415)</f>
        <v/>
      </c>
      <c r="R1415" s="72">
        <f>IF(YEAR(M1415)&lt;&gt;YEAR(M1414), R1414*EXP($C$20/52)+(-MAX(Q$2:Q1414)*$C$19), R1414*EXP($C$20/52))</f>
        <v/>
      </c>
      <c r="S1415" s="73">
        <f>Q1415/-R1415</f>
        <v/>
      </c>
      <c r="T1415" s="67" t="n"/>
      <c r="U1415" s="67" t="n"/>
      <c r="V1415" s="67" t="n"/>
    </row>
    <row r="1416">
      <c r="H1416" s="104" t="n">
        <v>41218</v>
      </c>
      <c r="I1416" s="105" t="n">
        <v>2584.10009765625</v>
      </c>
      <c r="J1416" s="106" t="n">
        <v>3.17000675201416</v>
      </c>
      <c r="K1416" s="107">
        <f>K1415*(1+Tbill_YTM)^(1/52)</f>
        <v/>
      </c>
      <c r="L1416" s="67" t="n"/>
      <c r="M1416" s="104" t="n">
        <v>41218</v>
      </c>
      <c r="N1416" s="108">
        <f>N1415*($I1416/$I1415)</f>
        <v/>
      </c>
      <c r="O1416" s="108">
        <f t="array" ref="O1416">IF(YEAR(M1416)&lt;&gt;YEAR(M1415),IF(O1415&gt;INDEX(Table2xAcq.1[],_xlfn.AGGREGATE(15,6,(ROW(Tableyear1[])-ROW(INDEX(Tableyear1[],1,1))+1)/(YEAR(Tableyear1[])=YEAR(M1415)),1)),O1415-(O1415-INDEX(Table2xAcq.1[],_xlfn.AGGREGATE(15,6,(ROW(Tableyear1[])-ROW(INDEX(Tableyear1[],1,1))+1)/(YEAR(Tableyear1[])=YEAR(M1415)),1)))*$C$25,O1415+MAX($Q$2:Q1415)*$C$19),O1415)*($J1416/$J1415)</f>
        <v/>
      </c>
      <c r="P1416" s="108">
        <f t="array" ref="P1416">IF(YEAR(M1416)&lt;&gt;YEAR(M1415),IF(O1415&gt;INDEX(Table2xAcq.1[],_xlfn.AGGREGATE(15,6,(ROW(Tableyear1[])-ROW(INDEX(Tableyear1[],1,1))+1)/(YEAR(Tableyear1[])=YEAR(M1415)),1)),P1415+(O1415-INDEX(Table2xAcq.1[],_xlfn.AGGREGATE(15,6,(ROW(Tableyear1[])-ROW(INDEX(Tableyear1[],1,1))+1)/(YEAR(Tableyear1[])=YEAR(M1415)),1)))*$C$25,P1415-MAX($Q$2:Q1415)*$C$19),P1415)*(1+Tbill_YTM)^(1/52)</f>
        <v/>
      </c>
      <c r="Q1416" s="72">
        <f>SUM(N1416:P1416)</f>
        <v/>
      </c>
      <c r="R1416" s="72">
        <f>IF(YEAR(M1416)&lt;&gt;YEAR(M1415), R1415*EXP($C$20/52)+(-MAX(Q$2:Q1415)*$C$19), R1415*EXP($C$20/52))</f>
        <v/>
      </c>
      <c r="S1416" s="73">
        <f>Q1416/-R1416</f>
        <v/>
      </c>
      <c r="T1416" s="67" t="n"/>
      <c r="U1416" s="67" t="n"/>
      <c r="V1416" s="67" t="n"/>
    </row>
    <row r="1417">
      <c r="H1417" s="104" t="n">
        <v>41225</v>
      </c>
      <c r="I1417" s="105" t="n">
        <v>2534.15991210937</v>
      </c>
      <c r="J1417" s="106" t="n">
        <v>3.05074191093444</v>
      </c>
      <c r="K1417" s="107">
        <f>K1416*(1+Tbill_YTM)^(1/52)</f>
        <v/>
      </c>
      <c r="L1417" s="67" t="n"/>
      <c r="M1417" s="104" t="n">
        <v>41225</v>
      </c>
      <c r="N1417" s="108">
        <f>N1416*($I1417/$I1416)</f>
        <v/>
      </c>
      <c r="O1417" s="108">
        <f t="array" ref="O1417">IF(YEAR(M1417)&lt;&gt;YEAR(M1416),IF(O1416&gt;INDEX(Table2xAcq.1[],_xlfn.AGGREGATE(15,6,(ROW(Tableyear1[])-ROW(INDEX(Tableyear1[],1,1))+1)/(YEAR(Tableyear1[])=YEAR(M1416)),1)),O1416-(O1416-INDEX(Table2xAcq.1[],_xlfn.AGGREGATE(15,6,(ROW(Tableyear1[])-ROW(INDEX(Tableyear1[],1,1))+1)/(YEAR(Tableyear1[])=YEAR(M1416)),1)))*$C$25,O1416+MAX($Q$2:Q1416)*$C$19),O1416)*($J1417/$J1416)</f>
        <v/>
      </c>
      <c r="P1417" s="108">
        <f t="array" ref="P1417">IF(YEAR(M1417)&lt;&gt;YEAR(M1416),IF(O1416&gt;INDEX(Table2xAcq.1[],_xlfn.AGGREGATE(15,6,(ROW(Tableyear1[])-ROW(INDEX(Tableyear1[],1,1))+1)/(YEAR(Tableyear1[])=YEAR(M1416)),1)),P1416+(O1416-INDEX(Table2xAcq.1[],_xlfn.AGGREGATE(15,6,(ROW(Tableyear1[])-ROW(INDEX(Tableyear1[],1,1))+1)/(YEAR(Tableyear1[])=YEAR(M1416)),1)))*$C$25,P1416-MAX($Q$2:Q1416)*$C$19),P1416)*(1+Tbill_YTM)^(1/52)</f>
        <v/>
      </c>
      <c r="Q1417" s="72">
        <f>SUM(N1417:P1417)</f>
        <v/>
      </c>
      <c r="R1417" s="72">
        <f>IF(YEAR(M1417)&lt;&gt;YEAR(M1416), R1416*EXP($C$20/52)+(-MAX(Q$2:Q1416)*$C$19), R1416*EXP($C$20/52))</f>
        <v/>
      </c>
      <c r="S1417" s="73">
        <f>Q1417/-R1417</f>
        <v/>
      </c>
      <c r="T1417" s="67" t="n"/>
      <c r="U1417" s="67" t="n"/>
      <c r="V1417" s="67" t="n"/>
    </row>
    <row r="1418">
      <c r="H1418" s="104" t="n">
        <v>41232</v>
      </c>
      <c r="I1418" s="105" t="n">
        <v>2639.59008789062</v>
      </c>
      <c r="J1418" s="106" t="n">
        <v>3.31006622314453</v>
      </c>
      <c r="K1418" s="107">
        <f>K1417*(1+Tbill_YTM)^(1/52)</f>
        <v/>
      </c>
      <c r="L1418" s="67" t="n"/>
      <c r="M1418" s="104" t="n">
        <v>41232</v>
      </c>
      <c r="N1418" s="108">
        <f>N1417*($I1418/$I1417)</f>
        <v/>
      </c>
      <c r="O1418" s="108">
        <f t="array" ref="O1418">IF(YEAR(M1418)&lt;&gt;YEAR(M1417),IF(O1417&gt;INDEX(Table2xAcq.1[],_xlfn.AGGREGATE(15,6,(ROW(Tableyear1[])-ROW(INDEX(Tableyear1[],1,1))+1)/(YEAR(Tableyear1[])=YEAR(M1417)),1)),O1417-(O1417-INDEX(Table2xAcq.1[],_xlfn.AGGREGATE(15,6,(ROW(Tableyear1[])-ROW(INDEX(Tableyear1[],1,1))+1)/(YEAR(Tableyear1[])=YEAR(M1417)),1)))*$C$25,O1417+MAX($Q$2:Q1417)*$C$19),O1417)*($J1418/$J1417)</f>
        <v/>
      </c>
      <c r="P1418" s="108">
        <f t="array" ref="P1418">IF(YEAR(M1418)&lt;&gt;YEAR(M1417),IF(O1417&gt;INDEX(Table2xAcq.1[],_xlfn.AGGREGATE(15,6,(ROW(Tableyear1[])-ROW(INDEX(Tableyear1[],1,1))+1)/(YEAR(Tableyear1[])=YEAR(M1417)),1)),P1417+(O1417-INDEX(Table2xAcq.1[],_xlfn.AGGREGATE(15,6,(ROW(Tableyear1[])-ROW(INDEX(Tableyear1[],1,1))+1)/(YEAR(Tableyear1[])=YEAR(M1417)),1)))*$C$25,P1417-MAX($Q$2:Q1417)*$C$19),P1417)*(1+Tbill_YTM)^(1/52)</f>
        <v/>
      </c>
      <c r="Q1418" s="72">
        <f>SUM(N1418:P1418)</f>
        <v/>
      </c>
      <c r="R1418" s="72">
        <f>IF(YEAR(M1418)&lt;&gt;YEAR(M1417), R1417*EXP($C$20/52)+(-MAX(Q$2:Q1417)*$C$19), R1417*EXP($C$20/52))</f>
        <v/>
      </c>
      <c r="S1418" s="73">
        <f>Q1418/-R1418</f>
        <v/>
      </c>
      <c r="T1418" s="67" t="n"/>
      <c r="U1418" s="67" t="n"/>
      <c r="V1418" s="67" t="n"/>
    </row>
    <row r="1419">
      <c r="H1419" s="104" t="n">
        <v>41239</v>
      </c>
      <c r="I1419" s="105" t="n">
        <v>2677.8798828125</v>
      </c>
      <c r="J1419" s="106" t="n">
        <v>3.40547847747802</v>
      </c>
      <c r="K1419" s="107">
        <f>K1418*(1+Tbill_YTM)^(1/52)</f>
        <v/>
      </c>
      <c r="L1419" s="67" t="n"/>
      <c r="M1419" s="104" t="n">
        <v>41239</v>
      </c>
      <c r="N1419" s="108">
        <f>N1418*($I1419/$I1418)</f>
        <v/>
      </c>
      <c r="O1419" s="108">
        <f t="array" ref="O1419">IF(YEAR(M1419)&lt;&gt;YEAR(M1418),IF(O1418&gt;INDEX(Table2xAcq.1[],_xlfn.AGGREGATE(15,6,(ROW(Tableyear1[])-ROW(INDEX(Tableyear1[],1,1))+1)/(YEAR(Tableyear1[])=YEAR(M1418)),1)),O1418-(O1418-INDEX(Table2xAcq.1[],_xlfn.AGGREGATE(15,6,(ROW(Tableyear1[])-ROW(INDEX(Tableyear1[],1,1))+1)/(YEAR(Tableyear1[])=YEAR(M1418)),1)))*$C$25,O1418+MAX($Q$2:Q1418)*$C$19),O1418)*($J1419/$J1418)</f>
        <v/>
      </c>
      <c r="P1419" s="108">
        <f t="array" ref="P1419">IF(YEAR(M1419)&lt;&gt;YEAR(M1418),IF(O1418&gt;INDEX(Table2xAcq.1[],_xlfn.AGGREGATE(15,6,(ROW(Tableyear1[])-ROW(INDEX(Tableyear1[],1,1))+1)/(YEAR(Tableyear1[])=YEAR(M1418)),1)),P1418+(O1418-INDEX(Table2xAcq.1[],_xlfn.AGGREGATE(15,6,(ROW(Tableyear1[])-ROW(INDEX(Tableyear1[],1,1))+1)/(YEAR(Tableyear1[])=YEAR(M1418)),1)))*$C$25,P1418-MAX($Q$2:Q1418)*$C$19),P1418)*(1+Tbill_YTM)^(1/52)</f>
        <v/>
      </c>
      <c r="Q1419" s="72">
        <f>SUM(N1419:P1419)</f>
        <v/>
      </c>
      <c r="R1419" s="72">
        <f>IF(YEAR(M1419)&lt;&gt;YEAR(M1418), R1418*EXP($C$20/52)+(-MAX(Q$2:Q1418)*$C$19), R1418*EXP($C$20/52))</f>
        <v/>
      </c>
      <c r="S1419" s="73">
        <f>Q1419/-R1419</f>
        <v/>
      </c>
      <c r="T1419" s="67" t="n"/>
      <c r="U1419" s="67" t="n"/>
      <c r="V1419" s="67" t="n"/>
    </row>
    <row r="1420">
      <c r="H1420" s="104" t="n">
        <v>41246</v>
      </c>
      <c r="I1420" s="105" t="n">
        <v>2640.5400390625</v>
      </c>
      <c r="J1420" s="106" t="n">
        <v>3.3106780052185</v>
      </c>
      <c r="K1420" s="107">
        <f>K1419*(1+Tbill_YTM)^(1/52)</f>
        <v/>
      </c>
      <c r="L1420" s="67" t="n"/>
      <c r="M1420" s="104" t="n">
        <v>41246</v>
      </c>
      <c r="N1420" s="108">
        <f>N1419*($I1420/$I1419)</f>
        <v/>
      </c>
      <c r="O1420" s="108">
        <f t="array" ref="O1420">IF(YEAR(M1420)&lt;&gt;YEAR(M1419),IF(O1419&gt;INDEX(Table2xAcq.1[],_xlfn.AGGREGATE(15,6,(ROW(Tableyear1[])-ROW(INDEX(Tableyear1[],1,1))+1)/(YEAR(Tableyear1[])=YEAR(M1419)),1)),O1419-(O1419-INDEX(Table2xAcq.1[],_xlfn.AGGREGATE(15,6,(ROW(Tableyear1[])-ROW(INDEX(Tableyear1[],1,1))+1)/(YEAR(Tableyear1[])=YEAR(M1419)),1)))*$C$25,O1419+MAX($Q$2:Q1419)*$C$19),O1419)*($J1420/$J1419)</f>
        <v/>
      </c>
      <c r="P1420" s="108">
        <f t="array" ref="P1420">IF(YEAR(M1420)&lt;&gt;YEAR(M1419),IF(O1419&gt;INDEX(Table2xAcq.1[],_xlfn.AGGREGATE(15,6,(ROW(Tableyear1[])-ROW(INDEX(Tableyear1[],1,1))+1)/(YEAR(Tableyear1[])=YEAR(M1419)),1)),P1419+(O1419-INDEX(Table2xAcq.1[],_xlfn.AGGREGATE(15,6,(ROW(Tableyear1[])-ROW(INDEX(Tableyear1[],1,1))+1)/(YEAR(Tableyear1[])=YEAR(M1419)),1)))*$C$25,P1419-MAX($Q$2:Q1419)*$C$19),P1419)*(1+Tbill_YTM)^(1/52)</f>
        <v/>
      </c>
      <c r="Q1420" s="72">
        <f>SUM(N1420:P1420)</f>
        <v/>
      </c>
      <c r="R1420" s="72">
        <f>IF(YEAR(M1420)&lt;&gt;YEAR(M1419), R1419*EXP($C$20/52)+(-MAX(Q$2:Q1419)*$C$19), R1419*EXP($C$20/52))</f>
        <v/>
      </c>
      <c r="S1420" s="73">
        <f>Q1420/-R1420</f>
        <v/>
      </c>
      <c r="T1420" s="67" t="n"/>
      <c r="U1420" s="67" t="n"/>
      <c r="V1420" s="67" t="n"/>
    </row>
    <row r="1421">
      <c r="H1421" s="104" t="n">
        <v>41253</v>
      </c>
      <c r="I1421" s="105" t="n">
        <v>2628.09008789062</v>
      </c>
      <c r="J1421" s="106" t="n">
        <v>3.28621339797973</v>
      </c>
      <c r="K1421" s="107">
        <f>K1420*(1+Tbill_YTM)^(1/52)</f>
        <v/>
      </c>
      <c r="L1421" s="67" t="n"/>
      <c r="M1421" s="104" t="n">
        <v>41253</v>
      </c>
      <c r="N1421" s="108">
        <f>N1420*($I1421/$I1420)</f>
        <v/>
      </c>
      <c r="O1421" s="108">
        <f t="array" ref="O1421">IF(YEAR(M1421)&lt;&gt;YEAR(M1420),IF(O1420&gt;INDEX(Table2xAcq.1[],_xlfn.AGGREGATE(15,6,(ROW(Tableyear1[])-ROW(INDEX(Tableyear1[],1,1))+1)/(YEAR(Tableyear1[])=YEAR(M1420)),1)),O1420-(O1420-INDEX(Table2xAcq.1[],_xlfn.AGGREGATE(15,6,(ROW(Tableyear1[])-ROW(INDEX(Tableyear1[],1,1))+1)/(YEAR(Tableyear1[])=YEAR(M1420)),1)))*$C$25,O1420+MAX($Q$2:Q1420)*$C$19),O1420)*($J1421/$J1420)</f>
        <v/>
      </c>
      <c r="P1421" s="108">
        <f t="array" ref="P1421">IF(YEAR(M1421)&lt;&gt;YEAR(M1420),IF(O1420&gt;INDEX(Table2xAcq.1[],_xlfn.AGGREGATE(15,6,(ROW(Tableyear1[])-ROW(INDEX(Tableyear1[],1,1))+1)/(YEAR(Tableyear1[])=YEAR(M1420)),1)),P1420+(O1420-INDEX(Table2xAcq.1[],_xlfn.AGGREGATE(15,6,(ROW(Tableyear1[])-ROW(INDEX(Tableyear1[],1,1))+1)/(YEAR(Tableyear1[])=YEAR(M1420)),1)))*$C$25,P1420-MAX($Q$2:Q1420)*$C$19),P1420)*(1+Tbill_YTM)^(1/52)</f>
        <v/>
      </c>
      <c r="Q1421" s="72">
        <f>SUM(N1421:P1421)</f>
        <v/>
      </c>
      <c r="R1421" s="72">
        <f>IF(YEAR(M1421)&lt;&gt;YEAR(M1420), R1420*EXP($C$20/52)+(-MAX(Q$2:Q1420)*$C$19), R1420*EXP($C$20/52))</f>
        <v/>
      </c>
      <c r="S1421" s="73">
        <f>Q1421/-R1421</f>
        <v/>
      </c>
      <c r="T1421" s="67" t="n"/>
      <c r="U1421" s="67" t="n"/>
      <c r="V1421" s="67" t="n"/>
    </row>
    <row r="1422">
      <c r="H1422" s="104" t="n">
        <v>41260</v>
      </c>
      <c r="I1422" s="105" t="n">
        <v>2664.669921875</v>
      </c>
      <c r="J1422" s="106" t="n">
        <v>3.37489771842956</v>
      </c>
      <c r="K1422" s="107">
        <f>K1421*(1+Tbill_YTM)^(1/52)</f>
        <v/>
      </c>
      <c r="L1422" s="67" t="n"/>
      <c r="M1422" s="104" t="n">
        <v>41260</v>
      </c>
      <c r="N1422" s="108">
        <f>N1421*($I1422/$I1421)</f>
        <v/>
      </c>
      <c r="O1422" s="108">
        <f t="array" ref="O1422">IF(YEAR(M1422)&lt;&gt;YEAR(M1421),IF(O1421&gt;INDEX(Table2xAcq.1[],_xlfn.AGGREGATE(15,6,(ROW(Tableyear1[])-ROW(INDEX(Tableyear1[],1,1))+1)/(YEAR(Tableyear1[])=YEAR(M1421)),1)),O1421-(O1421-INDEX(Table2xAcq.1[],_xlfn.AGGREGATE(15,6,(ROW(Tableyear1[])-ROW(INDEX(Tableyear1[],1,1))+1)/(YEAR(Tableyear1[])=YEAR(M1421)),1)))*$C$25,O1421+MAX($Q$2:Q1421)*$C$19),O1421)*($J1422/$J1421)</f>
        <v/>
      </c>
      <c r="P1422" s="108">
        <f t="array" ref="P1422">IF(YEAR(M1422)&lt;&gt;YEAR(M1421),IF(O1421&gt;INDEX(Table2xAcq.1[],_xlfn.AGGREGATE(15,6,(ROW(Tableyear1[])-ROW(INDEX(Tableyear1[],1,1))+1)/(YEAR(Tableyear1[])=YEAR(M1421)),1)),P1421+(O1421-INDEX(Table2xAcq.1[],_xlfn.AGGREGATE(15,6,(ROW(Tableyear1[])-ROW(INDEX(Tableyear1[],1,1))+1)/(YEAR(Tableyear1[])=YEAR(M1421)),1)))*$C$25,P1421-MAX($Q$2:Q1421)*$C$19),P1421)*(1+Tbill_YTM)^(1/52)</f>
        <v/>
      </c>
      <c r="Q1422" s="72">
        <f>SUM(N1422:P1422)</f>
        <v/>
      </c>
      <c r="R1422" s="72">
        <f>IF(YEAR(M1422)&lt;&gt;YEAR(M1421), R1421*EXP($C$20/52)+(-MAX(Q$2:Q1421)*$C$19), R1421*EXP($C$20/52))</f>
        <v/>
      </c>
      <c r="S1422" s="73">
        <f>Q1422/-R1422</f>
        <v/>
      </c>
      <c r="T1422" s="67" t="n"/>
      <c r="U1422" s="67" t="n"/>
      <c r="V1422" s="67" t="n"/>
    </row>
    <row r="1423">
      <c r="H1423" s="104" t="n">
        <v>41267</v>
      </c>
      <c r="I1423" s="105" t="n">
        <v>2606.36010742187</v>
      </c>
      <c r="J1423" s="106" t="n">
        <v>3.22199320793151</v>
      </c>
      <c r="K1423" s="107">
        <f>K1422*(1+Tbill_YTM)^(1/52)</f>
        <v/>
      </c>
      <c r="L1423" s="67" t="n"/>
      <c r="M1423" s="104" t="n">
        <v>41267</v>
      </c>
      <c r="N1423" s="108">
        <f>N1422*($I1423/$I1422)</f>
        <v/>
      </c>
      <c r="O1423" s="108">
        <f t="array" ref="O1423">IF(YEAR(M1423)&lt;&gt;YEAR(M1422),IF(O1422&gt;INDEX(Table2xAcq.1[],_xlfn.AGGREGATE(15,6,(ROW(Tableyear1[])-ROW(INDEX(Tableyear1[],1,1))+1)/(YEAR(Tableyear1[])=YEAR(M1422)),1)),O1422-(O1422-INDEX(Table2xAcq.1[],_xlfn.AGGREGATE(15,6,(ROW(Tableyear1[])-ROW(INDEX(Tableyear1[],1,1))+1)/(YEAR(Tableyear1[])=YEAR(M1422)),1)))*$C$25,O1422+MAX($Q$2:Q1422)*$C$19),O1422)*($J1423/$J1422)</f>
        <v/>
      </c>
      <c r="P1423" s="108">
        <f t="array" ref="P1423">IF(YEAR(M1423)&lt;&gt;YEAR(M1422),IF(O1422&gt;INDEX(Table2xAcq.1[],_xlfn.AGGREGATE(15,6,(ROW(Tableyear1[])-ROW(INDEX(Tableyear1[],1,1))+1)/(YEAR(Tableyear1[])=YEAR(M1422)),1)),P1422+(O1422-INDEX(Table2xAcq.1[],_xlfn.AGGREGATE(15,6,(ROW(Tableyear1[])-ROW(INDEX(Tableyear1[],1,1))+1)/(YEAR(Tableyear1[])=YEAR(M1422)),1)))*$C$25,P1422-MAX($Q$2:Q1422)*$C$19),P1422)*(1+Tbill_YTM)^(1/52)</f>
        <v/>
      </c>
      <c r="Q1423" s="72">
        <f>SUM(N1423:P1423)</f>
        <v/>
      </c>
      <c r="R1423" s="72">
        <f>IF(YEAR(M1423)&lt;&gt;YEAR(M1422), R1422*EXP($C$20/52)+(-MAX(Q$2:Q1422)*$C$19), R1422*EXP($C$20/52))</f>
        <v/>
      </c>
      <c r="S1423" s="73">
        <f>Q1423/-R1423</f>
        <v/>
      </c>
      <c r="T1423" s="67" t="n"/>
      <c r="U1423" s="67" t="n"/>
      <c r="V1423" s="67" t="n"/>
    </row>
    <row r="1424" ht="17.5" customHeight="1" s="15">
      <c r="A1424" s="4" t="n"/>
      <c r="G1424" s="110" t="inlineStr">
        <is>
          <t>year-end</t>
        </is>
      </c>
      <c r="H1424" s="111" t="n">
        <v>41274</v>
      </c>
      <c r="I1424" s="112" t="n">
        <v>2724.48999023437</v>
      </c>
      <c r="J1424" s="113" t="n">
        <v>3.51531767845153</v>
      </c>
      <c r="K1424" s="114">
        <f>K1423*(1+Tbill_YTM)^(1/52)</f>
        <v/>
      </c>
      <c r="L1424" s="114" t="n"/>
      <c r="M1424" s="111" t="n">
        <v>41274</v>
      </c>
      <c r="N1424" s="118">
        <f>N1423*($I1424/$I1423)</f>
        <v/>
      </c>
      <c r="O1424" s="115">
        <f t="array" ref="O1424">IF(YEAR(M1424)&lt;&gt;YEAR(M1423),IF(O1423&gt;INDEX(Table2xAcq.1[],_xlfn.AGGREGATE(15,6,(ROW(Tableyear1[])-ROW(INDEX(Tableyear1[],1,1))+1)/(YEAR(Tableyear1[])=YEAR(M1423)),1)),O1423-(O1423-INDEX(Table2xAcq.1[],_xlfn.AGGREGATE(15,6,(ROW(Tableyear1[])-ROW(INDEX(Tableyear1[],1,1))+1)/(YEAR(Tableyear1[])=YEAR(M1423)),1)))*$C$25,O1423+MAX($Q$2:Q1423)*$C$19),O1423)*($J1424/$J1423)</f>
        <v/>
      </c>
      <c r="P1424" s="115">
        <f t="array" ref="P1424">IF(YEAR(M1424)&lt;&gt;YEAR(M1423),IF(O1423&gt;INDEX(Table2xAcq.1[],_xlfn.AGGREGATE(15,6,(ROW(Tableyear1[])-ROW(INDEX(Tableyear1[],1,1))+1)/(YEAR(Tableyear1[])=YEAR(M1423)),1)),P1423+(O1423-INDEX(Table2xAcq.1[],_xlfn.AGGREGATE(15,6,(ROW(Tableyear1[])-ROW(INDEX(Tableyear1[],1,1))+1)/(YEAR(Tableyear1[])=YEAR(M1423)),1)))*$C$25,P1423-MAX($Q$2:Q1423)*$C$19),P1423)*(1+Tbill_YTM)^(1/52)</f>
        <v/>
      </c>
      <c r="Q1424" s="116">
        <f>SUM(N1424:P1424)</f>
        <v/>
      </c>
      <c r="R1424" s="119">
        <f>IF(YEAR(M1424)&lt;&gt;YEAR(M1423), R1423*EXP($C$20/52)+(-MAX(Q$2:Q1423)*$C$19), R1423*EXP($C$20/52))</f>
        <v/>
      </c>
      <c r="S1424" s="117">
        <f>Q1424/-R1424</f>
        <v/>
      </c>
      <c r="T1424" s="110" t="n"/>
      <c r="U1424" s="110" t="n"/>
      <c r="V1424" s="110" t="n"/>
    </row>
    <row r="1425" ht="17.5" customHeight="1" s="15">
      <c r="H1425" s="104" t="n">
        <v>41281</v>
      </c>
      <c r="I1425" s="105" t="n">
        <v>2748.26000976562</v>
      </c>
      <c r="J1425" s="106" t="n">
        <v>3.58330798149108</v>
      </c>
      <c r="K1425" s="107">
        <f>K1424*(1+Tbill_YTM)^(1/52)</f>
        <v/>
      </c>
      <c r="L1425" s="67" t="n"/>
      <c r="M1425" s="104" t="n">
        <v>41281</v>
      </c>
      <c r="N1425" s="108">
        <f>N1424*($I1425/$I1424)</f>
        <v/>
      </c>
      <c r="O1425" s="108">
        <f t="array" ref="O1425">IF(YEAR(M1425)&lt;&gt;YEAR(M1424),IF(O1424&gt;INDEX(Table2xAcq.1[],_xlfn.AGGREGATE(15,6,(ROW(Tableyear1[])-ROW(INDEX(Tableyear1[],1,1))+1)/(YEAR(Tableyear1[])=YEAR(M1424)),1)),O1424-(O1424-INDEX(Table2xAcq.1[],_xlfn.AGGREGATE(15,6,(ROW(Tableyear1[])-ROW(INDEX(Tableyear1[],1,1))+1)/(YEAR(Tableyear1[])=YEAR(M1424)),1)))*$C$25,O1424+MAX($Q$2:Q1424)*$C$19),O1424)*($J1425/$J1424)</f>
        <v/>
      </c>
      <c r="P1425" s="108">
        <f t="array" ref="P1425">IF(YEAR(M1425)&lt;&gt;YEAR(M1424),IF(O1424&gt;INDEX(Table2xAcq.1[],_xlfn.AGGREGATE(15,6,(ROW(Tableyear1[])-ROW(INDEX(Tableyear1[],1,1))+1)/(YEAR(Tableyear1[])=YEAR(M1424)),1)),P1424+(O1424-INDEX(Table2xAcq.1[],_xlfn.AGGREGATE(15,6,(ROW(Tableyear1[])-ROW(INDEX(Tableyear1[],1,1))+1)/(YEAR(Tableyear1[])=YEAR(M1424)),1)))*$C$25,P1424-MAX($Q$2:Q1424)*$C$19),P1424)*(1+Tbill_YTM)^(1/52)</f>
        <v/>
      </c>
      <c r="Q1425" s="72">
        <f>SUM(N1425:P1425)</f>
        <v/>
      </c>
      <c r="R1425" s="72">
        <f>IF(YEAR(M1425)&lt;&gt;YEAR(M1424), R1424*EXP($C$20/52)+(-MAX(Q$2:Q1424)*$C$19), R1424*EXP($C$20/52))</f>
        <v/>
      </c>
      <c r="S1425" s="73">
        <f>Q1425/-R1425</f>
        <v/>
      </c>
      <c r="T1425" s="67" t="n"/>
      <c r="U1425" s="67" t="n"/>
      <c r="V1425" s="67" t="n"/>
    </row>
    <row r="1426">
      <c r="H1426" s="104" t="n">
        <v>41288</v>
      </c>
      <c r="I1426" s="105" t="n">
        <v>2743.23999023437</v>
      </c>
      <c r="J1426" s="106" t="n">
        <v>3.56248211860656</v>
      </c>
      <c r="K1426" s="107">
        <f>K1425*(1+Tbill_YTM)^(1/52)</f>
        <v/>
      </c>
      <c r="L1426" s="67" t="n"/>
      <c r="M1426" s="104" t="n">
        <v>41288</v>
      </c>
      <c r="N1426" s="108">
        <f>N1425*($I1426/$I1425)</f>
        <v/>
      </c>
      <c r="O1426" s="108">
        <f t="array" ref="O1426">IF(YEAR(M1426)&lt;&gt;YEAR(M1425),IF(O1425&gt;INDEX(Table2xAcq.1[],_xlfn.AGGREGATE(15,6,(ROW(Tableyear1[])-ROW(INDEX(Tableyear1[],1,1))+1)/(YEAR(Tableyear1[])=YEAR(M1425)),1)),O1425-(O1425-INDEX(Table2xAcq.1[],_xlfn.AGGREGATE(15,6,(ROW(Tableyear1[])-ROW(INDEX(Tableyear1[],1,1))+1)/(YEAR(Tableyear1[])=YEAR(M1425)),1)))*$C$25,O1425+MAX($Q$2:Q1425)*$C$19),O1425)*($J1426/$J1425)</f>
        <v/>
      </c>
      <c r="P1426" s="108">
        <f t="array" ref="P1426">IF(YEAR(M1426)&lt;&gt;YEAR(M1425),IF(O1425&gt;INDEX(Table2xAcq.1[],_xlfn.AGGREGATE(15,6,(ROW(Tableyear1[])-ROW(INDEX(Tableyear1[],1,1))+1)/(YEAR(Tableyear1[])=YEAR(M1425)),1)),P1425+(O1425-INDEX(Table2xAcq.1[],_xlfn.AGGREGATE(15,6,(ROW(Tableyear1[])-ROW(INDEX(Tableyear1[],1,1))+1)/(YEAR(Tableyear1[])=YEAR(M1425)),1)))*$C$25,P1425-MAX($Q$2:Q1425)*$C$19),P1425)*(1+Tbill_YTM)^(1/52)</f>
        <v/>
      </c>
      <c r="Q1426" s="72">
        <f>SUM(N1426:P1426)</f>
        <v/>
      </c>
      <c r="R1426" s="72">
        <f>IF(YEAR(M1426)&lt;&gt;YEAR(M1425), R1425*EXP($C$20/52)+(-MAX(Q$2:Q1425)*$C$19), R1425*EXP($C$20/52))</f>
        <v/>
      </c>
      <c r="S1426" s="73">
        <f>Q1426/-R1426</f>
        <v/>
      </c>
      <c r="T1426" s="67" t="n"/>
      <c r="U1426" s="67" t="n"/>
      <c r="V1426" s="67" t="n"/>
    </row>
    <row r="1427">
      <c r="H1427" s="104" t="n">
        <v>41295</v>
      </c>
      <c r="I1427" s="105" t="n">
        <v>2736.72998046875</v>
      </c>
      <c r="J1427" s="106" t="n">
        <v>3.55206966400146</v>
      </c>
      <c r="K1427" s="107">
        <f>K1426*(1+Tbill_YTM)^(1/52)</f>
        <v/>
      </c>
      <c r="L1427" s="67" t="n"/>
      <c r="M1427" s="104" t="n">
        <v>41295</v>
      </c>
      <c r="N1427" s="108">
        <f>N1426*($I1427/$I1426)</f>
        <v/>
      </c>
      <c r="O1427" s="108">
        <f t="array" ref="O1427">IF(YEAR(M1427)&lt;&gt;YEAR(M1426),IF(O1426&gt;INDEX(Table2xAcq.1[],_xlfn.AGGREGATE(15,6,(ROW(Tableyear1[])-ROW(INDEX(Tableyear1[],1,1))+1)/(YEAR(Tableyear1[])=YEAR(M1426)),1)),O1426-(O1426-INDEX(Table2xAcq.1[],_xlfn.AGGREGATE(15,6,(ROW(Tableyear1[])-ROW(INDEX(Tableyear1[],1,1))+1)/(YEAR(Tableyear1[])=YEAR(M1426)),1)))*$C$25,O1426+MAX($Q$2:Q1426)*$C$19),O1426)*($J1427/$J1426)</f>
        <v/>
      </c>
      <c r="P1427" s="108">
        <f t="array" ref="P1427">IF(YEAR(M1427)&lt;&gt;YEAR(M1426),IF(O1426&gt;INDEX(Table2xAcq.1[],_xlfn.AGGREGATE(15,6,(ROW(Tableyear1[])-ROW(INDEX(Tableyear1[],1,1))+1)/(YEAR(Tableyear1[])=YEAR(M1426)),1)),P1426+(O1426-INDEX(Table2xAcq.1[],_xlfn.AGGREGATE(15,6,(ROW(Tableyear1[])-ROW(INDEX(Tableyear1[],1,1))+1)/(YEAR(Tableyear1[])=YEAR(M1426)),1)))*$C$25,P1426-MAX($Q$2:Q1426)*$C$19),P1426)*(1+Tbill_YTM)^(1/52)</f>
        <v/>
      </c>
      <c r="Q1427" s="72">
        <f>SUM(N1427:P1427)</f>
        <v/>
      </c>
      <c r="R1427" s="72">
        <f>IF(YEAR(M1427)&lt;&gt;YEAR(M1426), R1426*EXP($C$20/52)+(-MAX(Q$2:Q1426)*$C$19), R1426*EXP($C$20/52))</f>
        <v/>
      </c>
      <c r="S1427" s="73">
        <f>Q1427/-R1427</f>
        <v/>
      </c>
      <c r="T1427" s="67" t="n"/>
      <c r="U1427" s="67" t="n"/>
      <c r="V1427" s="67" t="n"/>
    </row>
    <row r="1428">
      <c r="H1428" s="104" t="n">
        <v>41302</v>
      </c>
      <c r="I1428" s="105" t="n">
        <v>2763.9599609375</v>
      </c>
      <c r="J1428" s="106" t="n">
        <v>3.61822271347045</v>
      </c>
      <c r="K1428" s="107">
        <f>K1427*(1+Tbill_YTM)^(1/52)</f>
        <v/>
      </c>
      <c r="L1428" s="67" t="n"/>
      <c r="M1428" s="104" t="n">
        <v>41302</v>
      </c>
      <c r="N1428" s="108">
        <f>N1427*($I1428/$I1427)</f>
        <v/>
      </c>
      <c r="O1428" s="108">
        <f t="array" ref="O1428">IF(YEAR(M1428)&lt;&gt;YEAR(M1427),IF(O1427&gt;INDEX(Table2xAcq.1[],_xlfn.AGGREGATE(15,6,(ROW(Tableyear1[])-ROW(INDEX(Tableyear1[],1,1))+1)/(YEAR(Tableyear1[])=YEAR(M1427)),1)),O1427-(O1427-INDEX(Table2xAcq.1[],_xlfn.AGGREGATE(15,6,(ROW(Tableyear1[])-ROW(INDEX(Tableyear1[],1,1))+1)/(YEAR(Tableyear1[])=YEAR(M1427)),1)))*$C$25,O1427+MAX($Q$2:Q1427)*$C$19),O1427)*($J1428/$J1427)</f>
        <v/>
      </c>
      <c r="P1428" s="108">
        <f t="array" ref="P1428">IF(YEAR(M1428)&lt;&gt;YEAR(M1427),IF(O1427&gt;INDEX(Table2xAcq.1[],_xlfn.AGGREGATE(15,6,(ROW(Tableyear1[])-ROW(INDEX(Tableyear1[],1,1))+1)/(YEAR(Tableyear1[])=YEAR(M1427)),1)),P1427+(O1427-INDEX(Table2xAcq.1[],_xlfn.AGGREGATE(15,6,(ROW(Tableyear1[])-ROW(INDEX(Tableyear1[],1,1))+1)/(YEAR(Tableyear1[])=YEAR(M1427)),1)))*$C$25,P1427-MAX($Q$2:Q1427)*$C$19),P1427)*(1+Tbill_YTM)^(1/52)</f>
        <v/>
      </c>
      <c r="Q1428" s="72">
        <f>SUM(N1428:P1428)</f>
        <v/>
      </c>
      <c r="R1428" s="72">
        <f>IF(YEAR(M1428)&lt;&gt;YEAR(M1427), R1427*EXP($C$20/52)+(-MAX(Q$2:Q1427)*$C$19), R1427*EXP($C$20/52))</f>
        <v/>
      </c>
      <c r="S1428" s="73">
        <f>Q1428/-R1428</f>
        <v/>
      </c>
      <c r="T1428" s="67" t="n"/>
      <c r="U1428" s="67" t="n"/>
      <c r="V1428" s="67" t="n"/>
    </row>
    <row r="1429">
      <c r="H1429" s="104" t="n">
        <v>41309</v>
      </c>
      <c r="I1429" s="105" t="n">
        <v>2775.56005859375</v>
      </c>
      <c r="J1429" s="106" t="n">
        <v>3.65313649177551</v>
      </c>
      <c r="K1429" s="107">
        <f>K1428*(1+Tbill_YTM)^(1/52)</f>
        <v/>
      </c>
      <c r="L1429" s="67" t="n"/>
      <c r="M1429" s="104" t="n">
        <v>41309</v>
      </c>
      <c r="N1429" s="108">
        <f>N1428*($I1429/$I1428)</f>
        <v/>
      </c>
      <c r="O1429" s="108">
        <f t="array" ref="O1429">IF(YEAR(M1429)&lt;&gt;YEAR(M1428),IF(O1428&gt;INDEX(Table2xAcq.1[],_xlfn.AGGREGATE(15,6,(ROW(Tableyear1[])-ROW(INDEX(Tableyear1[],1,1))+1)/(YEAR(Tableyear1[])=YEAR(M1428)),1)),O1428-(O1428-INDEX(Table2xAcq.1[],_xlfn.AGGREGATE(15,6,(ROW(Tableyear1[])-ROW(INDEX(Tableyear1[],1,1))+1)/(YEAR(Tableyear1[])=YEAR(M1428)),1)))*$C$25,O1428+MAX($Q$2:Q1428)*$C$19),O1428)*($J1429/$J1428)</f>
        <v/>
      </c>
      <c r="P1429" s="108">
        <f t="array" ref="P1429">IF(YEAR(M1429)&lt;&gt;YEAR(M1428),IF(O1428&gt;INDEX(Table2xAcq.1[],_xlfn.AGGREGATE(15,6,(ROW(Tableyear1[])-ROW(INDEX(Tableyear1[],1,1))+1)/(YEAR(Tableyear1[])=YEAR(M1428)),1)),P1428+(O1428-INDEX(Table2xAcq.1[],_xlfn.AGGREGATE(15,6,(ROW(Tableyear1[])-ROW(INDEX(Tableyear1[],1,1))+1)/(YEAR(Tableyear1[])=YEAR(M1428)),1)))*$C$25,P1428-MAX($Q$2:Q1428)*$C$19),P1428)*(1+Tbill_YTM)^(1/52)</f>
        <v/>
      </c>
      <c r="Q1429" s="72">
        <f>SUM(N1429:P1429)</f>
        <v/>
      </c>
      <c r="R1429" s="72">
        <f>IF(YEAR(M1429)&lt;&gt;YEAR(M1428), R1428*EXP($C$20/52)+(-MAX(Q$2:Q1428)*$C$19), R1428*EXP($C$20/52))</f>
        <v/>
      </c>
      <c r="S1429" s="73">
        <f>Q1429/-R1429</f>
        <v/>
      </c>
      <c r="T1429" s="67" t="n"/>
      <c r="U1429" s="67" t="n"/>
      <c r="V1429" s="67" t="n"/>
    </row>
    <row r="1430">
      <c r="H1430" s="104" t="n">
        <v>41316</v>
      </c>
      <c r="I1430" s="105" t="n">
        <v>2764.669921875</v>
      </c>
      <c r="J1430" s="106" t="n">
        <v>3.62741017341613</v>
      </c>
      <c r="K1430" s="107">
        <f>K1429*(1+Tbill_YTM)^(1/52)</f>
        <v/>
      </c>
      <c r="L1430" s="67" t="n"/>
      <c r="M1430" s="104" t="n">
        <v>41316</v>
      </c>
      <c r="N1430" s="108">
        <f>N1429*($I1430/$I1429)</f>
        <v/>
      </c>
      <c r="O1430" s="108">
        <f t="array" ref="O1430">IF(YEAR(M1430)&lt;&gt;YEAR(M1429),IF(O1429&gt;INDEX(Table2xAcq.1[],_xlfn.AGGREGATE(15,6,(ROW(Tableyear1[])-ROW(INDEX(Tableyear1[],1,1))+1)/(YEAR(Tableyear1[])=YEAR(M1429)),1)),O1429-(O1429-INDEX(Table2xAcq.1[],_xlfn.AGGREGATE(15,6,(ROW(Tableyear1[])-ROW(INDEX(Tableyear1[],1,1))+1)/(YEAR(Tableyear1[])=YEAR(M1429)),1)))*$C$25,O1429+MAX($Q$2:Q1429)*$C$19),O1429)*($J1430/$J1429)</f>
        <v/>
      </c>
      <c r="P1430" s="108">
        <f t="array" ref="P1430">IF(YEAR(M1430)&lt;&gt;YEAR(M1429),IF(O1429&gt;INDEX(Table2xAcq.1[],_xlfn.AGGREGATE(15,6,(ROW(Tableyear1[])-ROW(INDEX(Tableyear1[],1,1))+1)/(YEAR(Tableyear1[])=YEAR(M1429)),1)),P1429+(O1429-INDEX(Table2xAcq.1[],_xlfn.AGGREGATE(15,6,(ROW(Tableyear1[])-ROW(INDEX(Tableyear1[],1,1))+1)/(YEAR(Tableyear1[])=YEAR(M1429)),1)))*$C$25,P1429-MAX($Q$2:Q1429)*$C$19),P1429)*(1+Tbill_YTM)^(1/52)</f>
        <v/>
      </c>
      <c r="Q1430" s="72">
        <f>SUM(N1430:P1430)</f>
        <v/>
      </c>
      <c r="R1430" s="72">
        <f>IF(YEAR(M1430)&lt;&gt;YEAR(M1429), R1429*EXP($C$20/52)+(-MAX(Q$2:Q1429)*$C$19), R1429*EXP($C$20/52))</f>
        <v/>
      </c>
      <c r="S1430" s="73">
        <f>Q1430/-R1430</f>
        <v/>
      </c>
      <c r="T1430" s="67" t="n"/>
      <c r="U1430" s="67" t="n"/>
      <c r="V1430" s="67" t="n"/>
    </row>
    <row r="1431">
      <c r="E1431" s="4" t="n"/>
      <c r="F1431" s="4" t="n"/>
      <c r="H1431" s="104" t="n">
        <v>41323</v>
      </c>
      <c r="I1431" s="105" t="n">
        <v>2737.28002929687</v>
      </c>
      <c r="J1431" s="106" t="n">
        <v>3.55758213996887</v>
      </c>
      <c r="K1431" s="107">
        <f>K1430*(1+Tbill_YTM)^(1/52)</f>
        <v/>
      </c>
      <c r="L1431" s="67" t="n"/>
      <c r="M1431" s="104" t="n">
        <v>41323</v>
      </c>
      <c r="N1431" s="108">
        <f>N1430*($I1431/$I1430)</f>
        <v/>
      </c>
      <c r="O1431" s="108">
        <f t="array" ref="O1431">IF(YEAR(M1431)&lt;&gt;YEAR(M1430),IF(O1430&gt;INDEX(Table2xAcq.1[],_xlfn.AGGREGATE(15,6,(ROW(Tableyear1[])-ROW(INDEX(Tableyear1[],1,1))+1)/(YEAR(Tableyear1[])=YEAR(M1430)),1)),O1430-(O1430-INDEX(Table2xAcq.1[],_xlfn.AGGREGATE(15,6,(ROW(Tableyear1[])-ROW(INDEX(Tableyear1[],1,1))+1)/(YEAR(Tableyear1[])=YEAR(M1430)),1)))*$C$25,O1430+MAX($Q$2:Q1430)*$C$19),O1430)*($J1431/$J1430)</f>
        <v/>
      </c>
      <c r="P1431" s="108">
        <f t="array" ref="P1431">IF(YEAR(M1431)&lt;&gt;YEAR(M1430),IF(O1430&gt;INDEX(Table2xAcq.1[],_xlfn.AGGREGATE(15,6,(ROW(Tableyear1[])-ROW(INDEX(Tableyear1[],1,1))+1)/(YEAR(Tableyear1[])=YEAR(M1430)),1)),P1430+(O1430-INDEX(Table2xAcq.1[],_xlfn.AGGREGATE(15,6,(ROW(Tableyear1[])-ROW(INDEX(Tableyear1[],1,1))+1)/(YEAR(Tableyear1[])=YEAR(M1430)),1)))*$C$25,P1430-MAX($Q$2:Q1430)*$C$19),P1430)*(1+Tbill_YTM)^(1/52)</f>
        <v/>
      </c>
      <c r="Q1431" s="72">
        <f>SUM(N1431:P1431)</f>
        <v/>
      </c>
      <c r="R1431" s="72">
        <f>IF(YEAR(M1431)&lt;&gt;YEAR(M1430), R1430*EXP($C$20/52)+(-MAX(Q$2:Q1430)*$C$19), R1430*EXP($C$20/52))</f>
        <v/>
      </c>
      <c r="S1431" s="73">
        <f>Q1431/-R1431</f>
        <v/>
      </c>
      <c r="T1431" s="67" t="n"/>
      <c r="U1431" s="67" t="n"/>
      <c r="V1431" s="67" t="n"/>
    </row>
    <row r="1432">
      <c r="B1432" s="27" t="n"/>
      <c r="C1432" s="4" t="n"/>
      <c r="D1432" s="4" t="n"/>
      <c r="H1432" s="104" t="n">
        <v>41330</v>
      </c>
      <c r="I1432" s="105" t="n">
        <v>2747.75</v>
      </c>
      <c r="J1432" s="106" t="n">
        <v>3.58147072792053</v>
      </c>
      <c r="K1432" s="107">
        <f>K1431*(1+Tbill_YTM)^(1/52)</f>
        <v/>
      </c>
      <c r="L1432" s="67" t="n"/>
      <c r="M1432" s="104" t="n">
        <v>41330</v>
      </c>
      <c r="N1432" s="108">
        <f>N1431*($I1432/$I1431)</f>
        <v/>
      </c>
      <c r="O1432" s="108">
        <f t="array" ref="O1432">IF(YEAR(M1432)&lt;&gt;YEAR(M1431),IF(O1431&gt;INDEX(Table2xAcq.1[],_xlfn.AGGREGATE(15,6,(ROW(Tableyear1[])-ROW(INDEX(Tableyear1[],1,1))+1)/(YEAR(Tableyear1[])=YEAR(M1431)),1)),O1431-(O1431-INDEX(Table2xAcq.1[],_xlfn.AGGREGATE(15,6,(ROW(Tableyear1[])-ROW(INDEX(Tableyear1[],1,1))+1)/(YEAR(Tableyear1[])=YEAR(M1431)),1)))*$C$25,O1431+MAX($Q$2:Q1431)*$C$19),O1431)*($J1432/$J1431)</f>
        <v/>
      </c>
      <c r="P1432" s="108">
        <f t="array" ref="P1432">IF(YEAR(M1432)&lt;&gt;YEAR(M1431),IF(O1431&gt;INDEX(Table2xAcq.1[],_xlfn.AGGREGATE(15,6,(ROW(Tableyear1[])-ROW(INDEX(Tableyear1[],1,1))+1)/(YEAR(Tableyear1[])=YEAR(M1431)),1)),P1431+(O1431-INDEX(Table2xAcq.1[],_xlfn.AGGREGATE(15,6,(ROW(Tableyear1[])-ROW(INDEX(Tableyear1[],1,1))+1)/(YEAR(Tableyear1[])=YEAR(M1431)),1)))*$C$25,P1431-MAX($Q$2:Q1431)*$C$19),P1431)*(1+Tbill_YTM)^(1/52)</f>
        <v/>
      </c>
      <c r="Q1432" s="72">
        <f>SUM(N1432:P1432)</f>
        <v/>
      </c>
      <c r="R1432" s="72">
        <f>IF(YEAR(M1432)&lt;&gt;YEAR(M1431), R1431*EXP($C$20/52)+(-MAX(Q$2:Q1431)*$C$19), R1431*EXP($C$20/52))</f>
        <v/>
      </c>
      <c r="S1432" s="73">
        <f>Q1432/-R1432</f>
        <v/>
      </c>
      <c r="T1432" s="67" t="n"/>
      <c r="U1432" s="67" t="n"/>
      <c r="V1432" s="67" t="n"/>
    </row>
    <row r="1433">
      <c r="H1433" s="104" t="n">
        <v>41337</v>
      </c>
      <c r="I1433" s="105" t="n">
        <v>2804.11010742187</v>
      </c>
      <c r="J1433" s="106" t="n">
        <v>3.72786545753479</v>
      </c>
      <c r="K1433" s="107">
        <f>K1432*(1+Tbill_YTM)^(1/52)</f>
        <v/>
      </c>
      <c r="L1433" s="67" t="n"/>
      <c r="M1433" s="104" t="n">
        <v>41337</v>
      </c>
      <c r="N1433" s="108">
        <f>N1432*($I1433/$I1432)</f>
        <v/>
      </c>
      <c r="O1433" s="108">
        <f t="array" ref="O1433">IF(YEAR(M1433)&lt;&gt;YEAR(M1432),IF(O1432&gt;INDEX(Table2xAcq.1[],_xlfn.AGGREGATE(15,6,(ROW(Tableyear1[])-ROW(INDEX(Tableyear1[],1,1))+1)/(YEAR(Tableyear1[])=YEAR(M1432)),1)),O1432-(O1432-INDEX(Table2xAcq.1[],_xlfn.AGGREGATE(15,6,(ROW(Tableyear1[])-ROW(INDEX(Tableyear1[],1,1))+1)/(YEAR(Tableyear1[])=YEAR(M1432)),1)))*$C$25,O1432+MAX($Q$2:Q1432)*$C$19),O1432)*($J1433/$J1432)</f>
        <v/>
      </c>
      <c r="P1433" s="108">
        <f t="array" ref="P1433">IF(YEAR(M1433)&lt;&gt;YEAR(M1432),IF(O1432&gt;INDEX(Table2xAcq.1[],_xlfn.AGGREGATE(15,6,(ROW(Tableyear1[])-ROW(INDEX(Tableyear1[],1,1))+1)/(YEAR(Tableyear1[])=YEAR(M1432)),1)),P1432+(O1432-INDEX(Table2xAcq.1[],_xlfn.AGGREGATE(15,6,(ROW(Tableyear1[])-ROW(INDEX(Tableyear1[],1,1))+1)/(YEAR(Tableyear1[])=YEAR(M1432)),1)))*$C$25,P1432-MAX($Q$2:Q1432)*$C$19),P1432)*(1+Tbill_YTM)^(1/52)</f>
        <v/>
      </c>
      <c r="Q1433" s="72">
        <f>SUM(N1433:P1433)</f>
        <v/>
      </c>
      <c r="R1433" s="72">
        <f>IF(YEAR(M1433)&lt;&gt;YEAR(M1432), R1432*EXP($C$20/52)+(-MAX(Q$2:Q1432)*$C$19), R1432*EXP($C$20/52))</f>
        <v/>
      </c>
      <c r="S1433" s="73">
        <f>Q1433/-R1433</f>
        <v/>
      </c>
      <c r="T1433" s="67" t="n"/>
      <c r="U1433" s="67" t="n"/>
      <c r="V1433" s="67" t="n"/>
    </row>
    <row r="1434">
      <c r="H1434" s="104" t="n">
        <v>41344</v>
      </c>
      <c r="I1434" s="105" t="n">
        <v>2799.40991210937</v>
      </c>
      <c r="J1434" s="106" t="n">
        <v>3.71990251541137</v>
      </c>
      <c r="K1434" s="107">
        <f>K1433*(1+Tbill_YTM)^(1/52)</f>
        <v/>
      </c>
      <c r="L1434" s="67" t="n"/>
      <c r="M1434" s="104" t="n">
        <v>41344</v>
      </c>
      <c r="N1434" s="108">
        <f>N1433*($I1434/$I1433)</f>
        <v/>
      </c>
      <c r="O1434" s="108">
        <f t="array" ref="O1434">IF(YEAR(M1434)&lt;&gt;YEAR(M1433),IF(O1433&gt;INDEX(Table2xAcq.1[],_xlfn.AGGREGATE(15,6,(ROW(Tableyear1[])-ROW(INDEX(Tableyear1[],1,1))+1)/(YEAR(Tableyear1[])=YEAR(M1433)),1)),O1433-(O1433-INDEX(Table2xAcq.1[],_xlfn.AGGREGATE(15,6,(ROW(Tableyear1[])-ROW(INDEX(Tableyear1[],1,1))+1)/(YEAR(Tableyear1[])=YEAR(M1433)),1)))*$C$25,O1433+MAX($Q$2:Q1433)*$C$19),O1433)*($J1434/$J1433)</f>
        <v/>
      </c>
      <c r="P1434" s="108">
        <f t="array" ref="P1434">IF(YEAR(M1434)&lt;&gt;YEAR(M1433),IF(O1433&gt;INDEX(Table2xAcq.1[],_xlfn.AGGREGATE(15,6,(ROW(Tableyear1[])-ROW(INDEX(Tableyear1[],1,1))+1)/(YEAR(Tableyear1[])=YEAR(M1433)),1)),P1433+(O1433-INDEX(Table2xAcq.1[],_xlfn.AGGREGATE(15,6,(ROW(Tableyear1[])-ROW(INDEX(Tableyear1[],1,1))+1)/(YEAR(Tableyear1[])=YEAR(M1433)),1)))*$C$25,P1433-MAX($Q$2:Q1433)*$C$19),P1433)*(1+Tbill_YTM)^(1/52)</f>
        <v/>
      </c>
      <c r="Q1434" s="72">
        <f>SUM(N1434:P1434)</f>
        <v/>
      </c>
      <c r="R1434" s="72">
        <f>IF(YEAR(M1434)&lt;&gt;YEAR(M1433), R1433*EXP($C$20/52)+(-MAX(Q$2:Q1433)*$C$19), R1433*EXP($C$20/52))</f>
        <v/>
      </c>
      <c r="S1434" s="73">
        <f>Q1434/-R1434</f>
        <v/>
      </c>
      <c r="T1434" s="67" t="n"/>
      <c r="U1434" s="67" t="n"/>
      <c r="V1434" s="67" t="n"/>
    </row>
    <row r="1435">
      <c r="H1435" s="104" t="n">
        <v>41351</v>
      </c>
      <c r="I1435" s="105" t="n">
        <v>2800.81005859375</v>
      </c>
      <c r="J1435" s="106" t="n">
        <v>3.71684026718139</v>
      </c>
      <c r="K1435" s="107">
        <f>K1434*(1+Tbill_YTM)^(1/52)</f>
        <v/>
      </c>
      <c r="L1435" s="67" t="n"/>
      <c r="M1435" s="104" t="n">
        <v>41351</v>
      </c>
      <c r="N1435" s="108">
        <f>N1434*($I1435/$I1434)</f>
        <v/>
      </c>
      <c r="O1435" s="108">
        <f t="array" ref="O1435">IF(YEAR(M1435)&lt;&gt;YEAR(M1434),IF(O1434&gt;INDEX(Table2xAcq.1[],_xlfn.AGGREGATE(15,6,(ROW(Tableyear1[])-ROW(INDEX(Tableyear1[],1,1))+1)/(YEAR(Tableyear1[])=YEAR(M1434)),1)),O1434-(O1434-INDEX(Table2xAcq.1[],_xlfn.AGGREGATE(15,6,(ROW(Tableyear1[])-ROW(INDEX(Tableyear1[],1,1))+1)/(YEAR(Tableyear1[])=YEAR(M1434)),1)))*$C$25,O1434+MAX($Q$2:Q1434)*$C$19),O1434)*($J1435/$J1434)</f>
        <v/>
      </c>
      <c r="P1435" s="108">
        <f t="array" ref="P1435">IF(YEAR(M1435)&lt;&gt;YEAR(M1434),IF(O1434&gt;INDEX(Table2xAcq.1[],_xlfn.AGGREGATE(15,6,(ROW(Tableyear1[])-ROW(INDEX(Tableyear1[],1,1))+1)/(YEAR(Tableyear1[])=YEAR(M1434)),1)),P1434+(O1434-INDEX(Table2xAcq.1[],_xlfn.AGGREGATE(15,6,(ROW(Tableyear1[])-ROW(INDEX(Tableyear1[],1,1))+1)/(YEAR(Tableyear1[])=YEAR(M1434)),1)))*$C$25,P1434-MAX($Q$2:Q1434)*$C$19),P1434)*(1+Tbill_YTM)^(1/52)</f>
        <v/>
      </c>
      <c r="Q1435" s="72">
        <f>SUM(N1435:P1435)</f>
        <v/>
      </c>
      <c r="R1435" s="72">
        <f>IF(YEAR(M1435)&lt;&gt;YEAR(M1434), R1434*EXP($C$20/52)+(-MAX(Q$2:Q1434)*$C$19), R1434*EXP($C$20/52))</f>
        <v/>
      </c>
      <c r="S1435" s="73">
        <f>Q1435/-R1435</f>
        <v/>
      </c>
      <c r="T1435" s="67" t="n"/>
      <c r="U1435" s="67" t="n"/>
      <c r="V1435" s="67" t="n"/>
    </row>
    <row r="1436">
      <c r="H1436" s="104" t="n">
        <v>41358</v>
      </c>
      <c r="I1436" s="105" t="n">
        <v>2818.68994140625</v>
      </c>
      <c r="J1436" s="106" t="n">
        <v>3.76852583885192</v>
      </c>
      <c r="K1436" s="107">
        <f>K1435*(1+Tbill_YTM)^(1/52)</f>
        <v/>
      </c>
      <c r="L1436" s="67" t="n"/>
      <c r="M1436" s="104" t="n">
        <v>41358</v>
      </c>
      <c r="N1436" s="108">
        <f>N1435*($I1436/$I1435)</f>
        <v/>
      </c>
      <c r="O1436" s="108">
        <f t="array" ref="O1436">IF(YEAR(M1436)&lt;&gt;YEAR(M1435),IF(O1435&gt;INDEX(Table2xAcq.1[],_xlfn.AGGREGATE(15,6,(ROW(Tableyear1[])-ROW(INDEX(Tableyear1[],1,1))+1)/(YEAR(Tableyear1[])=YEAR(M1435)),1)),O1435-(O1435-INDEX(Table2xAcq.1[],_xlfn.AGGREGATE(15,6,(ROW(Tableyear1[])-ROW(INDEX(Tableyear1[],1,1))+1)/(YEAR(Tableyear1[])=YEAR(M1435)),1)))*$C$25,O1435+MAX($Q$2:Q1435)*$C$19),O1435)*($J1436/$J1435)</f>
        <v/>
      </c>
      <c r="P1436" s="108">
        <f t="array" ref="P1436">IF(YEAR(M1436)&lt;&gt;YEAR(M1435),IF(O1435&gt;INDEX(Table2xAcq.1[],_xlfn.AGGREGATE(15,6,(ROW(Tableyear1[])-ROW(INDEX(Tableyear1[],1,1))+1)/(YEAR(Tableyear1[])=YEAR(M1435)),1)),P1435+(O1435-INDEX(Table2xAcq.1[],_xlfn.AGGREGATE(15,6,(ROW(Tableyear1[])-ROW(INDEX(Tableyear1[],1,1))+1)/(YEAR(Tableyear1[])=YEAR(M1435)),1)))*$C$25,P1435-MAX($Q$2:Q1435)*$C$19),P1435)*(1+Tbill_YTM)^(1/52)</f>
        <v/>
      </c>
      <c r="Q1436" s="72">
        <f>SUM(N1436:P1436)</f>
        <v/>
      </c>
      <c r="R1436" s="72">
        <f>IF(YEAR(M1436)&lt;&gt;YEAR(M1435), R1435*EXP($C$20/52)+(-MAX(Q$2:Q1435)*$C$19), R1435*EXP($C$20/52))</f>
        <v/>
      </c>
      <c r="S1436" s="73">
        <f>Q1436/-R1436</f>
        <v/>
      </c>
      <c r="T1436" s="67" t="n"/>
      <c r="U1436" s="67" t="n"/>
      <c r="V1436" s="67" t="n"/>
    </row>
    <row r="1437">
      <c r="H1437" s="104" t="n">
        <v>41365</v>
      </c>
      <c r="I1437" s="105" t="n">
        <v>2771.75</v>
      </c>
      <c r="J1437" s="106" t="n">
        <v>3.64452481269836</v>
      </c>
      <c r="K1437" s="107">
        <f>K1436*(1+Tbill_YTM)^(1/52)</f>
        <v/>
      </c>
      <c r="L1437" s="67" t="n"/>
      <c r="M1437" s="104" t="n">
        <v>41365</v>
      </c>
      <c r="N1437" s="108">
        <f>N1436*($I1437/$I1436)</f>
        <v/>
      </c>
      <c r="O1437" s="108">
        <f t="array" ref="O1437">IF(YEAR(M1437)&lt;&gt;YEAR(M1436),IF(O1436&gt;INDEX(Table2xAcq.1[],_xlfn.AGGREGATE(15,6,(ROW(Tableyear1[])-ROW(INDEX(Tableyear1[],1,1))+1)/(YEAR(Tableyear1[])=YEAR(M1436)),1)),O1436-(O1436-INDEX(Table2xAcq.1[],_xlfn.AGGREGATE(15,6,(ROW(Tableyear1[])-ROW(INDEX(Tableyear1[],1,1))+1)/(YEAR(Tableyear1[])=YEAR(M1436)),1)))*$C$25,O1436+MAX($Q$2:Q1436)*$C$19),O1436)*($J1437/$J1436)</f>
        <v/>
      </c>
      <c r="P1437" s="108">
        <f t="array" ref="P1437">IF(YEAR(M1437)&lt;&gt;YEAR(M1436),IF(O1436&gt;INDEX(Table2xAcq.1[],_xlfn.AGGREGATE(15,6,(ROW(Tableyear1[])-ROW(INDEX(Tableyear1[],1,1))+1)/(YEAR(Tableyear1[])=YEAR(M1436)),1)),P1436+(O1436-INDEX(Table2xAcq.1[],_xlfn.AGGREGATE(15,6,(ROW(Tableyear1[])-ROW(INDEX(Tableyear1[],1,1))+1)/(YEAR(Tableyear1[])=YEAR(M1436)),1)))*$C$25,P1436-MAX($Q$2:Q1436)*$C$19),P1436)*(1+Tbill_YTM)^(1/52)</f>
        <v/>
      </c>
      <c r="Q1437" s="72">
        <f>SUM(N1437:P1437)</f>
        <v/>
      </c>
      <c r="R1437" s="72">
        <f>IF(YEAR(M1437)&lt;&gt;YEAR(M1436), R1436*EXP($C$20/52)+(-MAX(Q$2:Q1436)*$C$19), R1436*EXP($C$20/52))</f>
        <v/>
      </c>
      <c r="S1437" s="73">
        <f>Q1437/-R1437</f>
        <v/>
      </c>
      <c r="T1437" s="67" t="n"/>
      <c r="U1437" s="67" t="n"/>
      <c r="V1437" s="67" t="n"/>
    </row>
    <row r="1438">
      <c r="H1438" s="104" t="n">
        <v>41372</v>
      </c>
      <c r="I1438" s="105" t="n">
        <v>2856.47998046875</v>
      </c>
      <c r="J1438" s="106" t="n">
        <v>3.86735844612121</v>
      </c>
      <c r="K1438" s="107">
        <f>K1437*(1+Tbill_YTM)^(1/52)</f>
        <v/>
      </c>
      <c r="L1438" s="67" t="n"/>
      <c r="M1438" s="104" t="n">
        <v>41372</v>
      </c>
      <c r="N1438" s="108">
        <f>N1437*($I1438/$I1437)</f>
        <v/>
      </c>
      <c r="O1438" s="108">
        <f t="array" ref="O1438">IF(YEAR(M1438)&lt;&gt;YEAR(M1437),IF(O1437&gt;INDEX(Table2xAcq.1[],_xlfn.AGGREGATE(15,6,(ROW(Tableyear1[])-ROW(INDEX(Tableyear1[],1,1))+1)/(YEAR(Tableyear1[])=YEAR(M1437)),1)),O1437-(O1437-INDEX(Table2xAcq.1[],_xlfn.AGGREGATE(15,6,(ROW(Tableyear1[])-ROW(INDEX(Tableyear1[],1,1))+1)/(YEAR(Tableyear1[])=YEAR(M1437)),1)))*$C$25,O1437+MAX($Q$2:Q1437)*$C$19),O1437)*($J1438/$J1437)</f>
        <v/>
      </c>
      <c r="P1438" s="108">
        <f t="array" ref="P1438">IF(YEAR(M1438)&lt;&gt;YEAR(M1437),IF(O1437&gt;INDEX(Table2xAcq.1[],_xlfn.AGGREGATE(15,6,(ROW(Tableyear1[])-ROW(INDEX(Tableyear1[],1,1))+1)/(YEAR(Tableyear1[])=YEAR(M1437)),1)),P1437+(O1437-INDEX(Table2xAcq.1[],_xlfn.AGGREGATE(15,6,(ROW(Tableyear1[])-ROW(INDEX(Tableyear1[],1,1))+1)/(YEAR(Tableyear1[])=YEAR(M1437)),1)))*$C$25,P1437-MAX($Q$2:Q1437)*$C$19),P1437)*(1+Tbill_YTM)^(1/52)</f>
        <v/>
      </c>
      <c r="Q1438" s="72">
        <f>SUM(N1438:P1438)</f>
        <v/>
      </c>
      <c r="R1438" s="72">
        <f>IF(YEAR(M1438)&lt;&gt;YEAR(M1437), R1437*EXP($C$20/52)+(-MAX(Q$2:Q1437)*$C$19), R1437*EXP($C$20/52))</f>
        <v/>
      </c>
      <c r="S1438" s="73">
        <f>Q1438/-R1438</f>
        <v/>
      </c>
      <c r="T1438" s="67" t="n"/>
      <c r="U1438" s="67" t="n"/>
      <c r="V1438" s="67" t="n"/>
    </row>
    <row r="1439">
      <c r="H1439" s="104" t="n">
        <v>41379</v>
      </c>
      <c r="I1439" s="105" t="n">
        <v>2780.4599609375</v>
      </c>
      <c r="J1439" s="106" t="n">
        <v>3.66171312332153</v>
      </c>
      <c r="K1439" s="107">
        <f>K1438*(1+Tbill_YTM)^(1/52)</f>
        <v/>
      </c>
      <c r="L1439" s="67" t="n"/>
      <c r="M1439" s="104" t="n">
        <v>41379</v>
      </c>
      <c r="N1439" s="108">
        <f>N1438*($I1439/$I1438)</f>
        <v/>
      </c>
      <c r="O1439" s="108">
        <f t="array" ref="O1439">IF(YEAR(M1439)&lt;&gt;YEAR(M1438),IF(O1438&gt;INDEX(Table2xAcq.1[],_xlfn.AGGREGATE(15,6,(ROW(Tableyear1[])-ROW(INDEX(Tableyear1[],1,1))+1)/(YEAR(Tableyear1[])=YEAR(M1438)),1)),O1438-(O1438-INDEX(Table2xAcq.1[],_xlfn.AGGREGATE(15,6,(ROW(Tableyear1[])-ROW(INDEX(Tableyear1[],1,1))+1)/(YEAR(Tableyear1[])=YEAR(M1438)),1)))*$C$25,O1438+MAX($Q$2:Q1438)*$C$19),O1438)*($J1439/$J1438)</f>
        <v/>
      </c>
      <c r="P1439" s="108">
        <f t="array" ref="P1439">IF(YEAR(M1439)&lt;&gt;YEAR(M1438),IF(O1438&gt;INDEX(Table2xAcq.1[],_xlfn.AGGREGATE(15,6,(ROW(Tableyear1[])-ROW(INDEX(Tableyear1[],1,1))+1)/(YEAR(Tableyear1[])=YEAR(M1438)),1)),P1438+(O1438-INDEX(Table2xAcq.1[],_xlfn.AGGREGATE(15,6,(ROW(Tableyear1[])-ROW(INDEX(Tableyear1[],1,1))+1)/(YEAR(Tableyear1[])=YEAR(M1438)),1)))*$C$25,P1438-MAX($Q$2:Q1438)*$C$19),P1438)*(1+Tbill_YTM)^(1/52)</f>
        <v/>
      </c>
      <c r="Q1439" s="72">
        <f>SUM(N1439:P1439)</f>
        <v/>
      </c>
      <c r="R1439" s="72">
        <f>IF(YEAR(M1439)&lt;&gt;YEAR(M1438), R1438*EXP($C$20/52)+(-MAX(Q$2:Q1438)*$C$19), R1438*EXP($C$20/52))</f>
        <v/>
      </c>
      <c r="S1439" s="73">
        <f>Q1439/-R1439</f>
        <v/>
      </c>
      <c r="T1439" s="67" t="n"/>
      <c r="U1439" s="67" t="n"/>
      <c r="V1439" s="67" t="n"/>
    </row>
    <row r="1440">
      <c r="H1440" s="104" t="n">
        <v>41386</v>
      </c>
      <c r="I1440" s="105" t="n">
        <v>2840.55004882812</v>
      </c>
      <c r="J1440" s="106" t="n">
        <v>3.82070446014404</v>
      </c>
      <c r="K1440" s="107">
        <f>K1439*(1+Tbill_YTM)^(1/52)</f>
        <v/>
      </c>
      <c r="L1440" s="67" t="n"/>
      <c r="M1440" s="104" t="n">
        <v>41386</v>
      </c>
      <c r="N1440" s="108">
        <f>N1439*($I1440/$I1439)</f>
        <v/>
      </c>
      <c r="O1440" s="108">
        <f t="array" ref="O1440">IF(YEAR(M1440)&lt;&gt;YEAR(M1439),IF(O1439&gt;INDEX(Table2xAcq.1[],_xlfn.AGGREGATE(15,6,(ROW(Tableyear1[])-ROW(INDEX(Tableyear1[],1,1))+1)/(YEAR(Tableyear1[])=YEAR(M1439)),1)),O1439-(O1439-INDEX(Table2xAcq.1[],_xlfn.AGGREGATE(15,6,(ROW(Tableyear1[])-ROW(INDEX(Tableyear1[],1,1))+1)/(YEAR(Tableyear1[])=YEAR(M1439)),1)))*$C$25,O1439+MAX($Q$2:Q1439)*$C$19),O1439)*($J1440/$J1439)</f>
        <v/>
      </c>
      <c r="P1440" s="108">
        <f t="array" ref="P1440">IF(YEAR(M1440)&lt;&gt;YEAR(M1439),IF(O1439&gt;INDEX(Table2xAcq.1[],_xlfn.AGGREGATE(15,6,(ROW(Tableyear1[])-ROW(INDEX(Tableyear1[],1,1))+1)/(YEAR(Tableyear1[])=YEAR(M1439)),1)),P1439+(O1439-INDEX(Table2xAcq.1[],_xlfn.AGGREGATE(15,6,(ROW(Tableyear1[])-ROW(INDEX(Tableyear1[],1,1))+1)/(YEAR(Tableyear1[])=YEAR(M1439)),1)))*$C$25,P1439-MAX($Q$2:Q1439)*$C$19),P1439)*(1+Tbill_YTM)^(1/52)</f>
        <v/>
      </c>
      <c r="Q1440" s="72">
        <f>SUM(N1440:P1440)</f>
        <v/>
      </c>
      <c r="R1440" s="72">
        <f>IF(YEAR(M1440)&lt;&gt;YEAR(M1439), R1439*EXP($C$20/52)+(-MAX(Q$2:Q1439)*$C$19), R1439*EXP($C$20/52))</f>
        <v/>
      </c>
      <c r="S1440" s="73">
        <f>Q1440/-R1440</f>
        <v/>
      </c>
      <c r="T1440" s="67" t="n"/>
      <c r="U1440" s="67" t="n"/>
      <c r="V1440" s="67" t="n"/>
    </row>
    <row r="1441">
      <c r="H1441" s="104" t="n">
        <v>41393</v>
      </c>
      <c r="I1441" s="105" t="n">
        <v>2944.59008789062</v>
      </c>
      <c r="J1441" s="106" t="n">
        <v>4.10308265686035</v>
      </c>
      <c r="K1441" s="107">
        <f>K1440*(1+Tbill_YTM)^(1/52)</f>
        <v/>
      </c>
      <c r="L1441" s="67" t="n"/>
      <c r="M1441" s="104" t="n">
        <v>41393</v>
      </c>
      <c r="N1441" s="108">
        <f>N1440*($I1441/$I1440)</f>
        <v/>
      </c>
      <c r="O1441" s="108">
        <f t="array" ref="O1441">IF(YEAR(M1441)&lt;&gt;YEAR(M1440),IF(O1440&gt;INDEX(Table2xAcq.1[],_xlfn.AGGREGATE(15,6,(ROW(Tableyear1[])-ROW(INDEX(Tableyear1[],1,1))+1)/(YEAR(Tableyear1[])=YEAR(M1440)),1)),O1440-(O1440-INDEX(Table2xAcq.1[],_xlfn.AGGREGATE(15,6,(ROW(Tableyear1[])-ROW(INDEX(Tableyear1[],1,1))+1)/(YEAR(Tableyear1[])=YEAR(M1440)),1)))*$C$25,O1440+MAX($Q$2:Q1440)*$C$19),O1440)*($J1441/$J1440)</f>
        <v/>
      </c>
      <c r="P1441" s="108">
        <f t="array" ref="P1441">IF(YEAR(M1441)&lt;&gt;YEAR(M1440),IF(O1440&gt;INDEX(Table2xAcq.1[],_xlfn.AGGREGATE(15,6,(ROW(Tableyear1[])-ROW(INDEX(Tableyear1[],1,1))+1)/(YEAR(Tableyear1[])=YEAR(M1440)),1)),P1440+(O1440-INDEX(Table2xAcq.1[],_xlfn.AGGREGATE(15,6,(ROW(Tableyear1[])-ROW(INDEX(Tableyear1[],1,1))+1)/(YEAR(Tableyear1[])=YEAR(M1440)),1)))*$C$25,P1440-MAX($Q$2:Q1440)*$C$19),P1440)*(1+Tbill_YTM)^(1/52)</f>
        <v/>
      </c>
      <c r="Q1441" s="72">
        <f>SUM(N1441:P1441)</f>
        <v/>
      </c>
      <c r="R1441" s="72">
        <f>IF(YEAR(M1441)&lt;&gt;YEAR(M1440), R1440*EXP($C$20/52)+(-MAX(Q$2:Q1440)*$C$19), R1440*EXP($C$20/52))</f>
        <v/>
      </c>
      <c r="S1441" s="73">
        <f>Q1441/-R1441</f>
        <v/>
      </c>
      <c r="T1441" s="67" t="n"/>
      <c r="U1441" s="67" t="n"/>
      <c r="V1441" s="67" t="n"/>
    </row>
    <row r="1442">
      <c r="H1442" s="104" t="n">
        <v>41400</v>
      </c>
      <c r="I1442" s="105" t="n">
        <v>2981.02001953125</v>
      </c>
      <c r="J1442" s="106" t="n">
        <v>4.2055983543396</v>
      </c>
      <c r="K1442" s="107">
        <f>K1441*(1+Tbill_YTM)^(1/52)</f>
        <v/>
      </c>
      <c r="L1442" s="67" t="n"/>
      <c r="M1442" s="104" t="n">
        <v>41400</v>
      </c>
      <c r="N1442" s="108">
        <f>N1441*($I1442/$I1441)</f>
        <v/>
      </c>
      <c r="O1442" s="108">
        <f t="array" ref="O1442">IF(YEAR(M1442)&lt;&gt;YEAR(M1441),IF(O1441&gt;INDEX(Table2xAcq.1[],_xlfn.AGGREGATE(15,6,(ROW(Tableyear1[])-ROW(INDEX(Tableyear1[],1,1))+1)/(YEAR(Tableyear1[])=YEAR(M1441)),1)),O1441-(O1441-INDEX(Table2xAcq.1[],_xlfn.AGGREGATE(15,6,(ROW(Tableyear1[])-ROW(INDEX(Tableyear1[],1,1))+1)/(YEAR(Tableyear1[])=YEAR(M1441)),1)))*$C$25,O1441+MAX($Q$2:Q1441)*$C$19),O1441)*($J1442/$J1441)</f>
        <v/>
      </c>
      <c r="P1442" s="108">
        <f t="array" ref="P1442">IF(YEAR(M1442)&lt;&gt;YEAR(M1441),IF(O1441&gt;INDEX(Table2xAcq.1[],_xlfn.AGGREGATE(15,6,(ROW(Tableyear1[])-ROW(INDEX(Tableyear1[],1,1))+1)/(YEAR(Tableyear1[])=YEAR(M1441)),1)),P1441+(O1441-INDEX(Table2xAcq.1[],_xlfn.AGGREGATE(15,6,(ROW(Tableyear1[])-ROW(INDEX(Tableyear1[],1,1))+1)/(YEAR(Tableyear1[])=YEAR(M1441)),1)))*$C$25,P1441-MAX($Q$2:Q1441)*$C$19),P1441)*(1+Tbill_YTM)^(1/52)</f>
        <v/>
      </c>
      <c r="Q1442" s="72">
        <f>SUM(N1442:P1442)</f>
        <v/>
      </c>
      <c r="R1442" s="72">
        <f>IF(YEAR(M1442)&lt;&gt;YEAR(M1441), R1441*EXP($C$20/52)+(-MAX(Q$2:Q1441)*$C$19), R1441*EXP($C$20/52))</f>
        <v/>
      </c>
      <c r="S1442" s="73">
        <f>Q1442/-R1442</f>
        <v/>
      </c>
      <c r="T1442" s="67" t="n"/>
      <c r="U1442" s="67" t="n"/>
      <c r="V1442" s="67" t="n"/>
    </row>
    <row r="1443">
      <c r="H1443" s="104" t="n">
        <v>41407</v>
      </c>
      <c r="I1443" s="105" t="n">
        <v>3028.9599609375</v>
      </c>
      <c r="J1443" s="106" t="n">
        <v>4.34924268722534</v>
      </c>
      <c r="K1443" s="107">
        <f>K1442*(1+Tbill_YTM)^(1/52)</f>
        <v/>
      </c>
      <c r="L1443" s="67" t="n"/>
      <c r="M1443" s="104" t="n">
        <v>41407</v>
      </c>
      <c r="N1443" s="108">
        <f>N1442*($I1443/$I1442)</f>
        <v/>
      </c>
      <c r="O1443" s="108">
        <f t="array" ref="O1443">IF(YEAR(M1443)&lt;&gt;YEAR(M1442),IF(O1442&gt;INDEX(Table2xAcq.1[],_xlfn.AGGREGATE(15,6,(ROW(Tableyear1[])-ROW(INDEX(Tableyear1[],1,1))+1)/(YEAR(Tableyear1[])=YEAR(M1442)),1)),O1442-(O1442-INDEX(Table2xAcq.1[],_xlfn.AGGREGATE(15,6,(ROW(Tableyear1[])-ROW(INDEX(Tableyear1[],1,1))+1)/(YEAR(Tableyear1[])=YEAR(M1442)),1)))*$C$25,O1442+MAX($Q$2:Q1442)*$C$19),O1442)*($J1443/$J1442)</f>
        <v/>
      </c>
      <c r="P1443" s="108">
        <f t="array" ref="P1443">IF(YEAR(M1443)&lt;&gt;YEAR(M1442),IF(O1442&gt;INDEX(Table2xAcq.1[],_xlfn.AGGREGATE(15,6,(ROW(Tableyear1[])-ROW(INDEX(Tableyear1[],1,1))+1)/(YEAR(Tableyear1[])=YEAR(M1442)),1)),P1442+(O1442-INDEX(Table2xAcq.1[],_xlfn.AGGREGATE(15,6,(ROW(Tableyear1[])-ROW(INDEX(Tableyear1[],1,1))+1)/(YEAR(Tableyear1[])=YEAR(M1442)),1)))*$C$25,P1442-MAX($Q$2:Q1442)*$C$19),P1442)*(1+Tbill_YTM)^(1/52)</f>
        <v/>
      </c>
      <c r="Q1443" s="72">
        <f>SUM(N1443:P1443)</f>
        <v/>
      </c>
      <c r="R1443" s="72">
        <f>IF(YEAR(M1443)&lt;&gt;YEAR(M1442), R1442*EXP($C$20/52)+(-MAX(Q$2:Q1442)*$C$19), R1442*EXP($C$20/52))</f>
        <v/>
      </c>
      <c r="S1443" s="73">
        <f>Q1443/-R1443</f>
        <v/>
      </c>
      <c r="T1443" s="67" t="n"/>
      <c r="U1443" s="67" t="n"/>
      <c r="V1443" s="67" t="n"/>
    </row>
    <row r="1444">
      <c r="H1444" s="104" t="n">
        <v>41414</v>
      </c>
      <c r="I1444" s="105" t="n">
        <v>2991.02001953125</v>
      </c>
      <c r="J1444" s="106" t="n">
        <v>4.24795532226562</v>
      </c>
      <c r="K1444" s="107">
        <f>K1443*(1+Tbill_YTM)^(1/52)</f>
        <v/>
      </c>
      <c r="L1444" s="67" t="n"/>
      <c r="M1444" s="104" t="n">
        <v>41414</v>
      </c>
      <c r="N1444" s="108">
        <f>N1443*($I1444/$I1443)</f>
        <v/>
      </c>
      <c r="O1444" s="108">
        <f t="array" ref="O1444">IF(YEAR(M1444)&lt;&gt;YEAR(M1443),IF(O1443&gt;INDEX(Table2xAcq.1[],_xlfn.AGGREGATE(15,6,(ROW(Tableyear1[])-ROW(INDEX(Tableyear1[],1,1))+1)/(YEAR(Tableyear1[])=YEAR(M1443)),1)),O1443-(O1443-INDEX(Table2xAcq.1[],_xlfn.AGGREGATE(15,6,(ROW(Tableyear1[])-ROW(INDEX(Tableyear1[],1,1))+1)/(YEAR(Tableyear1[])=YEAR(M1443)),1)))*$C$25,O1443+MAX($Q$2:Q1443)*$C$19),O1443)*($J1444/$J1443)</f>
        <v/>
      </c>
      <c r="P1444" s="108">
        <f t="array" ref="P1444">IF(YEAR(M1444)&lt;&gt;YEAR(M1443),IF(O1443&gt;INDEX(Table2xAcq.1[],_xlfn.AGGREGATE(15,6,(ROW(Tableyear1[])-ROW(INDEX(Tableyear1[],1,1))+1)/(YEAR(Tableyear1[])=YEAR(M1443)),1)),P1443+(O1443-INDEX(Table2xAcq.1[],_xlfn.AGGREGATE(15,6,(ROW(Tableyear1[])-ROW(INDEX(Tableyear1[],1,1))+1)/(YEAR(Tableyear1[])=YEAR(M1443)),1)))*$C$25,P1443-MAX($Q$2:Q1443)*$C$19),P1443)*(1+Tbill_YTM)^(1/52)</f>
        <v/>
      </c>
      <c r="Q1444" s="72">
        <f>SUM(N1444:P1444)</f>
        <v/>
      </c>
      <c r="R1444" s="72">
        <f>IF(YEAR(M1444)&lt;&gt;YEAR(M1443), R1443*EXP($C$20/52)+(-MAX(Q$2:Q1443)*$C$19), R1443*EXP($C$20/52))</f>
        <v/>
      </c>
      <c r="S1444" s="73">
        <f>Q1444/-R1444</f>
        <v/>
      </c>
      <c r="T1444" s="67" t="n"/>
      <c r="U1444" s="67" t="n"/>
      <c r="V1444" s="67" t="n"/>
    </row>
    <row r="1445">
      <c r="H1445" s="104" t="n">
        <v>41421</v>
      </c>
      <c r="I1445" s="105" t="n">
        <v>2981.76000976562</v>
      </c>
      <c r="J1445" s="106" t="n">
        <v>4.22462844848632</v>
      </c>
      <c r="K1445" s="107">
        <f>K1444*(1+Tbill_YTM)^(1/52)</f>
        <v/>
      </c>
      <c r="L1445" s="67" t="n"/>
      <c r="M1445" s="104" t="n">
        <v>41421</v>
      </c>
      <c r="N1445" s="108">
        <f>N1444*($I1445/$I1444)</f>
        <v/>
      </c>
      <c r="O1445" s="108">
        <f t="array" ref="O1445">IF(YEAR(M1445)&lt;&gt;YEAR(M1444),IF(O1444&gt;INDEX(Table2xAcq.1[],_xlfn.AGGREGATE(15,6,(ROW(Tableyear1[])-ROW(INDEX(Tableyear1[],1,1))+1)/(YEAR(Tableyear1[])=YEAR(M1444)),1)),O1444-(O1444-INDEX(Table2xAcq.1[],_xlfn.AGGREGATE(15,6,(ROW(Tableyear1[])-ROW(INDEX(Tableyear1[],1,1))+1)/(YEAR(Tableyear1[])=YEAR(M1444)),1)))*$C$25,O1444+MAX($Q$2:Q1444)*$C$19),O1444)*($J1445/$J1444)</f>
        <v/>
      </c>
      <c r="P1445" s="108">
        <f t="array" ref="P1445">IF(YEAR(M1445)&lt;&gt;YEAR(M1444),IF(O1444&gt;INDEX(Table2xAcq.1[],_xlfn.AGGREGATE(15,6,(ROW(Tableyear1[])-ROW(INDEX(Tableyear1[],1,1))+1)/(YEAR(Tableyear1[])=YEAR(M1444)),1)),P1444+(O1444-INDEX(Table2xAcq.1[],_xlfn.AGGREGATE(15,6,(ROW(Tableyear1[])-ROW(INDEX(Tableyear1[],1,1))+1)/(YEAR(Tableyear1[])=YEAR(M1444)),1)))*$C$25,P1444-MAX($Q$2:Q1444)*$C$19),P1444)*(1+Tbill_YTM)^(1/52)</f>
        <v/>
      </c>
      <c r="Q1445" s="72">
        <f>SUM(N1445:P1445)</f>
        <v/>
      </c>
      <c r="R1445" s="72">
        <f>IF(YEAR(M1445)&lt;&gt;YEAR(M1444), R1444*EXP($C$20/52)+(-MAX(Q$2:Q1444)*$C$19), R1444*EXP($C$20/52))</f>
        <v/>
      </c>
      <c r="S1445" s="73">
        <f>Q1445/-R1445</f>
        <v/>
      </c>
      <c r="T1445" s="67" t="n"/>
      <c r="U1445" s="67" t="n"/>
      <c r="V1445" s="67" t="n"/>
    </row>
    <row r="1446">
      <c r="H1446" s="104" t="n">
        <v>41428</v>
      </c>
      <c r="I1446" s="105" t="n">
        <v>2990.8701171875</v>
      </c>
      <c r="J1446" s="106" t="n">
        <v>4.23813343048095</v>
      </c>
      <c r="K1446" s="107">
        <f>K1445*(1+Tbill_YTM)^(1/52)</f>
        <v/>
      </c>
      <c r="L1446" s="67" t="n"/>
      <c r="M1446" s="104" t="n">
        <v>41428</v>
      </c>
      <c r="N1446" s="108">
        <f>N1445*($I1446/$I1445)</f>
        <v/>
      </c>
      <c r="O1446" s="108">
        <f t="array" ref="O1446">IF(YEAR(M1446)&lt;&gt;YEAR(M1445),IF(O1445&gt;INDEX(Table2xAcq.1[],_xlfn.AGGREGATE(15,6,(ROW(Tableyear1[])-ROW(INDEX(Tableyear1[],1,1))+1)/(YEAR(Tableyear1[])=YEAR(M1445)),1)),O1445-(O1445-INDEX(Table2xAcq.1[],_xlfn.AGGREGATE(15,6,(ROW(Tableyear1[])-ROW(INDEX(Tableyear1[],1,1))+1)/(YEAR(Tableyear1[])=YEAR(M1445)),1)))*$C$25,O1445+MAX($Q$2:Q1445)*$C$19),O1445)*($J1446/$J1445)</f>
        <v/>
      </c>
      <c r="P1446" s="108">
        <f t="array" ref="P1446">IF(YEAR(M1446)&lt;&gt;YEAR(M1445),IF(O1445&gt;INDEX(Table2xAcq.1[],_xlfn.AGGREGATE(15,6,(ROW(Tableyear1[])-ROW(INDEX(Tableyear1[],1,1))+1)/(YEAR(Tableyear1[])=YEAR(M1445)),1)),P1445+(O1445-INDEX(Table2xAcq.1[],_xlfn.AGGREGATE(15,6,(ROW(Tableyear1[])-ROW(INDEX(Tableyear1[],1,1))+1)/(YEAR(Tableyear1[])=YEAR(M1445)),1)))*$C$25,P1445-MAX($Q$2:Q1445)*$C$19),P1445)*(1+Tbill_YTM)^(1/52)</f>
        <v/>
      </c>
      <c r="Q1446" s="72">
        <f>SUM(N1446:P1446)</f>
        <v/>
      </c>
      <c r="R1446" s="72">
        <f>IF(YEAR(M1446)&lt;&gt;YEAR(M1445), R1445*EXP($C$20/52)+(-MAX(Q$2:Q1445)*$C$19), R1445*EXP($C$20/52))</f>
        <v/>
      </c>
      <c r="S1446" s="73">
        <f>Q1446/-R1446</f>
        <v/>
      </c>
      <c r="T1446" s="67" t="n"/>
      <c r="U1446" s="67" t="n"/>
      <c r="V1446" s="67" t="n"/>
    </row>
    <row r="1447">
      <c r="H1447" s="104" t="n">
        <v>41435</v>
      </c>
      <c r="I1447" s="105" t="n">
        <v>2943.86010742187</v>
      </c>
      <c r="J1447" s="106" t="n">
        <v>4.11044979095459</v>
      </c>
      <c r="K1447" s="107">
        <f>K1446*(1+Tbill_YTM)^(1/52)</f>
        <v/>
      </c>
      <c r="L1447" s="67" t="n"/>
      <c r="M1447" s="104" t="n">
        <v>41435</v>
      </c>
      <c r="N1447" s="108">
        <f>N1446*($I1447/$I1446)</f>
        <v/>
      </c>
      <c r="O1447" s="108">
        <f t="array" ref="O1447">IF(YEAR(M1447)&lt;&gt;YEAR(M1446),IF(O1446&gt;INDEX(Table2xAcq.1[],_xlfn.AGGREGATE(15,6,(ROW(Tableyear1[])-ROW(INDEX(Tableyear1[],1,1))+1)/(YEAR(Tableyear1[])=YEAR(M1446)),1)),O1446-(O1446-INDEX(Table2xAcq.1[],_xlfn.AGGREGATE(15,6,(ROW(Tableyear1[])-ROW(INDEX(Tableyear1[],1,1))+1)/(YEAR(Tableyear1[])=YEAR(M1446)),1)))*$C$25,O1446+MAX($Q$2:Q1446)*$C$19),O1446)*($J1447/$J1446)</f>
        <v/>
      </c>
      <c r="P1447" s="108">
        <f t="array" ref="P1447">IF(YEAR(M1447)&lt;&gt;YEAR(M1446),IF(O1446&gt;INDEX(Table2xAcq.1[],_xlfn.AGGREGATE(15,6,(ROW(Tableyear1[])-ROW(INDEX(Tableyear1[],1,1))+1)/(YEAR(Tableyear1[])=YEAR(M1446)),1)),P1446+(O1446-INDEX(Table2xAcq.1[],_xlfn.AGGREGATE(15,6,(ROW(Tableyear1[])-ROW(INDEX(Tableyear1[],1,1))+1)/(YEAR(Tableyear1[])=YEAR(M1446)),1)))*$C$25,P1446-MAX($Q$2:Q1446)*$C$19),P1446)*(1+Tbill_YTM)^(1/52)</f>
        <v/>
      </c>
      <c r="Q1447" s="72">
        <f>SUM(N1447:P1447)</f>
        <v/>
      </c>
      <c r="R1447" s="72">
        <f>IF(YEAR(M1447)&lt;&gt;YEAR(M1446), R1446*EXP($C$20/52)+(-MAX(Q$2:Q1446)*$C$19), R1446*EXP($C$20/52))</f>
        <v/>
      </c>
      <c r="S1447" s="73">
        <f>Q1447/-R1447</f>
        <v/>
      </c>
      <c r="T1447" s="67" t="n"/>
      <c r="U1447" s="67" t="n"/>
      <c r="V1447" s="67" t="n"/>
    </row>
    <row r="1448">
      <c r="H1448" s="104" t="n">
        <v>41442</v>
      </c>
      <c r="I1448" s="105" t="n">
        <v>2877.93994140625</v>
      </c>
      <c r="J1448" s="106" t="n">
        <v>3.9226062297821</v>
      </c>
      <c r="K1448" s="107">
        <f>K1447*(1+Tbill_YTM)^(1/52)</f>
        <v/>
      </c>
      <c r="L1448" s="67" t="n"/>
      <c r="M1448" s="104" t="n">
        <v>41442</v>
      </c>
      <c r="N1448" s="108">
        <f>N1447*($I1448/$I1447)</f>
        <v/>
      </c>
      <c r="O1448" s="108">
        <f t="array" ref="O1448">IF(YEAR(M1448)&lt;&gt;YEAR(M1447),IF(O1447&gt;INDEX(Table2xAcq.1[],_xlfn.AGGREGATE(15,6,(ROW(Tableyear1[])-ROW(INDEX(Tableyear1[],1,1))+1)/(YEAR(Tableyear1[])=YEAR(M1447)),1)),O1447-(O1447-INDEX(Table2xAcq.1[],_xlfn.AGGREGATE(15,6,(ROW(Tableyear1[])-ROW(INDEX(Tableyear1[],1,1))+1)/(YEAR(Tableyear1[])=YEAR(M1447)),1)))*$C$25,O1447+MAX($Q$2:Q1447)*$C$19),O1447)*($J1448/$J1447)</f>
        <v/>
      </c>
      <c r="P1448" s="108">
        <f t="array" ref="P1448">IF(YEAR(M1448)&lt;&gt;YEAR(M1447),IF(O1447&gt;INDEX(Table2xAcq.1[],_xlfn.AGGREGATE(15,6,(ROW(Tableyear1[])-ROW(INDEX(Tableyear1[],1,1))+1)/(YEAR(Tableyear1[])=YEAR(M1447)),1)),P1447+(O1447-INDEX(Table2xAcq.1[],_xlfn.AGGREGATE(15,6,(ROW(Tableyear1[])-ROW(INDEX(Tableyear1[],1,1))+1)/(YEAR(Tableyear1[])=YEAR(M1447)),1)))*$C$25,P1447-MAX($Q$2:Q1447)*$C$19),P1447)*(1+Tbill_YTM)^(1/52)</f>
        <v/>
      </c>
      <c r="Q1448" s="72">
        <f>SUM(N1448:P1448)</f>
        <v/>
      </c>
      <c r="R1448" s="72">
        <f>IF(YEAR(M1448)&lt;&gt;YEAR(M1447), R1447*EXP($C$20/52)+(-MAX(Q$2:Q1447)*$C$19), R1447*EXP($C$20/52))</f>
        <v/>
      </c>
      <c r="S1448" s="73">
        <f>Q1448/-R1448</f>
        <v/>
      </c>
      <c r="T1448" s="67" t="n"/>
      <c r="U1448" s="67" t="n"/>
      <c r="V1448" s="67" t="n"/>
    </row>
    <row r="1449">
      <c r="H1449" s="104" t="n">
        <v>41449</v>
      </c>
      <c r="I1449" s="105" t="n">
        <v>2909.60009765625</v>
      </c>
      <c r="J1449" s="106" t="n">
        <v>4.00609254837036</v>
      </c>
      <c r="K1449" s="107">
        <f>K1448*(1+Tbill_YTM)^(1/52)</f>
        <v/>
      </c>
      <c r="L1449" s="67" t="n"/>
      <c r="M1449" s="104" t="n">
        <v>41449</v>
      </c>
      <c r="N1449" s="108">
        <f>N1448*($I1449/$I1448)</f>
        <v/>
      </c>
      <c r="O1449" s="108">
        <f t="array" ref="O1449">IF(YEAR(M1449)&lt;&gt;YEAR(M1448),IF(O1448&gt;INDEX(Table2xAcq.1[],_xlfn.AGGREGATE(15,6,(ROW(Tableyear1[])-ROW(INDEX(Tableyear1[],1,1))+1)/(YEAR(Tableyear1[])=YEAR(M1448)),1)),O1448-(O1448-INDEX(Table2xAcq.1[],_xlfn.AGGREGATE(15,6,(ROW(Tableyear1[])-ROW(INDEX(Tableyear1[],1,1))+1)/(YEAR(Tableyear1[])=YEAR(M1448)),1)))*$C$25,O1448+MAX($Q$2:Q1448)*$C$19),O1448)*($J1449/$J1448)</f>
        <v/>
      </c>
      <c r="P1449" s="108">
        <f t="array" ref="P1449">IF(YEAR(M1449)&lt;&gt;YEAR(M1448),IF(O1448&gt;INDEX(Table2xAcq.1[],_xlfn.AGGREGATE(15,6,(ROW(Tableyear1[])-ROW(INDEX(Tableyear1[],1,1))+1)/(YEAR(Tableyear1[])=YEAR(M1448)),1)),P1448+(O1448-INDEX(Table2xAcq.1[],_xlfn.AGGREGATE(15,6,(ROW(Tableyear1[])-ROW(INDEX(Tableyear1[],1,1))+1)/(YEAR(Tableyear1[])=YEAR(M1448)),1)))*$C$25,P1448-MAX($Q$2:Q1448)*$C$19),P1448)*(1+Tbill_YTM)^(1/52)</f>
        <v/>
      </c>
      <c r="Q1449" s="72">
        <f>SUM(N1449:P1449)</f>
        <v/>
      </c>
      <c r="R1449" s="72">
        <f>IF(YEAR(M1449)&lt;&gt;YEAR(M1448), R1448*EXP($C$20/52)+(-MAX(Q$2:Q1448)*$C$19), R1448*EXP($C$20/52))</f>
        <v/>
      </c>
      <c r="S1449" s="73">
        <f>Q1449/-R1449</f>
        <v/>
      </c>
      <c r="T1449" s="67" t="n"/>
      <c r="U1449" s="67" t="n"/>
      <c r="V1449" s="67" t="n"/>
    </row>
    <row r="1450">
      <c r="H1450" s="104" t="n">
        <v>41456</v>
      </c>
      <c r="I1450" s="105" t="n">
        <v>2963.21997070312</v>
      </c>
      <c r="J1450" s="106" t="n">
        <v>4.158944606781</v>
      </c>
      <c r="K1450" s="107">
        <f>K1449*(1+Tbill_YTM)^(1/52)</f>
        <v/>
      </c>
      <c r="L1450" s="67" t="n"/>
      <c r="M1450" s="104" t="n">
        <v>41456</v>
      </c>
      <c r="N1450" s="108">
        <f>N1449*($I1450/$I1449)</f>
        <v/>
      </c>
      <c r="O1450" s="108">
        <f t="array" ref="O1450">IF(YEAR(M1450)&lt;&gt;YEAR(M1449),IF(O1449&gt;INDEX(Table2xAcq.1[],_xlfn.AGGREGATE(15,6,(ROW(Tableyear1[])-ROW(INDEX(Tableyear1[],1,1))+1)/(YEAR(Tableyear1[])=YEAR(M1449)),1)),O1449-(O1449-INDEX(Table2xAcq.1[],_xlfn.AGGREGATE(15,6,(ROW(Tableyear1[])-ROW(INDEX(Tableyear1[],1,1))+1)/(YEAR(Tableyear1[])=YEAR(M1449)),1)))*$C$25,O1449+MAX($Q$2:Q1449)*$C$19),O1449)*($J1450/$J1449)</f>
        <v/>
      </c>
      <c r="P1450" s="108">
        <f t="array" ref="P1450">IF(YEAR(M1450)&lt;&gt;YEAR(M1449),IF(O1449&gt;INDEX(Table2xAcq.1[],_xlfn.AGGREGATE(15,6,(ROW(Tableyear1[])-ROW(INDEX(Tableyear1[],1,1))+1)/(YEAR(Tableyear1[])=YEAR(M1449)),1)),P1449+(O1449-INDEX(Table2xAcq.1[],_xlfn.AGGREGATE(15,6,(ROW(Tableyear1[])-ROW(INDEX(Tableyear1[],1,1))+1)/(YEAR(Tableyear1[])=YEAR(M1449)),1)))*$C$25,P1449-MAX($Q$2:Q1449)*$C$19),P1449)*(1+Tbill_YTM)^(1/52)</f>
        <v/>
      </c>
      <c r="Q1450" s="72">
        <f>SUM(N1450:P1450)</f>
        <v/>
      </c>
      <c r="R1450" s="72">
        <f>IF(YEAR(M1450)&lt;&gt;YEAR(M1449), R1449*EXP($C$20/52)+(-MAX(Q$2:Q1449)*$C$19), R1449*EXP($C$20/52))</f>
        <v/>
      </c>
      <c r="S1450" s="73">
        <f>Q1450/-R1450</f>
        <v/>
      </c>
      <c r="T1450" s="67" t="n"/>
      <c r="U1450" s="67" t="n"/>
      <c r="V1450" s="67" t="n"/>
    </row>
    <row r="1451">
      <c r="H1451" s="104" t="n">
        <v>41463</v>
      </c>
      <c r="I1451" s="105" t="n">
        <v>3079.07006835937</v>
      </c>
      <c r="J1451" s="106" t="n">
        <v>4.47692728042602</v>
      </c>
      <c r="K1451" s="107">
        <f>K1450*(1+Tbill_YTM)^(1/52)</f>
        <v/>
      </c>
      <c r="L1451" s="67" t="n"/>
      <c r="M1451" s="104" t="n">
        <v>41463</v>
      </c>
      <c r="N1451" s="108">
        <f>N1450*($I1451/$I1450)</f>
        <v/>
      </c>
      <c r="O1451" s="108">
        <f t="array" ref="O1451">IF(YEAR(M1451)&lt;&gt;YEAR(M1450),IF(O1450&gt;INDEX(Table2xAcq.1[],_xlfn.AGGREGATE(15,6,(ROW(Tableyear1[])-ROW(INDEX(Tableyear1[],1,1))+1)/(YEAR(Tableyear1[])=YEAR(M1450)),1)),O1450-(O1450-INDEX(Table2xAcq.1[],_xlfn.AGGREGATE(15,6,(ROW(Tableyear1[])-ROW(INDEX(Tableyear1[],1,1))+1)/(YEAR(Tableyear1[])=YEAR(M1450)),1)))*$C$25,O1450+MAX($Q$2:Q1450)*$C$19),O1450)*($J1451/$J1450)</f>
        <v/>
      </c>
      <c r="P1451" s="108">
        <f t="array" ref="P1451">IF(YEAR(M1451)&lt;&gt;YEAR(M1450),IF(O1450&gt;INDEX(Table2xAcq.1[],_xlfn.AGGREGATE(15,6,(ROW(Tableyear1[])-ROW(INDEX(Tableyear1[],1,1))+1)/(YEAR(Tableyear1[])=YEAR(M1450)),1)),P1450+(O1450-INDEX(Table2xAcq.1[],_xlfn.AGGREGATE(15,6,(ROW(Tableyear1[])-ROW(INDEX(Tableyear1[],1,1))+1)/(YEAR(Tableyear1[])=YEAR(M1450)),1)))*$C$25,P1450-MAX($Q$2:Q1450)*$C$19),P1450)*(1+Tbill_YTM)^(1/52)</f>
        <v/>
      </c>
      <c r="Q1451" s="72">
        <f>SUM(N1451:P1451)</f>
        <v/>
      </c>
      <c r="R1451" s="72">
        <f>IF(YEAR(M1451)&lt;&gt;YEAR(M1450), R1450*EXP($C$20/52)+(-MAX(Q$2:Q1450)*$C$19), R1450*EXP($C$20/52))</f>
        <v/>
      </c>
      <c r="S1451" s="73">
        <f>Q1451/-R1451</f>
        <v/>
      </c>
      <c r="T1451" s="67" t="n"/>
      <c r="U1451" s="67" t="n"/>
      <c r="V1451" s="67" t="n"/>
    </row>
    <row r="1452">
      <c r="H1452" s="104" t="n">
        <v>41470</v>
      </c>
      <c r="I1452" s="105" t="n">
        <v>3044.92993164062</v>
      </c>
      <c r="J1452" s="106" t="n">
        <v>4.39282703399658</v>
      </c>
      <c r="K1452" s="107">
        <f>K1451*(1+Tbill_YTM)^(1/52)</f>
        <v/>
      </c>
      <c r="L1452" s="67" t="n"/>
      <c r="M1452" s="104" t="n">
        <v>41470</v>
      </c>
      <c r="N1452" s="108">
        <f>N1451*($I1452/$I1451)</f>
        <v/>
      </c>
      <c r="O1452" s="108">
        <f t="array" ref="O1452">IF(YEAR(M1452)&lt;&gt;YEAR(M1451),IF(O1451&gt;INDEX(Table2xAcq.1[],_xlfn.AGGREGATE(15,6,(ROW(Tableyear1[])-ROW(INDEX(Tableyear1[],1,1))+1)/(YEAR(Tableyear1[])=YEAR(M1451)),1)),O1451-(O1451-INDEX(Table2xAcq.1[],_xlfn.AGGREGATE(15,6,(ROW(Tableyear1[])-ROW(INDEX(Tableyear1[],1,1))+1)/(YEAR(Tableyear1[])=YEAR(M1451)),1)))*$C$25,O1451+MAX($Q$2:Q1451)*$C$19),O1451)*($J1452/$J1451)</f>
        <v/>
      </c>
      <c r="P1452" s="108">
        <f t="array" ref="P1452">IF(YEAR(M1452)&lt;&gt;YEAR(M1451),IF(O1451&gt;INDEX(Table2xAcq.1[],_xlfn.AGGREGATE(15,6,(ROW(Tableyear1[])-ROW(INDEX(Tableyear1[],1,1))+1)/(YEAR(Tableyear1[])=YEAR(M1451)),1)),P1451+(O1451-INDEX(Table2xAcq.1[],_xlfn.AGGREGATE(15,6,(ROW(Tableyear1[])-ROW(INDEX(Tableyear1[],1,1))+1)/(YEAR(Tableyear1[])=YEAR(M1451)),1)))*$C$25,P1451-MAX($Q$2:Q1451)*$C$19),P1451)*(1+Tbill_YTM)^(1/52)</f>
        <v/>
      </c>
      <c r="Q1452" s="72">
        <f>SUM(N1452:P1452)</f>
        <v/>
      </c>
      <c r="R1452" s="72">
        <f>IF(YEAR(M1452)&lt;&gt;YEAR(M1451), R1451*EXP($C$20/52)+(-MAX(Q$2:Q1451)*$C$19), R1451*EXP($C$20/52))</f>
        <v/>
      </c>
      <c r="S1452" s="73">
        <f>Q1452/-R1452</f>
        <v/>
      </c>
      <c r="T1452" s="67" t="n"/>
      <c r="U1452" s="67" t="n"/>
      <c r="V1452" s="67" t="n"/>
    </row>
    <row r="1453">
      <c r="H1453" s="104" t="n">
        <v>41477</v>
      </c>
      <c r="I1453" s="105" t="n">
        <v>3076.22998046875</v>
      </c>
      <c r="J1453" s="106" t="n">
        <v>4.47999715805053</v>
      </c>
      <c r="K1453" s="107">
        <f>K1452*(1+Tbill_YTM)^(1/52)</f>
        <v/>
      </c>
      <c r="L1453" s="67" t="n"/>
      <c r="M1453" s="104" t="n">
        <v>41477</v>
      </c>
      <c r="N1453" s="108">
        <f>N1452*($I1453/$I1452)</f>
        <v/>
      </c>
      <c r="O1453" s="108">
        <f t="array" ref="O1453">IF(YEAR(M1453)&lt;&gt;YEAR(M1452),IF(O1452&gt;INDEX(Table2xAcq.1[],_xlfn.AGGREGATE(15,6,(ROW(Tableyear1[])-ROW(INDEX(Tableyear1[],1,1))+1)/(YEAR(Tableyear1[])=YEAR(M1452)),1)),O1452-(O1452-INDEX(Table2xAcq.1[],_xlfn.AGGREGATE(15,6,(ROW(Tableyear1[])-ROW(INDEX(Tableyear1[],1,1))+1)/(YEAR(Tableyear1[])=YEAR(M1452)),1)))*$C$25,O1452+MAX($Q$2:Q1452)*$C$19),O1452)*($J1453/$J1452)</f>
        <v/>
      </c>
      <c r="P1453" s="108">
        <f t="array" ref="P1453">IF(YEAR(M1453)&lt;&gt;YEAR(M1452),IF(O1452&gt;INDEX(Table2xAcq.1[],_xlfn.AGGREGATE(15,6,(ROW(Tableyear1[])-ROW(INDEX(Tableyear1[],1,1))+1)/(YEAR(Tableyear1[])=YEAR(M1452)),1)),P1452+(O1452-INDEX(Table2xAcq.1[],_xlfn.AGGREGATE(15,6,(ROW(Tableyear1[])-ROW(INDEX(Tableyear1[],1,1))+1)/(YEAR(Tableyear1[])=YEAR(M1452)),1)))*$C$25,P1452-MAX($Q$2:Q1452)*$C$19),P1452)*(1+Tbill_YTM)^(1/52)</f>
        <v/>
      </c>
      <c r="Q1453" s="72">
        <f>SUM(N1453:P1453)</f>
        <v/>
      </c>
      <c r="R1453" s="72">
        <f>IF(YEAR(M1453)&lt;&gt;YEAR(M1452), R1452*EXP($C$20/52)+(-MAX(Q$2:Q1452)*$C$19), R1452*EXP($C$20/52))</f>
        <v/>
      </c>
      <c r="S1453" s="73">
        <f>Q1453/-R1453</f>
        <v/>
      </c>
      <c r="T1453" s="67" t="n"/>
      <c r="U1453" s="67" t="n"/>
      <c r="V1453" s="67" t="n"/>
    </row>
    <row r="1454">
      <c r="H1454" s="104" t="n">
        <v>41484</v>
      </c>
      <c r="I1454" s="105" t="n">
        <v>3143.52001953125</v>
      </c>
      <c r="J1454" s="106" t="n">
        <v>4.67275047302246</v>
      </c>
      <c r="K1454" s="107">
        <f>K1453*(1+Tbill_YTM)^(1/52)</f>
        <v/>
      </c>
      <c r="L1454" s="67" t="n"/>
      <c r="M1454" s="104" t="n">
        <v>41484</v>
      </c>
      <c r="N1454" s="108">
        <f>N1453*($I1454/$I1453)</f>
        <v/>
      </c>
      <c r="O1454" s="108">
        <f t="array" ref="O1454">IF(YEAR(M1454)&lt;&gt;YEAR(M1453),IF(O1453&gt;INDEX(Table2xAcq.1[],_xlfn.AGGREGATE(15,6,(ROW(Tableyear1[])-ROW(INDEX(Tableyear1[],1,1))+1)/(YEAR(Tableyear1[])=YEAR(M1453)),1)),O1453-(O1453-INDEX(Table2xAcq.1[],_xlfn.AGGREGATE(15,6,(ROW(Tableyear1[])-ROW(INDEX(Tableyear1[],1,1))+1)/(YEAR(Tableyear1[])=YEAR(M1453)),1)))*$C$25,O1453+MAX($Q$2:Q1453)*$C$19),O1453)*($J1454/$J1453)</f>
        <v/>
      </c>
      <c r="P1454" s="108">
        <f t="array" ref="P1454">IF(YEAR(M1454)&lt;&gt;YEAR(M1453),IF(O1453&gt;INDEX(Table2xAcq.1[],_xlfn.AGGREGATE(15,6,(ROW(Tableyear1[])-ROW(INDEX(Tableyear1[],1,1))+1)/(YEAR(Tableyear1[])=YEAR(M1453)),1)),P1453+(O1453-INDEX(Table2xAcq.1[],_xlfn.AGGREGATE(15,6,(ROW(Tableyear1[])-ROW(INDEX(Tableyear1[],1,1))+1)/(YEAR(Tableyear1[])=YEAR(M1453)),1)))*$C$25,P1453-MAX($Q$2:Q1453)*$C$19),P1453)*(1+Tbill_YTM)^(1/52)</f>
        <v/>
      </c>
      <c r="Q1454" s="72">
        <f>SUM(N1454:P1454)</f>
        <v/>
      </c>
      <c r="R1454" s="72">
        <f>IF(YEAR(M1454)&lt;&gt;YEAR(M1453), R1453*EXP($C$20/52)+(-MAX(Q$2:Q1453)*$C$19), R1453*EXP($C$20/52))</f>
        <v/>
      </c>
      <c r="S1454" s="73">
        <f>Q1454/-R1454</f>
        <v/>
      </c>
      <c r="T1454" s="67" t="n"/>
      <c r="U1454" s="67" t="n"/>
      <c r="V1454" s="67" t="n"/>
    </row>
    <row r="1455">
      <c r="H1455" s="104" t="n">
        <v>41491</v>
      </c>
      <c r="I1455" s="105" t="n">
        <v>3118.57006835937</v>
      </c>
      <c r="J1455" s="106" t="n">
        <v>4.61443376541137</v>
      </c>
      <c r="K1455" s="107">
        <f>K1454*(1+Tbill_YTM)^(1/52)</f>
        <v/>
      </c>
      <c r="L1455" s="67" t="n"/>
      <c r="M1455" s="104" t="n">
        <v>41491</v>
      </c>
      <c r="N1455" s="108">
        <f>N1454*($I1455/$I1454)</f>
        <v/>
      </c>
      <c r="O1455" s="108">
        <f t="array" ref="O1455">IF(YEAR(M1455)&lt;&gt;YEAR(M1454),IF(O1454&gt;INDEX(Table2xAcq.1[],_xlfn.AGGREGATE(15,6,(ROW(Tableyear1[])-ROW(INDEX(Tableyear1[],1,1))+1)/(YEAR(Tableyear1[])=YEAR(M1454)),1)),O1454-(O1454-INDEX(Table2xAcq.1[],_xlfn.AGGREGATE(15,6,(ROW(Tableyear1[])-ROW(INDEX(Tableyear1[],1,1))+1)/(YEAR(Tableyear1[])=YEAR(M1454)),1)))*$C$25,O1454+MAX($Q$2:Q1454)*$C$19),O1454)*($J1455/$J1454)</f>
        <v/>
      </c>
      <c r="P1455" s="108">
        <f t="array" ref="P1455">IF(YEAR(M1455)&lt;&gt;YEAR(M1454),IF(O1454&gt;INDEX(Table2xAcq.1[],_xlfn.AGGREGATE(15,6,(ROW(Tableyear1[])-ROW(INDEX(Tableyear1[],1,1))+1)/(YEAR(Tableyear1[])=YEAR(M1454)),1)),P1454+(O1454-INDEX(Table2xAcq.1[],_xlfn.AGGREGATE(15,6,(ROW(Tableyear1[])-ROW(INDEX(Tableyear1[],1,1))+1)/(YEAR(Tableyear1[])=YEAR(M1454)),1)))*$C$25,P1454-MAX($Q$2:Q1454)*$C$19),P1454)*(1+Tbill_YTM)^(1/52)</f>
        <v/>
      </c>
      <c r="Q1455" s="72">
        <f>SUM(N1455:P1455)</f>
        <v/>
      </c>
      <c r="R1455" s="72">
        <f>IF(YEAR(M1455)&lt;&gt;YEAR(M1454), R1454*EXP($C$20/52)+(-MAX(Q$2:Q1454)*$C$19), R1454*EXP($C$20/52))</f>
        <v/>
      </c>
      <c r="S1455" s="73">
        <f>Q1455/-R1455</f>
        <v/>
      </c>
      <c r="T1455" s="67" t="n"/>
      <c r="U1455" s="67" t="n"/>
      <c r="V1455" s="67" t="n"/>
    </row>
    <row r="1456">
      <c r="H1456" s="104" t="n">
        <v>41498</v>
      </c>
      <c r="I1456" s="105" t="n">
        <v>3073.90991210937</v>
      </c>
      <c r="J1456" s="106" t="n">
        <v>4.48736190795898</v>
      </c>
      <c r="K1456" s="107">
        <f>K1455*(1+Tbill_YTM)^(1/52)</f>
        <v/>
      </c>
      <c r="L1456" s="67" t="n"/>
      <c r="M1456" s="104" t="n">
        <v>41498</v>
      </c>
      <c r="N1456" s="108">
        <f>N1455*($I1456/$I1455)</f>
        <v/>
      </c>
      <c r="O1456" s="108">
        <f t="array" ref="O1456">IF(YEAR(M1456)&lt;&gt;YEAR(M1455),IF(O1455&gt;INDEX(Table2xAcq.1[],_xlfn.AGGREGATE(15,6,(ROW(Tableyear1[])-ROW(INDEX(Tableyear1[],1,1))+1)/(YEAR(Tableyear1[])=YEAR(M1455)),1)),O1455-(O1455-INDEX(Table2xAcq.1[],_xlfn.AGGREGATE(15,6,(ROW(Tableyear1[])-ROW(INDEX(Tableyear1[],1,1))+1)/(YEAR(Tableyear1[])=YEAR(M1455)),1)))*$C$25,O1455+MAX($Q$2:Q1455)*$C$19),O1455)*($J1456/$J1455)</f>
        <v/>
      </c>
      <c r="P1456" s="108">
        <f t="array" ref="P1456">IF(YEAR(M1456)&lt;&gt;YEAR(M1455),IF(O1455&gt;INDEX(Table2xAcq.1[],_xlfn.AGGREGATE(15,6,(ROW(Tableyear1[])-ROW(INDEX(Tableyear1[],1,1))+1)/(YEAR(Tableyear1[])=YEAR(M1455)),1)),P1455+(O1455-INDEX(Table2xAcq.1[],_xlfn.AGGREGATE(15,6,(ROW(Tableyear1[])-ROW(INDEX(Tableyear1[],1,1))+1)/(YEAR(Tableyear1[])=YEAR(M1455)),1)))*$C$25,P1455-MAX($Q$2:Q1455)*$C$19),P1455)*(1+Tbill_YTM)^(1/52)</f>
        <v/>
      </c>
      <c r="Q1456" s="72">
        <f>SUM(N1456:P1456)</f>
        <v/>
      </c>
      <c r="R1456" s="72">
        <f>IF(YEAR(M1456)&lt;&gt;YEAR(M1455), R1455*EXP($C$20/52)+(-MAX(Q$2:Q1455)*$C$19), R1455*EXP($C$20/52))</f>
        <v/>
      </c>
      <c r="S1456" s="73">
        <f>Q1456/-R1456</f>
        <v/>
      </c>
      <c r="T1456" s="67" t="n"/>
      <c r="U1456" s="67" t="n"/>
      <c r="V1456" s="67" t="n"/>
    </row>
    <row r="1457">
      <c r="H1457" s="104" t="n">
        <v>41505</v>
      </c>
      <c r="I1457" s="105" t="n">
        <v>3124.27001953125</v>
      </c>
      <c r="J1457" s="106" t="n">
        <v>4.63100814819335</v>
      </c>
      <c r="K1457" s="107">
        <f>K1456*(1+Tbill_YTM)^(1/52)</f>
        <v/>
      </c>
      <c r="L1457" s="67" t="n"/>
      <c r="M1457" s="104" t="n">
        <v>41505</v>
      </c>
      <c r="N1457" s="108">
        <f>N1456*($I1457/$I1456)</f>
        <v/>
      </c>
      <c r="O1457" s="108">
        <f t="array" ref="O1457">IF(YEAR(M1457)&lt;&gt;YEAR(M1456),IF(O1456&gt;INDEX(Table2xAcq.1[],_xlfn.AGGREGATE(15,6,(ROW(Tableyear1[])-ROW(INDEX(Tableyear1[],1,1))+1)/(YEAR(Tableyear1[])=YEAR(M1456)),1)),O1456-(O1456-INDEX(Table2xAcq.1[],_xlfn.AGGREGATE(15,6,(ROW(Tableyear1[])-ROW(INDEX(Tableyear1[],1,1))+1)/(YEAR(Tableyear1[])=YEAR(M1456)),1)))*$C$25,O1456+MAX($Q$2:Q1456)*$C$19),O1456)*($J1457/$J1456)</f>
        <v/>
      </c>
      <c r="P1457" s="108">
        <f t="array" ref="P1457">IF(YEAR(M1457)&lt;&gt;YEAR(M1456),IF(O1456&gt;INDEX(Table2xAcq.1[],_xlfn.AGGREGATE(15,6,(ROW(Tableyear1[])-ROW(INDEX(Tableyear1[],1,1))+1)/(YEAR(Tableyear1[])=YEAR(M1456)),1)),P1456+(O1456-INDEX(Table2xAcq.1[],_xlfn.AGGREGATE(15,6,(ROW(Tableyear1[])-ROW(INDEX(Tableyear1[],1,1))+1)/(YEAR(Tableyear1[])=YEAR(M1456)),1)))*$C$25,P1456-MAX($Q$2:Q1456)*$C$19),P1456)*(1+Tbill_YTM)^(1/52)</f>
        <v/>
      </c>
      <c r="Q1457" s="72">
        <f>SUM(N1457:P1457)</f>
        <v/>
      </c>
      <c r="R1457" s="72">
        <f>IF(YEAR(M1457)&lt;&gt;YEAR(M1456), R1456*EXP($C$20/52)+(-MAX(Q$2:Q1456)*$C$19), R1456*EXP($C$20/52))</f>
        <v/>
      </c>
      <c r="S1457" s="73">
        <f>Q1457/-R1457</f>
        <v/>
      </c>
      <c r="T1457" s="67" t="n"/>
      <c r="U1457" s="67" t="n"/>
      <c r="V1457" s="67" t="n"/>
    </row>
    <row r="1458">
      <c r="H1458" s="104" t="n">
        <v>41512</v>
      </c>
      <c r="I1458" s="105" t="n">
        <v>3073.81005859375</v>
      </c>
      <c r="J1458" s="106" t="n">
        <v>4.4818377494812</v>
      </c>
      <c r="K1458" s="107">
        <f>K1457*(1+Tbill_YTM)^(1/52)</f>
        <v/>
      </c>
      <c r="L1458" s="67" t="n"/>
      <c r="M1458" s="104" t="n">
        <v>41512</v>
      </c>
      <c r="N1458" s="108">
        <f>N1457*($I1458/$I1457)</f>
        <v/>
      </c>
      <c r="O1458" s="108">
        <f t="array" ref="O1458">IF(YEAR(M1458)&lt;&gt;YEAR(M1457),IF(O1457&gt;INDEX(Table2xAcq.1[],_xlfn.AGGREGATE(15,6,(ROW(Tableyear1[])-ROW(INDEX(Tableyear1[],1,1))+1)/(YEAR(Tableyear1[])=YEAR(M1457)),1)),O1457-(O1457-INDEX(Table2xAcq.1[],_xlfn.AGGREGATE(15,6,(ROW(Tableyear1[])-ROW(INDEX(Tableyear1[],1,1))+1)/(YEAR(Tableyear1[])=YEAR(M1457)),1)))*$C$25,O1457+MAX($Q$2:Q1457)*$C$19),O1457)*($J1458/$J1457)</f>
        <v/>
      </c>
      <c r="P1458" s="108">
        <f t="array" ref="P1458">IF(YEAR(M1458)&lt;&gt;YEAR(M1457),IF(O1457&gt;INDEX(Table2xAcq.1[],_xlfn.AGGREGATE(15,6,(ROW(Tableyear1[])-ROW(INDEX(Tableyear1[],1,1))+1)/(YEAR(Tableyear1[])=YEAR(M1457)),1)),P1457+(O1457-INDEX(Table2xAcq.1[],_xlfn.AGGREGATE(15,6,(ROW(Tableyear1[])-ROW(INDEX(Tableyear1[],1,1))+1)/(YEAR(Tableyear1[])=YEAR(M1457)),1)))*$C$25,P1457-MAX($Q$2:Q1457)*$C$19),P1457)*(1+Tbill_YTM)^(1/52)</f>
        <v/>
      </c>
      <c r="Q1458" s="72">
        <f>SUM(N1458:P1458)</f>
        <v/>
      </c>
      <c r="R1458" s="72">
        <f>IF(YEAR(M1458)&lt;&gt;YEAR(M1457), R1457*EXP($C$20/52)+(-MAX(Q$2:Q1457)*$C$19), R1457*EXP($C$20/52))</f>
        <v/>
      </c>
      <c r="S1458" s="73">
        <f>Q1458/-R1458</f>
        <v/>
      </c>
      <c r="T1458" s="67" t="n"/>
      <c r="U1458" s="67" t="n"/>
      <c r="V1458" s="67" t="n"/>
    </row>
    <row r="1459">
      <c r="H1459" s="104" t="n">
        <v>41519</v>
      </c>
      <c r="I1459" s="105" t="n">
        <v>3133.3798828125</v>
      </c>
      <c r="J1459" s="106" t="n">
        <v>4.6567907333374</v>
      </c>
      <c r="K1459" s="107">
        <f>K1458*(1+Tbill_YTM)^(1/52)</f>
        <v/>
      </c>
      <c r="L1459" s="67" t="n"/>
      <c r="M1459" s="104" t="n">
        <v>41519</v>
      </c>
      <c r="N1459" s="108">
        <f>N1458*($I1459/$I1458)</f>
        <v/>
      </c>
      <c r="O1459" s="108">
        <f t="array" ref="O1459">IF(YEAR(M1459)&lt;&gt;YEAR(M1458),IF(O1458&gt;INDEX(Table2xAcq.1[],_xlfn.AGGREGATE(15,6,(ROW(Tableyear1[])-ROW(INDEX(Tableyear1[],1,1))+1)/(YEAR(Tableyear1[])=YEAR(M1458)),1)),O1458-(O1458-INDEX(Table2xAcq.1[],_xlfn.AGGREGATE(15,6,(ROW(Tableyear1[])-ROW(INDEX(Tableyear1[],1,1))+1)/(YEAR(Tableyear1[])=YEAR(M1458)),1)))*$C$25,O1458+MAX($Q$2:Q1458)*$C$19),O1458)*($J1459/$J1458)</f>
        <v/>
      </c>
      <c r="P1459" s="108">
        <f t="array" ref="P1459">IF(YEAR(M1459)&lt;&gt;YEAR(M1458),IF(O1458&gt;INDEX(Table2xAcq.1[],_xlfn.AGGREGATE(15,6,(ROW(Tableyear1[])-ROW(INDEX(Tableyear1[],1,1))+1)/(YEAR(Tableyear1[])=YEAR(M1458)),1)),P1458+(O1458-INDEX(Table2xAcq.1[],_xlfn.AGGREGATE(15,6,(ROW(Tableyear1[])-ROW(INDEX(Tableyear1[],1,1))+1)/(YEAR(Tableyear1[])=YEAR(M1458)),1)))*$C$25,P1458-MAX($Q$2:Q1458)*$C$19),P1458)*(1+Tbill_YTM)^(1/52)</f>
        <v/>
      </c>
      <c r="Q1459" s="72">
        <f>SUM(N1459:P1459)</f>
        <v/>
      </c>
      <c r="R1459" s="72">
        <f>IF(YEAR(M1459)&lt;&gt;YEAR(M1458), R1458*EXP($C$20/52)+(-MAX(Q$2:Q1458)*$C$19), R1458*EXP($C$20/52))</f>
        <v/>
      </c>
      <c r="S1459" s="73">
        <f>Q1459/-R1459</f>
        <v/>
      </c>
      <c r="T1459" s="67" t="n"/>
      <c r="U1459" s="67" t="n"/>
      <c r="V1459" s="67" t="n"/>
    </row>
    <row r="1460">
      <c r="H1460" s="104" t="n">
        <v>41526</v>
      </c>
      <c r="I1460" s="105" t="n">
        <v>3178.28002929687</v>
      </c>
      <c r="J1460" s="106" t="n">
        <v>4.79368162155151</v>
      </c>
      <c r="K1460" s="107">
        <f>K1459*(1+Tbill_YTM)^(1/52)</f>
        <v/>
      </c>
      <c r="L1460" s="67" t="n"/>
      <c r="M1460" s="104" t="n">
        <v>41526</v>
      </c>
      <c r="N1460" s="108">
        <f>N1459*($I1460/$I1459)</f>
        <v/>
      </c>
      <c r="O1460" s="108">
        <f t="array" ref="O1460">IF(YEAR(M1460)&lt;&gt;YEAR(M1459),IF(O1459&gt;INDEX(Table2xAcq.1[],_xlfn.AGGREGATE(15,6,(ROW(Tableyear1[])-ROW(INDEX(Tableyear1[],1,1))+1)/(YEAR(Tableyear1[])=YEAR(M1459)),1)),O1459-(O1459-INDEX(Table2xAcq.1[],_xlfn.AGGREGATE(15,6,(ROW(Tableyear1[])-ROW(INDEX(Tableyear1[],1,1))+1)/(YEAR(Tableyear1[])=YEAR(M1459)),1)))*$C$25,O1459+MAX($Q$2:Q1459)*$C$19),O1459)*($J1460/$J1459)</f>
        <v/>
      </c>
      <c r="P1460" s="108">
        <f t="array" ref="P1460">IF(YEAR(M1460)&lt;&gt;YEAR(M1459),IF(O1459&gt;INDEX(Table2xAcq.1[],_xlfn.AGGREGATE(15,6,(ROW(Tableyear1[])-ROW(INDEX(Tableyear1[],1,1))+1)/(YEAR(Tableyear1[])=YEAR(M1459)),1)),P1459+(O1459-INDEX(Table2xAcq.1[],_xlfn.AGGREGATE(15,6,(ROW(Tableyear1[])-ROW(INDEX(Tableyear1[],1,1))+1)/(YEAR(Tableyear1[])=YEAR(M1459)),1)))*$C$25,P1459-MAX($Q$2:Q1459)*$C$19),P1459)*(1+Tbill_YTM)^(1/52)</f>
        <v/>
      </c>
      <c r="Q1460" s="72">
        <f>SUM(N1460:P1460)</f>
        <v/>
      </c>
      <c r="R1460" s="72">
        <f>IF(YEAR(M1460)&lt;&gt;YEAR(M1459), R1459*EXP($C$20/52)+(-MAX(Q$2:Q1459)*$C$19), R1459*EXP($C$20/52))</f>
        <v/>
      </c>
      <c r="S1460" s="73">
        <f>Q1460/-R1460</f>
        <v/>
      </c>
      <c r="T1460" s="67" t="n"/>
      <c r="U1460" s="67" t="n"/>
      <c r="V1460" s="67" t="n"/>
    </row>
    <row r="1461">
      <c r="H1461" s="104" t="n">
        <v>41533</v>
      </c>
      <c r="I1461" s="105" t="n">
        <v>3224.72998046875</v>
      </c>
      <c r="J1461" s="106" t="n">
        <v>4.93302965164184</v>
      </c>
      <c r="K1461" s="107">
        <f>K1460*(1+Tbill_YTM)^(1/52)</f>
        <v/>
      </c>
      <c r="L1461" s="67" t="n"/>
      <c r="M1461" s="104" t="n">
        <v>41533</v>
      </c>
      <c r="N1461" s="108">
        <f>N1460*($I1461/$I1460)</f>
        <v/>
      </c>
      <c r="O1461" s="108">
        <f t="array" ref="O1461">IF(YEAR(M1461)&lt;&gt;YEAR(M1460),IF(O1460&gt;INDEX(Table2xAcq.1[],_xlfn.AGGREGATE(15,6,(ROW(Tableyear1[])-ROW(INDEX(Tableyear1[],1,1))+1)/(YEAR(Tableyear1[])=YEAR(M1460)),1)),O1460-(O1460-INDEX(Table2xAcq.1[],_xlfn.AGGREGATE(15,6,(ROW(Tableyear1[])-ROW(INDEX(Tableyear1[],1,1))+1)/(YEAR(Tableyear1[])=YEAR(M1460)),1)))*$C$25,O1460+MAX($Q$2:Q1460)*$C$19),O1460)*($J1461/$J1460)</f>
        <v/>
      </c>
      <c r="P1461" s="108">
        <f t="array" ref="P1461">IF(YEAR(M1461)&lt;&gt;YEAR(M1460),IF(O1460&gt;INDEX(Table2xAcq.1[],_xlfn.AGGREGATE(15,6,(ROW(Tableyear1[])-ROW(INDEX(Tableyear1[],1,1))+1)/(YEAR(Tableyear1[])=YEAR(M1460)),1)),P1460+(O1460-INDEX(Table2xAcq.1[],_xlfn.AGGREGATE(15,6,(ROW(Tableyear1[])-ROW(INDEX(Tableyear1[],1,1))+1)/(YEAR(Tableyear1[])=YEAR(M1460)),1)))*$C$25,P1460-MAX($Q$2:Q1460)*$C$19),P1460)*(1+Tbill_YTM)^(1/52)</f>
        <v/>
      </c>
      <c r="Q1461" s="72">
        <f>SUM(N1461:P1461)</f>
        <v/>
      </c>
      <c r="R1461" s="72">
        <f>IF(YEAR(M1461)&lt;&gt;YEAR(M1460), R1460*EXP($C$20/52)+(-MAX(Q$2:Q1460)*$C$19), R1460*EXP($C$20/52))</f>
        <v/>
      </c>
      <c r="S1461" s="73">
        <f>Q1461/-R1461</f>
        <v/>
      </c>
      <c r="T1461" s="67" t="n"/>
      <c r="U1461" s="67" t="n"/>
      <c r="V1461" s="67" t="n"/>
    </row>
    <row r="1462">
      <c r="H1462" s="104" t="n">
        <v>41540</v>
      </c>
      <c r="I1462" s="105" t="n">
        <v>3230.30004882812</v>
      </c>
      <c r="J1462" s="106" t="n">
        <v>4.94592189788818</v>
      </c>
      <c r="K1462" s="107">
        <f>K1461*(1+Tbill_YTM)^(1/52)</f>
        <v/>
      </c>
      <c r="L1462" s="67" t="n"/>
      <c r="M1462" s="104" t="n">
        <v>41540</v>
      </c>
      <c r="N1462" s="108">
        <f>N1461*($I1462/$I1461)</f>
        <v/>
      </c>
      <c r="O1462" s="108">
        <f t="array" ref="O1462">IF(YEAR(M1462)&lt;&gt;YEAR(M1461),IF(O1461&gt;INDEX(Table2xAcq.1[],_xlfn.AGGREGATE(15,6,(ROW(Tableyear1[])-ROW(INDEX(Tableyear1[],1,1))+1)/(YEAR(Tableyear1[])=YEAR(M1461)),1)),O1461-(O1461-INDEX(Table2xAcq.1[],_xlfn.AGGREGATE(15,6,(ROW(Tableyear1[])-ROW(INDEX(Tableyear1[],1,1))+1)/(YEAR(Tableyear1[])=YEAR(M1461)),1)))*$C$25,O1461+MAX($Q$2:Q1461)*$C$19),O1461)*($J1462/$J1461)</f>
        <v/>
      </c>
      <c r="P1462" s="108">
        <f t="array" ref="P1462">IF(YEAR(M1462)&lt;&gt;YEAR(M1461),IF(O1461&gt;INDEX(Table2xAcq.1[],_xlfn.AGGREGATE(15,6,(ROW(Tableyear1[])-ROW(INDEX(Tableyear1[],1,1))+1)/(YEAR(Tableyear1[])=YEAR(M1461)),1)),P1461+(O1461-INDEX(Table2xAcq.1[],_xlfn.AGGREGATE(15,6,(ROW(Tableyear1[])-ROW(INDEX(Tableyear1[],1,1))+1)/(YEAR(Tableyear1[])=YEAR(M1461)),1)))*$C$25,P1461-MAX($Q$2:Q1461)*$C$19),P1461)*(1+Tbill_YTM)^(1/52)</f>
        <v/>
      </c>
      <c r="Q1462" s="72">
        <f>SUM(N1462:P1462)</f>
        <v/>
      </c>
      <c r="R1462" s="72">
        <f>IF(YEAR(M1462)&lt;&gt;YEAR(M1461), R1461*EXP($C$20/52)+(-MAX(Q$2:Q1461)*$C$19), R1461*EXP($C$20/52))</f>
        <v/>
      </c>
      <c r="S1462" s="73">
        <f>Q1462/-R1462</f>
        <v/>
      </c>
      <c r="T1462" s="67" t="n"/>
      <c r="U1462" s="67" t="n"/>
      <c r="V1462" s="67" t="n"/>
    </row>
    <row r="1463">
      <c r="H1463" s="104" t="n">
        <v>41547</v>
      </c>
      <c r="I1463" s="105" t="n">
        <v>3242.57006835937</v>
      </c>
      <c r="J1463" s="106" t="n">
        <v>4.98091268539428</v>
      </c>
      <c r="K1463" s="107">
        <f>K1462*(1+Tbill_YTM)^(1/52)</f>
        <v/>
      </c>
      <c r="L1463" s="67" t="n"/>
      <c r="M1463" s="104" t="n">
        <v>41547</v>
      </c>
      <c r="N1463" s="108">
        <f>N1462*($I1463/$I1462)</f>
        <v/>
      </c>
      <c r="O1463" s="108">
        <f t="array" ref="O1463">IF(YEAR(M1463)&lt;&gt;YEAR(M1462),IF(O1462&gt;INDEX(Table2xAcq.1[],_xlfn.AGGREGATE(15,6,(ROW(Tableyear1[])-ROW(INDEX(Tableyear1[],1,1))+1)/(YEAR(Tableyear1[])=YEAR(M1462)),1)),O1462-(O1462-INDEX(Table2xAcq.1[],_xlfn.AGGREGATE(15,6,(ROW(Tableyear1[])-ROW(INDEX(Tableyear1[],1,1))+1)/(YEAR(Tableyear1[])=YEAR(M1462)),1)))*$C$25,O1462+MAX($Q$2:Q1462)*$C$19),O1462)*($J1463/$J1462)</f>
        <v/>
      </c>
      <c r="P1463" s="108">
        <f t="array" ref="P1463">IF(YEAR(M1463)&lt;&gt;YEAR(M1462),IF(O1462&gt;INDEX(Table2xAcq.1[],_xlfn.AGGREGATE(15,6,(ROW(Tableyear1[])-ROW(INDEX(Tableyear1[],1,1))+1)/(YEAR(Tableyear1[])=YEAR(M1462)),1)),P1462+(O1462-INDEX(Table2xAcq.1[],_xlfn.AGGREGATE(15,6,(ROW(Tableyear1[])-ROW(INDEX(Tableyear1[],1,1))+1)/(YEAR(Tableyear1[])=YEAR(M1462)),1)))*$C$25,P1462-MAX($Q$2:Q1462)*$C$19),P1462)*(1+Tbill_YTM)^(1/52)</f>
        <v/>
      </c>
      <c r="Q1463" s="72">
        <f>SUM(N1463:P1463)</f>
        <v/>
      </c>
      <c r="R1463" s="72">
        <f>IF(YEAR(M1463)&lt;&gt;YEAR(M1462), R1462*EXP($C$20/52)+(-MAX(Q$2:Q1462)*$C$19), R1462*EXP($C$20/52))</f>
        <v/>
      </c>
      <c r="S1463" s="73">
        <f>Q1463/-R1463</f>
        <v/>
      </c>
      <c r="T1463" s="67" t="n"/>
      <c r="U1463" s="67" t="n"/>
      <c r="V1463" s="67" t="n"/>
    </row>
    <row r="1464">
      <c r="H1464" s="104" t="n">
        <v>41554</v>
      </c>
      <c r="I1464" s="105" t="n">
        <v>3233.830078125</v>
      </c>
      <c r="J1464" s="106" t="n">
        <v>4.95574426651001</v>
      </c>
      <c r="K1464" s="107">
        <f>K1463*(1+Tbill_YTM)^(1/52)</f>
        <v/>
      </c>
      <c r="L1464" s="67" t="n"/>
      <c r="M1464" s="104" t="n">
        <v>41554</v>
      </c>
      <c r="N1464" s="108">
        <f>N1463*($I1464/$I1463)</f>
        <v/>
      </c>
      <c r="O1464" s="108">
        <f t="array" ref="O1464">IF(YEAR(M1464)&lt;&gt;YEAR(M1463),IF(O1463&gt;INDEX(Table2xAcq.1[],_xlfn.AGGREGATE(15,6,(ROW(Tableyear1[])-ROW(INDEX(Tableyear1[],1,1))+1)/(YEAR(Tableyear1[])=YEAR(M1463)),1)),O1463-(O1463-INDEX(Table2xAcq.1[],_xlfn.AGGREGATE(15,6,(ROW(Tableyear1[])-ROW(INDEX(Tableyear1[],1,1))+1)/(YEAR(Tableyear1[])=YEAR(M1463)),1)))*$C$25,O1463+MAX($Q$2:Q1463)*$C$19),O1463)*($J1464/$J1463)</f>
        <v/>
      </c>
      <c r="P1464" s="108">
        <f t="array" ref="P1464">IF(YEAR(M1464)&lt;&gt;YEAR(M1463),IF(O1463&gt;INDEX(Table2xAcq.1[],_xlfn.AGGREGATE(15,6,(ROW(Tableyear1[])-ROW(INDEX(Tableyear1[],1,1))+1)/(YEAR(Tableyear1[])=YEAR(M1463)),1)),P1463+(O1463-INDEX(Table2xAcq.1[],_xlfn.AGGREGATE(15,6,(ROW(Tableyear1[])-ROW(INDEX(Tableyear1[],1,1))+1)/(YEAR(Tableyear1[])=YEAR(M1463)),1)))*$C$25,P1463-MAX($Q$2:Q1463)*$C$19),P1463)*(1+Tbill_YTM)^(1/52)</f>
        <v/>
      </c>
      <c r="Q1464" s="72">
        <f>SUM(N1464:P1464)</f>
        <v/>
      </c>
      <c r="R1464" s="72">
        <f>IF(YEAR(M1464)&lt;&gt;YEAR(M1463), R1463*EXP($C$20/52)+(-MAX(Q$2:Q1463)*$C$19), R1463*EXP($C$20/52))</f>
        <v/>
      </c>
      <c r="S1464" s="73">
        <f>Q1464/-R1464</f>
        <v/>
      </c>
      <c r="T1464" s="67" t="n"/>
      <c r="U1464" s="67" t="n"/>
      <c r="V1464" s="67" t="n"/>
    </row>
    <row r="1465">
      <c r="H1465" s="104" t="n">
        <v>41561</v>
      </c>
      <c r="I1465" s="105" t="n">
        <v>3353.8798828125</v>
      </c>
      <c r="J1465" s="106" t="n">
        <v>5.32345008850097</v>
      </c>
      <c r="K1465" s="107">
        <f>K1464*(1+Tbill_YTM)^(1/52)</f>
        <v/>
      </c>
      <c r="L1465" s="67" t="n"/>
      <c r="M1465" s="104" t="n">
        <v>41561</v>
      </c>
      <c r="N1465" s="108">
        <f>N1464*($I1465/$I1464)</f>
        <v/>
      </c>
      <c r="O1465" s="108">
        <f t="array" ref="O1465">IF(YEAR(M1465)&lt;&gt;YEAR(M1464),IF(O1464&gt;INDEX(Table2xAcq.1[],_xlfn.AGGREGATE(15,6,(ROW(Tableyear1[])-ROW(INDEX(Tableyear1[],1,1))+1)/(YEAR(Tableyear1[])=YEAR(M1464)),1)),O1464-(O1464-INDEX(Table2xAcq.1[],_xlfn.AGGREGATE(15,6,(ROW(Tableyear1[])-ROW(INDEX(Tableyear1[],1,1))+1)/(YEAR(Tableyear1[])=YEAR(M1464)),1)))*$C$25,O1464+MAX($Q$2:Q1464)*$C$19),O1464)*($J1465/$J1464)</f>
        <v/>
      </c>
      <c r="P1465" s="108">
        <f t="array" ref="P1465">IF(YEAR(M1465)&lt;&gt;YEAR(M1464),IF(O1464&gt;INDEX(Table2xAcq.1[],_xlfn.AGGREGATE(15,6,(ROW(Tableyear1[])-ROW(INDEX(Tableyear1[],1,1))+1)/(YEAR(Tableyear1[])=YEAR(M1464)),1)),P1464+(O1464-INDEX(Table2xAcq.1[],_xlfn.AGGREGATE(15,6,(ROW(Tableyear1[])-ROW(INDEX(Tableyear1[],1,1))+1)/(YEAR(Tableyear1[])=YEAR(M1464)),1)))*$C$25,P1464-MAX($Q$2:Q1464)*$C$19),P1464)*(1+Tbill_YTM)^(1/52)</f>
        <v/>
      </c>
      <c r="Q1465" s="72">
        <f>SUM(N1465:P1465)</f>
        <v/>
      </c>
      <c r="R1465" s="72">
        <f>IF(YEAR(M1465)&lt;&gt;YEAR(M1464), R1464*EXP($C$20/52)+(-MAX(Q$2:Q1464)*$C$19), R1464*EXP($C$20/52))</f>
        <v/>
      </c>
      <c r="S1465" s="73">
        <f>Q1465/-R1465</f>
        <v/>
      </c>
      <c r="T1465" s="67" t="n"/>
      <c r="U1465" s="67" t="n"/>
      <c r="V1465" s="67" t="n"/>
    </row>
    <row r="1466">
      <c r="H1466" s="104" t="n">
        <v>41568</v>
      </c>
      <c r="I1466" s="105" t="n">
        <v>3383.830078125</v>
      </c>
      <c r="J1466" s="106" t="n">
        <v>5.41737079620361</v>
      </c>
      <c r="K1466" s="107">
        <f>K1465*(1+Tbill_YTM)^(1/52)</f>
        <v/>
      </c>
      <c r="L1466" s="67" t="n"/>
      <c r="M1466" s="104" t="n">
        <v>41568</v>
      </c>
      <c r="N1466" s="108">
        <f>N1465*($I1466/$I1465)</f>
        <v/>
      </c>
      <c r="O1466" s="108">
        <f t="array" ref="O1466">IF(YEAR(M1466)&lt;&gt;YEAR(M1465),IF(O1465&gt;INDEX(Table2xAcq.1[],_xlfn.AGGREGATE(15,6,(ROW(Tableyear1[])-ROW(INDEX(Tableyear1[],1,1))+1)/(YEAR(Tableyear1[])=YEAR(M1465)),1)),O1465-(O1465-INDEX(Table2xAcq.1[],_xlfn.AGGREGATE(15,6,(ROW(Tableyear1[])-ROW(INDEX(Tableyear1[],1,1))+1)/(YEAR(Tableyear1[])=YEAR(M1465)),1)))*$C$25,O1465+MAX($Q$2:Q1465)*$C$19),O1465)*($J1466/$J1465)</f>
        <v/>
      </c>
      <c r="P1466" s="108">
        <f t="array" ref="P1466">IF(YEAR(M1466)&lt;&gt;YEAR(M1465),IF(O1465&gt;INDEX(Table2xAcq.1[],_xlfn.AGGREGATE(15,6,(ROW(Tableyear1[])-ROW(INDEX(Tableyear1[],1,1))+1)/(YEAR(Tableyear1[])=YEAR(M1465)),1)),P1465+(O1465-INDEX(Table2xAcq.1[],_xlfn.AGGREGATE(15,6,(ROW(Tableyear1[])-ROW(INDEX(Tableyear1[],1,1))+1)/(YEAR(Tableyear1[])=YEAR(M1465)),1)))*$C$25,P1465-MAX($Q$2:Q1465)*$C$19),P1465)*(1+Tbill_YTM)^(1/52)</f>
        <v/>
      </c>
      <c r="Q1466" s="72">
        <f>SUM(N1466:P1466)</f>
        <v/>
      </c>
      <c r="R1466" s="72">
        <f>IF(YEAR(M1466)&lt;&gt;YEAR(M1465), R1465*EXP($C$20/52)+(-MAX(Q$2:Q1465)*$C$19), R1465*EXP($C$20/52))</f>
        <v/>
      </c>
      <c r="S1466" s="73">
        <f>Q1466/-R1466</f>
        <v/>
      </c>
      <c r="T1466" s="67" t="n"/>
      <c r="U1466" s="67" t="n"/>
      <c r="V1466" s="67" t="n"/>
    </row>
    <row r="1467">
      <c r="H1467" s="104" t="n">
        <v>41575</v>
      </c>
      <c r="I1467" s="105" t="n">
        <v>3379.76000976562</v>
      </c>
      <c r="J1467" s="106" t="n">
        <v>5.40632104873657</v>
      </c>
      <c r="K1467" s="107">
        <f>K1466*(1+Tbill_YTM)^(1/52)</f>
        <v/>
      </c>
      <c r="L1467" s="67" t="n"/>
      <c r="M1467" s="104" t="n">
        <v>41575</v>
      </c>
      <c r="N1467" s="108">
        <f>N1466*($I1467/$I1466)</f>
        <v/>
      </c>
      <c r="O1467" s="108">
        <f t="array" ref="O1467">IF(YEAR(M1467)&lt;&gt;YEAR(M1466),IF(O1466&gt;INDEX(Table2xAcq.1[],_xlfn.AGGREGATE(15,6,(ROW(Tableyear1[])-ROW(INDEX(Tableyear1[],1,1))+1)/(YEAR(Tableyear1[])=YEAR(M1466)),1)),O1466-(O1466-INDEX(Table2xAcq.1[],_xlfn.AGGREGATE(15,6,(ROW(Tableyear1[])-ROW(INDEX(Tableyear1[],1,1))+1)/(YEAR(Tableyear1[])=YEAR(M1466)),1)))*$C$25,O1466+MAX($Q$2:Q1466)*$C$19),O1466)*($J1467/$J1466)</f>
        <v/>
      </c>
      <c r="P1467" s="108">
        <f t="array" ref="P1467">IF(YEAR(M1467)&lt;&gt;YEAR(M1466),IF(O1466&gt;INDEX(Table2xAcq.1[],_xlfn.AGGREGATE(15,6,(ROW(Tableyear1[])-ROW(INDEX(Tableyear1[],1,1))+1)/(YEAR(Tableyear1[])=YEAR(M1466)),1)),P1466+(O1466-INDEX(Table2xAcq.1[],_xlfn.AGGREGATE(15,6,(ROW(Tableyear1[])-ROW(INDEX(Tableyear1[],1,1))+1)/(YEAR(Tableyear1[])=YEAR(M1466)),1)))*$C$25,P1466-MAX($Q$2:Q1466)*$C$19),P1466)*(1+Tbill_YTM)^(1/52)</f>
        <v/>
      </c>
      <c r="Q1467" s="72">
        <f>SUM(N1467:P1467)</f>
        <v/>
      </c>
      <c r="R1467" s="72">
        <f>IF(YEAR(M1467)&lt;&gt;YEAR(M1466), R1466*EXP($C$20/52)+(-MAX(Q$2:Q1466)*$C$19), R1466*EXP($C$20/52))</f>
        <v/>
      </c>
      <c r="S1467" s="73">
        <f>Q1467/-R1467</f>
        <v/>
      </c>
      <c r="T1467" s="67" t="n"/>
      <c r="U1467" s="67" t="n"/>
      <c r="V1467" s="67" t="n"/>
    </row>
    <row r="1468">
      <c r="H1468" s="104" t="n">
        <v>41582</v>
      </c>
      <c r="I1468" s="105" t="n">
        <v>3366.84008789062</v>
      </c>
      <c r="J1468" s="106" t="n">
        <v>5.3694896697998</v>
      </c>
      <c r="K1468" s="107">
        <f>K1467*(1+Tbill_YTM)^(1/52)</f>
        <v/>
      </c>
      <c r="L1468" s="67" t="n"/>
      <c r="M1468" s="104" t="n">
        <v>41582</v>
      </c>
      <c r="N1468" s="108">
        <f>N1467*($I1468/$I1467)</f>
        <v/>
      </c>
      <c r="O1468" s="108">
        <f t="array" ref="O1468">IF(YEAR(M1468)&lt;&gt;YEAR(M1467),IF(O1467&gt;INDEX(Table2xAcq.1[],_xlfn.AGGREGATE(15,6,(ROW(Tableyear1[])-ROW(INDEX(Tableyear1[],1,1))+1)/(YEAR(Tableyear1[])=YEAR(M1467)),1)),O1467-(O1467-INDEX(Table2xAcq.1[],_xlfn.AGGREGATE(15,6,(ROW(Tableyear1[])-ROW(INDEX(Tableyear1[],1,1))+1)/(YEAR(Tableyear1[])=YEAR(M1467)),1)))*$C$25,O1467+MAX($Q$2:Q1467)*$C$19),O1467)*($J1468/$J1467)</f>
        <v/>
      </c>
      <c r="P1468" s="108">
        <f t="array" ref="P1468">IF(YEAR(M1468)&lt;&gt;YEAR(M1467),IF(O1467&gt;INDEX(Table2xAcq.1[],_xlfn.AGGREGATE(15,6,(ROW(Tableyear1[])-ROW(INDEX(Tableyear1[],1,1))+1)/(YEAR(Tableyear1[])=YEAR(M1467)),1)),P1467+(O1467-INDEX(Table2xAcq.1[],_xlfn.AGGREGATE(15,6,(ROW(Tableyear1[])-ROW(INDEX(Tableyear1[],1,1))+1)/(YEAR(Tableyear1[])=YEAR(M1467)),1)))*$C$25,P1467-MAX($Q$2:Q1467)*$C$19),P1467)*(1+Tbill_YTM)^(1/52)</f>
        <v/>
      </c>
      <c r="Q1468" s="72">
        <f>SUM(N1468:P1468)</f>
        <v/>
      </c>
      <c r="R1468" s="72">
        <f>IF(YEAR(M1468)&lt;&gt;YEAR(M1467), R1467*EXP($C$20/52)+(-MAX(Q$2:Q1467)*$C$19), R1467*EXP($C$20/52))</f>
        <v/>
      </c>
      <c r="S1468" s="73">
        <f>Q1468/-R1468</f>
        <v/>
      </c>
      <c r="T1468" s="67" t="n"/>
      <c r="U1468" s="67" t="n"/>
      <c r="V1468" s="67" t="n"/>
    </row>
    <row r="1469">
      <c r="H1469" s="104" t="n">
        <v>41589</v>
      </c>
      <c r="I1469" s="105" t="n">
        <v>3422.580078125</v>
      </c>
      <c r="J1469" s="106" t="n">
        <v>5.54996585845947</v>
      </c>
      <c r="K1469" s="107">
        <f>K1468*(1+Tbill_YTM)^(1/52)</f>
        <v/>
      </c>
      <c r="L1469" s="67" t="n"/>
      <c r="M1469" s="104" t="n">
        <v>41589</v>
      </c>
      <c r="N1469" s="108">
        <f>N1468*($I1469/$I1468)</f>
        <v/>
      </c>
      <c r="O1469" s="108">
        <f t="array" ref="O1469">IF(YEAR(M1469)&lt;&gt;YEAR(M1468),IF(O1468&gt;INDEX(Table2xAcq.1[],_xlfn.AGGREGATE(15,6,(ROW(Tableyear1[])-ROW(INDEX(Tableyear1[],1,1))+1)/(YEAR(Tableyear1[])=YEAR(M1468)),1)),O1468-(O1468-INDEX(Table2xAcq.1[],_xlfn.AGGREGATE(15,6,(ROW(Tableyear1[])-ROW(INDEX(Tableyear1[],1,1))+1)/(YEAR(Tableyear1[])=YEAR(M1468)),1)))*$C$25,O1468+MAX($Q$2:Q1468)*$C$19),O1468)*($J1469/$J1468)</f>
        <v/>
      </c>
      <c r="P1469" s="108">
        <f t="array" ref="P1469">IF(YEAR(M1469)&lt;&gt;YEAR(M1468),IF(O1468&gt;INDEX(Table2xAcq.1[],_xlfn.AGGREGATE(15,6,(ROW(Tableyear1[])-ROW(INDEX(Tableyear1[],1,1))+1)/(YEAR(Tableyear1[])=YEAR(M1468)),1)),P1468+(O1468-INDEX(Table2xAcq.1[],_xlfn.AGGREGATE(15,6,(ROW(Tableyear1[])-ROW(INDEX(Tableyear1[],1,1))+1)/(YEAR(Tableyear1[])=YEAR(M1468)),1)))*$C$25,P1468-MAX($Q$2:Q1468)*$C$19),P1468)*(1+Tbill_YTM)^(1/52)</f>
        <v/>
      </c>
      <c r="Q1469" s="72">
        <f>SUM(N1469:P1469)</f>
        <v/>
      </c>
      <c r="R1469" s="72">
        <f>IF(YEAR(M1469)&lt;&gt;YEAR(M1468), R1468*EXP($C$20/52)+(-MAX(Q$2:Q1468)*$C$19), R1468*EXP($C$20/52))</f>
        <v/>
      </c>
      <c r="S1469" s="73">
        <f>Q1469/-R1469</f>
        <v/>
      </c>
      <c r="T1469" s="67" t="n"/>
      <c r="U1469" s="67" t="n"/>
      <c r="V1469" s="67" t="n"/>
    </row>
    <row r="1470">
      <c r="H1470" s="104" t="n">
        <v>41596</v>
      </c>
      <c r="I1470" s="105" t="n">
        <v>3422.02001953125</v>
      </c>
      <c r="J1470" s="106" t="n">
        <v>5.55426359176635</v>
      </c>
      <c r="K1470" s="107">
        <f>K1469*(1+Tbill_YTM)^(1/52)</f>
        <v/>
      </c>
      <c r="L1470" s="67" t="n"/>
      <c r="M1470" s="104" t="n">
        <v>41596</v>
      </c>
      <c r="N1470" s="108">
        <f>N1469*($I1470/$I1469)</f>
        <v/>
      </c>
      <c r="O1470" s="108">
        <f t="array" ref="O1470">IF(YEAR(M1470)&lt;&gt;YEAR(M1469),IF(O1469&gt;INDEX(Table2xAcq.1[],_xlfn.AGGREGATE(15,6,(ROW(Tableyear1[])-ROW(INDEX(Tableyear1[],1,1))+1)/(YEAR(Tableyear1[])=YEAR(M1469)),1)),O1469-(O1469-INDEX(Table2xAcq.1[],_xlfn.AGGREGATE(15,6,(ROW(Tableyear1[])-ROW(INDEX(Tableyear1[],1,1))+1)/(YEAR(Tableyear1[])=YEAR(M1469)),1)))*$C$25,O1469+MAX($Q$2:Q1469)*$C$19),O1469)*($J1470/$J1469)</f>
        <v/>
      </c>
      <c r="P1470" s="108">
        <f t="array" ref="P1470">IF(YEAR(M1470)&lt;&gt;YEAR(M1469),IF(O1469&gt;INDEX(Table2xAcq.1[],_xlfn.AGGREGATE(15,6,(ROW(Tableyear1[])-ROW(INDEX(Tableyear1[],1,1))+1)/(YEAR(Tableyear1[])=YEAR(M1469)),1)),P1469+(O1469-INDEX(Table2xAcq.1[],_xlfn.AGGREGATE(15,6,(ROW(Tableyear1[])-ROW(INDEX(Tableyear1[],1,1))+1)/(YEAR(Tableyear1[])=YEAR(M1469)),1)))*$C$25,P1469-MAX($Q$2:Q1469)*$C$19),P1469)*(1+Tbill_YTM)^(1/52)</f>
        <v/>
      </c>
      <c r="Q1470" s="72">
        <f>SUM(N1470:P1470)</f>
        <v/>
      </c>
      <c r="R1470" s="72">
        <f>IF(YEAR(M1470)&lt;&gt;YEAR(M1469), R1469*EXP($C$20/52)+(-MAX(Q$2:Q1469)*$C$19), R1469*EXP($C$20/52))</f>
        <v/>
      </c>
      <c r="S1470" s="73">
        <f>Q1470/-R1470</f>
        <v/>
      </c>
      <c r="T1470" s="67" t="n"/>
      <c r="U1470" s="67" t="n"/>
      <c r="V1470" s="67" t="n"/>
    </row>
    <row r="1471">
      <c r="H1471" s="104" t="n">
        <v>41603</v>
      </c>
      <c r="I1471" s="105" t="n">
        <v>3487.82006835937</v>
      </c>
      <c r="J1471" s="106" t="n">
        <v>5.77770948410034</v>
      </c>
      <c r="K1471" s="107">
        <f>K1470*(1+Tbill_YTM)^(1/52)</f>
        <v/>
      </c>
      <c r="L1471" s="67" t="n"/>
      <c r="M1471" s="104" t="n">
        <v>41603</v>
      </c>
      <c r="N1471" s="108">
        <f>N1470*($I1471/$I1470)</f>
        <v/>
      </c>
      <c r="O1471" s="108">
        <f t="array" ref="O1471">IF(YEAR(M1471)&lt;&gt;YEAR(M1470),IF(O1470&gt;INDEX(Table2xAcq.1[],_xlfn.AGGREGATE(15,6,(ROW(Tableyear1[])-ROW(INDEX(Tableyear1[],1,1))+1)/(YEAR(Tableyear1[])=YEAR(M1470)),1)),O1470-(O1470-INDEX(Table2xAcq.1[],_xlfn.AGGREGATE(15,6,(ROW(Tableyear1[])-ROW(INDEX(Tableyear1[],1,1))+1)/(YEAR(Tableyear1[])=YEAR(M1470)),1)))*$C$25,O1470+MAX($Q$2:Q1470)*$C$19),O1470)*($J1471/$J1470)</f>
        <v/>
      </c>
      <c r="P1471" s="108">
        <f t="array" ref="P1471">IF(YEAR(M1471)&lt;&gt;YEAR(M1470),IF(O1470&gt;INDEX(Table2xAcq.1[],_xlfn.AGGREGATE(15,6,(ROW(Tableyear1[])-ROW(INDEX(Tableyear1[],1,1))+1)/(YEAR(Tableyear1[])=YEAR(M1470)),1)),P1470+(O1470-INDEX(Table2xAcq.1[],_xlfn.AGGREGATE(15,6,(ROW(Tableyear1[])-ROW(INDEX(Tableyear1[],1,1))+1)/(YEAR(Tableyear1[])=YEAR(M1470)),1)))*$C$25,P1470-MAX($Q$2:Q1470)*$C$19),P1470)*(1+Tbill_YTM)^(1/52)</f>
        <v/>
      </c>
      <c r="Q1471" s="72">
        <f>SUM(N1471:P1471)</f>
        <v/>
      </c>
      <c r="R1471" s="72">
        <f>IF(YEAR(M1471)&lt;&gt;YEAR(M1470), R1470*EXP($C$20/52)+(-MAX(Q$2:Q1470)*$C$19), R1470*EXP($C$20/52))</f>
        <v/>
      </c>
      <c r="S1471" s="73">
        <f>Q1471/-R1471</f>
        <v/>
      </c>
      <c r="T1471" s="67" t="n"/>
      <c r="U1471" s="67" t="n"/>
      <c r="V1471" s="67" t="n"/>
    </row>
    <row r="1472">
      <c r="H1472" s="104" t="n">
        <v>41610</v>
      </c>
      <c r="I1472" s="105" t="n">
        <v>3504.26000976562</v>
      </c>
      <c r="J1472" s="106" t="n">
        <v>5.82006645202636</v>
      </c>
      <c r="K1472" s="107">
        <f>K1471*(1+Tbill_YTM)^(1/52)</f>
        <v/>
      </c>
      <c r="L1472" s="67" t="n"/>
      <c r="M1472" s="104" t="n">
        <v>41610</v>
      </c>
      <c r="N1472" s="108">
        <f>N1471*($I1472/$I1471)</f>
        <v/>
      </c>
      <c r="O1472" s="108">
        <f t="array" ref="O1472">IF(YEAR(M1472)&lt;&gt;YEAR(M1471),IF(O1471&gt;INDEX(Table2xAcq.1[],_xlfn.AGGREGATE(15,6,(ROW(Tableyear1[])-ROW(INDEX(Tableyear1[],1,1))+1)/(YEAR(Tableyear1[])=YEAR(M1471)),1)),O1471-(O1471-INDEX(Table2xAcq.1[],_xlfn.AGGREGATE(15,6,(ROW(Tableyear1[])-ROW(INDEX(Tableyear1[],1,1))+1)/(YEAR(Tableyear1[])=YEAR(M1471)),1)))*$C$25,O1471+MAX($Q$2:Q1471)*$C$19),O1471)*($J1472/$J1471)</f>
        <v/>
      </c>
      <c r="P1472" s="108">
        <f t="array" ref="P1472">IF(YEAR(M1472)&lt;&gt;YEAR(M1471),IF(O1471&gt;INDEX(Table2xAcq.1[],_xlfn.AGGREGATE(15,6,(ROW(Tableyear1[])-ROW(INDEX(Tableyear1[],1,1))+1)/(YEAR(Tableyear1[])=YEAR(M1471)),1)),P1471+(O1471-INDEX(Table2xAcq.1[],_xlfn.AGGREGATE(15,6,(ROW(Tableyear1[])-ROW(INDEX(Tableyear1[],1,1))+1)/(YEAR(Tableyear1[])=YEAR(M1471)),1)))*$C$25,P1471-MAX($Q$2:Q1471)*$C$19),P1471)*(1+Tbill_YTM)^(1/52)</f>
        <v/>
      </c>
      <c r="Q1472" s="72">
        <f>SUM(N1472:P1472)</f>
        <v/>
      </c>
      <c r="R1472" s="72">
        <f>IF(YEAR(M1472)&lt;&gt;YEAR(M1471), R1471*EXP($C$20/52)+(-MAX(Q$2:Q1471)*$C$19), R1471*EXP($C$20/52))</f>
        <v/>
      </c>
      <c r="S1472" s="73">
        <f>Q1472/-R1472</f>
        <v/>
      </c>
      <c r="T1472" s="67" t="n"/>
      <c r="U1472" s="67" t="n"/>
      <c r="V1472" s="67" t="n"/>
    </row>
    <row r="1473">
      <c r="H1473" s="104" t="n">
        <v>41617</v>
      </c>
      <c r="I1473" s="105" t="n">
        <v>3456.39990234375</v>
      </c>
      <c r="J1473" s="106" t="n">
        <v>5.66291809082031</v>
      </c>
      <c r="K1473" s="107">
        <f>K1472*(1+Tbill_YTM)^(1/52)</f>
        <v/>
      </c>
      <c r="L1473" s="67" t="n"/>
      <c r="M1473" s="104" t="n">
        <v>41617</v>
      </c>
      <c r="N1473" s="108">
        <f>N1472*($I1473/$I1472)</f>
        <v/>
      </c>
      <c r="O1473" s="108">
        <f t="array" ref="O1473">IF(YEAR(M1473)&lt;&gt;YEAR(M1472),IF(O1472&gt;INDEX(Table2xAcq.1[],_xlfn.AGGREGATE(15,6,(ROW(Tableyear1[])-ROW(INDEX(Tableyear1[],1,1))+1)/(YEAR(Tableyear1[])=YEAR(M1472)),1)),O1472-(O1472-INDEX(Table2xAcq.1[],_xlfn.AGGREGATE(15,6,(ROW(Tableyear1[])-ROW(INDEX(Tableyear1[],1,1))+1)/(YEAR(Tableyear1[])=YEAR(M1472)),1)))*$C$25,O1472+MAX($Q$2:Q1472)*$C$19),O1472)*($J1473/$J1472)</f>
        <v/>
      </c>
      <c r="P1473" s="108">
        <f t="array" ref="P1473">IF(YEAR(M1473)&lt;&gt;YEAR(M1472),IF(O1472&gt;INDEX(Table2xAcq.1[],_xlfn.AGGREGATE(15,6,(ROW(Tableyear1[])-ROW(INDEX(Tableyear1[],1,1))+1)/(YEAR(Tableyear1[])=YEAR(M1472)),1)),P1472+(O1472-INDEX(Table2xAcq.1[],_xlfn.AGGREGATE(15,6,(ROW(Tableyear1[])-ROW(INDEX(Tableyear1[],1,1))+1)/(YEAR(Tableyear1[])=YEAR(M1472)),1)))*$C$25,P1472-MAX($Q$2:Q1472)*$C$19),P1472)*(1+Tbill_YTM)^(1/52)</f>
        <v/>
      </c>
      <c r="Q1473" s="72">
        <f>SUM(N1473:P1473)</f>
        <v/>
      </c>
      <c r="R1473" s="72">
        <f>IF(YEAR(M1473)&lt;&gt;YEAR(M1472), R1472*EXP($C$20/52)+(-MAX(Q$2:Q1472)*$C$19), R1472*EXP($C$20/52))</f>
        <v/>
      </c>
      <c r="S1473" s="73">
        <f>Q1473/-R1473</f>
        <v/>
      </c>
      <c r="T1473" s="67" t="n"/>
      <c r="U1473" s="67" t="n"/>
      <c r="V1473" s="67" t="n"/>
    </row>
    <row r="1474">
      <c r="H1474" s="104" t="n">
        <v>41624</v>
      </c>
      <c r="I1474" s="105" t="n">
        <v>3531.18994140625</v>
      </c>
      <c r="J1474" s="106" t="n">
        <v>5.91583013534545</v>
      </c>
      <c r="K1474" s="107">
        <f>K1473*(1+Tbill_YTM)^(1/52)</f>
        <v/>
      </c>
      <c r="L1474" s="67" t="n"/>
      <c r="M1474" s="104" t="n">
        <v>41624</v>
      </c>
      <c r="N1474" s="108">
        <f>N1473*($I1474/$I1473)</f>
        <v/>
      </c>
      <c r="O1474" s="108">
        <f t="array" ref="O1474">IF(YEAR(M1474)&lt;&gt;YEAR(M1473),IF(O1473&gt;INDEX(Table2xAcq.1[],_xlfn.AGGREGATE(15,6,(ROW(Tableyear1[])-ROW(INDEX(Tableyear1[],1,1))+1)/(YEAR(Tableyear1[])=YEAR(M1473)),1)),O1473-(O1473-INDEX(Table2xAcq.1[],_xlfn.AGGREGATE(15,6,(ROW(Tableyear1[])-ROW(INDEX(Tableyear1[],1,1))+1)/(YEAR(Tableyear1[])=YEAR(M1473)),1)))*$C$25,O1473+MAX($Q$2:Q1473)*$C$19),O1473)*($J1474/$J1473)</f>
        <v/>
      </c>
      <c r="P1474" s="108">
        <f t="array" ref="P1474">IF(YEAR(M1474)&lt;&gt;YEAR(M1473),IF(O1473&gt;INDEX(Table2xAcq.1[],_xlfn.AGGREGATE(15,6,(ROW(Tableyear1[])-ROW(INDEX(Tableyear1[],1,1))+1)/(YEAR(Tableyear1[])=YEAR(M1473)),1)),P1473+(O1473-INDEX(Table2xAcq.1[],_xlfn.AGGREGATE(15,6,(ROW(Tableyear1[])-ROW(INDEX(Tableyear1[],1,1))+1)/(YEAR(Tableyear1[])=YEAR(M1473)),1)))*$C$25,P1473-MAX($Q$2:Q1473)*$C$19),P1473)*(1+Tbill_YTM)^(1/52)</f>
        <v/>
      </c>
      <c r="Q1474" s="72">
        <f>SUM(N1474:P1474)</f>
        <v/>
      </c>
      <c r="R1474" s="72">
        <f>IF(YEAR(M1474)&lt;&gt;YEAR(M1473), R1473*EXP($C$20/52)+(-MAX(Q$2:Q1473)*$C$19), R1473*EXP($C$20/52))</f>
        <v/>
      </c>
      <c r="S1474" s="73">
        <f>Q1474/-R1474</f>
        <v/>
      </c>
      <c r="T1474" s="67" t="n"/>
      <c r="U1474" s="67" t="n"/>
      <c r="V1474" s="67" t="n"/>
    </row>
    <row r="1475">
      <c r="H1475" s="104" t="n">
        <v>41631</v>
      </c>
      <c r="I1475" s="105" t="n">
        <v>3574.02001953125</v>
      </c>
      <c r="J1475" s="106" t="n">
        <v>6.05517673492431</v>
      </c>
      <c r="K1475" s="107">
        <f>K1474*(1+Tbill_YTM)^(1/52)</f>
        <v/>
      </c>
      <c r="L1475" s="67" t="n"/>
      <c r="M1475" s="104" t="n">
        <v>41631</v>
      </c>
      <c r="N1475" s="108">
        <f>N1474*($I1475/$I1474)</f>
        <v/>
      </c>
      <c r="O1475" s="108">
        <f t="array" ref="O1475">IF(YEAR(M1475)&lt;&gt;YEAR(M1474),IF(O1474&gt;INDEX(Table2xAcq.1[],_xlfn.AGGREGATE(15,6,(ROW(Tableyear1[])-ROW(INDEX(Tableyear1[],1,1))+1)/(YEAR(Tableyear1[])=YEAR(M1474)),1)),O1474-(O1474-INDEX(Table2xAcq.1[],_xlfn.AGGREGATE(15,6,(ROW(Tableyear1[])-ROW(INDEX(Tableyear1[],1,1))+1)/(YEAR(Tableyear1[])=YEAR(M1474)),1)))*$C$25,O1474+MAX($Q$2:Q1474)*$C$19),O1474)*($J1475/$J1474)</f>
        <v/>
      </c>
      <c r="P1475" s="108">
        <f t="array" ref="P1475">IF(YEAR(M1475)&lt;&gt;YEAR(M1474),IF(O1474&gt;INDEX(Table2xAcq.1[],_xlfn.AGGREGATE(15,6,(ROW(Tableyear1[])-ROW(INDEX(Tableyear1[],1,1))+1)/(YEAR(Tableyear1[])=YEAR(M1474)),1)),P1474+(O1474-INDEX(Table2xAcq.1[],_xlfn.AGGREGATE(15,6,(ROW(Tableyear1[])-ROW(INDEX(Tableyear1[],1,1))+1)/(YEAR(Tableyear1[])=YEAR(M1474)),1)))*$C$25,P1474-MAX($Q$2:Q1474)*$C$19),P1474)*(1+Tbill_YTM)^(1/52)</f>
        <v/>
      </c>
      <c r="Q1475" s="72">
        <f>SUM(N1475:P1475)</f>
        <v/>
      </c>
      <c r="R1475" s="72">
        <f>IF(YEAR(M1475)&lt;&gt;YEAR(M1474), R1474*EXP($C$20/52)+(-MAX(Q$2:Q1474)*$C$19), R1474*EXP($C$20/52))</f>
        <v/>
      </c>
      <c r="S1475" s="73">
        <f>Q1475/-R1475</f>
        <v/>
      </c>
      <c r="T1475" s="67" t="n"/>
      <c r="U1475" s="67" t="n"/>
      <c r="V1475" s="67" t="n"/>
    </row>
    <row r="1476" ht="17.5" customHeight="1" s="15">
      <c r="A1476" s="4" t="n"/>
      <c r="G1476" s="110" t="inlineStr">
        <is>
          <t>year-end</t>
        </is>
      </c>
      <c r="H1476" s="111" t="n">
        <v>41638</v>
      </c>
      <c r="I1476" s="112" t="n">
        <v>3538.72998046875</v>
      </c>
      <c r="J1476" s="113" t="n">
        <v>5.93486070632934</v>
      </c>
      <c r="K1476" s="114">
        <f>K1475*(1+Tbill_YTM)^(1/52)</f>
        <v/>
      </c>
      <c r="L1476" s="114" t="n"/>
      <c r="M1476" s="111" t="n">
        <v>41638</v>
      </c>
      <c r="N1476" s="118">
        <f>N1475*($I1476/$I1475)</f>
        <v/>
      </c>
      <c r="O1476" s="115">
        <f t="array" ref="O1476">IF(YEAR(M1476)&lt;&gt;YEAR(M1475),IF(O1475&gt;INDEX(Table2xAcq.1[],_xlfn.AGGREGATE(15,6,(ROW(Tableyear1[])-ROW(INDEX(Tableyear1[],1,1))+1)/(YEAR(Tableyear1[])=YEAR(M1475)),1)),O1475-(O1475-INDEX(Table2xAcq.1[],_xlfn.AGGREGATE(15,6,(ROW(Tableyear1[])-ROW(INDEX(Tableyear1[],1,1))+1)/(YEAR(Tableyear1[])=YEAR(M1475)),1)))*$C$25,O1475+MAX($Q$2:Q1475)*$C$19),O1475)*($J1476/$J1475)</f>
        <v/>
      </c>
      <c r="P1476" s="115">
        <f t="array" ref="P1476">IF(YEAR(M1476)&lt;&gt;YEAR(M1475),IF(O1475&gt;INDEX(Table2xAcq.1[],_xlfn.AGGREGATE(15,6,(ROW(Tableyear1[])-ROW(INDEX(Tableyear1[],1,1))+1)/(YEAR(Tableyear1[])=YEAR(M1475)),1)),P1475+(O1475-INDEX(Table2xAcq.1[],_xlfn.AGGREGATE(15,6,(ROW(Tableyear1[])-ROW(INDEX(Tableyear1[],1,1))+1)/(YEAR(Tableyear1[])=YEAR(M1475)),1)))*$C$25,P1475-MAX($Q$2:Q1475)*$C$19),P1475)*(1+Tbill_YTM)^(1/52)</f>
        <v/>
      </c>
      <c r="Q1476" s="116">
        <f>SUM(N1476:P1476)</f>
        <v/>
      </c>
      <c r="R1476" s="119">
        <f>IF(YEAR(M1476)&lt;&gt;YEAR(M1475), R1475*EXP($C$20/52)+(-MAX(Q$2:Q1475)*$C$19), R1475*EXP($C$20/52))</f>
        <v/>
      </c>
      <c r="S1476" s="117">
        <f>Q1476/-R1476</f>
        <v/>
      </c>
      <c r="T1476" s="110" t="n"/>
      <c r="U1476" s="110" t="n"/>
      <c r="V1476" s="110" t="n"/>
    </row>
    <row r="1477" ht="17.5" customHeight="1" s="15">
      <c r="H1477" s="104" t="n">
        <v>41645</v>
      </c>
      <c r="I1477" s="105" t="n">
        <v>3565.080078125</v>
      </c>
      <c r="J1477" s="106" t="n">
        <v>6.02018737792968</v>
      </c>
      <c r="K1477" s="107">
        <f>K1476*(1+Tbill_YTM)^(1/52)</f>
        <v/>
      </c>
      <c r="L1477" s="67" t="n"/>
      <c r="M1477" s="104" t="n">
        <v>41645</v>
      </c>
      <c r="N1477" s="108">
        <f>N1476*($I1477/$I1476)</f>
        <v/>
      </c>
      <c r="O1477" s="108">
        <f t="array" ref="O1477">IF(YEAR(M1477)&lt;&gt;YEAR(M1476),IF(O1476&gt;INDEX(Table2xAcq.1[],_xlfn.AGGREGATE(15,6,(ROW(Tableyear1[])-ROW(INDEX(Tableyear1[],1,1))+1)/(YEAR(Tableyear1[])=YEAR(M1476)),1)),O1476-(O1476-INDEX(Table2xAcq.1[],_xlfn.AGGREGATE(15,6,(ROW(Tableyear1[])-ROW(INDEX(Tableyear1[],1,1))+1)/(YEAR(Tableyear1[])=YEAR(M1476)),1)))*$C$25,O1476+MAX($Q$2:Q1476)*$C$19),O1476)*($J1477/$J1476)</f>
        <v/>
      </c>
      <c r="P1477" s="108">
        <f t="array" ref="P1477">IF(YEAR(M1477)&lt;&gt;YEAR(M1476),IF(O1476&gt;INDEX(Table2xAcq.1[],_xlfn.AGGREGATE(15,6,(ROW(Tableyear1[])-ROW(INDEX(Tableyear1[],1,1))+1)/(YEAR(Tableyear1[])=YEAR(M1476)),1)),P1476+(O1476-INDEX(Table2xAcq.1[],_xlfn.AGGREGATE(15,6,(ROW(Tableyear1[])-ROW(INDEX(Tableyear1[],1,1))+1)/(YEAR(Tableyear1[])=YEAR(M1476)),1)))*$C$25,P1476-MAX($Q$2:Q1476)*$C$19),P1476)*(1+Tbill_YTM)^(1/52)</f>
        <v/>
      </c>
      <c r="Q1477" s="72">
        <f>SUM(N1477:P1477)</f>
        <v/>
      </c>
      <c r="R1477" s="72">
        <f>IF(YEAR(M1477)&lt;&gt;YEAR(M1476), R1476*EXP($C$20/52)+(-MAX(Q$2:Q1476)*$C$19), R1476*EXP($C$20/52))</f>
        <v/>
      </c>
      <c r="S1477" s="73">
        <f>Q1477/-R1477</f>
        <v/>
      </c>
      <c r="T1477" s="67" t="n"/>
      <c r="U1477" s="67" t="n"/>
      <c r="V1477" s="67" t="n"/>
    </row>
    <row r="1478">
      <c r="H1478" s="104" t="n">
        <v>41652</v>
      </c>
      <c r="I1478" s="105" t="n">
        <v>3591.25</v>
      </c>
      <c r="J1478" s="106" t="n">
        <v>6.09630823135376</v>
      </c>
      <c r="K1478" s="107">
        <f>K1477*(1+Tbill_YTM)^(1/52)</f>
        <v/>
      </c>
      <c r="L1478" s="67" t="n"/>
      <c r="M1478" s="104" t="n">
        <v>41652</v>
      </c>
      <c r="N1478" s="108">
        <f>N1477*($I1478/$I1477)</f>
        <v/>
      </c>
      <c r="O1478" s="108">
        <f t="array" ref="O1478">IF(YEAR(M1478)&lt;&gt;YEAR(M1477),IF(O1477&gt;INDEX(Table2xAcq.1[],_xlfn.AGGREGATE(15,6,(ROW(Tableyear1[])-ROW(INDEX(Tableyear1[],1,1))+1)/(YEAR(Tableyear1[])=YEAR(M1477)),1)),O1477-(O1477-INDEX(Table2xAcq.1[],_xlfn.AGGREGATE(15,6,(ROW(Tableyear1[])-ROW(INDEX(Tableyear1[],1,1))+1)/(YEAR(Tableyear1[])=YEAR(M1477)),1)))*$C$25,O1477+MAX($Q$2:Q1477)*$C$19),O1477)*($J1478/$J1477)</f>
        <v/>
      </c>
      <c r="P1478" s="108">
        <f t="array" ref="P1478">IF(YEAR(M1478)&lt;&gt;YEAR(M1477),IF(O1477&gt;INDEX(Table2xAcq.1[],_xlfn.AGGREGATE(15,6,(ROW(Tableyear1[])-ROW(INDEX(Tableyear1[],1,1))+1)/(YEAR(Tableyear1[])=YEAR(M1477)),1)),P1477+(O1477-INDEX(Table2xAcq.1[],_xlfn.AGGREGATE(15,6,(ROW(Tableyear1[])-ROW(INDEX(Tableyear1[],1,1))+1)/(YEAR(Tableyear1[])=YEAR(M1477)),1)))*$C$25,P1477-MAX($Q$2:Q1477)*$C$19),P1477)*(1+Tbill_YTM)^(1/52)</f>
        <v/>
      </c>
      <c r="Q1478" s="72">
        <f>SUM(N1478:P1478)</f>
        <v/>
      </c>
      <c r="R1478" s="72">
        <f>IF(YEAR(M1478)&lt;&gt;YEAR(M1477), R1477*EXP($C$20/52)+(-MAX(Q$2:Q1477)*$C$19), R1477*EXP($C$20/52))</f>
        <v/>
      </c>
      <c r="S1478" s="73">
        <f>Q1478/-R1478</f>
        <v/>
      </c>
      <c r="T1478" s="67" t="n"/>
      <c r="U1478" s="67" t="n"/>
      <c r="V1478" s="67" t="n"/>
    </row>
    <row r="1479">
      <c r="H1479" s="104" t="n">
        <v>41659</v>
      </c>
      <c r="I1479" s="105" t="n">
        <v>3541.47998046875</v>
      </c>
      <c r="J1479" s="106" t="n">
        <v>5.92810773849487</v>
      </c>
      <c r="K1479" s="107">
        <f>K1478*(1+Tbill_YTM)^(1/52)</f>
        <v/>
      </c>
      <c r="L1479" s="67" t="n"/>
      <c r="M1479" s="104" t="n">
        <v>41659</v>
      </c>
      <c r="N1479" s="108">
        <f>N1478*($I1479/$I1478)</f>
        <v/>
      </c>
      <c r="O1479" s="108">
        <f t="array" ref="O1479">IF(YEAR(M1479)&lt;&gt;YEAR(M1478),IF(O1478&gt;INDEX(Table2xAcq.1[],_xlfn.AGGREGATE(15,6,(ROW(Tableyear1[])-ROW(INDEX(Tableyear1[],1,1))+1)/(YEAR(Tableyear1[])=YEAR(M1478)),1)),O1478-(O1478-INDEX(Table2xAcq.1[],_xlfn.AGGREGATE(15,6,(ROW(Tableyear1[])-ROW(INDEX(Tableyear1[],1,1))+1)/(YEAR(Tableyear1[])=YEAR(M1478)),1)))*$C$25,O1478+MAX($Q$2:Q1478)*$C$19),O1478)*($J1479/$J1478)</f>
        <v/>
      </c>
      <c r="P1479" s="108">
        <f t="array" ref="P1479">IF(YEAR(M1479)&lt;&gt;YEAR(M1478),IF(O1478&gt;INDEX(Table2xAcq.1[],_xlfn.AGGREGATE(15,6,(ROW(Tableyear1[])-ROW(INDEX(Tableyear1[],1,1))+1)/(YEAR(Tableyear1[])=YEAR(M1478)),1)),P1478+(O1478-INDEX(Table2xAcq.1[],_xlfn.AGGREGATE(15,6,(ROW(Tableyear1[])-ROW(INDEX(Tableyear1[],1,1))+1)/(YEAR(Tableyear1[])=YEAR(M1478)),1)))*$C$25,P1478-MAX($Q$2:Q1478)*$C$19),P1478)*(1+Tbill_YTM)^(1/52)</f>
        <v/>
      </c>
      <c r="Q1479" s="72">
        <f>SUM(N1479:P1479)</f>
        <v/>
      </c>
      <c r="R1479" s="72">
        <f>IF(YEAR(M1479)&lt;&gt;YEAR(M1478), R1478*EXP($C$20/52)+(-MAX(Q$2:Q1478)*$C$19), R1478*EXP($C$20/52))</f>
        <v/>
      </c>
      <c r="S1479" s="73">
        <f>Q1479/-R1479</f>
        <v/>
      </c>
      <c r="T1479" s="67" t="n"/>
      <c r="U1479" s="67" t="n"/>
      <c r="V1479" s="67" t="n"/>
    </row>
    <row r="1480">
      <c r="H1480" s="104" t="n">
        <v>41666</v>
      </c>
      <c r="I1480" s="105" t="n">
        <v>3521.919921875</v>
      </c>
      <c r="J1480" s="106" t="n">
        <v>5.86487960815429</v>
      </c>
      <c r="K1480" s="107">
        <f>K1479*(1+Tbill_YTM)^(1/52)</f>
        <v/>
      </c>
      <c r="L1480" s="67" t="n"/>
      <c r="M1480" s="104" t="n">
        <v>41666</v>
      </c>
      <c r="N1480" s="108">
        <f>N1479*($I1480/$I1479)</f>
        <v/>
      </c>
      <c r="O1480" s="108">
        <f t="array" ref="O1480">IF(YEAR(M1480)&lt;&gt;YEAR(M1479),IF(O1479&gt;INDEX(Table2xAcq.1[],_xlfn.AGGREGATE(15,6,(ROW(Tableyear1[])-ROW(INDEX(Tableyear1[],1,1))+1)/(YEAR(Tableyear1[])=YEAR(M1479)),1)),O1479-(O1479-INDEX(Table2xAcq.1[],_xlfn.AGGREGATE(15,6,(ROW(Tableyear1[])-ROW(INDEX(Tableyear1[],1,1))+1)/(YEAR(Tableyear1[])=YEAR(M1479)),1)))*$C$25,O1479+MAX($Q$2:Q1479)*$C$19),O1479)*($J1480/$J1479)</f>
        <v/>
      </c>
      <c r="P1480" s="108">
        <f t="array" ref="P1480">IF(YEAR(M1480)&lt;&gt;YEAR(M1479),IF(O1479&gt;INDEX(Table2xAcq.1[],_xlfn.AGGREGATE(15,6,(ROW(Tableyear1[])-ROW(INDEX(Tableyear1[],1,1))+1)/(YEAR(Tableyear1[])=YEAR(M1479)),1)),P1479+(O1479-INDEX(Table2xAcq.1[],_xlfn.AGGREGATE(15,6,(ROW(Tableyear1[])-ROW(INDEX(Tableyear1[],1,1))+1)/(YEAR(Tableyear1[])=YEAR(M1479)),1)))*$C$25,P1479-MAX($Q$2:Q1479)*$C$19),P1479)*(1+Tbill_YTM)^(1/52)</f>
        <v/>
      </c>
      <c r="Q1480" s="72">
        <f>SUM(N1480:P1480)</f>
        <v/>
      </c>
      <c r="R1480" s="72">
        <f>IF(YEAR(M1480)&lt;&gt;YEAR(M1479), R1479*EXP($C$20/52)+(-MAX(Q$2:Q1479)*$C$19), R1479*EXP($C$20/52))</f>
        <v/>
      </c>
      <c r="S1480" s="73">
        <f>Q1480/-R1480</f>
        <v/>
      </c>
      <c r="T1480" s="67" t="n"/>
      <c r="U1480" s="67" t="n"/>
      <c r="V1480" s="67" t="n"/>
    </row>
    <row r="1481">
      <c r="H1481" s="104" t="n">
        <v>41673</v>
      </c>
      <c r="I1481" s="105" t="n">
        <v>3561.90991210937</v>
      </c>
      <c r="J1481" s="106" t="n">
        <v>5.99317741394043</v>
      </c>
      <c r="K1481" s="107">
        <f>K1480*(1+Tbill_YTM)^(1/52)</f>
        <v/>
      </c>
      <c r="L1481" s="67" t="n"/>
      <c r="M1481" s="104" t="n">
        <v>41673</v>
      </c>
      <c r="N1481" s="108">
        <f>N1480*($I1481/$I1480)</f>
        <v/>
      </c>
      <c r="O1481" s="108">
        <f t="array" ref="O1481">IF(YEAR(M1481)&lt;&gt;YEAR(M1480),IF(O1480&gt;INDEX(Table2xAcq.1[],_xlfn.AGGREGATE(15,6,(ROW(Tableyear1[])-ROW(INDEX(Tableyear1[],1,1))+1)/(YEAR(Tableyear1[])=YEAR(M1480)),1)),O1480-(O1480-INDEX(Table2xAcq.1[],_xlfn.AGGREGATE(15,6,(ROW(Tableyear1[])-ROW(INDEX(Tableyear1[],1,1))+1)/(YEAR(Tableyear1[])=YEAR(M1480)),1)))*$C$25,O1480+MAX($Q$2:Q1480)*$C$19),O1480)*($J1481/$J1480)</f>
        <v/>
      </c>
      <c r="P1481" s="108">
        <f t="array" ref="P1481">IF(YEAR(M1481)&lt;&gt;YEAR(M1480),IF(O1480&gt;INDEX(Table2xAcq.1[],_xlfn.AGGREGATE(15,6,(ROW(Tableyear1[])-ROW(INDEX(Tableyear1[],1,1))+1)/(YEAR(Tableyear1[])=YEAR(M1480)),1)),P1480+(O1480-INDEX(Table2xAcq.1[],_xlfn.AGGREGATE(15,6,(ROW(Tableyear1[])-ROW(INDEX(Tableyear1[],1,1))+1)/(YEAR(Tableyear1[])=YEAR(M1480)),1)))*$C$25,P1480-MAX($Q$2:Q1480)*$C$19),P1480)*(1+Tbill_YTM)^(1/52)</f>
        <v/>
      </c>
      <c r="Q1481" s="72">
        <f>SUM(N1481:P1481)</f>
        <v/>
      </c>
      <c r="R1481" s="72">
        <f>IF(YEAR(M1481)&lt;&gt;YEAR(M1480), R1480*EXP($C$20/52)+(-MAX(Q$2:Q1480)*$C$19), R1480*EXP($C$20/52))</f>
        <v/>
      </c>
      <c r="S1481" s="73">
        <f>Q1481/-R1481</f>
        <v/>
      </c>
      <c r="T1481" s="67" t="n"/>
      <c r="U1481" s="67" t="n"/>
      <c r="V1481" s="67" t="n"/>
    </row>
    <row r="1482">
      <c r="H1482" s="104" t="n">
        <v>41680</v>
      </c>
      <c r="I1482" s="105" t="n">
        <v>3663.8798828125</v>
      </c>
      <c r="J1482" s="106" t="n">
        <v>6.34492301940918</v>
      </c>
      <c r="K1482" s="107">
        <f>K1481*(1+Tbill_YTM)^(1/52)</f>
        <v/>
      </c>
      <c r="L1482" s="67" t="n"/>
      <c r="M1482" s="104" t="n">
        <v>41680</v>
      </c>
      <c r="N1482" s="108">
        <f>N1481*($I1482/$I1481)</f>
        <v/>
      </c>
      <c r="O1482" s="108">
        <f t="array" ref="O1482">IF(YEAR(M1482)&lt;&gt;YEAR(M1481),IF(O1481&gt;INDEX(Table2xAcq.1[],_xlfn.AGGREGATE(15,6,(ROW(Tableyear1[])-ROW(INDEX(Tableyear1[],1,1))+1)/(YEAR(Tableyear1[])=YEAR(M1481)),1)),O1481-(O1481-INDEX(Table2xAcq.1[],_xlfn.AGGREGATE(15,6,(ROW(Tableyear1[])-ROW(INDEX(Tableyear1[],1,1))+1)/(YEAR(Tableyear1[])=YEAR(M1481)),1)))*$C$25,O1481+MAX($Q$2:Q1481)*$C$19),O1481)*($J1482/$J1481)</f>
        <v/>
      </c>
      <c r="P1482" s="108">
        <f t="array" ref="P1482">IF(YEAR(M1482)&lt;&gt;YEAR(M1481),IF(O1481&gt;INDEX(Table2xAcq.1[],_xlfn.AGGREGATE(15,6,(ROW(Tableyear1[])-ROW(INDEX(Tableyear1[],1,1))+1)/(YEAR(Tableyear1[])=YEAR(M1481)),1)),P1481+(O1481-INDEX(Table2xAcq.1[],_xlfn.AGGREGATE(15,6,(ROW(Tableyear1[])-ROW(INDEX(Tableyear1[],1,1))+1)/(YEAR(Tableyear1[])=YEAR(M1481)),1)))*$C$25,P1481-MAX($Q$2:Q1481)*$C$19),P1481)*(1+Tbill_YTM)^(1/52)</f>
        <v/>
      </c>
      <c r="Q1482" s="72">
        <f>SUM(N1482:P1482)</f>
        <v/>
      </c>
      <c r="R1482" s="72">
        <f>IF(YEAR(M1482)&lt;&gt;YEAR(M1481), R1481*EXP($C$20/52)+(-MAX(Q$2:Q1481)*$C$19), R1481*EXP($C$20/52))</f>
        <v/>
      </c>
      <c r="S1482" s="73">
        <f>Q1482/-R1482</f>
        <v/>
      </c>
      <c r="T1482" s="67" t="n"/>
      <c r="U1482" s="67" t="n"/>
      <c r="V1482" s="67" t="n"/>
    </row>
    <row r="1483">
      <c r="E1483" s="4" t="n"/>
      <c r="F1483" s="4" t="n"/>
      <c r="H1483" s="104" t="n">
        <v>41687</v>
      </c>
      <c r="I1483" s="105" t="n">
        <v>3662.60009765625</v>
      </c>
      <c r="J1483" s="106" t="n">
        <v>6.35351753234863</v>
      </c>
      <c r="K1483" s="107">
        <f>K1482*(1+Tbill_YTM)^(1/52)</f>
        <v/>
      </c>
      <c r="L1483" s="67" t="n"/>
      <c r="M1483" s="104" t="n">
        <v>41687</v>
      </c>
      <c r="N1483" s="108">
        <f>N1482*($I1483/$I1482)</f>
        <v/>
      </c>
      <c r="O1483" s="108">
        <f t="array" ref="O1483">IF(YEAR(M1483)&lt;&gt;YEAR(M1482),IF(O1482&gt;INDEX(Table2xAcq.1[],_xlfn.AGGREGATE(15,6,(ROW(Tableyear1[])-ROW(INDEX(Tableyear1[],1,1))+1)/(YEAR(Tableyear1[])=YEAR(M1482)),1)),O1482-(O1482-INDEX(Table2xAcq.1[],_xlfn.AGGREGATE(15,6,(ROW(Tableyear1[])-ROW(INDEX(Tableyear1[],1,1))+1)/(YEAR(Tableyear1[])=YEAR(M1482)),1)))*$C$25,O1482+MAX($Q$2:Q1482)*$C$19),O1482)*($J1483/$J1482)</f>
        <v/>
      </c>
      <c r="P1483" s="108">
        <f t="array" ref="P1483">IF(YEAR(M1483)&lt;&gt;YEAR(M1482),IF(O1482&gt;INDEX(Table2xAcq.1[],_xlfn.AGGREGATE(15,6,(ROW(Tableyear1[])-ROW(INDEX(Tableyear1[],1,1))+1)/(YEAR(Tableyear1[])=YEAR(M1482)),1)),P1482+(O1482-INDEX(Table2xAcq.1[],_xlfn.AGGREGATE(15,6,(ROW(Tableyear1[])-ROW(INDEX(Tableyear1[],1,1))+1)/(YEAR(Tableyear1[])=YEAR(M1482)),1)))*$C$25,P1482-MAX($Q$2:Q1482)*$C$19),P1482)*(1+Tbill_YTM)^(1/52)</f>
        <v/>
      </c>
      <c r="Q1483" s="72">
        <f>SUM(N1483:P1483)</f>
        <v/>
      </c>
      <c r="R1483" s="72">
        <f>IF(YEAR(M1483)&lt;&gt;YEAR(M1482), R1482*EXP($C$20/52)+(-MAX(Q$2:Q1482)*$C$19), R1482*EXP($C$20/52))</f>
        <v/>
      </c>
      <c r="S1483" s="73">
        <f>Q1483/-R1483</f>
        <v/>
      </c>
      <c r="T1483" s="67" t="n"/>
      <c r="U1483" s="67" t="n"/>
      <c r="V1483" s="67" t="n"/>
    </row>
    <row r="1484">
      <c r="B1484" s="27" t="n"/>
      <c r="C1484" s="4" t="n"/>
      <c r="D1484" s="4" t="n"/>
      <c r="H1484" s="104" t="n">
        <v>41694</v>
      </c>
      <c r="I1484" s="105" t="n">
        <v>3696.10009765625</v>
      </c>
      <c r="J1484" s="106" t="n">
        <v>6.46646690368652</v>
      </c>
      <c r="K1484" s="107">
        <f>K1483*(1+Tbill_YTM)^(1/52)</f>
        <v/>
      </c>
      <c r="L1484" s="67" t="n"/>
      <c r="M1484" s="104" t="n">
        <v>41694</v>
      </c>
      <c r="N1484" s="108">
        <f>N1483*($I1484/$I1483)</f>
        <v/>
      </c>
      <c r="O1484" s="108">
        <f t="array" ref="O1484">IF(YEAR(M1484)&lt;&gt;YEAR(M1483),IF(O1483&gt;INDEX(Table2xAcq.1[],_xlfn.AGGREGATE(15,6,(ROW(Tableyear1[])-ROW(INDEX(Tableyear1[],1,1))+1)/(YEAR(Tableyear1[])=YEAR(M1483)),1)),O1483-(O1483-INDEX(Table2xAcq.1[],_xlfn.AGGREGATE(15,6,(ROW(Tableyear1[])-ROW(INDEX(Tableyear1[],1,1))+1)/(YEAR(Tableyear1[])=YEAR(M1483)),1)))*$C$25,O1483+MAX($Q$2:Q1483)*$C$19),O1483)*($J1484/$J1483)</f>
        <v/>
      </c>
      <c r="P1484" s="108">
        <f t="array" ref="P1484">IF(YEAR(M1484)&lt;&gt;YEAR(M1483),IF(O1483&gt;INDEX(Table2xAcq.1[],_xlfn.AGGREGATE(15,6,(ROW(Tableyear1[])-ROW(INDEX(Tableyear1[],1,1))+1)/(YEAR(Tableyear1[])=YEAR(M1483)),1)),P1483+(O1483-INDEX(Table2xAcq.1[],_xlfn.AGGREGATE(15,6,(ROW(Tableyear1[])-ROW(INDEX(Tableyear1[],1,1))+1)/(YEAR(Tableyear1[])=YEAR(M1483)),1)))*$C$25,P1483-MAX($Q$2:Q1483)*$C$19),P1483)*(1+Tbill_YTM)^(1/52)</f>
        <v/>
      </c>
      <c r="Q1484" s="72">
        <f>SUM(N1484:P1484)</f>
        <v/>
      </c>
      <c r="R1484" s="72">
        <f>IF(YEAR(M1484)&lt;&gt;YEAR(M1483), R1483*EXP($C$20/52)+(-MAX(Q$2:Q1483)*$C$19), R1483*EXP($C$20/52))</f>
        <v/>
      </c>
      <c r="S1484" s="73">
        <f>Q1484/-R1484</f>
        <v/>
      </c>
      <c r="T1484" s="67" t="n"/>
      <c r="U1484" s="67" t="n"/>
      <c r="V1484" s="67" t="n"/>
    </row>
    <row r="1485">
      <c r="H1485" s="104" t="n">
        <v>41701</v>
      </c>
      <c r="I1485" s="105" t="n">
        <v>3703.39990234375</v>
      </c>
      <c r="J1485" s="106" t="n">
        <v>6.49163627624511</v>
      </c>
      <c r="K1485" s="107">
        <f>K1484*(1+Tbill_YTM)^(1/52)</f>
        <v/>
      </c>
      <c r="L1485" s="67" t="n"/>
      <c r="M1485" s="104" t="n">
        <v>41701</v>
      </c>
      <c r="N1485" s="108">
        <f>N1484*($I1485/$I1484)</f>
        <v/>
      </c>
      <c r="O1485" s="108">
        <f t="array" ref="O1485">IF(YEAR(M1485)&lt;&gt;YEAR(M1484),IF(O1484&gt;INDEX(Table2xAcq.1[],_xlfn.AGGREGATE(15,6,(ROW(Tableyear1[])-ROW(INDEX(Tableyear1[],1,1))+1)/(YEAR(Tableyear1[])=YEAR(M1484)),1)),O1484-(O1484-INDEX(Table2xAcq.1[],_xlfn.AGGREGATE(15,6,(ROW(Tableyear1[])-ROW(INDEX(Tableyear1[],1,1))+1)/(YEAR(Tableyear1[])=YEAR(M1484)),1)))*$C$25,O1484+MAX($Q$2:Q1484)*$C$19),O1484)*($J1485/$J1484)</f>
        <v/>
      </c>
      <c r="P1485" s="108">
        <f t="array" ref="P1485">IF(YEAR(M1485)&lt;&gt;YEAR(M1484),IF(O1484&gt;INDEX(Table2xAcq.1[],_xlfn.AGGREGATE(15,6,(ROW(Tableyear1[])-ROW(INDEX(Tableyear1[],1,1))+1)/(YEAR(Tableyear1[])=YEAR(M1484)),1)),P1484+(O1484-INDEX(Table2xAcq.1[],_xlfn.AGGREGATE(15,6,(ROW(Tableyear1[])-ROW(INDEX(Tableyear1[],1,1))+1)/(YEAR(Tableyear1[])=YEAR(M1484)),1)))*$C$25,P1484-MAX($Q$2:Q1484)*$C$19),P1484)*(1+Tbill_YTM)^(1/52)</f>
        <v/>
      </c>
      <c r="Q1485" s="72">
        <f>SUM(N1485:P1485)</f>
        <v/>
      </c>
      <c r="R1485" s="72">
        <f>IF(YEAR(M1485)&lt;&gt;YEAR(M1484), R1484*EXP($C$20/52)+(-MAX(Q$2:Q1484)*$C$19), R1484*EXP($C$20/52))</f>
        <v/>
      </c>
      <c r="S1485" s="73">
        <f>Q1485/-R1485</f>
        <v/>
      </c>
      <c r="T1485" s="67" t="n"/>
      <c r="U1485" s="67" t="n"/>
      <c r="V1485" s="67" t="n"/>
    </row>
    <row r="1486">
      <c r="H1486" s="104" t="n">
        <v>41708</v>
      </c>
      <c r="I1486" s="105" t="n">
        <v>3627.8701171875</v>
      </c>
      <c r="J1486" s="106" t="n">
        <v>6.22276449203491</v>
      </c>
      <c r="K1486" s="107">
        <f>K1485*(1+Tbill_YTM)^(1/52)</f>
        <v/>
      </c>
      <c r="L1486" s="67" t="n"/>
      <c r="M1486" s="104" t="n">
        <v>41708</v>
      </c>
      <c r="N1486" s="108">
        <f>N1485*($I1486/$I1485)</f>
        <v/>
      </c>
      <c r="O1486" s="108">
        <f t="array" ref="O1486">IF(YEAR(M1486)&lt;&gt;YEAR(M1485),IF(O1485&gt;INDEX(Table2xAcq.1[],_xlfn.AGGREGATE(15,6,(ROW(Tableyear1[])-ROW(INDEX(Tableyear1[],1,1))+1)/(YEAR(Tableyear1[])=YEAR(M1485)),1)),O1485-(O1485-INDEX(Table2xAcq.1[],_xlfn.AGGREGATE(15,6,(ROW(Tableyear1[])-ROW(INDEX(Tableyear1[],1,1))+1)/(YEAR(Tableyear1[])=YEAR(M1485)),1)))*$C$25,O1485+MAX($Q$2:Q1485)*$C$19),O1485)*($J1486/$J1485)</f>
        <v/>
      </c>
      <c r="P1486" s="108">
        <f t="array" ref="P1486">IF(YEAR(M1486)&lt;&gt;YEAR(M1485),IF(O1485&gt;INDEX(Table2xAcq.1[],_xlfn.AGGREGATE(15,6,(ROW(Tableyear1[])-ROW(INDEX(Tableyear1[],1,1))+1)/(YEAR(Tableyear1[])=YEAR(M1485)),1)),P1485+(O1485-INDEX(Table2xAcq.1[],_xlfn.AGGREGATE(15,6,(ROW(Tableyear1[])-ROW(INDEX(Tableyear1[],1,1))+1)/(YEAR(Tableyear1[])=YEAR(M1485)),1)))*$C$25,P1485-MAX($Q$2:Q1485)*$C$19),P1485)*(1+Tbill_YTM)^(1/52)</f>
        <v/>
      </c>
      <c r="Q1486" s="72">
        <f>SUM(N1486:P1486)</f>
        <v/>
      </c>
      <c r="R1486" s="72">
        <f>IF(YEAR(M1486)&lt;&gt;YEAR(M1485), R1485*EXP($C$20/52)+(-MAX(Q$2:Q1485)*$C$19), R1485*EXP($C$20/52))</f>
        <v/>
      </c>
      <c r="S1486" s="73">
        <f>Q1486/-R1486</f>
        <v/>
      </c>
      <c r="T1486" s="67" t="n"/>
      <c r="U1486" s="67" t="n"/>
      <c r="V1486" s="67" t="n"/>
    </row>
    <row r="1487">
      <c r="H1487" s="104" t="n">
        <v>41715</v>
      </c>
      <c r="I1487" s="105" t="n">
        <v>3653.07006835937</v>
      </c>
      <c r="J1487" s="106" t="n">
        <v>6.29458618164062</v>
      </c>
      <c r="K1487" s="107">
        <f>K1486*(1+Tbill_YTM)^(1/52)</f>
        <v/>
      </c>
      <c r="L1487" s="67" t="n"/>
      <c r="M1487" s="104" t="n">
        <v>41715</v>
      </c>
      <c r="N1487" s="108">
        <f>N1486*($I1487/$I1486)</f>
        <v/>
      </c>
      <c r="O1487" s="108">
        <f t="array" ref="O1487">IF(YEAR(M1487)&lt;&gt;YEAR(M1486),IF(O1486&gt;INDEX(Table2xAcq.1[],_xlfn.AGGREGATE(15,6,(ROW(Tableyear1[])-ROW(INDEX(Tableyear1[],1,1))+1)/(YEAR(Tableyear1[])=YEAR(M1486)),1)),O1486-(O1486-INDEX(Table2xAcq.1[],_xlfn.AGGREGATE(15,6,(ROW(Tableyear1[])-ROW(INDEX(Tableyear1[],1,1))+1)/(YEAR(Tableyear1[])=YEAR(M1486)),1)))*$C$25,O1486+MAX($Q$2:Q1486)*$C$19),O1486)*($J1487/$J1486)</f>
        <v/>
      </c>
      <c r="P1487" s="108">
        <f t="array" ref="P1487">IF(YEAR(M1487)&lt;&gt;YEAR(M1486),IF(O1486&gt;INDEX(Table2xAcq.1[],_xlfn.AGGREGATE(15,6,(ROW(Tableyear1[])-ROW(INDEX(Tableyear1[],1,1))+1)/(YEAR(Tableyear1[])=YEAR(M1486)),1)),P1486+(O1486-INDEX(Table2xAcq.1[],_xlfn.AGGREGATE(15,6,(ROW(Tableyear1[])-ROW(INDEX(Tableyear1[],1,1))+1)/(YEAR(Tableyear1[])=YEAR(M1486)),1)))*$C$25,P1486-MAX($Q$2:Q1486)*$C$19),P1486)*(1+Tbill_YTM)^(1/52)</f>
        <v/>
      </c>
      <c r="Q1487" s="72">
        <f>SUM(N1487:P1487)</f>
        <v/>
      </c>
      <c r="R1487" s="72">
        <f>IF(YEAR(M1487)&lt;&gt;YEAR(M1486), R1486*EXP($C$20/52)+(-MAX(Q$2:Q1486)*$C$19), R1486*EXP($C$20/52))</f>
        <v/>
      </c>
      <c r="S1487" s="73">
        <f>Q1487/-R1487</f>
        <v/>
      </c>
      <c r="T1487" s="67" t="n"/>
      <c r="U1487" s="67" t="n"/>
      <c r="V1487" s="67" t="n"/>
    </row>
    <row r="1488">
      <c r="H1488" s="104" t="n">
        <v>41722</v>
      </c>
      <c r="I1488" s="105" t="n">
        <v>3571.48999023437</v>
      </c>
      <c r="J1488" s="106" t="n">
        <v>6.02264261245727</v>
      </c>
      <c r="K1488" s="107">
        <f>K1487*(1+Tbill_YTM)^(1/52)</f>
        <v/>
      </c>
      <c r="L1488" s="67" t="n"/>
      <c r="M1488" s="104" t="n">
        <v>41722</v>
      </c>
      <c r="N1488" s="108">
        <f>N1487*($I1488/$I1487)</f>
        <v/>
      </c>
      <c r="O1488" s="108">
        <f t="array" ref="O1488">IF(YEAR(M1488)&lt;&gt;YEAR(M1487),IF(O1487&gt;INDEX(Table2xAcq.1[],_xlfn.AGGREGATE(15,6,(ROW(Tableyear1[])-ROW(INDEX(Tableyear1[],1,1))+1)/(YEAR(Tableyear1[])=YEAR(M1487)),1)),O1487-(O1487-INDEX(Table2xAcq.1[],_xlfn.AGGREGATE(15,6,(ROW(Tableyear1[])-ROW(INDEX(Tableyear1[],1,1))+1)/(YEAR(Tableyear1[])=YEAR(M1487)),1)))*$C$25,O1487+MAX($Q$2:Q1487)*$C$19),O1487)*($J1488/$J1487)</f>
        <v/>
      </c>
      <c r="P1488" s="108">
        <f t="array" ref="P1488">IF(YEAR(M1488)&lt;&gt;YEAR(M1487),IF(O1487&gt;INDEX(Table2xAcq.1[],_xlfn.AGGREGATE(15,6,(ROW(Tableyear1[])-ROW(INDEX(Tableyear1[],1,1))+1)/(YEAR(Tableyear1[])=YEAR(M1487)),1)),P1487+(O1487-INDEX(Table2xAcq.1[],_xlfn.AGGREGATE(15,6,(ROW(Tableyear1[])-ROW(INDEX(Tableyear1[],1,1))+1)/(YEAR(Tableyear1[])=YEAR(M1487)),1)))*$C$25,P1487-MAX($Q$2:Q1487)*$C$19),P1487)*(1+Tbill_YTM)^(1/52)</f>
        <v/>
      </c>
      <c r="Q1488" s="72">
        <f>SUM(N1488:P1488)</f>
        <v/>
      </c>
      <c r="R1488" s="72">
        <f>IF(YEAR(M1488)&lt;&gt;YEAR(M1487), R1487*EXP($C$20/52)+(-MAX(Q$2:Q1487)*$C$19), R1487*EXP($C$20/52))</f>
        <v/>
      </c>
      <c r="S1488" s="73">
        <f>Q1488/-R1488</f>
        <v/>
      </c>
      <c r="T1488" s="67" t="n"/>
      <c r="U1488" s="67" t="n"/>
      <c r="V1488" s="67" t="n"/>
    </row>
    <row r="1489">
      <c r="H1489" s="104" t="n">
        <v>41729</v>
      </c>
      <c r="I1489" s="105" t="n">
        <v>3539.3798828125</v>
      </c>
      <c r="J1489" s="106" t="n">
        <v>5.91460227966308</v>
      </c>
      <c r="K1489" s="107">
        <f>K1488*(1+Tbill_YTM)^(1/52)</f>
        <v/>
      </c>
      <c r="L1489" s="67" t="n"/>
      <c r="M1489" s="104" t="n">
        <v>41729</v>
      </c>
      <c r="N1489" s="108">
        <f>N1488*($I1489/$I1488)</f>
        <v/>
      </c>
      <c r="O1489" s="108">
        <f t="array" ref="O1489">IF(YEAR(M1489)&lt;&gt;YEAR(M1488),IF(O1488&gt;INDEX(Table2xAcq.1[],_xlfn.AGGREGATE(15,6,(ROW(Tableyear1[])-ROW(INDEX(Tableyear1[],1,1))+1)/(YEAR(Tableyear1[])=YEAR(M1488)),1)),O1488-(O1488-INDEX(Table2xAcq.1[],_xlfn.AGGREGATE(15,6,(ROW(Tableyear1[])-ROW(INDEX(Tableyear1[],1,1))+1)/(YEAR(Tableyear1[])=YEAR(M1488)),1)))*$C$25,O1488+MAX($Q$2:Q1488)*$C$19),O1488)*($J1489/$J1488)</f>
        <v/>
      </c>
      <c r="P1489" s="108">
        <f t="array" ref="P1489">IF(YEAR(M1489)&lt;&gt;YEAR(M1488),IF(O1488&gt;INDEX(Table2xAcq.1[],_xlfn.AGGREGATE(15,6,(ROW(Tableyear1[])-ROW(INDEX(Tableyear1[],1,1))+1)/(YEAR(Tableyear1[])=YEAR(M1488)),1)),P1488+(O1488-INDEX(Table2xAcq.1[],_xlfn.AGGREGATE(15,6,(ROW(Tableyear1[])-ROW(INDEX(Tableyear1[],1,1))+1)/(YEAR(Tableyear1[])=YEAR(M1488)),1)))*$C$25,P1488-MAX($Q$2:Q1488)*$C$19),P1488)*(1+Tbill_YTM)^(1/52)</f>
        <v/>
      </c>
      <c r="Q1489" s="72">
        <f>SUM(N1489:P1489)</f>
        <v/>
      </c>
      <c r="R1489" s="72">
        <f>IF(YEAR(M1489)&lt;&gt;YEAR(M1488), R1488*EXP($C$20/52)+(-MAX(Q$2:Q1488)*$C$19), R1488*EXP($C$20/52))</f>
        <v/>
      </c>
      <c r="S1489" s="73">
        <f>Q1489/-R1489</f>
        <v/>
      </c>
      <c r="T1489" s="67" t="n"/>
      <c r="U1489" s="67" t="n"/>
      <c r="V1489" s="67" t="n"/>
    </row>
    <row r="1490">
      <c r="H1490" s="104" t="n">
        <v>41736</v>
      </c>
      <c r="I1490" s="105" t="n">
        <v>3446.85009765625</v>
      </c>
      <c r="J1490" s="106" t="n">
        <v>5.60460090637207</v>
      </c>
      <c r="K1490" s="107">
        <f>K1489*(1+Tbill_YTM)^(1/52)</f>
        <v/>
      </c>
      <c r="L1490" s="67" t="n"/>
      <c r="M1490" s="104" t="n">
        <v>41736</v>
      </c>
      <c r="N1490" s="108">
        <f>N1489*($I1490/$I1489)</f>
        <v/>
      </c>
      <c r="O1490" s="108">
        <f t="array" ref="O1490">IF(YEAR(M1490)&lt;&gt;YEAR(M1489),IF(O1489&gt;INDEX(Table2xAcq.1[],_xlfn.AGGREGATE(15,6,(ROW(Tableyear1[])-ROW(INDEX(Tableyear1[],1,1))+1)/(YEAR(Tableyear1[])=YEAR(M1489)),1)),O1489-(O1489-INDEX(Table2xAcq.1[],_xlfn.AGGREGATE(15,6,(ROW(Tableyear1[])-ROW(INDEX(Tableyear1[],1,1))+1)/(YEAR(Tableyear1[])=YEAR(M1489)),1)))*$C$25,O1489+MAX($Q$2:Q1489)*$C$19),O1489)*($J1490/$J1489)</f>
        <v/>
      </c>
      <c r="P1490" s="108">
        <f t="array" ref="P1490">IF(YEAR(M1490)&lt;&gt;YEAR(M1489),IF(O1489&gt;INDEX(Table2xAcq.1[],_xlfn.AGGREGATE(15,6,(ROW(Tableyear1[])-ROW(INDEX(Tableyear1[],1,1))+1)/(YEAR(Tableyear1[])=YEAR(M1489)),1)),P1489+(O1489-INDEX(Table2xAcq.1[],_xlfn.AGGREGATE(15,6,(ROW(Tableyear1[])-ROW(INDEX(Tableyear1[],1,1))+1)/(YEAR(Tableyear1[])=YEAR(M1489)),1)))*$C$25,P1489-MAX($Q$2:Q1489)*$C$19),P1489)*(1+Tbill_YTM)^(1/52)</f>
        <v/>
      </c>
      <c r="Q1490" s="72">
        <f>SUM(N1490:P1490)</f>
        <v/>
      </c>
      <c r="R1490" s="72">
        <f>IF(YEAR(M1490)&lt;&gt;YEAR(M1489), R1489*EXP($C$20/52)+(-MAX(Q$2:Q1489)*$C$19), R1489*EXP($C$20/52))</f>
        <v/>
      </c>
      <c r="S1490" s="73">
        <f>Q1490/-R1490</f>
        <v/>
      </c>
      <c r="T1490" s="67" t="n"/>
      <c r="U1490" s="67" t="n"/>
      <c r="V1490" s="67" t="n"/>
    </row>
    <row r="1491">
      <c r="H1491" s="104" t="n">
        <v>41743</v>
      </c>
      <c r="I1491" s="105" t="n">
        <v>3534.53002929687</v>
      </c>
      <c r="J1491" s="106" t="n">
        <v>5.87899827957153</v>
      </c>
      <c r="K1491" s="107">
        <f>K1490*(1+Tbill_YTM)^(1/52)</f>
        <v/>
      </c>
      <c r="L1491" s="67" t="n"/>
      <c r="M1491" s="104" t="n">
        <v>41743</v>
      </c>
      <c r="N1491" s="108">
        <f>N1490*($I1491/$I1490)</f>
        <v/>
      </c>
      <c r="O1491" s="108">
        <f t="array" ref="O1491">IF(YEAR(M1491)&lt;&gt;YEAR(M1490),IF(O1490&gt;INDEX(Table2xAcq.1[],_xlfn.AGGREGATE(15,6,(ROW(Tableyear1[])-ROW(INDEX(Tableyear1[],1,1))+1)/(YEAR(Tableyear1[])=YEAR(M1490)),1)),O1490-(O1490-INDEX(Table2xAcq.1[],_xlfn.AGGREGATE(15,6,(ROW(Tableyear1[])-ROW(INDEX(Tableyear1[],1,1))+1)/(YEAR(Tableyear1[])=YEAR(M1490)),1)))*$C$25,O1490+MAX($Q$2:Q1490)*$C$19),O1490)*($J1491/$J1490)</f>
        <v/>
      </c>
      <c r="P1491" s="108">
        <f t="array" ref="P1491">IF(YEAR(M1491)&lt;&gt;YEAR(M1490),IF(O1490&gt;INDEX(Table2xAcq.1[],_xlfn.AGGREGATE(15,6,(ROW(Tableyear1[])-ROW(INDEX(Tableyear1[],1,1))+1)/(YEAR(Tableyear1[])=YEAR(M1490)),1)),P1490+(O1490-INDEX(Table2xAcq.1[],_xlfn.AGGREGATE(15,6,(ROW(Tableyear1[])-ROW(INDEX(Tableyear1[],1,1))+1)/(YEAR(Tableyear1[])=YEAR(M1490)),1)))*$C$25,P1490-MAX($Q$2:Q1490)*$C$19),P1490)*(1+Tbill_YTM)^(1/52)</f>
        <v/>
      </c>
      <c r="Q1491" s="72">
        <f>SUM(N1491:P1491)</f>
        <v/>
      </c>
      <c r="R1491" s="72">
        <f>IF(YEAR(M1491)&lt;&gt;YEAR(M1490), R1490*EXP($C$20/52)+(-MAX(Q$2:Q1490)*$C$19), R1490*EXP($C$20/52))</f>
        <v/>
      </c>
      <c r="S1491" s="73">
        <f>Q1491/-R1491</f>
        <v/>
      </c>
      <c r="T1491" s="67" t="n"/>
      <c r="U1491" s="67" t="n"/>
      <c r="V1491" s="67" t="n"/>
    </row>
    <row r="1492">
      <c r="H1492" s="104" t="n">
        <v>41750</v>
      </c>
      <c r="I1492" s="105" t="n">
        <v>3533.10009765625</v>
      </c>
      <c r="J1492" s="106" t="n">
        <v>5.87531614303588</v>
      </c>
      <c r="K1492" s="107">
        <f>K1491*(1+Tbill_YTM)^(1/52)</f>
        <v/>
      </c>
      <c r="L1492" s="67" t="n"/>
      <c r="M1492" s="104" t="n">
        <v>41750</v>
      </c>
      <c r="N1492" s="108">
        <f>N1491*($I1492/$I1491)</f>
        <v/>
      </c>
      <c r="O1492" s="108">
        <f t="array" ref="O1492">IF(YEAR(M1492)&lt;&gt;YEAR(M1491),IF(O1491&gt;INDEX(Table2xAcq.1[],_xlfn.AGGREGATE(15,6,(ROW(Tableyear1[])-ROW(INDEX(Tableyear1[],1,1))+1)/(YEAR(Tableyear1[])=YEAR(M1491)),1)),O1491-(O1491-INDEX(Table2xAcq.1[],_xlfn.AGGREGATE(15,6,(ROW(Tableyear1[])-ROW(INDEX(Tableyear1[],1,1))+1)/(YEAR(Tableyear1[])=YEAR(M1491)),1)))*$C$25,O1491+MAX($Q$2:Q1491)*$C$19),O1491)*($J1492/$J1491)</f>
        <v/>
      </c>
      <c r="P1492" s="108">
        <f t="array" ref="P1492">IF(YEAR(M1492)&lt;&gt;YEAR(M1491),IF(O1491&gt;INDEX(Table2xAcq.1[],_xlfn.AGGREGATE(15,6,(ROW(Tableyear1[])-ROW(INDEX(Tableyear1[],1,1))+1)/(YEAR(Tableyear1[])=YEAR(M1491)),1)),P1491+(O1491-INDEX(Table2xAcq.1[],_xlfn.AGGREGATE(15,6,(ROW(Tableyear1[])-ROW(INDEX(Tableyear1[],1,1))+1)/(YEAR(Tableyear1[])=YEAR(M1491)),1)))*$C$25,P1491-MAX($Q$2:Q1491)*$C$19),P1491)*(1+Tbill_YTM)^(1/52)</f>
        <v/>
      </c>
      <c r="Q1492" s="72">
        <f>SUM(N1492:P1492)</f>
        <v/>
      </c>
      <c r="R1492" s="72">
        <f>IF(YEAR(M1492)&lt;&gt;YEAR(M1491), R1491*EXP($C$20/52)+(-MAX(Q$2:Q1491)*$C$19), R1491*EXP($C$20/52))</f>
        <v/>
      </c>
      <c r="S1492" s="73">
        <f>Q1492/-R1492</f>
        <v/>
      </c>
      <c r="T1492" s="67" t="n"/>
      <c r="U1492" s="67" t="n"/>
      <c r="V1492" s="67" t="n"/>
    </row>
    <row r="1493">
      <c r="H1493" s="104" t="n">
        <v>41757</v>
      </c>
      <c r="I1493" s="105" t="n">
        <v>3587.63989257812</v>
      </c>
      <c r="J1493" s="106" t="n">
        <v>6.05395030975341</v>
      </c>
      <c r="K1493" s="107">
        <f>K1492*(1+Tbill_YTM)^(1/52)</f>
        <v/>
      </c>
      <c r="L1493" s="67" t="n"/>
      <c r="M1493" s="104" t="n">
        <v>41757</v>
      </c>
      <c r="N1493" s="108">
        <f>N1492*($I1493/$I1492)</f>
        <v/>
      </c>
      <c r="O1493" s="108">
        <f t="array" ref="O1493">IF(YEAR(M1493)&lt;&gt;YEAR(M1492),IF(O1492&gt;INDEX(Table2xAcq.1[],_xlfn.AGGREGATE(15,6,(ROW(Tableyear1[])-ROW(INDEX(Tableyear1[],1,1))+1)/(YEAR(Tableyear1[])=YEAR(M1492)),1)),O1492-(O1492-INDEX(Table2xAcq.1[],_xlfn.AGGREGATE(15,6,(ROW(Tableyear1[])-ROW(INDEX(Tableyear1[],1,1))+1)/(YEAR(Tableyear1[])=YEAR(M1492)),1)))*$C$25,O1492+MAX($Q$2:Q1492)*$C$19),O1492)*($J1493/$J1492)</f>
        <v/>
      </c>
      <c r="P1493" s="108">
        <f t="array" ref="P1493">IF(YEAR(M1493)&lt;&gt;YEAR(M1492),IF(O1492&gt;INDEX(Table2xAcq.1[],_xlfn.AGGREGATE(15,6,(ROW(Tableyear1[])-ROW(INDEX(Tableyear1[],1,1))+1)/(YEAR(Tableyear1[])=YEAR(M1492)),1)),P1492+(O1492-INDEX(Table2xAcq.1[],_xlfn.AGGREGATE(15,6,(ROW(Tableyear1[])-ROW(INDEX(Tableyear1[],1,1))+1)/(YEAR(Tableyear1[])=YEAR(M1492)),1)))*$C$25,P1492-MAX($Q$2:Q1492)*$C$19),P1492)*(1+Tbill_YTM)^(1/52)</f>
        <v/>
      </c>
      <c r="Q1493" s="72">
        <f>SUM(N1493:P1493)</f>
        <v/>
      </c>
      <c r="R1493" s="72">
        <f>IF(YEAR(M1493)&lt;&gt;YEAR(M1492), R1492*EXP($C$20/52)+(-MAX(Q$2:Q1492)*$C$19), R1492*EXP($C$20/52))</f>
        <v/>
      </c>
      <c r="S1493" s="73">
        <f>Q1493/-R1493</f>
        <v/>
      </c>
      <c r="T1493" s="67" t="n"/>
      <c r="U1493" s="67" t="n"/>
      <c r="V1493" s="67" t="n"/>
    </row>
    <row r="1494">
      <c r="H1494" s="104" t="n">
        <v>41764</v>
      </c>
      <c r="I1494" s="105" t="n">
        <v>3555.69995117187</v>
      </c>
      <c r="J1494" s="106" t="n">
        <v>5.95573091506958</v>
      </c>
      <c r="K1494" s="107">
        <f>K1493*(1+Tbill_YTM)^(1/52)</f>
        <v/>
      </c>
      <c r="L1494" s="67" t="n"/>
      <c r="M1494" s="104" t="n">
        <v>41764</v>
      </c>
      <c r="N1494" s="108">
        <f>N1493*($I1494/$I1493)</f>
        <v/>
      </c>
      <c r="O1494" s="108">
        <f t="array" ref="O1494">IF(YEAR(M1494)&lt;&gt;YEAR(M1493),IF(O1493&gt;INDEX(Table2xAcq.1[],_xlfn.AGGREGATE(15,6,(ROW(Tableyear1[])-ROW(INDEX(Tableyear1[],1,1))+1)/(YEAR(Tableyear1[])=YEAR(M1493)),1)),O1493-(O1493-INDEX(Table2xAcq.1[],_xlfn.AGGREGATE(15,6,(ROW(Tableyear1[])-ROW(INDEX(Tableyear1[],1,1))+1)/(YEAR(Tableyear1[])=YEAR(M1493)),1)))*$C$25,O1493+MAX($Q$2:Q1493)*$C$19),O1493)*($J1494/$J1493)</f>
        <v/>
      </c>
      <c r="P1494" s="108">
        <f t="array" ref="P1494">IF(YEAR(M1494)&lt;&gt;YEAR(M1493),IF(O1493&gt;INDEX(Table2xAcq.1[],_xlfn.AGGREGATE(15,6,(ROW(Tableyear1[])-ROW(INDEX(Tableyear1[],1,1))+1)/(YEAR(Tableyear1[])=YEAR(M1493)),1)),P1493+(O1493-INDEX(Table2xAcq.1[],_xlfn.AGGREGATE(15,6,(ROW(Tableyear1[])-ROW(INDEX(Tableyear1[],1,1))+1)/(YEAR(Tableyear1[])=YEAR(M1493)),1)))*$C$25,P1493-MAX($Q$2:Q1493)*$C$19),P1493)*(1+Tbill_YTM)^(1/52)</f>
        <v/>
      </c>
      <c r="Q1494" s="72">
        <f>SUM(N1494:P1494)</f>
        <v/>
      </c>
      <c r="R1494" s="72">
        <f>IF(YEAR(M1494)&lt;&gt;YEAR(M1493), R1493*EXP($C$20/52)+(-MAX(Q$2:Q1493)*$C$19), R1493*EXP($C$20/52))</f>
        <v/>
      </c>
      <c r="S1494" s="73">
        <f>Q1494/-R1494</f>
        <v/>
      </c>
      <c r="T1494" s="67" t="n"/>
      <c r="U1494" s="67" t="n"/>
      <c r="V1494" s="67" t="n"/>
    </row>
    <row r="1495">
      <c r="H1495" s="104" t="n">
        <v>41771</v>
      </c>
      <c r="I1495" s="105" t="n">
        <v>3587.19995117187</v>
      </c>
      <c r="J1495" s="106" t="n">
        <v>6.07543563842773</v>
      </c>
      <c r="K1495" s="107">
        <f>K1494*(1+Tbill_YTM)^(1/52)</f>
        <v/>
      </c>
      <c r="L1495" s="67" t="n"/>
      <c r="M1495" s="104" t="n">
        <v>41771</v>
      </c>
      <c r="N1495" s="108">
        <f>N1494*($I1495/$I1494)</f>
        <v/>
      </c>
      <c r="O1495" s="108">
        <f t="array" ref="O1495">IF(YEAR(M1495)&lt;&gt;YEAR(M1494),IF(O1494&gt;INDEX(Table2xAcq.1[],_xlfn.AGGREGATE(15,6,(ROW(Tableyear1[])-ROW(INDEX(Tableyear1[],1,1))+1)/(YEAR(Tableyear1[])=YEAR(M1494)),1)),O1494-(O1494-INDEX(Table2xAcq.1[],_xlfn.AGGREGATE(15,6,(ROW(Tableyear1[])-ROW(INDEX(Tableyear1[],1,1))+1)/(YEAR(Tableyear1[])=YEAR(M1494)),1)))*$C$25,O1494+MAX($Q$2:Q1494)*$C$19),O1494)*($J1495/$J1494)</f>
        <v/>
      </c>
      <c r="P1495" s="108">
        <f t="array" ref="P1495">IF(YEAR(M1495)&lt;&gt;YEAR(M1494),IF(O1494&gt;INDEX(Table2xAcq.1[],_xlfn.AGGREGATE(15,6,(ROW(Tableyear1[])-ROW(INDEX(Tableyear1[],1,1))+1)/(YEAR(Tableyear1[])=YEAR(M1494)),1)),P1494+(O1494-INDEX(Table2xAcq.1[],_xlfn.AGGREGATE(15,6,(ROW(Tableyear1[])-ROW(INDEX(Tableyear1[],1,1))+1)/(YEAR(Tableyear1[])=YEAR(M1494)),1)))*$C$25,P1494-MAX($Q$2:Q1494)*$C$19),P1494)*(1+Tbill_YTM)^(1/52)</f>
        <v/>
      </c>
      <c r="Q1495" s="72">
        <f>SUM(N1495:P1495)</f>
        <v/>
      </c>
      <c r="R1495" s="72">
        <f>IF(YEAR(M1495)&lt;&gt;YEAR(M1494), R1494*EXP($C$20/52)+(-MAX(Q$2:Q1494)*$C$19), R1494*EXP($C$20/52))</f>
        <v/>
      </c>
      <c r="S1495" s="73">
        <f>Q1495/-R1495</f>
        <v/>
      </c>
      <c r="T1495" s="67" t="n"/>
      <c r="U1495" s="67" t="n"/>
      <c r="V1495" s="67" t="n"/>
    </row>
    <row r="1496">
      <c r="H1496" s="104" t="n">
        <v>41778</v>
      </c>
      <c r="I1496" s="105" t="n">
        <v>3677.330078125</v>
      </c>
      <c r="J1496" s="106" t="n">
        <v>6.37807083129882</v>
      </c>
      <c r="K1496" s="107">
        <f>K1495*(1+Tbill_YTM)^(1/52)</f>
        <v/>
      </c>
      <c r="L1496" s="67" t="n"/>
      <c r="M1496" s="104" t="n">
        <v>41778</v>
      </c>
      <c r="N1496" s="108">
        <f>N1495*($I1496/$I1495)</f>
        <v/>
      </c>
      <c r="O1496" s="108">
        <f t="array" ref="O1496">IF(YEAR(M1496)&lt;&gt;YEAR(M1495),IF(O1495&gt;INDEX(Table2xAcq.1[],_xlfn.AGGREGATE(15,6,(ROW(Tableyear1[])-ROW(INDEX(Tableyear1[],1,1))+1)/(YEAR(Tableyear1[])=YEAR(M1495)),1)),O1495-(O1495-INDEX(Table2xAcq.1[],_xlfn.AGGREGATE(15,6,(ROW(Tableyear1[])-ROW(INDEX(Tableyear1[],1,1))+1)/(YEAR(Tableyear1[])=YEAR(M1495)),1)))*$C$25,O1495+MAX($Q$2:Q1495)*$C$19),O1495)*($J1496/$J1495)</f>
        <v/>
      </c>
      <c r="P1496" s="108">
        <f t="array" ref="P1496">IF(YEAR(M1496)&lt;&gt;YEAR(M1495),IF(O1495&gt;INDEX(Table2xAcq.1[],_xlfn.AGGREGATE(15,6,(ROW(Tableyear1[])-ROW(INDEX(Tableyear1[],1,1))+1)/(YEAR(Tableyear1[])=YEAR(M1495)),1)),P1495+(O1495-INDEX(Table2xAcq.1[],_xlfn.AGGREGATE(15,6,(ROW(Tableyear1[])-ROW(INDEX(Tableyear1[],1,1))+1)/(YEAR(Tableyear1[])=YEAR(M1495)),1)))*$C$25,P1495-MAX($Q$2:Q1495)*$C$19),P1495)*(1+Tbill_YTM)^(1/52)</f>
        <v/>
      </c>
      <c r="Q1496" s="72">
        <f>SUM(N1496:P1496)</f>
        <v/>
      </c>
      <c r="R1496" s="72">
        <f>IF(YEAR(M1496)&lt;&gt;YEAR(M1495), R1495*EXP($C$20/52)+(-MAX(Q$2:Q1495)*$C$19), R1495*EXP($C$20/52))</f>
        <v/>
      </c>
      <c r="S1496" s="73">
        <f>Q1496/-R1496</f>
        <v/>
      </c>
      <c r="T1496" s="67" t="n"/>
      <c r="U1496" s="67" t="n"/>
      <c r="V1496" s="67" t="n"/>
    </row>
    <row r="1497">
      <c r="H1497" s="104" t="n">
        <v>41785</v>
      </c>
      <c r="I1497" s="105" t="n">
        <v>3736.82006835937</v>
      </c>
      <c r="J1497" s="106" t="n">
        <v>6.58126163482666</v>
      </c>
      <c r="K1497" s="107">
        <f>K1496*(1+Tbill_YTM)^(1/52)</f>
        <v/>
      </c>
      <c r="L1497" s="67" t="n"/>
      <c r="M1497" s="104" t="n">
        <v>41785</v>
      </c>
      <c r="N1497" s="108">
        <f>N1496*($I1497/$I1496)</f>
        <v/>
      </c>
      <c r="O1497" s="108">
        <f t="array" ref="O1497">IF(YEAR(M1497)&lt;&gt;YEAR(M1496),IF(O1496&gt;INDEX(Table2xAcq.1[],_xlfn.AGGREGATE(15,6,(ROW(Tableyear1[])-ROW(INDEX(Tableyear1[],1,1))+1)/(YEAR(Tableyear1[])=YEAR(M1496)),1)),O1496-(O1496-INDEX(Table2xAcq.1[],_xlfn.AGGREGATE(15,6,(ROW(Tableyear1[])-ROW(INDEX(Tableyear1[],1,1))+1)/(YEAR(Tableyear1[])=YEAR(M1496)),1)))*$C$25,O1496+MAX($Q$2:Q1496)*$C$19),O1496)*($J1497/$J1496)</f>
        <v/>
      </c>
      <c r="P1497" s="108">
        <f t="array" ref="P1497">IF(YEAR(M1497)&lt;&gt;YEAR(M1496),IF(O1496&gt;INDEX(Table2xAcq.1[],_xlfn.AGGREGATE(15,6,(ROW(Tableyear1[])-ROW(INDEX(Tableyear1[],1,1))+1)/(YEAR(Tableyear1[])=YEAR(M1496)),1)),P1496+(O1496-INDEX(Table2xAcq.1[],_xlfn.AGGREGATE(15,6,(ROW(Tableyear1[])-ROW(INDEX(Tableyear1[],1,1))+1)/(YEAR(Tableyear1[])=YEAR(M1496)),1)))*$C$25,P1496-MAX($Q$2:Q1496)*$C$19),P1496)*(1+Tbill_YTM)^(1/52)</f>
        <v/>
      </c>
      <c r="Q1497" s="72">
        <f>SUM(N1497:P1497)</f>
        <v/>
      </c>
      <c r="R1497" s="72">
        <f>IF(YEAR(M1497)&lt;&gt;YEAR(M1496), R1496*EXP($C$20/52)+(-MAX(Q$2:Q1496)*$C$19), R1496*EXP($C$20/52))</f>
        <v/>
      </c>
      <c r="S1497" s="73">
        <f>Q1497/-R1497</f>
        <v/>
      </c>
      <c r="T1497" s="67" t="n"/>
      <c r="U1497" s="67" t="n"/>
      <c r="V1497" s="67" t="n"/>
    </row>
    <row r="1498">
      <c r="H1498" s="104" t="n">
        <v>41792</v>
      </c>
      <c r="I1498" s="105" t="n">
        <v>3794.57006835937</v>
      </c>
      <c r="J1498" s="106" t="n">
        <v>6.7955002784729</v>
      </c>
      <c r="K1498" s="107">
        <f>K1497*(1+Tbill_YTM)^(1/52)</f>
        <v/>
      </c>
      <c r="L1498" s="67" t="n"/>
      <c r="M1498" s="104" t="n">
        <v>41792</v>
      </c>
      <c r="N1498" s="108">
        <f>N1497*($I1498/$I1497)</f>
        <v/>
      </c>
      <c r="O1498" s="108">
        <f t="array" ref="O1498">IF(YEAR(M1498)&lt;&gt;YEAR(M1497),IF(O1497&gt;INDEX(Table2xAcq.1[],_xlfn.AGGREGATE(15,6,(ROW(Tableyear1[])-ROW(INDEX(Tableyear1[],1,1))+1)/(YEAR(Tableyear1[])=YEAR(M1497)),1)),O1497-(O1497-INDEX(Table2xAcq.1[],_xlfn.AGGREGATE(15,6,(ROW(Tableyear1[])-ROW(INDEX(Tableyear1[],1,1))+1)/(YEAR(Tableyear1[])=YEAR(M1497)),1)))*$C$25,O1497+MAX($Q$2:Q1497)*$C$19),O1497)*($J1498/$J1497)</f>
        <v/>
      </c>
      <c r="P1498" s="108">
        <f t="array" ref="P1498">IF(YEAR(M1498)&lt;&gt;YEAR(M1497),IF(O1497&gt;INDEX(Table2xAcq.1[],_xlfn.AGGREGATE(15,6,(ROW(Tableyear1[])-ROW(INDEX(Tableyear1[],1,1))+1)/(YEAR(Tableyear1[])=YEAR(M1497)),1)),P1497+(O1497-INDEX(Table2xAcq.1[],_xlfn.AGGREGATE(15,6,(ROW(Tableyear1[])-ROW(INDEX(Tableyear1[],1,1))+1)/(YEAR(Tableyear1[])=YEAR(M1497)),1)))*$C$25,P1497-MAX($Q$2:Q1497)*$C$19),P1497)*(1+Tbill_YTM)^(1/52)</f>
        <v/>
      </c>
      <c r="Q1498" s="72">
        <f>SUM(N1498:P1498)</f>
        <v/>
      </c>
      <c r="R1498" s="72">
        <f>IF(YEAR(M1498)&lt;&gt;YEAR(M1497), R1497*EXP($C$20/52)+(-MAX(Q$2:Q1497)*$C$19), R1497*EXP($C$20/52))</f>
        <v/>
      </c>
      <c r="S1498" s="73">
        <f>Q1498/-R1498</f>
        <v/>
      </c>
      <c r="T1498" s="67" t="n"/>
      <c r="U1498" s="67" t="n"/>
      <c r="V1498" s="67" t="n"/>
    </row>
    <row r="1499">
      <c r="H1499" s="104" t="n">
        <v>41799</v>
      </c>
      <c r="I1499" s="105" t="n">
        <v>3775.56005859375</v>
      </c>
      <c r="J1499" s="106" t="n">
        <v>6.72245121002197</v>
      </c>
      <c r="K1499" s="107">
        <f>K1498*(1+Tbill_YTM)^(1/52)</f>
        <v/>
      </c>
      <c r="L1499" s="67" t="n"/>
      <c r="M1499" s="104" t="n">
        <v>41799</v>
      </c>
      <c r="N1499" s="108">
        <f>N1498*($I1499/$I1498)</f>
        <v/>
      </c>
      <c r="O1499" s="108">
        <f t="array" ref="O1499">IF(YEAR(M1499)&lt;&gt;YEAR(M1498),IF(O1498&gt;INDEX(Table2xAcq.1[],_xlfn.AGGREGATE(15,6,(ROW(Tableyear1[])-ROW(INDEX(Tableyear1[],1,1))+1)/(YEAR(Tableyear1[])=YEAR(M1498)),1)),O1498-(O1498-INDEX(Table2xAcq.1[],_xlfn.AGGREGATE(15,6,(ROW(Tableyear1[])-ROW(INDEX(Tableyear1[],1,1))+1)/(YEAR(Tableyear1[])=YEAR(M1498)),1)))*$C$25,O1498+MAX($Q$2:Q1498)*$C$19),O1498)*($J1499/$J1498)</f>
        <v/>
      </c>
      <c r="P1499" s="108">
        <f t="array" ref="P1499">IF(YEAR(M1499)&lt;&gt;YEAR(M1498),IF(O1498&gt;INDEX(Table2xAcq.1[],_xlfn.AGGREGATE(15,6,(ROW(Tableyear1[])-ROW(INDEX(Tableyear1[],1,1))+1)/(YEAR(Tableyear1[])=YEAR(M1498)),1)),P1498+(O1498-INDEX(Table2xAcq.1[],_xlfn.AGGREGATE(15,6,(ROW(Tableyear1[])-ROW(INDEX(Tableyear1[],1,1))+1)/(YEAR(Tableyear1[])=YEAR(M1498)),1)))*$C$25,P1498-MAX($Q$2:Q1498)*$C$19),P1498)*(1+Tbill_YTM)^(1/52)</f>
        <v/>
      </c>
      <c r="Q1499" s="72">
        <f>SUM(N1499:P1499)</f>
        <v/>
      </c>
      <c r="R1499" s="72">
        <f>IF(YEAR(M1499)&lt;&gt;YEAR(M1498), R1498*EXP($C$20/52)+(-MAX(Q$2:Q1498)*$C$19), R1498*EXP($C$20/52))</f>
        <v/>
      </c>
      <c r="S1499" s="73">
        <f>Q1499/-R1499</f>
        <v/>
      </c>
      <c r="T1499" s="67" t="n"/>
      <c r="U1499" s="67" t="n"/>
      <c r="V1499" s="67" t="n"/>
    </row>
    <row r="1500">
      <c r="H1500" s="104" t="n">
        <v>41806</v>
      </c>
      <c r="I1500" s="105" t="n">
        <v>3802.63989257812</v>
      </c>
      <c r="J1500" s="106" t="n">
        <v>6.82005453109741</v>
      </c>
      <c r="K1500" s="107">
        <f>K1499*(1+Tbill_YTM)^(1/52)</f>
        <v/>
      </c>
      <c r="L1500" s="67" t="n"/>
      <c r="M1500" s="104" t="n">
        <v>41806</v>
      </c>
      <c r="N1500" s="108">
        <f>N1499*($I1500/$I1499)</f>
        <v/>
      </c>
      <c r="O1500" s="108">
        <f t="array" ref="O1500">IF(YEAR(M1500)&lt;&gt;YEAR(M1499),IF(O1499&gt;INDEX(Table2xAcq.1[],_xlfn.AGGREGATE(15,6,(ROW(Tableyear1[])-ROW(INDEX(Tableyear1[],1,1))+1)/(YEAR(Tableyear1[])=YEAR(M1499)),1)),O1499-(O1499-INDEX(Table2xAcq.1[],_xlfn.AGGREGATE(15,6,(ROW(Tableyear1[])-ROW(INDEX(Tableyear1[],1,1))+1)/(YEAR(Tableyear1[])=YEAR(M1499)),1)))*$C$25,O1499+MAX($Q$2:Q1499)*$C$19),O1499)*($J1500/$J1499)</f>
        <v/>
      </c>
      <c r="P1500" s="108">
        <f t="array" ref="P1500">IF(YEAR(M1500)&lt;&gt;YEAR(M1499),IF(O1499&gt;INDEX(Table2xAcq.1[],_xlfn.AGGREGATE(15,6,(ROW(Tableyear1[])-ROW(INDEX(Tableyear1[],1,1))+1)/(YEAR(Tableyear1[])=YEAR(M1499)),1)),P1499+(O1499-INDEX(Table2xAcq.1[],_xlfn.AGGREGATE(15,6,(ROW(Tableyear1[])-ROW(INDEX(Tableyear1[],1,1))+1)/(YEAR(Tableyear1[])=YEAR(M1499)),1)))*$C$25,P1499-MAX($Q$2:Q1499)*$C$19),P1499)*(1+Tbill_YTM)^(1/52)</f>
        <v/>
      </c>
      <c r="Q1500" s="72">
        <f>SUM(N1500:P1500)</f>
        <v/>
      </c>
      <c r="R1500" s="72">
        <f>IF(YEAR(M1500)&lt;&gt;YEAR(M1499), R1499*EXP($C$20/52)+(-MAX(Q$2:Q1499)*$C$19), R1499*EXP($C$20/52))</f>
        <v/>
      </c>
      <c r="S1500" s="73">
        <f>Q1500/-R1500</f>
        <v/>
      </c>
      <c r="T1500" s="67" t="n"/>
      <c r="U1500" s="67" t="n"/>
      <c r="V1500" s="67" t="n"/>
    </row>
    <row r="1501">
      <c r="H1501" s="104" t="n">
        <v>41813</v>
      </c>
      <c r="I1501" s="105" t="n">
        <v>3844.43994140625</v>
      </c>
      <c r="J1501" s="106" t="n">
        <v>6.95142269134521</v>
      </c>
      <c r="K1501" s="107">
        <f>K1500*(1+Tbill_YTM)^(1/52)</f>
        <v/>
      </c>
      <c r="L1501" s="67" t="n"/>
      <c r="M1501" s="104" t="n">
        <v>41813</v>
      </c>
      <c r="N1501" s="108">
        <f>N1500*($I1501/$I1500)</f>
        <v/>
      </c>
      <c r="O1501" s="108">
        <f t="array" ref="O1501">IF(YEAR(M1501)&lt;&gt;YEAR(M1500),IF(O1500&gt;INDEX(Table2xAcq.1[],_xlfn.AGGREGATE(15,6,(ROW(Tableyear1[])-ROW(INDEX(Tableyear1[],1,1))+1)/(YEAR(Tableyear1[])=YEAR(M1500)),1)),O1500-(O1500-INDEX(Table2xAcq.1[],_xlfn.AGGREGATE(15,6,(ROW(Tableyear1[])-ROW(INDEX(Tableyear1[],1,1))+1)/(YEAR(Tableyear1[])=YEAR(M1500)),1)))*$C$25,O1500+MAX($Q$2:Q1500)*$C$19),O1500)*($J1501/$J1500)</f>
        <v/>
      </c>
      <c r="P1501" s="108">
        <f t="array" ref="P1501">IF(YEAR(M1501)&lt;&gt;YEAR(M1500),IF(O1500&gt;INDEX(Table2xAcq.1[],_xlfn.AGGREGATE(15,6,(ROW(Tableyear1[])-ROW(INDEX(Tableyear1[],1,1))+1)/(YEAR(Tableyear1[])=YEAR(M1500)),1)),P1500+(O1500-INDEX(Table2xAcq.1[],_xlfn.AGGREGATE(15,6,(ROW(Tableyear1[])-ROW(INDEX(Tableyear1[],1,1))+1)/(YEAR(Tableyear1[])=YEAR(M1500)),1)))*$C$25,P1500-MAX($Q$2:Q1500)*$C$19),P1500)*(1+Tbill_YTM)^(1/52)</f>
        <v/>
      </c>
      <c r="Q1501" s="72">
        <f>SUM(N1501:P1501)</f>
        <v/>
      </c>
      <c r="R1501" s="72">
        <f>IF(YEAR(M1501)&lt;&gt;YEAR(M1500), R1500*EXP($C$20/52)+(-MAX(Q$2:Q1500)*$C$19), R1500*EXP($C$20/52))</f>
        <v/>
      </c>
      <c r="S1501" s="73">
        <f>Q1501/-R1501</f>
        <v/>
      </c>
      <c r="T1501" s="67" t="n"/>
      <c r="U1501" s="67" t="n"/>
      <c r="V1501" s="67" t="n"/>
    </row>
    <row r="1502">
      <c r="H1502" s="104" t="n">
        <v>41820</v>
      </c>
      <c r="I1502" s="105" t="n">
        <v>3923.01000976562</v>
      </c>
      <c r="J1502" s="106" t="n">
        <v>7.25108861923217</v>
      </c>
      <c r="K1502" s="107">
        <f>K1501*(1+Tbill_YTM)^(1/52)</f>
        <v/>
      </c>
      <c r="L1502" s="67" t="n"/>
      <c r="M1502" s="104" t="n">
        <v>41820</v>
      </c>
      <c r="N1502" s="108">
        <f>N1501*($I1502/$I1501)</f>
        <v/>
      </c>
      <c r="O1502" s="108">
        <f t="array" ref="O1502">IF(YEAR(M1502)&lt;&gt;YEAR(M1501),IF(O1501&gt;INDEX(Table2xAcq.1[],_xlfn.AGGREGATE(15,6,(ROW(Tableyear1[])-ROW(INDEX(Tableyear1[],1,1))+1)/(YEAR(Tableyear1[])=YEAR(M1501)),1)),O1501-(O1501-INDEX(Table2xAcq.1[],_xlfn.AGGREGATE(15,6,(ROW(Tableyear1[])-ROW(INDEX(Tableyear1[],1,1))+1)/(YEAR(Tableyear1[])=YEAR(M1501)),1)))*$C$25,O1501+MAX($Q$2:Q1501)*$C$19),O1501)*($J1502/$J1501)</f>
        <v/>
      </c>
      <c r="P1502" s="108">
        <f t="array" ref="P1502">IF(YEAR(M1502)&lt;&gt;YEAR(M1501),IF(O1501&gt;INDEX(Table2xAcq.1[],_xlfn.AGGREGATE(15,6,(ROW(Tableyear1[])-ROW(INDEX(Tableyear1[],1,1))+1)/(YEAR(Tableyear1[])=YEAR(M1501)),1)),P1501+(O1501-INDEX(Table2xAcq.1[],_xlfn.AGGREGATE(15,6,(ROW(Tableyear1[])-ROW(INDEX(Tableyear1[],1,1))+1)/(YEAR(Tableyear1[])=YEAR(M1501)),1)))*$C$25,P1501-MAX($Q$2:Q1501)*$C$19),P1501)*(1+Tbill_YTM)^(1/52)</f>
        <v/>
      </c>
      <c r="Q1502" s="72">
        <f>SUM(N1502:P1502)</f>
        <v/>
      </c>
      <c r="R1502" s="72">
        <f>IF(YEAR(M1502)&lt;&gt;YEAR(M1501), R1501*EXP($C$20/52)+(-MAX(Q$2:Q1501)*$C$19), R1501*EXP($C$20/52))</f>
        <v/>
      </c>
      <c r="S1502" s="73">
        <f>Q1502/-R1502</f>
        <v/>
      </c>
      <c r="T1502" s="67" t="n"/>
      <c r="U1502" s="67" t="n"/>
      <c r="V1502" s="67" t="n"/>
    </row>
    <row r="1503">
      <c r="H1503" s="104" t="n">
        <v>41827</v>
      </c>
      <c r="I1503" s="105" t="n">
        <v>3904.580078125</v>
      </c>
      <c r="J1503" s="106" t="n">
        <v>7.18222284317016</v>
      </c>
      <c r="K1503" s="107">
        <f>K1502*(1+Tbill_YTM)^(1/52)</f>
        <v/>
      </c>
      <c r="L1503" s="67" t="n"/>
      <c r="M1503" s="104" t="n">
        <v>41827</v>
      </c>
      <c r="N1503" s="108">
        <f>N1502*($I1503/$I1502)</f>
        <v/>
      </c>
      <c r="O1503" s="108">
        <f t="array" ref="O1503">IF(YEAR(M1503)&lt;&gt;YEAR(M1502),IF(O1502&gt;INDEX(Table2xAcq.1[],_xlfn.AGGREGATE(15,6,(ROW(Tableyear1[])-ROW(INDEX(Tableyear1[],1,1))+1)/(YEAR(Tableyear1[])=YEAR(M1502)),1)),O1502-(O1502-INDEX(Table2xAcq.1[],_xlfn.AGGREGATE(15,6,(ROW(Tableyear1[])-ROW(INDEX(Tableyear1[],1,1))+1)/(YEAR(Tableyear1[])=YEAR(M1502)),1)))*$C$25,O1502+MAX($Q$2:Q1502)*$C$19),O1502)*($J1503/$J1502)</f>
        <v/>
      </c>
      <c r="P1503" s="108">
        <f t="array" ref="P1503">IF(YEAR(M1503)&lt;&gt;YEAR(M1502),IF(O1502&gt;INDEX(Table2xAcq.1[],_xlfn.AGGREGATE(15,6,(ROW(Tableyear1[])-ROW(INDEX(Tableyear1[],1,1))+1)/(YEAR(Tableyear1[])=YEAR(M1502)),1)),P1502+(O1502-INDEX(Table2xAcq.1[],_xlfn.AGGREGATE(15,6,(ROW(Tableyear1[])-ROW(INDEX(Tableyear1[],1,1))+1)/(YEAR(Tableyear1[])=YEAR(M1502)),1)))*$C$25,P1502-MAX($Q$2:Q1502)*$C$19),P1502)*(1+Tbill_YTM)^(1/52)</f>
        <v/>
      </c>
      <c r="Q1503" s="72">
        <f>SUM(N1503:P1503)</f>
        <v/>
      </c>
      <c r="R1503" s="72">
        <f>IF(YEAR(M1503)&lt;&gt;YEAR(M1502), R1502*EXP($C$20/52)+(-MAX(Q$2:Q1502)*$C$19), R1502*EXP($C$20/52))</f>
        <v/>
      </c>
      <c r="S1503" s="73">
        <f>Q1503/-R1503</f>
        <v/>
      </c>
      <c r="T1503" s="67" t="n"/>
      <c r="U1503" s="67" t="n"/>
      <c r="V1503" s="67" t="n"/>
    </row>
    <row r="1504">
      <c r="H1504" s="104" t="n">
        <v>41834</v>
      </c>
      <c r="I1504" s="105" t="n">
        <v>3939.88989257812</v>
      </c>
      <c r="J1504" s="106" t="n">
        <v>7.30581283569335</v>
      </c>
      <c r="K1504" s="107">
        <f>K1503*(1+Tbill_YTM)^(1/52)</f>
        <v/>
      </c>
      <c r="L1504" s="67" t="n"/>
      <c r="M1504" s="104" t="n">
        <v>41834</v>
      </c>
      <c r="N1504" s="108">
        <f>N1503*($I1504/$I1503)</f>
        <v/>
      </c>
      <c r="O1504" s="108">
        <f t="array" ref="O1504">IF(YEAR(M1504)&lt;&gt;YEAR(M1503),IF(O1503&gt;INDEX(Table2xAcq.1[],_xlfn.AGGREGATE(15,6,(ROW(Tableyear1[])-ROW(INDEX(Tableyear1[],1,1))+1)/(YEAR(Tableyear1[])=YEAR(M1503)),1)),O1503-(O1503-INDEX(Table2xAcq.1[],_xlfn.AGGREGATE(15,6,(ROW(Tableyear1[])-ROW(INDEX(Tableyear1[],1,1))+1)/(YEAR(Tableyear1[])=YEAR(M1503)),1)))*$C$25,O1503+MAX($Q$2:Q1503)*$C$19),O1503)*($J1504/$J1503)</f>
        <v/>
      </c>
      <c r="P1504" s="108">
        <f t="array" ref="P1504">IF(YEAR(M1504)&lt;&gt;YEAR(M1503),IF(O1503&gt;INDEX(Table2xAcq.1[],_xlfn.AGGREGATE(15,6,(ROW(Tableyear1[])-ROW(INDEX(Tableyear1[],1,1))+1)/(YEAR(Tableyear1[])=YEAR(M1503)),1)),P1503+(O1503-INDEX(Table2xAcq.1[],_xlfn.AGGREGATE(15,6,(ROW(Tableyear1[])-ROW(INDEX(Tableyear1[],1,1))+1)/(YEAR(Tableyear1[])=YEAR(M1503)),1)))*$C$25,P1503-MAX($Q$2:Q1503)*$C$19),P1503)*(1+Tbill_YTM)^(1/52)</f>
        <v/>
      </c>
      <c r="Q1504" s="72">
        <f>SUM(N1504:P1504)</f>
        <v/>
      </c>
      <c r="R1504" s="72">
        <f>IF(YEAR(M1504)&lt;&gt;YEAR(M1503), R1503*EXP($C$20/52)+(-MAX(Q$2:Q1503)*$C$19), R1503*EXP($C$20/52))</f>
        <v/>
      </c>
      <c r="S1504" s="73">
        <f>Q1504/-R1504</f>
        <v/>
      </c>
      <c r="T1504" s="67" t="n"/>
      <c r="U1504" s="67" t="n"/>
      <c r="V1504" s="67" t="n"/>
    </row>
    <row r="1505">
      <c r="H1505" s="104" t="n">
        <v>41841</v>
      </c>
      <c r="I1505" s="105" t="n">
        <v>3965.169921875</v>
      </c>
      <c r="J1505" s="106" t="n">
        <v>7.39804172515869</v>
      </c>
      <c r="K1505" s="107">
        <f>K1504*(1+Tbill_YTM)^(1/52)</f>
        <v/>
      </c>
      <c r="L1505" s="67" t="n"/>
      <c r="M1505" s="104" t="n">
        <v>41841</v>
      </c>
      <c r="N1505" s="108">
        <f>N1504*($I1505/$I1504)</f>
        <v/>
      </c>
      <c r="O1505" s="108">
        <f t="array" ref="O1505">IF(YEAR(M1505)&lt;&gt;YEAR(M1504),IF(O1504&gt;INDEX(Table2xAcq.1[],_xlfn.AGGREGATE(15,6,(ROW(Tableyear1[])-ROW(INDEX(Tableyear1[],1,1))+1)/(YEAR(Tableyear1[])=YEAR(M1504)),1)),O1504-(O1504-INDEX(Table2xAcq.1[],_xlfn.AGGREGATE(15,6,(ROW(Tableyear1[])-ROW(INDEX(Tableyear1[],1,1))+1)/(YEAR(Tableyear1[])=YEAR(M1504)),1)))*$C$25,O1504+MAX($Q$2:Q1504)*$C$19),O1504)*($J1505/$J1504)</f>
        <v/>
      </c>
      <c r="P1505" s="108">
        <f t="array" ref="P1505">IF(YEAR(M1505)&lt;&gt;YEAR(M1504),IF(O1504&gt;INDEX(Table2xAcq.1[],_xlfn.AGGREGATE(15,6,(ROW(Tableyear1[])-ROW(INDEX(Tableyear1[],1,1))+1)/(YEAR(Tableyear1[])=YEAR(M1504)),1)),P1504+(O1504-INDEX(Table2xAcq.1[],_xlfn.AGGREGATE(15,6,(ROW(Tableyear1[])-ROW(INDEX(Tableyear1[],1,1))+1)/(YEAR(Tableyear1[])=YEAR(M1504)),1)))*$C$25,P1504-MAX($Q$2:Q1504)*$C$19),P1504)*(1+Tbill_YTM)^(1/52)</f>
        <v/>
      </c>
      <c r="Q1505" s="72">
        <f>SUM(N1505:P1505)</f>
        <v/>
      </c>
      <c r="R1505" s="72">
        <f>IF(YEAR(M1505)&lt;&gt;YEAR(M1504), R1504*EXP($C$20/52)+(-MAX(Q$2:Q1504)*$C$19), R1504*EXP($C$20/52))</f>
        <v/>
      </c>
      <c r="S1505" s="73">
        <f>Q1505/-R1505</f>
        <v/>
      </c>
      <c r="T1505" s="67" t="n"/>
      <c r="U1505" s="67" t="n"/>
      <c r="V1505" s="67" t="n"/>
    </row>
    <row r="1506">
      <c r="H1506" s="104" t="n">
        <v>41848</v>
      </c>
      <c r="I1506" s="105" t="n">
        <v>3879.669921875</v>
      </c>
      <c r="J1506" s="106" t="n">
        <v>7.08630609512329</v>
      </c>
      <c r="K1506" s="107">
        <f>K1505*(1+Tbill_YTM)^(1/52)</f>
        <v/>
      </c>
      <c r="L1506" s="67" t="n"/>
      <c r="M1506" s="104" t="n">
        <v>41848</v>
      </c>
      <c r="N1506" s="108">
        <f>N1505*($I1506/$I1505)</f>
        <v/>
      </c>
      <c r="O1506" s="108">
        <f t="array" ref="O1506">IF(YEAR(M1506)&lt;&gt;YEAR(M1505),IF(O1505&gt;INDEX(Table2xAcq.1[],_xlfn.AGGREGATE(15,6,(ROW(Tableyear1[])-ROW(INDEX(Tableyear1[],1,1))+1)/(YEAR(Tableyear1[])=YEAR(M1505)),1)),O1505-(O1505-INDEX(Table2xAcq.1[],_xlfn.AGGREGATE(15,6,(ROW(Tableyear1[])-ROW(INDEX(Tableyear1[],1,1))+1)/(YEAR(Tableyear1[])=YEAR(M1505)),1)))*$C$25,O1505+MAX($Q$2:Q1505)*$C$19),O1505)*($J1506/$J1505)</f>
        <v/>
      </c>
      <c r="P1506" s="108">
        <f t="array" ref="P1506">IF(YEAR(M1506)&lt;&gt;YEAR(M1505),IF(O1505&gt;INDEX(Table2xAcq.1[],_xlfn.AGGREGATE(15,6,(ROW(Tableyear1[])-ROW(INDEX(Tableyear1[],1,1))+1)/(YEAR(Tableyear1[])=YEAR(M1505)),1)),P1505+(O1505-INDEX(Table2xAcq.1[],_xlfn.AGGREGATE(15,6,(ROW(Tableyear1[])-ROW(INDEX(Tableyear1[],1,1))+1)/(YEAR(Tableyear1[])=YEAR(M1505)),1)))*$C$25,P1505-MAX($Q$2:Q1505)*$C$19),P1505)*(1+Tbill_YTM)^(1/52)</f>
        <v/>
      </c>
      <c r="Q1506" s="72">
        <f>SUM(N1506:P1506)</f>
        <v/>
      </c>
      <c r="R1506" s="72">
        <f>IF(YEAR(M1506)&lt;&gt;YEAR(M1505), R1505*EXP($C$20/52)+(-MAX(Q$2:Q1505)*$C$19), R1505*EXP($C$20/52))</f>
        <v/>
      </c>
      <c r="S1506" s="73">
        <f>Q1506/-R1506</f>
        <v/>
      </c>
      <c r="T1506" s="67" t="n"/>
      <c r="U1506" s="67" t="n"/>
      <c r="V1506" s="67" t="n"/>
    </row>
    <row r="1507">
      <c r="H1507" s="104" t="n">
        <v>41855</v>
      </c>
      <c r="I1507" s="105" t="n">
        <v>3888.09008789062</v>
      </c>
      <c r="J1507" s="106" t="n">
        <v>7.1145896911621</v>
      </c>
      <c r="K1507" s="107">
        <f>K1506*(1+Tbill_YTM)^(1/52)</f>
        <v/>
      </c>
      <c r="L1507" s="67" t="n"/>
      <c r="M1507" s="104" t="n">
        <v>41855</v>
      </c>
      <c r="N1507" s="108">
        <f>N1506*($I1507/$I1506)</f>
        <v/>
      </c>
      <c r="O1507" s="108">
        <f t="array" ref="O1507">IF(YEAR(M1507)&lt;&gt;YEAR(M1506),IF(O1506&gt;INDEX(Table2xAcq.1[],_xlfn.AGGREGATE(15,6,(ROW(Tableyear1[])-ROW(INDEX(Tableyear1[],1,1))+1)/(YEAR(Tableyear1[])=YEAR(M1506)),1)),O1506-(O1506-INDEX(Table2xAcq.1[],_xlfn.AGGREGATE(15,6,(ROW(Tableyear1[])-ROW(INDEX(Tableyear1[],1,1))+1)/(YEAR(Tableyear1[])=YEAR(M1506)),1)))*$C$25,O1506+MAX($Q$2:Q1506)*$C$19),O1506)*($J1507/$J1506)</f>
        <v/>
      </c>
      <c r="P1507" s="108">
        <f t="array" ref="P1507">IF(YEAR(M1507)&lt;&gt;YEAR(M1506),IF(O1506&gt;INDEX(Table2xAcq.1[],_xlfn.AGGREGATE(15,6,(ROW(Tableyear1[])-ROW(INDEX(Tableyear1[],1,1))+1)/(YEAR(Tableyear1[])=YEAR(M1506)),1)),P1506+(O1506-INDEX(Table2xAcq.1[],_xlfn.AGGREGATE(15,6,(ROW(Tableyear1[])-ROW(INDEX(Tableyear1[],1,1))+1)/(YEAR(Tableyear1[])=YEAR(M1506)),1)))*$C$25,P1506-MAX($Q$2:Q1506)*$C$19),P1506)*(1+Tbill_YTM)^(1/52)</f>
        <v/>
      </c>
      <c r="Q1507" s="72">
        <f>SUM(N1507:P1507)</f>
        <v/>
      </c>
      <c r="R1507" s="72">
        <f>IF(YEAR(M1507)&lt;&gt;YEAR(M1506), R1506*EXP($C$20/52)+(-MAX(Q$2:Q1506)*$C$19), R1506*EXP($C$20/52))</f>
        <v/>
      </c>
      <c r="S1507" s="73">
        <f>Q1507/-R1507</f>
        <v/>
      </c>
      <c r="T1507" s="67" t="n"/>
      <c r="U1507" s="67" t="n"/>
      <c r="V1507" s="67" t="n"/>
    </row>
    <row r="1508">
      <c r="H1508" s="104" t="n">
        <v>41862</v>
      </c>
      <c r="I1508" s="105" t="n">
        <v>3987.51000976562</v>
      </c>
      <c r="J1508" s="106" t="n">
        <v>7.49149942398071</v>
      </c>
      <c r="K1508" s="107">
        <f>K1507*(1+Tbill_YTM)^(1/52)</f>
        <v/>
      </c>
      <c r="L1508" s="67" t="n"/>
      <c r="M1508" s="104" t="n">
        <v>41862</v>
      </c>
      <c r="N1508" s="108">
        <f>N1507*($I1508/$I1507)</f>
        <v/>
      </c>
      <c r="O1508" s="108">
        <f t="array" ref="O1508">IF(YEAR(M1508)&lt;&gt;YEAR(M1507),IF(O1507&gt;INDEX(Table2xAcq.1[],_xlfn.AGGREGATE(15,6,(ROW(Tableyear1[])-ROW(INDEX(Tableyear1[],1,1))+1)/(YEAR(Tableyear1[])=YEAR(M1507)),1)),O1507-(O1507-INDEX(Table2xAcq.1[],_xlfn.AGGREGATE(15,6,(ROW(Tableyear1[])-ROW(INDEX(Tableyear1[],1,1))+1)/(YEAR(Tableyear1[])=YEAR(M1507)),1)))*$C$25,O1507+MAX($Q$2:Q1507)*$C$19),O1507)*($J1508/$J1507)</f>
        <v/>
      </c>
      <c r="P1508" s="108">
        <f t="array" ref="P1508">IF(YEAR(M1508)&lt;&gt;YEAR(M1507),IF(O1507&gt;INDEX(Table2xAcq.1[],_xlfn.AGGREGATE(15,6,(ROW(Tableyear1[])-ROW(INDEX(Tableyear1[],1,1))+1)/(YEAR(Tableyear1[])=YEAR(M1507)),1)),P1507+(O1507-INDEX(Table2xAcq.1[],_xlfn.AGGREGATE(15,6,(ROW(Tableyear1[])-ROW(INDEX(Tableyear1[],1,1))+1)/(YEAR(Tableyear1[])=YEAR(M1507)),1)))*$C$25,P1507-MAX($Q$2:Q1507)*$C$19),P1507)*(1+Tbill_YTM)^(1/52)</f>
        <v/>
      </c>
      <c r="Q1508" s="72">
        <f>SUM(N1508:P1508)</f>
        <v/>
      </c>
      <c r="R1508" s="72">
        <f>IF(YEAR(M1508)&lt;&gt;YEAR(M1507), R1507*EXP($C$20/52)+(-MAX(Q$2:Q1507)*$C$19), R1507*EXP($C$20/52))</f>
        <v/>
      </c>
      <c r="S1508" s="73">
        <f>Q1508/-R1508</f>
        <v/>
      </c>
      <c r="T1508" s="67" t="n"/>
      <c r="U1508" s="67" t="n"/>
      <c r="V1508" s="67" t="n"/>
    </row>
    <row r="1509">
      <c r="H1509" s="104" t="n">
        <v>41869</v>
      </c>
      <c r="I1509" s="105" t="n">
        <v>4052.75</v>
      </c>
      <c r="J1509" s="106" t="n">
        <v>7.74605321884155</v>
      </c>
      <c r="K1509" s="107">
        <f>K1508*(1+Tbill_YTM)^(1/52)</f>
        <v/>
      </c>
      <c r="L1509" s="67" t="n"/>
      <c r="M1509" s="104" t="n">
        <v>41869</v>
      </c>
      <c r="N1509" s="108">
        <f>N1508*($I1509/$I1508)</f>
        <v/>
      </c>
      <c r="O1509" s="108">
        <f t="array" ref="O1509">IF(YEAR(M1509)&lt;&gt;YEAR(M1508),IF(O1508&gt;INDEX(Table2xAcq.1[],_xlfn.AGGREGATE(15,6,(ROW(Tableyear1[])-ROW(INDEX(Tableyear1[],1,1))+1)/(YEAR(Tableyear1[])=YEAR(M1508)),1)),O1508-(O1508-INDEX(Table2xAcq.1[],_xlfn.AGGREGATE(15,6,(ROW(Tableyear1[])-ROW(INDEX(Tableyear1[],1,1))+1)/(YEAR(Tableyear1[])=YEAR(M1508)),1)))*$C$25,O1508+MAX($Q$2:Q1508)*$C$19),O1508)*($J1509/$J1508)</f>
        <v/>
      </c>
      <c r="P1509" s="108">
        <f t="array" ref="P1509">IF(YEAR(M1509)&lt;&gt;YEAR(M1508),IF(O1508&gt;INDEX(Table2xAcq.1[],_xlfn.AGGREGATE(15,6,(ROW(Tableyear1[])-ROW(INDEX(Tableyear1[],1,1))+1)/(YEAR(Tableyear1[])=YEAR(M1508)),1)),P1508+(O1508-INDEX(Table2xAcq.1[],_xlfn.AGGREGATE(15,6,(ROW(Tableyear1[])-ROW(INDEX(Tableyear1[],1,1))+1)/(YEAR(Tableyear1[])=YEAR(M1508)),1)))*$C$25,P1508-MAX($Q$2:Q1508)*$C$19),P1508)*(1+Tbill_YTM)^(1/52)</f>
        <v/>
      </c>
      <c r="Q1509" s="72">
        <f>SUM(N1509:P1509)</f>
        <v/>
      </c>
      <c r="R1509" s="72">
        <f>IF(YEAR(M1509)&lt;&gt;YEAR(M1508), R1508*EXP($C$20/52)+(-MAX(Q$2:Q1508)*$C$19), R1508*EXP($C$20/52))</f>
        <v/>
      </c>
      <c r="S1509" s="73">
        <f>Q1509/-R1509</f>
        <v/>
      </c>
      <c r="T1509" s="67" t="n"/>
      <c r="U1509" s="67" t="n"/>
      <c r="V1509" s="67" t="n"/>
    </row>
    <row r="1510">
      <c r="H1510" s="104" t="n">
        <v>41876</v>
      </c>
      <c r="I1510" s="105" t="n">
        <v>4082.56005859375</v>
      </c>
      <c r="J1510" s="106" t="n">
        <v>7.86164999008178</v>
      </c>
      <c r="K1510" s="107">
        <f>K1509*(1+Tbill_YTM)^(1/52)</f>
        <v/>
      </c>
      <c r="L1510" s="67" t="n"/>
      <c r="M1510" s="104" t="n">
        <v>41876</v>
      </c>
      <c r="N1510" s="108">
        <f>N1509*($I1510/$I1509)</f>
        <v/>
      </c>
      <c r="O1510" s="108">
        <f t="array" ref="O1510">IF(YEAR(M1510)&lt;&gt;YEAR(M1509),IF(O1509&gt;INDEX(Table2xAcq.1[],_xlfn.AGGREGATE(15,6,(ROW(Tableyear1[])-ROW(INDEX(Tableyear1[],1,1))+1)/(YEAR(Tableyear1[])=YEAR(M1509)),1)),O1509-(O1509-INDEX(Table2xAcq.1[],_xlfn.AGGREGATE(15,6,(ROW(Tableyear1[])-ROW(INDEX(Tableyear1[],1,1))+1)/(YEAR(Tableyear1[])=YEAR(M1509)),1)))*$C$25,O1509+MAX($Q$2:Q1509)*$C$19),O1509)*($J1510/$J1509)</f>
        <v/>
      </c>
      <c r="P1510" s="108">
        <f t="array" ref="P1510">IF(YEAR(M1510)&lt;&gt;YEAR(M1509),IF(O1509&gt;INDEX(Table2xAcq.1[],_xlfn.AGGREGATE(15,6,(ROW(Tableyear1[])-ROW(INDEX(Tableyear1[],1,1))+1)/(YEAR(Tableyear1[])=YEAR(M1509)),1)),P1509+(O1509-INDEX(Table2xAcq.1[],_xlfn.AGGREGATE(15,6,(ROW(Tableyear1[])-ROW(INDEX(Tableyear1[],1,1))+1)/(YEAR(Tableyear1[])=YEAR(M1509)),1)))*$C$25,P1509-MAX($Q$2:Q1509)*$C$19),P1509)*(1+Tbill_YTM)^(1/52)</f>
        <v/>
      </c>
      <c r="Q1510" s="72">
        <f>SUM(N1510:P1510)</f>
        <v/>
      </c>
      <c r="R1510" s="72">
        <f>IF(YEAR(M1510)&lt;&gt;YEAR(M1509), R1509*EXP($C$20/52)+(-MAX(Q$2:Q1509)*$C$19), R1509*EXP($C$20/52))</f>
        <v/>
      </c>
      <c r="S1510" s="73">
        <f>Q1510/-R1510</f>
        <v/>
      </c>
      <c r="T1510" s="67" t="n"/>
      <c r="U1510" s="67" t="n"/>
      <c r="V1510" s="67" t="n"/>
    </row>
    <row r="1511">
      <c r="H1511" s="104" t="n">
        <v>41883</v>
      </c>
      <c r="I1511" s="105" t="n">
        <v>4089.919921875</v>
      </c>
      <c r="J1511" s="106" t="n">
        <v>7.88009452819824</v>
      </c>
      <c r="K1511" s="107">
        <f>K1510*(1+Tbill_YTM)^(1/52)</f>
        <v/>
      </c>
      <c r="L1511" s="67" t="n"/>
      <c r="M1511" s="104" t="n">
        <v>41883</v>
      </c>
      <c r="N1511" s="108">
        <f>N1510*($I1511/$I1510)</f>
        <v/>
      </c>
      <c r="O1511" s="108">
        <f t="array" ref="O1511">IF(YEAR(M1511)&lt;&gt;YEAR(M1510),IF(O1510&gt;INDEX(Table2xAcq.1[],_xlfn.AGGREGATE(15,6,(ROW(Tableyear1[])-ROW(INDEX(Tableyear1[],1,1))+1)/(YEAR(Tableyear1[])=YEAR(M1510)),1)),O1510-(O1510-INDEX(Table2xAcq.1[],_xlfn.AGGREGATE(15,6,(ROW(Tableyear1[])-ROW(INDEX(Tableyear1[],1,1))+1)/(YEAR(Tableyear1[])=YEAR(M1510)),1)))*$C$25,O1510+MAX($Q$2:Q1510)*$C$19),O1510)*($J1511/$J1510)</f>
        <v/>
      </c>
      <c r="P1511" s="108">
        <f t="array" ref="P1511">IF(YEAR(M1511)&lt;&gt;YEAR(M1510),IF(O1510&gt;INDEX(Table2xAcq.1[],_xlfn.AGGREGATE(15,6,(ROW(Tableyear1[])-ROW(INDEX(Tableyear1[],1,1))+1)/(YEAR(Tableyear1[])=YEAR(M1510)),1)),P1510+(O1510-INDEX(Table2xAcq.1[],_xlfn.AGGREGATE(15,6,(ROW(Tableyear1[])-ROW(INDEX(Tableyear1[],1,1))+1)/(YEAR(Tableyear1[])=YEAR(M1510)),1)))*$C$25,P1510-MAX($Q$2:Q1510)*$C$19),P1510)*(1+Tbill_YTM)^(1/52)</f>
        <v/>
      </c>
      <c r="Q1511" s="72">
        <f>SUM(N1511:P1511)</f>
        <v/>
      </c>
      <c r="R1511" s="72">
        <f>IF(YEAR(M1511)&lt;&gt;YEAR(M1510), R1510*EXP($C$20/52)+(-MAX(Q$2:Q1510)*$C$19), R1510*EXP($C$20/52))</f>
        <v/>
      </c>
      <c r="S1511" s="73">
        <f>Q1511/-R1511</f>
        <v/>
      </c>
      <c r="T1511" s="67" t="n"/>
      <c r="U1511" s="67" t="n"/>
      <c r="V1511" s="67" t="n"/>
    </row>
    <row r="1512">
      <c r="H1512" s="104" t="n">
        <v>41890</v>
      </c>
      <c r="I1512" s="105" t="n">
        <v>4069.22998046875</v>
      </c>
      <c r="J1512" s="106" t="n">
        <v>7.8069257736206</v>
      </c>
      <c r="K1512" s="107">
        <f>K1511*(1+Tbill_YTM)^(1/52)</f>
        <v/>
      </c>
      <c r="L1512" s="67" t="n"/>
      <c r="M1512" s="104" t="n">
        <v>41890</v>
      </c>
      <c r="N1512" s="108">
        <f>N1511*($I1512/$I1511)</f>
        <v/>
      </c>
      <c r="O1512" s="108">
        <f t="array" ref="O1512">IF(YEAR(M1512)&lt;&gt;YEAR(M1511),IF(O1511&gt;INDEX(Table2xAcq.1[],_xlfn.AGGREGATE(15,6,(ROW(Tableyear1[])-ROW(INDEX(Tableyear1[],1,1))+1)/(YEAR(Tableyear1[])=YEAR(M1511)),1)),O1511-(O1511-INDEX(Table2xAcq.1[],_xlfn.AGGREGATE(15,6,(ROW(Tableyear1[])-ROW(INDEX(Tableyear1[],1,1))+1)/(YEAR(Tableyear1[])=YEAR(M1511)),1)))*$C$25,O1511+MAX($Q$2:Q1511)*$C$19),O1511)*($J1512/$J1511)</f>
        <v/>
      </c>
      <c r="P1512" s="108">
        <f t="array" ref="P1512">IF(YEAR(M1512)&lt;&gt;YEAR(M1511),IF(O1511&gt;INDEX(Table2xAcq.1[],_xlfn.AGGREGATE(15,6,(ROW(Tableyear1[])-ROW(INDEX(Tableyear1[],1,1))+1)/(YEAR(Tableyear1[])=YEAR(M1511)),1)),P1511+(O1511-INDEX(Table2xAcq.1[],_xlfn.AGGREGATE(15,6,(ROW(Tableyear1[])-ROW(INDEX(Tableyear1[],1,1))+1)/(YEAR(Tableyear1[])=YEAR(M1511)),1)))*$C$25,P1511-MAX($Q$2:Q1511)*$C$19),P1511)*(1+Tbill_YTM)^(1/52)</f>
        <v/>
      </c>
      <c r="Q1512" s="72">
        <f>SUM(N1512:P1512)</f>
        <v/>
      </c>
      <c r="R1512" s="72">
        <f>IF(YEAR(M1512)&lt;&gt;YEAR(M1511), R1511*EXP($C$20/52)+(-MAX(Q$2:Q1511)*$C$19), R1511*EXP($C$20/52))</f>
        <v/>
      </c>
      <c r="S1512" s="73">
        <f>Q1512/-R1512</f>
        <v/>
      </c>
      <c r="T1512" s="67" t="n"/>
      <c r="U1512" s="67" t="n"/>
      <c r="V1512" s="67" t="n"/>
    </row>
    <row r="1513">
      <c r="H1513" s="104" t="n">
        <v>41897</v>
      </c>
      <c r="I1513" s="105" t="n">
        <v>4100.08984375</v>
      </c>
      <c r="J1513" s="106" t="n">
        <v>7.91514110565185</v>
      </c>
      <c r="K1513" s="107">
        <f>K1512*(1+Tbill_YTM)^(1/52)</f>
        <v/>
      </c>
      <c r="L1513" s="67" t="n"/>
      <c r="M1513" s="104" t="n">
        <v>41897</v>
      </c>
      <c r="N1513" s="108">
        <f>N1512*($I1513/$I1512)</f>
        <v/>
      </c>
      <c r="O1513" s="108">
        <f t="array" ref="O1513">IF(YEAR(M1513)&lt;&gt;YEAR(M1512),IF(O1512&gt;INDEX(Table2xAcq.1[],_xlfn.AGGREGATE(15,6,(ROW(Tableyear1[])-ROW(INDEX(Tableyear1[],1,1))+1)/(YEAR(Tableyear1[])=YEAR(M1512)),1)),O1512-(O1512-INDEX(Table2xAcq.1[],_xlfn.AGGREGATE(15,6,(ROW(Tableyear1[])-ROW(INDEX(Tableyear1[],1,1))+1)/(YEAR(Tableyear1[])=YEAR(M1512)),1)))*$C$25,O1512+MAX($Q$2:Q1512)*$C$19),O1512)*($J1513/$J1512)</f>
        <v/>
      </c>
      <c r="P1513" s="108">
        <f t="array" ref="P1513">IF(YEAR(M1513)&lt;&gt;YEAR(M1512),IF(O1512&gt;INDEX(Table2xAcq.1[],_xlfn.AGGREGATE(15,6,(ROW(Tableyear1[])-ROW(INDEX(Tableyear1[],1,1))+1)/(YEAR(Tableyear1[])=YEAR(M1512)),1)),P1512+(O1512-INDEX(Table2xAcq.1[],_xlfn.AGGREGATE(15,6,(ROW(Tableyear1[])-ROW(INDEX(Tableyear1[],1,1))+1)/(YEAR(Tableyear1[])=YEAR(M1512)),1)))*$C$25,P1512-MAX($Q$2:Q1512)*$C$19),P1512)*(1+Tbill_YTM)^(1/52)</f>
        <v/>
      </c>
      <c r="Q1513" s="72">
        <f>SUM(N1513:P1513)</f>
        <v/>
      </c>
      <c r="R1513" s="72">
        <f>IF(YEAR(M1513)&lt;&gt;YEAR(M1512), R1512*EXP($C$20/52)+(-MAX(Q$2:Q1512)*$C$19), R1512*EXP($C$20/52))</f>
        <v/>
      </c>
      <c r="S1513" s="73">
        <f>Q1513/-R1513</f>
        <v/>
      </c>
      <c r="T1513" s="67" t="n"/>
      <c r="U1513" s="67" t="n"/>
      <c r="V1513" s="67" t="n"/>
    </row>
    <row r="1514">
      <c r="H1514" s="104" t="n">
        <v>41904</v>
      </c>
      <c r="I1514" s="105" t="n">
        <v>4053.71997070312</v>
      </c>
      <c r="J1514" s="106" t="n">
        <v>7.72945308685302</v>
      </c>
      <c r="K1514" s="107">
        <f>K1513*(1+Tbill_YTM)^(1/52)</f>
        <v/>
      </c>
      <c r="L1514" s="67" t="n"/>
      <c r="M1514" s="104" t="n">
        <v>41904</v>
      </c>
      <c r="N1514" s="108">
        <f>N1513*($I1514/$I1513)</f>
        <v/>
      </c>
      <c r="O1514" s="108">
        <f t="array" ref="O1514">IF(YEAR(M1514)&lt;&gt;YEAR(M1513),IF(O1513&gt;INDEX(Table2xAcq.1[],_xlfn.AGGREGATE(15,6,(ROW(Tableyear1[])-ROW(INDEX(Tableyear1[],1,1))+1)/(YEAR(Tableyear1[])=YEAR(M1513)),1)),O1513-(O1513-INDEX(Table2xAcq.1[],_xlfn.AGGREGATE(15,6,(ROW(Tableyear1[])-ROW(INDEX(Tableyear1[],1,1))+1)/(YEAR(Tableyear1[])=YEAR(M1513)),1)))*$C$25,O1513+MAX($Q$2:Q1513)*$C$19),O1513)*($J1514/$J1513)</f>
        <v/>
      </c>
      <c r="P1514" s="108">
        <f t="array" ref="P1514">IF(YEAR(M1514)&lt;&gt;YEAR(M1513),IF(O1513&gt;INDEX(Table2xAcq.1[],_xlfn.AGGREGATE(15,6,(ROW(Tableyear1[])-ROW(INDEX(Tableyear1[],1,1))+1)/(YEAR(Tableyear1[])=YEAR(M1513)),1)),P1513+(O1513-INDEX(Table2xAcq.1[],_xlfn.AGGREGATE(15,6,(ROW(Tableyear1[])-ROW(INDEX(Tableyear1[],1,1))+1)/(YEAR(Tableyear1[])=YEAR(M1513)),1)))*$C$25,P1513-MAX($Q$2:Q1513)*$C$19),P1513)*(1+Tbill_YTM)^(1/52)</f>
        <v/>
      </c>
      <c r="Q1514" s="72">
        <f>SUM(N1514:P1514)</f>
        <v/>
      </c>
      <c r="R1514" s="72">
        <f>IF(YEAR(M1514)&lt;&gt;YEAR(M1513), R1513*EXP($C$20/52)+(-MAX(Q$2:Q1513)*$C$19), R1513*EXP($C$20/52))</f>
        <v/>
      </c>
      <c r="S1514" s="73">
        <f>Q1514/-R1514</f>
        <v/>
      </c>
      <c r="T1514" s="67" t="n"/>
      <c r="U1514" s="67" t="n"/>
      <c r="V1514" s="67" t="n"/>
    </row>
    <row r="1515">
      <c r="H1515" s="104" t="n">
        <v>41911</v>
      </c>
      <c r="I1515" s="105" t="n">
        <v>4027.31005859375</v>
      </c>
      <c r="J1515" s="106" t="n">
        <v>7.62492656707763</v>
      </c>
      <c r="K1515" s="107">
        <f>K1514*(1+Tbill_YTM)^(1/52)</f>
        <v/>
      </c>
      <c r="L1515" s="67" t="n"/>
      <c r="M1515" s="104" t="n">
        <v>41911</v>
      </c>
      <c r="N1515" s="108">
        <f>N1514*($I1515/$I1514)</f>
        <v/>
      </c>
      <c r="O1515" s="108">
        <f t="array" ref="O1515">IF(YEAR(M1515)&lt;&gt;YEAR(M1514),IF(O1514&gt;INDEX(Table2xAcq.1[],_xlfn.AGGREGATE(15,6,(ROW(Tableyear1[])-ROW(INDEX(Tableyear1[],1,1))+1)/(YEAR(Tableyear1[])=YEAR(M1514)),1)),O1514-(O1514-INDEX(Table2xAcq.1[],_xlfn.AGGREGATE(15,6,(ROW(Tableyear1[])-ROW(INDEX(Tableyear1[],1,1))+1)/(YEAR(Tableyear1[])=YEAR(M1514)),1)))*$C$25,O1514+MAX($Q$2:Q1514)*$C$19),O1514)*($J1515/$J1514)</f>
        <v/>
      </c>
      <c r="P1515" s="108">
        <f t="array" ref="P1515">IF(YEAR(M1515)&lt;&gt;YEAR(M1514),IF(O1514&gt;INDEX(Table2xAcq.1[],_xlfn.AGGREGATE(15,6,(ROW(Tableyear1[])-ROW(INDEX(Tableyear1[],1,1))+1)/(YEAR(Tableyear1[])=YEAR(M1514)),1)),P1514+(O1514-INDEX(Table2xAcq.1[],_xlfn.AGGREGATE(15,6,(ROW(Tableyear1[])-ROW(INDEX(Tableyear1[],1,1))+1)/(YEAR(Tableyear1[])=YEAR(M1514)),1)))*$C$25,P1514-MAX($Q$2:Q1514)*$C$19),P1514)*(1+Tbill_YTM)^(1/52)</f>
        <v/>
      </c>
      <c r="Q1515" s="72">
        <f>SUM(N1515:P1515)</f>
        <v/>
      </c>
      <c r="R1515" s="72">
        <f>IF(YEAR(M1515)&lt;&gt;YEAR(M1514), R1514*EXP($C$20/52)+(-MAX(Q$2:Q1514)*$C$19), R1514*EXP($C$20/52))</f>
        <v/>
      </c>
      <c r="S1515" s="73">
        <f>Q1515/-R1515</f>
        <v/>
      </c>
      <c r="T1515" s="67" t="n"/>
      <c r="U1515" s="67" t="n"/>
      <c r="V1515" s="67" t="n"/>
    </row>
    <row r="1516">
      <c r="H1516" s="104" t="n">
        <v>41918</v>
      </c>
      <c r="I1516" s="105" t="n">
        <v>3870.86010742187</v>
      </c>
      <c r="J1516" s="106" t="n">
        <v>7.04141998291015</v>
      </c>
      <c r="K1516" s="107">
        <f>K1515*(1+Tbill_YTM)^(1/52)</f>
        <v/>
      </c>
      <c r="L1516" s="67" t="n"/>
      <c r="M1516" s="104" t="n">
        <v>41918</v>
      </c>
      <c r="N1516" s="108">
        <f>N1515*($I1516/$I1515)</f>
        <v/>
      </c>
      <c r="O1516" s="108">
        <f t="array" ref="O1516">IF(YEAR(M1516)&lt;&gt;YEAR(M1515),IF(O1515&gt;INDEX(Table2xAcq.1[],_xlfn.AGGREGATE(15,6,(ROW(Tableyear1[])-ROW(INDEX(Tableyear1[],1,1))+1)/(YEAR(Tableyear1[])=YEAR(M1515)),1)),O1515-(O1515-INDEX(Table2xAcq.1[],_xlfn.AGGREGATE(15,6,(ROW(Tableyear1[])-ROW(INDEX(Tableyear1[],1,1))+1)/(YEAR(Tableyear1[])=YEAR(M1515)),1)))*$C$25,O1515+MAX($Q$2:Q1515)*$C$19),O1515)*($J1516/$J1515)</f>
        <v/>
      </c>
      <c r="P1516" s="108">
        <f t="array" ref="P1516">IF(YEAR(M1516)&lt;&gt;YEAR(M1515),IF(O1515&gt;INDEX(Table2xAcq.1[],_xlfn.AGGREGATE(15,6,(ROW(Tableyear1[])-ROW(INDEX(Tableyear1[],1,1))+1)/(YEAR(Tableyear1[])=YEAR(M1515)),1)),P1515+(O1515-INDEX(Table2xAcq.1[],_xlfn.AGGREGATE(15,6,(ROW(Tableyear1[])-ROW(INDEX(Tableyear1[],1,1))+1)/(YEAR(Tableyear1[])=YEAR(M1515)),1)))*$C$25,P1515-MAX($Q$2:Q1515)*$C$19),P1515)*(1+Tbill_YTM)^(1/52)</f>
        <v/>
      </c>
      <c r="Q1516" s="72">
        <f>SUM(N1516:P1516)</f>
        <v/>
      </c>
      <c r="R1516" s="72">
        <f>IF(YEAR(M1516)&lt;&gt;YEAR(M1515), R1515*EXP($C$20/52)+(-MAX(Q$2:Q1515)*$C$19), R1515*EXP($C$20/52))</f>
        <v/>
      </c>
      <c r="S1516" s="73">
        <f>Q1516/-R1516</f>
        <v/>
      </c>
      <c r="T1516" s="67" t="n"/>
      <c r="U1516" s="67" t="n"/>
      <c r="V1516" s="67" t="n"/>
    </row>
    <row r="1517">
      <c r="H1517" s="104" t="n">
        <v>41925</v>
      </c>
      <c r="I1517" s="105" t="n">
        <v>3815.46997070312</v>
      </c>
      <c r="J1517" s="106" t="n">
        <v>6.82744836807251</v>
      </c>
      <c r="K1517" s="107">
        <f>K1516*(1+Tbill_YTM)^(1/52)</f>
        <v/>
      </c>
      <c r="L1517" s="67" t="n"/>
      <c r="M1517" s="104" t="n">
        <v>41925</v>
      </c>
      <c r="N1517" s="108">
        <f>N1516*($I1517/$I1516)</f>
        <v/>
      </c>
      <c r="O1517" s="108">
        <f t="array" ref="O1517">IF(YEAR(M1517)&lt;&gt;YEAR(M1516),IF(O1516&gt;INDEX(Table2xAcq.1[],_xlfn.AGGREGATE(15,6,(ROW(Tableyear1[])-ROW(INDEX(Tableyear1[],1,1))+1)/(YEAR(Tableyear1[])=YEAR(M1516)),1)),O1516-(O1516-INDEX(Table2xAcq.1[],_xlfn.AGGREGATE(15,6,(ROW(Tableyear1[])-ROW(INDEX(Tableyear1[],1,1))+1)/(YEAR(Tableyear1[])=YEAR(M1516)),1)))*$C$25,O1516+MAX($Q$2:Q1516)*$C$19),O1516)*($J1517/$J1516)</f>
        <v/>
      </c>
      <c r="P1517" s="108">
        <f t="array" ref="P1517">IF(YEAR(M1517)&lt;&gt;YEAR(M1516),IF(O1516&gt;INDEX(Table2xAcq.1[],_xlfn.AGGREGATE(15,6,(ROW(Tableyear1[])-ROW(INDEX(Tableyear1[],1,1))+1)/(YEAR(Tableyear1[])=YEAR(M1516)),1)),P1516+(O1516-INDEX(Table2xAcq.1[],_xlfn.AGGREGATE(15,6,(ROW(Tableyear1[])-ROW(INDEX(Tableyear1[],1,1))+1)/(YEAR(Tableyear1[])=YEAR(M1516)),1)))*$C$25,P1516-MAX($Q$2:Q1516)*$C$19),P1516)*(1+Tbill_YTM)^(1/52)</f>
        <v/>
      </c>
      <c r="Q1517" s="72">
        <f>SUM(N1517:P1517)</f>
        <v/>
      </c>
      <c r="R1517" s="72">
        <f>IF(YEAR(M1517)&lt;&gt;YEAR(M1516), R1516*EXP($C$20/52)+(-MAX(Q$2:Q1516)*$C$19), R1516*EXP($C$20/52))</f>
        <v/>
      </c>
      <c r="S1517" s="73">
        <f>Q1517/-R1517</f>
        <v/>
      </c>
      <c r="T1517" s="67" t="n"/>
      <c r="U1517" s="67" t="n"/>
      <c r="V1517" s="67" t="n"/>
    </row>
    <row r="1518">
      <c r="H1518" s="104" t="n">
        <v>41932</v>
      </c>
      <c r="I1518" s="105" t="n">
        <v>4042.02001953125</v>
      </c>
      <c r="J1518" s="106" t="n">
        <v>7.65751457214355</v>
      </c>
      <c r="K1518" s="107">
        <f>K1517*(1+Tbill_YTM)^(1/52)</f>
        <v/>
      </c>
      <c r="L1518" s="67" t="n"/>
      <c r="M1518" s="104" t="n">
        <v>41932</v>
      </c>
      <c r="N1518" s="108">
        <f>N1517*($I1518/$I1517)</f>
        <v/>
      </c>
      <c r="O1518" s="108">
        <f t="array" ref="O1518">IF(YEAR(M1518)&lt;&gt;YEAR(M1517),IF(O1517&gt;INDEX(Table2xAcq.1[],_xlfn.AGGREGATE(15,6,(ROW(Tableyear1[])-ROW(INDEX(Tableyear1[],1,1))+1)/(YEAR(Tableyear1[])=YEAR(M1517)),1)),O1517-(O1517-INDEX(Table2xAcq.1[],_xlfn.AGGREGATE(15,6,(ROW(Tableyear1[])-ROW(INDEX(Tableyear1[],1,1))+1)/(YEAR(Tableyear1[])=YEAR(M1517)),1)))*$C$25,O1517+MAX($Q$2:Q1517)*$C$19),O1517)*($J1518/$J1517)</f>
        <v/>
      </c>
      <c r="P1518" s="108">
        <f t="array" ref="P1518">IF(YEAR(M1518)&lt;&gt;YEAR(M1517),IF(O1517&gt;INDEX(Table2xAcq.1[],_xlfn.AGGREGATE(15,6,(ROW(Tableyear1[])-ROW(INDEX(Tableyear1[],1,1))+1)/(YEAR(Tableyear1[])=YEAR(M1517)),1)),P1517+(O1517-INDEX(Table2xAcq.1[],_xlfn.AGGREGATE(15,6,(ROW(Tableyear1[])-ROW(INDEX(Tableyear1[],1,1))+1)/(YEAR(Tableyear1[])=YEAR(M1517)),1)))*$C$25,P1517-MAX($Q$2:Q1517)*$C$19),P1517)*(1+Tbill_YTM)^(1/52)</f>
        <v/>
      </c>
      <c r="Q1518" s="72">
        <f>SUM(N1518:P1518)</f>
        <v/>
      </c>
      <c r="R1518" s="72">
        <f>IF(YEAR(M1518)&lt;&gt;YEAR(M1517), R1517*EXP($C$20/52)+(-MAX(Q$2:Q1517)*$C$19), R1517*EXP($C$20/52))</f>
        <v/>
      </c>
      <c r="S1518" s="73">
        <f>Q1518/-R1518</f>
        <v/>
      </c>
      <c r="T1518" s="67" t="n"/>
      <c r="U1518" s="67" t="n"/>
      <c r="V1518" s="67" t="n"/>
    </row>
    <row r="1519">
      <c r="H1519" s="104" t="n">
        <v>41939</v>
      </c>
      <c r="I1519" s="105" t="n">
        <v>4158.2099609375</v>
      </c>
      <c r="J1519" s="106" t="n">
        <v>8.095295906066889</v>
      </c>
      <c r="K1519" s="107">
        <f>K1518*(1+Tbill_YTM)^(1/52)</f>
        <v/>
      </c>
      <c r="L1519" s="67" t="n"/>
      <c r="M1519" s="104" t="n">
        <v>41939</v>
      </c>
      <c r="N1519" s="108">
        <f>N1518*($I1519/$I1518)</f>
        <v/>
      </c>
      <c r="O1519" s="108">
        <f t="array" ref="O1519">IF(YEAR(M1519)&lt;&gt;YEAR(M1518),IF(O1518&gt;INDEX(Table2xAcq.1[],_xlfn.AGGREGATE(15,6,(ROW(Tableyear1[])-ROW(INDEX(Tableyear1[],1,1))+1)/(YEAR(Tableyear1[])=YEAR(M1518)),1)),O1518-(O1518-INDEX(Table2xAcq.1[],_xlfn.AGGREGATE(15,6,(ROW(Tableyear1[])-ROW(INDEX(Tableyear1[],1,1))+1)/(YEAR(Tableyear1[])=YEAR(M1518)),1)))*$C$25,O1518+MAX($Q$2:Q1518)*$C$19),O1518)*($J1519/$J1518)</f>
        <v/>
      </c>
      <c r="P1519" s="108">
        <f t="array" ref="P1519">IF(YEAR(M1519)&lt;&gt;YEAR(M1518),IF(O1518&gt;INDEX(Table2xAcq.1[],_xlfn.AGGREGATE(15,6,(ROW(Tableyear1[])-ROW(INDEX(Tableyear1[],1,1))+1)/(YEAR(Tableyear1[])=YEAR(M1518)),1)),P1518+(O1518-INDEX(Table2xAcq.1[],_xlfn.AGGREGATE(15,6,(ROW(Tableyear1[])-ROW(INDEX(Tableyear1[],1,1))+1)/(YEAR(Tableyear1[])=YEAR(M1518)),1)))*$C$25,P1518-MAX($Q$2:Q1518)*$C$19),P1518)*(1+Tbill_YTM)^(1/52)</f>
        <v/>
      </c>
      <c r="Q1519" s="72">
        <f>SUM(N1519:P1519)</f>
        <v/>
      </c>
      <c r="R1519" s="72">
        <f>IF(YEAR(M1519)&lt;&gt;YEAR(M1518), R1518*EXP($C$20/52)+(-MAX(Q$2:Q1518)*$C$19), R1518*EXP($C$20/52))</f>
        <v/>
      </c>
      <c r="S1519" s="73">
        <f>Q1519/-R1519</f>
        <v/>
      </c>
      <c r="T1519" s="67" t="n"/>
      <c r="U1519" s="67" t="n"/>
      <c r="V1519" s="67" t="n"/>
    </row>
    <row r="1520">
      <c r="H1520" s="104" t="n">
        <v>41946</v>
      </c>
      <c r="I1520" s="105" t="n">
        <v>4160.5</v>
      </c>
      <c r="J1520" s="106" t="n">
        <v>8.1223497390747</v>
      </c>
      <c r="K1520" s="107">
        <f>K1519*(1+Tbill_YTM)^(1/52)</f>
        <v/>
      </c>
      <c r="L1520" s="67" t="n"/>
      <c r="M1520" s="104" t="n">
        <v>41946</v>
      </c>
      <c r="N1520" s="108">
        <f>N1519*($I1520/$I1519)</f>
        <v/>
      </c>
      <c r="O1520" s="108">
        <f t="array" ref="O1520">IF(YEAR(M1520)&lt;&gt;YEAR(M1519),IF(O1519&gt;INDEX(Table2xAcq.1[],_xlfn.AGGREGATE(15,6,(ROW(Tableyear1[])-ROW(INDEX(Tableyear1[],1,1))+1)/(YEAR(Tableyear1[])=YEAR(M1519)),1)),O1519-(O1519-INDEX(Table2xAcq.1[],_xlfn.AGGREGATE(15,6,(ROW(Tableyear1[])-ROW(INDEX(Tableyear1[],1,1))+1)/(YEAR(Tableyear1[])=YEAR(M1519)),1)))*$C$25,O1519+MAX($Q$2:Q1519)*$C$19),O1519)*($J1520/$J1519)</f>
        <v/>
      </c>
      <c r="P1520" s="108">
        <f t="array" ref="P1520">IF(YEAR(M1520)&lt;&gt;YEAR(M1519),IF(O1519&gt;INDEX(Table2xAcq.1[],_xlfn.AGGREGATE(15,6,(ROW(Tableyear1[])-ROW(INDEX(Tableyear1[],1,1))+1)/(YEAR(Tableyear1[])=YEAR(M1519)),1)),P1519+(O1519-INDEX(Table2xAcq.1[],_xlfn.AGGREGATE(15,6,(ROW(Tableyear1[])-ROW(INDEX(Tableyear1[],1,1))+1)/(YEAR(Tableyear1[])=YEAR(M1519)),1)))*$C$25,P1519-MAX($Q$2:Q1519)*$C$19),P1519)*(1+Tbill_YTM)^(1/52)</f>
        <v/>
      </c>
      <c r="Q1520" s="72">
        <f>SUM(N1520:P1520)</f>
        <v/>
      </c>
      <c r="R1520" s="72">
        <f>IF(YEAR(M1520)&lt;&gt;YEAR(M1519), R1519*EXP($C$20/52)+(-MAX(Q$2:Q1519)*$C$19), R1519*EXP($C$20/52))</f>
        <v/>
      </c>
      <c r="S1520" s="73">
        <f>Q1520/-R1520</f>
        <v/>
      </c>
      <c r="T1520" s="67" t="n"/>
      <c r="U1520" s="67" t="n"/>
      <c r="V1520" s="67" t="n"/>
    </row>
    <row r="1521">
      <c r="H1521" s="104" t="n">
        <v>41953</v>
      </c>
      <c r="I1521" s="105" t="n">
        <v>4224.990234375</v>
      </c>
      <c r="J1521" s="106" t="n">
        <v>8.38059616088867</v>
      </c>
      <c r="K1521" s="107">
        <f>K1520*(1+Tbill_YTM)^(1/52)</f>
        <v/>
      </c>
      <c r="L1521" s="67" t="n"/>
      <c r="M1521" s="104" t="n">
        <v>41953</v>
      </c>
      <c r="N1521" s="108">
        <f>N1520*($I1521/$I1520)</f>
        <v/>
      </c>
      <c r="O1521" s="108">
        <f t="array" ref="O1521">IF(YEAR(M1521)&lt;&gt;YEAR(M1520),IF(O1520&gt;INDEX(Table2xAcq.1[],_xlfn.AGGREGATE(15,6,(ROW(Tableyear1[])-ROW(INDEX(Tableyear1[],1,1))+1)/(YEAR(Tableyear1[])=YEAR(M1520)),1)),O1520-(O1520-INDEX(Table2xAcq.1[],_xlfn.AGGREGATE(15,6,(ROW(Tableyear1[])-ROW(INDEX(Tableyear1[],1,1))+1)/(YEAR(Tableyear1[])=YEAR(M1520)),1)))*$C$25,O1520+MAX($Q$2:Q1520)*$C$19),O1520)*($J1521/$J1520)</f>
        <v/>
      </c>
      <c r="P1521" s="108">
        <f t="array" ref="P1521">IF(YEAR(M1521)&lt;&gt;YEAR(M1520),IF(O1520&gt;INDEX(Table2xAcq.1[],_xlfn.AGGREGATE(15,6,(ROW(Tableyear1[])-ROW(INDEX(Tableyear1[],1,1))+1)/(YEAR(Tableyear1[])=YEAR(M1520)),1)),P1520+(O1520-INDEX(Table2xAcq.1[],_xlfn.AGGREGATE(15,6,(ROW(Tableyear1[])-ROW(INDEX(Tableyear1[],1,1))+1)/(YEAR(Tableyear1[])=YEAR(M1520)),1)))*$C$25,P1520-MAX($Q$2:Q1520)*$C$19),P1520)*(1+Tbill_YTM)^(1/52)</f>
        <v/>
      </c>
      <c r="Q1521" s="72">
        <f>SUM(N1521:P1521)</f>
        <v/>
      </c>
      <c r="R1521" s="72">
        <f>IF(YEAR(M1521)&lt;&gt;YEAR(M1520), R1520*EXP($C$20/52)+(-MAX(Q$2:Q1520)*$C$19), R1520*EXP($C$20/52))</f>
        <v/>
      </c>
      <c r="S1521" s="73">
        <f>Q1521/-R1521</f>
        <v/>
      </c>
      <c r="T1521" s="67" t="n"/>
      <c r="U1521" s="67" t="n"/>
      <c r="V1521" s="67" t="n"/>
    </row>
    <row r="1522">
      <c r="H1522" s="104" t="n">
        <v>41960</v>
      </c>
      <c r="I1522" s="105" t="n">
        <v>4251.31982421875</v>
      </c>
      <c r="J1522" s="106" t="n">
        <v>8.4875783920288</v>
      </c>
      <c r="K1522" s="107">
        <f>K1521*(1+Tbill_YTM)^(1/52)</f>
        <v/>
      </c>
      <c r="L1522" s="67" t="n"/>
      <c r="M1522" s="104" t="n">
        <v>41960</v>
      </c>
      <c r="N1522" s="108">
        <f>N1521*($I1522/$I1521)</f>
        <v/>
      </c>
      <c r="O1522" s="108">
        <f t="array" ref="O1522">IF(YEAR(M1522)&lt;&gt;YEAR(M1521),IF(O1521&gt;INDEX(Table2xAcq.1[],_xlfn.AGGREGATE(15,6,(ROW(Tableyear1[])-ROW(INDEX(Tableyear1[],1,1))+1)/(YEAR(Tableyear1[])=YEAR(M1521)),1)),O1521-(O1521-INDEX(Table2xAcq.1[],_xlfn.AGGREGATE(15,6,(ROW(Tableyear1[])-ROW(INDEX(Tableyear1[],1,1))+1)/(YEAR(Tableyear1[])=YEAR(M1521)),1)))*$C$25,O1521+MAX($Q$2:Q1521)*$C$19),O1521)*($J1522/$J1521)</f>
        <v/>
      </c>
      <c r="P1522" s="108">
        <f t="array" ref="P1522">IF(YEAR(M1522)&lt;&gt;YEAR(M1521),IF(O1521&gt;INDEX(Table2xAcq.1[],_xlfn.AGGREGATE(15,6,(ROW(Tableyear1[])-ROW(INDEX(Tableyear1[],1,1))+1)/(YEAR(Tableyear1[])=YEAR(M1521)),1)),P1521+(O1521-INDEX(Table2xAcq.1[],_xlfn.AGGREGATE(15,6,(ROW(Tableyear1[])-ROW(INDEX(Tableyear1[],1,1))+1)/(YEAR(Tableyear1[])=YEAR(M1521)),1)))*$C$25,P1521-MAX($Q$2:Q1521)*$C$19),P1521)*(1+Tbill_YTM)^(1/52)</f>
        <v/>
      </c>
      <c r="Q1522" s="72">
        <f>SUM(N1522:P1522)</f>
        <v/>
      </c>
      <c r="R1522" s="72">
        <f>IF(YEAR(M1522)&lt;&gt;YEAR(M1521), R1521*EXP($C$20/52)+(-MAX(Q$2:Q1521)*$C$19), R1521*EXP($C$20/52))</f>
        <v/>
      </c>
      <c r="S1522" s="73">
        <f>Q1522/-R1522</f>
        <v/>
      </c>
      <c r="T1522" s="67" t="n"/>
      <c r="U1522" s="67" t="n"/>
      <c r="V1522" s="67" t="n"/>
    </row>
    <row r="1523">
      <c r="H1523" s="104" t="n">
        <v>41967</v>
      </c>
      <c r="I1523" s="105" t="n">
        <v>4337.7900390625</v>
      </c>
      <c r="J1523" s="106" t="n">
        <v>8.83928298950195</v>
      </c>
      <c r="K1523" s="107">
        <f>K1522*(1+Tbill_YTM)^(1/52)</f>
        <v/>
      </c>
      <c r="L1523" s="67" t="n"/>
      <c r="M1523" s="104" t="n">
        <v>41967</v>
      </c>
      <c r="N1523" s="108">
        <f>N1522*($I1523/$I1522)</f>
        <v/>
      </c>
      <c r="O1523" s="108">
        <f t="array" ref="O1523">IF(YEAR(M1523)&lt;&gt;YEAR(M1522),IF(O1522&gt;INDEX(Table2xAcq.1[],_xlfn.AGGREGATE(15,6,(ROW(Tableyear1[])-ROW(INDEX(Tableyear1[],1,1))+1)/(YEAR(Tableyear1[])=YEAR(M1522)),1)),O1522-(O1522-INDEX(Table2xAcq.1[],_xlfn.AGGREGATE(15,6,(ROW(Tableyear1[])-ROW(INDEX(Tableyear1[],1,1))+1)/(YEAR(Tableyear1[])=YEAR(M1522)),1)))*$C$25,O1522+MAX($Q$2:Q1522)*$C$19),O1522)*($J1523/$J1522)</f>
        <v/>
      </c>
      <c r="P1523" s="108">
        <f t="array" ref="P1523">IF(YEAR(M1523)&lt;&gt;YEAR(M1522),IF(O1522&gt;INDEX(Table2xAcq.1[],_xlfn.AGGREGATE(15,6,(ROW(Tableyear1[])-ROW(INDEX(Tableyear1[],1,1))+1)/(YEAR(Tableyear1[])=YEAR(M1522)),1)),P1522+(O1522-INDEX(Table2xAcq.1[],_xlfn.AGGREGATE(15,6,(ROW(Tableyear1[])-ROW(INDEX(Tableyear1[],1,1))+1)/(YEAR(Tableyear1[])=YEAR(M1522)),1)))*$C$25,P1522-MAX($Q$2:Q1522)*$C$19),P1522)*(1+Tbill_YTM)^(1/52)</f>
        <v/>
      </c>
      <c r="Q1523" s="72">
        <f>SUM(N1523:P1523)</f>
        <v/>
      </c>
      <c r="R1523" s="72">
        <f>IF(YEAR(M1523)&lt;&gt;YEAR(M1522), R1522*EXP($C$20/52)+(-MAX(Q$2:Q1522)*$C$19), R1522*EXP($C$20/52))</f>
        <v/>
      </c>
      <c r="S1523" s="73">
        <f>Q1523/-R1523</f>
        <v/>
      </c>
      <c r="T1523" s="67" t="n"/>
      <c r="U1523" s="67" t="n"/>
      <c r="V1523" s="67" t="n"/>
    </row>
    <row r="1524">
      <c r="H1524" s="104" t="n">
        <v>41974</v>
      </c>
      <c r="I1524" s="105" t="n">
        <v>4311.56982421875</v>
      </c>
      <c r="J1524" s="106" t="n">
        <v>8.732295989990231</v>
      </c>
      <c r="K1524" s="107">
        <f>K1523*(1+Tbill_YTM)^(1/52)</f>
        <v/>
      </c>
      <c r="L1524" s="67" t="n"/>
      <c r="M1524" s="104" t="n">
        <v>41974</v>
      </c>
      <c r="N1524" s="108">
        <f>N1523*($I1524/$I1523)</f>
        <v/>
      </c>
      <c r="O1524" s="108">
        <f t="array" ref="O1524">IF(YEAR(M1524)&lt;&gt;YEAR(M1523),IF(O1523&gt;INDEX(Table2xAcq.1[],_xlfn.AGGREGATE(15,6,(ROW(Tableyear1[])-ROW(INDEX(Tableyear1[],1,1))+1)/(YEAR(Tableyear1[])=YEAR(M1523)),1)),O1523-(O1523-INDEX(Table2xAcq.1[],_xlfn.AGGREGATE(15,6,(ROW(Tableyear1[])-ROW(INDEX(Tableyear1[],1,1))+1)/(YEAR(Tableyear1[])=YEAR(M1523)),1)))*$C$25,O1523+MAX($Q$2:Q1523)*$C$19),O1523)*($J1524/$J1523)</f>
        <v/>
      </c>
      <c r="P1524" s="108">
        <f t="array" ref="P1524">IF(YEAR(M1524)&lt;&gt;YEAR(M1523),IF(O1523&gt;INDEX(Table2xAcq.1[],_xlfn.AGGREGATE(15,6,(ROW(Tableyear1[])-ROW(INDEX(Tableyear1[],1,1))+1)/(YEAR(Tableyear1[])=YEAR(M1523)),1)),P1523+(O1523-INDEX(Table2xAcq.1[],_xlfn.AGGREGATE(15,6,(ROW(Tableyear1[])-ROW(INDEX(Tableyear1[],1,1))+1)/(YEAR(Tableyear1[])=YEAR(M1523)),1)))*$C$25,P1523-MAX($Q$2:Q1523)*$C$19),P1523)*(1+Tbill_YTM)^(1/52)</f>
        <v/>
      </c>
      <c r="Q1524" s="72">
        <f>SUM(N1524:P1524)</f>
        <v/>
      </c>
      <c r="R1524" s="72">
        <f>IF(YEAR(M1524)&lt;&gt;YEAR(M1523), R1523*EXP($C$20/52)+(-MAX(Q$2:Q1523)*$C$19), R1523*EXP($C$20/52))</f>
        <v/>
      </c>
      <c r="S1524" s="73">
        <f>Q1524/-R1524</f>
        <v/>
      </c>
      <c r="T1524" s="67" t="n"/>
      <c r="U1524" s="67" t="n"/>
      <c r="V1524" s="67" t="n"/>
    </row>
    <row r="1525">
      <c r="H1525" s="104" t="n">
        <v>41981</v>
      </c>
      <c r="I1525" s="105" t="n">
        <v>4199.27978515625</v>
      </c>
      <c r="J1525" s="106" t="n">
        <v>8.28529071807861</v>
      </c>
      <c r="K1525" s="107">
        <f>K1524*(1+Tbill_YTM)^(1/52)</f>
        <v/>
      </c>
      <c r="L1525" s="67" t="n"/>
      <c r="M1525" s="104" t="n">
        <v>41981</v>
      </c>
      <c r="N1525" s="108">
        <f>N1524*($I1525/$I1524)</f>
        <v/>
      </c>
      <c r="O1525" s="108">
        <f t="array" ref="O1525">IF(YEAR(M1525)&lt;&gt;YEAR(M1524),IF(O1524&gt;INDEX(Table2xAcq.1[],_xlfn.AGGREGATE(15,6,(ROW(Tableyear1[])-ROW(INDEX(Tableyear1[],1,1))+1)/(YEAR(Tableyear1[])=YEAR(M1524)),1)),O1524-(O1524-INDEX(Table2xAcq.1[],_xlfn.AGGREGATE(15,6,(ROW(Tableyear1[])-ROW(INDEX(Tableyear1[],1,1))+1)/(YEAR(Tableyear1[])=YEAR(M1524)),1)))*$C$25,O1524+MAX($Q$2:Q1524)*$C$19),O1524)*($J1525/$J1524)</f>
        <v/>
      </c>
      <c r="P1525" s="108">
        <f t="array" ref="P1525">IF(YEAR(M1525)&lt;&gt;YEAR(M1524),IF(O1524&gt;INDEX(Table2xAcq.1[],_xlfn.AGGREGATE(15,6,(ROW(Tableyear1[])-ROW(INDEX(Tableyear1[],1,1))+1)/(YEAR(Tableyear1[])=YEAR(M1524)),1)),P1524+(O1524-INDEX(Table2xAcq.1[],_xlfn.AGGREGATE(15,6,(ROW(Tableyear1[])-ROW(INDEX(Tableyear1[],1,1))+1)/(YEAR(Tableyear1[])=YEAR(M1524)),1)))*$C$25,P1524-MAX($Q$2:Q1524)*$C$19),P1524)*(1+Tbill_YTM)^(1/52)</f>
        <v/>
      </c>
      <c r="Q1525" s="72">
        <f>SUM(N1525:P1525)</f>
        <v/>
      </c>
      <c r="R1525" s="72">
        <f>IF(YEAR(M1525)&lt;&gt;YEAR(M1524), R1524*EXP($C$20/52)+(-MAX(Q$2:Q1524)*$C$19), R1524*EXP($C$20/52))</f>
        <v/>
      </c>
      <c r="S1525" s="73">
        <f>Q1525/-R1525</f>
        <v/>
      </c>
      <c r="T1525" s="67" t="n"/>
      <c r="U1525" s="67" t="n"/>
      <c r="V1525" s="67" t="n"/>
    </row>
    <row r="1526">
      <c r="H1526" s="104" t="n">
        <v>41988</v>
      </c>
      <c r="I1526" s="105" t="n">
        <v>4281.77978515625</v>
      </c>
      <c r="J1526" s="106" t="n">
        <v>8.586572647094719</v>
      </c>
      <c r="K1526" s="107">
        <f>K1525*(1+Tbill_YTM)^(1/52)</f>
        <v/>
      </c>
      <c r="L1526" s="67" t="n"/>
      <c r="M1526" s="104" t="n">
        <v>41988</v>
      </c>
      <c r="N1526" s="108">
        <f>N1525*($I1526/$I1525)</f>
        <v/>
      </c>
      <c r="O1526" s="108">
        <f t="array" ref="O1526">IF(YEAR(M1526)&lt;&gt;YEAR(M1525),IF(O1525&gt;INDEX(Table2xAcq.1[],_xlfn.AGGREGATE(15,6,(ROW(Tableyear1[])-ROW(INDEX(Tableyear1[],1,1))+1)/(YEAR(Tableyear1[])=YEAR(M1525)),1)),O1525-(O1525-INDEX(Table2xAcq.1[],_xlfn.AGGREGATE(15,6,(ROW(Tableyear1[])-ROW(INDEX(Tableyear1[],1,1))+1)/(YEAR(Tableyear1[])=YEAR(M1525)),1)))*$C$25,O1525+MAX($Q$2:Q1525)*$C$19),O1525)*($J1526/$J1525)</f>
        <v/>
      </c>
      <c r="P1526" s="108">
        <f t="array" ref="P1526">IF(YEAR(M1526)&lt;&gt;YEAR(M1525),IF(O1525&gt;INDEX(Table2xAcq.1[],_xlfn.AGGREGATE(15,6,(ROW(Tableyear1[])-ROW(INDEX(Tableyear1[],1,1))+1)/(YEAR(Tableyear1[])=YEAR(M1525)),1)),P1525+(O1525-INDEX(Table2xAcq.1[],_xlfn.AGGREGATE(15,6,(ROW(Tableyear1[])-ROW(INDEX(Tableyear1[],1,1))+1)/(YEAR(Tableyear1[])=YEAR(M1525)),1)))*$C$25,P1525-MAX($Q$2:Q1525)*$C$19),P1525)*(1+Tbill_YTM)^(1/52)</f>
        <v/>
      </c>
      <c r="Q1526" s="72">
        <f>SUM(N1526:P1526)</f>
        <v/>
      </c>
      <c r="R1526" s="72">
        <f>IF(YEAR(M1526)&lt;&gt;YEAR(M1525), R1525*EXP($C$20/52)+(-MAX(Q$2:Q1525)*$C$19), R1525*EXP($C$20/52))</f>
        <v/>
      </c>
      <c r="S1526" s="73">
        <f>Q1526/-R1526</f>
        <v/>
      </c>
      <c r="T1526" s="67" t="n"/>
      <c r="U1526" s="67" t="n"/>
      <c r="V1526" s="67" t="n"/>
    </row>
    <row r="1527">
      <c r="H1527" s="104" t="n">
        <v>41995</v>
      </c>
      <c r="I1527" s="105" t="n">
        <v>4314.08984375</v>
      </c>
      <c r="J1527" s="106" t="n">
        <v>8.715693473815911</v>
      </c>
      <c r="K1527" s="107">
        <f>K1526*(1+Tbill_YTM)^(1/52)</f>
        <v/>
      </c>
      <c r="L1527" s="67" t="n"/>
      <c r="M1527" s="104" t="n">
        <v>41995</v>
      </c>
      <c r="N1527" s="108">
        <f>N1526*($I1527/$I1526)</f>
        <v/>
      </c>
      <c r="O1527" s="108">
        <f t="array" ref="O1527">IF(YEAR(M1527)&lt;&gt;YEAR(M1526),IF(O1526&gt;INDEX(Table2xAcq.1[],_xlfn.AGGREGATE(15,6,(ROW(Tableyear1[])-ROW(INDEX(Tableyear1[],1,1))+1)/(YEAR(Tableyear1[])=YEAR(M1526)),1)),O1526-(O1526-INDEX(Table2xAcq.1[],_xlfn.AGGREGATE(15,6,(ROW(Tableyear1[])-ROW(INDEX(Tableyear1[],1,1))+1)/(YEAR(Tableyear1[])=YEAR(M1526)),1)))*$C$25,O1526+MAX($Q$2:Q1526)*$C$19),O1526)*($J1527/$J1526)</f>
        <v/>
      </c>
      <c r="P1527" s="108">
        <f t="array" ref="P1527">IF(YEAR(M1527)&lt;&gt;YEAR(M1526),IF(O1526&gt;INDEX(Table2xAcq.1[],_xlfn.AGGREGATE(15,6,(ROW(Tableyear1[])-ROW(INDEX(Tableyear1[],1,1))+1)/(YEAR(Tableyear1[])=YEAR(M1526)),1)),P1526+(O1526-INDEX(Table2xAcq.1[],_xlfn.AGGREGATE(15,6,(ROW(Tableyear1[])-ROW(INDEX(Tableyear1[],1,1))+1)/(YEAR(Tableyear1[])=YEAR(M1526)),1)))*$C$25,P1526-MAX($Q$2:Q1526)*$C$19),P1526)*(1+Tbill_YTM)^(1/52)</f>
        <v/>
      </c>
      <c r="Q1527" s="72">
        <f>SUM(N1527:P1527)</f>
        <v/>
      </c>
      <c r="R1527" s="72">
        <f>IF(YEAR(M1527)&lt;&gt;YEAR(M1526), R1526*EXP($C$20/52)+(-MAX(Q$2:Q1526)*$C$19), R1526*EXP($C$20/52))</f>
        <v/>
      </c>
      <c r="S1527" s="73">
        <f>Q1527/-R1527</f>
        <v/>
      </c>
      <c r="T1527" s="67" t="n"/>
      <c r="U1527" s="67" t="n"/>
      <c r="V1527" s="67" t="n"/>
    </row>
    <row r="1528" ht="17.5" customHeight="1" s="15">
      <c r="A1528" s="4" t="n"/>
      <c r="G1528" s="110" t="inlineStr">
        <is>
          <t>year-end</t>
        </is>
      </c>
      <c r="H1528" s="111" t="n">
        <v>42002</v>
      </c>
      <c r="I1528" s="112" t="n">
        <v>4230.240234375</v>
      </c>
      <c r="J1528" s="113" t="n">
        <v>8.37739753723144</v>
      </c>
      <c r="K1528" s="114">
        <f>K1527*(1+Tbill_YTM)^(1/52)</f>
        <v/>
      </c>
      <c r="L1528" s="114" t="n"/>
      <c r="M1528" s="111" t="n">
        <v>42002</v>
      </c>
      <c r="N1528" s="118">
        <f>N1527*($I1528/$I1527)</f>
        <v/>
      </c>
      <c r="O1528" s="115">
        <f t="array" ref="O1528">IF(YEAR(M1528)&lt;&gt;YEAR(M1527),IF(O1527&gt;INDEX(Table2xAcq.1[],_xlfn.AGGREGATE(15,6,(ROW(Tableyear1[])-ROW(INDEX(Tableyear1[],1,1))+1)/(YEAR(Tableyear1[])=YEAR(M1527)),1)),O1527-(O1527-INDEX(Table2xAcq.1[],_xlfn.AGGREGATE(15,6,(ROW(Tableyear1[])-ROW(INDEX(Tableyear1[],1,1))+1)/(YEAR(Tableyear1[])=YEAR(M1527)),1)))*$C$25,O1527+MAX($Q$2:Q1527)*$C$19),O1527)*($J1528/$J1527)</f>
        <v/>
      </c>
      <c r="P1528" s="115">
        <f t="array" ref="P1528">IF(YEAR(M1528)&lt;&gt;YEAR(M1527),IF(O1527&gt;INDEX(Table2xAcq.1[],_xlfn.AGGREGATE(15,6,(ROW(Tableyear1[])-ROW(INDEX(Tableyear1[],1,1))+1)/(YEAR(Tableyear1[])=YEAR(M1527)),1)),P1527+(O1527-INDEX(Table2xAcq.1[],_xlfn.AGGREGATE(15,6,(ROW(Tableyear1[])-ROW(INDEX(Tableyear1[],1,1))+1)/(YEAR(Tableyear1[])=YEAR(M1527)),1)))*$C$25,P1527-MAX($Q$2:Q1527)*$C$19),P1527)*(1+Tbill_YTM)^(1/52)</f>
        <v/>
      </c>
      <c r="Q1528" s="116">
        <f>SUM(N1528:P1528)</f>
        <v/>
      </c>
      <c r="R1528" s="119">
        <f>IF(YEAR(M1528)&lt;&gt;YEAR(M1527), R1527*EXP($C$20/52)+(-MAX(Q$2:Q1527)*$C$19), R1527*EXP($C$20/52))</f>
        <v/>
      </c>
      <c r="S1528" s="117">
        <f>Q1528/-R1528</f>
        <v/>
      </c>
      <c r="T1528" s="110" t="n"/>
      <c r="U1528" s="110" t="n"/>
      <c r="V1528" s="110" t="n"/>
    </row>
    <row r="1529" ht="17.5" customHeight="1" s="15">
      <c r="H1529" s="104" t="n">
        <v>42009</v>
      </c>
      <c r="I1529" s="105" t="n">
        <v>4213.27978515625</v>
      </c>
      <c r="J1529" s="106" t="n">
        <v>8.30726432800293</v>
      </c>
      <c r="K1529" s="107">
        <f>K1528*(1+Tbill_YTM)^(1/52)</f>
        <v/>
      </c>
      <c r="L1529" s="67" t="n"/>
      <c r="M1529" s="104" t="n">
        <v>42009</v>
      </c>
      <c r="N1529" s="108">
        <f>N1528*($I1529/$I1528)</f>
        <v/>
      </c>
      <c r="O1529" s="108">
        <f t="array" ref="O1529">IF(YEAR(M1529)&lt;&gt;YEAR(M1528),IF(O1528&gt;INDEX(Table2xAcq.1[],_xlfn.AGGREGATE(15,6,(ROW(Tableyear1[])-ROW(INDEX(Tableyear1[],1,1))+1)/(YEAR(Tableyear1[])=YEAR(M1528)),1)),O1528-(O1528-INDEX(Table2xAcq.1[],_xlfn.AGGREGATE(15,6,(ROW(Tableyear1[])-ROW(INDEX(Tableyear1[],1,1))+1)/(YEAR(Tableyear1[])=YEAR(M1528)),1)))*$C$25,O1528+MAX($Q$2:Q1528)*$C$19),O1528)*($J1529/$J1528)</f>
        <v/>
      </c>
      <c r="P1529" s="108">
        <f t="array" ref="P1529">IF(YEAR(M1529)&lt;&gt;YEAR(M1528),IF(O1528&gt;INDEX(Table2xAcq.1[],_xlfn.AGGREGATE(15,6,(ROW(Tableyear1[])-ROW(INDEX(Tableyear1[],1,1))+1)/(YEAR(Tableyear1[])=YEAR(M1528)),1)),P1528+(O1528-INDEX(Table2xAcq.1[],_xlfn.AGGREGATE(15,6,(ROW(Tableyear1[])-ROW(INDEX(Tableyear1[],1,1))+1)/(YEAR(Tableyear1[])=YEAR(M1528)),1)))*$C$25,P1528-MAX($Q$2:Q1528)*$C$19),P1528)*(1+Tbill_YTM)^(1/52)</f>
        <v/>
      </c>
      <c r="Q1529" s="72">
        <f>SUM(N1529:P1529)</f>
        <v/>
      </c>
      <c r="R1529" s="72">
        <f>IF(YEAR(M1529)&lt;&gt;YEAR(M1528), R1528*EXP($C$20/52)+(-MAX(Q$2:Q1528)*$C$19), R1528*EXP($C$20/52))</f>
        <v/>
      </c>
      <c r="S1529" s="73">
        <f>Q1529/-R1529</f>
        <v/>
      </c>
      <c r="T1529" s="67" t="n"/>
      <c r="U1529" s="67" t="n"/>
      <c r="V1529" s="67" t="n"/>
    </row>
    <row r="1530">
      <c r="H1530" s="104" t="n">
        <v>42016</v>
      </c>
      <c r="I1530" s="105" t="n">
        <v>4142.14013671875</v>
      </c>
      <c r="J1530" s="106" t="n">
        <v>8.01565265655517</v>
      </c>
      <c r="K1530" s="107">
        <f>K1529*(1+Tbill_YTM)^(1/52)</f>
        <v/>
      </c>
      <c r="L1530" s="67" t="n"/>
      <c r="M1530" s="104" t="n">
        <v>42016</v>
      </c>
      <c r="N1530" s="108">
        <f>N1529*($I1530/$I1529)</f>
        <v/>
      </c>
      <c r="O1530" s="108">
        <f t="array" ref="O1530">IF(YEAR(M1530)&lt;&gt;YEAR(M1529),IF(O1529&gt;INDEX(Table2xAcq.1[],_xlfn.AGGREGATE(15,6,(ROW(Tableyear1[])-ROW(INDEX(Tableyear1[],1,1))+1)/(YEAR(Tableyear1[])=YEAR(M1529)),1)),O1529-(O1529-INDEX(Table2xAcq.1[],_xlfn.AGGREGATE(15,6,(ROW(Tableyear1[])-ROW(INDEX(Tableyear1[],1,1))+1)/(YEAR(Tableyear1[])=YEAR(M1529)),1)))*$C$25,O1529+MAX($Q$2:Q1529)*$C$19),O1529)*($J1530/$J1529)</f>
        <v/>
      </c>
      <c r="P1530" s="108">
        <f t="array" ref="P1530">IF(YEAR(M1530)&lt;&gt;YEAR(M1529),IF(O1529&gt;INDEX(Table2xAcq.1[],_xlfn.AGGREGATE(15,6,(ROW(Tableyear1[])-ROW(INDEX(Tableyear1[],1,1))+1)/(YEAR(Tableyear1[])=YEAR(M1529)),1)),P1529+(O1529-INDEX(Table2xAcq.1[],_xlfn.AGGREGATE(15,6,(ROW(Tableyear1[])-ROW(INDEX(Tableyear1[],1,1))+1)/(YEAR(Tableyear1[])=YEAR(M1529)),1)))*$C$25,P1529-MAX($Q$2:Q1529)*$C$19),P1529)*(1+Tbill_YTM)^(1/52)</f>
        <v/>
      </c>
      <c r="Q1530" s="72">
        <f>SUM(N1530:P1530)</f>
        <v/>
      </c>
      <c r="R1530" s="72">
        <f>IF(YEAR(M1530)&lt;&gt;YEAR(M1529), R1529*EXP($C$20/52)+(-MAX(Q$2:Q1529)*$C$19), R1529*EXP($C$20/52))</f>
        <v/>
      </c>
      <c r="S1530" s="73">
        <f>Q1530/-R1530</f>
        <v/>
      </c>
      <c r="T1530" s="67" t="n"/>
      <c r="U1530" s="67" t="n"/>
      <c r="V1530" s="67" t="n"/>
    </row>
    <row r="1531">
      <c r="H1531" s="104" t="n">
        <v>42023</v>
      </c>
      <c r="I1531" s="105" t="n">
        <v>4278.14013671875</v>
      </c>
      <c r="J1531" s="106" t="n">
        <v>8.56257915496826</v>
      </c>
      <c r="K1531" s="107">
        <f>K1530*(1+Tbill_YTM)^(1/52)</f>
        <v/>
      </c>
      <c r="L1531" s="67" t="n"/>
      <c r="M1531" s="104" t="n">
        <v>42023</v>
      </c>
      <c r="N1531" s="108">
        <f>N1530*($I1531/$I1530)</f>
        <v/>
      </c>
      <c r="O1531" s="108">
        <f t="array" ref="O1531">IF(YEAR(M1531)&lt;&gt;YEAR(M1530),IF(O1530&gt;INDEX(Table2xAcq.1[],_xlfn.AGGREGATE(15,6,(ROW(Tableyear1[])-ROW(INDEX(Tableyear1[],1,1))+1)/(YEAR(Tableyear1[])=YEAR(M1530)),1)),O1530-(O1530-INDEX(Table2xAcq.1[],_xlfn.AGGREGATE(15,6,(ROW(Tableyear1[])-ROW(INDEX(Tableyear1[],1,1))+1)/(YEAR(Tableyear1[])=YEAR(M1530)),1)))*$C$25,O1530+MAX($Q$2:Q1530)*$C$19),O1530)*($J1531/$J1530)</f>
        <v/>
      </c>
      <c r="P1531" s="108">
        <f t="array" ref="P1531">IF(YEAR(M1531)&lt;&gt;YEAR(M1530),IF(O1530&gt;INDEX(Table2xAcq.1[],_xlfn.AGGREGATE(15,6,(ROW(Tableyear1[])-ROW(INDEX(Tableyear1[],1,1))+1)/(YEAR(Tableyear1[])=YEAR(M1530)),1)),P1530+(O1530-INDEX(Table2xAcq.1[],_xlfn.AGGREGATE(15,6,(ROW(Tableyear1[])-ROW(INDEX(Tableyear1[],1,1))+1)/(YEAR(Tableyear1[])=YEAR(M1530)),1)))*$C$25,P1530-MAX($Q$2:Q1530)*$C$19),P1530)*(1+Tbill_YTM)^(1/52)</f>
        <v/>
      </c>
      <c r="Q1531" s="72">
        <f>SUM(N1531:P1531)</f>
        <v/>
      </c>
      <c r="R1531" s="72">
        <f>IF(YEAR(M1531)&lt;&gt;YEAR(M1530), R1530*EXP($C$20/52)+(-MAX(Q$2:Q1530)*$C$19), R1530*EXP($C$20/52))</f>
        <v/>
      </c>
      <c r="S1531" s="73">
        <f>Q1531/-R1531</f>
        <v/>
      </c>
      <c r="T1531" s="67" t="n"/>
      <c r="U1531" s="67" t="n"/>
      <c r="V1531" s="67" t="n"/>
    </row>
    <row r="1532">
      <c r="H1532" s="104" t="n">
        <v>42030</v>
      </c>
      <c r="I1532" s="105" t="n">
        <v>4148.43017578125</v>
      </c>
      <c r="J1532" s="106" t="n">
        <v>8.046411514282219</v>
      </c>
      <c r="K1532" s="107">
        <f>K1531*(1+Tbill_YTM)^(1/52)</f>
        <v/>
      </c>
      <c r="L1532" s="67" t="n"/>
      <c r="M1532" s="104" t="n">
        <v>42030</v>
      </c>
      <c r="N1532" s="108">
        <f>N1531*($I1532/$I1531)</f>
        <v/>
      </c>
      <c r="O1532" s="108">
        <f t="array" ref="O1532">IF(YEAR(M1532)&lt;&gt;YEAR(M1531),IF(O1531&gt;INDEX(Table2xAcq.1[],_xlfn.AGGREGATE(15,6,(ROW(Tableyear1[])-ROW(INDEX(Tableyear1[],1,1))+1)/(YEAR(Tableyear1[])=YEAR(M1531)),1)),O1531-(O1531-INDEX(Table2xAcq.1[],_xlfn.AGGREGATE(15,6,(ROW(Tableyear1[])-ROW(INDEX(Tableyear1[],1,1))+1)/(YEAR(Tableyear1[])=YEAR(M1531)),1)))*$C$25,O1531+MAX($Q$2:Q1531)*$C$19),O1531)*($J1532/$J1531)</f>
        <v/>
      </c>
      <c r="P1532" s="108">
        <f t="array" ref="P1532">IF(YEAR(M1532)&lt;&gt;YEAR(M1531),IF(O1531&gt;INDEX(Table2xAcq.1[],_xlfn.AGGREGATE(15,6,(ROW(Tableyear1[])-ROW(INDEX(Tableyear1[],1,1))+1)/(YEAR(Tableyear1[])=YEAR(M1531)),1)),P1531+(O1531-INDEX(Table2xAcq.1[],_xlfn.AGGREGATE(15,6,(ROW(Tableyear1[])-ROW(INDEX(Tableyear1[],1,1))+1)/(YEAR(Tableyear1[])=YEAR(M1531)),1)))*$C$25,P1531-MAX($Q$2:Q1531)*$C$19),P1531)*(1+Tbill_YTM)^(1/52)</f>
        <v/>
      </c>
      <c r="Q1532" s="72">
        <f>SUM(N1532:P1532)</f>
        <v/>
      </c>
      <c r="R1532" s="72">
        <f>IF(YEAR(M1532)&lt;&gt;YEAR(M1531), R1531*EXP($C$20/52)+(-MAX(Q$2:Q1531)*$C$19), R1531*EXP($C$20/52))</f>
        <v/>
      </c>
      <c r="S1532" s="73">
        <f>Q1532/-R1532</f>
        <v/>
      </c>
      <c r="T1532" s="67" t="n"/>
      <c r="U1532" s="67" t="n"/>
      <c r="V1532" s="67" t="n"/>
    </row>
    <row r="1533">
      <c r="H1533" s="104" t="n">
        <v>42037</v>
      </c>
      <c r="I1533" s="105" t="n">
        <v>4228.68017578125</v>
      </c>
      <c r="J1533" s="106" t="n">
        <v>8.363864898681641</v>
      </c>
      <c r="K1533" s="107">
        <f>K1532*(1+Tbill_YTM)^(1/52)</f>
        <v/>
      </c>
      <c r="L1533" s="67" t="n"/>
      <c r="M1533" s="104" t="n">
        <v>42037</v>
      </c>
      <c r="N1533" s="108">
        <f>N1532*($I1533/$I1532)</f>
        <v/>
      </c>
      <c r="O1533" s="108">
        <f t="array" ref="O1533">IF(YEAR(M1533)&lt;&gt;YEAR(M1532),IF(O1532&gt;INDEX(Table2xAcq.1[],_xlfn.AGGREGATE(15,6,(ROW(Tableyear1[])-ROW(INDEX(Tableyear1[],1,1))+1)/(YEAR(Tableyear1[])=YEAR(M1532)),1)),O1532-(O1532-INDEX(Table2xAcq.1[],_xlfn.AGGREGATE(15,6,(ROW(Tableyear1[])-ROW(INDEX(Tableyear1[],1,1))+1)/(YEAR(Tableyear1[])=YEAR(M1532)),1)))*$C$25,O1532+MAX($Q$2:Q1532)*$C$19),O1532)*($J1533/$J1532)</f>
        <v/>
      </c>
      <c r="P1533" s="108">
        <f t="array" ref="P1533">IF(YEAR(M1533)&lt;&gt;YEAR(M1532),IF(O1532&gt;INDEX(Table2xAcq.1[],_xlfn.AGGREGATE(15,6,(ROW(Tableyear1[])-ROW(INDEX(Tableyear1[],1,1))+1)/(YEAR(Tableyear1[])=YEAR(M1532)),1)),P1532+(O1532-INDEX(Table2xAcq.1[],_xlfn.AGGREGATE(15,6,(ROW(Tableyear1[])-ROW(INDEX(Tableyear1[],1,1))+1)/(YEAR(Tableyear1[])=YEAR(M1532)),1)))*$C$25,P1532-MAX($Q$2:Q1532)*$C$19),P1532)*(1+Tbill_YTM)^(1/52)</f>
        <v/>
      </c>
      <c r="Q1533" s="72">
        <f>SUM(N1533:P1533)</f>
        <v/>
      </c>
      <c r="R1533" s="72">
        <f>IF(YEAR(M1533)&lt;&gt;YEAR(M1532), R1532*EXP($C$20/52)+(-MAX(Q$2:Q1532)*$C$19), R1532*EXP($C$20/52))</f>
        <v/>
      </c>
      <c r="S1533" s="73">
        <f>Q1533/-R1533</f>
        <v/>
      </c>
      <c r="T1533" s="67" t="n"/>
      <c r="U1533" s="67" t="n"/>
      <c r="V1533" s="67" t="n"/>
    </row>
    <row r="1534">
      <c r="H1534" s="104" t="n">
        <v>42044</v>
      </c>
      <c r="I1534" s="105" t="n">
        <v>4384.02978515625</v>
      </c>
      <c r="J1534" s="106" t="n">
        <v>8.98092651367187</v>
      </c>
      <c r="K1534" s="107">
        <f>K1533*(1+Tbill_YTM)^(1/52)</f>
        <v/>
      </c>
      <c r="L1534" s="67" t="n"/>
      <c r="M1534" s="104" t="n">
        <v>42044</v>
      </c>
      <c r="N1534" s="108">
        <f>N1533*($I1534/$I1533)</f>
        <v/>
      </c>
      <c r="O1534" s="108">
        <f t="array" ref="O1534">IF(YEAR(M1534)&lt;&gt;YEAR(M1533),IF(O1533&gt;INDEX(Table2xAcq.1[],_xlfn.AGGREGATE(15,6,(ROW(Tableyear1[])-ROW(INDEX(Tableyear1[],1,1))+1)/(YEAR(Tableyear1[])=YEAR(M1533)),1)),O1533-(O1533-INDEX(Table2xAcq.1[],_xlfn.AGGREGATE(15,6,(ROW(Tableyear1[])-ROW(INDEX(Tableyear1[],1,1))+1)/(YEAR(Tableyear1[])=YEAR(M1533)),1)))*$C$25,O1533+MAX($Q$2:Q1533)*$C$19),O1533)*($J1534/$J1533)</f>
        <v/>
      </c>
      <c r="P1534" s="108">
        <f t="array" ref="P1534">IF(YEAR(M1534)&lt;&gt;YEAR(M1533),IF(O1533&gt;INDEX(Table2xAcq.1[],_xlfn.AGGREGATE(15,6,(ROW(Tableyear1[])-ROW(INDEX(Tableyear1[],1,1))+1)/(YEAR(Tableyear1[])=YEAR(M1533)),1)),P1533+(O1533-INDEX(Table2xAcq.1[],_xlfn.AGGREGATE(15,6,(ROW(Tableyear1[])-ROW(INDEX(Tableyear1[],1,1))+1)/(YEAR(Tableyear1[])=YEAR(M1533)),1)))*$C$25,P1533-MAX($Q$2:Q1533)*$C$19),P1533)*(1+Tbill_YTM)^(1/52)</f>
        <v/>
      </c>
      <c r="Q1534" s="72">
        <f>SUM(N1534:P1534)</f>
        <v/>
      </c>
      <c r="R1534" s="72">
        <f>IF(YEAR(M1534)&lt;&gt;YEAR(M1533), R1533*EXP($C$20/52)+(-MAX(Q$2:Q1533)*$C$19), R1533*EXP($C$20/52))</f>
        <v/>
      </c>
      <c r="S1534" s="73">
        <f>Q1534/-R1534</f>
        <v/>
      </c>
      <c r="T1534" s="67" t="n"/>
      <c r="U1534" s="67" t="n"/>
      <c r="V1534" s="67" t="n"/>
    </row>
    <row r="1535">
      <c r="E1535" s="4" t="n"/>
      <c r="F1535" s="4" t="n"/>
      <c r="H1535" s="104" t="n">
        <v>42051</v>
      </c>
      <c r="I1535" s="105" t="n">
        <v>4443.0498046875</v>
      </c>
      <c r="J1535" s="106" t="n">
        <v>9.234395980834959</v>
      </c>
      <c r="K1535" s="107">
        <f>K1534*(1+Tbill_YTM)^(1/52)</f>
        <v/>
      </c>
      <c r="L1535" s="67" t="n"/>
      <c r="M1535" s="104" t="n">
        <v>42051</v>
      </c>
      <c r="N1535" s="108">
        <f>N1534*($I1535/$I1534)</f>
        <v/>
      </c>
      <c r="O1535" s="108">
        <f t="array" ref="O1535">IF(YEAR(M1535)&lt;&gt;YEAR(M1534),IF(O1534&gt;INDEX(Table2xAcq.1[],_xlfn.AGGREGATE(15,6,(ROW(Tableyear1[])-ROW(INDEX(Tableyear1[],1,1))+1)/(YEAR(Tableyear1[])=YEAR(M1534)),1)),O1534-(O1534-INDEX(Table2xAcq.1[],_xlfn.AGGREGATE(15,6,(ROW(Tableyear1[])-ROW(INDEX(Tableyear1[],1,1))+1)/(YEAR(Tableyear1[])=YEAR(M1534)),1)))*$C$25,O1534+MAX($Q$2:Q1534)*$C$19),O1534)*($J1535/$J1534)</f>
        <v/>
      </c>
      <c r="P1535" s="108">
        <f t="array" ref="P1535">IF(YEAR(M1535)&lt;&gt;YEAR(M1534),IF(O1534&gt;INDEX(Table2xAcq.1[],_xlfn.AGGREGATE(15,6,(ROW(Tableyear1[])-ROW(INDEX(Tableyear1[],1,1))+1)/(YEAR(Tableyear1[])=YEAR(M1534)),1)),P1534+(O1534-INDEX(Table2xAcq.1[],_xlfn.AGGREGATE(15,6,(ROW(Tableyear1[])-ROW(INDEX(Tableyear1[],1,1))+1)/(YEAR(Tableyear1[])=YEAR(M1534)),1)))*$C$25,P1534-MAX($Q$2:Q1534)*$C$19),P1534)*(1+Tbill_YTM)^(1/52)</f>
        <v/>
      </c>
      <c r="Q1535" s="72">
        <f>SUM(N1535:P1535)</f>
        <v/>
      </c>
      <c r="R1535" s="72">
        <f>IF(YEAR(M1535)&lt;&gt;YEAR(M1534), R1534*EXP($C$20/52)+(-MAX(Q$2:Q1534)*$C$19), R1534*EXP($C$20/52))</f>
        <v/>
      </c>
      <c r="S1535" s="73">
        <f>Q1535/-R1535</f>
        <v/>
      </c>
      <c r="T1535" s="67" t="n"/>
      <c r="U1535" s="67" t="n"/>
      <c r="V1535" s="67" t="n"/>
    </row>
    <row r="1536">
      <c r="B1536" s="27" t="n"/>
      <c r="C1536" s="4" t="n"/>
      <c r="D1536" s="4" t="n"/>
      <c r="H1536" s="104" t="n">
        <v>42058</v>
      </c>
      <c r="I1536" s="105" t="n">
        <v>4440.669921875</v>
      </c>
      <c r="J1536" s="106" t="n">
        <v>9.231934547424309</v>
      </c>
      <c r="K1536" s="107">
        <f>K1535*(1+Tbill_YTM)^(1/52)</f>
        <v/>
      </c>
      <c r="L1536" s="67" t="n"/>
      <c r="M1536" s="104" t="n">
        <v>42058</v>
      </c>
      <c r="N1536" s="108">
        <f>N1535*($I1536/$I1535)</f>
        <v/>
      </c>
      <c r="O1536" s="108">
        <f t="array" ref="O1536">IF(YEAR(M1536)&lt;&gt;YEAR(M1535),IF(O1535&gt;INDEX(Table2xAcq.1[],_xlfn.AGGREGATE(15,6,(ROW(Tableyear1[])-ROW(INDEX(Tableyear1[],1,1))+1)/(YEAR(Tableyear1[])=YEAR(M1535)),1)),O1535-(O1535-INDEX(Table2xAcq.1[],_xlfn.AGGREGATE(15,6,(ROW(Tableyear1[])-ROW(INDEX(Tableyear1[],1,1))+1)/(YEAR(Tableyear1[])=YEAR(M1535)),1)))*$C$25,O1535+MAX($Q$2:Q1535)*$C$19),O1535)*($J1536/$J1535)</f>
        <v/>
      </c>
      <c r="P1536" s="108">
        <f t="array" ref="P1536">IF(YEAR(M1536)&lt;&gt;YEAR(M1535),IF(O1535&gt;INDEX(Table2xAcq.1[],_xlfn.AGGREGATE(15,6,(ROW(Tableyear1[])-ROW(INDEX(Tableyear1[],1,1))+1)/(YEAR(Tableyear1[])=YEAR(M1535)),1)),P1535+(O1535-INDEX(Table2xAcq.1[],_xlfn.AGGREGATE(15,6,(ROW(Tableyear1[])-ROW(INDEX(Tableyear1[],1,1))+1)/(YEAR(Tableyear1[])=YEAR(M1535)),1)))*$C$25,P1535-MAX($Q$2:Q1535)*$C$19),P1535)*(1+Tbill_YTM)^(1/52)</f>
        <v/>
      </c>
      <c r="Q1536" s="72">
        <f>SUM(N1536:P1536)</f>
        <v/>
      </c>
      <c r="R1536" s="72">
        <f>IF(YEAR(M1536)&lt;&gt;YEAR(M1535), R1535*EXP($C$20/52)+(-MAX(Q$2:Q1535)*$C$19), R1535*EXP($C$20/52))</f>
        <v/>
      </c>
      <c r="S1536" s="73">
        <f>Q1536/-R1536</f>
        <v/>
      </c>
      <c r="T1536" s="67" t="n"/>
      <c r="U1536" s="67" t="n"/>
      <c r="V1536" s="67" t="n"/>
    </row>
    <row r="1537">
      <c r="H1537" s="104" t="n">
        <v>42065</v>
      </c>
      <c r="I1537" s="105" t="n">
        <v>4399.22998046875</v>
      </c>
      <c r="J1537" s="106" t="n">
        <v>9.05290603637695</v>
      </c>
      <c r="K1537" s="107">
        <f>K1536*(1+Tbill_YTM)^(1/52)</f>
        <v/>
      </c>
      <c r="L1537" s="67" t="n"/>
      <c r="M1537" s="104" t="n">
        <v>42065</v>
      </c>
      <c r="N1537" s="108">
        <f>N1536*($I1537/$I1536)</f>
        <v/>
      </c>
      <c r="O1537" s="108">
        <f t="array" ref="O1537">IF(YEAR(M1537)&lt;&gt;YEAR(M1536),IF(O1536&gt;INDEX(Table2xAcq.1[],_xlfn.AGGREGATE(15,6,(ROW(Tableyear1[])-ROW(INDEX(Tableyear1[],1,1))+1)/(YEAR(Tableyear1[])=YEAR(M1536)),1)),O1536-(O1536-INDEX(Table2xAcq.1[],_xlfn.AGGREGATE(15,6,(ROW(Tableyear1[])-ROW(INDEX(Tableyear1[],1,1))+1)/(YEAR(Tableyear1[])=YEAR(M1536)),1)))*$C$25,O1536+MAX($Q$2:Q1536)*$C$19),O1536)*($J1537/$J1536)</f>
        <v/>
      </c>
      <c r="P1537" s="108">
        <f t="array" ref="P1537">IF(YEAR(M1537)&lt;&gt;YEAR(M1536),IF(O1536&gt;INDEX(Table2xAcq.1[],_xlfn.AGGREGATE(15,6,(ROW(Tableyear1[])-ROW(INDEX(Tableyear1[],1,1))+1)/(YEAR(Tableyear1[])=YEAR(M1536)),1)),P1536+(O1536-INDEX(Table2xAcq.1[],_xlfn.AGGREGATE(15,6,(ROW(Tableyear1[])-ROW(INDEX(Tableyear1[],1,1))+1)/(YEAR(Tableyear1[])=YEAR(M1536)),1)))*$C$25,P1536-MAX($Q$2:Q1536)*$C$19),P1536)*(1+Tbill_YTM)^(1/52)</f>
        <v/>
      </c>
      <c r="Q1537" s="72">
        <f>SUM(N1537:P1537)</f>
        <v/>
      </c>
      <c r="R1537" s="72">
        <f>IF(YEAR(M1537)&lt;&gt;YEAR(M1536), R1536*EXP($C$20/52)+(-MAX(Q$2:Q1536)*$C$19), R1536*EXP($C$20/52))</f>
        <v/>
      </c>
      <c r="S1537" s="73">
        <f>Q1537/-R1537</f>
        <v/>
      </c>
      <c r="T1537" s="67" t="n"/>
      <c r="U1537" s="67" t="n"/>
      <c r="V1537" s="67" t="n"/>
    </row>
    <row r="1538">
      <c r="H1538" s="104" t="n">
        <v>42072</v>
      </c>
      <c r="I1538" s="105" t="n">
        <v>4314.89990234375</v>
      </c>
      <c r="J1538" s="106" t="n">
        <v>8.70654106140136</v>
      </c>
      <c r="K1538" s="107">
        <f>K1537*(1+Tbill_YTM)^(1/52)</f>
        <v/>
      </c>
      <c r="L1538" s="67" t="n"/>
      <c r="M1538" s="104" t="n">
        <v>42072</v>
      </c>
      <c r="N1538" s="108">
        <f>N1537*($I1538/$I1537)</f>
        <v/>
      </c>
      <c r="O1538" s="108">
        <f t="array" ref="O1538">IF(YEAR(M1538)&lt;&gt;YEAR(M1537),IF(O1537&gt;INDEX(Table2xAcq.1[],_xlfn.AGGREGATE(15,6,(ROW(Tableyear1[])-ROW(INDEX(Tableyear1[],1,1))+1)/(YEAR(Tableyear1[])=YEAR(M1537)),1)),O1537-(O1537-INDEX(Table2xAcq.1[],_xlfn.AGGREGATE(15,6,(ROW(Tableyear1[])-ROW(INDEX(Tableyear1[],1,1))+1)/(YEAR(Tableyear1[])=YEAR(M1537)),1)))*$C$25,O1537+MAX($Q$2:Q1537)*$C$19),O1537)*($J1538/$J1537)</f>
        <v/>
      </c>
      <c r="P1538" s="108">
        <f t="array" ref="P1538">IF(YEAR(M1538)&lt;&gt;YEAR(M1537),IF(O1537&gt;INDEX(Table2xAcq.1[],_xlfn.AGGREGATE(15,6,(ROW(Tableyear1[])-ROW(INDEX(Tableyear1[],1,1))+1)/(YEAR(Tableyear1[])=YEAR(M1537)),1)),P1537+(O1537-INDEX(Table2xAcq.1[],_xlfn.AGGREGATE(15,6,(ROW(Tableyear1[])-ROW(INDEX(Tableyear1[],1,1))+1)/(YEAR(Tableyear1[])=YEAR(M1537)),1)))*$C$25,P1537-MAX($Q$2:Q1537)*$C$19),P1537)*(1+Tbill_YTM)^(1/52)</f>
        <v/>
      </c>
      <c r="Q1538" s="72">
        <f>SUM(N1538:P1538)</f>
        <v/>
      </c>
      <c r="R1538" s="72">
        <f>IF(YEAR(M1538)&lt;&gt;YEAR(M1537), R1537*EXP($C$20/52)+(-MAX(Q$2:Q1537)*$C$19), R1537*EXP($C$20/52))</f>
        <v/>
      </c>
      <c r="S1538" s="73">
        <f>Q1538/-R1538</f>
        <v/>
      </c>
      <c r="T1538" s="67" t="n"/>
      <c r="U1538" s="67" t="n"/>
      <c r="V1538" s="67" t="n"/>
    </row>
    <row r="1539">
      <c r="H1539" s="104" t="n">
        <v>42079</v>
      </c>
      <c r="I1539" s="105" t="n">
        <v>4458.5400390625</v>
      </c>
      <c r="J1539" s="106" t="n">
        <v>9.28791999816894</v>
      </c>
      <c r="K1539" s="107">
        <f>K1538*(1+Tbill_YTM)^(1/52)</f>
        <v/>
      </c>
      <c r="L1539" s="67" t="n"/>
      <c r="M1539" s="104" t="n">
        <v>42079</v>
      </c>
      <c r="N1539" s="108">
        <f>N1538*($I1539/$I1538)</f>
        <v/>
      </c>
      <c r="O1539" s="108">
        <f t="array" ref="O1539">IF(YEAR(M1539)&lt;&gt;YEAR(M1538),IF(O1538&gt;INDEX(Table2xAcq.1[],_xlfn.AGGREGATE(15,6,(ROW(Tableyear1[])-ROW(INDEX(Tableyear1[],1,1))+1)/(YEAR(Tableyear1[])=YEAR(M1538)),1)),O1538-(O1538-INDEX(Table2xAcq.1[],_xlfn.AGGREGATE(15,6,(ROW(Tableyear1[])-ROW(INDEX(Tableyear1[],1,1))+1)/(YEAR(Tableyear1[])=YEAR(M1538)),1)))*$C$25,O1538+MAX($Q$2:Q1538)*$C$19),O1538)*($J1539/$J1538)</f>
        <v/>
      </c>
      <c r="P1539" s="108">
        <f t="array" ref="P1539">IF(YEAR(M1539)&lt;&gt;YEAR(M1538),IF(O1538&gt;INDEX(Table2xAcq.1[],_xlfn.AGGREGATE(15,6,(ROW(Tableyear1[])-ROW(INDEX(Tableyear1[],1,1))+1)/(YEAR(Tableyear1[])=YEAR(M1538)),1)),P1538+(O1538-INDEX(Table2xAcq.1[],_xlfn.AGGREGATE(15,6,(ROW(Tableyear1[])-ROW(INDEX(Tableyear1[],1,1))+1)/(YEAR(Tableyear1[])=YEAR(M1538)),1)))*$C$25,P1538-MAX($Q$2:Q1538)*$C$19),P1538)*(1+Tbill_YTM)^(1/52)</f>
        <v/>
      </c>
      <c r="Q1539" s="72">
        <f>SUM(N1539:P1539)</f>
        <v/>
      </c>
      <c r="R1539" s="72">
        <f>IF(YEAR(M1539)&lt;&gt;YEAR(M1538), R1538*EXP($C$20/52)+(-MAX(Q$2:Q1538)*$C$19), R1538*EXP($C$20/52))</f>
        <v/>
      </c>
      <c r="S1539" s="73">
        <f>Q1539/-R1539</f>
        <v/>
      </c>
      <c r="T1539" s="67" t="n"/>
      <c r="U1539" s="67" t="n"/>
      <c r="V1539" s="67" t="n"/>
    </row>
    <row r="1540">
      <c r="H1540" s="104" t="n">
        <v>42086</v>
      </c>
      <c r="I1540" s="105" t="n">
        <v>4332.85986328125</v>
      </c>
      <c r="J1540" s="106" t="n">
        <v>8.76252460479736</v>
      </c>
      <c r="K1540" s="107">
        <f>K1539*(1+Tbill_YTM)^(1/52)</f>
        <v/>
      </c>
      <c r="L1540" s="67" t="n"/>
      <c r="M1540" s="104" t="n">
        <v>42086</v>
      </c>
      <c r="N1540" s="108">
        <f>N1539*($I1540/$I1539)</f>
        <v/>
      </c>
      <c r="O1540" s="108">
        <f t="array" ref="O1540">IF(YEAR(M1540)&lt;&gt;YEAR(M1539),IF(O1539&gt;INDEX(Table2xAcq.1[],_xlfn.AGGREGATE(15,6,(ROW(Tableyear1[])-ROW(INDEX(Tableyear1[],1,1))+1)/(YEAR(Tableyear1[])=YEAR(M1539)),1)),O1539-(O1539-INDEX(Table2xAcq.1[],_xlfn.AGGREGATE(15,6,(ROW(Tableyear1[])-ROW(INDEX(Tableyear1[],1,1))+1)/(YEAR(Tableyear1[])=YEAR(M1539)),1)))*$C$25,O1539+MAX($Q$2:Q1539)*$C$19),O1539)*($J1540/$J1539)</f>
        <v/>
      </c>
      <c r="P1540" s="108">
        <f t="array" ref="P1540">IF(YEAR(M1540)&lt;&gt;YEAR(M1539),IF(O1539&gt;INDEX(Table2xAcq.1[],_xlfn.AGGREGATE(15,6,(ROW(Tableyear1[])-ROW(INDEX(Tableyear1[],1,1))+1)/(YEAR(Tableyear1[])=YEAR(M1539)),1)),P1539+(O1539-INDEX(Table2xAcq.1[],_xlfn.AGGREGATE(15,6,(ROW(Tableyear1[])-ROW(INDEX(Tableyear1[],1,1))+1)/(YEAR(Tableyear1[])=YEAR(M1539)),1)))*$C$25,P1539-MAX($Q$2:Q1539)*$C$19),P1539)*(1+Tbill_YTM)^(1/52)</f>
        <v/>
      </c>
      <c r="Q1540" s="72">
        <f>SUM(N1540:P1540)</f>
        <v/>
      </c>
      <c r="R1540" s="72">
        <f>IF(YEAR(M1540)&lt;&gt;YEAR(M1539), R1539*EXP($C$20/52)+(-MAX(Q$2:Q1539)*$C$19), R1539*EXP($C$20/52))</f>
        <v/>
      </c>
      <c r="S1540" s="73">
        <f>Q1540/-R1540</f>
        <v/>
      </c>
      <c r="T1540" s="67" t="n"/>
      <c r="U1540" s="67" t="n"/>
      <c r="V1540" s="67" t="n"/>
    </row>
    <row r="1541">
      <c r="H1541" s="104" t="n">
        <v>42093</v>
      </c>
      <c r="I1541" s="105" t="n">
        <v>4316.009765625</v>
      </c>
      <c r="J1541" s="106" t="n">
        <v>8.692688941955559</v>
      </c>
      <c r="K1541" s="107">
        <f>K1540*(1+Tbill_YTM)^(1/52)</f>
        <v/>
      </c>
      <c r="L1541" s="67" t="n"/>
      <c r="M1541" s="104" t="n">
        <v>42093</v>
      </c>
      <c r="N1541" s="108">
        <f>N1540*($I1541/$I1540)</f>
        <v/>
      </c>
      <c r="O1541" s="108">
        <f t="array" ref="O1541">IF(YEAR(M1541)&lt;&gt;YEAR(M1540),IF(O1540&gt;INDEX(Table2xAcq.1[],_xlfn.AGGREGATE(15,6,(ROW(Tableyear1[])-ROW(INDEX(Tableyear1[],1,1))+1)/(YEAR(Tableyear1[])=YEAR(M1540)),1)),O1540-(O1540-INDEX(Table2xAcq.1[],_xlfn.AGGREGATE(15,6,(ROW(Tableyear1[])-ROW(INDEX(Tableyear1[],1,1))+1)/(YEAR(Tableyear1[])=YEAR(M1540)),1)))*$C$25,O1540+MAX($Q$2:Q1540)*$C$19),O1540)*($J1541/$J1540)</f>
        <v/>
      </c>
      <c r="P1541" s="108">
        <f t="array" ref="P1541">IF(YEAR(M1541)&lt;&gt;YEAR(M1540),IF(O1540&gt;INDEX(Table2xAcq.1[],_xlfn.AGGREGATE(15,6,(ROW(Tableyear1[])-ROW(INDEX(Tableyear1[],1,1))+1)/(YEAR(Tableyear1[])=YEAR(M1540)),1)),P1540+(O1540-INDEX(Table2xAcq.1[],_xlfn.AGGREGATE(15,6,(ROW(Tableyear1[])-ROW(INDEX(Tableyear1[],1,1))+1)/(YEAR(Tableyear1[])=YEAR(M1540)),1)))*$C$25,P1540-MAX($Q$2:Q1540)*$C$19),P1540)*(1+Tbill_YTM)^(1/52)</f>
        <v/>
      </c>
      <c r="Q1541" s="72">
        <f>SUM(N1541:P1541)</f>
        <v/>
      </c>
      <c r="R1541" s="72">
        <f>IF(YEAR(M1541)&lt;&gt;YEAR(M1540), R1540*EXP($C$20/52)+(-MAX(Q$2:Q1540)*$C$19), R1540*EXP($C$20/52))</f>
        <v/>
      </c>
      <c r="S1541" s="73">
        <f>Q1541/-R1541</f>
        <v/>
      </c>
      <c r="T1541" s="67" t="n"/>
      <c r="U1541" s="67" t="n"/>
      <c r="V1541" s="67" t="n"/>
    </row>
    <row r="1542">
      <c r="H1542" s="104" t="n">
        <v>42100</v>
      </c>
      <c r="I1542" s="105" t="n">
        <v>4422.02001953125</v>
      </c>
      <c r="J1542" s="106" t="n">
        <v>9.12910747528076</v>
      </c>
      <c r="K1542" s="107">
        <f>K1541*(1+Tbill_YTM)^(1/52)</f>
        <v/>
      </c>
      <c r="L1542" s="67" t="n"/>
      <c r="M1542" s="104" t="n">
        <v>42100</v>
      </c>
      <c r="N1542" s="108">
        <f>N1541*($I1542/$I1541)</f>
        <v/>
      </c>
      <c r="O1542" s="108">
        <f t="array" ref="O1542">IF(YEAR(M1542)&lt;&gt;YEAR(M1541),IF(O1541&gt;INDEX(Table2xAcq.1[],_xlfn.AGGREGATE(15,6,(ROW(Tableyear1[])-ROW(INDEX(Tableyear1[],1,1))+1)/(YEAR(Tableyear1[])=YEAR(M1541)),1)),O1541-(O1541-INDEX(Table2xAcq.1[],_xlfn.AGGREGATE(15,6,(ROW(Tableyear1[])-ROW(INDEX(Tableyear1[],1,1))+1)/(YEAR(Tableyear1[])=YEAR(M1541)),1)))*$C$25,O1541+MAX($Q$2:Q1541)*$C$19),O1541)*($J1542/$J1541)</f>
        <v/>
      </c>
      <c r="P1542" s="108">
        <f t="array" ref="P1542">IF(YEAR(M1542)&lt;&gt;YEAR(M1541),IF(O1541&gt;INDEX(Table2xAcq.1[],_xlfn.AGGREGATE(15,6,(ROW(Tableyear1[])-ROW(INDEX(Tableyear1[],1,1))+1)/(YEAR(Tableyear1[])=YEAR(M1541)),1)),P1541+(O1541-INDEX(Table2xAcq.1[],_xlfn.AGGREGATE(15,6,(ROW(Tableyear1[])-ROW(INDEX(Tableyear1[],1,1))+1)/(YEAR(Tableyear1[])=YEAR(M1541)),1)))*$C$25,P1541-MAX($Q$2:Q1541)*$C$19),P1541)*(1+Tbill_YTM)^(1/52)</f>
        <v/>
      </c>
      <c r="Q1542" s="72">
        <f>SUM(N1542:P1542)</f>
        <v/>
      </c>
      <c r="R1542" s="72">
        <f>IF(YEAR(M1542)&lt;&gt;YEAR(M1541), R1541*EXP($C$20/52)+(-MAX(Q$2:Q1541)*$C$19), R1541*EXP($C$20/52))</f>
        <v/>
      </c>
      <c r="S1542" s="73">
        <f>Q1542/-R1542</f>
        <v/>
      </c>
      <c r="T1542" s="67" t="n"/>
      <c r="U1542" s="67" t="n"/>
      <c r="V1542" s="67" t="n"/>
    </row>
    <row r="1543">
      <c r="H1543" s="104" t="n">
        <v>42107</v>
      </c>
      <c r="I1543" s="105" t="n">
        <v>4351.7998046875</v>
      </c>
      <c r="J1543" s="106" t="n">
        <v>8.834877014160149</v>
      </c>
      <c r="K1543" s="107">
        <f>K1542*(1+Tbill_YTM)^(1/52)</f>
        <v/>
      </c>
      <c r="L1543" s="67" t="n"/>
      <c r="M1543" s="104" t="n">
        <v>42107</v>
      </c>
      <c r="N1543" s="108">
        <f>N1542*($I1543/$I1542)</f>
        <v/>
      </c>
      <c r="O1543" s="108">
        <f t="array" ref="O1543">IF(YEAR(M1543)&lt;&gt;YEAR(M1542),IF(O1542&gt;INDEX(Table2xAcq.1[],_xlfn.AGGREGATE(15,6,(ROW(Tableyear1[])-ROW(INDEX(Tableyear1[],1,1))+1)/(YEAR(Tableyear1[])=YEAR(M1542)),1)),O1542-(O1542-INDEX(Table2xAcq.1[],_xlfn.AGGREGATE(15,6,(ROW(Tableyear1[])-ROW(INDEX(Tableyear1[],1,1))+1)/(YEAR(Tableyear1[])=YEAR(M1542)),1)))*$C$25,O1542+MAX($Q$2:Q1542)*$C$19),O1542)*($J1543/$J1542)</f>
        <v/>
      </c>
      <c r="P1543" s="108">
        <f t="array" ref="P1543">IF(YEAR(M1543)&lt;&gt;YEAR(M1542),IF(O1542&gt;INDEX(Table2xAcq.1[],_xlfn.AGGREGATE(15,6,(ROW(Tableyear1[])-ROW(INDEX(Tableyear1[],1,1))+1)/(YEAR(Tableyear1[])=YEAR(M1542)),1)),P1542+(O1542-INDEX(Table2xAcq.1[],_xlfn.AGGREGATE(15,6,(ROW(Tableyear1[])-ROW(INDEX(Tableyear1[],1,1))+1)/(YEAR(Tableyear1[])=YEAR(M1542)),1)))*$C$25,P1542-MAX($Q$2:Q1542)*$C$19),P1542)*(1+Tbill_YTM)^(1/52)</f>
        <v/>
      </c>
      <c r="Q1543" s="72">
        <f>SUM(N1543:P1543)</f>
        <v/>
      </c>
      <c r="R1543" s="72">
        <f>IF(YEAR(M1543)&lt;&gt;YEAR(M1542), R1542*EXP($C$20/52)+(-MAX(Q$2:Q1542)*$C$19), R1542*EXP($C$20/52))</f>
        <v/>
      </c>
      <c r="S1543" s="73">
        <f>Q1543/-R1543</f>
        <v/>
      </c>
      <c r="T1543" s="67" t="n"/>
      <c r="U1543" s="67" t="n"/>
      <c r="V1543" s="67" t="n"/>
    </row>
    <row r="1544">
      <c r="H1544" s="104" t="n">
        <v>42114</v>
      </c>
      <c r="I1544" s="105" t="n">
        <v>4536.77978515625</v>
      </c>
      <c r="J1544" s="106" t="n">
        <v>9.59384250640869</v>
      </c>
      <c r="K1544" s="107">
        <f>K1543*(1+Tbill_YTM)^(1/52)</f>
        <v/>
      </c>
      <c r="L1544" s="67" t="n"/>
      <c r="M1544" s="104" t="n">
        <v>42114</v>
      </c>
      <c r="N1544" s="108">
        <f>N1543*($I1544/$I1543)</f>
        <v/>
      </c>
      <c r="O1544" s="108">
        <f t="array" ref="O1544">IF(YEAR(M1544)&lt;&gt;YEAR(M1543),IF(O1543&gt;INDEX(Table2xAcq.1[],_xlfn.AGGREGATE(15,6,(ROW(Tableyear1[])-ROW(INDEX(Tableyear1[],1,1))+1)/(YEAR(Tableyear1[])=YEAR(M1543)),1)),O1543-(O1543-INDEX(Table2xAcq.1[],_xlfn.AGGREGATE(15,6,(ROW(Tableyear1[])-ROW(INDEX(Tableyear1[],1,1))+1)/(YEAR(Tableyear1[])=YEAR(M1543)),1)))*$C$25,O1543+MAX($Q$2:Q1543)*$C$19),O1543)*($J1544/$J1543)</f>
        <v/>
      </c>
      <c r="P1544" s="108">
        <f t="array" ref="P1544">IF(YEAR(M1544)&lt;&gt;YEAR(M1543),IF(O1543&gt;INDEX(Table2xAcq.1[],_xlfn.AGGREGATE(15,6,(ROW(Tableyear1[])-ROW(INDEX(Tableyear1[],1,1))+1)/(YEAR(Tableyear1[])=YEAR(M1543)),1)),P1543+(O1543-INDEX(Table2xAcq.1[],_xlfn.AGGREGATE(15,6,(ROW(Tableyear1[])-ROW(INDEX(Tableyear1[],1,1))+1)/(YEAR(Tableyear1[])=YEAR(M1543)),1)))*$C$25,P1543-MAX($Q$2:Q1543)*$C$19),P1543)*(1+Tbill_YTM)^(1/52)</f>
        <v/>
      </c>
      <c r="Q1544" s="72">
        <f>SUM(N1544:P1544)</f>
        <v/>
      </c>
      <c r="R1544" s="72">
        <f>IF(YEAR(M1544)&lt;&gt;YEAR(M1543), R1543*EXP($C$20/52)+(-MAX(Q$2:Q1543)*$C$19), R1543*EXP($C$20/52))</f>
        <v/>
      </c>
      <c r="S1544" s="73">
        <f>Q1544/-R1544</f>
        <v/>
      </c>
      <c r="T1544" s="67" t="n"/>
      <c r="U1544" s="67" t="n"/>
      <c r="V1544" s="67" t="n"/>
    </row>
    <row r="1545">
      <c r="H1545" s="104" t="n">
        <v>42121</v>
      </c>
      <c r="I1545" s="105" t="n">
        <v>4479.06005859375</v>
      </c>
      <c r="J1545" s="106" t="n">
        <v>9.336544990539551</v>
      </c>
      <c r="K1545" s="107">
        <f>K1544*(1+Tbill_YTM)^(1/52)</f>
        <v/>
      </c>
      <c r="L1545" s="67" t="n"/>
      <c r="M1545" s="104" t="n">
        <v>42121</v>
      </c>
      <c r="N1545" s="108">
        <f>N1544*($I1545/$I1544)</f>
        <v/>
      </c>
      <c r="O1545" s="108">
        <f t="array" ref="O1545">IF(YEAR(M1545)&lt;&gt;YEAR(M1544),IF(O1544&gt;INDEX(Table2xAcq.1[],_xlfn.AGGREGATE(15,6,(ROW(Tableyear1[])-ROW(INDEX(Tableyear1[],1,1))+1)/(YEAR(Tableyear1[])=YEAR(M1544)),1)),O1544-(O1544-INDEX(Table2xAcq.1[],_xlfn.AGGREGATE(15,6,(ROW(Tableyear1[])-ROW(INDEX(Tableyear1[],1,1))+1)/(YEAR(Tableyear1[])=YEAR(M1544)),1)))*$C$25,O1544+MAX($Q$2:Q1544)*$C$19),O1544)*($J1545/$J1544)</f>
        <v/>
      </c>
      <c r="P1545" s="108">
        <f t="array" ref="P1545">IF(YEAR(M1545)&lt;&gt;YEAR(M1544),IF(O1544&gt;INDEX(Table2xAcq.1[],_xlfn.AGGREGATE(15,6,(ROW(Tableyear1[])-ROW(INDEX(Tableyear1[],1,1))+1)/(YEAR(Tableyear1[])=YEAR(M1544)),1)),P1544+(O1544-INDEX(Table2xAcq.1[],_xlfn.AGGREGATE(15,6,(ROW(Tableyear1[])-ROW(INDEX(Tableyear1[],1,1))+1)/(YEAR(Tableyear1[])=YEAR(M1544)),1)))*$C$25,P1544-MAX($Q$2:Q1544)*$C$19),P1544)*(1+Tbill_YTM)^(1/52)</f>
        <v/>
      </c>
      <c r="Q1545" s="72">
        <f>SUM(N1545:P1545)</f>
        <v/>
      </c>
      <c r="R1545" s="72">
        <f>IF(YEAR(M1545)&lt;&gt;YEAR(M1544), R1544*EXP($C$20/52)+(-MAX(Q$2:Q1544)*$C$19), R1544*EXP($C$20/52))</f>
        <v/>
      </c>
      <c r="S1545" s="73">
        <f>Q1545/-R1545</f>
        <v/>
      </c>
      <c r="T1545" s="67" t="n"/>
      <c r="U1545" s="67" t="n"/>
      <c r="V1545" s="67" t="n"/>
    </row>
    <row r="1546">
      <c r="H1546" s="104" t="n">
        <v>42128</v>
      </c>
      <c r="I1546" s="105" t="n">
        <v>4458.64990234375</v>
      </c>
      <c r="J1546" s="106" t="n">
        <v>9.26268005371093</v>
      </c>
      <c r="K1546" s="107">
        <f>K1545*(1+Tbill_YTM)^(1/52)</f>
        <v/>
      </c>
      <c r="L1546" s="67" t="n"/>
      <c r="M1546" s="104" t="n">
        <v>42128</v>
      </c>
      <c r="N1546" s="108">
        <f>N1545*($I1546/$I1545)</f>
        <v/>
      </c>
      <c r="O1546" s="108">
        <f t="array" ref="O1546">IF(YEAR(M1546)&lt;&gt;YEAR(M1545),IF(O1545&gt;INDEX(Table2xAcq.1[],_xlfn.AGGREGATE(15,6,(ROW(Tableyear1[])-ROW(INDEX(Tableyear1[],1,1))+1)/(YEAR(Tableyear1[])=YEAR(M1545)),1)),O1545-(O1545-INDEX(Table2xAcq.1[],_xlfn.AGGREGATE(15,6,(ROW(Tableyear1[])-ROW(INDEX(Tableyear1[],1,1))+1)/(YEAR(Tableyear1[])=YEAR(M1545)),1)))*$C$25,O1545+MAX($Q$2:Q1545)*$C$19),O1545)*($J1546/$J1545)</f>
        <v/>
      </c>
      <c r="P1546" s="108">
        <f t="array" ref="P1546">IF(YEAR(M1546)&lt;&gt;YEAR(M1545),IF(O1545&gt;INDEX(Table2xAcq.1[],_xlfn.AGGREGATE(15,6,(ROW(Tableyear1[])-ROW(INDEX(Tableyear1[],1,1))+1)/(YEAR(Tableyear1[])=YEAR(M1545)),1)),P1545+(O1545-INDEX(Table2xAcq.1[],_xlfn.AGGREGATE(15,6,(ROW(Tableyear1[])-ROW(INDEX(Tableyear1[],1,1))+1)/(YEAR(Tableyear1[])=YEAR(M1545)),1)))*$C$25,P1545-MAX($Q$2:Q1545)*$C$19),P1545)*(1+Tbill_YTM)^(1/52)</f>
        <v/>
      </c>
      <c r="Q1546" s="72">
        <f>SUM(N1546:P1546)</f>
        <v/>
      </c>
      <c r="R1546" s="72">
        <f>IF(YEAR(M1546)&lt;&gt;YEAR(M1545), R1545*EXP($C$20/52)+(-MAX(Q$2:Q1545)*$C$19), R1545*EXP($C$20/52))</f>
        <v/>
      </c>
      <c r="S1546" s="73">
        <f>Q1546/-R1546</f>
        <v/>
      </c>
      <c r="T1546" s="67" t="n"/>
      <c r="U1546" s="67" t="n"/>
      <c r="V1546" s="67" t="n"/>
    </row>
    <row r="1547">
      <c r="H1547" s="104" t="n">
        <v>42135</v>
      </c>
      <c r="I1547" s="105" t="n">
        <v>4494.2900390625</v>
      </c>
      <c r="J1547" s="106" t="n">
        <v>9.414716720581049</v>
      </c>
      <c r="K1547" s="107">
        <f>K1546*(1+Tbill_YTM)^(1/52)</f>
        <v/>
      </c>
      <c r="L1547" s="67" t="n"/>
      <c r="M1547" s="104" t="n">
        <v>42135</v>
      </c>
      <c r="N1547" s="108">
        <f>N1546*($I1547/$I1546)</f>
        <v/>
      </c>
      <c r="O1547" s="108">
        <f t="array" ref="O1547">IF(YEAR(M1547)&lt;&gt;YEAR(M1546),IF(O1546&gt;INDEX(Table2xAcq.1[],_xlfn.AGGREGATE(15,6,(ROW(Tableyear1[])-ROW(INDEX(Tableyear1[],1,1))+1)/(YEAR(Tableyear1[])=YEAR(M1546)),1)),O1546-(O1546-INDEX(Table2xAcq.1[],_xlfn.AGGREGATE(15,6,(ROW(Tableyear1[])-ROW(INDEX(Tableyear1[],1,1))+1)/(YEAR(Tableyear1[])=YEAR(M1546)),1)))*$C$25,O1546+MAX($Q$2:Q1546)*$C$19),O1546)*($J1547/$J1546)</f>
        <v/>
      </c>
      <c r="P1547" s="108">
        <f t="array" ref="P1547">IF(YEAR(M1547)&lt;&gt;YEAR(M1546),IF(O1546&gt;INDEX(Table2xAcq.1[],_xlfn.AGGREGATE(15,6,(ROW(Tableyear1[])-ROW(INDEX(Tableyear1[],1,1))+1)/(YEAR(Tableyear1[])=YEAR(M1546)),1)),P1546+(O1546-INDEX(Table2xAcq.1[],_xlfn.AGGREGATE(15,6,(ROW(Tableyear1[])-ROW(INDEX(Tableyear1[],1,1))+1)/(YEAR(Tableyear1[])=YEAR(M1546)),1)))*$C$25,P1546-MAX($Q$2:Q1546)*$C$19),P1546)*(1+Tbill_YTM)^(1/52)</f>
        <v/>
      </c>
      <c r="Q1547" s="72">
        <f>SUM(N1547:P1547)</f>
        <v/>
      </c>
      <c r="R1547" s="72">
        <f>IF(YEAR(M1547)&lt;&gt;YEAR(M1546), R1546*EXP($C$20/52)+(-MAX(Q$2:Q1546)*$C$19), R1546*EXP($C$20/52))</f>
        <v/>
      </c>
      <c r="S1547" s="73">
        <f>Q1547/-R1547</f>
        <v/>
      </c>
      <c r="T1547" s="67" t="n"/>
      <c r="U1547" s="67" t="n"/>
      <c r="V1547" s="67" t="n"/>
    </row>
    <row r="1548">
      <c r="H1548" s="104" t="n">
        <v>42142</v>
      </c>
      <c r="I1548" s="105" t="n">
        <v>4527.16015625</v>
      </c>
      <c r="J1548" s="106" t="n">
        <v>9.57045269012451</v>
      </c>
      <c r="K1548" s="107">
        <f>K1547*(1+Tbill_YTM)^(1/52)</f>
        <v/>
      </c>
      <c r="L1548" s="67" t="n"/>
      <c r="M1548" s="104" t="n">
        <v>42142</v>
      </c>
      <c r="N1548" s="108">
        <f>N1547*($I1548/$I1547)</f>
        <v/>
      </c>
      <c r="O1548" s="108">
        <f t="array" ref="O1548">IF(YEAR(M1548)&lt;&gt;YEAR(M1547),IF(O1547&gt;INDEX(Table2xAcq.1[],_xlfn.AGGREGATE(15,6,(ROW(Tableyear1[])-ROW(INDEX(Tableyear1[],1,1))+1)/(YEAR(Tableyear1[])=YEAR(M1547)),1)),O1547-(O1547-INDEX(Table2xAcq.1[],_xlfn.AGGREGATE(15,6,(ROW(Tableyear1[])-ROW(INDEX(Tableyear1[],1,1))+1)/(YEAR(Tableyear1[])=YEAR(M1547)),1)))*$C$25,O1547+MAX($Q$2:Q1547)*$C$19),O1547)*($J1548/$J1547)</f>
        <v/>
      </c>
      <c r="P1548" s="108">
        <f t="array" ref="P1548">IF(YEAR(M1548)&lt;&gt;YEAR(M1547),IF(O1547&gt;INDEX(Table2xAcq.1[],_xlfn.AGGREGATE(15,6,(ROW(Tableyear1[])-ROW(INDEX(Tableyear1[],1,1))+1)/(YEAR(Tableyear1[])=YEAR(M1547)),1)),P1547+(O1547-INDEX(Table2xAcq.1[],_xlfn.AGGREGATE(15,6,(ROW(Tableyear1[])-ROW(INDEX(Tableyear1[],1,1))+1)/(YEAR(Tableyear1[])=YEAR(M1547)),1)))*$C$25,P1547-MAX($Q$2:Q1547)*$C$19),P1547)*(1+Tbill_YTM)^(1/52)</f>
        <v/>
      </c>
      <c r="Q1548" s="72">
        <f>SUM(N1548:P1548)</f>
        <v/>
      </c>
      <c r="R1548" s="72">
        <f>IF(YEAR(M1548)&lt;&gt;YEAR(M1547), R1547*EXP($C$20/52)+(-MAX(Q$2:Q1547)*$C$19), R1547*EXP($C$20/52))</f>
        <v/>
      </c>
      <c r="S1548" s="73">
        <f>Q1548/-R1548</f>
        <v/>
      </c>
      <c r="T1548" s="67" t="n"/>
      <c r="U1548" s="67" t="n"/>
      <c r="V1548" s="67" t="n"/>
    </row>
    <row r="1549">
      <c r="H1549" s="104" t="n">
        <v>42149</v>
      </c>
      <c r="I1549" s="105" t="n">
        <v>4508.25</v>
      </c>
      <c r="J1549" s="106" t="n">
        <v>9.491662979125969</v>
      </c>
      <c r="K1549" s="107">
        <f>K1548*(1+Tbill_YTM)^(1/52)</f>
        <v/>
      </c>
      <c r="L1549" s="67" t="n"/>
      <c r="M1549" s="104" t="n">
        <v>42149</v>
      </c>
      <c r="N1549" s="108">
        <f>N1548*($I1549/$I1548)</f>
        <v/>
      </c>
      <c r="O1549" s="108">
        <f t="array" ref="O1549">IF(YEAR(M1549)&lt;&gt;YEAR(M1548),IF(O1548&gt;INDEX(Table2xAcq.1[],_xlfn.AGGREGATE(15,6,(ROW(Tableyear1[])-ROW(INDEX(Tableyear1[],1,1))+1)/(YEAR(Tableyear1[])=YEAR(M1548)),1)),O1548-(O1548-INDEX(Table2xAcq.1[],_xlfn.AGGREGATE(15,6,(ROW(Tableyear1[])-ROW(INDEX(Tableyear1[],1,1))+1)/(YEAR(Tableyear1[])=YEAR(M1548)),1)))*$C$25,O1548+MAX($Q$2:Q1548)*$C$19),O1548)*($J1549/$J1548)</f>
        <v/>
      </c>
      <c r="P1549" s="108">
        <f t="array" ref="P1549">IF(YEAR(M1549)&lt;&gt;YEAR(M1548),IF(O1548&gt;INDEX(Table2xAcq.1[],_xlfn.AGGREGATE(15,6,(ROW(Tableyear1[])-ROW(INDEX(Tableyear1[],1,1))+1)/(YEAR(Tableyear1[])=YEAR(M1548)),1)),P1548+(O1548-INDEX(Table2xAcq.1[],_xlfn.AGGREGATE(15,6,(ROW(Tableyear1[])-ROW(INDEX(Tableyear1[],1,1))+1)/(YEAR(Tableyear1[])=YEAR(M1548)),1)))*$C$25,P1548-MAX($Q$2:Q1548)*$C$19),P1548)*(1+Tbill_YTM)^(1/52)</f>
        <v/>
      </c>
      <c r="Q1549" s="72">
        <f>SUM(N1549:P1549)</f>
        <v/>
      </c>
      <c r="R1549" s="72">
        <f>IF(YEAR(M1549)&lt;&gt;YEAR(M1548), R1548*EXP($C$20/52)+(-MAX(Q$2:Q1548)*$C$19), R1548*EXP($C$20/52))</f>
        <v/>
      </c>
      <c r="S1549" s="73">
        <f>Q1549/-R1549</f>
        <v/>
      </c>
      <c r="T1549" s="67" t="n"/>
      <c r="U1549" s="67" t="n"/>
      <c r="V1549" s="67" t="n"/>
    </row>
    <row r="1550">
      <c r="H1550" s="104" t="n">
        <v>42156</v>
      </c>
      <c r="I1550" s="105" t="n">
        <v>4477.18994140625</v>
      </c>
      <c r="J1550" s="106" t="n">
        <v>9.35501194000244</v>
      </c>
      <c r="K1550" s="107">
        <f>K1549*(1+Tbill_YTM)^(1/52)</f>
        <v/>
      </c>
      <c r="L1550" s="67" t="n"/>
      <c r="M1550" s="104" t="n">
        <v>42156</v>
      </c>
      <c r="N1550" s="108">
        <f>N1549*($I1550/$I1549)</f>
        <v/>
      </c>
      <c r="O1550" s="108">
        <f t="array" ref="O1550">IF(YEAR(M1550)&lt;&gt;YEAR(M1549),IF(O1549&gt;INDEX(Table2xAcq.1[],_xlfn.AGGREGATE(15,6,(ROW(Tableyear1[])-ROW(INDEX(Tableyear1[],1,1))+1)/(YEAR(Tableyear1[])=YEAR(M1549)),1)),O1549-(O1549-INDEX(Table2xAcq.1[],_xlfn.AGGREGATE(15,6,(ROW(Tableyear1[])-ROW(INDEX(Tableyear1[],1,1))+1)/(YEAR(Tableyear1[])=YEAR(M1549)),1)))*$C$25,O1549+MAX($Q$2:Q1549)*$C$19),O1549)*($J1550/$J1549)</f>
        <v/>
      </c>
      <c r="P1550" s="108">
        <f t="array" ref="P1550">IF(YEAR(M1550)&lt;&gt;YEAR(M1549),IF(O1549&gt;INDEX(Table2xAcq.1[],_xlfn.AGGREGATE(15,6,(ROW(Tableyear1[])-ROW(INDEX(Tableyear1[],1,1))+1)/(YEAR(Tableyear1[])=YEAR(M1549)),1)),P1549+(O1549-INDEX(Table2xAcq.1[],_xlfn.AGGREGATE(15,6,(ROW(Tableyear1[])-ROW(INDEX(Tableyear1[],1,1))+1)/(YEAR(Tableyear1[])=YEAR(M1549)),1)))*$C$25,P1549-MAX($Q$2:Q1549)*$C$19),P1549)*(1+Tbill_YTM)^(1/52)</f>
        <v/>
      </c>
      <c r="Q1550" s="72">
        <f>SUM(N1550:P1550)</f>
        <v/>
      </c>
      <c r="R1550" s="72">
        <f>IF(YEAR(M1550)&lt;&gt;YEAR(M1549), R1549*EXP($C$20/52)+(-MAX(Q$2:Q1549)*$C$19), R1549*EXP($C$20/52))</f>
        <v/>
      </c>
      <c r="S1550" s="73">
        <f>Q1550/-R1550</f>
        <v/>
      </c>
      <c r="T1550" s="67" t="n"/>
      <c r="U1550" s="67" t="n"/>
      <c r="V1550" s="67" t="n"/>
    </row>
    <row r="1551">
      <c r="H1551" s="104" t="n">
        <v>42163</v>
      </c>
      <c r="I1551" s="105" t="n">
        <v>4453.7900390625</v>
      </c>
      <c r="J1551" s="106" t="n">
        <v>9.25283145904541</v>
      </c>
      <c r="K1551" s="107">
        <f>K1550*(1+Tbill_YTM)^(1/52)</f>
        <v/>
      </c>
      <c r="L1551" s="67" t="n"/>
      <c r="M1551" s="104" t="n">
        <v>42163</v>
      </c>
      <c r="N1551" s="108">
        <f>N1550*($I1551/$I1550)</f>
        <v/>
      </c>
      <c r="O1551" s="108">
        <f t="array" ref="O1551">IF(YEAR(M1551)&lt;&gt;YEAR(M1550),IF(O1550&gt;INDEX(Table2xAcq.1[],_xlfn.AGGREGATE(15,6,(ROW(Tableyear1[])-ROW(INDEX(Tableyear1[],1,1))+1)/(YEAR(Tableyear1[])=YEAR(M1550)),1)),O1550-(O1550-INDEX(Table2xAcq.1[],_xlfn.AGGREGATE(15,6,(ROW(Tableyear1[])-ROW(INDEX(Tableyear1[],1,1))+1)/(YEAR(Tableyear1[])=YEAR(M1550)),1)))*$C$25,O1550+MAX($Q$2:Q1550)*$C$19),O1550)*($J1551/$J1550)</f>
        <v/>
      </c>
      <c r="P1551" s="108">
        <f t="array" ref="P1551">IF(YEAR(M1551)&lt;&gt;YEAR(M1550),IF(O1550&gt;INDEX(Table2xAcq.1[],_xlfn.AGGREGATE(15,6,(ROW(Tableyear1[])-ROW(INDEX(Tableyear1[],1,1))+1)/(YEAR(Tableyear1[])=YEAR(M1550)),1)),P1550+(O1550-INDEX(Table2xAcq.1[],_xlfn.AGGREGATE(15,6,(ROW(Tableyear1[])-ROW(INDEX(Tableyear1[],1,1))+1)/(YEAR(Tableyear1[])=YEAR(M1550)),1)))*$C$25,P1550-MAX($Q$2:Q1550)*$C$19),P1550)*(1+Tbill_YTM)^(1/52)</f>
        <v/>
      </c>
      <c r="Q1551" s="72">
        <f>SUM(N1551:P1551)</f>
        <v/>
      </c>
      <c r="R1551" s="72">
        <f>IF(YEAR(M1551)&lt;&gt;YEAR(M1550), R1550*EXP($C$20/52)+(-MAX(Q$2:Q1550)*$C$19), R1550*EXP($C$20/52))</f>
        <v/>
      </c>
      <c r="S1551" s="73">
        <f>Q1551/-R1551</f>
        <v/>
      </c>
      <c r="T1551" s="67" t="n"/>
      <c r="U1551" s="67" t="n"/>
      <c r="V1551" s="67" t="n"/>
    </row>
    <row r="1552">
      <c r="H1552" s="104" t="n">
        <v>42170</v>
      </c>
      <c r="I1552" s="105" t="n">
        <v>4513.419921875</v>
      </c>
      <c r="J1552" s="106" t="n">
        <v>9.48304557800293</v>
      </c>
      <c r="K1552" s="107">
        <f>K1551*(1+Tbill_YTM)^(1/52)</f>
        <v/>
      </c>
      <c r="L1552" s="67" t="n"/>
      <c r="M1552" s="104" t="n">
        <v>42170</v>
      </c>
      <c r="N1552" s="108">
        <f>N1551*($I1552/$I1551)</f>
        <v/>
      </c>
      <c r="O1552" s="108">
        <f t="array" ref="O1552">IF(YEAR(M1552)&lt;&gt;YEAR(M1551),IF(O1551&gt;INDEX(Table2xAcq.1[],_xlfn.AGGREGATE(15,6,(ROW(Tableyear1[])-ROW(INDEX(Tableyear1[],1,1))+1)/(YEAR(Tableyear1[])=YEAR(M1551)),1)),O1551-(O1551-INDEX(Table2xAcq.1[],_xlfn.AGGREGATE(15,6,(ROW(Tableyear1[])-ROW(INDEX(Tableyear1[],1,1))+1)/(YEAR(Tableyear1[])=YEAR(M1551)),1)))*$C$25,O1551+MAX($Q$2:Q1551)*$C$19),O1551)*($J1552/$J1551)</f>
        <v/>
      </c>
      <c r="P1552" s="108">
        <f t="array" ref="P1552">IF(YEAR(M1552)&lt;&gt;YEAR(M1551),IF(O1551&gt;INDEX(Table2xAcq.1[],_xlfn.AGGREGATE(15,6,(ROW(Tableyear1[])-ROW(INDEX(Tableyear1[],1,1))+1)/(YEAR(Tableyear1[])=YEAR(M1551)),1)),P1551+(O1551-INDEX(Table2xAcq.1[],_xlfn.AGGREGATE(15,6,(ROW(Tableyear1[])-ROW(INDEX(Tableyear1[],1,1))+1)/(YEAR(Tableyear1[])=YEAR(M1551)),1)))*$C$25,P1551-MAX($Q$2:Q1551)*$C$19),P1551)*(1+Tbill_YTM)^(1/52)</f>
        <v/>
      </c>
      <c r="Q1552" s="72">
        <f>SUM(N1552:P1552)</f>
        <v/>
      </c>
      <c r="R1552" s="72">
        <f>IF(YEAR(M1552)&lt;&gt;YEAR(M1551), R1551*EXP($C$20/52)+(-MAX(Q$2:Q1551)*$C$19), R1551*EXP($C$20/52))</f>
        <v/>
      </c>
      <c r="S1552" s="73">
        <f>Q1552/-R1552</f>
        <v/>
      </c>
      <c r="T1552" s="67" t="n"/>
      <c r="U1552" s="67" t="n"/>
      <c r="V1552" s="67" t="n"/>
    </row>
    <row r="1553">
      <c r="H1553" s="104" t="n">
        <v>42177</v>
      </c>
      <c r="I1553" s="105" t="n">
        <v>4484.27978515625</v>
      </c>
      <c r="J1553" s="106" t="n">
        <v>9.3845567703247</v>
      </c>
      <c r="K1553" s="107">
        <f>K1552*(1+Tbill_YTM)^(1/52)</f>
        <v/>
      </c>
      <c r="L1553" s="67" t="n"/>
      <c r="M1553" s="104" t="n">
        <v>42177</v>
      </c>
      <c r="N1553" s="108">
        <f>N1552*($I1553/$I1552)</f>
        <v/>
      </c>
      <c r="O1553" s="108">
        <f t="array" ref="O1553">IF(YEAR(M1553)&lt;&gt;YEAR(M1552),IF(O1552&gt;INDEX(Table2xAcq.1[],_xlfn.AGGREGATE(15,6,(ROW(Tableyear1[])-ROW(INDEX(Tableyear1[],1,1))+1)/(YEAR(Tableyear1[])=YEAR(M1552)),1)),O1552-(O1552-INDEX(Table2xAcq.1[],_xlfn.AGGREGATE(15,6,(ROW(Tableyear1[])-ROW(INDEX(Tableyear1[],1,1))+1)/(YEAR(Tableyear1[])=YEAR(M1552)),1)))*$C$25,O1552+MAX($Q$2:Q1552)*$C$19),O1552)*($J1553/$J1552)</f>
        <v/>
      </c>
      <c r="P1553" s="108">
        <f t="array" ref="P1553">IF(YEAR(M1553)&lt;&gt;YEAR(M1552),IF(O1552&gt;INDEX(Table2xAcq.1[],_xlfn.AGGREGATE(15,6,(ROW(Tableyear1[])-ROW(INDEX(Tableyear1[],1,1))+1)/(YEAR(Tableyear1[])=YEAR(M1552)),1)),P1552+(O1552-INDEX(Table2xAcq.1[],_xlfn.AGGREGATE(15,6,(ROW(Tableyear1[])-ROW(INDEX(Tableyear1[],1,1))+1)/(YEAR(Tableyear1[])=YEAR(M1552)),1)))*$C$25,P1552-MAX($Q$2:Q1552)*$C$19),P1552)*(1+Tbill_YTM)^(1/52)</f>
        <v/>
      </c>
      <c r="Q1553" s="72">
        <f>SUM(N1553:P1553)</f>
        <v/>
      </c>
      <c r="R1553" s="72">
        <f>IF(YEAR(M1553)&lt;&gt;YEAR(M1552), R1552*EXP($C$20/52)+(-MAX(Q$2:Q1552)*$C$19), R1552*EXP($C$20/52))</f>
        <v/>
      </c>
      <c r="S1553" s="73">
        <f>Q1553/-R1553</f>
        <v/>
      </c>
      <c r="T1553" s="67" t="n"/>
      <c r="U1553" s="67" t="n"/>
      <c r="V1553" s="67" t="n"/>
    </row>
    <row r="1554">
      <c r="H1554" s="104" t="n">
        <v>42184</v>
      </c>
      <c r="I1554" s="105" t="n">
        <v>4433.39013671875</v>
      </c>
      <c r="J1554" s="106" t="n">
        <v>9.14941883087158</v>
      </c>
      <c r="K1554" s="107">
        <f>K1553*(1+Tbill_YTM)^(1/52)</f>
        <v/>
      </c>
      <c r="L1554" s="67" t="n"/>
      <c r="M1554" s="104" t="n">
        <v>42184</v>
      </c>
      <c r="N1554" s="108">
        <f>N1553*($I1554/$I1553)</f>
        <v/>
      </c>
      <c r="O1554" s="108">
        <f t="array" ref="O1554">IF(YEAR(M1554)&lt;&gt;YEAR(M1553),IF(O1553&gt;INDEX(Table2xAcq.1[],_xlfn.AGGREGATE(15,6,(ROW(Tableyear1[])-ROW(INDEX(Tableyear1[],1,1))+1)/(YEAR(Tableyear1[])=YEAR(M1553)),1)),O1553-(O1553-INDEX(Table2xAcq.1[],_xlfn.AGGREGATE(15,6,(ROW(Tableyear1[])-ROW(INDEX(Tableyear1[],1,1))+1)/(YEAR(Tableyear1[])=YEAR(M1553)),1)))*$C$25,O1553+MAX($Q$2:Q1553)*$C$19),O1553)*($J1554/$J1553)</f>
        <v/>
      </c>
      <c r="P1554" s="108">
        <f t="array" ref="P1554">IF(YEAR(M1554)&lt;&gt;YEAR(M1553),IF(O1553&gt;INDEX(Table2xAcq.1[],_xlfn.AGGREGATE(15,6,(ROW(Tableyear1[])-ROW(INDEX(Tableyear1[],1,1))+1)/(YEAR(Tableyear1[])=YEAR(M1553)),1)),P1553+(O1553-INDEX(Table2xAcq.1[],_xlfn.AGGREGATE(15,6,(ROW(Tableyear1[])-ROW(INDEX(Tableyear1[],1,1))+1)/(YEAR(Tableyear1[])=YEAR(M1553)),1)))*$C$25,P1553-MAX($Q$2:Q1553)*$C$19),P1553)*(1+Tbill_YTM)^(1/52)</f>
        <v/>
      </c>
      <c r="Q1554" s="72">
        <f>SUM(N1554:P1554)</f>
        <v/>
      </c>
      <c r="R1554" s="72">
        <f>IF(YEAR(M1554)&lt;&gt;YEAR(M1553), R1553*EXP($C$20/52)+(-MAX(Q$2:Q1553)*$C$19), R1553*EXP($C$20/52))</f>
        <v/>
      </c>
      <c r="S1554" s="73">
        <f>Q1554/-R1554</f>
        <v/>
      </c>
      <c r="T1554" s="67" t="n"/>
      <c r="U1554" s="67" t="n"/>
      <c r="V1554" s="67" t="n"/>
    </row>
    <row r="1555">
      <c r="H1555" s="104" t="n">
        <v>42191</v>
      </c>
      <c r="I1555" s="105" t="n">
        <v>4420.14990234375</v>
      </c>
      <c r="J1555" s="106" t="n">
        <v>9.091560363769529</v>
      </c>
      <c r="K1555" s="107">
        <f>K1554*(1+Tbill_YTM)^(1/52)</f>
        <v/>
      </c>
      <c r="L1555" s="67" t="n"/>
      <c r="M1555" s="104" t="n">
        <v>42191</v>
      </c>
      <c r="N1555" s="108">
        <f>N1554*($I1555/$I1554)</f>
        <v/>
      </c>
      <c r="O1555" s="108">
        <f t="array" ref="O1555">IF(YEAR(M1555)&lt;&gt;YEAR(M1554),IF(O1554&gt;INDEX(Table2xAcq.1[],_xlfn.AGGREGATE(15,6,(ROW(Tableyear1[])-ROW(INDEX(Tableyear1[],1,1))+1)/(YEAR(Tableyear1[])=YEAR(M1554)),1)),O1554-(O1554-INDEX(Table2xAcq.1[],_xlfn.AGGREGATE(15,6,(ROW(Tableyear1[])-ROW(INDEX(Tableyear1[],1,1))+1)/(YEAR(Tableyear1[])=YEAR(M1554)),1)))*$C$25,O1554+MAX($Q$2:Q1554)*$C$19),O1554)*($J1555/$J1554)</f>
        <v/>
      </c>
      <c r="P1555" s="108">
        <f t="array" ref="P1555">IF(YEAR(M1555)&lt;&gt;YEAR(M1554),IF(O1554&gt;INDEX(Table2xAcq.1[],_xlfn.AGGREGATE(15,6,(ROW(Tableyear1[])-ROW(INDEX(Tableyear1[],1,1))+1)/(YEAR(Tableyear1[])=YEAR(M1554)),1)),P1554+(O1554-INDEX(Table2xAcq.1[],_xlfn.AGGREGATE(15,6,(ROW(Tableyear1[])-ROW(INDEX(Tableyear1[],1,1))+1)/(YEAR(Tableyear1[])=YEAR(M1554)),1)))*$C$25,P1554-MAX($Q$2:Q1554)*$C$19),P1554)*(1+Tbill_YTM)^(1/52)</f>
        <v/>
      </c>
      <c r="Q1555" s="72">
        <f>SUM(N1555:P1555)</f>
        <v/>
      </c>
      <c r="R1555" s="72">
        <f>IF(YEAR(M1555)&lt;&gt;YEAR(M1554), R1554*EXP($C$20/52)+(-MAX(Q$2:Q1554)*$C$19), R1554*EXP($C$20/52))</f>
        <v/>
      </c>
      <c r="S1555" s="73">
        <f>Q1555/-R1555</f>
        <v/>
      </c>
      <c r="T1555" s="67" t="n"/>
      <c r="U1555" s="67" t="n"/>
      <c r="V1555" s="67" t="n"/>
    </row>
    <row r="1556">
      <c r="H1556" s="104" t="n">
        <v>42198</v>
      </c>
      <c r="I1556" s="105" t="n">
        <v>4661.60009765625</v>
      </c>
      <c r="J1556" s="106" t="n">
        <v>10.0998191833496</v>
      </c>
      <c r="K1556" s="107">
        <f>K1555*(1+Tbill_YTM)^(1/52)</f>
        <v/>
      </c>
      <c r="L1556" s="67" t="n"/>
      <c r="M1556" s="104" t="n">
        <v>42198</v>
      </c>
      <c r="N1556" s="108">
        <f>N1555*($I1556/$I1555)</f>
        <v/>
      </c>
      <c r="O1556" s="108">
        <f t="array" ref="O1556">IF(YEAR(M1556)&lt;&gt;YEAR(M1555),IF(O1555&gt;INDEX(Table2xAcq.1[],_xlfn.AGGREGATE(15,6,(ROW(Tableyear1[])-ROW(INDEX(Tableyear1[],1,1))+1)/(YEAR(Tableyear1[])=YEAR(M1555)),1)),O1555-(O1555-INDEX(Table2xAcq.1[],_xlfn.AGGREGATE(15,6,(ROW(Tableyear1[])-ROW(INDEX(Tableyear1[],1,1))+1)/(YEAR(Tableyear1[])=YEAR(M1555)),1)))*$C$25,O1555+MAX($Q$2:Q1555)*$C$19),O1555)*($J1556/$J1555)</f>
        <v/>
      </c>
      <c r="P1556" s="108">
        <f t="array" ref="P1556">IF(YEAR(M1556)&lt;&gt;YEAR(M1555),IF(O1555&gt;INDEX(Table2xAcq.1[],_xlfn.AGGREGATE(15,6,(ROW(Tableyear1[])-ROW(INDEX(Tableyear1[],1,1))+1)/(YEAR(Tableyear1[])=YEAR(M1555)),1)),P1555+(O1555-INDEX(Table2xAcq.1[],_xlfn.AGGREGATE(15,6,(ROW(Tableyear1[])-ROW(INDEX(Tableyear1[],1,1))+1)/(YEAR(Tableyear1[])=YEAR(M1555)),1)))*$C$25,P1555-MAX($Q$2:Q1555)*$C$19),P1555)*(1+Tbill_YTM)^(1/52)</f>
        <v/>
      </c>
      <c r="Q1556" s="72">
        <f>SUM(N1556:P1556)</f>
        <v/>
      </c>
      <c r="R1556" s="72">
        <f>IF(YEAR(M1556)&lt;&gt;YEAR(M1555), R1555*EXP($C$20/52)+(-MAX(Q$2:Q1555)*$C$19), R1555*EXP($C$20/52))</f>
        <v/>
      </c>
      <c r="S1556" s="73">
        <f>Q1556/-R1556</f>
        <v/>
      </c>
      <c r="T1556" s="67" t="n"/>
      <c r="U1556" s="67" t="n"/>
      <c r="V1556" s="67" t="n"/>
    </row>
    <row r="1557">
      <c r="H1557" s="104" t="n">
        <v>42205</v>
      </c>
      <c r="I1557" s="105" t="n">
        <v>4557.3701171875</v>
      </c>
      <c r="J1557" s="106" t="n">
        <v>9.666477203369141</v>
      </c>
      <c r="K1557" s="107">
        <f>K1556*(1+Tbill_YTM)^(1/52)</f>
        <v/>
      </c>
      <c r="L1557" s="67" t="n"/>
      <c r="M1557" s="104" t="n">
        <v>42205</v>
      </c>
      <c r="N1557" s="108">
        <f>N1556*($I1557/$I1556)</f>
        <v/>
      </c>
      <c r="O1557" s="108">
        <f t="array" ref="O1557">IF(YEAR(M1557)&lt;&gt;YEAR(M1556),IF(O1556&gt;INDEX(Table2xAcq.1[],_xlfn.AGGREGATE(15,6,(ROW(Tableyear1[])-ROW(INDEX(Tableyear1[],1,1))+1)/(YEAR(Tableyear1[])=YEAR(M1556)),1)),O1556-(O1556-INDEX(Table2xAcq.1[],_xlfn.AGGREGATE(15,6,(ROW(Tableyear1[])-ROW(INDEX(Tableyear1[],1,1))+1)/(YEAR(Tableyear1[])=YEAR(M1556)),1)))*$C$25,O1556+MAX($Q$2:Q1556)*$C$19),O1556)*($J1557/$J1556)</f>
        <v/>
      </c>
      <c r="P1557" s="108">
        <f t="array" ref="P1557">IF(YEAR(M1557)&lt;&gt;YEAR(M1556),IF(O1556&gt;INDEX(Table2xAcq.1[],_xlfn.AGGREGATE(15,6,(ROW(Tableyear1[])-ROW(INDEX(Tableyear1[],1,1))+1)/(YEAR(Tableyear1[])=YEAR(M1556)),1)),P1556+(O1556-INDEX(Table2xAcq.1[],_xlfn.AGGREGATE(15,6,(ROW(Tableyear1[])-ROW(INDEX(Tableyear1[],1,1))+1)/(YEAR(Tableyear1[])=YEAR(M1556)),1)))*$C$25,P1556-MAX($Q$2:Q1556)*$C$19),P1556)*(1+Tbill_YTM)^(1/52)</f>
        <v/>
      </c>
      <c r="Q1557" s="72">
        <f>SUM(N1557:P1557)</f>
        <v/>
      </c>
      <c r="R1557" s="72">
        <f>IF(YEAR(M1557)&lt;&gt;YEAR(M1556), R1556*EXP($C$20/52)+(-MAX(Q$2:Q1556)*$C$19), R1556*EXP($C$20/52))</f>
        <v/>
      </c>
      <c r="S1557" s="73">
        <f>Q1557/-R1557</f>
        <v/>
      </c>
      <c r="T1557" s="67" t="n"/>
      <c r="U1557" s="67" t="n"/>
      <c r="V1557" s="67" t="n"/>
    </row>
    <row r="1558">
      <c r="H1558" s="104" t="n">
        <v>42212</v>
      </c>
      <c r="I1558" s="105" t="n">
        <v>4588.91015625</v>
      </c>
      <c r="J1558" s="106" t="n">
        <v>9.80805110931396</v>
      </c>
      <c r="K1558" s="107">
        <f>K1557*(1+Tbill_YTM)^(1/52)</f>
        <v/>
      </c>
      <c r="L1558" s="67" t="n"/>
      <c r="M1558" s="104" t="n">
        <v>42212</v>
      </c>
      <c r="N1558" s="108">
        <f>N1557*($I1558/$I1557)</f>
        <v/>
      </c>
      <c r="O1558" s="108">
        <f t="array" ref="O1558">IF(YEAR(M1558)&lt;&gt;YEAR(M1557),IF(O1557&gt;INDEX(Table2xAcq.1[],_xlfn.AGGREGATE(15,6,(ROW(Tableyear1[])-ROW(INDEX(Tableyear1[],1,1))+1)/(YEAR(Tableyear1[])=YEAR(M1557)),1)),O1557-(O1557-INDEX(Table2xAcq.1[],_xlfn.AGGREGATE(15,6,(ROW(Tableyear1[])-ROW(INDEX(Tableyear1[],1,1))+1)/(YEAR(Tableyear1[])=YEAR(M1557)),1)))*$C$25,O1557+MAX($Q$2:Q1557)*$C$19),O1557)*($J1558/$J1557)</f>
        <v/>
      </c>
      <c r="P1558" s="108">
        <f t="array" ref="P1558">IF(YEAR(M1558)&lt;&gt;YEAR(M1557),IF(O1557&gt;INDEX(Table2xAcq.1[],_xlfn.AGGREGATE(15,6,(ROW(Tableyear1[])-ROW(INDEX(Tableyear1[],1,1))+1)/(YEAR(Tableyear1[])=YEAR(M1557)),1)),P1557+(O1557-INDEX(Table2xAcq.1[],_xlfn.AGGREGATE(15,6,(ROW(Tableyear1[])-ROW(INDEX(Tableyear1[],1,1))+1)/(YEAR(Tableyear1[])=YEAR(M1557)),1)))*$C$25,P1557-MAX($Q$2:Q1557)*$C$19),P1557)*(1+Tbill_YTM)^(1/52)</f>
        <v/>
      </c>
      <c r="Q1558" s="72">
        <f>SUM(N1558:P1558)</f>
        <v/>
      </c>
      <c r="R1558" s="72">
        <f>IF(YEAR(M1558)&lt;&gt;YEAR(M1557), R1557*EXP($C$20/52)+(-MAX(Q$2:Q1557)*$C$19), R1557*EXP($C$20/52))</f>
        <v/>
      </c>
      <c r="S1558" s="73">
        <f>Q1558/-R1558</f>
        <v/>
      </c>
      <c r="T1558" s="67" t="n"/>
      <c r="U1558" s="67" t="n"/>
      <c r="V1558" s="67" t="n"/>
    </row>
    <row r="1559">
      <c r="H1559" s="104" t="n">
        <v>42219</v>
      </c>
      <c r="I1559" s="105" t="n">
        <v>4520.080078125</v>
      </c>
      <c r="J1559" s="106" t="n">
        <v>9.51628303527832</v>
      </c>
      <c r="K1559" s="107">
        <f>K1558*(1+Tbill_YTM)^(1/52)</f>
        <v/>
      </c>
      <c r="L1559" s="67" t="n"/>
      <c r="M1559" s="104" t="n">
        <v>42219</v>
      </c>
      <c r="N1559" s="108">
        <f>N1558*($I1559/$I1558)</f>
        <v/>
      </c>
      <c r="O1559" s="108">
        <f t="array" ref="O1559">IF(YEAR(M1559)&lt;&gt;YEAR(M1558),IF(O1558&gt;INDEX(Table2xAcq.1[],_xlfn.AGGREGATE(15,6,(ROW(Tableyear1[])-ROW(INDEX(Tableyear1[],1,1))+1)/(YEAR(Tableyear1[])=YEAR(M1558)),1)),O1558-(O1558-INDEX(Table2xAcq.1[],_xlfn.AGGREGATE(15,6,(ROW(Tableyear1[])-ROW(INDEX(Tableyear1[],1,1))+1)/(YEAR(Tableyear1[])=YEAR(M1558)),1)))*$C$25,O1558+MAX($Q$2:Q1558)*$C$19),O1558)*($J1559/$J1558)</f>
        <v/>
      </c>
      <c r="P1559" s="108">
        <f t="array" ref="P1559">IF(YEAR(M1559)&lt;&gt;YEAR(M1558),IF(O1558&gt;INDEX(Table2xAcq.1[],_xlfn.AGGREGATE(15,6,(ROW(Tableyear1[])-ROW(INDEX(Tableyear1[],1,1))+1)/(YEAR(Tableyear1[])=YEAR(M1558)),1)),P1558+(O1558-INDEX(Table2xAcq.1[],_xlfn.AGGREGATE(15,6,(ROW(Tableyear1[])-ROW(INDEX(Tableyear1[],1,1))+1)/(YEAR(Tableyear1[])=YEAR(M1558)),1)))*$C$25,P1558-MAX($Q$2:Q1558)*$C$19),P1558)*(1+Tbill_YTM)^(1/52)</f>
        <v/>
      </c>
      <c r="Q1559" s="72">
        <f>SUM(N1559:P1559)</f>
        <v/>
      </c>
      <c r="R1559" s="72">
        <f>IF(YEAR(M1559)&lt;&gt;YEAR(M1558), R1558*EXP($C$20/52)+(-MAX(Q$2:Q1558)*$C$19), R1558*EXP($C$20/52))</f>
        <v/>
      </c>
      <c r="S1559" s="73">
        <f>Q1559/-R1559</f>
        <v/>
      </c>
      <c r="T1559" s="67" t="n"/>
      <c r="U1559" s="67" t="n"/>
      <c r="V1559" s="67" t="n"/>
    </row>
    <row r="1560">
      <c r="H1560" s="104" t="n">
        <v>42226</v>
      </c>
      <c r="I1560" s="105" t="n">
        <v>4530.740234375</v>
      </c>
      <c r="J1560" s="106" t="n">
        <v>9.54090404510498</v>
      </c>
      <c r="K1560" s="107">
        <f>K1559*(1+Tbill_YTM)^(1/52)</f>
        <v/>
      </c>
      <c r="L1560" s="67" t="n"/>
      <c r="M1560" s="104" t="n">
        <v>42226</v>
      </c>
      <c r="N1560" s="108">
        <f>N1559*($I1560/$I1559)</f>
        <v/>
      </c>
      <c r="O1560" s="108">
        <f t="array" ref="O1560">IF(YEAR(M1560)&lt;&gt;YEAR(M1559),IF(O1559&gt;INDEX(Table2xAcq.1[],_xlfn.AGGREGATE(15,6,(ROW(Tableyear1[])-ROW(INDEX(Tableyear1[],1,1))+1)/(YEAR(Tableyear1[])=YEAR(M1559)),1)),O1559-(O1559-INDEX(Table2xAcq.1[],_xlfn.AGGREGATE(15,6,(ROW(Tableyear1[])-ROW(INDEX(Tableyear1[],1,1))+1)/(YEAR(Tableyear1[])=YEAR(M1559)),1)))*$C$25,O1559+MAX($Q$2:Q1559)*$C$19),O1559)*($J1560/$J1559)</f>
        <v/>
      </c>
      <c r="P1560" s="108">
        <f t="array" ref="P1560">IF(YEAR(M1560)&lt;&gt;YEAR(M1559),IF(O1559&gt;INDEX(Table2xAcq.1[],_xlfn.AGGREGATE(15,6,(ROW(Tableyear1[])-ROW(INDEX(Tableyear1[],1,1))+1)/(YEAR(Tableyear1[])=YEAR(M1559)),1)),P1559+(O1559-INDEX(Table2xAcq.1[],_xlfn.AGGREGATE(15,6,(ROW(Tableyear1[])-ROW(INDEX(Tableyear1[],1,1))+1)/(YEAR(Tableyear1[])=YEAR(M1559)),1)))*$C$25,P1559-MAX($Q$2:Q1559)*$C$19),P1559)*(1+Tbill_YTM)^(1/52)</f>
        <v/>
      </c>
      <c r="Q1560" s="72">
        <f>SUM(N1560:P1560)</f>
        <v/>
      </c>
      <c r="R1560" s="72">
        <f>IF(YEAR(M1560)&lt;&gt;YEAR(M1559), R1559*EXP($C$20/52)+(-MAX(Q$2:Q1559)*$C$19), R1559*EXP($C$20/52))</f>
        <v/>
      </c>
      <c r="S1560" s="73">
        <f>Q1560/-R1560</f>
        <v/>
      </c>
      <c r="T1560" s="67" t="n"/>
      <c r="U1560" s="67" t="n"/>
      <c r="V1560" s="67" t="n"/>
    </row>
    <row r="1561">
      <c r="H1561" s="104" t="n">
        <v>42233</v>
      </c>
      <c r="I1561" s="105" t="n">
        <v>4197.27001953125</v>
      </c>
      <c r="J1561" s="106" t="n">
        <v>8.189174652099609</v>
      </c>
      <c r="K1561" s="107">
        <f>K1560*(1+Tbill_YTM)^(1/52)</f>
        <v/>
      </c>
      <c r="L1561" s="67" t="n"/>
      <c r="M1561" s="104" t="n">
        <v>42233</v>
      </c>
      <c r="N1561" s="108">
        <f>N1560*($I1561/$I1560)</f>
        <v/>
      </c>
      <c r="O1561" s="108">
        <f t="array" ref="O1561">IF(YEAR(M1561)&lt;&gt;YEAR(M1560),IF(O1560&gt;INDEX(Table2xAcq.1[],_xlfn.AGGREGATE(15,6,(ROW(Tableyear1[])-ROW(INDEX(Tableyear1[],1,1))+1)/(YEAR(Tableyear1[])=YEAR(M1560)),1)),O1560-(O1560-INDEX(Table2xAcq.1[],_xlfn.AGGREGATE(15,6,(ROW(Tableyear1[])-ROW(INDEX(Tableyear1[],1,1))+1)/(YEAR(Tableyear1[])=YEAR(M1560)),1)))*$C$25,O1560+MAX($Q$2:Q1560)*$C$19),O1560)*($J1561/$J1560)</f>
        <v/>
      </c>
      <c r="P1561" s="108">
        <f t="array" ref="P1561">IF(YEAR(M1561)&lt;&gt;YEAR(M1560),IF(O1560&gt;INDEX(Table2xAcq.1[],_xlfn.AGGREGATE(15,6,(ROW(Tableyear1[])-ROW(INDEX(Tableyear1[],1,1))+1)/(YEAR(Tableyear1[])=YEAR(M1560)),1)),P1560+(O1560-INDEX(Table2xAcq.1[],_xlfn.AGGREGATE(15,6,(ROW(Tableyear1[])-ROW(INDEX(Tableyear1[],1,1))+1)/(YEAR(Tableyear1[])=YEAR(M1560)),1)))*$C$25,P1560-MAX($Q$2:Q1560)*$C$19),P1560)*(1+Tbill_YTM)^(1/52)</f>
        <v/>
      </c>
      <c r="Q1561" s="72">
        <f>SUM(N1561:P1561)</f>
        <v/>
      </c>
      <c r="R1561" s="72">
        <f>IF(YEAR(M1561)&lt;&gt;YEAR(M1560), R1560*EXP($C$20/52)+(-MAX(Q$2:Q1560)*$C$19), R1560*EXP($C$20/52))</f>
        <v/>
      </c>
      <c r="S1561" s="73">
        <f>Q1561/-R1561</f>
        <v/>
      </c>
      <c r="T1561" s="67" t="n"/>
      <c r="U1561" s="67" t="n"/>
      <c r="V1561" s="67" t="n"/>
    </row>
    <row r="1562">
      <c r="H1562" s="104" t="n">
        <v>42240</v>
      </c>
      <c r="I1562" s="105" t="n">
        <v>4329.1201171875</v>
      </c>
      <c r="J1562" s="106" t="n">
        <v>8.65698814392089</v>
      </c>
      <c r="K1562" s="107">
        <f>K1561*(1+Tbill_YTM)^(1/52)</f>
        <v/>
      </c>
      <c r="L1562" s="67" t="n"/>
      <c r="M1562" s="104" t="n">
        <v>42240</v>
      </c>
      <c r="N1562" s="108">
        <f>N1561*($I1562/$I1561)</f>
        <v/>
      </c>
      <c r="O1562" s="108">
        <f t="array" ref="O1562">IF(YEAR(M1562)&lt;&gt;YEAR(M1561),IF(O1561&gt;INDEX(Table2xAcq.1[],_xlfn.AGGREGATE(15,6,(ROW(Tableyear1[])-ROW(INDEX(Tableyear1[],1,1))+1)/(YEAR(Tableyear1[])=YEAR(M1561)),1)),O1561-(O1561-INDEX(Table2xAcq.1[],_xlfn.AGGREGATE(15,6,(ROW(Tableyear1[])-ROW(INDEX(Tableyear1[],1,1))+1)/(YEAR(Tableyear1[])=YEAR(M1561)),1)))*$C$25,O1561+MAX($Q$2:Q1561)*$C$19),O1561)*($J1562/$J1561)</f>
        <v/>
      </c>
      <c r="P1562" s="108">
        <f t="array" ref="P1562">IF(YEAR(M1562)&lt;&gt;YEAR(M1561),IF(O1561&gt;INDEX(Table2xAcq.1[],_xlfn.AGGREGATE(15,6,(ROW(Tableyear1[])-ROW(INDEX(Tableyear1[],1,1))+1)/(YEAR(Tableyear1[])=YEAR(M1561)),1)),P1561+(O1561-INDEX(Table2xAcq.1[],_xlfn.AGGREGATE(15,6,(ROW(Tableyear1[])-ROW(INDEX(Tableyear1[],1,1))+1)/(YEAR(Tableyear1[])=YEAR(M1561)),1)))*$C$25,P1561-MAX($Q$2:Q1561)*$C$19),P1561)*(1+Tbill_YTM)^(1/52)</f>
        <v/>
      </c>
      <c r="Q1562" s="72">
        <f>SUM(N1562:P1562)</f>
        <v/>
      </c>
      <c r="R1562" s="72">
        <f>IF(YEAR(M1562)&lt;&gt;YEAR(M1561), R1561*EXP($C$20/52)+(-MAX(Q$2:Q1561)*$C$19), R1561*EXP($C$20/52))</f>
        <v/>
      </c>
      <c r="S1562" s="73">
        <f>Q1562/-R1562</f>
        <v/>
      </c>
      <c r="T1562" s="67" t="n"/>
      <c r="U1562" s="67" t="n"/>
      <c r="V1562" s="67" t="n"/>
    </row>
    <row r="1563">
      <c r="H1563" s="104" t="n">
        <v>42247</v>
      </c>
      <c r="I1563" s="105" t="n">
        <v>4184.72021484375</v>
      </c>
      <c r="J1563" s="106" t="n">
        <v>8.069759368896481</v>
      </c>
      <c r="K1563" s="107">
        <f>K1562*(1+Tbill_YTM)^(1/52)</f>
        <v/>
      </c>
      <c r="L1563" s="67" t="n"/>
      <c r="M1563" s="104" t="n">
        <v>42247</v>
      </c>
      <c r="N1563" s="108">
        <f>N1562*($I1563/$I1562)</f>
        <v/>
      </c>
      <c r="O1563" s="108">
        <f t="array" ref="O1563">IF(YEAR(M1563)&lt;&gt;YEAR(M1562),IF(O1562&gt;INDEX(Table2xAcq.1[],_xlfn.AGGREGATE(15,6,(ROW(Tableyear1[])-ROW(INDEX(Tableyear1[],1,1))+1)/(YEAR(Tableyear1[])=YEAR(M1562)),1)),O1562-(O1562-INDEX(Table2xAcq.1[],_xlfn.AGGREGATE(15,6,(ROW(Tableyear1[])-ROW(INDEX(Tableyear1[],1,1))+1)/(YEAR(Tableyear1[])=YEAR(M1562)),1)))*$C$25,O1562+MAX($Q$2:Q1562)*$C$19),O1562)*($J1563/$J1562)</f>
        <v/>
      </c>
      <c r="P1563" s="108">
        <f t="array" ref="P1563">IF(YEAR(M1563)&lt;&gt;YEAR(M1562),IF(O1562&gt;INDEX(Table2xAcq.1[],_xlfn.AGGREGATE(15,6,(ROW(Tableyear1[])-ROW(INDEX(Tableyear1[],1,1))+1)/(YEAR(Tableyear1[])=YEAR(M1562)),1)),P1562+(O1562-INDEX(Table2xAcq.1[],_xlfn.AGGREGATE(15,6,(ROW(Tableyear1[])-ROW(INDEX(Tableyear1[],1,1))+1)/(YEAR(Tableyear1[])=YEAR(M1562)),1)))*$C$25,P1562-MAX($Q$2:Q1562)*$C$19),P1562)*(1+Tbill_YTM)^(1/52)</f>
        <v/>
      </c>
      <c r="Q1563" s="72">
        <f>SUM(N1563:P1563)</f>
        <v/>
      </c>
      <c r="R1563" s="72">
        <f>IF(YEAR(M1563)&lt;&gt;YEAR(M1562), R1562*EXP($C$20/52)+(-MAX(Q$2:Q1562)*$C$19), R1562*EXP($C$20/52))</f>
        <v/>
      </c>
      <c r="S1563" s="73">
        <f>Q1563/-R1563</f>
        <v/>
      </c>
      <c r="T1563" s="67" t="n"/>
      <c r="U1563" s="67" t="n"/>
      <c r="V1563" s="67" t="n"/>
    </row>
    <row r="1564">
      <c r="H1564" s="104" t="n">
        <v>42254</v>
      </c>
      <c r="I1564" s="105" t="n">
        <v>4323.22998046875</v>
      </c>
      <c r="J1564" s="106" t="n">
        <v>8.605280876159661</v>
      </c>
      <c r="K1564" s="107">
        <f>K1563*(1+Tbill_YTM)^(1/52)</f>
        <v/>
      </c>
      <c r="L1564" s="67" t="n"/>
      <c r="M1564" s="104" t="n">
        <v>42254</v>
      </c>
      <c r="N1564" s="108">
        <f>N1563*($I1564/$I1563)</f>
        <v/>
      </c>
      <c r="O1564" s="108">
        <f t="array" ref="O1564">IF(YEAR(M1564)&lt;&gt;YEAR(M1563),IF(O1563&gt;INDEX(Table2xAcq.1[],_xlfn.AGGREGATE(15,6,(ROW(Tableyear1[])-ROW(INDEX(Tableyear1[],1,1))+1)/(YEAR(Tableyear1[])=YEAR(M1563)),1)),O1563-(O1563-INDEX(Table2xAcq.1[],_xlfn.AGGREGATE(15,6,(ROW(Tableyear1[])-ROW(INDEX(Tableyear1[],1,1))+1)/(YEAR(Tableyear1[])=YEAR(M1563)),1)))*$C$25,O1563+MAX($Q$2:Q1563)*$C$19),O1563)*($J1564/$J1563)</f>
        <v/>
      </c>
      <c r="P1564" s="108">
        <f t="array" ref="P1564">IF(YEAR(M1564)&lt;&gt;YEAR(M1563),IF(O1563&gt;INDEX(Table2xAcq.1[],_xlfn.AGGREGATE(15,6,(ROW(Tableyear1[])-ROW(INDEX(Tableyear1[],1,1))+1)/(YEAR(Tableyear1[])=YEAR(M1563)),1)),P1563+(O1563-INDEX(Table2xAcq.1[],_xlfn.AGGREGATE(15,6,(ROW(Tableyear1[])-ROW(INDEX(Tableyear1[],1,1))+1)/(YEAR(Tableyear1[])=YEAR(M1563)),1)))*$C$25,P1563-MAX($Q$2:Q1563)*$C$19),P1563)*(1+Tbill_YTM)^(1/52)</f>
        <v/>
      </c>
      <c r="Q1564" s="72">
        <f>SUM(N1564:P1564)</f>
        <v/>
      </c>
      <c r="R1564" s="72">
        <f>IF(YEAR(M1564)&lt;&gt;YEAR(M1563), R1563*EXP($C$20/52)+(-MAX(Q$2:Q1563)*$C$19), R1563*EXP($C$20/52))</f>
        <v/>
      </c>
      <c r="S1564" s="73">
        <f>Q1564/-R1564</f>
        <v/>
      </c>
      <c r="T1564" s="67" t="n"/>
      <c r="U1564" s="67" t="n"/>
      <c r="V1564" s="67" t="n"/>
    </row>
    <row r="1565">
      <c r="H1565" s="104" t="n">
        <v>42261</v>
      </c>
      <c r="I1565" s="105" t="n">
        <v>4323.85986328125</v>
      </c>
      <c r="J1565" s="106" t="n">
        <v>8.61512947082519</v>
      </c>
      <c r="K1565" s="107">
        <f>K1564*(1+Tbill_YTM)^(1/52)</f>
        <v/>
      </c>
      <c r="L1565" s="67" t="n"/>
      <c r="M1565" s="104" t="n">
        <v>42261</v>
      </c>
      <c r="N1565" s="108">
        <f>N1564*($I1565/$I1564)</f>
        <v/>
      </c>
      <c r="O1565" s="108">
        <f t="array" ref="O1565">IF(YEAR(M1565)&lt;&gt;YEAR(M1564),IF(O1564&gt;INDEX(Table2xAcq.1[],_xlfn.AGGREGATE(15,6,(ROW(Tableyear1[])-ROW(INDEX(Tableyear1[],1,1))+1)/(YEAR(Tableyear1[])=YEAR(M1564)),1)),O1564-(O1564-INDEX(Table2xAcq.1[],_xlfn.AGGREGATE(15,6,(ROW(Tableyear1[])-ROW(INDEX(Tableyear1[],1,1))+1)/(YEAR(Tableyear1[])=YEAR(M1564)),1)))*$C$25,O1564+MAX($Q$2:Q1564)*$C$19),O1564)*($J1565/$J1564)</f>
        <v/>
      </c>
      <c r="P1565" s="108">
        <f t="array" ref="P1565">IF(YEAR(M1565)&lt;&gt;YEAR(M1564),IF(O1564&gt;INDEX(Table2xAcq.1[],_xlfn.AGGREGATE(15,6,(ROW(Tableyear1[])-ROW(INDEX(Tableyear1[],1,1))+1)/(YEAR(Tableyear1[])=YEAR(M1564)),1)),P1564+(O1564-INDEX(Table2xAcq.1[],_xlfn.AGGREGATE(15,6,(ROW(Tableyear1[])-ROW(INDEX(Tableyear1[],1,1))+1)/(YEAR(Tableyear1[])=YEAR(M1564)),1)))*$C$25,P1564-MAX($Q$2:Q1564)*$C$19),P1564)*(1+Tbill_YTM)^(1/52)</f>
        <v/>
      </c>
      <c r="Q1565" s="72">
        <f>SUM(N1565:P1565)</f>
        <v/>
      </c>
      <c r="R1565" s="72">
        <f>IF(YEAR(M1565)&lt;&gt;YEAR(M1564), R1564*EXP($C$20/52)+(-MAX(Q$2:Q1564)*$C$19), R1564*EXP($C$20/52))</f>
        <v/>
      </c>
      <c r="S1565" s="73">
        <f>Q1565/-R1565</f>
        <v/>
      </c>
      <c r="T1565" s="67" t="n"/>
      <c r="U1565" s="67" t="n"/>
      <c r="V1565" s="67" t="n"/>
    </row>
    <row r="1566">
      <c r="H1566" s="104" t="n">
        <v>42268</v>
      </c>
      <c r="I1566" s="105" t="n">
        <v>4224.740234375</v>
      </c>
      <c r="J1566" s="106" t="n">
        <v>8.21379566192627</v>
      </c>
      <c r="K1566" s="107">
        <f>K1565*(1+Tbill_YTM)^(1/52)</f>
        <v/>
      </c>
      <c r="L1566" s="67" t="n"/>
      <c r="M1566" s="104" t="n">
        <v>42268</v>
      </c>
      <c r="N1566" s="108">
        <f>N1565*($I1566/$I1565)</f>
        <v/>
      </c>
      <c r="O1566" s="108">
        <f t="array" ref="O1566">IF(YEAR(M1566)&lt;&gt;YEAR(M1565),IF(O1565&gt;INDEX(Table2xAcq.1[],_xlfn.AGGREGATE(15,6,(ROW(Tableyear1[])-ROW(INDEX(Tableyear1[],1,1))+1)/(YEAR(Tableyear1[])=YEAR(M1565)),1)),O1565-(O1565-INDEX(Table2xAcq.1[],_xlfn.AGGREGATE(15,6,(ROW(Tableyear1[])-ROW(INDEX(Tableyear1[],1,1))+1)/(YEAR(Tableyear1[])=YEAR(M1565)),1)))*$C$25,O1565+MAX($Q$2:Q1565)*$C$19),O1565)*($J1566/$J1565)</f>
        <v/>
      </c>
      <c r="P1566" s="108">
        <f t="array" ref="P1566">IF(YEAR(M1566)&lt;&gt;YEAR(M1565),IF(O1565&gt;INDEX(Table2xAcq.1[],_xlfn.AGGREGATE(15,6,(ROW(Tableyear1[])-ROW(INDEX(Tableyear1[],1,1))+1)/(YEAR(Tableyear1[])=YEAR(M1565)),1)),P1565+(O1565-INDEX(Table2xAcq.1[],_xlfn.AGGREGATE(15,6,(ROW(Tableyear1[])-ROW(INDEX(Tableyear1[],1,1))+1)/(YEAR(Tableyear1[])=YEAR(M1565)),1)))*$C$25,P1565-MAX($Q$2:Q1565)*$C$19),P1565)*(1+Tbill_YTM)^(1/52)</f>
        <v/>
      </c>
      <c r="Q1566" s="72">
        <f>SUM(N1566:P1566)</f>
        <v/>
      </c>
      <c r="R1566" s="72">
        <f>IF(YEAR(M1566)&lt;&gt;YEAR(M1565), R1565*EXP($C$20/52)+(-MAX(Q$2:Q1565)*$C$19), R1565*EXP($C$20/52))</f>
        <v/>
      </c>
      <c r="S1566" s="73">
        <f>Q1566/-R1566</f>
        <v/>
      </c>
      <c r="T1566" s="67" t="n"/>
      <c r="U1566" s="67" t="n"/>
      <c r="V1566" s="67" t="n"/>
    </row>
    <row r="1567">
      <c r="H1567" s="104" t="n">
        <v>42275</v>
      </c>
      <c r="I1567" s="105" t="n">
        <v>4267.4501953125</v>
      </c>
      <c r="J1567" s="106" t="n">
        <v>8.36521911621093</v>
      </c>
      <c r="K1567" s="107">
        <f>K1566*(1+Tbill_YTM)^(1/52)</f>
        <v/>
      </c>
      <c r="L1567" s="67" t="n"/>
      <c r="M1567" s="104" t="n">
        <v>42275</v>
      </c>
      <c r="N1567" s="108">
        <f>N1566*($I1567/$I1566)</f>
        <v/>
      </c>
      <c r="O1567" s="108">
        <f t="array" ref="O1567">IF(YEAR(M1567)&lt;&gt;YEAR(M1566),IF(O1566&gt;INDEX(Table2xAcq.1[],_xlfn.AGGREGATE(15,6,(ROW(Tableyear1[])-ROW(INDEX(Tableyear1[],1,1))+1)/(YEAR(Tableyear1[])=YEAR(M1566)),1)),O1566-(O1566-INDEX(Table2xAcq.1[],_xlfn.AGGREGATE(15,6,(ROW(Tableyear1[])-ROW(INDEX(Tableyear1[],1,1))+1)/(YEAR(Tableyear1[])=YEAR(M1566)),1)))*$C$25,O1566+MAX($Q$2:Q1566)*$C$19),O1566)*($J1567/$J1566)</f>
        <v/>
      </c>
      <c r="P1567" s="108">
        <f t="array" ref="P1567">IF(YEAR(M1567)&lt;&gt;YEAR(M1566),IF(O1566&gt;INDEX(Table2xAcq.1[],_xlfn.AGGREGATE(15,6,(ROW(Tableyear1[])-ROW(INDEX(Tableyear1[],1,1))+1)/(YEAR(Tableyear1[])=YEAR(M1566)),1)),P1566+(O1566-INDEX(Table2xAcq.1[],_xlfn.AGGREGATE(15,6,(ROW(Tableyear1[])-ROW(INDEX(Tableyear1[],1,1))+1)/(YEAR(Tableyear1[])=YEAR(M1566)),1)))*$C$25,P1566-MAX($Q$2:Q1566)*$C$19),P1566)*(1+Tbill_YTM)^(1/52)</f>
        <v/>
      </c>
      <c r="Q1567" s="72">
        <f>SUM(N1567:P1567)</f>
        <v/>
      </c>
      <c r="R1567" s="72">
        <f>IF(YEAR(M1567)&lt;&gt;YEAR(M1566), R1566*EXP($C$20/52)+(-MAX(Q$2:Q1566)*$C$19), R1566*EXP($C$20/52))</f>
        <v/>
      </c>
      <c r="S1567" s="73">
        <f>Q1567/-R1567</f>
        <v/>
      </c>
      <c r="T1567" s="67" t="n"/>
      <c r="U1567" s="67" t="n"/>
      <c r="V1567" s="67" t="n"/>
    </row>
    <row r="1568">
      <c r="H1568" s="104" t="n">
        <v>42282</v>
      </c>
      <c r="I1568" s="105" t="n">
        <v>4370.009765625</v>
      </c>
      <c r="J1568" s="106" t="n">
        <v>8.769015312194821</v>
      </c>
      <c r="K1568" s="107">
        <f>K1567*(1+Tbill_YTM)^(1/52)</f>
        <v/>
      </c>
      <c r="L1568" s="67" t="n"/>
      <c r="M1568" s="104" t="n">
        <v>42282</v>
      </c>
      <c r="N1568" s="108">
        <f>N1567*($I1568/$I1567)</f>
        <v/>
      </c>
      <c r="O1568" s="108">
        <f t="array" ref="O1568">IF(YEAR(M1568)&lt;&gt;YEAR(M1567),IF(O1567&gt;INDEX(Table2xAcq.1[],_xlfn.AGGREGATE(15,6,(ROW(Tableyear1[])-ROW(INDEX(Tableyear1[],1,1))+1)/(YEAR(Tableyear1[])=YEAR(M1567)),1)),O1567-(O1567-INDEX(Table2xAcq.1[],_xlfn.AGGREGATE(15,6,(ROW(Tableyear1[])-ROW(INDEX(Tableyear1[],1,1))+1)/(YEAR(Tableyear1[])=YEAR(M1567)),1)))*$C$25,O1567+MAX($Q$2:Q1567)*$C$19),O1567)*($J1568/$J1567)</f>
        <v/>
      </c>
      <c r="P1568" s="108">
        <f t="array" ref="P1568">IF(YEAR(M1568)&lt;&gt;YEAR(M1567),IF(O1567&gt;INDEX(Table2xAcq.1[],_xlfn.AGGREGATE(15,6,(ROW(Tableyear1[])-ROW(INDEX(Tableyear1[],1,1))+1)/(YEAR(Tableyear1[])=YEAR(M1567)),1)),P1567+(O1567-INDEX(Table2xAcq.1[],_xlfn.AGGREGATE(15,6,(ROW(Tableyear1[])-ROW(INDEX(Tableyear1[],1,1))+1)/(YEAR(Tableyear1[])=YEAR(M1567)),1)))*$C$25,P1567-MAX($Q$2:Q1567)*$C$19),P1567)*(1+Tbill_YTM)^(1/52)</f>
        <v/>
      </c>
      <c r="Q1568" s="72">
        <f>SUM(N1568:P1568)</f>
        <v/>
      </c>
      <c r="R1568" s="72">
        <f>IF(YEAR(M1568)&lt;&gt;YEAR(M1567), R1567*EXP($C$20/52)+(-MAX(Q$2:Q1567)*$C$19), R1567*EXP($C$20/52))</f>
        <v/>
      </c>
      <c r="S1568" s="73">
        <f>Q1568/-R1568</f>
        <v/>
      </c>
      <c r="T1568" s="67" t="n"/>
      <c r="U1568" s="67" t="n"/>
      <c r="V1568" s="67" t="n"/>
    </row>
    <row r="1569">
      <c r="H1569" s="104" t="n">
        <v>42289</v>
      </c>
      <c r="I1569" s="105" t="n">
        <v>4438.6201171875</v>
      </c>
      <c r="J1569" s="106" t="n">
        <v>9.041085243225091</v>
      </c>
      <c r="K1569" s="107">
        <f>K1568*(1+Tbill_YTM)^(1/52)</f>
        <v/>
      </c>
      <c r="L1569" s="67" t="n"/>
      <c r="M1569" s="104" t="n">
        <v>42289</v>
      </c>
      <c r="N1569" s="108">
        <f>N1568*($I1569/$I1568)</f>
        <v/>
      </c>
      <c r="O1569" s="108">
        <f t="array" ref="O1569">IF(YEAR(M1569)&lt;&gt;YEAR(M1568),IF(O1568&gt;INDEX(Table2xAcq.1[],_xlfn.AGGREGATE(15,6,(ROW(Tableyear1[])-ROW(INDEX(Tableyear1[],1,1))+1)/(YEAR(Tableyear1[])=YEAR(M1568)),1)),O1568-(O1568-INDEX(Table2xAcq.1[],_xlfn.AGGREGATE(15,6,(ROW(Tableyear1[])-ROW(INDEX(Tableyear1[],1,1))+1)/(YEAR(Tableyear1[])=YEAR(M1568)),1)))*$C$25,O1568+MAX($Q$2:Q1568)*$C$19),O1568)*($J1569/$J1568)</f>
        <v/>
      </c>
      <c r="P1569" s="108">
        <f t="array" ref="P1569">IF(YEAR(M1569)&lt;&gt;YEAR(M1568),IF(O1568&gt;INDEX(Table2xAcq.1[],_xlfn.AGGREGATE(15,6,(ROW(Tableyear1[])-ROW(INDEX(Tableyear1[],1,1))+1)/(YEAR(Tableyear1[])=YEAR(M1568)),1)),P1568+(O1568-INDEX(Table2xAcq.1[],_xlfn.AGGREGATE(15,6,(ROW(Tableyear1[])-ROW(INDEX(Tableyear1[],1,1))+1)/(YEAR(Tableyear1[])=YEAR(M1568)),1)))*$C$25,P1568-MAX($Q$2:Q1568)*$C$19),P1568)*(1+Tbill_YTM)^(1/52)</f>
        <v/>
      </c>
      <c r="Q1569" s="72">
        <f>SUM(N1569:P1569)</f>
        <v/>
      </c>
      <c r="R1569" s="72">
        <f>IF(YEAR(M1569)&lt;&gt;YEAR(M1568), R1568*EXP($C$20/52)+(-MAX(Q$2:Q1568)*$C$19), R1568*EXP($C$20/52))</f>
        <v/>
      </c>
      <c r="S1569" s="73">
        <f>Q1569/-R1569</f>
        <v/>
      </c>
      <c r="T1569" s="67" t="n"/>
      <c r="U1569" s="67" t="n"/>
      <c r="V1569" s="67" t="n"/>
    </row>
    <row r="1570">
      <c r="H1570" s="104" t="n">
        <v>42296</v>
      </c>
      <c r="I1570" s="105" t="n">
        <v>4624.08984375</v>
      </c>
      <c r="J1570" s="106" t="n">
        <v>9.81913185119628</v>
      </c>
      <c r="K1570" s="107">
        <f>K1569*(1+Tbill_YTM)^(1/52)</f>
        <v/>
      </c>
      <c r="L1570" s="67" t="n"/>
      <c r="M1570" s="104" t="n">
        <v>42296</v>
      </c>
      <c r="N1570" s="108">
        <f>N1569*($I1570/$I1569)</f>
        <v/>
      </c>
      <c r="O1570" s="108">
        <f t="array" ref="O1570">IF(YEAR(M1570)&lt;&gt;YEAR(M1569),IF(O1569&gt;INDEX(Table2xAcq.1[],_xlfn.AGGREGATE(15,6,(ROW(Tableyear1[])-ROW(INDEX(Tableyear1[],1,1))+1)/(YEAR(Tableyear1[])=YEAR(M1569)),1)),O1569-(O1569-INDEX(Table2xAcq.1[],_xlfn.AGGREGATE(15,6,(ROW(Tableyear1[])-ROW(INDEX(Tableyear1[],1,1))+1)/(YEAR(Tableyear1[])=YEAR(M1569)),1)))*$C$25,O1569+MAX($Q$2:Q1569)*$C$19),O1569)*($J1570/$J1569)</f>
        <v/>
      </c>
      <c r="P1570" s="108">
        <f t="array" ref="P1570">IF(YEAR(M1570)&lt;&gt;YEAR(M1569),IF(O1569&gt;INDEX(Table2xAcq.1[],_xlfn.AGGREGATE(15,6,(ROW(Tableyear1[])-ROW(INDEX(Tableyear1[],1,1))+1)/(YEAR(Tableyear1[])=YEAR(M1569)),1)),P1569+(O1569-INDEX(Table2xAcq.1[],_xlfn.AGGREGATE(15,6,(ROW(Tableyear1[])-ROW(INDEX(Tableyear1[],1,1))+1)/(YEAR(Tableyear1[])=YEAR(M1569)),1)))*$C$25,P1569-MAX($Q$2:Q1569)*$C$19),P1569)*(1+Tbill_YTM)^(1/52)</f>
        <v/>
      </c>
      <c r="Q1570" s="72">
        <f>SUM(N1570:P1570)</f>
        <v/>
      </c>
      <c r="R1570" s="72">
        <f>IF(YEAR(M1570)&lt;&gt;YEAR(M1569), R1569*EXP($C$20/52)+(-MAX(Q$2:Q1569)*$C$19), R1569*EXP($C$20/52))</f>
        <v/>
      </c>
      <c r="S1570" s="73">
        <f>Q1570/-R1570</f>
        <v/>
      </c>
      <c r="T1570" s="67" t="n"/>
      <c r="U1570" s="67" t="n"/>
      <c r="V1570" s="67" t="n"/>
    </row>
    <row r="1571">
      <c r="H1571" s="104" t="n">
        <v>42303</v>
      </c>
      <c r="I1571" s="105" t="n">
        <v>4648.830078125</v>
      </c>
      <c r="J1571" s="106" t="n">
        <v>9.9151554107666</v>
      </c>
      <c r="K1571" s="107">
        <f>K1570*(1+Tbill_YTM)^(1/52)</f>
        <v/>
      </c>
      <c r="L1571" s="67" t="n"/>
      <c r="M1571" s="104" t="n">
        <v>42303</v>
      </c>
      <c r="N1571" s="108">
        <f>N1570*($I1571/$I1570)</f>
        <v/>
      </c>
      <c r="O1571" s="108">
        <f t="array" ref="O1571">IF(YEAR(M1571)&lt;&gt;YEAR(M1570),IF(O1570&gt;INDEX(Table2xAcq.1[],_xlfn.AGGREGATE(15,6,(ROW(Tableyear1[])-ROW(INDEX(Tableyear1[],1,1))+1)/(YEAR(Tableyear1[])=YEAR(M1570)),1)),O1570-(O1570-INDEX(Table2xAcq.1[],_xlfn.AGGREGATE(15,6,(ROW(Tableyear1[])-ROW(INDEX(Tableyear1[],1,1))+1)/(YEAR(Tableyear1[])=YEAR(M1570)),1)))*$C$25,O1570+MAX($Q$2:Q1570)*$C$19),O1570)*($J1571/$J1570)</f>
        <v/>
      </c>
      <c r="P1571" s="108">
        <f t="array" ref="P1571">IF(YEAR(M1571)&lt;&gt;YEAR(M1570),IF(O1570&gt;INDEX(Table2xAcq.1[],_xlfn.AGGREGATE(15,6,(ROW(Tableyear1[])-ROW(INDEX(Tableyear1[],1,1))+1)/(YEAR(Tableyear1[])=YEAR(M1570)),1)),P1570+(O1570-INDEX(Table2xAcq.1[],_xlfn.AGGREGATE(15,6,(ROW(Tableyear1[])-ROW(INDEX(Tableyear1[],1,1))+1)/(YEAR(Tableyear1[])=YEAR(M1570)),1)))*$C$25,P1570-MAX($Q$2:Q1570)*$C$19),P1570)*(1+Tbill_YTM)^(1/52)</f>
        <v/>
      </c>
      <c r="Q1571" s="72">
        <f>SUM(N1571:P1571)</f>
        <v/>
      </c>
      <c r="R1571" s="72">
        <f>IF(YEAR(M1571)&lt;&gt;YEAR(M1570), R1570*EXP($C$20/52)+(-MAX(Q$2:Q1570)*$C$19), R1570*EXP($C$20/52))</f>
        <v/>
      </c>
      <c r="S1571" s="73">
        <f>Q1571/-R1571</f>
        <v/>
      </c>
      <c r="T1571" s="67" t="n"/>
      <c r="U1571" s="67" t="n"/>
      <c r="V1571" s="67" t="n"/>
    </row>
    <row r="1572" ht="17.5" customHeight="1" s="15" thickBot="1">
      <c r="G1572" s="85" t="inlineStr">
        <is>
          <t>Full recovery</t>
        </is>
      </c>
      <c r="H1572" s="124" t="n">
        <v>42310</v>
      </c>
      <c r="I1572" s="125" t="n">
        <v>4707.22998046875</v>
      </c>
      <c r="J1572" s="106" t="n">
        <v>10.1675271987915</v>
      </c>
      <c r="K1572" s="107">
        <f>K1571*(1+Tbill_YTM)^(1/52)</f>
        <v/>
      </c>
      <c r="L1572" s="67" t="n"/>
      <c r="M1572" s="124" t="n">
        <v>42310</v>
      </c>
      <c r="N1572" s="108">
        <f>N1571*($I1572/$I1571)</f>
        <v/>
      </c>
      <c r="O1572" s="108">
        <f t="array" ref="O1572">IF(YEAR(M1572)&lt;&gt;YEAR(M1571),IF(O1571&gt;INDEX(Table2xAcq.1[],_xlfn.AGGREGATE(15,6,(ROW(Tableyear1[])-ROW(INDEX(Tableyear1[],1,1))+1)/(YEAR(Tableyear1[])=YEAR(M1571)),1)),O1571-(O1571-INDEX(Table2xAcq.1[],_xlfn.AGGREGATE(15,6,(ROW(Tableyear1[])-ROW(INDEX(Tableyear1[],1,1))+1)/(YEAR(Tableyear1[])=YEAR(M1571)),1)))*$C$25,O1571+MAX($Q$2:Q1571)*$C$19),O1571)*($J1572/$J1571)</f>
        <v/>
      </c>
      <c r="P1572" s="108">
        <f t="array" ref="P1572">IF(YEAR(M1572)&lt;&gt;YEAR(M1571),IF(O1571&gt;INDEX(Table2xAcq.1[],_xlfn.AGGREGATE(15,6,(ROW(Tableyear1[])-ROW(INDEX(Tableyear1[],1,1))+1)/(YEAR(Tableyear1[])=YEAR(M1571)),1)),P1571+(O1571-INDEX(Table2xAcq.1[],_xlfn.AGGREGATE(15,6,(ROW(Tableyear1[])-ROW(INDEX(Tableyear1[],1,1))+1)/(YEAR(Tableyear1[])=YEAR(M1571)),1)))*$C$25,P1571-MAX($Q$2:Q1571)*$C$19),P1571)*(1+Tbill_YTM)^(1/52)</f>
        <v/>
      </c>
      <c r="Q1572" s="72">
        <f>SUM(N1572:P1572)</f>
        <v/>
      </c>
      <c r="R1572" s="72">
        <f>IF(YEAR(M1572)&lt;&gt;YEAR(M1571), R1571*EXP($C$20/52)+(-MAX(Q$2:Q1571)*$C$19), R1571*EXP($C$20/52))</f>
        <v/>
      </c>
      <c r="S1572" s="73">
        <f>Q1572/-R1572</f>
        <v/>
      </c>
      <c r="T1572" s="67" t="n"/>
      <c r="U1572" s="67" t="n"/>
      <c r="V1572" s="67" t="n"/>
    </row>
    <row r="1573">
      <c r="H1573" s="104" t="n">
        <v>42317</v>
      </c>
      <c r="I1573" s="105" t="n">
        <v>4502.14013671875</v>
      </c>
      <c r="J1573" s="106" t="n">
        <v>9.300845146179199</v>
      </c>
      <c r="K1573" s="107">
        <f>K1572*(1+Tbill_YTM)^(1/52)</f>
        <v/>
      </c>
      <c r="L1573" s="67" t="n"/>
      <c r="M1573" s="104" t="n">
        <v>42317</v>
      </c>
      <c r="N1573" s="108">
        <f>N1572*($I1573/$I1572)</f>
        <v/>
      </c>
      <c r="O1573" s="108">
        <f t="array" ref="O1573">IF(YEAR(M1573)&lt;&gt;YEAR(M1572),IF(O1572&gt;INDEX(Table2xAcq.1[],_xlfn.AGGREGATE(15,6,(ROW(Tableyear1[])-ROW(INDEX(Tableyear1[],1,1))+1)/(YEAR(Tableyear1[])=YEAR(M1572)),1)),O1572-(O1572-INDEX(Table2xAcq.1[],_xlfn.AGGREGATE(15,6,(ROW(Tableyear1[])-ROW(INDEX(Tableyear1[],1,1))+1)/(YEAR(Tableyear1[])=YEAR(M1572)),1)))*$C$25,O1572+MAX($Q$2:Q1572)*$C$19),O1572)*($J1573/$J1572)</f>
        <v/>
      </c>
      <c r="P1573" s="108">
        <f t="array" ref="P1573">IF(YEAR(M1573)&lt;&gt;YEAR(M1572),IF(O1572&gt;INDEX(Table2xAcq.1[],_xlfn.AGGREGATE(15,6,(ROW(Tableyear1[])-ROW(INDEX(Tableyear1[],1,1))+1)/(YEAR(Tableyear1[])=YEAR(M1572)),1)),P1572+(O1572-INDEX(Table2xAcq.1[],_xlfn.AGGREGATE(15,6,(ROW(Tableyear1[])-ROW(INDEX(Tableyear1[],1,1))+1)/(YEAR(Tableyear1[])=YEAR(M1572)),1)))*$C$25,P1572-MAX($Q$2:Q1572)*$C$19),P1572)*(1+Tbill_YTM)^(1/52)</f>
        <v/>
      </c>
      <c r="Q1573" s="72">
        <f>SUM(N1573:P1573)</f>
        <v/>
      </c>
      <c r="R1573" s="72">
        <f>IF(YEAR(M1573)&lt;&gt;YEAR(M1572), R1572*EXP($C$20/52)+(-MAX(Q$2:Q1572)*$C$19), R1572*EXP($C$20/52))</f>
        <v/>
      </c>
      <c r="S1573" s="73">
        <f>Q1573/-R1573</f>
        <v/>
      </c>
      <c r="T1573" s="67" t="n"/>
      <c r="U1573" s="67" t="n"/>
      <c r="V1573" s="67" t="n"/>
    </row>
    <row r="1574">
      <c r="H1574" s="104" t="n">
        <v>42324</v>
      </c>
      <c r="I1574" s="105" t="n">
        <v>4686.35986328125</v>
      </c>
      <c r="J1574" s="106" t="n">
        <v>10.0887365341186</v>
      </c>
      <c r="K1574" s="107">
        <f>K1573*(1+Tbill_YTM)^(1/52)</f>
        <v/>
      </c>
      <c r="L1574" s="67" t="n"/>
      <c r="M1574" s="104" t="n">
        <v>42324</v>
      </c>
      <c r="N1574" s="108">
        <f>N1573*($I1574/$I1573)</f>
        <v/>
      </c>
      <c r="O1574" s="108">
        <f t="array" ref="O1574">IF(YEAR(M1574)&lt;&gt;YEAR(M1573),IF(O1573&gt;INDEX(Table2xAcq.1[],_xlfn.AGGREGATE(15,6,(ROW(Tableyear1[])-ROW(INDEX(Tableyear1[],1,1))+1)/(YEAR(Tableyear1[])=YEAR(M1573)),1)),O1573-(O1573-INDEX(Table2xAcq.1[],_xlfn.AGGREGATE(15,6,(ROW(Tableyear1[])-ROW(INDEX(Tableyear1[],1,1))+1)/(YEAR(Tableyear1[])=YEAR(M1573)),1)))*$C$25,O1573+MAX($Q$2:Q1573)*$C$19),O1573)*($J1574/$J1573)</f>
        <v/>
      </c>
      <c r="P1574" s="108">
        <f t="array" ref="P1574">IF(YEAR(M1574)&lt;&gt;YEAR(M1573),IF(O1573&gt;INDEX(Table2xAcq.1[],_xlfn.AGGREGATE(15,6,(ROW(Tableyear1[])-ROW(INDEX(Tableyear1[],1,1))+1)/(YEAR(Tableyear1[])=YEAR(M1573)),1)),P1573+(O1573-INDEX(Table2xAcq.1[],_xlfn.AGGREGATE(15,6,(ROW(Tableyear1[])-ROW(INDEX(Tableyear1[],1,1))+1)/(YEAR(Tableyear1[])=YEAR(M1573)),1)))*$C$25,P1573-MAX($Q$2:Q1573)*$C$19),P1573)*(1+Tbill_YTM)^(1/52)</f>
        <v/>
      </c>
      <c r="Q1574" s="72">
        <f>SUM(N1574:P1574)</f>
        <v/>
      </c>
      <c r="R1574" s="72">
        <f>IF(YEAR(M1574)&lt;&gt;YEAR(M1573), R1573*EXP($C$20/52)+(-MAX(Q$2:Q1573)*$C$19), R1573*EXP($C$20/52))</f>
        <v/>
      </c>
      <c r="S1574" s="73">
        <f>Q1574/-R1574</f>
        <v/>
      </c>
      <c r="T1574" s="67" t="n"/>
      <c r="U1574" s="67" t="n"/>
      <c r="V1574" s="67" t="n"/>
    </row>
    <row r="1575">
      <c r="H1575" s="104" t="n">
        <v>42331</v>
      </c>
      <c r="I1575" s="105" t="n">
        <v>4680.47021484375</v>
      </c>
      <c r="J1575" s="106" t="n">
        <v>10.0641155242919</v>
      </c>
      <c r="K1575" s="107">
        <f>K1574*(1+Tbill_YTM)^(1/52)</f>
        <v/>
      </c>
      <c r="L1575" s="67" t="n"/>
      <c r="M1575" s="104" t="n">
        <v>42331</v>
      </c>
      <c r="N1575" s="108">
        <f>N1574*($I1575/$I1574)</f>
        <v/>
      </c>
      <c r="O1575" s="108">
        <f t="array" ref="O1575">IF(YEAR(M1575)&lt;&gt;YEAR(M1574),IF(O1574&gt;INDEX(Table2xAcq.1[],_xlfn.AGGREGATE(15,6,(ROW(Tableyear1[])-ROW(INDEX(Tableyear1[],1,1))+1)/(YEAR(Tableyear1[])=YEAR(M1574)),1)),O1574-(O1574-INDEX(Table2xAcq.1[],_xlfn.AGGREGATE(15,6,(ROW(Tableyear1[])-ROW(INDEX(Tableyear1[],1,1))+1)/(YEAR(Tableyear1[])=YEAR(M1574)),1)))*$C$25,O1574+MAX($Q$2:Q1574)*$C$19),O1574)*($J1575/$J1574)</f>
        <v/>
      </c>
      <c r="P1575" s="108">
        <f t="array" ref="P1575">IF(YEAR(M1575)&lt;&gt;YEAR(M1574),IF(O1574&gt;INDEX(Table2xAcq.1[],_xlfn.AGGREGATE(15,6,(ROW(Tableyear1[])-ROW(INDEX(Tableyear1[],1,1))+1)/(YEAR(Tableyear1[])=YEAR(M1574)),1)),P1574+(O1574-INDEX(Table2xAcq.1[],_xlfn.AGGREGATE(15,6,(ROW(Tableyear1[])-ROW(INDEX(Tableyear1[],1,1))+1)/(YEAR(Tableyear1[])=YEAR(M1574)),1)))*$C$25,P1574-MAX($Q$2:Q1574)*$C$19),P1574)*(1+Tbill_YTM)^(1/52)</f>
        <v/>
      </c>
      <c r="Q1575" s="72">
        <f>SUM(N1575:P1575)</f>
        <v/>
      </c>
      <c r="R1575" s="72">
        <f>IF(YEAR(M1575)&lt;&gt;YEAR(M1574), R1574*EXP($C$20/52)+(-MAX(Q$2:Q1574)*$C$19), R1574*EXP($C$20/52))</f>
        <v/>
      </c>
      <c r="S1575" s="73">
        <f>Q1575/-R1575</f>
        <v/>
      </c>
      <c r="T1575" s="67" t="n"/>
      <c r="U1575" s="67" t="n"/>
      <c r="V1575" s="67" t="n"/>
    </row>
    <row r="1576">
      <c r="H1576" s="104" t="n">
        <v>42338</v>
      </c>
      <c r="I1576" s="105" t="n">
        <v>4716.1201171875</v>
      </c>
      <c r="J1576" s="106" t="n">
        <v>10.1921510696411</v>
      </c>
      <c r="K1576" s="107">
        <f>K1575*(1+Tbill_YTM)^(1/52)</f>
        <v/>
      </c>
      <c r="L1576" s="67" t="n"/>
      <c r="M1576" s="104" t="n">
        <v>42338</v>
      </c>
      <c r="N1576" s="108">
        <f>N1575*($I1576/$I1575)</f>
        <v/>
      </c>
      <c r="O1576" s="108">
        <f t="array" ref="O1576">IF(YEAR(M1576)&lt;&gt;YEAR(M1575),IF(O1575&gt;INDEX(Table2xAcq.1[],_xlfn.AGGREGATE(15,6,(ROW(Tableyear1[])-ROW(INDEX(Tableyear1[],1,1))+1)/(YEAR(Tableyear1[])=YEAR(M1575)),1)),O1575-(O1575-INDEX(Table2xAcq.1[],_xlfn.AGGREGATE(15,6,(ROW(Tableyear1[])-ROW(INDEX(Tableyear1[],1,1))+1)/(YEAR(Tableyear1[])=YEAR(M1575)),1)))*$C$25,O1575+MAX($Q$2:Q1575)*$C$19),O1575)*($J1576/$J1575)</f>
        <v/>
      </c>
      <c r="P1576" s="108">
        <f t="array" ref="P1576">IF(YEAR(M1576)&lt;&gt;YEAR(M1575),IF(O1575&gt;INDEX(Table2xAcq.1[],_xlfn.AGGREGATE(15,6,(ROW(Tableyear1[])-ROW(INDEX(Tableyear1[],1,1))+1)/(YEAR(Tableyear1[])=YEAR(M1575)),1)),P1575+(O1575-INDEX(Table2xAcq.1[],_xlfn.AGGREGATE(15,6,(ROW(Tableyear1[])-ROW(INDEX(Tableyear1[],1,1))+1)/(YEAR(Tableyear1[])=YEAR(M1575)),1)))*$C$25,P1575-MAX($Q$2:Q1575)*$C$19),P1575)*(1+Tbill_YTM)^(1/52)</f>
        <v/>
      </c>
      <c r="Q1576" s="72">
        <f>SUM(N1576:P1576)</f>
        <v/>
      </c>
      <c r="R1576" s="72">
        <f>IF(YEAR(M1576)&lt;&gt;YEAR(M1575), R1575*EXP($C$20/52)+(-MAX(Q$2:Q1575)*$C$19), R1575*EXP($C$20/52))</f>
        <v/>
      </c>
      <c r="S1576" s="73">
        <f>Q1576/-R1576</f>
        <v/>
      </c>
      <c r="T1576" s="67" t="n"/>
      <c r="U1576" s="67" t="n"/>
      <c r="V1576" s="67" t="n"/>
    </row>
    <row r="1577">
      <c r="H1577" s="104" t="n">
        <v>42345</v>
      </c>
      <c r="I1577" s="105" t="n">
        <v>4537.56005859375</v>
      </c>
      <c r="J1577" s="106" t="n">
        <v>9.433801651000969</v>
      </c>
      <c r="K1577" s="107">
        <f>K1576*(1+Tbill_YTM)^(1/52)</f>
        <v/>
      </c>
      <c r="L1577" s="67" t="n"/>
      <c r="M1577" s="104" t="n">
        <v>42345</v>
      </c>
      <c r="N1577" s="108">
        <f>N1576*($I1577/$I1576)</f>
        <v/>
      </c>
      <c r="O1577" s="108">
        <f t="array" ref="O1577">IF(YEAR(M1577)&lt;&gt;YEAR(M1576),IF(O1576&gt;INDEX(Table2xAcq.1[],_xlfn.AGGREGATE(15,6,(ROW(Tableyear1[])-ROW(INDEX(Tableyear1[],1,1))+1)/(YEAR(Tableyear1[])=YEAR(M1576)),1)),O1576-(O1576-INDEX(Table2xAcq.1[],_xlfn.AGGREGATE(15,6,(ROW(Tableyear1[])-ROW(INDEX(Tableyear1[],1,1))+1)/(YEAR(Tableyear1[])=YEAR(M1576)),1)))*$C$25,O1576+MAX($Q$2:Q1576)*$C$19),O1576)*($J1577/$J1576)</f>
        <v/>
      </c>
      <c r="P1577" s="108">
        <f t="array" ref="P1577">IF(YEAR(M1577)&lt;&gt;YEAR(M1576),IF(O1576&gt;INDEX(Table2xAcq.1[],_xlfn.AGGREGATE(15,6,(ROW(Tableyear1[])-ROW(INDEX(Tableyear1[],1,1))+1)/(YEAR(Tableyear1[])=YEAR(M1576)),1)),P1576+(O1576-INDEX(Table2xAcq.1[],_xlfn.AGGREGATE(15,6,(ROW(Tableyear1[])-ROW(INDEX(Tableyear1[],1,1))+1)/(YEAR(Tableyear1[])=YEAR(M1576)),1)))*$C$25,P1576-MAX($Q$2:Q1576)*$C$19),P1576)*(1+Tbill_YTM)^(1/52)</f>
        <v/>
      </c>
      <c r="Q1577" s="72">
        <f>SUM(N1577:P1577)</f>
        <v/>
      </c>
      <c r="R1577" s="72">
        <f>IF(YEAR(M1577)&lt;&gt;YEAR(M1576), R1576*EXP($C$20/52)+(-MAX(Q$2:Q1576)*$C$19), R1576*EXP($C$20/52))</f>
        <v/>
      </c>
      <c r="S1577" s="73">
        <f>Q1577/-R1577</f>
        <v/>
      </c>
      <c r="T1577" s="67" t="n"/>
      <c r="U1577" s="67" t="n"/>
      <c r="V1577" s="67" t="n"/>
    </row>
    <row r="1578">
      <c r="H1578" s="104" t="n">
        <v>42352</v>
      </c>
      <c r="I1578" s="105" t="n">
        <v>4514.830078125</v>
      </c>
      <c r="J1578" s="106" t="n">
        <v>9.32792663574218</v>
      </c>
      <c r="K1578" s="107">
        <f>K1577*(1+Tbill_YTM)^(1/52)</f>
        <v/>
      </c>
      <c r="L1578" s="67" t="n"/>
      <c r="M1578" s="104" t="n">
        <v>42352</v>
      </c>
      <c r="N1578" s="108">
        <f>N1577*($I1578/$I1577)</f>
        <v/>
      </c>
      <c r="O1578" s="108">
        <f t="array" ref="O1578">IF(YEAR(M1578)&lt;&gt;YEAR(M1577),IF(O1577&gt;INDEX(Table2xAcq.1[],_xlfn.AGGREGATE(15,6,(ROW(Tableyear1[])-ROW(INDEX(Tableyear1[],1,1))+1)/(YEAR(Tableyear1[])=YEAR(M1577)),1)),O1577-(O1577-INDEX(Table2xAcq.1[],_xlfn.AGGREGATE(15,6,(ROW(Tableyear1[])-ROW(INDEX(Tableyear1[],1,1))+1)/(YEAR(Tableyear1[])=YEAR(M1577)),1)))*$C$25,O1577+MAX($Q$2:Q1577)*$C$19),O1577)*($J1578/$J1577)</f>
        <v/>
      </c>
      <c r="P1578" s="108">
        <f t="array" ref="P1578">IF(YEAR(M1578)&lt;&gt;YEAR(M1577),IF(O1577&gt;INDEX(Table2xAcq.1[],_xlfn.AGGREGATE(15,6,(ROW(Tableyear1[])-ROW(INDEX(Tableyear1[],1,1))+1)/(YEAR(Tableyear1[])=YEAR(M1577)),1)),P1577+(O1577-INDEX(Table2xAcq.1[],_xlfn.AGGREGATE(15,6,(ROW(Tableyear1[])-ROW(INDEX(Tableyear1[],1,1))+1)/(YEAR(Tableyear1[])=YEAR(M1577)),1)))*$C$25,P1577-MAX($Q$2:Q1577)*$C$19),P1577)*(1+Tbill_YTM)^(1/52)</f>
        <v/>
      </c>
      <c r="Q1578" s="72">
        <f>SUM(N1578:P1578)</f>
        <v/>
      </c>
      <c r="R1578" s="72">
        <f>IF(YEAR(M1578)&lt;&gt;YEAR(M1577), R1577*EXP($C$20/52)+(-MAX(Q$2:Q1577)*$C$19), R1577*EXP($C$20/52))</f>
        <v/>
      </c>
      <c r="S1578" s="73">
        <f>Q1578/-R1578</f>
        <v/>
      </c>
      <c r="T1578" s="67" t="n"/>
      <c r="U1578" s="67" t="n"/>
      <c r="V1578" s="67" t="n"/>
    </row>
    <row r="1579">
      <c r="H1579" s="104" t="n">
        <v>42359</v>
      </c>
      <c r="I1579" s="105" t="n">
        <v>4622.77001953125</v>
      </c>
      <c r="J1579" s="106" t="n">
        <v>9.776043891906729</v>
      </c>
      <c r="K1579" s="107">
        <f>K1578*(1+Tbill_YTM)^(1/52)</f>
        <v/>
      </c>
      <c r="L1579" s="67" t="n"/>
      <c r="M1579" s="104" t="n">
        <v>42359</v>
      </c>
      <c r="N1579" s="108">
        <f>N1578*($I1579/$I1578)</f>
        <v/>
      </c>
      <c r="O1579" s="108">
        <f t="array" ref="O1579">IF(YEAR(M1579)&lt;&gt;YEAR(M1578),IF(O1578&gt;INDEX(Table2xAcq.1[],_xlfn.AGGREGATE(15,6,(ROW(Tableyear1[])-ROW(INDEX(Tableyear1[],1,1))+1)/(YEAR(Tableyear1[])=YEAR(M1578)),1)),O1578-(O1578-INDEX(Table2xAcq.1[],_xlfn.AGGREGATE(15,6,(ROW(Tableyear1[])-ROW(INDEX(Tableyear1[],1,1))+1)/(YEAR(Tableyear1[])=YEAR(M1578)),1)))*$C$25,O1578+MAX($Q$2:Q1578)*$C$19),O1578)*($J1579/$J1578)</f>
        <v/>
      </c>
      <c r="P1579" s="108">
        <f t="array" ref="P1579">IF(YEAR(M1579)&lt;&gt;YEAR(M1578),IF(O1578&gt;INDEX(Table2xAcq.1[],_xlfn.AGGREGATE(15,6,(ROW(Tableyear1[])-ROW(INDEX(Tableyear1[],1,1))+1)/(YEAR(Tableyear1[])=YEAR(M1578)),1)),P1578+(O1578-INDEX(Table2xAcq.1[],_xlfn.AGGREGATE(15,6,(ROW(Tableyear1[])-ROW(INDEX(Tableyear1[],1,1))+1)/(YEAR(Tableyear1[])=YEAR(M1578)),1)))*$C$25,P1578-MAX($Q$2:Q1578)*$C$19),P1578)*(1+Tbill_YTM)^(1/52)</f>
        <v/>
      </c>
      <c r="Q1579" s="72">
        <f>SUM(N1579:P1579)</f>
        <v/>
      </c>
      <c r="R1579" s="72">
        <f>IF(YEAR(M1579)&lt;&gt;YEAR(M1578), R1578*EXP($C$20/52)+(-MAX(Q$2:Q1578)*$C$19), R1578*EXP($C$20/52))</f>
        <v/>
      </c>
      <c r="S1579" s="73">
        <f>Q1579/-R1579</f>
        <v/>
      </c>
      <c r="T1579" s="67" t="n"/>
      <c r="U1579" s="67" t="n"/>
      <c r="V1579" s="67" t="n"/>
    </row>
    <row r="1580" ht="17.5" customHeight="1" s="15">
      <c r="A1580" s="4" t="n"/>
      <c r="G1580" s="110" t="inlineStr">
        <is>
          <t>year-end</t>
        </is>
      </c>
      <c r="H1580" s="111" t="n">
        <v>42366</v>
      </c>
      <c r="I1580" s="112" t="n">
        <v>4593.27001953125</v>
      </c>
      <c r="J1580" s="113" t="n">
        <v>9.65252017974853</v>
      </c>
      <c r="K1580" s="114">
        <f>K1579*(1+Tbill_YTM)^(1/52)</f>
        <v/>
      </c>
      <c r="L1580" s="114" t="n"/>
      <c r="M1580" s="111" t="n">
        <v>42366</v>
      </c>
      <c r="N1580" s="118">
        <f>N1579*($I1580/$I1579)</f>
        <v/>
      </c>
      <c r="O1580" s="115">
        <f t="array" ref="O1580">IF(YEAR(M1580)&lt;&gt;YEAR(M1579),IF(O1579&gt;INDEX(Table2xAcq.1[],_xlfn.AGGREGATE(15,6,(ROW(Tableyear1[])-ROW(INDEX(Tableyear1[],1,1))+1)/(YEAR(Tableyear1[])=YEAR(M1579)),1)),O1579-(O1579-INDEX(Table2xAcq.1[],_xlfn.AGGREGATE(15,6,(ROW(Tableyear1[])-ROW(INDEX(Tableyear1[],1,1))+1)/(YEAR(Tableyear1[])=YEAR(M1579)),1)))*$C$25,O1579+MAX($Q$2:Q1579)*$C$19),O1579)*($J1580/$J1579)</f>
        <v/>
      </c>
      <c r="P1580" s="115">
        <f t="array" ref="P1580">IF(YEAR(M1580)&lt;&gt;YEAR(M1579),IF(O1579&gt;INDEX(Table2xAcq.1[],_xlfn.AGGREGATE(15,6,(ROW(Tableyear1[])-ROW(INDEX(Tableyear1[],1,1))+1)/(YEAR(Tableyear1[])=YEAR(M1579)),1)),P1579+(O1579-INDEX(Table2xAcq.1[],_xlfn.AGGREGATE(15,6,(ROW(Tableyear1[])-ROW(INDEX(Tableyear1[],1,1))+1)/(YEAR(Tableyear1[])=YEAR(M1579)),1)))*$C$25,P1579-MAX($Q$2:Q1579)*$C$19),P1579)*(1+Tbill_YTM)^(1/52)</f>
        <v/>
      </c>
      <c r="Q1580" s="116">
        <f>SUM(N1580:P1580)</f>
        <v/>
      </c>
      <c r="R1580" s="119">
        <f>IF(YEAR(M1580)&lt;&gt;YEAR(M1579), R1579*EXP($C$20/52)+(-MAX(Q$2:Q1579)*$C$19), R1579*EXP($C$20/52))</f>
        <v/>
      </c>
      <c r="S1580" s="117">
        <f>Q1580/-R1580</f>
        <v/>
      </c>
      <c r="T1580" s="110" t="n"/>
      <c r="U1580" s="110" t="n"/>
      <c r="V1580" s="110" t="n"/>
    </row>
    <row r="1581" ht="17.5" customHeight="1" s="15">
      <c r="H1581" s="104" t="n">
        <v>42373</v>
      </c>
      <c r="I1581" s="105" t="n">
        <v>4270.77978515625</v>
      </c>
      <c r="J1581" s="106" t="n">
        <v>8.323389053344719</v>
      </c>
      <c r="K1581" s="107">
        <f>K1580*(1+Tbill_YTM)^(1/52)</f>
        <v/>
      </c>
      <c r="L1581" s="67" t="n"/>
      <c r="M1581" s="104" t="n">
        <v>42373</v>
      </c>
      <c r="N1581" s="108">
        <f>N1580*($I1581/$I1580)</f>
        <v/>
      </c>
      <c r="O1581" s="108">
        <f t="array" ref="O1581">IF(YEAR(M1581)&lt;&gt;YEAR(M1580),IF(O1580&gt;INDEX(Table2xAcq.1[],_xlfn.AGGREGATE(15,6,(ROW(Tableyear1[])-ROW(INDEX(Tableyear1[],1,1))+1)/(YEAR(Tableyear1[])=YEAR(M1580)),1)),O1580-(O1580-INDEX(Table2xAcq.1[],_xlfn.AGGREGATE(15,6,(ROW(Tableyear1[])-ROW(INDEX(Tableyear1[],1,1))+1)/(YEAR(Tableyear1[])=YEAR(M1580)),1)))*$C$25,O1580+MAX($Q$2:Q1580)*$C$19),O1580)*($J1581/$J1580)</f>
        <v/>
      </c>
      <c r="P1581" s="108">
        <f t="array" ref="P1581">IF(YEAR(M1581)&lt;&gt;YEAR(M1580),IF(O1580&gt;INDEX(Table2xAcq.1[],_xlfn.AGGREGATE(15,6,(ROW(Tableyear1[])-ROW(INDEX(Tableyear1[],1,1))+1)/(YEAR(Tableyear1[])=YEAR(M1580)),1)),P1580+(O1580-INDEX(Table2xAcq.1[],_xlfn.AGGREGATE(15,6,(ROW(Tableyear1[])-ROW(INDEX(Tableyear1[],1,1))+1)/(YEAR(Tableyear1[])=YEAR(M1580)),1)))*$C$25,P1580-MAX($Q$2:Q1580)*$C$19),P1580)*(1+Tbill_YTM)^(1/52)</f>
        <v/>
      </c>
      <c r="Q1581" s="72">
        <f>SUM(N1581:P1581)</f>
        <v/>
      </c>
      <c r="R1581" s="72">
        <f>IF(YEAR(M1581)&lt;&gt;YEAR(M1580), R1580*EXP($C$20/52)+(-MAX(Q$2:Q1580)*$C$19), R1580*EXP($C$20/52))</f>
        <v/>
      </c>
      <c r="S1581" s="73">
        <f>Q1581/-R1581</f>
        <v/>
      </c>
      <c r="T1581" s="67" t="n"/>
      <c r="U1581" s="67" t="n"/>
      <c r="V1581" s="67" t="n"/>
    </row>
    <row r="1582" ht="17.5" customHeight="1" s="15" thickBot="1">
      <c r="G1582" s="79" t="inlineStr">
        <is>
          <t>below 100WMA</t>
        </is>
      </c>
      <c r="H1582" s="120" t="n">
        <v>42380</v>
      </c>
      <c r="I1582" s="121" t="n">
        <v>4141.080078125</v>
      </c>
      <c r="J1582" s="106" t="n">
        <v>7.79986715316772</v>
      </c>
      <c r="K1582" s="107">
        <f>K1581*(1+Tbill_YTM)^(1/52)</f>
        <v/>
      </c>
      <c r="L1582" s="67" t="n"/>
      <c r="M1582" s="120" t="n">
        <v>42380</v>
      </c>
      <c r="N1582" s="108">
        <f>N1581*($I1582/$I1581)</f>
        <v/>
      </c>
      <c r="O1582" s="108">
        <f t="array" ref="O1582">IF(YEAR(M1582)&lt;&gt;YEAR(M1581),IF(O1581&gt;INDEX(Table2xAcq.1[],_xlfn.AGGREGATE(15,6,(ROW(Tableyear1[])-ROW(INDEX(Tableyear1[],1,1))+1)/(YEAR(Tableyear1[])=YEAR(M1581)),1)),O1581-(O1581-INDEX(Table2xAcq.1[],_xlfn.AGGREGATE(15,6,(ROW(Tableyear1[])-ROW(INDEX(Tableyear1[],1,1))+1)/(YEAR(Tableyear1[])=YEAR(M1581)),1)))*$C$25,O1581+MAX($Q$2:Q1581)*$C$19),O1581)*($J1582/$J1581)</f>
        <v/>
      </c>
      <c r="P1582" s="108">
        <f t="array" ref="P1582">IF(YEAR(M1582)&lt;&gt;YEAR(M1581),IF(O1581&gt;INDEX(Table2xAcq.1[],_xlfn.AGGREGATE(15,6,(ROW(Tableyear1[])-ROW(INDEX(Tableyear1[],1,1))+1)/(YEAR(Tableyear1[])=YEAR(M1581)),1)),P1581+(O1581-INDEX(Table2xAcq.1[],_xlfn.AGGREGATE(15,6,(ROW(Tableyear1[])-ROW(INDEX(Tableyear1[],1,1))+1)/(YEAR(Tableyear1[])=YEAR(M1581)),1)))*$C$25,P1581-MAX($Q$2:Q1581)*$C$19),P1581)*(1+Tbill_YTM)^(1/52)</f>
        <v/>
      </c>
      <c r="Q1582" s="72">
        <f>SUM(N1582:P1582)</f>
        <v/>
      </c>
      <c r="R1582" s="72">
        <f>IF(YEAR(M1582)&lt;&gt;YEAR(M1581), R1581*EXP($C$20/52)+(-MAX(Q$2:Q1581)*$C$19), R1581*EXP($C$20/52))</f>
        <v/>
      </c>
      <c r="S1582" s="73">
        <f>Q1582/-R1582</f>
        <v/>
      </c>
      <c r="T1582" s="67" t="n"/>
      <c r="U1582" s="67" t="n"/>
      <c r="V1582" s="67" t="n"/>
    </row>
    <row r="1583" ht="17.5" customHeight="1" s="15" thickBot="1">
      <c r="G1583" s="82" t="inlineStr">
        <is>
          <t>reclaimed 100WMA</t>
        </is>
      </c>
      <c r="H1583" s="122" t="n">
        <v>42387</v>
      </c>
      <c r="I1583" s="123" t="n">
        <v>4259.77001953125</v>
      </c>
      <c r="J1583" s="106" t="n">
        <v>8.25194644927978</v>
      </c>
      <c r="K1583" s="107">
        <f>K1582*(1+Tbill_YTM)^(1/52)</f>
        <v/>
      </c>
      <c r="L1583" s="67" t="n"/>
      <c r="M1583" s="122" t="n">
        <v>42387</v>
      </c>
      <c r="N1583" s="108">
        <f>N1582*($I1583/$I1582)</f>
        <v/>
      </c>
      <c r="O1583" s="108">
        <f t="array" ref="O1583">IF(YEAR(M1583)&lt;&gt;YEAR(M1582),IF(O1582&gt;INDEX(Table2xAcq.1[],_xlfn.AGGREGATE(15,6,(ROW(Tableyear1[])-ROW(INDEX(Tableyear1[],1,1))+1)/(YEAR(Tableyear1[])=YEAR(M1582)),1)),O1582-(O1582-INDEX(Table2xAcq.1[],_xlfn.AGGREGATE(15,6,(ROW(Tableyear1[])-ROW(INDEX(Tableyear1[],1,1))+1)/(YEAR(Tableyear1[])=YEAR(M1582)),1)))*$C$25,O1582+MAX($Q$2:Q1582)*$C$19),O1582)*($J1583/$J1582)</f>
        <v/>
      </c>
      <c r="P1583" s="108">
        <f t="array" ref="P1583">IF(YEAR(M1583)&lt;&gt;YEAR(M1582),IF(O1582&gt;INDEX(Table2xAcq.1[],_xlfn.AGGREGATE(15,6,(ROW(Tableyear1[])-ROW(INDEX(Tableyear1[],1,1))+1)/(YEAR(Tableyear1[])=YEAR(M1582)),1)),P1582+(O1582-INDEX(Table2xAcq.1[],_xlfn.AGGREGATE(15,6,(ROW(Tableyear1[])-ROW(INDEX(Tableyear1[],1,1))+1)/(YEAR(Tableyear1[])=YEAR(M1582)),1)))*$C$25,P1582-MAX($Q$2:Q1582)*$C$19),P1582)*(1+Tbill_YTM)^(1/52)</f>
        <v/>
      </c>
      <c r="Q1583" s="72">
        <f>SUM(N1583:P1583)</f>
        <v/>
      </c>
      <c r="R1583" s="72">
        <f>IF(YEAR(M1583)&lt;&gt;YEAR(M1582), R1582*EXP($C$20/52)+(-MAX(Q$2:Q1582)*$C$19), R1582*EXP($C$20/52))</f>
        <v/>
      </c>
      <c r="S1583" s="73">
        <f>Q1583/-R1583</f>
        <v/>
      </c>
      <c r="T1583" s="67" t="n"/>
      <c r="U1583" s="67" t="n"/>
      <c r="V1583" s="67" t="n"/>
    </row>
    <row r="1584">
      <c r="H1584" s="104" t="n">
        <v>42394</v>
      </c>
      <c r="I1584" s="105" t="n">
        <v>4279.169921875</v>
      </c>
      <c r="J1584" s="106" t="n">
        <v>8.292593955993651</v>
      </c>
      <c r="K1584" s="107">
        <f>K1583*(1+Tbill_YTM)^(1/52)</f>
        <v/>
      </c>
      <c r="L1584" s="67" t="n"/>
      <c r="M1584" s="104" t="n">
        <v>42394</v>
      </c>
      <c r="N1584" s="108">
        <f>N1583*($I1584/$I1583)</f>
        <v/>
      </c>
      <c r="O1584" s="108">
        <f t="array" ref="O1584">IF(YEAR(M1584)&lt;&gt;YEAR(M1583),IF(O1583&gt;INDEX(Table2xAcq.1[],_xlfn.AGGREGATE(15,6,(ROW(Tableyear1[])-ROW(INDEX(Tableyear1[],1,1))+1)/(YEAR(Tableyear1[])=YEAR(M1583)),1)),O1583-(O1583-INDEX(Table2xAcq.1[],_xlfn.AGGREGATE(15,6,(ROW(Tableyear1[])-ROW(INDEX(Tableyear1[],1,1))+1)/(YEAR(Tableyear1[])=YEAR(M1583)),1)))*$C$25,O1583+MAX($Q$2:Q1583)*$C$19),O1583)*($J1584/$J1583)</f>
        <v/>
      </c>
      <c r="P1584" s="108">
        <f t="array" ref="P1584">IF(YEAR(M1584)&lt;&gt;YEAR(M1583),IF(O1583&gt;INDEX(Table2xAcq.1[],_xlfn.AGGREGATE(15,6,(ROW(Tableyear1[])-ROW(INDEX(Tableyear1[],1,1))+1)/(YEAR(Tableyear1[])=YEAR(M1583)),1)),P1583+(O1583-INDEX(Table2xAcq.1[],_xlfn.AGGREGATE(15,6,(ROW(Tableyear1[])-ROW(INDEX(Tableyear1[],1,1))+1)/(YEAR(Tableyear1[])=YEAR(M1583)),1)))*$C$25,P1583-MAX($Q$2:Q1583)*$C$19),P1583)*(1+Tbill_YTM)^(1/52)</f>
        <v/>
      </c>
      <c r="Q1584" s="72">
        <f>SUM(N1584:P1584)</f>
        <v/>
      </c>
      <c r="R1584" s="72">
        <f>IF(YEAR(M1584)&lt;&gt;YEAR(M1583), R1583*EXP($C$20/52)+(-MAX(Q$2:Q1583)*$C$19), R1583*EXP($C$20/52))</f>
        <v/>
      </c>
      <c r="S1584" s="73">
        <f>Q1584/-R1584</f>
        <v/>
      </c>
      <c r="T1584" s="67" t="n"/>
      <c r="U1584" s="67" t="n"/>
      <c r="V1584" s="67" t="n"/>
    </row>
    <row r="1585" ht="17.5" customHeight="1" s="15" thickBot="1">
      <c r="G1585" s="79" t="inlineStr">
        <is>
          <t>below 100WMA</t>
        </is>
      </c>
      <c r="H1585" s="120" t="n">
        <v>42401</v>
      </c>
      <c r="I1585" s="121" t="n">
        <v>4024.46997070312</v>
      </c>
      <c r="J1585" s="106" t="n">
        <v>7.34409523010253</v>
      </c>
      <c r="K1585" s="107">
        <f>K1584*(1+Tbill_YTM)^(1/52)</f>
        <v/>
      </c>
      <c r="L1585" s="67" t="n"/>
      <c r="M1585" s="120" t="n">
        <v>42401</v>
      </c>
      <c r="N1585" s="108">
        <f>N1584*($I1585/$I1584)</f>
        <v/>
      </c>
      <c r="O1585" s="108">
        <f t="array" ref="O1585">IF(YEAR(M1585)&lt;&gt;YEAR(M1584),IF(O1584&gt;INDEX(Table2xAcq.1[],_xlfn.AGGREGATE(15,6,(ROW(Tableyear1[])-ROW(INDEX(Tableyear1[],1,1))+1)/(YEAR(Tableyear1[])=YEAR(M1584)),1)),O1584-(O1584-INDEX(Table2xAcq.1[],_xlfn.AGGREGATE(15,6,(ROW(Tableyear1[])-ROW(INDEX(Tableyear1[],1,1))+1)/(YEAR(Tableyear1[])=YEAR(M1584)),1)))*$C$25,O1584+MAX($Q$2:Q1584)*$C$19),O1584)*($J1585/$J1584)</f>
        <v/>
      </c>
      <c r="P1585" s="108">
        <f t="array" ref="P1585">IF(YEAR(M1585)&lt;&gt;YEAR(M1584),IF(O1584&gt;INDEX(Table2xAcq.1[],_xlfn.AGGREGATE(15,6,(ROW(Tableyear1[])-ROW(INDEX(Tableyear1[],1,1))+1)/(YEAR(Tableyear1[])=YEAR(M1584)),1)),P1584+(O1584-INDEX(Table2xAcq.1[],_xlfn.AGGREGATE(15,6,(ROW(Tableyear1[])-ROW(INDEX(Tableyear1[],1,1))+1)/(YEAR(Tableyear1[])=YEAR(M1584)),1)))*$C$25,P1584-MAX($Q$2:Q1584)*$C$19),P1584)*(1+Tbill_YTM)^(1/52)</f>
        <v/>
      </c>
      <c r="Q1585" s="72">
        <f>SUM(N1585:P1585)</f>
        <v/>
      </c>
      <c r="R1585" s="72">
        <f>IF(YEAR(M1585)&lt;&gt;YEAR(M1584), R1584*EXP($C$20/52)+(-MAX(Q$2:Q1584)*$C$19), R1584*EXP($C$20/52))</f>
        <v/>
      </c>
      <c r="S1585" s="73">
        <f>Q1585/-R1585</f>
        <v/>
      </c>
      <c r="T1585" s="67" t="n"/>
      <c r="U1585" s="67" t="n"/>
      <c r="V1585" s="67" t="n"/>
    </row>
    <row r="1586">
      <c r="H1586" s="104" t="n">
        <v>42408</v>
      </c>
      <c r="I1586" s="105" t="n">
        <v>4019.18994140625</v>
      </c>
      <c r="J1586" s="106" t="n">
        <v>7.32438564300537</v>
      </c>
      <c r="K1586" s="107">
        <f>K1585*(1+Tbill_YTM)^(1/52)</f>
        <v/>
      </c>
      <c r="L1586" s="67" t="n"/>
      <c r="M1586" s="104" t="n">
        <v>42408</v>
      </c>
      <c r="N1586" s="108">
        <f>N1585*($I1586/$I1585)</f>
        <v/>
      </c>
      <c r="O1586" s="108">
        <f t="array" ref="O1586">IF(YEAR(M1586)&lt;&gt;YEAR(M1585),IF(O1585&gt;INDEX(Table2xAcq.1[],_xlfn.AGGREGATE(15,6,(ROW(Tableyear1[])-ROW(INDEX(Tableyear1[],1,1))+1)/(YEAR(Tableyear1[])=YEAR(M1585)),1)),O1585-(O1585-INDEX(Table2xAcq.1[],_xlfn.AGGREGATE(15,6,(ROW(Tableyear1[])-ROW(INDEX(Tableyear1[],1,1))+1)/(YEAR(Tableyear1[])=YEAR(M1585)),1)))*$C$25,O1585+MAX($Q$2:Q1585)*$C$19),O1585)*($J1586/$J1585)</f>
        <v/>
      </c>
      <c r="P1586" s="108">
        <f t="array" ref="P1586">IF(YEAR(M1586)&lt;&gt;YEAR(M1585),IF(O1585&gt;INDEX(Table2xAcq.1[],_xlfn.AGGREGATE(15,6,(ROW(Tableyear1[])-ROW(INDEX(Tableyear1[],1,1))+1)/(YEAR(Tableyear1[])=YEAR(M1585)),1)),P1585+(O1585-INDEX(Table2xAcq.1[],_xlfn.AGGREGATE(15,6,(ROW(Tableyear1[])-ROW(INDEX(Tableyear1[],1,1))+1)/(YEAR(Tableyear1[])=YEAR(M1585)),1)))*$C$25,P1585-MAX($Q$2:Q1585)*$C$19),P1585)*(1+Tbill_YTM)^(1/52)</f>
        <v/>
      </c>
      <c r="Q1586" s="72">
        <f>SUM(N1586:P1586)</f>
        <v/>
      </c>
      <c r="R1586" s="72">
        <f>IF(YEAR(M1586)&lt;&gt;YEAR(M1585), R1585*EXP($C$20/52)+(-MAX(Q$2:Q1585)*$C$19), R1585*EXP($C$20/52))</f>
        <v/>
      </c>
      <c r="S1586" s="73">
        <f>Q1586/-R1586</f>
        <v/>
      </c>
      <c r="T1586" s="67" t="n"/>
      <c r="U1586" s="67" t="n"/>
      <c r="V1586" s="67" t="n"/>
    </row>
    <row r="1587">
      <c r="E1587" s="4" t="n"/>
      <c r="F1587" s="4" t="n"/>
      <c r="H1587" s="104" t="n">
        <v>42415</v>
      </c>
      <c r="I1587" s="105" t="n">
        <v>4164.08984375</v>
      </c>
      <c r="J1587" s="106" t="n">
        <v>7.86761760711669</v>
      </c>
      <c r="K1587" s="107">
        <f>K1586*(1+Tbill_YTM)^(1/52)</f>
        <v/>
      </c>
      <c r="L1587" s="67" t="n"/>
      <c r="M1587" s="104" t="n">
        <v>42415</v>
      </c>
      <c r="N1587" s="108">
        <f>N1586*($I1587/$I1586)</f>
        <v/>
      </c>
      <c r="O1587" s="108">
        <f t="array" ref="O1587">IF(YEAR(M1587)&lt;&gt;YEAR(M1586),IF(O1586&gt;INDEX(Table2xAcq.1[],_xlfn.AGGREGATE(15,6,(ROW(Tableyear1[])-ROW(INDEX(Tableyear1[],1,1))+1)/(YEAR(Tableyear1[])=YEAR(M1586)),1)),O1586-(O1586-INDEX(Table2xAcq.1[],_xlfn.AGGREGATE(15,6,(ROW(Tableyear1[])-ROW(INDEX(Tableyear1[],1,1))+1)/(YEAR(Tableyear1[])=YEAR(M1586)),1)))*$C$25,O1586+MAX($Q$2:Q1586)*$C$19),O1586)*($J1587/$J1586)</f>
        <v/>
      </c>
      <c r="P1587" s="108">
        <f t="array" ref="P1587">IF(YEAR(M1587)&lt;&gt;YEAR(M1586),IF(O1586&gt;INDEX(Table2xAcq.1[],_xlfn.AGGREGATE(15,6,(ROW(Tableyear1[])-ROW(INDEX(Tableyear1[],1,1))+1)/(YEAR(Tableyear1[])=YEAR(M1586)),1)),P1586+(O1586-INDEX(Table2xAcq.1[],_xlfn.AGGREGATE(15,6,(ROW(Tableyear1[])-ROW(INDEX(Tableyear1[],1,1))+1)/(YEAR(Tableyear1[])=YEAR(M1586)),1)))*$C$25,P1586-MAX($Q$2:Q1586)*$C$19),P1586)*(1+Tbill_YTM)^(1/52)</f>
        <v/>
      </c>
      <c r="Q1587" s="72">
        <f>SUM(N1587:P1587)</f>
        <v/>
      </c>
      <c r="R1587" s="72">
        <f>IF(YEAR(M1587)&lt;&gt;YEAR(M1586), R1586*EXP($C$20/52)+(-MAX(Q$2:Q1586)*$C$19), R1586*EXP($C$20/52))</f>
        <v/>
      </c>
      <c r="S1587" s="73">
        <f>Q1587/-R1587</f>
        <v/>
      </c>
      <c r="T1587" s="67" t="n"/>
      <c r="U1587" s="67" t="n"/>
      <c r="V1587" s="67" t="n"/>
    </row>
    <row r="1588" ht="17.5" customHeight="1" s="15" thickBot="1">
      <c r="B1588" s="27" t="n"/>
      <c r="C1588" s="4" t="n"/>
      <c r="D1588" s="4" t="n"/>
      <c r="G1588" s="82" t="inlineStr">
        <is>
          <t>reclaimed 100WMA</t>
        </is>
      </c>
      <c r="H1588" s="122" t="n">
        <v>42422</v>
      </c>
      <c r="I1588" s="123" t="n">
        <v>4235.6201171875</v>
      </c>
      <c r="J1588" s="106" t="n">
        <v>8.137387275695801</v>
      </c>
      <c r="K1588" s="107">
        <f>K1587*(1+Tbill_YTM)^(1/52)</f>
        <v/>
      </c>
      <c r="L1588" s="67" t="n"/>
      <c r="M1588" s="122" t="n">
        <v>42422</v>
      </c>
      <c r="N1588" s="108">
        <f>N1587*($I1588/$I1587)</f>
        <v/>
      </c>
      <c r="O1588" s="108">
        <f t="array" ref="O1588">IF(YEAR(M1588)&lt;&gt;YEAR(M1587),IF(O1587&gt;INDEX(Table2xAcq.1[],_xlfn.AGGREGATE(15,6,(ROW(Tableyear1[])-ROW(INDEX(Tableyear1[],1,1))+1)/(YEAR(Tableyear1[])=YEAR(M1587)),1)),O1587-(O1587-INDEX(Table2xAcq.1[],_xlfn.AGGREGATE(15,6,(ROW(Tableyear1[])-ROW(INDEX(Tableyear1[],1,1))+1)/(YEAR(Tableyear1[])=YEAR(M1587)),1)))*$C$25,O1587+MAX($Q$2:Q1587)*$C$19),O1587)*($J1588/$J1587)</f>
        <v/>
      </c>
      <c r="P1588" s="108">
        <f t="array" ref="P1588">IF(YEAR(M1588)&lt;&gt;YEAR(M1587),IF(O1587&gt;INDEX(Table2xAcq.1[],_xlfn.AGGREGATE(15,6,(ROW(Tableyear1[])-ROW(INDEX(Tableyear1[],1,1))+1)/(YEAR(Tableyear1[])=YEAR(M1587)),1)),P1587+(O1587-INDEX(Table2xAcq.1[],_xlfn.AGGREGATE(15,6,(ROW(Tableyear1[])-ROW(INDEX(Tableyear1[],1,1))+1)/(YEAR(Tableyear1[])=YEAR(M1587)),1)))*$C$25,P1587-MAX($Q$2:Q1587)*$C$19),P1587)*(1+Tbill_YTM)^(1/52)</f>
        <v/>
      </c>
      <c r="Q1588" s="72">
        <f>SUM(N1588:P1588)</f>
        <v/>
      </c>
      <c r="R1588" s="72">
        <f>IF(YEAR(M1588)&lt;&gt;YEAR(M1587), R1587*EXP($C$20/52)+(-MAX(Q$2:Q1587)*$C$19), R1587*EXP($C$20/52))</f>
        <v/>
      </c>
      <c r="S1588" s="73">
        <f>Q1588/-R1588</f>
        <v/>
      </c>
      <c r="T1588" s="67" t="n"/>
      <c r="U1588" s="67" t="n"/>
      <c r="V1588" s="67" t="n"/>
    </row>
    <row r="1589">
      <c r="H1589" s="104" t="n">
        <v>42429</v>
      </c>
      <c r="I1589" s="105" t="n">
        <v>4329</v>
      </c>
      <c r="J1589" s="106" t="n">
        <v>8.487221717834471</v>
      </c>
      <c r="K1589" s="107">
        <f>K1588*(1+Tbill_YTM)^(1/52)</f>
        <v/>
      </c>
      <c r="L1589" s="67" t="n"/>
      <c r="M1589" s="104" t="n">
        <v>42429</v>
      </c>
      <c r="N1589" s="108">
        <f>N1588*($I1589/$I1588)</f>
        <v/>
      </c>
      <c r="O1589" s="108">
        <f t="array" ref="O1589">IF(YEAR(M1589)&lt;&gt;YEAR(M1588),IF(O1588&gt;INDEX(Table2xAcq.1[],_xlfn.AGGREGATE(15,6,(ROW(Tableyear1[])-ROW(INDEX(Tableyear1[],1,1))+1)/(YEAR(Tableyear1[])=YEAR(M1588)),1)),O1588-(O1588-INDEX(Table2xAcq.1[],_xlfn.AGGREGATE(15,6,(ROW(Tableyear1[])-ROW(INDEX(Tableyear1[],1,1))+1)/(YEAR(Tableyear1[])=YEAR(M1588)),1)))*$C$25,O1588+MAX($Q$2:Q1588)*$C$19),O1588)*($J1589/$J1588)</f>
        <v/>
      </c>
      <c r="P1589" s="108">
        <f t="array" ref="P1589">IF(YEAR(M1589)&lt;&gt;YEAR(M1588),IF(O1588&gt;INDEX(Table2xAcq.1[],_xlfn.AGGREGATE(15,6,(ROW(Tableyear1[])-ROW(INDEX(Tableyear1[],1,1))+1)/(YEAR(Tableyear1[])=YEAR(M1588)),1)),P1588+(O1588-INDEX(Table2xAcq.1[],_xlfn.AGGREGATE(15,6,(ROW(Tableyear1[])-ROW(INDEX(Tableyear1[],1,1))+1)/(YEAR(Tableyear1[])=YEAR(M1588)),1)))*$C$25,P1588-MAX($Q$2:Q1588)*$C$19),P1588)*(1+Tbill_YTM)^(1/52)</f>
        <v/>
      </c>
      <c r="Q1589" s="72">
        <f>SUM(N1589:P1589)</f>
        <v/>
      </c>
      <c r="R1589" s="72">
        <f>IF(YEAR(M1589)&lt;&gt;YEAR(M1588), R1588*EXP($C$20/52)+(-MAX(Q$2:Q1588)*$C$19), R1588*EXP($C$20/52))</f>
        <v/>
      </c>
      <c r="S1589" s="73">
        <f>Q1589/-R1589</f>
        <v/>
      </c>
      <c r="T1589" s="67" t="n"/>
      <c r="U1589" s="67" t="n"/>
      <c r="V1589" s="67" t="n"/>
    </row>
    <row r="1590">
      <c r="H1590" s="104" t="n">
        <v>42436</v>
      </c>
      <c r="I1590" s="105" t="n">
        <v>4361.830078125</v>
      </c>
      <c r="J1590" s="106" t="n">
        <v>8.610404014587401</v>
      </c>
      <c r="K1590" s="107">
        <f>K1589*(1+Tbill_YTM)^(1/52)</f>
        <v/>
      </c>
      <c r="L1590" s="67" t="n"/>
      <c r="M1590" s="104" t="n">
        <v>42436</v>
      </c>
      <c r="N1590" s="108">
        <f>N1589*($I1590/$I1589)</f>
        <v/>
      </c>
      <c r="O1590" s="108">
        <f t="array" ref="O1590">IF(YEAR(M1590)&lt;&gt;YEAR(M1589),IF(O1589&gt;INDEX(Table2xAcq.1[],_xlfn.AGGREGATE(15,6,(ROW(Tableyear1[])-ROW(INDEX(Tableyear1[],1,1))+1)/(YEAR(Tableyear1[])=YEAR(M1589)),1)),O1589-(O1589-INDEX(Table2xAcq.1[],_xlfn.AGGREGATE(15,6,(ROW(Tableyear1[])-ROW(INDEX(Tableyear1[],1,1))+1)/(YEAR(Tableyear1[])=YEAR(M1589)),1)))*$C$25,O1589+MAX($Q$2:Q1589)*$C$19),O1589)*($J1590/$J1589)</f>
        <v/>
      </c>
      <c r="P1590" s="108">
        <f t="array" ref="P1590">IF(YEAR(M1590)&lt;&gt;YEAR(M1589),IF(O1589&gt;INDEX(Table2xAcq.1[],_xlfn.AGGREGATE(15,6,(ROW(Tableyear1[])-ROW(INDEX(Tableyear1[],1,1))+1)/(YEAR(Tableyear1[])=YEAR(M1589)),1)),P1589+(O1589-INDEX(Table2xAcq.1[],_xlfn.AGGREGATE(15,6,(ROW(Tableyear1[])-ROW(INDEX(Tableyear1[],1,1))+1)/(YEAR(Tableyear1[])=YEAR(M1589)),1)))*$C$25,P1589-MAX($Q$2:Q1589)*$C$19),P1589)*(1+Tbill_YTM)^(1/52)</f>
        <v/>
      </c>
      <c r="Q1590" s="72">
        <f>SUM(N1590:P1590)</f>
        <v/>
      </c>
      <c r="R1590" s="72">
        <f>IF(YEAR(M1590)&lt;&gt;YEAR(M1589), R1589*EXP($C$20/52)+(-MAX(Q$2:Q1589)*$C$19), R1589*EXP($C$20/52))</f>
        <v/>
      </c>
      <c r="S1590" s="73">
        <f>Q1590/-R1590</f>
        <v/>
      </c>
      <c r="T1590" s="67" t="n"/>
      <c r="U1590" s="67" t="n"/>
      <c r="V1590" s="67" t="n"/>
    </row>
    <row r="1591">
      <c r="H1591" s="104" t="n">
        <v>42443</v>
      </c>
      <c r="I1591" s="105" t="n">
        <v>4410.830078125</v>
      </c>
      <c r="J1591" s="106" t="n">
        <v>8.80872631072998</v>
      </c>
      <c r="K1591" s="107">
        <f>K1590*(1+Tbill_YTM)^(1/52)</f>
        <v/>
      </c>
      <c r="L1591" s="67" t="n"/>
      <c r="M1591" s="104" t="n">
        <v>42443</v>
      </c>
      <c r="N1591" s="108">
        <f>N1590*($I1591/$I1590)</f>
        <v/>
      </c>
      <c r="O1591" s="108">
        <f t="array" ref="O1591">IF(YEAR(M1591)&lt;&gt;YEAR(M1590),IF(O1590&gt;INDEX(Table2xAcq.1[],_xlfn.AGGREGATE(15,6,(ROW(Tableyear1[])-ROW(INDEX(Tableyear1[],1,1))+1)/(YEAR(Tableyear1[])=YEAR(M1590)),1)),O1590-(O1590-INDEX(Table2xAcq.1[],_xlfn.AGGREGATE(15,6,(ROW(Tableyear1[])-ROW(INDEX(Tableyear1[],1,1))+1)/(YEAR(Tableyear1[])=YEAR(M1590)),1)))*$C$25,O1590+MAX($Q$2:Q1590)*$C$19),O1590)*($J1591/$J1590)</f>
        <v/>
      </c>
      <c r="P1591" s="108">
        <f t="array" ref="P1591">IF(YEAR(M1591)&lt;&gt;YEAR(M1590),IF(O1590&gt;INDEX(Table2xAcq.1[],_xlfn.AGGREGATE(15,6,(ROW(Tableyear1[])-ROW(INDEX(Tableyear1[],1,1))+1)/(YEAR(Tableyear1[])=YEAR(M1590)),1)),P1590+(O1590-INDEX(Table2xAcq.1[],_xlfn.AGGREGATE(15,6,(ROW(Tableyear1[])-ROW(INDEX(Tableyear1[],1,1))+1)/(YEAR(Tableyear1[])=YEAR(M1590)),1)))*$C$25,P1590-MAX($Q$2:Q1590)*$C$19),P1590)*(1+Tbill_YTM)^(1/52)</f>
        <v/>
      </c>
      <c r="Q1591" s="72">
        <f>SUM(N1591:P1591)</f>
        <v/>
      </c>
      <c r="R1591" s="72">
        <f>IF(YEAR(M1591)&lt;&gt;YEAR(M1590), R1590*EXP($C$20/52)+(-MAX(Q$2:Q1590)*$C$19), R1590*EXP($C$20/52))</f>
        <v/>
      </c>
      <c r="S1591" s="73">
        <f>Q1591/-R1591</f>
        <v/>
      </c>
      <c r="T1591" s="67" t="n"/>
      <c r="U1591" s="67" t="n"/>
      <c r="V1591" s="67" t="n"/>
    </row>
    <row r="1592">
      <c r="H1592" s="104" t="n">
        <v>42450</v>
      </c>
      <c r="I1592" s="105" t="n">
        <v>4405.52978515625</v>
      </c>
      <c r="J1592" s="106" t="n">
        <v>8.77177047729492</v>
      </c>
      <c r="K1592" s="107">
        <f>K1591*(1+Tbill_YTM)^(1/52)</f>
        <v/>
      </c>
      <c r="L1592" s="67" t="n"/>
      <c r="M1592" s="104" t="n">
        <v>42450</v>
      </c>
      <c r="N1592" s="108">
        <f>N1591*($I1592/$I1591)</f>
        <v/>
      </c>
      <c r="O1592" s="108">
        <f t="array" ref="O1592">IF(YEAR(M1592)&lt;&gt;YEAR(M1591),IF(O1591&gt;INDEX(Table2xAcq.1[],_xlfn.AGGREGATE(15,6,(ROW(Tableyear1[])-ROW(INDEX(Tableyear1[],1,1))+1)/(YEAR(Tableyear1[])=YEAR(M1591)),1)),O1591-(O1591-INDEX(Table2xAcq.1[],_xlfn.AGGREGATE(15,6,(ROW(Tableyear1[])-ROW(INDEX(Tableyear1[],1,1))+1)/(YEAR(Tableyear1[])=YEAR(M1591)),1)))*$C$25,O1591+MAX($Q$2:Q1591)*$C$19),O1591)*($J1592/$J1591)</f>
        <v/>
      </c>
      <c r="P1592" s="108">
        <f t="array" ref="P1592">IF(YEAR(M1592)&lt;&gt;YEAR(M1591),IF(O1591&gt;INDEX(Table2xAcq.1[],_xlfn.AGGREGATE(15,6,(ROW(Tableyear1[])-ROW(INDEX(Tableyear1[],1,1))+1)/(YEAR(Tableyear1[])=YEAR(M1591)),1)),P1591+(O1591-INDEX(Table2xAcq.1[],_xlfn.AGGREGATE(15,6,(ROW(Tableyear1[])-ROW(INDEX(Tableyear1[],1,1))+1)/(YEAR(Tableyear1[])=YEAR(M1591)),1)))*$C$25,P1591-MAX($Q$2:Q1591)*$C$19),P1591)*(1+Tbill_YTM)^(1/52)</f>
        <v/>
      </c>
      <c r="Q1592" s="72">
        <f>SUM(N1592:P1592)</f>
        <v/>
      </c>
      <c r="R1592" s="72">
        <f>IF(YEAR(M1592)&lt;&gt;YEAR(M1591), R1591*EXP($C$20/52)+(-MAX(Q$2:Q1591)*$C$19), R1591*EXP($C$20/52))</f>
        <v/>
      </c>
      <c r="S1592" s="73">
        <f>Q1592/-R1592</f>
        <v/>
      </c>
      <c r="T1592" s="67" t="n"/>
      <c r="U1592" s="67" t="n"/>
      <c r="V1592" s="67" t="n"/>
    </row>
    <row r="1593">
      <c r="H1593" s="104" t="n">
        <v>42457</v>
      </c>
      <c r="I1593" s="105" t="n">
        <v>4532.080078125</v>
      </c>
      <c r="J1593" s="106" t="n">
        <v>9.278047561645501</v>
      </c>
      <c r="K1593" s="107">
        <f>K1592*(1+Tbill_YTM)^(1/52)</f>
        <v/>
      </c>
      <c r="L1593" s="67" t="n"/>
      <c r="M1593" s="104" t="n">
        <v>42457</v>
      </c>
      <c r="N1593" s="108">
        <f>N1592*($I1593/$I1592)</f>
        <v/>
      </c>
      <c r="O1593" s="108">
        <f t="array" ref="O1593">IF(YEAR(M1593)&lt;&gt;YEAR(M1592),IF(O1592&gt;INDEX(Table2xAcq.1[],_xlfn.AGGREGATE(15,6,(ROW(Tableyear1[])-ROW(INDEX(Tableyear1[],1,1))+1)/(YEAR(Tableyear1[])=YEAR(M1592)),1)),O1592-(O1592-INDEX(Table2xAcq.1[],_xlfn.AGGREGATE(15,6,(ROW(Tableyear1[])-ROW(INDEX(Tableyear1[],1,1))+1)/(YEAR(Tableyear1[])=YEAR(M1592)),1)))*$C$25,O1592+MAX($Q$2:Q1592)*$C$19),O1592)*($J1593/$J1592)</f>
        <v/>
      </c>
      <c r="P1593" s="108">
        <f t="array" ref="P1593">IF(YEAR(M1593)&lt;&gt;YEAR(M1592),IF(O1592&gt;INDEX(Table2xAcq.1[],_xlfn.AGGREGATE(15,6,(ROW(Tableyear1[])-ROW(INDEX(Tableyear1[],1,1))+1)/(YEAR(Tableyear1[])=YEAR(M1592)),1)),P1592+(O1592-INDEX(Table2xAcq.1[],_xlfn.AGGREGATE(15,6,(ROW(Tableyear1[])-ROW(INDEX(Tableyear1[],1,1))+1)/(YEAR(Tableyear1[])=YEAR(M1592)),1)))*$C$25,P1592-MAX($Q$2:Q1592)*$C$19),P1592)*(1+Tbill_YTM)^(1/52)</f>
        <v/>
      </c>
      <c r="Q1593" s="72">
        <f>SUM(N1593:P1593)</f>
        <v/>
      </c>
      <c r="R1593" s="72">
        <f>IF(YEAR(M1593)&lt;&gt;YEAR(M1592), R1592*EXP($C$20/52)+(-MAX(Q$2:Q1592)*$C$19), R1592*EXP($C$20/52))</f>
        <v/>
      </c>
      <c r="S1593" s="73">
        <f>Q1593/-R1593</f>
        <v/>
      </c>
      <c r="T1593" s="67" t="n"/>
      <c r="U1593" s="67" t="n"/>
      <c r="V1593" s="67" t="n"/>
    </row>
    <row r="1594">
      <c r="H1594" s="104" t="n">
        <v>42464</v>
      </c>
      <c r="I1594" s="105" t="n">
        <v>4474.93017578125</v>
      </c>
      <c r="J1594" s="106" t="n">
        <v>9.04769802093505</v>
      </c>
      <c r="K1594" s="107">
        <f>K1593*(1+Tbill_YTM)^(1/52)</f>
        <v/>
      </c>
      <c r="L1594" s="67" t="n"/>
      <c r="M1594" s="104" t="n">
        <v>42464</v>
      </c>
      <c r="N1594" s="108">
        <f>N1593*($I1594/$I1593)</f>
        <v/>
      </c>
      <c r="O1594" s="108">
        <f t="array" ref="O1594">IF(YEAR(M1594)&lt;&gt;YEAR(M1593),IF(O1593&gt;INDEX(Table2xAcq.1[],_xlfn.AGGREGATE(15,6,(ROW(Tableyear1[])-ROW(INDEX(Tableyear1[],1,1))+1)/(YEAR(Tableyear1[])=YEAR(M1593)),1)),O1593-(O1593-INDEX(Table2xAcq.1[],_xlfn.AGGREGATE(15,6,(ROW(Tableyear1[])-ROW(INDEX(Tableyear1[],1,1))+1)/(YEAR(Tableyear1[])=YEAR(M1593)),1)))*$C$25,O1593+MAX($Q$2:Q1593)*$C$19),O1593)*($J1594/$J1593)</f>
        <v/>
      </c>
      <c r="P1594" s="108">
        <f t="array" ref="P1594">IF(YEAR(M1594)&lt;&gt;YEAR(M1593),IF(O1593&gt;INDEX(Table2xAcq.1[],_xlfn.AGGREGATE(15,6,(ROW(Tableyear1[])-ROW(INDEX(Tableyear1[],1,1))+1)/(YEAR(Tableyear1[])=YEAR(M1593)),1)),P1593+(O1593-INDEX(Table2xAcq.1[],_xlfn.AGGREGATE(15,6,(ROW(Tableyear1[])-ROW(INDEX(Tableyear1[],1,1))+1)/(YEAR(Tableyear1[])=YEAR(M1593)),1)))*$C$25,P1593-MAX($Q$2:Q1593)*$C$19),P1593)*(1+Tbill_YTM)^(1/52)</f>
        <v/>
      </c>
      <c r="Q1594" s="72">
        <f>SUM(N1594:P1594)</f>
        <v/>
      </c>
      <c r="R1594" s="72">
        <f>IF(YEAR(M1594)&lt;&gt;YEAR(M1593), R1593*EXP($C$20/52)+(-MAX(Q$2:Q1593)*$C$19), R1593*EXP($C$20/52))</f>
        <v/>
      </c>
      <c r="S1594" s="73">
        <f>Q1594/-R1594</f>
        <v/>
      </c>
      <c r="T1594" s="67" t="n"/>
      <c r="U1594" s="67" t="n"/>
      <c r="V1594" s="67" t="n"/>
    </row>
    <row r="1595">
      <c r="H1595" s="104" t="n">
        <v>42471</v>
      </c>
      <c r="I1595" s="105" t="n">
        <v>4543.16015625</v>
      </c>
      <c r="J1595" s="106" t="n">
        <v>9.31254196166992</v>
      </c>
      <c r="K1595" s="107">
        <f>K1594*(1+Tbill_YTM)^(1/52)</f>
        <v/>
      </c>
      <c r="L1595" s="67" t="n"/>
      <c r="M1595" s="104" t="n">
        <v>42471</v>
      </c>
      <c r="N1595" s="108">
        <f>N1594*($I1595/$I1594)</f>
        <v/>
      </c>
      <c r="O1595" s="108">
        <f t="array" ref="O1595">IF(YEAR(M1595)&lt;&gt;YEAR(M1594),IF(O1594&gt;INDEX(Table2xAcq.1[],_xlfn.AGGREGATE(15,6,(ROW(Tableyear1[])-ROW(INDEX(Tableyear1[],1,1))+1)/(YEAR(Tableyear1[])=YEAR(M1594)),1)),O1594-(O1594-INDEX(Table2xAcq.1[],_xlfn.AGGREGATE(15,6,(ROW(Tableyear1[])-ROW(INDEX(Tableyear1[],1,1))+1)/(YEAR(Tableyear1[])=YEAR(M1594)),1)))*$C$25,O1594+MAX($Q$2:Q1594)*$C$19),O1594)*($J1595/$J1594)</f>
        <v/>
      </c>
      <c r="P1595" s="108">
        <f t="array" ref="P1595">IF(YEAR(M1595)&lt;&gt;YEAR(M1594),IF(O1594&gt;INDEX(Table2xAcq.1[],_xlfn.AGGREGATE(15,6,(ROW(Tableyear1[])-ROW(INDEX(Tableyear1[],1,1))+1)/(YEAR(Tableyear1[])=YEAR(M1594)),1)),P1594+(O1594-INDEX(Table2xAcq.1[],_xlfn.AGGREGATE(15,6,(ROW(Tableyear1[])-ROW(INDEX(Tableyear1[],1,1))+1)/(YEAR(Tableyear1[])=YEAR(M1594)),1)))*$C$25,P1594-MAX($Q$2:Q1594)*$C$19),P1594)*(1+Tbill_YTM)^(1/52)</f>
        <v/>
      </c>
      <c r="Q1595" s="72">
        <f>SUM(N1595:P1595)</f>
        <v/>
      </c>
      <c r="R1595" s="72">
        <f>IF(YEAR(M1595)&lt;&gt;YEAR(M1594), R1594*EXP($C$20/52)+(-MAX(Q$2:Q1594)*$C$19), R1594*EXP($C$20/52))</f>
        <v/>
      </c>
      <c r="S1595" s="73">
        <f>Q1595/-R1595</f>
        <v/>
      </c>
      <c r="T1595" s="67" t="n"/>
      <c r="U1595" s="67" t="n"/>
      <c r="V1595" s="67" t="n"/>
    </row>
    <row r="1596">
      <c r="H1596" s="104" t="n">
        <v>42478</v>
      </c>
      <c r="I1596" s="105" t="n">
        <v>4474.18994140625</v>
      </c>
      <c r="J1596" s="106" t="n">
        <v>9.03414821624755</v>
      </c>
      <c r="K1596" s="107">
        <f>K1595*(1+Tbill_YTM)^(1/52)</f>
        <v/>
      </c>
      <c r="L1596" s="67" t="n"/>
      <c r="M1596" s="104" t="n">
        <v>42478</v>
      </c>
      <c r="N1596" s="108">
        <f>N1595*($I1596/$I1595)</f>
        <v/>
      </c>
      <c r="O1596" s="108">
        <f t="array" ref="O1596">IF(YEAR(M1596)&lt;&gt;YEAR(M1595),IF(O1595&gt;INDEX(Table2xAcq.1[],_xlfn.AGGREGATE(15,6,(ROW(Tableyear1[])-ROW(INDEX(Tableyear1[],1,1))+1)/(YEAR(Tableyear1[])=YEAR(M1595)),1)),O1595-(O1595-INDEX(Table2xAcq.1[],_xlfn.AGGREGATE(15,6,(ROW(Tableyear1[])-ROW(INDEX(Tableyear1[],1,1))+1)/(YEAR(Tableyear1[])=YEAR(M1595)),1)))*$C$25,O1595+MAX($Q$2:Q1595)*$C$19),O1595)*($J1596/$J1595)</f>
        <v/>
      </c>
      <c r="P1596" s="108">
        <f t="array" ref="P1596">IF(YEAR(M1596)&lt;&gt;YEAR(M1595),IF(O1595&gt;INDEX(Table2xAcq.1[],_xlfn.AGGREGATE(15,6,(ROW(Tableyear1[])-ROW(INDEX(Tableyear1[],1,1))+1)/(YEAR(Tableyear1[])=YEAR(M1595)),1)),P1595+(O1595-INDEX(Table2xAcq.1[],_xlfn.AGGREGATE(15,6,(ROW(Tableyear1[])-ROW(INDEX(Tableyear1[],1,1))+1)/(YEAR(Tableyear1[])=YEAR(M1595)),1)))*$C$25,P1595-MAX($Q$2:Q1595)*$C$19),P1595)*(1+Tbill_YTM)^(1/52)</f>
        <v/>
      </c>
      <c r="Q1596" s="72">
        <f>SUM(N1596:P1596)</f>
        <v/>
      </c>
      <c r="R1596" s="72">
        <f>IF(YEAR(M1596)&lt;&gt;YEAR(M1595), R1595*EXP($C$20/52)+(-MAX(Q$2:Q1595)*$C$19), R1595*EXP($C$20/52))</f>
        <v/>
      </c>
      <c r="S1596" s="73">
        <f>Q1596/-R1596</f>
        <v/>
      </c>
      <c r="T1596" s="67" t="n"/>
      <c r="U1596" s="67" t="n"/>
      <c r="V1596" s="67" t="n"/>
    </row>
    <row r="1597">
      <c r="H1597" s="104" t="n">
        <v>42485</v>
      </c>
      <c r="I1597" s="105" t="n">
        <v>4341.2998046875</v>
      </c>
      <c r="J1597" s="106" t="n">
        <v>8.494612693786619</v>
      </c>
      <c r="K1597" s="107">
        <f>K1596*(1+Tbill_YTM)^(1/52)</f>
        <v/>
      </c>
      <c r="L1597" s="67" t="n"/>
      <c r="M1597" s="104" t="n">
        <v>42485</v>
      </c>
      <c r="N1597" s="108">
        <f>N1596*($I1597/$I1596)</f>
        <v/>
      </c>
      <c r="O1597" s="108">
        <f t="array" ref="O1597">IF(YEAR(M1597)&lt;&gt;YEAR(M1596),IF(O1596&gt;INDEX(Table2xAcq.1[],_xlfn.AGGREGATE(15,6,(ROW(Tableyear1[])-ROW(INDEX(Tableyear1[],1,1))+1)/(YEAR(Tableyear1[])=YEAR(M1596)),1)),O1596-(O1596-INDEX(Table2xAcq.1[],_xlfn.AGGREGATE(15,6,(ROW(Tableyear1[])-ROW(INDEX(Tableyear1[],1,1))+1)/(YEAR(Tableyear1[])=YEAR(M1596)),1)))*$C$25,O1596+MAX($Q$2:Q1596)*$C$19),O1596)*($J1597/$J1596)</f>
        <v/>
      </c>
      <c r="P1597" s="108">
        <f t="array" ref="P1597">IF(YEAR(M1597)&lt;&gt;YEAR(M1596),IF(O1596&gt;INDEX(Table2xAcq.1[],_xlfn.AGGREGATE(15,6,(ROW(Tableyear1[])-ROW(INDEX(Tableyear1[],1,1))+1)/(YEAR(Tableyear1[])=YEAR(M1596)),1)),P1596+(O1596-INDEX(Table2xAcq.1[],_xlfn.AGGREGATE(15,6,(ROW(Tableyear1[])-ROW(INDEX(Tableyear1[],1,1))+1)/(YEAR(Tableyear1[])=YEAR(M1596)),1)))*$C$25,P1596-MAX($Q$2:Q1596)*$C$19),P1596)*(1+Tbill_YTM)^(1/52)</f>
        <v/>
      </c>
      <c r="Q1597" s="72">
        <f>SUM(N1597:P1597)</f>
        <v/>
      </c>
      <c r="R1597" s="72">
        <f>IF(YEAR(M1597)&lt;&gt;YEAR(M1596), R1596*EXP($C$20/52)+(-MAX(Q$2:Q1596)*$C$19), R1596*EXP($C$20/52))</f>
        <v/>
      </c>
      <c r="S1597" s="73">
        <f>Q1597/-R1597</f>
        <v/>
      </c>
      <c r="T1597" s="67" t="n"/>
      <c r="U1597" s="67" t="n"/>
      <c r="V1597" s="67" t="n"/>
    </row>
    <row r="1598">
      <c r="H1598" s="104" t="n">
        <v>42492</v>
      </c>
      <c r="I1598" s="105" t="n">
        <v>4330.169921875</v>
      </c>
      <c r="J1598" s="106" t="n">
        <v>8.46997737884521</v>
      </c>
      <c r="K1598" s="107">
        <f>K1597*(1+Tbill_YTM)^(1/52)</f>
        <v/>
      </c>
      <c r="L1598" s="67" t="n"/>
      <c r="M1598" s="104" t="n">
        <v>42492</v>
      </c>
      <c r="N1598" s="108">
        <f>N1597*($I1598/$I1597)</f>
        <v/>
      </c>
      <c r="O1598" s="108">
        <f t="array" ref="O1598">IF(YEAR(M1598)&lt;&gt;YEAR(M1597),IF(O1597&gt;INDEX(Table2xAcq.1[],_xlfn.AGGREGATE(15,6,(ROW(Tableyear1[])-ROW(INDEX(Tableyear1[],1,1))+1)/(YEAR(Tableyear1[])=YEAR(M1597)),1)),O1597-(O1597-INDEX(Table2xAcq.1[],_xlfn.AGGREGATE(15,6,(ROW(Tableyear1[])-ROW(INDEX(Tableyear1[],1,1))+1)/(YEAR(Tableyear1[])=YEAR(M1597)),1)))*$C$25,O1597+MAX($Q$2:Q1597)*$C$19),O1597)*($J1598/$J1597)</f>
        <v/>
      </c>
      <c r="P1598" s="108">
        <f t="array" ref="P1598">IF(YEAR(M1598)&lt;&gt;YEAR(M1597),IF(O1597&gt;INDEX(Table2xAcq.1[],_xlfn.AGGREGATE(15,6,(ROW(Tableyear1[])-ROW(INDEX(Tableyear1[],1,1))+1)/(YEAR(Tableyear1[])=YEAR(M1597)),1)),P1597+(O1597-INDEX(Table2xAcq.1[],_xlfn.AGGREGATE(15,6,(ROW(Tableyear1[])-ROW(INDEX(Tableyear1[],1,1))+1)/(YEAR(Tableyear1[])=YEAR(M1597)),1)))*$C$25,P1597-MAX($Q$2:Q1597)*$C$19),P1597)*(1+Tbill_YTM)^(1/52)</f>
        <v/>
      </c>
      <c r="Q1598" s="72">
        <f>SUM(N1598:P1598)</f>
        <v/>
      </c>
      <c r="R1598" s="72">
        <f>IF(YEAR(M1598)&lt;&gt;YEAR(M1597), R1597*EXP($C$20/52)+(-MAX(Q$2:Q1597)*$C$19), R1597*EXP($C$20/52))</f>
        <v/>
      </c>
      <c r="S1598" s="73">
        <f>Q1598/-R1598</f>
        <v/>
      </c>
      <c r="T1598" s="67" t="n"/>
      <c r="U1598" s="67" t="n"/>
      <c r="V1598" s="67" t="n"/>
    </row>
    <row r="1599">
      <c r="H1599" s="104" t="n">
        <v>42499</v>
      </c>
      <c r="I1599" s="105" t="n">
        <v>4326.52978515625</v>
      </c>
      <c r="J1599" s="106" t="n">
        <v>8.45519351959228</v>
      </c>
      <c r="K1599" s="107">
        <f>K1598*(1+Tbill_YTM)^(1/52)</f>
        <v/>
      </c>
      <c r="L1599" s="67" t="n"/>
      <c r="M1599" s="104" t="n">
        <v>42499</v>
      </c>
      <c r="N1599" s="108">
        <f>N1598*($I1599/$I1598)</f>
        <v/>
      </c>
      <c r="O1599" s="108">
        <f t="array" ref="O1599">IF(YEAR(M1599)&lt;&gt;YEAR(M1598),IF(O1598&gt;INDEX(Table2xAcq.1[],_xlfn.AGGREGATE(15,6,(ROW(Tableyear1[])-ROW(INDEX(Tableyear1[],1,1))+1)/(YEAR(Tableyear1[])=YEAR(M1598)),1)),O1598-(O1598-INDEX(Table2xAcq.1[],_xlfn.AGGREGATE(15,6,(ROW(Tableyear1[])-ROW(INDEX(Tableyear1[],1,1))+1)/(YEAR(Tableyear1[])=YEAR(M1598)),1)))*$C$25,O1598+MAX($Q$2:Q1598)*$C$19),O1598)*($J1599/$J1598)</f>
        <v/>
      </c>
      <c r="P1599" s="108">
        <f t="array" ref="P1599">IF(YEAR(M1599)&lt;&gt;YEAR(M1598),IF(O1598&gt;INDEX(Table2xAcq.1[],_xlfn.AGGREGATE(15,6,(ROW(Tableyear1[])-ROW(INDEX(Tableyear1[],1,1))+1)/(YEAR(Tableyear1[])=YEAR(M1598)),1)),P1598+(O1598-INDEX(Table2xAcq.1[],_xlfn.AGGREGATE(15,6,(ROW(Tableyear1[])-ROW(INDEX(Tableyear1[],1,1))+1)/(YEAR(Tableyear1[])=YEAR(M1598)),1)))*$C$25,P1598-MAX($Q$2:Q1598)*$C$19),P1598)*(1+Tbill_YTM)^(1/52)</f>
        <v/>
      </c>
      <c r="Q1599" s="72">
        <f>SUM(N1599:P1599)</f>
        <v/>
      </c>
      <c r="R1599" s="72">
        <f>IF(YEAR(M1599)&lt;&gt;YEAR(M1598), R1598*EXP($C$20/52)+(-MAX(Q$2:Q1598)*$C$19), R1598*EXP($C$20/52))</f>
        <v/>
      </c>
      <c r="S1599" s="73">
        <f>Q1599/-R1599</f>
        <v/>
      </c>
      <c r="T1599" s="67" t="n"/>
      <c r="U1599" s="67" t="n"/>
      <c r="V1599" s="67" t="n"/>
    </row>
    <row r="1600">
      <c r="H1600" s="104" t="n">
        <v>42506</v>
      </c>
      <c r="I1600" s="105" t="n">
        <v>4362.89990234375</v>
      </c>
      <c r="J1600" s="106" t="n">
        <v>8.595620155334471</v>
      </c>
      <c r="K1600" s="107">
        <f>K1599*(1+Tbill_YTM)^(1/52)</f>
        <v/>
      </c>
      <c r="L1600" s="67" t="n"/>
      <c r="M1600" s="104" t="n">
        <v>42506</v>
      </c>
      <c r="N1600" s="108">
        <f>N1599*($I1600/$I1599)</f>
        <v/>
      </c>
      <c r="O1600" s="108">
        <f t="array" ref="O1600">IF(YEAR(M1600)&lt;&gt;YEAR(M1599),IF(O1599&gt;INDEX(Table2xAcq.1[],_xlfn.AGGREGATE(15,6,(ROW(Tableyear1[])-ROW(INDEX(Tableyear1[],1,1))+1)/(YEAR(Tableyear1[])=YEAR(M1599)),1)),O1599-(O1599-INDEX(Table2xAcq.1[],_xlfn.AGGREGATE(15,6,(ROW(Tableyear1[])-ROW(INDEX(Tableyear1[],1,1))+1)/(YEAR(Tableyear1[])=YEAR(M1599)),1)))*$C$25,O1599+MAX($Q$2:Q1599)*$C$19),O1599)*($J1600/$J1599)</f>
        <v/>
      </c>
      <c r="P1600" s="108">
        <f t="array" ref="P1600">IF(YEAR(M1600)&lt;&gt;YEAR(M1599),IF(O1599&gt;INDEX(Table2xAcq.1[],_xlfn.AGGREGATE(15,6,(ROW(Tableyear1[])-ROW(INDEX(Tableyear1[],1,1))+1)/(YEAR(Tableyear1[])=YEAR(M1599)),1)),P1599+(O1599-INDEX(Table2xAcq.1[],_xlfn.AGGREGATE(15,6,(ROW(Tableyear1[])-ROW(INDEX(Tableyear1[],1,1))+1)/(YEAR(Tableyear1[])=YEAR(M1599)),1)))*$C$25,P1599-MAX($Q$2:Q1599)*$C$19),P1599)*(1+Tbill_YTM)^(1/52)</f>
        <v/>
      </c>
      <c r="Q1600" s="72">
        <f>SUM(N1600:P1600)</f>
        <v/>
      </c>
      <c r="R1600" s="72">
        <f>IF(YEAR(M1600)&lt;&gt;YEAR(M1599), R1599*EXP($C$20/52)+(-MAX(Q$2:Q1599)*$C$19), R1599*EXP($C$20/52))</f>
        <v/>
      </c>
      <c r="S1600" s="73">
        <f>Q1600/-R1600</f>
        <v/>
      </c>
      <c r="T1600" s="67" t="n"/>
      <c r="U1600" s="67" t="n"/>
      <c r="V1600" s="67" t="n"/>
    </row>
    <row r="1601">
      <c r="H1601" s="104" t="n">
        <v>42513</v>
      </c>
      <c r="I1601" s="105" t="n">
        <v>4512.5400390625</v>
      </c>
      <c r="J1601" s="106" t="n">
        <v>9.19428539276123</v>
      </c>
      <c r="K1601" s="107">
        <f>K1600*(1+Tbill_YTM)^(1/52)</f>
        <v/>
      </c>
      <c r="L1601" s="67" t="n"/>
      <c r="M1601" s="104" t="n">
        <v>42513</v>
      </c>
      <c r="N1601" s="108">
        <f>N1600*($I1601/$I1600)</f>
        <v/>
      </c>
      <c r="O1601" s="108">
        <f t="array" ref="O1601">IF(YEAR(M1601)&lt;&gt;YEAR(M1600),IF(O1600&gt;INDEX(Table2xAcq.1[],_xlfn.AGGREGATE(15,6,(ROW(Tableyear1[])-ROW(INDEX(Tableyear1[],1,1))+1)/(YEAR(Tableyear1[])=YEAR(M1600)),1)),O1600-(O1600-INDEX(Table2xAcq.1[],_xlfn.AGGREGATE(15,6,(ROW(Tableyear1[])-ROW(INDEX(Tableyear1[],1,1))+1)/(YEAR(Tableyear1[])=YEAR(M1600)),1)))*$C$25,O1600+MAX($Q$2:Q1600)*$C$19),O1600)*($J1601/$J1600)</f>
        <v/>
      </c>
      <c r="P1601" s="108">
        <f t="array" ref="P1601">IF(YEAR(M1601)&lt;&gt;YEAR(M1600),IF(O1600&gt;INDEX(Table2xAcq.1[],_xlfn.AGGREGATE(15,6,(ROW(Tableyear1[])-ROW(INDEX(Tableyear1[],1,1))+1)/(YEAR(Tableyear1[])=YEAR(M1600)),1)),P1600+(O1600-INDEX(Table2xAcq.1[],_xlfn.AGGREGATE(15,6,(ROW(Tableyear1[])-ROW(INDEX(Tableyear1[],1,1))+1)/(YEAR(Tableyear1[])=YEAR(M1600)),1)))*$C$25,P1600-MAX($Q$2:Q1600)*$C$19),P1600)*(1+Tbill_YTM)^(1/52)</f>
        <v/>
      </c>
      <c r="Q1601" s="72">
        <f>SUM(N1601:P1601)</f>
        <v/>
      </c>
      <c r="R1601" s="72">
        <f>IF(YEAR(M1601)&lt;&gt;YEAR(M1600), R1600*EXP($C$20/52)+(-MAX(Q$2:Q1600)*$C$19), R1600*EXP($C$20/52))</f>
        <v/>
      </c>
      <c r="S1601" s="73">
        <f>Q1601/-R1601</f>
        <v/>
      </c>
      <c r="T1601" s="67" t="n"/>
      <c r="U1601" s="67" t="n"/>
      <c r="V1601" s="67" t="n"/>
    </row>
    <row r="1602">
      <c r="H1602" s="104" t="n">
        <v>42520</v>
      </c>
      <c r="I1602" s="105" t="n">
        <v>4509.7900390625</v>
      </c>
      <c r="J1602" s="106" t="n">
        <v>9.17950439453125</v>
      </c>
      <c r="K1602" s="107">
        <f>K1601*(1+Tbill_YTM)^(1/52)</f>
        <v/>
      </c>
      <c r="L1602" s="67" t="n"/>
      <c r="M1602" s="104" t="n">
        <v>42520</v>
      </c>
      <c r="N1602" s="108">
        <f>N1601*($I1602/$I1601)</f>
        <v/>
      </c>
      <c r="O1602" s="108">
        <f t="array" ref="O1602">IF(YEAR(M1602)&lt;&gt;YEAR(M1601),IF(O1601&gt;INDEX(Table2xAcq.1[],_xlfn.AGGREGATE(15,6,(ROW(Tableyear1[])-ROW(INDEX(Tableyear1[],1,1))+1)/(YEAR(Tableyear1[])=YEAR(M1601)),1)),O1601-(O1601-INDEX(Table2xAcq.1[],_xlfn.AGGREGATE(15,6,(ROW(Tableyear1[])-ROW(INDEX(Tableyear1[],1,1))+1)/(YEAR(Tableyear1[])=YEAR(M1601)),1)))*$C$25,O1601+MAX($Q$2:Q1601)*$C$19),O1601)*($J1602/$J1601)</f>
        <v/>
      </c>
      <c r="P1602" s="108">
        <f t="array" ref="P1602">IF(YEAR(M1602)&lt;&gt;YEAR(M1601),IF(O1601&gt;INDEX(Table2xAcq.1[],_xlfn.AGGREGATE(15,6,(ROW(Tableyear1[])-ROW(INDEX(Tableyear1[],1,1))+1)/(YEAR(Tableyear1[])=YEAR(M1601)),1)),P1601+(O1601-INDEX(Table2xAcq.1[],_xlfn.AGGREGATE(15,6,(ROW(Tableyear1[])-ROW(INDEX(Tableyear1[],1,1))+1)/(YEAR(Tableyear1[])=YEAR(M1601)),1)))*$C$25,P1601-MAX($Q$2:Q1601)*$C$19),P1601)*(1+Tbill_YTM)^(1/52)</f>
        <v/>
      </c>
      <c r="Q1602" s="72">
        <f>SUM(N1602:P1602)</f>
        <v/>
      </c>
      <c r="R1602" s="72">
        <f>IF(YEAR(M1602)&lt;&gt;YEAR(M1601), R1601*EXP($C$20/52)+(-MAX(Q$2:Q1601)*$C$19), R1601*EXP($C$20/52))</f>
        <v/>
      </c>
      <c r="S1602" s="73">
        <f>Q1602/-R1602</f>
        <v/>
      </c>
      <c r="T1602" s="67" t="n"/>
      <c r="U1602" s="67" t="n"/>
      <c r="V1602" s="67" t="n"/>
    </row>
    <row r="1603">
      <c r="H1603" s="104" t="n">
        <v>42527</v>
      </c>
      <c r="I1603" s="105" t="n">
        <v>4461.0498046875</v>
      </c>
      <c r="J1603" s="106" t="n">
        <v>8.992268562316889</v>
      </c>
      <c r="K1603" s="107">
        <f>K1602*(1+Tbill_YTM)^(1/52)</f>
        <v/>
      </c>
      <c r="L1603" s="67" t="n"/>
      <c r="M1603" s="104" t="n">
        <v>42527</v>
      </c>
      <c r="N1603" s="108">
        <f>N1602*($I1603/$I1602)</f>
        <v/>
      </c>
      <c r="O1603" s="108">
        <f t="array" ref="O1603">IF(YEAR(M1603)&lt;&gt;YEAR(M1602),IF(O1602&gt;INDEX(Table2xAcq.1[],_xlfn.AGGREGATE(15,6,(ROW(Tableyear1[])-ROW(INDEX(Tableyear1[],1,1))+1)/(YEAR(Tableyear1[])=YEAR(M1602)),1)),O1602-(O1602-INDEX(Table2xAcq.1[],_xlfn.AGGREGATE(15,6,(ROW(Tableyear1[])-ROW(INDEX(Tableyear1[],1,1))+1)/(YEAR(Tableyear1[])=YEAR(M1602)),1)))*$C$25,O1602+MAX($Q$2:Q1602)*$C$19),O1602)*($J1603/$J1602)</f>
        <v/>
      </c>
      <c r="P1603" s="108">
        <f t="array" ref="P1603">IF(YEAR(M1603)&lt;&gt;YEAR(M1602),IF(O1602&gt;INDEX(Table2xAcq.1[],_xlfn.AGGREGATE(15,6,(ROW(Tableyear1[])-ROW(INDEX(Tableyear1[],1,1))+1)/(YEAR(Tableyear1[])=YEAR(M1602)),1)),P1602+(O1602-INDEX(Table2xAcq.1[],_xlfn.AGGREGATE(15,6,(ROW(Tableyear1[])-ROW(INDEX(Tableyear1[],1,1))+1)/(YEAR(Tableyear1[])=YEAR(M1602)),1)))*$C$25,P1602-MAX($Q$2:Q1602)*$C$19),P1602)*(1+Tbill_YTM)^(1/52)</f>
        <v/>
      </c>
      <c r="Q1603" s="72">
        <f>SUM(N1603:P1603)</f>
        <v/>
      </c>
      <c r="R1603" s="72">
        <f>IF(YEAR(M1603)&lt;&gt;YEAR(M1602), R1602*EXP($C$20/52)+(-MAX(Q$2:Q1602)*$C$19), R1602*EXP($C$20/52))</f>
        <v/>
      </c>
      <c r="S1603" s="73">
        <f>Q1603/-R1603</f>
        <v/>
      </c>
      <c r="T1603" s="67" t="n"/>
      <c r="U1603" s="67" t="n"/>
      <c r="V1603" s="67" t="n"/>
    </row>
    <row r="1604">
      <c r="H1604" s="104" t="n">
        <v>42534</v>
      </c>
      <c r="I1604" s="105" t="n">
        <v>4374.3798828125</v>
      </c>
      <c r="J1604" s="106" t="n">
        <v>8.63873195648193</v>
      </c>
      <c r="K1604" s="107">
        <f>K1603*(1+Tbill_YTM)^(1/52)</f>
        <v/>
      </c>
      <c r="L1604" s="67" t="n"/>
      <c r="M1604" s="104" t="n">
        <v>42534</v>
      </c>
      <c r="N1604" s="108">
        <f>N1603*($I1604/$I1603)</f>
        <v/>
      </c>
      <c r="O1604" s="108">
        <f t="array" ref="O1604">IF(YEAR(M1604)&lt;&gt;YEAR(M1603),IF(O1603&gt;INDEX(Table2xAcq.1[],_xlfn.AGGREGATE(15,6,(ROW(Tableyear1[])-ROW(INDEX(Tableyear1[],1,1))+1)/(YEAR(Tableyear1[])=YEAR(M1603)),1)),O1603-(O1603-INDEX(Table2xAcq.1[],_xlfn.AGGREGATE(15,6,(ROW(Tableyear1[])-ROW(INDEX(Tableyear1[],1,1))+1)/(YEAR(Tableyear1[])=YEAR(M1603)),1)))*$C$25,O1603+MAX($Q$2:Q1603)*$C$19),O1603)*($J1604/$J1603)</f>
        <v/>
      </c>
      <c r="P1604" s="108">
        <f t="array" ref="P1604">IF(YEAR(M1604)&lt;&gt;YEAR(M1603),IF(O1603&gt;INDEX(Table2xAcq.1[],_xlfn.AGGREGATE(15,6,(ROW(Tableyear1[])-ROW(INDEX(Tableyear1[],1,1))+1)/(YEAR(Tableyear1[])=YEAR(M1603)),1)),P1603+(O1603-INDEX(Table2xAcq.1[],_xlfn.AGGREGATE(15,6,(ROW(Tableyear1[])-ROW(INDEX(Tableyear1[],1,1))+1)/(YEAR(Tableyear1[])=YEAR(M1603)),1)))*$C$25,P1603-MAX($Q$2:Q1603)*$C$19),P1603)*(1+Tbill_YTM)^(1/52)</f>
        <v/>
      </c>
      <c r="Q1604" s="72">
        <f>SUM(N1604:P1604)</f>
        <v/>
      </c>
      <c r="R1604" s="72">
        <f>IF(YEAR(M1604)&lt;&gt;YEAR(M1603), R1603*EXP($C$20/52)+(-MAX(Q$2:Q1603)*$C$19), R1603*EXP($C$20/52))</f>
        <v/>
      </c>
      <c r="S1604" s="73">
        <f>Q1604/-R1604</f>
        <v/>
      </c>
      <c r="T1604" s="67" t="n"/>
      <c r="U1604" s="67" t="n"/>
      <c r="V1604" s="67" t="n"/>
    </row>
    <row r="1605" ht="17.5" customHeight="1" s="15" thickBot="1">
      <c r="G1605" s="79" t="inlineStr">
        <is>
          <t>below 100WMA</t>
        </is>
      </c>
      <c r="H1605" s="120" t="n">
        <v>42541</v>
      </c>
      <c r="I1605" s="121" t="n">
        <v>4285.7001953125</v>
      </c>
      <c r="J1605" s="106" t="n">
        <v>8.26303100585937</v>
      </c>
      <c r="K1605" s="107">
        <f>K1604*(1+Tbill_YTM)^(1/52)</f>
        <v/>
      </c>
      <c r="L1605" s="67" t="n"/>
      <c r="M1605" s="120" t="n">
        <v>42541</v>
      </c>
      <c r="N1605" s="108">
        <f>N1604*($I1605/$I1604)</f>
        <v/>
      </c>
      <c r="O1605" s="108">
        <f t="array" ref="O1605">IF(YEAR(M1605)&lt;&gt;YEAR(M1604),IF(O1604&gt;INDEX(Table2xAcq.1[],_xlfn.AGGREGATE(15,6,(ROW(Tableyear1[])-ROW(INDEX(Tableyear1[],1,1))+1)/(YEAR(Tableyear1[])=YEAR(M1604)),1)),O1604-(O1604-INDEX(Table2xAcq.1[],_xlfn.AGGREGATE(15,6,(ROW(Tableyear1[])-ROW(INDEX(Tableyear1[],1,1))+1)/(YEAR(Tableyear1[])=YEAR(M1604)),1)))*$C$25,O1604+MAX($Q$2:Q1604)*$C$19),O1604)*($J1605/$J1604)</f>
        <v/>
      </c>
      <c r="P1605" s="108">
        <f t="array" ref="P1605">IF(YEAR(M1605)&lt;&gt;YEAR(M1604),IF(O1604&gt;INDEX(Table2xAcq.1[],_xlfn.AGGREGATE(15,6,(ROW(Tableyear1[])-ROW(INDEX(Tableyear1[],1,1))+1)/(YEAR(Tableyear1[])=YEAR(M1604)),1)),P1604+(O1604-INDEX(Table2xAcq.1[],_xlfn.AGGREGATE(15,6,(ROW(Tableyear1[])-ROW(INDEX(Tableyear1[],1,1))+1)/(YEAR(Tableyear1[])=YEAR(M1604)),1)))*$C$25,P1604-MAX($Q$2:Q1604)*$C$19),P1604)*(1+Tbill_YTM)^(1/52)</f>
        <v/>
      </c>
      <c r="Q1605" s="72">
        <f>SUM(N1605:P1605)</f>
        <v/>
      </c>
      <c r="R1605" s="72">
        <f>IF(YEAR(M1605)&lt;&gt;YEAR(M1604), R1604*EXP($C$20/52)+(-MAX(Q$2:Q1604)*$C$19), R1604*EXP($C$20/52))</f>
        <v/>
      </c>
      <c r="S1605" s="73">
        <f>Q1605/-R1605</f>
        <v/>
      </c>
      <c r="T1605" s="67" t="n"/>
      <c r="U1605" s="67" t="n"/>
      <c r="V1605" s="67" t="n"/>
    </row>
    <row r="1606" ht="17.5" customHeight="1" s="15" thickBot="1">
      <c r="G1606" s="82" t="inlineStr">
        <is>
          <t>reclaimed 100WMA</t>
        </is>
      </c>
      <c r="H1606" s="122" t="n">
        <v>42548</v>
      </c>
      <c r="I1606" s="123" t="n">
        <v>4437.4501953125</v>
      </c>
      <c r="J1606" s="106" t="n">
        <v>8.858035087585449</v>
      </c>
      <c r="K1606" s="107">
        <f>K1605*(1+Tbill_YTM)^(1/52)</f>
        <v/>
      </c>
      <c r="L1606" s="67" t="n"/>
      <c r="M1606" s="122" t="n">
        <v>42548</v>
      </c>
      <c r="N1606" s="108">
        <f>N1605*($I1606/$I1605)</f>
        <v/>
      </c>
      <c r="O1606" s="108">
        <f t="array" ref="O1606">IF(YEAR(M1606)&lt;&gt;YEAR(M1605),IF(O1605&gt;INDEX(Table2xAcq.1[],_xlfn.AGGREGATE(15,6,(ROW(Tableyear1[])-ROW(INDEX(Tableyear1[],1,1))+1)/(YEAR(Tableyear1[])=YEAR(M1605)),1)),O1605-(O1605-INDEX(Table2xAcq.1[],_xlfn.AGGREGATE(15,6,(ROW(Tableyear1[])-ROW(INDEX(Tableyear1[],1,1))+1)/(YEAR(Tableyear1[])=YEAR(M1605)),1)))*$C$25,O1605+MAX($Q$2:Q1605)*$C$19),O1605)*($J1606/$J1605)</f>
        <v/>
      </c>
      <c r="P1606" s="108">
        <f t="array" ref="P1606">IF(YEAR(M1606)&lt;&gt;YEAR(M1605),IF(O1605&gt;INDEX(Table2xAcq.1[],_xlfn.AGGREGATE(15,6,(ROW(Tableyear1[])-ROW(INDEX(Tableyear1[],1,1))+1)/(YEAR(Tableyear1[])=YEAR(M1605)),1)),P1605+(O1605-INDEX(Table2xAcq.1[],_xlfn.AGGREGATE(15,6,(ROW(Tableyear1[])-ROW(INDEX(Tableyear1[],1,1))+1)/(YEAR(Tableyear1[])=YEAR(M1605)),1)))*$C$25,P1605-MAX($Q$2:Q1605)*$C$19),P1605)*(1+Tbill_YTM)^(1/52)</f>
        <v/>
      </c>
      <c r="Q1606" s="72">
        <f>SUM(N1606:P1606)</f>
        <v/>
      </c>
      <c r="R1606" s="72">
        <f>IF(YEAR(M1606)&lt;&gt;YEAR(M1605), R1605*EXP($C$20/52)+(-MAX(Q$2:Q1605)*$C$19), R1605*EXP($C$20/52))</f>
        <v/>
      </c>
      <c r="S1606" s="73">
        <f>Q1606/-R1606</f>
        <v/>
      </c>
      <c r="T1606" s="67" t="n"/>
      <c r="U1606" s="67" t="n"/>
      <c r="V1606" s="67" t="n"/>
    </row>
    <row r="1607">
      <c r="H1607" s="104" t="n">
        <v>42555</v>
      </c>
      <c r="I1607" s="105" t="n">
        <v>4528.35986328125</v>
      </c>
      <c r="J1607" s="106" t="n">
        <v>9.22162246704101</v>
      </c>
      <c r="K1607" s="107">
        <f>K1606*(1+Tbill_YTM)^(1/52)</f>
        <v/>
      </c>
      <c r="L1607" s="67" t="n"/>
      <c r="M1607" s="104" t="n">
        <v>42555</v>
      </c>
      <c r="N1607" s="108">
        <f>N1606*($I1607/$I1606)</f>
        <v/>
      </c>
      <c r="O1607" s="108">
        <f t="array" ref="O1607">IF(YEAR(M1607)&lt;&gt;YEAR(M1606),IF(O1606&gt;INDEX(Table2xAcq.1[],_xlfn.AGGREGATE(15,6,(ROW(Tableyear1[])-ROW(INDEX(Tableyear1[],1,1))+1)/(YEAR(Tableyear1[])=YEAR(M1606)),1)),O1606-(O1606-INDEX(Table2xAcq.1[],_xlfn.AGGREGATE(15,6,(ROW(Tableyear1[])-ROW(INDEX(Tableyear1[],1,1))+1)/(YEAR(Tableyear1[])=YEAR(M1606)),1)))*$C$25,O1606+MAX($Q$2:Q1606)*$C$19),O1606)*($J1607/$J1606)</f>
        <v/>
      </c>
      <c r="P1607" s="108">
        <f t="array" ref="P1607">IF(YEAR(M1607)&lt;&gt;YEAR(M1606),IF(O1606&gt;INDEX(Table2xAcq.1[],_xlfn.AGGREGATE(15,6,(ROW(Tableyear1[])-ROW(INDEX(Tableyear1[],1,1))+1)/(YEAR(Tableyear1[])=YEAR(M1606)),1)),P1606+(O1606-INDEX(Table2xAcq.1[],_xlfn.AGGREGATE(15,6,(ROW(Tableyear1[])-ROW(INDEX(Tableyear1[],1,1))+1)/(YEAR(Tableyear1[])=YEAR(M1606)),1)))*$C$25,P1606-MAX($Q$2:Q1606)*$C$19),P1606)*(1+Tbill_YTM)^(1/52)</f>
        <v/>
      </c>
      <c r="Q1607" s="72">
        <f>SUM(N1607:P1607)</f>
        <v/>
      </c>
      <c r="R1607" s="72">
        <f>IF(YEAR(M1607)&lt;&gt;YEAR(M1606), R1606*EXP($C$20/52)+(-MAX(Q$2:Q1606)*$C$19), R1606*EXP($C$20/52))</f>
        <v/>
      </c>
      <c r="S1607" s="73">
        <f>Q1607/-R1607</f>
        <v/>
      </c>
      <c r="T1607" s="67" t="n"/>
      <c r="U1607" s="67" t="n"/>
      <c r="V1607" s="67" t="n"/>
    </row>
    <row r="1608">
      <c r="H1608" s="104" t="n">
        <v>42562</v>
      </c>
      <c r="I1608" s="105" t="n">
        <v>4589.830078125</v>
      </c>
      <c r="J1608" s="106" t="n">
        <v>9.46935844421386</v>
      </c>
      <c r="K1608" s="107">
        <f>K1607*(1+Tbill_YTM)^(1/52)</f>
        <v/>
      </c>
      <c r="L1608" s="67" t="n"/>
      <c r="M1608" s="104" t="n">
        <v>42562</v>
      </c>
      <c r="N1608" s="108">
        <f>N1607*($I1608/$I1607)</f>
        <v/>
      </c>
      <c r="O1608" s="108">
        <f t="array" ref="O1608">IF(YEAR(M1608)&lt;&gt;YEAR(M1607),IF(O1607&gt;INDEX(Table2xAcq.1[],_xlfn.AGGREGATE(15,6,(ROW(Tableyear1[])-ROW(INDEX(Tableyear1[],1,1))+1)/(YEAR(Tableyear1[])=YEAR(M1607)),1)),O1607-(O1607-INDEX(Table2xAcq.1[],_xlfn.AGGREGATE(15,6,(ROW(Tableyear1[])-ROW(INDEX(Tableyear1[],1,1))+1)/(YEAR(Tableyear1[])=YEAR(M1607)),1)))*$C$25,O1607+MAX($Q$2:Q1607)*$C$19),O1607)*($J1608/$J1607)</f>
        <v/>
      </c>
      <c r="P1608" s="108">
        <f t="array" ref="P1608">IF(YEAR(M1608)&lt;&gt;YEAR(M1607),IF(O1607&gt;INDEX(Table2xAcq.1[],_xlfn.AGGREGATE(15,6,(ROW(Tableyear1[])-ROW(INDEX(Tableyear1[],1,1))+1)/(YEAR(Tableyear1[])=YEAR(M1607)),1)),P1607+(O1607-INDEX(Table2xAcq.1[],_xlfn.AGGREGATE(15,6,(ROW(Tableyear1[])-ROW(INDEX(Tableyear1[],1,1))+1)/(YEAR(Tableyear1[])=YEAR(M1607)),1)))*$C$25,P1607-MAX($Q$2:Q1607)*$C$19),P1607)*(1+Tbill_YTM)^(1/52)</f>
        <v/>
      </c>
      <c r="Q1608" s="72">
        <f>SUM(N1608:P1608)</f>
        <v/>
      </c>
      <c r="R1608" s="72">
        <f>IF(YEAR(M1608)&lt;&gt;YEAR(M1607), R1607*EXP($C$20/52)+(-MAX(Q$2:Q1607)*$C$19), R1607*EXP($C$20/52))</f>
        <v/>
      </c>
      <c r="S1608" s="73">
        <f>Q1608/-R1608</f>
        <v/>
      </c>
      <c r="T1608" s="67" t="n"/>
      <c r="U1608" s="67" t="n"/>
      <c r="V1608" s="67" t="n"/>
    </row>
    <row r="1609">
      <c r="H1609" s="104" t="n">
        <v>42569</v>
      </c>
      <c r="I1609" s="105" t="n">
        <v>4666.06982421875</v>
      </c>
      <c r="J1609" s="106" t="n">
        <v>9.781180381774901</v>
      </c>
      <c r="K1609" s="107">
        <f>K1608*(1+Tbill_YTM)^(1/52)</f>
        <v/>
      </c>
      <c r="L1609" s="67" t="n"/>
      <c r="M1609" s="104" t="n">
        <v>42569</v>
      </c>
      <c r="N1609" s="108">
        <f>N1608*($I1609/$I1608)</f>
        <v/>
      </c>
      <c r="O1609" s="108">
        <f t="array" ref="O1609">IF(YEAR(M1609)&lt;&gt;YEAR(M1608),IF(O1608&gt;INDEX(Table2xAcq.1[],_xlfn.AGGREGATE(15,6,(ROW(Tableyear1[])-ROW(INDEX(Tableyear1[],1,1))+1)/(YEAR(Tableyear1[])=YEAR(M1608)),1)),O1608-(O1608-INDEX(Table2xAcq.1[],_xlfn.AGGREGATE(15,6,(ROW(Tableyear1[])-ROW(INDEX(Tableyear1[],1,1))+1)/(YEAR(Tableyear1[])=YEAR(M1608)),1)))*$C$25,O1608+MAX($Q$2:Q1608)*$C$19),O1608)*($J1609/$J1608)</f>
        <v/>
      </c>
      <c r="P1609" s="108">
        <f t="array" ref="P1609">IF(YEAR(M1609)&lt;&gt;YEAR(M1608),IF(O1608&gt;INDEX(Table2xAcq.1[],_xlfn.AGGREGATE(15,6,(ROW(Tableyear1[])-ROW(INDEX(Tableyear1[],1,1))+1)/(YEAR(Tableyear1[])=YEAR(M1608)),1)),P1608+(O1608-INDEX(Table2xAcq.1[],_xlfn.AGGREGATE(15,6,(ROW(Tableyear1[])-ROW(INDEX(Tableyear1[],1,1))+1)/(YEAR(Tableyear1[])=YEAR(M1608)),1)))*$C$25,P1608-MAX($Q$2:Q1608)*$C$19),P1608)*(1+Tbill_YTM)^(1/52)</f>
        <v/>
      </c>
      <c r="Q1609" s="72">
        <f>SUM(N1609:P1609)</f>
        <v/>
      </c>
      <c r="R1609" s="72">
        <f>IF(YEAR(M1609)&lt;&gt;YEAR(M1608), R1608*EXP($C$20/52)+(-MAX(Q$2:Q1608)*$C$19), R1608*EXP($C$20/52))</f>
        <v/>
      </c>
      <c r="S1609" s="73">
        <f>Q1609/-R1609</f>
        <v/>
      </c>
      <c r="T1609" s="67" t="n"/>
      <c r="U1609" s="67" t="n"/>
      <c r="V1609" s="67" t="n"/>
    </row>
    <row r="1610" ht="17.5" customHeight="1" s="15" thickBot="1">
      <c r="G1610" s="85" t="inlineStr">
        <is>
          <t>Full recovery</t>
        </is>
      </c>
      <c r="H1610" s="124" t="n">
        <v>42576</v>
      </c>
      <c r="I1610" s="125" t="n">
        <v>4730.22998046875</v>
      </c>
      <c r="J1610" s="106" t="n">
        <v>10.0511016845703</v>
      </c>
      <c r="K1610" s="107">
        <f>K1609*(1+Tbill_YTM)^(1/52)</f>
        <v/>
      </c>
      <c r="L1610" s="67" t="n"/>
      <c r="M1610" s="124" t="n">
        <v>42576</v>
      </c>
      <c r="N1610" s="108">
        <f>N1609*($I1610/$I1609)</f>
        <v/>
      </c>
      <c r="O1610" s="108">
        <f t="array" ref="O1610">IF(YEAR(M1610)&lt;&gt;YEAR(M1609),IF(O1609&gt;INDEX(Table2xAcq.1[],_xlfn.AGGREGATE(15,6,(ROW(Tableyear1[])-ROW(INDEX(Tableyear1[],1,1))+1)/(YEAR(Tableyear1[])=YEAR(M1609)),1)),O1609-(O1609-INDEX(Table2xAcq.1[],_xlfn.AGGREGATE(15,6,(ROW(Tableyear1[])-ROW(INDEX(Tableyear1[],1,1))+1)/(YEAR(Tableyear1[])=YEAR(M1609)),1)))*$C$25,O1609+MAX($Q$2:Q1609)*$C$19),O1609)*($J1610/$J1609)</f>
        <v/>
      </c>
      <c r="P1610" s="108">
        <f t="array" ref="P1610">IF(YEAR(M1610)&lt;&gt;YEAR(M1609),IF(O1609&gt;INDEX(Table2xAcq.1[],_xlfn.AGGREGATE(15,6,(ROW(Tableyear1[])-ROW(INDEX(Tableyear1[],1,1))+1)/(YEAR(Tableyear1[])=YEAR(M1609)),1)),P1609+(O1609-INDEX(Table2xAcq.1[],_xlfn.AGGREGATE(15,6,(ROW(Tableyear1[])-ROW(INDEX(Tableyear1[],1,1))+1)/(YEAR(Tableyear1[])=YEAR(M1609)),1)))*$C$25,P1609-MAX($Q$2:Q1609)*$C$19),P1609)*(1+Tbill_YTM)^(1/52)</f>
        <v/>
      </c>
      <c r="Q1610" s="72">
        <f>SUM(N1610:P1610)</f>
        <v/>
      </c>
      <c r="R1610" s="72">
        <f>IF(YEAR(M1610)&lt;&gt;YEAR(M1609), R1609*EXP($C$20/52)+(-MAX(Q$2:Q1609)*$C$19), R1609*EXP($C$20/52))</f>
        <v/>
      </c>
      <c r="S1610" s="73">
        <f>Q1610/-R1610</f>
        <v/>
      </c>
      <c r="T1610" s="67" t="n"/>
      <c r="U1610" s="67" t="n"/>
      <c r="V1610" s="67" t="n"/>
    </row>
    <row r="1611">
      <c r="H1611" s="104" t="n">
        <v>42583</v>
      </c>
      <c r="I1611" s="105" t="n">
        <v>4791.2099609375</v>
      </c>
      <c r="J1611" s="106" t="n">
        <v>10.3197898864746</v>
      </c>
      <c r="K1611" s="107">
        <f>K1610*(1+Tbill_YTM)^(1/52)</f>
        <v/>
      </c>
      <c r="L1611" s="67" t="n"/>
      <c r="M1611" s="104" t="n">
        <v>42583</v>
      </c>
      <c r="N1611" s="108">
        <f>N1610*($I1611/$I1610)</f>
        <v/>
      </c>
      <c r="O1611" s="108">
        <f t="array" ref="O1611">IF(YEAR(M1611)&lt;&gt;YEAR(M1610),IF(O1610&gt;INDEX(Table2xAcq.1[],_xlfn.AGGREGATE(15,6,(ROW(Tableyear1[])-ROW(INDEX(Tableyear1[],1,1))+1)/(YEAR(Tableyear1[])=YEAR(M1610)),1)),O1610-(O1610-INDEX(Table2xAcq.1[],_xlfn.AGGREGATE(15,6,(ROW(Tableyear1[])-ROW(INDEX(Tableyear1[],1,1))+1)/(YEAR(Tableyear1[])=YEAR(M1610)),1)))*$C$25,O1610+MAX($Q$2:Q1610)*$C$19),O1610)*($J1611/$J1610)</f>
        <v/>
      </c>
      <c r="P1611" s="108">
        <f t="array" ref="P1611">IF(YEAR(M1611)&lt;&gt;YEAR(M1610),IF(O1610&gt;INDEX(Table2xAcq.1[],_xlfn.AGGREGATE(15,6,(ROW(Tableyear1[])-ROW(INDEX(Tableyear1[],1,1))+1)/(YEAR(Tableyear1[])=YEAR(M1610)),1)),P1610+(O1610-INDEX(Table2xAcq.1[],_xlfn.AGGREGATE(15,6,(ROW(Tableyear1[])-ROW(INDEX(Tableyear1[],1,1))+1)/(YEAR(Tableyear1[])=YEAR(M1610)),1)))*$C$25,P1610-MAX($Q$2:Q1610)*$C$19),P1610)*(1+Tbill_YTM)^(1/52)</f>
        <v/>
      </c>
      <c r="Q1611" s="72">
        <f>SUM(N1611:P1611)</f>
        <v/>
      </c>
      <c r="R1611" s="72">
        <f>IF(YEAR(M1611)&lt;&gt;YEAR(M1610), R1610*EXP($C$20/52)+(-MAX(Q$2:Q1610)*$C$19), R1610*EXP($C$20/52))</f>
        <v/>
      </c>
      <c r="S1611" s="73">
        <f>Q1611/-R1611</f>
        <v/>
      </c>
      <c r="T1611" s="67" t="n"/>
      <c r="U1611" s="67" t="n"/>
      <c r="V1611" s="67" t="n"/>
    </row>
    <row r="1612">
      <c r="H1612" s="104" t="n">
        <v>42590</v>
      </c>
      <c r="I1612" s="105" t="n">
        <v>4807.080078125</v>
      </c>
      <c r="J1612" s="106" t="n">
        <v>10.393738746643</v>
      </c>
      <c r="K1612" s="107">
        <f>K1611*(1+Tbill_YTM)^(1/52)</f>
        <v/>
      </c>
      <c r="L1612" s="67" t="n"/>
      <c r="M1612" s="104" t="n">
        <v>42590</v>
      </c>
      <c r="N1612" s="108">
        <f>N1611*($I1612/$I1611)</f>
        <v/>
      </c>
      <c r="O1612" s="108">
        <f t="array" ref="O1612">IF(YEAR(M1612)&lt;&gt;YEAR(M1611),IF(O1611&gt;INDEX(Table2xAcq.1[],_xlfn.AGGREGATE(15,6,(ROW(Tableyear1[])-ROW(INDEX(Tableyear1[],1,1))+1)/(YEAR(Tableyear1[])=YEAR(M1611)),1)),O1611-(O1611-INDEX(Table2xAcq.1[],_xlfn.AGGREGATE(15,6,(ROW(Tableyear1[])-ROW(INDEX(Tableyear1[],1,1))+1)/(YEAR(Tableyear1[])=YEAR(M1611)),1)))*$C$25,O1611+MAX($Q$2:Q1611)*$C$19),O1611)*($J1612/$J1611)</f>
        <v/>
      </c>
      <c r="P1612" s="108">
        <f t="array" ref="P1612">IF(YEAR(M1612)&lt;&gt;YEAR(M1611),IF(O1611&gt;INDEX(Table2xAcq.1[],_xlfn.AGGREGATE(15,6,(ROW(Tableyear1[])-ROW(INDEX(Tableyear1[],1,1))+1)/(YEAR(Tableyear1[])=YEAR(M1611)),1)),P1611+(O1611-INDEX(Table2xAcq.1[],_xlfn.AGGREGATE(15,6,(ROW(Tableyear1[])-ROW(INDEX(Tableyear1[],1,1))+1)/(YEAR(Tableyear1[])=YEAR(M1611)),1)))*$C$25,P1611-MAX($Q$2:Q1611)*$C$19),P1611)*(1+Tbill_YTM)^(1/52)</f>
        <v/>
      </c>
      <c r="Q1612" s="72">
        <f>SUM(N1612:P1612)</f>
        <v/>
      </c>
      <c r="R1612" s="72">
        <f>IF(YEAR(M1612)&lt;&gt;YEAR(M1611), R1611*EXP($C$20/52)+(-MAX(Q$2:Q1611)*$C$19), R1611*EXP($C$20/52))</f>
        <v/>
      </c>
      <c r="S1612" s="73">
        <f>Q1612/-R1612</f>
        <v/>
      </c>
      <c r="T1612" s="67" t="n"/>
      <c r="U1612" s="67" t="n"/>
      <c r="V1612" s="67" t="n"/>
    </row>
    <row r="1613">
      <c r="H1613" s="104" t="n">
        <v>42597</v>
      </c>
      <c r="I1613" s="105" t="n">
        <v>4806.14013671875</v>
      </c>
      <c r="J1613" s="106" t="n">
        <v>10.3999004364013</v>
      </c>
      <c r="K1613" s="107">
        <f>K1612*(1+Tbill_YTM)^(1/52)</f>
        <v/>
      </c>
      <c r="L1613" s="67" t="n"/>
      <c r="M1613" s="104" t="n">
        <v>42597</v>
      </c>
      <c r="N1613" s="108">
        <f>N1612*($I1613/$I1612)</f>
        <v/>
      </c>
      <c r="O1613" s="108">
        <f t="array" ref="O1613">IF(YEAR(M1613)&lt;&gt;YEAR(M1612),IF(O1612&gt;INDEX(Table2xAcq.1[],_xlfn.AGGREGATE(15,6,(ROW(Tableyear1[])-ROW(INDEX(Tableyear1[],1,1))+1)/(YEAR(Tableyear1[])=YEAR(M1612)),1)),O1612-(O1612-INDEX(Table2xAcq.1[],_xlfn.AGGREGATE(15,6,(ROW(Tableyear1[])-ROW(INDEX(Tableyear1[],1,1))+1)/(YEAR(Tableyear1[])=YEAR(M1612)),1)))*$C$25,O1612+MAX($Q$2:Q1612)*$C$19),O1612)*($J1613/$J1612)</f>
        <v/>
      </c>
      <c r="P1613" s="108">
        <f t="array" ref="P1613">IF(YEAR(M1613)&lt;&gt;YEAR(M1612),IF(O1612&gt;INDEX(Table2xAcq.1[],_xlfn.AGGREGATE(15,6,(ROW(Tableyear1[])-ROW(INDEX(Tableyear1[],1,1))+1)/(YEAR(Tableyear1[])=YEAR(M1612)),1)),P1612+(O1612-INDEX(Table2xAcq.1[],_xlfn.AGGREGATE(15,6,(ROW(Tableyear1[])-ROW(INDEX(Tableyear1[],1,1))+1)/(YEAR(Tableyear1[])=YEAR(M1612)),1)))*$C$25,P1612-MAX($Q$2:Q1612)*$C$19),P1612)*(1+Tbill_YTM)^(1/52)</f>
        <v/>
      </c>
      <c r="Q1613" s="72">
        <f>SUM(N1613:P1613)</f>
        <v/>
      </c>
      <c r="R1613" s="72">
        <f>IF(YEAR(M1613)&lt;&gt;YEAR(M1612), R1612*EXP($C$20/52)+(-MAX(Q$2:Q1612)*$C$19), R1612*EXP($C$20/52))</f>
        <v/>
      </c>
      <c r="S1613" s="73">
        <f>Q1613/-R1613</f>
        <v/>
      </c>
      <c r="T1613" s="67" t="n"/>
      <c r="U1613" s="67" t="n"/>
      <c r="V1613" s="67" t="n"/>
    </row>
    <row r="1614">
      <c r="H1614" s="104" t="n">
        <v>42604</v>
      </c>
      <c r="I1614" s="105" t="n">
        <v>4783.68994140625</v>
      </c>
      <c r="J1614" s="106" t="n">
        <v>10.3086948394775</v>
      </c>
      <c r="K1614" s="107">
        <f>K1613*(1+Tbill_YTM)^(1/52)</f>
        <v/>
      </c>
      <c r="L1614" s="67" t="n"/>
      <c r="M1614" s="104" t="n">
        <v>42604</v>
      </c>
      <c r="N1614" s="108">
        <f>N1613*($I1614/$I1613)</f>
        <v/>
      </c>
      <c r="O1614" s="108">
        <f t="array" ref="O1614">IF(YEAR(M1614)&lt;&gt;YEAR(M1613),IF(O1613&gt;INDEX(Table2xAcq.1[],_xlfn.AGGREGATE(15,6,(ROW(Tableyear1[])-ROW(INDEX(Tableyear1[],1,1))+1)/(YEAR(Tableyear1[])=YEAR(M1613)),1)),O1613-(O1613-INDEX(Table2xAcq.1[],_xlfn.AGGREGATE(15,6,(ROW(Tableyear1[])-ROW(INDEX(Tableyear1[],1,1))+1)/(YEAR(Tableyear1[])=YEAR(M1613)),1)))*$C$25,O1613+MAX($Q$2:Q1613)*$C$19),O1613)*($J1614/$J1613)</f>
        <v/>
      </c>
      <c r="P1614" s="108">
        <f t="array" ref="P1614">IF(YEAR(M1614)&lt;&gt;YEAR(M1613),IF(O1613&gt;INDEX(Table2xAcq.1[],_xlfn.AGGREGATE(15,6,(ROW(Tableyear1[])-ROW(INDEX(Tableyear1[],1,1))+1)/(YEAR(Tableyear1[])=YEAR(M1613)),1)),P1613+(O1613-INDEX(Table2xAcq.1[],_xlfn.AGGREGATE(15,6,(ROW(Tableyear1[])-ROW(INDEX(Tableyear1[],1,1))+1)/(YEAR(Tableyear1[])=YEAR(M1613)),1)))*$C$25,P1613-MAX($Q$2:Q1613)*$C$19),P1613)*(1+Tbill_YTM)^(1/52)</f>
        <v/>
      </c>
      <c r="Q1614" s="72">
        <f>SUM(N1614:P1614)</f>
        <v/>
      </c>
      <c r="R1614" s="72">
        <f>IF(YEAR(M1614)&lt;&gt;YEAR(M1613), R1613*EXP($C$20/52)+(-MAX(Q$2:Q1613)*$C$19), R1613*EXP($C$20/52))</f>
        <v/>
      </c>
      <c r="S1614" s="73">
        <f>Q1614/-R1614</f>
        <v/>
      </c>
      <c r="T1614" s="67" t="n"/>
      <c r="U1614" s="67" t="n"/>
      <c r="V1614" s="67" t="n"/>
    </row>
    <row r="1615">
      <c r="H1615" s="104" t="n">
        <v>42611</v>
      </c>
      <c r="I1615" s="105" t="n">
        <v>4798.740234375</v>
      </c>
      <c r="J1615" s="106" t="n">
        <v>10.3616914749145</v>
      </c>
      <c r="K1615" s="107">
        <f>K1614*(1+Tbill_YTM)^(1/52)</f>
        <v/>
      </c>
      <c r="L1615" s="67" t="n"/>
      <c r="M1615" s="104" t="n">
        <v>42611</v>
      </c>
      <c r="N1615" s="108">
        <f>N1614*($I1615/$I1614)</f>
        <v/>
      </c>
      <c r="O1615" s="108">
        <f t="array" ref="O1615">IF(YEAR(M1615)&lt;&gt;YEAR(M1614),IF(O1614&gt;INDEX(Table2xAcq.1[],_xlfn.AGGREGATE(15,6,(ROW(Tableyear1[])-ROW(INDEX(Tableyear1[],1,1))+1)/(YEAR(Tableyear1[])=YEAR(M1614)),1)),O1614-(O1614-INDEX(Table2xAcq.1[],_xlfn.AGGREGATE(15,6,(ROW(Tableyear1[])-ROW(INDEX(Tableyear1[],1,1))+1)/(YEAR(Tableyear1[])=YEAR(M1614)),1)))*$C$25,O1614+MAX($Q$2:Q1614)*$C$19),O1614)*($J1615/$J1614)</f>
        <v/>
      </c>
      <c r="P1615" s="108">
        <f t="array" ref="P1615">IF(YEAR(M1615)&lt;&gt;YEAR(M1614),IF(O1614&gt;INDEX(Table2xAcq.1[],_xlfn.AGGREGATE(15,6,(ROW(Tableyear1[])-ROW(INDEX(Tableyear1[],1,1))+1)/(YEAR(Tableyear1[])=YEAR(M1614)),1)),P1614+(O1614-INDEX(Table2xAcq.1[],_xlfn.AGGREGATE(15,6,(ROW(Tableyear1[])-ROW(INDEX(Tableyear1[],1,1))+1)/(YEAR(Tableyear1[])=YEAR(M1614)),1)))*$C$25,P1614-MAX($Q$2:Q1614)*$C$19),P1614)*(1+Tbill_YTM)^(1/52)</f>
        <v/>
      </c>
      <c r="Q1615" s="72">
        <f>SUM(N1615:P1615)</f>
        <v/>
      </c>
      <c r="R1615" s="72">
        <f>IF(YEAR(M1615)&lt;&gt;YEAR(M1614), R1614*EXP($C$20/52)+(-MAX(Q$2:Q1614)*$C$19), R1614*EXP($C$20/52))</f>
        <v/>
      </c>
      <c r="S1615" s="73">
        <f>Q1615/-R1615</f>
        <v/>
      </c>
      <c r="T1615" s="67" t="n"/>
      <c r="U1615" s="67" t="n"/>
      <c r="V1615" s="67" t="n"/>
    </row>
    <row r="1616">
      <c r="H1616" s="104" t="n">
        <v>42618</v>
      </c>
      <c r="I1616" s="105" t="n">
        <v>4681.5400390625</v>
      </c>
      <c r="J1616" s="106" t="n">
        <v>9.856366157531729</v>
      </c>
      <c r="K1616" s="107">
        <f>K1615*(1+Tbill_YTM)^(1/52)</f>
        <v/>
      </c>
      <c r="L1616" s="67" t="n"/>
      <c r="M1616" s="104" t="n">
        <v>42618</v>
      </c>
      <c r="N1616" s="108">
        <f>N1615*($I1616/$I1615)</f>
        <v/>
      </c>
      <c r="O1616" s="108">
        <f t="array" ref="O1616">IF(YEAR(M1616)&lt;&gt;YEAR(M1615),IF(O1615&gt;INDEX(Table2xAcq.1[],_xlfn.AGGREGATE(15,6,(ROW(Tableyear1[])-ROW(INDEX(Tableyear1[],1,1))+1)/(YEAR(Tableyear1[])=YEAR(M1615)),1)),O1615-(O1615-INDEX(Table2xAcq.1[],_xlfn.AGGREGATE(15,6,(ROW(Tableyear1[])-ROW(INDEX(Tableyear1[],1,1))+1)/(YEAR(Tableyear1[])=YEAR(M1615)),1)))*$C$25,O1615+MAX($Q$2:Q1615)*$C$19),O1615)*($J1616/$J1615)</f>
        <v/>
      </c>
      <c r="P1616" s="108">
        <f t="array" ref="P1616">IF(YEAR(M1616)&lt;&gt;YEAR(M1615),IF(O1615&gt;INDEX(Table2xAcq.1[],_xlfn.AGGREGATE(15,6,(ROW(Tableyear1[])-ROW(INDEX(Tableyear1[],1,1))+1)/(YEAR(Tableyear1[])=YEAR(M1615)),1)),P1615+(O1615-INDEX(Table2xAcq.1[],_xlfn.AGGREGATE(15,6,(ROW(Tableyear1[])-ROW(INDEX(Tableyear1[],1,1))+1)/(YEAR(Tableyear1[])=YEAR(M1615)),1)))*$C$25,P1615-MAX($Q$2:Q1615)*$C$19),P1615)*(1+Tbill_YTM)^(1/52)</f>
        <v/>
      </c>
      <c r="Q1616" s="72">
        <f>SUM(N1616:P1616)</f>
        <v/>
      </c>
      <c r="R1616" s="72">
        <f>IF(YEAR(M1616)&lt;&gt;YEAR(M1615), R1615*EXP($C$20/52)+(-MAX(Q$2:Q1615)*$C$19), R1615*EXP($C$20/52))</f>
        <v/>
      </c>
      <c r="S1616" s="73">
        <f>Q1616/-R1616</f>
        <v/>
      </c>
      <c r="T1616" s="67" t="n"/>
      <c r="U1616" s="67" t="n"/>
      <c r="V1616" s="67" t="n"/>
    </row>
    <row r="1617">
      <c r="H1617" s="104" t="n">
        <v>42625</v>
      </c>
      <c r="I1617" s="105" t="n">
        <v>4818.0498046875</v>
      </c>
      <c r="J1617" s="106" t="n">
        <v>10.4307126998901</v>
      </c>
      <c r="K1617" s="107">
        <f>K1616*(1+Tbill_YTM)^(1/52)</f>
        <v/>
      </c>
      <c r="L1617" s="67" t="n"/>
      <c r="M1617" s="104" t="n">
        <v>42625</v>
      </c>
      <c r="N1617" s="108">
        <f>N1616*($I1617/$I1616)</f>
        <v/>
      </c>
      <c r="O1617" s="108">
        <f t="array" ref="O1617">IF(YEAR(M1617)&lt;&gt;YEAR(M1616),IF(O1616&gt;INDEX(Table2xAcq.1[],_xlfn.AGGREGATE(15,6,(ROW(Tableyear1[])-ROW(INDEX(Tableyear1[],1,1))+1)/(YEAR(Tableyear1[])=YEAR(M1616)),1)),O1616-(O1616-INDEX(Table2xAcq.1[],_xlfn.AGGREGATE(15,6,(ROW(Tableyear1[])-ROW(INDEX(Tableyear1[],1,1))+1)/(YEAR(Tableyear1[])=YEAR(M1616)),1)))*$C$25,O1616+MAX($Q$2:Q1616)*$C$19),O1616)*($J1617/$J1616)</f>
        <v/>
      </c>
      <c r="P1617" s="108">
        <f t="array" ref="P1617">IF(YEAR(M1617)&lt;&gt;YEAR(M1616),IF(O1616&gt;INDEX(Table2xAcq.1[],_xlfn.AGGREGATE(15,6,(ROW(Tableyear1[])-ROW(INDEX(Tableyear1[],1,1))+1)/(YEAR(Tableyear1[])=YEAR(M1616)),1)),P1616+(O1616-INDEX(Table2xAcq.1[],_xlfn.AGGREGATE(15,6,(ROW(Tableyear1[])-ROW(INDEX(Tableyear1[],1,1))+1)/(YEAR(Tableyear1[])=YEAR(M1616)),1)))*$C$25,P1616-MAX($Q$2:Q1616)*$C$19),P1616)*(1+Tbill_YTM)^(1/52)</f>
        <v/>
      </c>
      <c r="Q1617" s="72">
        <f>SUM(N1617:P1617)</f>
        <v/>
      </c>
      <c r="R1617" s="72">
        <f>IF(YEAR(M1617)&lt;&gt;YEAR(M1616), R1616*EXP($C$20/52)+(-MAX(Q$2:Q1616)*$C$19), R1616*EXP($C$20/52))</f>
        <v/>
      </c>
      <c r="S1617" s="73">
        <f>Q1617/-R1617</f>
        <v/>
      </c>
      <c r="T1617" s="67" t="n"/>
      <c r="U1617" s="67" t="n"/>
      <c r="V1617" s="67" t="n"/>
    </row>
    <row r="1618">
      <c r="H1618" s="104" t="n">
        <v>42632</v>
      </c>
      <c r="I1618" s="105" t="n">
        <v>4858.91015625</v>
      </c>
      <c r="J1618" s="106" t="n">
        <v>10.6081943511962</v>
      </c>
      <c r="K1618" s="107">
        <f>K1617*(1+Tbill_YTM)^(1/52)</f>
        <v/>
      </c>
      <c r="L1618" s="67" t="n"/>
      <c r="M1618" s="104" t="n">
        <v>42632</v>
      </c>
      <c r="N1618" s="108">
        <f>N1617*($I1618/$I1617)</f>
        <v/>
      </c>
      <c r="O1618" s="108">
        <f t="array" ref="O1618">IF(YEAR(M1618)&lt;&gt;YEAR(M1617),IF(O1617&gt;INDEX(Table2xAcq.1[],_xlfn.AGGREGATE(15,6,(ROW(Tableyear1[])-ROW(INDEX(Tableyear1[],1,1))+1)/(YEAR(Tableyear1[])=YEAR(M1617)),1)),O1617-(O1617-INDEX(Table2xAcq.1[],_xlfn.AGGREGATE(15,6,(ROW(Tableyear1[])-ROW(INDEX(Tableyear1[],1,1))+1)/(YEAR(Tableyear1[])=YEAR(M1617)),1)))*$C$25,O1617+MAX($Q$2:Q1617)*$C$19),O1617)*($J1618/$J1617)</f>
        <v/>
      </c>
      <c r="P1618" s="108">
        <f t="array" ref="P1618">IF(YEAR(M1618)&lt;&gt;YEAR(M1617),IF(O1617&gt;INDEX(Table2xAcq.1[],_xlfn.AGGREGATE(15,6,(ROW(Tableyear1[])-ROW(INDEX(Tableyear1[],1,1))+1)/(YEAR(Tableyear1[])=YEAR(M1617)),1)),P1617+(O1617-INDEX(Table2xAcq.1[],_xlfn.AGGREGATE(15,6,(ROW(Tableyear1[])-ROW(INDEX(Tableyear1[],1,1))+1)/(YEAR(Tableyear1[])=YEAR(M1617)),1)))*$C$25,P1617-MAX($Q$2:Q1617)*$C$19),P1617)*(1+Tbill_YTM)^(1/52)</f>
        <v/>
      </c>
      <c r="Q1618" s="72">
        <f>SUM(N1618:P1618)</f>
        <v/>
      </c>
      <c r="R1618" s="72">
        <f>IF(YEAR(M1618)&lt;&gt;YEAR(M1617), R1617*EXP($C$20/52)+(-MAX(Q$2:Q1617)*$C$19), R1617*EXP($C$20/52))</f>
        <v/>
      </c>
      <c r="S1618" s="73">
        <f>Q1618/-R1618</f>
        <v/>
      </c>
      <c r="T1618" s="67" t="n"/>
      <c r="U1618" s="67" t="n"/>
      <c r="V1618" s="67" t="n"/>
    </row>
    <row r="1619">
      <c r="H1619" s="104" t="n">
        <v>42639</v>
      </c>
      <c r="I1619" s="105" t="n">
        <v>4875.7001953125</v>
      </c>
      <c r="J1619" s="106" t="n">
        <v>10.6661233901977</v>
      </c>
      <c r="K1619" s="107">
        <f>K1618*(1+Tbill_YTM)^(1/52)</f>
        <v/>
      </c>
      <c r="L1619" s="67" t="n"/>
      <c r="M1619" s="104" t="n">
        <v>42639</v>
      </c>
      <c r="N1619" s="108">
        <f>N1618*($I1619/$I1618)</f>
        <v/>
      </c>
      <c r="O1619" s="108">
        <f t="array" ref="O1619">IF(YEAR(M1619)&lt;&gt;YEAR(M1618),IF(O1618&gt;INDEX(Table2xAcq.1[],_xlfn.AGGREGATE(15,6,(ROW(Tableyear1[])-ROW(INDEX(Tableyear1[],1,1))+1)/(YEAR(Tableyear1[])=YEAR(M1618)),1)),O1618-(O1618-INDEX(Table2xAcq.1[],_xlfn.AGGREGATE(15,6,(ROW(Tableyear1[])-ROW(INDEX(Tableyear1[],1,1))+1)/(YEAR(Tableyear1[])=YEAR(M1618)),1)))*$C$25,O1618+MAX($Q$2:Q1618)*$C$19),O1618)*($J1619/$J1618)</f>
        <v/>
      </c>
      <c r="P1619" s="108">
        <f t="array" ref="P1619">IF(YEAR(M1619)&lt;&gt;YEAR(M1618),IF(O1618&gt;INDEX(Table2xAcq.1[],_xlfn.AGGREGATE(15,6,(ROW(Tableyear1[])-ROW(INDEX(Tableyear1[],1,1))+1)/(YEAR(Tableyear1[])=YEAR(M1618)),1)),P1618+(O1618-INDEX(Table2xAcq.1[],_xlfn.AGGREGATE(15,6,(ROW(Tableyear1[])-ROW(INDEX(Tableyear1[],1,1))+1)/(YEAR(Tableyear1[])=YEAR(M1618)),1)))*$C$25,P1618-MAX($Q$2:Q1618)*$C$19),P1618)*(1+Tbill_YTM)^(1/52)</f>
        <v/>
      </c>
      <c r="Q1619" s="72">
        <f>SUM(N1619:P1619)</f>
        <v/>
      </c>
      <c r="R1619" s="72">
        <f>IF(YEAR(M1619)&lt;&gt;YEAR(M1618), R1618*EXP($C$20/52)+(-MAX(Q$2:Q1618)*$C$19), R1618*EXP($C$20/52))</f>
        <v/>
      </c>
      <c r="S1619" s="73">
        <f>Q1619/-R1619</f>
        <v/>
      </c>
      <c r="T1619" s="67" t="n"/>
      <c r="U1619" s="67" t="n"/>
      <c r="V1619" s="67" t="n"/>
    </row>
    <row r="1620">
      <c r="H1620" s="104" t="n">
        <v>42646</v>
      </c>
      <c r="I1620" s="105" t="n">
        <v>4864.52001953125</v>
      </c>
      <c r="J1620" s="106" t="n">
        <v>10.6266822814941</v>
      </c>
      <c r="K1620" s="107">
        <f>K1619*(1+Tbill_YTM)^(1/52)</f>
        <v/>
      </c>
      <c r="L1620" s="67" t="n"/>
      <c r="M1620" s="104" t="n">
        <v>42646</v>
      </c>
      <c r="N1620" s="108">
        <f>N1619*($I1620/$I1619)</f>
        <v/>
      </c>
      <c r="O1620" s="108">
        <f t="array" ref="O1620">IF(YEAR(M1620)&lt;&gt;YEAR(M1619),IF(O1619&gt;INDEX(Table2xAcq.1[],_xlfn.AGGREGATE(15,6,(ROW(Tableyear1[])-ROW(INDEX(Tableyear1[],1,1))+1)/(YEAR(Tableyear1[])=YEAR(M1619)),1)),O1619-(O1619-INDEX(Table2xAcq.1[],_xlfn.AGGREGATE(15,6,(ROW(Tableyear1[])-ROW(INDEX(Tableyear1[],1,1))+1)/(YEAR(Tableyear1[])=YEAR(M1619)),1)))*$C$25,O1619+MAX($Q$2:Q1619)*$C$19),O1619)*($J1620/$J1619)</f>
        <v/>
      </c>
      <c r="P1620" s="108">
        <f t="array" ref="P1620">IF(YEAR(M1620)&lt;&gt;YEAR(M1619),IF(O1619&gt;INDEX(Table2xAcq.1[],_xlfn.AGGREGATE(15,6,(ROW(Tableyear1[])-ROW(INDEX(Tableyear1[],1,1))+1)/(YEAR(Tableyear1[])=YEAR(M1619)),1)),P1619+(O1619-INDEX(Table2xAcq.1[],_xlfn.AGGREGATE(15,6,(ROW(Tableyear1[])-ROW(INDEX(Tableyear1[],1,1))+1)/(YEAR(Tableyear1[])=YEAR(M1619)),1)))*$C$25,P1619-MAX($Q$2:Q1619)*$C$19),P1619)*(1+Tbill_YTM)^(1/52)</f>
        <v/>
      </c>
      <c r="Q1620" s="72">
        <f>SUM(N1620:P1620)</f>
        <v/>
      </c>
      <c r="R1620" s="72">
        <f>IF(YEAR(M1620)&lt;&gt;YEAR(M1619), R1619*EXP($C$20/52)+(-MAX(Q$2:Q1619)*$C$19), R1619*EXP($C$20/52))</f>
        <v/>
      </c>
      <c r="S1620" s="73">
        <f>Q1620/-R1620</f>
        <v/>
      </c>
      <c r="T1620" s="67" t="n"/>
      <c r="U1620" s="67" t="n"/>
      <c r="V1620" s="67" t="n"/>
    </row>
    <row r="1621">
      <c r="H1621" s="104" t="n">
        <v>42653</v>
      </c>
      <c r="I1621" s="105" t="n">
        <v>4808.47998046875</v>
      </c>
      <c r="J1621" s="106" t="n">
        <v>10.3777151107788</v>
      </c>
      <c r="K1621" s="107">
        <f>K1620*(1+Tbill_YTM)^(1/52)</f>
        <v/>
      </c>
      <c r="L1621" s="67" t="n"/>
      <c r="M1621" s="104" t="n">
        <v>42653</v>
      </c>
      <c r="N1621" s="108">
        <f>N1620*($I1621/$I1620)</f>
        <v/>
      </c>
      <c r="O1621" s="108">
        <f t="array" ref="O1621">IF(YEAR(M1621)&lt;&gt;YEAR(M1620),IF(O1620&gt;INDEX(Table2xAcq.1[],_xlfn.AGGREGATE(15,6,(ROW(Tableyear1[])-ROW(INDEX(Tableyear1[],1,1))+1)/(YEAR(Tableyear1[])=YEAR(M1620)),1)),O1620-(O1620-INDEX(Table2xAcq.1[],_xlfn.AGGREGATE(15,6,(ROW(Tableyear1[])-ROW(INDEX(Tableyear1[],1,1))+1)/(YEAR(Tableyear1[])=YEAR(M1620)),1)))*$C$25,O1620+MAX($Q$2:Q1620)*$C$19),O1620)*($J1621/$J1620)</f>
        <v/>
      </c>
      <c r="P1621" s="108">
        <f t="array" ref="P1621">IF(YEAR(M1621)&lt;&gt;YEAR(M1620),IF(O1620&gt;INDEX(Table2xAcq.1[],_xlfn.AGGREGATE(15,6,(ROW(Tableyear1[])-ROW(INDEX(Tableyear1[],1,1))+1)/(YEAR(Tableyear1[])=YEAR(M1620)),1)),P1620+(O1620-INDEX(Table2xAcq.1[],_xlfn.AGGREGATE(15,6,(ROW(Tableyear1[])-ROW(INDEX(Tableyear1[],1,1))+1)/(YEAR(Tableyear1[])=YEAR(M1620)),1)))*$C$25,P1620-MAX($Q$2:Q1620)*$C$19),P1620)*(1+Tbill_YTM)^(1/52)</f>
        <v/>
      </c>
      <c r="Q1621" s="72">
        <f>SUM(N1621:P1621)</f>
        <v/>
      </c>
      <c r="R1621" s="72">
        <f>IF(YEAR(M1621)&lt;&gt;YEAR(M1620), R1620*EXP($C$20/52)+(-MAX(Q$2:Q1620)*$C$19), R1620*EXP($C$20/52))</f>
        <v/>
      </c>
      <c r="S1621" s="73">
        <f>Q1621/-R1621</f>
        <v/>
      </c>
      <c r="T1621" s="67" t="n"/>
      <c r="U1621" s="67" t="n"/>
      <c r="V1621" s="67" t="n"/>
    </row>
    <row r="1622">
      <c r="H1622" s="104" t="n">
        <v>42660</v>
      </c>
      <c r="I1622" s="105" t="n">
        <v>4851.85986328125</v>
      </c>
      <c r="J1622" s="106" t="n">
        <v>10.5601291656494</v>
      </c>
      <c r="K1622" s="107">
        <f>K1621*(1+Tbill_YTM)^(1/52)</f>
        <v/>
      </c>
      <c r="L1622" s="67" t="n"/>
      <c r="M1622" s="104" t="n">
        <v>42660</v>
      </c>
      <c r="N1622" s="108">
        <f>N1621*($I1622/$I1621)</f>
        <v/>
      </c>
      <c r="O1622" s="108">
        <f t="array" ref="O1622">IF(YEAR(M1622)&lt;&gt;YEAR(M1621),IF(O1621&gt;INDEX(Table2xAcq.1[],_xlfn.AGGREGATE(15,6,(ROW(Tableyear1[])-ROW(INDEX(Tableyear1[],1,1))+1)/(YEAR(Tableyear1[])=YEAR(M1621)),1)),O1621-(O1621-INDEX(Table2xAcq.1[],_xlfn.AGGREGATE(15,6,(ROW(Tableyear1[])-ROW(INDEX(Tableyear1[],1,1))+1)/(YEAR(Tableyear1[])=YEAR(M1621)),1)))*$C$25,O1621+MAX($Q$2:Q1621)*$C$19),O1621)*($J1622/$J1621)</f>
        <v/>
      </c>
      <c r="P1622" s="108">
        <f t="array" ref="P1622">IF(YEAR(M1622)&lt;&gt;YEAR(M1621),IF(O1621&gt;INDEX(Table2xAcq.1[],_xlfn.AGGREGATE(15,6,(ROW(Tableyear1[])-ROW(INDEX(Tableyear1[],1,1))+1)/(YEAR(Tableyear1[])=YEAR(M1621)),1)),P1621+(O1621-INDEX(Table2xAcq.1[],_xlfn.AGGREGATE(15,6,(ROW(Tableyear1[])-ROW(INDEX(Tableyear1[],1,1))+1)/(YEAR(Tableyear1[])=YEAR(M1621)),1)))*$C$25,P1621-MAX($Q$2:Q1621)*$C$19),P1621)*(1+Tbill_YTM)^(1/52)</f>
        <v/>
      </c>
      <c r="Q1622" s="72">
        <f>SUM(N1622:P1622)</f>
        <v/>
      </c>
      <c r="R1622" s="72">
        <f>IF(YEAR(M1622)&lt;&gt;YEAR(M1621), R1621*EXP($C$20/52)+(-MAX(Q$2:Q1621)*$C$19), R1621*EXP($C$20/52))</f>
        <v/>
      </c>
      <c r="S1622" s="73">
        <f>Q1622/-R1622</f>
        <v/>
      </c>
      <c r="T1622" s="67" t="n"/>
      <c r="U1622" s="67" t="n"/>
      <c r="V1622" s="67" t="n"/>
    </row>
    <row r="1623">
      <c r="H1623" s="104" t="n">
        <v>42667</v>
      </c>
      <c r="I1623" s="105" t="n">
        <v>4805.58984375</v>
      </c>
      <c r="J1623" s="106" t="n">
        <v>10.3592262268066</v>
      </c>
      <c r="K1623" s="107">
        <f>K1622*(1+Tbill_YTM)^(1/52)</f>
        <v/>
      </c>
      <c r="L1623" s="67" t="n"/>
      <c r="M1623" s="104" t="n">
        <v>42667</v>
      </c>
      <c r="N1623" s="108">
        <f>N1622*($I1623/$I1622)</f>
        <v/>
      </c>
      <c r="O1623" s="108">
        <f t="array" ref="O1623">IF(YEAR(M1623)&lt;&gt;YEAR(M1622),IF(O1622&gt;INDEX(Table2xAcq.1[],_xlfn.AGGREGATE(15,6,(ROW(Tableyear1[])-ROW(INDEX(Tableyear1[],1,1))+1)/(YEAR(Tableyear1[])=YEAR(M1622)),1)),O1622-(O1622-INDEX(Table2xAcq.1[],_xlfn.AGGREGATE(15,6,(ROW(Tableyear1[])-ROW(INDEX(Tableyear1[],1,1))+1)/(YEAR(Tableyear1[])=YEAR(M1622)),1)))*$C$25,O1622+MAX($Q$2:Q1622)*$C$19),O1622)*($J1623/$J1622)</f>
        <v/>
      </c>
      <c r="P1623" s="108">
        <f t="array" ref="P1623">IF(YEAR(M1623)&lt;&gt;YEAR(M1622),IF(O1622&gt;INDEX(Table2xAcq.1[],_xlfn.AGGREGATE(15,6,(ROW(Tableyear1[])-ROW(INDEX(Tableyear1[],1,1))+1)/(YEAR(Tableyear1[])=YEAR(M1622)),1)),P1622+(O1622-INDEX(Table2xAcq.1[],_xlfn.AGGREGATE(15,6,(ROW(Tableyear1[])-ROW(INDEX(Tableyear1[],1,1))+1)/(YEAR(Tableyear1[])=YEAR(M1622)),1)))*$C$25,P1622-MAX($Q$2:Q1622)*$C$19),P1622)*(1+Tbill_YTM)^(1/52)</f>
        <v/>
      </c>
      <c r="Q1623" s="72">
        <f>SUM(N1623:P1623)</f>
        <v/>
      </c>
      <c r="R1623" s="72">
        <f>IF(YEAR(M1623)&lt;&gt;YEAR(M1622), R1622*EXP($C$20/52)+(-MAX(Q$2:Q1622)*$C$19), R1622*EXP($C$20/52))</f>
        <v/>
      </c>
      <c r="S1623" s="73">
        <f>Q1623/-R1623</f>
        <v/>
      </c>
      <c r="T1623" s="67" t="n"/>
      <c r="U1623" s="67" t="n"/>
      <c r="V1623" s="67" t="n"/>
    </row>
    <row r="1624">
      <c r="H1624" s="104" t="n">
        <v>42674</v>
      </c>
      <c r="I1624" s="105" t="n">
        <v>4660.4599609375</v>
      </c>
      <c r="J1624" s="106" t="n">
        <v>9.75529956817627</v>
      </c>
      <c r="K1624" s="107">
        <f>K1623*(1+Tbill_YTM)^(1/52)</f>
        <v/>
      </c>
      <c r="L1624" s="67" t="n"/>
      <c r="M1624" s="104" t="n">
        <v>42674</v>
      </c>
      <c r="N1624" s="108">
        <f>N1623*($I1624/$I1623)</f>
        <v/>
      </c>
      <c r="O1624" s="108">
        <f t="array" ref="O1624">IF(YEAR(M1624)&lt;&gt;YEAR(M1623),IF(O1623&gt;INDEX(Table2xAcq.1[],_xlfn.AGGREGATE(15,6,(ROW(Tableyear1[])-ROW(INDEX(Tableyear1[],1,1))+1)/(YEAR(Tableyear1[])=YEAR(M1623)),1)),O1623-(O1623-INDEX(Table2xAcq.1[],_xlfn.AGGREGATE(15,6,(ROW(Tableyear1[])-ROW(INDEX(Tableyear1[],1,1))+1)/(YEAR(Tableyear1[])=YEAR(M1623)),1)))*$C$25,O1623+MAX($Q$2:Q1623)*$C$19),O1623)*($J1624/$J1623)</f>
        <v/>
      </c>
      <c r="P1624" s="108">
        <f t="array" ref="P1624">IF(YEAR(M1624)&lt;&gt;YEAR(M1623),IF(O1623&gt;INDEX(Table2xAcq.1[],_xlfn.AGGREGATE(15,6,(ROW(Tableyear1[])-ROW(INDEX(Tableyear1[],1,1))+1)/(YEAR(Tableyear1[])=YEAR(M1623)),1)),P1623+(O1623-INDEX(Table2xAcq.1[],_xlfn.AGGREGATE(15,6,(ROW(Tableyear1[])-ROW(INDEX(Tableyear1[],1,1))+1)/(YEAR(Tableyear1[])=YEAR(M1623)),1)))*$C$25,P1623-MAX($Q$2:Q1623)*$C$19),P1623)*(1+Tbill_YTM)^(1/52)</f>
        <v/>
      </c>
      <c r="Q1624" s="72">
        <f>SUM(N1624:P1624)</f>
        <v/>
      </c>
      <c r="R1624" s="72">
        <f>IF(YEAR(M1624)&lt;&gt;YEAR(M1623), R1623*EXP($C$20/52)+(-MAX(Q$2:Q1623)*$C$19), R1623*EXP($C$20/52))</f>
        <v/>
      </c>
      <c r="S1624" s="73">
        <f>Q1624/-R1624</f>
        <v/>
      </c>
      <c r="T1624" s="67" t="n"/>
      <c r="U1624" s="67" t="n"/>
      <c r="V1624" s="67" t="n"/>
    </row>
    <row r="1625">
      <c r="H1625" s="104" t="n">
        <v>42681</v>
      </c>
      <c r="I1625" s="105" t="n">
        <v>4751.9501953125</v>
      </c>
      <c r="J1625" s="106" t="n">
        <v>10.1188879013061</v>
      </c>
      <c r="K1625" s="107">
        <f>K1624*(1+Tbill_YTM)^(1/52)</f>
        <v/>
      </c>
      <c r="L1625" s="67" t="n"/>
      <c r="M1625" s="104" t="n">
        <v>42681</v>
      </c>
      <c r="N1625" s="108">
        <f>N1624*($I1625/$I1624)</f>
        <v/>
      </c>
      <c r="O1625" s="108">
        <f t="array" ref="O1625">IF(YEAR(M1625)&lt;&gt;YEAR(M1624),IF(O1624&gt;INDEX(Table2xAcq.1[],_xlfn.AGGREGATE(15,6,(ROW(Tableyear1[])-ROW(INDEX(Tableyear1[],1,1))+1)/(YEAR(Tableyear1[])=YEAR(M1624)),1)),O1624-(O1624-INDEX(Table2xAcq.1[],_xlfn.AGGREGATE(15,6,(ROW(Tableyear1[])-ROW(INDEX(Tableyear1[],1,1))+1)/(YEAR(Tableyear1[])=YEAR(M1624)),1)))*$C$25,O1624+MAX($Q$2:Q1624)*$C$19),O1624)*($J1625/$J1624)</f>
        <v/>
      </c>
      <c r="P1625" s="108">
        <f t="array" ref="P1625">IF(YEAR(M1625)&lt;&gt;YEAR(M1624),IF(O1624&gt;INDEX(Table2xAcq.1[],_xlfn.AGGREGATE(15,6,(ROW(Tableyear1[])-ROW(INDEX(Tableyear1[],1,1))+1)/(YEAR(Tableyear1[])=YEAR(M1624)),1)),P1624+(O1624-INDEX(Table2xAcq.1[],_xlfn.AGGREGATE(15,6,(ROW(Tableyear1[])-ROW(INDEX(Tableyear1[],1,1))+1)/(YEAR(Tableyear1[])=YEAR(M1624)),1)))*$C$25,P1624-MAX($Q$2:Q1624)*$C$19),P1624)*(1+Tbill_YTM)^(1/52)</f>
        <v/>
      </c>
      <c r="Q1625" s="72">
        <f>SUM(N1625:P1625)</f>
        <v/>
      </c>
      <c r="R1625" s="72">
        <f>IF(YEAR(M1625)&lt;&gt;YEAR(M1624), R1624*EXP($C$20/52)+(-MAX(Q$2:Q1624)*$C$19), R1624*EXP($C$20/52))</f>
        <v/>
      </c>
      <c r="S1625" s="73">
        <f>Q1625/-R1625</f>
        <v/>
      </c>
      <c r="T1625" s="67" t="n"/>
      <c r="U1625" s="67" t="n"/>
      <c r="V1625" s="67" t="n"/>
    </row>
    <row r="1626">
      <c r="H1626" s="104" t="n">
        <v>42688</v>
      </c>
      <c r="I1626" s="105" t="n">
        <v>4808.0400390625</v>
      </c>
      <c r="J1626" s="106" t="n">
        <v>10.3826465606689</v>
      </c>
      <c r="K1626" s="107">
        <f>K1625*(1+Tbill_YTM)^(1/52)</f>
        <v/>
      </c>
      <c r="L1626" s="67" t="n"/>
      <c r="M1626" s="104" t="n">
        <v>42688</v>
      </c>
      <c r="N1626" s="108">
        <f>N1625*($I1626/$I1625)</f>
        <v/>
      </c>
      <c r="O1626" s="108">
        <f t="array" ref="O1626">IF(YEAR(M1626)&lt;&gt;YEAR(M1625),IF(O1625&gt;INDEX(Table2xAcq.1[],_xlfn.AGGREGATE(15,6,(ROW(Tableyear1[])-ROW(INDEX(Tableyear1[],1,1))+1)/(YEAR(Tableyear1[])=YEAR(M1625)),1)),O1625-(O1625-INDEX(Table2xAcq.1[],_xlfn.AGGREGATE(15,6,(ROW(Tableyear1[])-ROW(INDEX(Tableyear1[],1,1))+1)/(YEAR(Tableyear1[])=YEAR(M1625)),1)))*$C$25,O1625+MAX($Q$2:Q1625)*$C$19),O1625)*($J1626/$J1625)</f>
        <v/>
      </c>
      <c r="P1626" s="108">
        <f t="array" ref="P1626">IF(YEAR(M1626)&lt;&gt;YEAR(M1625),IF(O1625&gt;INDEX(Table2xAcq.1[],_xlfn.AGGREGATE(15,6,(ROW(Tableyear1[])-ROW(INDEX(Tableyear1[],1,1))+1)/(YEAR(Tableyear1[])=YEAR(M1625)),1)),P1625+(O1625-INDEX(Table2xAcq.1[],_xlfn.AGGREGATE(15,6,(ROW(Tableyear1[])-ROW(INDEX(Tableyear1[],1,1))+1)/(YEAR(Tableyear1[])=YEAR(M1625)),1)))*$C$25,P1625-MAX($Q$2:Q1625)*$C$19),P1625)*(1+Tbill_YTM)^(1/52)</f>
        <v/>
      </c>
      <c r="Q1626" s="72">
        <f>SUM(N1626:P1626)</f>
        <v/>
      </c>
      <c r="R1626" s="72">
        <f>IF(YEAR(M1626)&lt;&gt;YEAR(M1625), R1625*EXP($C$20/52)+(-MAX(Q$2:Q1625)*$C$19), R1625*EXP($C$20/52))</f>
        <v/>
      </c>
      <c r="S1626" s="73">
        <f>Q1626/-R1626</f>
        <v/>
      </c>
      <c r="T1626" s="67" t="n"/>
      <c r="U1626" s="67" t="n"/>
      <c r="V1626" s="67" t="n"/>
    </row>
    <row r="1627">
      <c r="H1627" s="104" t="n">
        <v>42695</v>
      </c>
      <c r="I1627" s="105" t="n">
        <v>4870.02001953125</v>
      </c>
      <c r="J1627" s="106" t="n">
        <v>10.6402387619018</v>
      </c>
      <c r="K1627" s="107">
        <f>K1626*(1+Tbill_YTM)^(1/52)</f>
        <v/>
      </c>
      <c r="L1627" s="67" t="n"/>
      <c r="M1627" s="104" t="n">
        <v>42695</v>
      </c>
      <c r="N1627" s="108">
        <f>N1626*($I1627/$I1626)</f>
        <v/>
      </c>
      <c r="O1627" s="108">
        <f t="array" ref="O1627">IF(YEAR(M1627)&lt;&gt;YEAR(M1626),IF(O1626&gt;INDEX(Table2xAcq.1[],_xlfn.AGGREGATE(15,6,(ROW(Tableyear1[])-ROW(INDEX(Tableyear1[],1,1))+1)/(YEAR(Tableyear1[])=YEAR(M1626)),1)),O1626-(O1626-INDEX(Table2xAcq.1[],_xlfn.AGGREGATE(15,6,(ROW(Tableyear1[])-ROW(INDEX(Tableyear1[],1,1))+1)/(YEAR(Tableyear1[])=YEAR(M1626)),1)))*$C$25,O1626+MAX($Q$2:Q1626)*$C$19),O1626)*($J1627/$J1626)</f>
        <v/>
      </c>
      <c r="P1627" s="108">
        <f t="array" ref="P1627">IF(YEAR(M1627)&lt;&gt;YEAR(M1626),IF(O1626&gt;INDEX(Table2xAcq.1[],_xlfn.AGGREGATE(15,6,(ROW(Tableyear1[])-ROW(INDEX(Tableyear1[],1,1))+1)/(YEAR(Tableyear1[])=YEAR(M1626)),1)),P1626+(O1626-INDEX(Table2xAcq.1[],_xlfn.AGGREGATE(15,6,(ROW(Tableyear1[])-ROW(INDEX(Tableyear1[],1,1))+1)/(YEAR(Tableyear1[])=YEAR(M1626)),1)))*$C$25,P1626-MAX($Q$2:Q1626)*$C$19),P1626)*(1+Tbill_YTM)^(1/52)</f>
        <v/>
      </c>
      <c r="Q1627" s="72">
        <f>SUM(N1627:P1627)</f>
        <v/>
      </c>
      <c r="R1627" s="72">
        <f>IF(YEAR(M1627)&lt;&gt;YEAR(M1626), R1626*EXP($C$20/52)+(-MAX(Q$2:Q1626)*$C$19), R1626*EXP($C$20/52))</f>
        <v/>
      </c>
      <c r="S1627" s="73">
        <f>Q1627/-R1627</f>
        <v/>
      </c>
      <c r="T1627" s="67" t="n"/>
      <c r="U1627" s="67" t="n"/>
      <c r="V1627" s="67" t="n"/>
    </row>
    <row r="1628">
      <c r="H1628" s="104" t="n">
        <v>42702</v>
      </c>
      <c r="I1628" s="105" t="n">
        <v>4739.3701171875</v>
      </c>
      <c r="J1628" s="106" t="n">
        <v>10.0806837081909</v>
      </c>
      <c r="K1628" s="107">
        <f>K1627*(1+Tbill_YTM)^(1/52)</f>
        <v/>
      </c>
      <c r="L1628" s="67" t="n"/>
      <c r="M1628" s="104" t="n">
        <v>42702</v>
      </c>
      <c r="N1628" s="108">
        <f>N1627*($I1628/$I1627)</f>
        <v/>
      </c>
      <c r="O1628" s="108">
        <f t="array" ref="O1628">IF(YEAR(M1628)&lt;&gt;YEAR(M1627),IF(O1627&gt;INDEX(Table2xAcq.1[],_xlfn.AGGREGATE(15,6,(ROW(Tableyear1[])-ROW(INDEX(Tableyear1[],1,1))+1)/(YEAR(Tableyear1[])=YEAR(M1627)),1)),O1627-(O1627-INDEX(Table2xAcq.1[],_xlfn.AGGREGATE(15,6,(ROW(Tableyear1[])-ROW(INDEX(Tableyear1[],1,1))+1)/(YEAR(Tableyear1[])=YEAR(M1627)),1)))*$C$25,O1627+MAX($Q$2:Q1627)*$C$19),O1627)*($J1628/$J1627)</f>
        <v/>
      </c>
      <c r="P1628" s="108">
        <f t="array" ref="P1628">IF(YEAR(M1628)&lt;&gt;YEAR(M1627),IF(O1627&gt;INDEX(Table2xAcq.1[],_xlfn.AGGREGATE(15,6,(ROW(Tableyear1[])-ROW(INDEX(Tableyear1[],1,1))+1)/(YEAR(Tableyear1[])=YEAR(M1627)),1)),P1627+(O1627-INDEX(Table2xAcq.1[],_xlfn.AGGREGATE(15,6,(ROW(Tableyear1[])-ROW(INDEX(Tableyear1[],1,1))+1)/(YEAR(Tableyear1[])=YEAR(M1627)),1)))*$C$25,P1627-MAX($Q$2:Q1627)*$C$19),P1627)*(1+Tbill_YTM)^(1/52)</f>
        <v/>
      </c>
      <c r="Q1628" s="72">
        <f>SUM(N1628:P1628)</f>
        <v/>
      </c>
      <c r="R1628" s="72">
        <f>IF(YEAR(M1628)&lt;&gt;YEAR(M1627), R1627*EXP($C$20/52)+(-MAX(Q$2:Q1627)*$C$19), R1627*EXP($C$20/52))</f>
        <v/>
      </c>
      <c r="S1628" s="73">
        <f>Q1628/-R1628</f>
        <v/>
      </c>
      <c r="T1628" s="67" t="n"/>
      <c r="U1628" s="67" t="n"/>
      <c r="V1628" s="67" t="n"/>
    </row>
    <row r="1629">
      <c r="H1629" s="104" t="n">
        <v>42709</v>
      </c>
      <c r="I1629" s="105" t="n">
        <v>4895.89990234375</v>
      </c>
      <c r="J1629" s="106" t="n">
        <v>10.7474660873413</v>
      </c>
      <c r="K1629" s="107">
        <f>K1628*(1+Tbill_YTM)^(1/52)</f>
        <v/>
      </c>
      <c r="L1629" s="67" t="n"/>
      <c r="M1629" s="104" t="n">
        <v>42709</v>
      </c>
      <c r="N1629" s="108">
        <f>N1628*($I1629/$I1628)</f>
        <v/>
      </c>
      <c r="O1629" s="108">
        <f t="array" ref="O1629">IF(YEAR(M1629)&lt;&gt;YEAR(M1628),IF(O1628&gt;INDEX(Table2xAcq.1[],_xlfn.AGGREGATE(15,6,(ROW(Tableyear1[])-ROW(INDEX(Tableyear1[],1,1))+1)/(YEAR(Tableyear1[])=YEAR(M1628)),1)),O1628-(O1628-INDEX(Table2xAcq.1[],_xlfn.AGGREGATE(15,6,(ROW(Tableyear1[])-ROW(INDEX(Tableyear1[],1,1))+1)/(YEAR(Tableyear1[])=YEAR(M1628)),1)))*$C$25,O1628+MAX($Q$2:Q1628)*$C$19),O1628)*($J1629/$J1628)</f>
        <v/>
      </c>
      <c r="P1629" s="108">
        <f t="array" ref="P1629">IF(YEAR(M1629)&lt;&gt;YEAR(M1628),IF(O1628&gt;INDEX(Table2xAcq.1[],_xlfn.AGGREGATE(15,6,(ROW(Tableyear1[])-ROW(INDEX(Tableyear1[],1,1))+1)/(YEAR(Tableyear1[])=YEAR(M1628)),1)),P1628+(O1628-INDEX(Table2xAcq.1[],_xlfn.AGGREGATE(15,6,(ROW(Tableyear1[])-ROW(INDEX(Tableyear1[],1,1))+1)/(YEAR(Tableyear1[])=YEAR(M1628)),1)))*$C$25,P1628-MAX($Q$2:Q1628)*$C$19),P1628)*(1+Tbill_YTM)^(1/52)</f>
        <v/>
      </c>
      <c r="Q1629" s="72">
        <f>SUM(N1629:P1629)</f>
        <v/>
      </c>
      <c r="R1629" s="72">
        <f>IF(YEAR(M1629)&lt;&gt;YEAR(M1628), R1628*EXP($C$20/52)+(-MAX(Q$2:Q1628)*$C$19), R1628*EXP($C$20/52))</f>
        <v/>
      </c>
      <c r="S1629" s="73">
        <f>Q1629/-R1629</f>
        <v/>
      </c>
      <c r="T1629" s="67" t="n"/>
      <c r="U1629" s="67" t="n"/>
      <c r="V1629" s="67" t="n"/>
    </row>
    <row r="1630">
      <c r="H1630" s="104" t="n">
        <v>42716</v>
      </c>
      <c r="I1630" s="105" t="n">
        <v>4914.85986328125</v>
      </c>
      <c r="J1630" s="106" t="n">
        <v>10.83127784729</v>
      </c>
      <c r="K1630" s="107">
        <f>K1629*(1+Tbill_YTM)^(1/52)</f>
        <v/>
      </c>
      <c r="L1630" s="67" t="n"/>
      <c r="M1630" s="104" t="n">
        <v>42716</v>
      </c>
      <c r="N1630" s="108">
        <f>N1629*($I1630/$I1629)</f>
        <v/>
      </c>
      <c r="O1630" s="108">
        <f t="array" ref="O1630">IF(YEAR(M1630)&lt;&gt;YEAR(M1629),IF(O1629&gt;INDEX(Table2xAcq.1[],_xlfn.AGGREGATE(15,6,(ROW(Tableyear1[])-ROW(INDEX(Tableyear1[],1,1))+1)/(YEAR(Tableyear1[])=YEAR(M1629)),1)),O1629-(O1629-INDEX(Table2xAcq.1[],_xlfn.AGGREGATE(15,6,(ROW(Tableyear1[])-ROW(INDEX(Tableyear1[],1,1))+1)/(YEAR(Tableyear1[])=YEAR(M1629)),1)))*$C$25,O1629+MAX($Q$2:Q1629)*$C$19),O1629)*($J1630/$J1629)</f>
        <v/>
      </c>
      <c r="P1630" s="108">
        <f t="array" ref="P1630">IF(YEAR(M1630)&lt;&gt;YEAR(M1629),IF(O1629&gt;INDEX(Table2xAcq.1[],_xlfn.AGGREGATE(15,6,(ROW(Tableyear1[])-ROW(INDEX(Tableyear1[],1,1))+1)/(YEAR(Tableyear1[])=YEAR(M1629)),1)),P1629+(O1629-INDEX(Table2xAcq.1[],_xlfn.AGGREGATE(15,6,(ROW(Tableyear1[])-ROW(INDEX(Tableyear1[],1,1))+1)/(YEAR(Tableyear1[])=YEAR(M1629)),1)))*$C$25,P1629-MAX($Q$2:Q1629)*$C$19),P1629)*(1+Tbill_YTM)^(1/52)</f>
        <v/>
      </c>
      <c r="Q1630" s="72">
        <f>SUM(N1630:P1630)</f>
        <v/>
      </c>
      <c r="R1630" s="72">
        <f>IF(YEAR(M1630)&lt;&gt;YEAR(M1629), R1629*EXP($C$20/52)+(-MAX(Q$2:Q1629)*$C$19), R1629*EXP($C$20/52))</f>
        <v/>
      </c>
      <c r="S1630" s="73">
        <f>Q1630/-R1630</f>
        <v/>
      </c>
      <c r="T1630" s="67" t="n"/>
      <c r="U1630" s="67" t="n"/>
      <c r="V1630" s="67" t="n"/>
    </row>
    <row r="1631">
      <c r="H1631" s="104" t="n">
        <v>42723</v>
      </c>
      <c r="I1631" s="105" t="n">
        <v>4940.02001953125</v>
      </c>
      <c r="J1631" s="106" t="n">
        <v>10.921251296997</v>
      </c>
      <c r="K1631" s="107">
        <f>K1630*(1+Tbill_YTM)^(1/52)</f>
        <v/>
      </c>
      <c r="L1631" s="67" t="n"/>
      <c r="M1631" s="104" t="n">
        <v>42723</v>
      </c>
      <c r="N1631" s="108">
        <f>N1630*($I1631/$I1630)</f>
        <v/>
      </c>
      <c r="O1631" s="108">
        <f t="array" ref="O1631">IF(YEAR(M1631)&lt;&gt;YEAR(M1630),IF(O1630&gt;INDEX(Table2xAcq.1[],_xlfn.AGGREGATE(15,6,(ROW(Tableyear1[])-ROW(INDEX(Tableyear1[],1,1))+1)/(YEAR(Tableyear1[])=YEAR(M1630)),1)),O1630-(O1630-INDEX(Table2xAcq.1[],_xlfn.AGGREGATE(15,6,(ROW(Tableyear1[])-ROW(INDEX(Tableyear1[],1,1))+1)/(YEAR(Tableyear1[])=YEAR(M1630)),1)))*$C$25,O1630+MAX($Q$2:Q1630)*$C$19),O1630)*($J1631/$J1630)</f>
        <v/>
      </c>
      <c r="P1631" s="108">
        <f t="array" ref="P1631">IF(YEAR(M1631)&lt;&gt;YEAR(M1630),IF(O1630&gt;INDEX(Table2xAcq.1[],_xlfn.AGGREGATE(15,6,(ROW(Tableyear1[])-ROW(INDEX(Tableyear1[],1,1))+1)/(YEAR(Tableyear1[])=YEAR(M1630)),1)),P1630+(O1630-INDEX(Table2xAcq.1[],_xlfn.AGGREGATE(15,6,(ROW(Tableyear1[])-ROW(INDEX(Tableyear1[],1,1))+1)/(YEAR(Tableyear1[])=YEAR(M1630)),1)))*$C$25,P1630-MAX($Q$2:Q1630)*$C$19),P1630)*(1+Tbill_YTM)^(1/52)</f>
        <v/>
      </c>
      <c r="Q1631" s="72">
        <f>SUM(N1631:P1631)</f>
        <v/>
      </c>
      <c r="R1631" s="72">
        <f>IF(YEAR(M1631)&lt;&gt;YEAR(M1630), R1630*EXP($C$20/52)+(-MAX(Q$2:Q1630)*$C$19), R1630*EXP($C$20/52))</f>
        <v/>
      </c>
      <c r="S1631" s="73">
        <f>Q1631/-R1631</f>
        <v/>
      </c>
      <c r="T1631" s="67" t="n"/>
      <c r="U1631" s="67" t="n"/>
      <c r="V1631" s="67" t="n"/>
    </row>
    <row r="1632" ht="17.5" customHeight="1" s="15">
      <c r="A1632" s="4" t="n"/>
      <c r="G1632" s="110" t="inlineStr">
        <is>
          <t>year-end</t>
        </is>
      </c>
      <c r="H1632" s="111" t="n">
        <v>42730</v>
      </c>
      <c r="I1632" s="112" t="n">
        <v>4863.6201171875</v>
      </c>
      <c r="J1632" s="113" t="n">
        <v>10.6213760375976</v>
      </c>
      <c r="K1632" s="114">
        <f>K1631*(1+Tbill_YTM)^(1/52)</f>
        <v/>
      </c>
      <c r="L1632" s="114" t="n"/>
      <c r="M1632" s="111" t="n">
        <v>42730</v>
      </c>
      <c r="N1632" s="118">
        <f>N1631*($I1632/$I1631)</f>
        <v/>
      </c>
      <c r="O1632" s="115">
        <f t="array" ref="O1632">IF(YEAR(M1632)&lt;&gt;YEAR(M1631),IF(O1631&gt;INDEX(Table2xAcq.1[],_xlfn.AGGREGATE(15,6,(ROW(Tableyear1[])-ROW(INDEX(Tableyear1[],1,1))+1)/(YEAR(Tableyear1[])=YEAR(M1631)),1)),O1631-(O1631-INDEX(Table2xAcq.1[],_xlfn.AGGREGATE(15,6,(ROW(Tableyear1[])-ROW(INDEX(Tableyear1[],1,1))+1)/(YEAR(Tableyear1[])=YEAR(M1631)),1)))*$C$25,O1631+MAX($Q$2:Q1631)*$C$19),O1631)*($J1632/$J1631)</f>
        <v/>
      </c>
      <c r="P1632" s="115">
        <f t="array" ref="P1632">IF(YEAR(M1632)&lt;&gt;YEAR(M1631),IF(O1631&gt;INDEX(Table2xAcq.1[],_xlfn.AGGREGATE(15,6,(ROW(Tableyear1[])-ROW(INDEX(Tableyear1[],1,1))+1)/(YEAR(Tableyear1[])=YEAR(M1631)),1)),P1631+(O1631-INDEX(Table2xAcq.1[],_xlfn.AGGREGATE(15,6,(ROW(Tableyear1[])-ROW(INDEX(Tableyear1[],1,1))+1)/(YEAR(Tableyear1[])=YEAR(M1631)),1)))*$C$25,P1631-MAX($Q$2:Q1631)*$C$19),P1631)*(1+Tbill_YTM)^(1/52)</f>
        <v/>
      </c>
      <c r="Q1632" s="116">
        <f>SUM(N1632:P1632)</f>
        <v/>
      </c>
      <c r="R1632" s="119">
        <f>IF(YEAR(M1632)&lt;&gt;YEAR(M1631), R1631*EXP($C$20/52)+(-MAX(Q$2:Q1631)*$C$19), R1631*EXP($C$20/52))</f>
        <v/>
      </c>
      <c r="S1632" s="117">
        <f>Q1632/-R1632</f>
        <v/>
      </c>
      <c r="T1632" s="110" t="n"/>
      <c r="U1632" s="110" t="n"/>
      <c r="V1632" s="110" t="n"/>
    </row>
    <row r="1633" ht="17.5" customHeight="1" s="15">
      <c r="H1633" s="104" t="n">
        <v>42737</v>
      </c>
      <c r="I1633" s="105" t="n">
        <v>5007.080078125</v>
      </c>
      <c r="J1633" s="106" t="n">
        <v>11.2343378067016</v>
      </c>
      <c r="K1633" s="107">
        <f>K1632*(1+Tbill_YTM)^(1/52)</f>
        <v/>
      </c>
      <c r="L1633" s="67" t="n"/>
      <c r="M1633" s="104" t="n">
        <v>42737</v>
      </c>
      <c r="N1633" s="108">
        <f>N1632*($I1633/$I1632)</f>
        <v/>
      </c>
      <c r="O1633" s="108">
        <f t="array" ref="O1633">IF(YEAR(M1633)&lt;&gt;YEAR(M1632),IF(O1632&gt;INDEX(Table2xAcq.1[],_xlfn.AGGREGATE(15,6,(ROW(Tableyear1[])-ROW(INDEX(Tableyear1[],1,1))+1)/(YEAR(Tableyear1[])=YEAR(M1632)),1)),O1632-(O1632-INDEX(Table2xAcq.1[],_xlfn.AGGREGATE(15,6,(ROW(Tableyear1[])-ROW(INDEX(Tableyear1[],1,1))+1)/(YEAR(Tableyear1[])=YEAR(M1632)),1)))*$C$25,O1632+MAX($Q$2:Q1632)*$C$19),O1632)*($J1633/$J1632)</f>
        <v/>
      </c>
      <c r="P1633" s="108">
        <f t="array" ref="P1633">IF(YEAR(M1633)&lt;&gt;YEAR(M1632),IF(O1632&gt;INDEX(Table2xAcq.1[],_xlfn.AGGREGATE(15,6,(ROW(Tableyear1[])-ROW(INDEX(Tableyear1[],1,1))+1)/(YEAR(Tableyear1[])=YEAR(M1632)),1)),P1632+(O1632-INDEX(Table2xAcq.1[],_xlfn.AGGREGATE(15,6,(ROW(Tableyear1[])-ROW(INDEX(Tableyear1[],1,1))+1)/(YEAR(Tableyear1[])=YEAR(M1632)),1)))*$C$25,P1632-MAX($Q$2:Q1632)*$C$19),P1632)*(1+Tbill_YTM)^(1/52)</f>
        <v/>
      </c>
      <c r="Q1633" s="72">
        <f>SUM(N1633:P1633)</f>
        <v/>
      </c>
      <c r="R1633" s="72">
        <f>IF(YEAR(M1633)&lt;&gt;YEAR(M1632), R1632*EXP($C$20/52)+(-MAX(Q$2:Q1632)*$C$19), R1632*EXP($C$20/52))</f>
        <v/>
      </c>
      <c r="S1633" s="73">
        <f>Q1633/-R1633</f>
        <v/>
      </c>
      <c r="T1633" s="67" t="n"/>
      <c r="U1633" s="67" t="n"/>
      <c r="V1633" s="67" t="n"/>
    </row>
    <row r="1634">
      <c r="H1634" s="104" t="n">
        <v>42744</v>
      </c>
      <c r="I1634" s="105" t="n">
        <v>5059.509765625</v>
      </c>
      <c r="J1634" s="106" t="n">
        <v>11.4588041305542</v>
      </c>
      <c r="K1634" s="107">
        <f>K1633*(1+Tbill_YTM)^(1/52)</f>
        <v/>
      </c>
      <c r="L1634" s="67" t="n"/>
      <c r="M1634" s="104" t="n">
        <v>42744</v>
      </c>
      <c r="N1634" s="108">
        <f>N1633*($I1634/$I1633)</f>
        <v/>
      </c>
      <c r="O1634" s="108">
        <f t="array" ref="O1634">IF(YEAR(M1634)&lt;&gt;YEAR(M1633),IF(O1633&gt;INDEX(Table2xAcq.1[],_xlfn.AGGREGATE(15,6,(ROW(Tableyear1[])-ROW(INDEX(Tableyear1[],1,1))+1)/(YEAR(Tableyear1[])=YEAR(M1633)),1)),O1633-(O1633-INDEX(Table2xAcq.1[],_xlfn.AGGREGATE(15,6,(ROW(Tableyear1[])-ROW(INDEX(Tableyear1[],1,1))+1)/(YEAR(Tableyear1[])=YEAR(M1633)),1)))*$C$25,O1633+MAX($Q$2:Q1633)*$C$19),O1633)*($J1634/$J1633)</f>
        <v/>
      </c>
      <c r="P1634" s="108">
        <f t="array" ref="P1634">IF(YEAR(M1634)&lt;&gt;YEAR(M1633),IF(O1633&gt;INDEX(Table2xAcq.1[],_xlfn.AGGREGATE(15,6,(ROW(Tableyear1[])-ROW(INDEX(Tableyear1[],1,1))+1)/(YEAR(Tableyear1[])=YEAR(M1633)),1)),P1633+(O1633-INDEX(Table2xAcq.1[],_xlfn.AGGREGATE(15,6,(ROW(Tableyear1[])-ROW(INDEX(Tableyear1[],1,1))+1)/(YEAR(Tableyear1[])=YEAR(M1633)),1)))*$C$25,P1633-MAX($Q$2:Q1633)*$C$19),P1633)*(1+Tbill_YTM)^(1/52)</f>
        <v/>
      </c>
      <c r="Q1634" s="72">
        <f>SUM(N1634:P1634)</f>
        <v/>
      </c>
      <c r="R1634" s="72">
        <f>IF(YEAR(M1634)&lt;&gt;YEAR(M1633), R1633*EXP($C$20/52)+(-MAX(Q$2:Q1633)*$C$19), R1633*EXP($C$20/52))</f>
        <v/>
      </c>
      <c r="S1634" s="73">
        <f>Q1634/-R1634</f>
        <v/>
      </c>
      <c r="T1634" s="67" t="n"/>
      <c r="U1634" s="67" t="n"/>
      <c r="V1634" s="67" t="n"/>
    </row>
    <row r="1635">
      <c r="H1635" s="104" t="n">
        <v>42751</v>
      </c>
      <c r="I1635" s="105" t="n">
        <v>5063.2001953125</v>
      </c>
      <c r="J1635" s="106" t="n">
        <v>11.4711351394653</v>
      </c>
      <c r="K1635" s="107">
        <f>K1634*(1+Tbill_YTM)^(1/52)</f>
        <v/>
      </c>
      <c r="L1635" s="67" t="n"/>
      <c r="M1635" s="104" t="n">
        <v>42751</v>
      </c>
      <c r="N1635" s="108">
        <f>N1634*($I1635/$I1634)</f>
        <v/>
      </c>
      <c r="O1635" s="108">
        <f t="array" ref="O1635">IF(YEAR(M1635)&lt;&gt;YEAR(M1634),IF(O1634&gt;INDEX(Table2xAcq.1[],_xlfn.AGGREGATE(15,6,(ROW(Tableyear1[])-ROW(INDEX(Tableyear1[],1,1))+1)/(YEAR(Tableyear1[])=YEAR(M1634)),1)),O1634-(O1634-INDEX(Table2xAcq.1[],_xlfn.AGGREGATE(15,6,(ROW(Tableyear1[])-ROW(INDEX(Tableyear1[],1,1))+1)/(YEAR(Tableyear1[])=YEAR(M1634)),1)))*$C$25,O1634+MAX($Q$2:Q1634)*$C$19),O1634)*($J1635/$J1634)</f>
        <v/>
      </c>
      <c r="P1635" s="108">
        <f t="array" ref="P1635">IF(YEAR(M1635)&lt;&gt;YEAR(M1634),IF(O1634&gt;INDEX(Table2xAcq.1[],_xlfn.AGGREGATE(15,6,(ROW(Tableyear1[])-ROW(INDEX(Tableyear1[],1,1))+1)/(YEAR(Tableyear1[])=YEAR(M1634)),1)),P1634+(O1634-INDEX(Table2xAcq.1[],_xlfn.AGGREGATE(15,6,(ROW(Tableyear1[])-ROW(INDEX(Tableyear1[],1,1))+1)/(YEAR(Tableyear1[])=YEAR(M1634)),1)))*$C$25,P1634-MAX($Q$2:Q1634)*$C$19),P1634)*(1+Tbill_YTM)^(1/52)</f>
        <v/>
      </c>
      <c r="Q1635" s="72">
        <f>SUM(N1635:P1635)</f>
        <v/>
      </c>
      <c r="R1635" s="72">
        <f>IF(YEAR(M1635)&lt;&gt;YEAR(M1634), R1634*EXP($C$20/52)+(-MAX(Q$2:Q1634)*$C$19), R1634*EXP($C$20/52))</f>
        <v/>
      </c>
      <c r="S1635" s="73">
        <f>Q1635/-R1635</f>
        <v/>
      </c>
      <c r="T1635" s="67" t="n"/>
      <c r="U1635" s="67" t="n"/>
      <c r="V1635" s="67" t="n"/>
    </row>
    <row r="1636">
      <c r="H1636" s="104" t="n">
        <v>42758</v>
      </c>
      <c r="I1636" s="105" t="n">
        <v>5168.06005859375</v>
      </c>
      <c r="J1636" s="106" t="n">
        <v>11.9410314559936</v>
      </c>
      <c r="K1636" s="107">
        <f>K1635*(1+Tbill_YTM)^(1/52)</f>
        <v/>
      </c>
      <c r="L1636" s="67" t="n"/>
      <c r="M1636" s="104" t="n">
        <v>42758</v>
      </c>
      <c r="N1636" s="108">
        <f>N1635*($I1636/$I1635)</f>
        <v/>
      </c>
      <c r="O1636" s="108">
        <f t="array" ref="O1636">IF(YEAR(M1636)&lt;&gt;YEAR(M1635),IF(O1635&gt;INDEX(Table2xAcq.1[],_xlfn.AGGREGATE(15,6,(ROW(Tableyear1[])-ROW(INDEX(Tableyear1[],1,1))+1)/(YEAR(Tableyear1[])=YEAR(M1635)),1)),O1635-(O1635-INDEX(Table2xAcq.1[],_xlfn.AGGREGATE(15,6,(ROW(Tableyear1[])-ROW(INDEX(Tableyear1[],1,1))+1)/(YEAR(Tableyear1[])=YEAR(M1635)),1)))*$C$25,O1635+MAX($Q$2:Q1635)*$C$19),O1635)*($J1636/$J1635)</f>
        <v/>
      </c>
      <c r="P1636" s="108">
        <f t="array" ref="P1636">IF(YEAR(M1636)&lt;&gt;YEAR(M1635),IF(O1635&gt;INDEX(Table2xAcq.1[],_xlfn.AGGREGATE(15,6,(ROW(Tableyear1[])-ROW(INDEX(Tableyear1[],1,1))+1)/(YEAR(Tableyear1[])=YEAR(M1635)),1)),P1635+(O1635-INDEX(Table2xAcq.1[],_xlfn.AGGREGATE(15,6,(ROW(Tableyear1[])-ROW(INDEX(Tableyear1[],1,1))+1)/(YEAR(Tableyear1[])=YEAR(M1635)),1)))*$C$25,P1635-MAX($Q$2:Q1635)*$C$19),P1635)*(1+Tbill_YTM)^(1/52)</f>
        <v/>
      </c>
      <c r="Q1636" s="72">
        <f>SUM(N1636:P1636)</f>
        <v/>
      </c>
      <c r="R1636" s="72">
        <f>IF(YEAR(M1636)&lt;&gt;YEAR(M1635), R1635*EXP($C$20/52)+(-MAX(Q$2:Q1635)*$C$19), R1635*EXP($C$20/52))</f>
        <v/>
      </c>
      <c r="S1636" s="73">
        <f>Q1636/-R1636</f>
        <v/>
      </c>
      <c r="T1636" s="67" t="n"/>
      <c r="U1636" s="67" t="n"/>
      <c r="V1636" s="67" t="n"/>
    </row>
    <row r="1637">
      <c r="H1637" s="104" t="n">
        <v>42765</v>
      </c>
      <c r="I1637" s="105" t="n">
        <v>5161.60009765625</v>
      </c>
      <c r="J1637" s="106" t="n">
        <v>11.912667274475</v>
      </c>
      <c r="K1637" s="107">
        <f>K1636*(1+Tbill_YTM)^(1/52)</f>
        <v/>
      </c>
      <c r="L1637" s="67" t="n"/>
      <c r="M1637" s="104" t="n">
        <v>42765</v>
      </c>
      <c r="N1637" s="108">
        <f>N1636*($I1637/$I1636)</f>
        <v/>
      </c>
      <c r="O1637" s="108">
        <f t="array" ref="O1637">IF(YEAR(M1637)&lt;&gt;YEAR(M1636),IF(O1636&gt;INDEX(Table2xAcq.1[],_xlfn.AGGREGATE(15,6,(ROW(Tableyear1[])-ROW(INDEX(Tableyear1[],1,1))+1)/(YEAR(Tableyear1[])=YEAR(M1636)),1)),O1636-(O1636-INDEX(Table2xAcq.1[],_xlfn.AGGREGATE(15,6,(ROW(Tableyear1[])-ROW(INDEX(Tableyear1[],1,1))+1)/(YEAR(Tableyear1[])=YEAR(M1636)),1)))*$C$25,O1636+MAX($Q$2:Q1636)*$C$19),O1636)*($J1637/$J1636)</f>
        <v/>
      </c>
      <c r="P1637" s="108">
        <f t="array" ref="P1637">IF(YEAR(M1637)&lt;&gt;YEAR(M1636),IF(O1636&gt;INDEX(Table2xAcq.1[],_xlfn.AGGREGATE(15,6,(ROW(Tableyear1[])-ROW(INDEX(Tableyear1[],1,1))+1)/(YEAR(Tableyear1[])=YEAR(M1636)),1)),P1636+(O1636-INDEX(Table2xAcq.1[],_xlfn.AGGREGATE(15,6,(ROW(Tableyear1[])-ROW(INDEX(Tableyear1[],1,1))+1)/(YEAR(Tableyear1[])=YEAR(M1636)),1)))*$C$25,P1636-MAX($Q$2:Q1636)*$C$19),P1636)*(1+Tbill_YTM)^(1/52)</f>
        <v/>
      </c>
      <c r="Q1637" s="72">
        <f>SUM(N1637:P1637)</f>
        <v/>
      </c>
      <c r="R1637" s="72">
        <f>IF(YEAR(M1637)&lt;&gt;YEAR(M1636), R1636*EXP($C$20/52)+(-MAX(Q$2:Q1636)*$C$19), R1636*EXP($C$20/52))</f>
        <v/>
      </c>
      <c r="S1637" s="73">
        <f>Q1637/-R1637</f>
        <v/>
      </c>
      <c r="T1637" s="67" t="n"/>
      <c r="U1637" s="67" t="n"/>
      <c r="V1637" s="67" t="n"/>
    </row>
    <row r="1638">
      <c r="H1638" s="104" t="n">
        <v>42772</v>
      </c>
      <c r="I1638" s="105" t="n">
        <v>5226.68994140625</v>
      </c>
      <c r="J1638" s="106" t="n">
        <v>12.2382640838623</v>
      </c>
      <c r="K1638" s="107">
        <f>K1637*(1+Tbill_YTM)^(1/52)</f>
        <v/>
      </c>
      <c r="L1638" s="67" t="n"/>
      <c r="M1638" s="104" t="n">
        <v>42772</v>
      </c>
      <c r="N1638" s="108">
        <f>N1637*($I1638/$I1637)</f>
        <v/>
      </c>
      <c r="O1638" s="108">
        <f t="array" ref="O1638">IF(YEAR(M1638)&lt;&gt;YEAR(M1637),IF(O1637&gt;INDEX(Table2xAcq.1[],_xlfn.AGGREGATE(15,6,(ROW(Tableyear1[])-ROW(INDEX(Tableyear1[],1,1))+1)/(YEAR(Tableyear1[])=YEAR(M1637)),1)),O1637-(O1637-INDEX(Table2xAcq.1[],_xlfn.AGGREGATE(15,6,(ROW(Tableyear1[])-ROW(INDEX(Tableyear1[],1,1))+1)/(YEAR(Tableyear1[])=YEAR(M1637)),1)))*$C$25,O1637+MAX($Q$2:Q1637)*$C$19),O1637)*($J1638/$J1637)</f>
        <v/>
      </c>
      <c r="P1638" s="108">
        <f t="array" ref="P1638">IF(YEAR(M1638)&lt;&gt;YEAR(M1637),IF(O1637&gt;INDEX(Table2xAcq.1[],_xlfn.AGGREGATE(15,6,(ROW(Tableyear1[])-ROW(INDEX(Tableyear1[],1,1))+1)/(YEAR(Tableyear1[])=YEAR(M1637)),1)),P1637+(O1637-INDEX(Table2xAcq.1[],_xlfn.AGGREGATE(15,6,(ROW(Tableyear1[])-ROW(INDEX(Tableyear1[],1,1))+1)/(YEAR(Tableyear1[])=YEAR(M1637)),1)))*$C$25,P1637-MAX($Q$2:Q1637)*$C$19),P1637)*(1+Tbill_YTM)^(1/52)</f>
        <v/>
      </c>
      <c r="Q1638" s="72">
        <f>SUM(N1638:P1638)</f>
        <v/>
      </c>
      <c r="R1638" s="72">
        <f>IF(YEAR(M1638)&lt;&gt;YEAR(M1637), R1637*EXP($C$20/52)+(-MAX(Q$2:Q1637)*$C$19), R1637*EXP($C$20/52))</f>
        <v/>
      </c>
      <c r="S1638" s="73">
        <f>Q1638/-R1638</f>
        <v/>
      </c>
      <c r="T1638" s="67" t="n"/>
      <c r="U1638" s="67" t="n"/>
      <c r="V1638" s="67" t="n"/>
    </row>
    <row r="1639">
      <c r="E1639" s="4" t="n"/>
      <c r="F1639" s="4" t="n"/>
      <c r="H1639" s="104" t="n">
        <v>42779</v>
      </c>
      <c r="I1639" s="105" t="n">
        <v>5324.72021484375</v>
      </c>
      <c r="J1639" s="106" t="n">
        <v>12.705693244934</v>
      </c>
      <c r="K1639" s="107">
        <f>K1638*(1+Tbill_YTM)^(1/52)</f>
        <v/>
      </c>
      <c r="L1639" s="67" t="n"/>
      <c r="M1639" s="104" t="n">
        <v>42779</v>
      </c>
      <c r="N1639" s="108">
        <f>N1638*($I1639/$I1638)</f>
        <v/>
      </c>
      <c r="O1639" s="108">
        <f t="array" ref="O1639">IF(YEAR(M1639)&lt;&gt;YEAR(M1638),IF(O1638&gt;INDEX(Table2xAcq.1[],_xlfn.AGGREGATE(15,6,(ROW(Tableyear1[])-ROW(INDEX(Tableyear1[],1,1))+1)/(YEAR(Tableyear1[])=YEAR(M1638)),1)),O1638-(O1638-INDEX(Table2xAcq.1[],_xlfn.AGGREGATE(15,6,(ROW(Tableyear1[])-ROW(INDEX(Tableyear1[],1,1))+1)/(YEAR(Tableyear1[])=YEAR(M1638)),1)))*$C$25,O1638+MAX($Q$2:Q1638)*$C$19),O1638)*($J1639/$J1638)</f>
        <v/>
      </c>
      <c r="P1639" s="108">
        <f t="array" ref="P1639">IF(YEAR(M1639)&lt;&gt;YEAR(M1638),IF(O1638&gt;INDEX(Table2xAcq.1[],_xlfn.AGGREGATE(15,6,(ROW(Tableyear1[])-ROW(INDEX(Tableyear1[],1,1))+1)/(YEAR(Tableyear1[])=YEAR(M1638)),1)),P1638+(O1638-INDEX(Table2xAcq.1[],_xlfn.AGGREGATE(15,6,(ROW(Tableyear1[])-ROW(INDEX(Tableyear1[],1,1))+1)/(YEAR(Tableyear1[])=YEAR(M1638)),1)))*$C$25,P1638-MAX($Q$2:Q1638)*$C$19),P1638)*(1+Tbill_YTM)^(1/52)</f>
        <v/>
      </c>
      <c r="Q1639" s="72">
        <f>SUM(N1639:P1639)</f>
        <v/>
      </c>
      <c r="R1639" s="72">
        <f>IF(YEAR(M1639)&lt;&gt;YEAR(M1638), R1638*EXP($C$20/52)+(-MAX(Q$2:Q1638)*$C$19), R1638*EXP($C$20/52))</f>
        <v/>
      </c>
      <c r="S1639" s="73">
        <f>Q1639/-R1639</f>
        <v/>
      </c>
      <c r="T1639" s="67" t="n"/>
      <c r="U1639" s="67" t="n"/>
      <c r="V1639" s="67" t="n"/>
    </row>
    <row r="1640">
      <c r="B1640" s="27" t="n"/>
      <c r="C1640" s="4" t="n"/>
      <c r="D1640" s="4" t="n"/>
      <c r="H1640" s="104" t="n">
        <v>42786</v>
      </c>
      <c r="I1640" s="105" t="n">
        <v>5343.31005859375</v>
      </c>
      <c r="J1640" s="106" t="n">
        <v>12.7846250534057</v>
      </c>
      <c r="K1640" s="107">
        <f>K1639*(1+Tbill_YTM)^(1/52)</f>
        <v/>
      </c>
      <c r="L1640" s="67" t="n"/>
      <c r="M1640" s="104" t="n">
        <v>42786</v>
      </c>
      <c r="N1640" s="108">
        <f>N1639*($I1640/$I1639)</f>
        <v/>
      </c>
      <c r="O1640" s="108">
        <f t="array" ref="O1640">IF(YEAR(M1640)&lt;&gt;YEAR(M1639),IF(O1639&gt;INDEX(Table2xAcq.1[],_xlfn.AGGREGATE(15,6,(ROW(Tableyear1[])-ROW(INDEX(Tableyear1[],1,1))+1)/(YEAR(Tableyear1[])=YEAR(M1639)),1)),O1639-(O1639-INDEX(Table2xAcq.1[],_xlfn.AGGREGATE(15,6,(ROW(Tableyear1[])-ROW(INDEX(Tableyear1[],1,1))+1)/(YEAR(Tableyear1[])=YEAR(M1639)),1)))*$C$25,O1639+MAX($Q$2:Q1639)*$C$19),O1639)*($J1640/$J1639)</f>
        <v/>
      </c>
      <c r="P1640" s="108">
        <f t="array" ref="P1640">IF(YEAR(M1640)&lt;&gt;YEAR(M1639),IF(O1639&gt;INDEX(Table2xAcq.1[],_xlfn.AGGREGATE(15,6,(ROW(Tableyear1[])-ROW(INDEX(Tableyear1[],1,1))+1)/(YEAR(Tableyear1[])=YEAR(M1639)),1)),P1639+(O1639-INDEX(Table2xAcq.1[],_xlfn.AGGREGATE(15,6,(ROW(Tableyear1[])-ROW(INDEX(Tableyear1[],1,1))+1)/(YEAR(Tableyear1[])=YEAR(M1639)),1)))*$C$25,P1639-MAX($Q$2:Q1639)*$C$19),P1639)*(1+Tbill_YTM)^(1/52)</f>
        <v/>
      </c>
      <c r="Q1640" s="72">
        <f>SUM(N1640:P1640)</f>
        <v/>
      </c>
      <c r="R1640" s="72">
        <f>IF(YEAR(M1640)&lt;&gt;YEAR(M1639), R1639*EXP($C$20/52)+(-MAX(Q$2:Q1639)*$C$19), R1639*EXP($C$20/52))</f>
        <v/>
      </c>
      <c r="S1640" s="73">
        <f>Q1640/-R1640</f>
        <v/>
      </c>
      <c r="T1640" s="67" t="n"/>
      <c r="U1640" s="67" t="n"/>
      <c r="V1640" s="67" t="n"/>
    </row>
    <row r="1641">
      <c r="H1641" s="104" t="n">
        <v>42793</v>
      </c>
      <c r="I1641" s="105" t="n">
        <v>5373.47998046875</v>
      </c>
      <c r="J1641" s="106" t="n">
        <v>12.9313907623291</v>
      </c>
      <c r="K1641" s="107">
        <f>K1640*(1+Tbill_YTM)^(1/52)</f>
        <v/>
      </c>
      <c r="L1641" s="67" t="n"/>
      <c r="M1641" s="104" t="n">
        <v>42793</v>
      </c>
      <c r="N1641" s="108">
        <f>N1640*($I1641/$I1640)</f>
        <v/>
      </c>
      <c r="O1641" s="108">
        <f t="array" ref="O1641">IF(YEAR(M1641)&lt;&gt;YEAR(M1640),IF(O1640&gt;INDEX(Table2xAcq.1[],_xlfn.AGGREGATE(15,6,(ROW(Tableyear1[])-ROW(INDEX(Tableyear1[],1,1))+1)/(YEAR(Tableyear1[])=YEAR(M1640)),1)),O1640-(O1640-INDEX(Table2xAcq.1[],_xlfn.AGGREGATE(15,6,(ROW(Tableyear1[])-ROW(INDEX(Tableyear1[],1,1))+1)/(YEAR(Tableyear1[])=YEAR(M1640)),1)))*$C$25,O1640+MAX($Q$2:Q1640)*$C$19),O1640)*($J1641/$J1640)</f>
        <v/>
      </c>
      <c r="P1641" s="108">
        <f t="array" ref="P1641">IF(YEAR(M1641)&lt;&gt;YEAR(M1640),IF(O1640&gt;INDEX(Table2xAcq.1[],_xlfn.AGGREGATE(15,6,(ROW(Tableyear1[])-ROW(INDEX(Tableyear1[],1,1))+1)/(YEAR(Tableyear1[])=YEAR(M1640)),1)),P1640+(O1640-INDEX(Table2xAcq.1[],_xlfn.AGGREGATE(15,6,(ROW(Tableyear1[])-ROW(INDEX(Tableyear1[],1,1))+1)/(YEAR(Tableyear1[])=YEAR(M1640)),1)))*$C$25,P1640-MAX($Q$2:Q1640)*$C$19),P1640)*(1+Tbill_YTM)^(1/52)</f>
        <v/>
      </c>
      <c r="Q1641" s="72">
        <f>SUM(N1641:P1641)</f>
        <v/>
      </c>
      <c r="R1641" s="72">
        <f>IF(YEAR(M1641)&lt;&gt;YEAR(M1640), R1640*EXP($C$20/52)+(-MAX(Q$2:Q1640)*$C$19), R1640*EXP($C$20/52))</f>
        <v/>
      </c>
      <c r="S1641" s="73">
        <f>Q1641/-R1641</f>
        <v/>
      </c>
      <c r="T1641" s="67" t="n"/>
      <c r="U1641" s="67" t="n"/>
      <c r="V1641" s="67" t="n"/>
    </row>
    <row r="1642">
      <c r="H1642" s="104" t="n">
        <v>42800</v>
      </c>
      <c r="I1642" s="105" t="n">
        <v>5385.89990234375</v>
      </c>
      <c r="J1642" s="106" t="n">
        <v>12.9992237091064</v>
      </c>
      <c r="K1642" s="107">
        <f>K1641*(1+Tbill_YTM)^(1/52)</f>
        <v/>
      </c>
      <c r="L1642" s="67" t="n"/>
      <c r="M1642" s="104" t="n">
        <v>42800</v>
      </c>
      <c r="N1642" s="108">
        <f>N1641*($I1642/$I1641)</f>
        <v/>
      </c>
      <c r="O1642" s="108">
        <f t="array" ref="O1642">IF(YEAR(M1642)&lt;&gt;YEAR(M1641),IF(O1641&gt;INDEX(Table2xAcq.1[],_xlfn.AGGREGATE(15,6,(ROW(Tableyear1[])-ROW(INDEX(Tableyear1[],1,1))+1)/(YEAR(Tableyear1[])=YEAR(M1641)),1)),O1641-(O1641-INDEX(Table2xAcq.1[],_xlfn.AGGREGATE(15,6,(ROW(Tableyear1[])-ROW(INDEX(Tableyear1[],1,1))+1)/(YEAR(Tableyear1[])=YEAR(M1641)),1)))*$C$25,O1641+MAX($Q$2:Q1641)*$C$19),O1641)*($J1642/$J1641)</f>
        <v/>
      </c>
      <c r="P1642" s="108">
        <f t="array" ref="P1642">IF(YEAR(M1642)&lt;&gt;YEAR(M1641),IF(O1641&gt;INDEX(Table2xAcq.1[],_xlfn.AGGREGATE(15,6,(ROW(Tableyear1[])-ROW(INDEX(Tableyear1[],1,1))+1)/(YEAR(Tableyear1[])=YEAR(M1641)),1)),P1641+(O1641-INDEX(Table2xAcq.1[],_xlfn.AGGREGATE(15,6,(ROW(Tableyear1[])-ROW(INDEX(Tableyear1[],1,1))+1)/(YEAR(Tableyear1[])=YEAR(M1641)),1)))*$C$25,P1641-MAX($Q$2:Q1641)*$C$19),P1641)*(1+Tbill_YTM)^(1/52)</f>
        <v/>
      </c>
      <c r="Q1642" s="72">
        <f>SUM(N1642:P1642)</f>
        <v/>
      </c>
      <c r="R1642" s="72">
        <f>IF(YEAR(M1642)&lt;&gt;YEAR(M1641), R1641*EXP($C$20/52)+(-MAX(Q$2:Q1641)*$C$19), R1641*EXP($C$20/52))</f>
        <v/>
      </c>
      <c r="S1642" s="73">
        <f>Q1642/-R1642</f>
        <v/>
      </c>
      <c r="T1642" s="67" t="n"/>
      <c r="U1642" s="67" t="n"/>
      <c r="V1642" s="67" t="n"/>
    </row>
    <row r="1643">
      <c r="H1643" s="104" t="n">
        <v>42807</v>
      </c>
      <c r="I1643" s="105" t="n">
        <v>5408.759765625</v>
      </c>
      <c r="J1643" s="106" t="n">
        <v>13.0978889465332</v>
      </c>
      <c r="K1643" s="107">
        <f>K1642*(1+Tbill_YTM)^(1/52)</f>
        <v/>
      </c>
      <c r="L1643" s="67" t="n"/>
      <c r="M1643" s="104" t="n">
        <v>42807</v>
      </c>
      <c r="N1643" s="108">
        <f>N1642*($I1643/$I1642)</f>
        <v/>
      </c>
      <c r="O1643" s="108">
        <f t="array" ref="O1643">IF(YEAR(M1643)&lt;&gt;YEAR(M1642),IF(O1642&gt;INDEX(Table2xAcq.1[],_xlfn.AGGREGATE(15,6,(ROW(Tableyear1[])-ROW(INDEX(Tableyear1[],1,1))+1)/(YEAR(Tableyear1[])=YEAR(M1642)),1)),O1642-(O1642-INDEX(Table2xAcq.1[],_xlfn.AGGREGATE(15,6,(ROW(Tableyear1[])-ROW(INDEX(Tableyear1[],1,1))+1)/(YEAR(Tableyear1[])=YEAR(M1642)),1)))*$C$25,O1642+MAX($Q$2:Q1642)*$C$19),O1642)*($J1643/$J1642)</f>
        <v/>
      </c>
      <c r="P1643" s="108">
        <f t="array" ref="P1643">IF(YEAR(M1643)&lt;&gt;YEAR(M1642),IF(O1642&gt;INDEX(Table2xAcq.1[],_xlfn.AGGREGATE(15,6,(ROW(Tableyear1[])-ROW(INDEX(Tableyear1[],1,1))+1)/(YEAR(Tableyear1[])=YEAR(M1642)),1)),P1642+(O1642-INDEX(Table2xAcq.1[],_xlfn.AGGREGATE(15,6,(ROW(Tableyear1[])-ROW(INDEX(Tableyear1[],1,1))+1)/(YEAR(Tableyear1[])=YEAR(M1642)),1)))*$C$25,P1642-MAX($Q$2:Q1642)*$C$19),P1642)*(1+Tbill_YTM)^(1/52)</f>
        <v/>
      </c>
      <c r="Q1643" s="72">
        <f>SUM(N1643:P1643)</f>
        <v/>
      </c>
      <c r="R1643" s="72">
        <f>IF(YEAR(M1643)&lt;&gt;YEAR(M1642), R1642*EXP($C$20/52)+(-MAX(Q$2:Q1642)*$C$19), R1642*EXP($C$20/52))</f>
        <v/>
      </c>
      <c r="S1643" s="73">
        <f>Q1643/-R1643</f>
        <v/>
      </c>
      <c r="T1643" s="67" t="n"/>
      <c r="U1643" s="67" t="n"/>
      <c r="V1643" s="67" t="n"/>
    </row>
    <row r="1644">
      <c r="H1644" s="104" t="n">
        <v>42814</v>
      </c>
      <c r="I1644" s="105" t="n">
        <v>5364</v>
      </c>
      <c r="J1644" s="106" t="n">
        <v>12.8771257400512</v>
      </c>
      <c r="K1644" s="107">
        <f>K1643*(1+Tbill_YTM)^(1/52)</f>
        <v/>
      </c>
      <c r="L1644" s="67" t="n"/>
      <c r="M1644" s="104" t="n">
        <v>42814</v>
      </c>
      <c r="N1644" s="108">
        <f>N1643*($I1644/$I1643)</f>
        <v/>
      </c>
      <c r="O1644" s="108">
        <f t="array" ref="O1644">IF(YEAR(M1644)&lt;&gt;YEAR(M1643),IF(O1643&gt;INDEX(Table2xAcq.1[],_xlfn.AGGREGATE(15,6,(ROW(Tableyear1[])-ROW(INDEX(Tableyear1[],1,1))+1)/(YEAR(Tableyear1[])=YEAR(M1643)),1)),O1643-(O1643-INDEX(Table2xAcq.1[],_xlfn.AGGREGATE(15,6,(ROW(Tableyear1[])-ROW(INDEX(Tableyear1[],1,1))+1)/(YEAR(Tableyear1[])=YEAR(M1643)),1)))*$C$25,O1643+MAX($Q$2:Q1643)*$C$19),O1643)*($J1644/$J1643)</f>
        <v/>
      </c>
      <c r="P1644" s="108">
        <f t="array" ref="P1644">IF(YEAR(M1644)&lt;&gt;YEAR(M1643),IF(O1643&gt;INDEX(Table2xAcq.1[],_xlfn.AGGREGATE(15,6,(ROW(Tableyear1[])-ROW(INDEX(Tableyear1[],1,1))+1)/(YEAR(Tableyear1[])=YEAR(M1643)),1)),P1643+(O1643-INDEX(Table2xAcq.1[],_xlfn.AGGREGATE(15,6,(ROW(Tableyear1[])-ROW(INDEX(Tableyear1[],1,1))+1)/(YEAR(Tableyear1[])=YEAR(M1643)),1)))*$C$25,P1643-MAX($Q$2:Q1643)*$C$19),P1643)*(1+Tbill_YTM)^(1/52)</f>
        <v/>
      </c>
      <c r="Q1644" s="72">
        <f>SUM(N1644:P1644)</f>
        <v/>
      </c>
      <c r="R1644" s="72">
        <f>IF(YEAR(M1644)&lt;&gt;YEAR(M1643), R1643*EXP($C$20/52)+(-MAX(Q$2:Q1643)*$C$19), R1643*EXP($C$20/52))</f>
        <v/>
      </c>
      <c r="S1644" s="73">
        <f>Q1644/-R1644</f>
        <v/>
      </c>
      <c r="T1644" s="67" t="n"/>
      <c r="U1644" s="67" t="n"/>
      <c r="V1644" s="67" t="n"/>
    </row>
    <row r="1645">
      <c r="H1645" s="104" t="n">
        <v>42821</v>
      </c>
      <c r="I1645" s="105" t="n">
        <v>5436.22998046875</v>
      </c>
      <c r="J1645" s="106" t="n">
        <v>13.2310571670532</v>
      </c>
      <c r="K1645" s="107">
        <f>K1644*(1+Tbill_YTM)^(1/52)</f>
        <v/>
      </c>
      <c r="L1645" s="67" t="n"/>
      <c r="M1645" s="104" t="n">
        <v>42821</v>
      </c>
      <c r="N1645" s="108">
        <f>N1644*($I1645/$I1644)</f>
        <v/>
      </c>
      <c r="O1645" s="108">
        <f t="array" ref="O1645">IF(YEAR(M1645)&lt;&gt;YEAR(M1644),IF(O1644&gt;INDEX(Table2xAcq.1[],_xlfn.AGGREGATE(15,6,(ROW(Tableyear1[])-ROW(INDEX(Tableyear1[],1,1))+1)/(YEAR(Tableyear1[])=YEAR(M1644)),1)),O1644-(O1644-INDEX(Table2xAcq.1[],_xlfn.AGGREGATE(15,6,(ROW(Tableyear1[])-ROW(INDEX(Tableyear1[],1,1))+1)/(YEAR(Tableyear1[])=YEAR(M1644)),1)))*$C$25,O1644+MAX($Q$2:Q1644)*$C$19),O1644)*($J1645/$J1644)</f>
        <v/>
      </c>
      <c r="P1645" s="108">
        <f t="array" ref="P1645">IF(YEAR(M1645)&lt;&gt;YEAR(M1644),IF(O1644&gt;INDEX(Table2xAcq.1[],_xlfn.AGGREGATE(15,6,(ROW(Tableyear1[])-ROW(INDEX(Tableyear1[],1,1))+1)/(YEAR(Tableyear1[])=YEAR(M1644)),1)),P1644+(O1644-INDEX(Table2xAcq.1[],_xlfn.AGGREGATE(15,6,(ROW(Tableyear1[])-ROW(INDEX(Tableyear1[],1,1))+1)/(YEAR(Tableyear1[])=YEAR(M1644)),1)))*$C$25,P1644-MAX($Q$2:Q1644)*$C$19),P1644)*(1+Tbill_YTM)^(1/52)</f>
        <v/>
      </c>
      <c r="Q1645" s="72">
        <f>SUM(N1645:P1645)</f>
        <v/>
      </c>
      <c r="R1645" s="72">
        <f>IF(YEAR(M1645)&lt;&gt;YEAR(M1644), R1644*EXP($C$20/52)+(-MAX(Q$2:Q1644)*$C$19), R1644*EXP($C$20/52))</f>
        <v/>
      </c>
      <c r="S1645" s="73">
        <f>Q1645/-R1645</f>
        <v/>
      </c>
      <c r="T1645" s="67" t="n"/>
      <c r="U1645" s="67" t="n"/>
      <c r="V1645" s="67" t="n"/>
    </row>
    <row r="1646">
      <c r="H1646" s="104" t="n">
        <v>42828</v>
      </c>
      <c r="I1646" s="105" t="n">
        <v>5418.3701171875</v>
      </c>
      <c r="J1646" s="106" t="n">
        <v>13.1459417343139</v>
      </c>
      <c r="K1646" s="107">
        <f>K1645*(1+Tbill_YTM)^(1/52)</f>
        <v/>
      </c>
      <c r="L1646" s="67" t="n"/>
      <c r="M1646" s="104" t="n">
        <v>42828</v>
      </c>
      <c r="N1646" s="108">
        <f>N1645*($I1646/$I1645)</f>
        <v/>
      </c>
      <c r="O1646" s="108">
        <f t="array" ref="O1646">IF(YEAR(M1646)&lt;&gt;YEAR(M1645),IF(O1645&gt;INDEX(Table2xAcq.1[],_xlfn.AGGREGATE(15,6,(ROW(Tableyear1[])-ROW(INDEX(Tableyear1[],1,1))+1)/(YEAR(Tableyear1[])=YEAR(M1645)),1)),O1645-(O1645-INDEX(Table2xAcq.1[],_xlfn.AGGREGATE(15,6,(ROW(Tableyear1[])-ROW(INDEX(Tableyear1[],1,1))+1)/(YEAR(Tableyear1[])=YEAR(M1645)),1)))*$C$25,O1645+MAX($Q$2:Q1645)*$C$19),O1645)*($J1646/$J1645)</f>
        <v/>
      </c>
      <c r="P1646" s="108">
        <f t="array" ref="P1646">IF(YEAR(M1646)&lt;&gt;YEAR(M1645),IF(O1645&gt;INDEX(Table2xAcq.1[],_xlfn.AGGREGATE(15,6,(ROW(Tableyear1[])-ROW(INDEX(Tableyear1[],1,1))+1)/(YEAR(Tableyear1[])=YEAR(M1645)),1)),P1645+(O1645-INDEX(Table2xAcq.1[],_xlfn.AGGREGATE(15,6,(ROW(Tableyear1[])-ROW(INDEX(Tableyear1[],1,1))+1)/(YEAR(Tableyear1[])=YEAR(M1645)),1)))*$C$25,P1645-MAX($Q$2:Q1645)*$C$19),P1645)*(1+Tbill_YTM)^(1/52)</f>
        <v/>
      </c>
      <c r="Q1646" s="72">
        <f>SUM(N1646:P1646)</f>
        <v/>
      </c>
      <c r="R1646" s="72">
        <f>IF(YEAR(M1646)&lt;&gt;YEAR(M1645), R1645*EXP($C$20/52)+(-MAX(Q$2:Q1645)*$C$19), R1645*EXP($C$20/52))</f>
        <v/>
      </c>
      <c r="S1646" s="73">
        <f>Q1646/-R1646</f>
        <v/>
      </c>
      <c r="T1646" s="67" t="n"/>
      <c r="U1646" s="67" t="n"/>
      <c r="V1646" s="67" t="n"/>
    </row>
    <row r="1647">
      <c r="H1647" s="104" t="n">
        <v>42835</v>
      </c>
      <c r="I1647" s="105" t="n">
        <v>5353.58984375</v>
      </c>
      <c r="J1647" s="106" t="n">
        <v>12.8276872634887</v>
      </c>
      <c r="K1647" s="107">
        <f>K1646*(1+Tbill_YTM)^(1/52)</f>
        <v/>
      </c>
      <c r="L1647" s="67" t="n"/>
      <c r="M1647" s="104" t="n">
        <v>42835</v>
      </c>
      <c r="N1647" s="108">
        <f>N1646*($I1647/$I1646)</f>
        <v/>
      </c>
      <c r="O1647" s="108">
        <f t="array" ref="O1647">IF(YEAR(M1647)&lt;&gt;YEAR(M1646),IF(O1646&gt;INDEX(Table2xAcq.1[],_xlfn.AGGREGATE(15,6,(ROW(Tableyear1[])-ROW(INDEX(Tableyear1[],1,1))+1)/(YEAR(Tableyear1[])=YEAR(M1646)),1)),O1646-(O1646-INDEX(Table2xAcq.1[],_xlfn.AGGREGATE(15,6,(ROW(Tableyear1[])-ROW(INDEX(Tableyear1[],1,1))+1)/(YEAR(Tableyear1[])=YEAR(M1646)),1)))*$C$25,O1646+MAX($Q$2:Q1646)*$C$19),O1646)*($J1647/$J1646)</f>
        <v/>
      </c>
      <c r="P1647" s="108">
        <f t="array" ref="P1647">IF(YEAR(M1647)&lt;&gt;YEAR(M1646),IF(O1646&gt;INDEX(Table2xAcq.1[],_xlfn.AGGREGATE(15,6,(ROW(Tableyear1[])-ROW(INDEX(Tableyear1[],1,1))+1)/(YEAR(Tableyear1[])=YEAR(M1646)),1)),P1646+(O1646-INDEX(Table2xAcq.1[],_xlfn.AGGREGATE(15,6,(ROW(Tableyear1[])-ROW(INDEX(Tableyear1[],1,1))+1)/(YEAR(Tableyear1[])=YEAR(M1646)),1)))*$C$25,P1646-MAX($Q$2:Q1646)*$C$19),P1646)*(1+Tbill_YTM)^(1/52)</f>
        <v/>
      </c>
      <c r="Q1647" s="72">
        <f>SUM(N1647:P1647)</f>
        <v/>
      </c>
      <c r="R1647" s="72">
        <f>IF(YEAR(M1647)&lt;&gt;YEAR(M1646), R1646*EXP($C$20/52)+(-MAX(Q$2:Q1646)*$C$19), R1646*EXP($C$20/52))</f>
        <v/>
      </c>
      <c r="S1647" s="73">
        <f>Q1647/-R1647</f>
        <v/>
      </c>
      <c r="T1647" s="67" t="n"/>
      <c r="U1647" s="67" t="n"/>
      <c r="V1647" s="67" t="n"/>
    </row>
    <row r="1648">
      <c r="H1648" s="104" t="n">
        <v>42842</v>
      </c>
      <c r="I1648" s="105" t="n">
        <v>5442.0498046875</v>
      </c>
      <c r="J1648" s="106" t="n">
        <v>13.2483253479003</v>
      </c>
      <c r="K1648" s="107">
        <f>K1647*(1+Tbill_YTM)^(1/52)</f>
        <v/>
      </c>
      <c r="L1648" s="67" t="n"/>
      <c r="M1648" s="104" t="n">
        <v>42842</v>
      </c>
      <c r="N1648" s="108">
        <f>N1647*($I1648/$I1647)</f>
        <v/>
      </c>
      <c r="O1648" s="108">
        <f t="array" ref="O1648">IF(YEAR(M1648)&lt;&gt;YEAR(M1647),IF(O1647&gt;INDEX(Table2xAcq.1[],_xlfn.AGGREGATE(15,6,(ROW(Tableyear1[])-ROW(INDEX(Tableyear1[],1,1))+1)/(YEAR(Tableyear1[])=YEAR(M1647)),1)),O1647-(O1647-INDEX(Table2xAcq.1[],_xlfn.AGGREGATE(15,6,(ROW(Tableyear1[])-ROW(INDEX(Tableyear1[],1,1))+1)/(YEAR(Tableyear1[])=YEAR(M1647)),1)))*$C$25,O1647+MAX($Q$2:Q1647)*$C$19),O1647)*($J1648/$J1647)</f>
        <v/>
      </c>
      <c r="P1648" s="108">
        <f t="array" ref="P1648">IF(YEAR(M1648)&lt;&gt;YEAR(M1647),IF(O1647&gt;INDEX(Table2xAcq.1[],_xlfn.AGGREGATE(15,6,(ROW(Tableyear1[])-ROW(INDEX(Tableyear1[],1,1))+1)/(YEAR(Tableyear1[])=YEAR(M1647)),1)),P1647+(O1647-INDEX(Table2xAcq.1[],_xlfn.AGGREGATE(15,6,(ROW(Tableyear1[])-ROW(INDEX(Tableyear1[],1,1))+1)/(YEAR(Tableyear1[])=YEAR(M1647)),1)))*$C$25,P1647-MAX($Q$2:Q1647)*$C$19),P1647)*(1+Tbill_YTM)^(1/52)</f>
        <v/>
      </c>
      <c r="Q1648" s="72">
        <f>SUM(N1648:P1648)</f>
        <v/>
      </c>
      <c r="R1648" s="72">
        <f>IF(YEAR(M1648)&lt;&gt;YEAR(M1647), R1647*EXP($C$20/52)+(-MAX(Q$2:Q1647)*$C$19), R1647*EXP($C$20/52))</f>
        <v/>
      </c>
      <c r="S1648" s="73">
        <f>Q1648/-R1648</f>
        <v/>
      </c>
      <c r="T1648" s="67" t="n"/>
      <c r="U1648" s="67" t="n"/>
      <c r="V1648" s="67" t="n"/>
    </row>
    <row r="1649">
      <c r="H1649" s="104" t="n">
        <v>42849</v>
      </c>
      <c r="I1649" s="105" t="n">
        <v>5583.52978515625</v>
      </c>
      <c r="J1649" s="106" t="n">
        <v>13.93541431427</v>
      </c>
      <c r="K1649" s="107">
        <f>K1648*(1+Tbill_YTM)^(1/52)</f>
        <v/>
      </c>
      <c r="L1649" s="67" t="n"/>
      <c r="M1649" s="104" t="n">
        <v>42849</v>
      </c>
      <c r="N1649" s="108">
        <f>N1648*($I1649/$I1648)</f>
        <v/>
      </c>
      <c r="O1649" s="108">
        <f t="array" ref="O1649">IF(YEAR(M1649)&lt;&gt;YEAR(M1648),IF(O1648&gt;INDEX(Table2xAcq.1[],_xlfn.AGGREGATE(15,6,(ROW(Tableyear1[])-ROW(INDEX(Tableyear1[],1,1))+1)/(YEAR(Tableyear1[])=YEAR(M1648)),1)),O1648-(O1648-INDEX(Table2xAcq.1[],_xlfn.AGGREGATE(15,6,(ROW(Tableyear1[])-ROW(INDEX(Tableyear1[],1,1))+1)/(YEAR(Tableyear1[])=YEAR(M1648)),1)))*$C$25,O1648+MAX($Q$2:Q1648)*$C$19),O1648)*($J1649/$J1648)</f>
        <v/>
      </c>
      <c r="P1649" s="108">
        <f t="array" ref="P1649">IF(YEAR(M1649)&lt;&gt;YEAR(M1648),IF(O1648&gt;INDEX(Table2xAcq.1[],_xlfn.AGGREGATE(15,6,(ROW(Tableyear1[])-ROW(INDEX(Tableyear1[],1,1))+1)/(YEAR(Tableyear1[])=YEAR(M1648)),1)),P1648+(O1648-INDEX(Table2xAcq.1[],_xlfn.AGGREGATE(15,6,(ROW(Tableyear1[])-ROW(INDEX(Tableyear1[],1,1))+1)/(YEAR(Tableyear1[])=YEAR(M1648)),1)))*$C$25,P1648-MAX($Q$2:Q1648)*$C$19),P1648)*(1+Tbill_YTM)^(1/52)</f>
        <v/>
      </c>
      <c r="Q1649" s="72">
        <f>SUM(N1649:P1649)</f>
        <v/>
      </c>
      <c r="R1649" s="72">
        <f>IF(YEAR(M1649)&lt;&gt;YEAR(M1648), R1648*EXP($C$20/52)+(-MAX(Q$2:Q1648)*$C$19), R1648*EXP($C$20/52))</f>
        <v/>
      </c>
      <c r="S1649" s="73">
        <f>Q1649/-R1649</f>
        <v/>
      </c>
      <c r="T1649" s="67" t="n"/>
      <c r="U1649" s="67" t="n"/>
      <c r="V1649" s="67" t="n"/>
    </row>
    <row r="1650">
      <c r="H1650" s="104" t="n">
        <v>42856</v>
      </c>
      <c r="I1650" s="105" t="n">
        <v>5646.08984375</v>
      </c>
      <c r="J1650" s="106" t="n">
        <v>14.247501373291</v>
      </c>
      <c r="K1650" s="107">
        <f>K1649*(1+Tbill_YTM)^(1/52)</f>
        <v/>
      </c>
      <c r="L1650" s="67" t="n"/>
      <c r="M1650" s="104" t="n">
        <v>42856</v>
      </c>
      <c r="N1650" s="108">
        <f>N1649*($I1650/$I1649)</f>
        <v/>
      </c>
      <c r="O1650" s="108">
        <f t="array" ref="O1650">IF(YEAR(M1650)&lt;&gt;YEAR(M1649),IF(O1649&gt;INDEX(Table2xAcq.1[],_xlfn.AGGREGATE(15,6,(ROW(Tableyear1[])-ROW(INDEX(Tableyear1[],1,1))+1)/(YEAR(Tableyear1[])=YEAR(M1649)),1)),O1649-(O1649-INDEX(Table2xAcq.1[],_xlfn.AGGREGATE(15,6,(ROW(Tableyear1[])-ROW(INDEX(Tableyear1[],1,1))+1)/(YEAR(Tableyear1[])=YEAR(M1649)),1)))*$C$25,O1649+MAX($Q$2:Q1649)*$C$19),O1649)*($J1650/$J1649)</f>
        <v/>
      </c>
      <c r="P1650" s="108">
        <f t="array" ref="P1650">IF(YEAR(M1650)&lt;&gt;YEAR(M1649),IF(O1649&gt;INDEX(Table2xAcq.1[],_xlfn.AGGREGATE(15,6,(ROW(Tableyear1[])-ROW(INDEX(Tableyear1[],1,1))+1)/(YEAR(Tableyear1[])=YEAR(M1649)),1)),P1649+(O1649-INDEX(Table2xAcq.1[],_xlfn.AGGREGATE(15,6,(ROW(Tableyear1[])-ROW(INDEX(Tableyear1[],1,1))+1)/(YEAR(Tableyear1[])=YEAR(M1649)),1)))*$C$25,P1649-MAX($Q$2:Q1649)*$C$19),P1649)*(1+Tbill_YTM)^(1/52)</f>
        <v/>
      </c>
      <c r="Q1650" s="72">
        <f>SUM(N1650:P1650)</f>
        <v/>
      </c>
      <c r="R1650" s="72">
        <f>IF(YEAR(M1650)&lt;&gt;YEAR(M1649), R1649*EXP($C$20/52)+(-MAX(Q$2:Q1649)*$C$19), R1649*EXP($C$20/52))</f>
        <v/>
      </c>
      <c r="S1650" s="73">
        <f>Q1650/-R1650</f>
        <v/>
      </c>
      <c r="T1650" s="67" t="n"/>
      <c r="U1650" s="67" t="n"/>
      <c r="V1650" s="67" t="n"/>
    </row>
    <row r="1651">
      <c r="H1651" s="104" t="n">
        <v>42863</v>
      </c>
      <c r="I1651" s="105" t="n">
        <v>5686.81005859375</v>
      </c>
      <c r="J1651" s="106" t="n">
        <v>14.4646062850952</v>
      </c>
      <c r="K1651" s="107">
        <f>K1650*(1+Tbill_YTM)^(1/52)</f>
        <v/>
      </c>
      <c r="L1651" s="67" t="n"/>
      <c r="M1651" s="104" t="n">
        <v>42863</v>
      </c>
      <c r="N1651" s="108">
        <f>N1650*($I1651/$I1650)</f>
        <v/>
      </c>
      <c r="O1651" s="108">
        <f t="array" ref="O1651">IF(YEAR(M1651)&lt;&gt;YEAR(M1650),IF(O1650&gt;INDEX(Table2xAcq.1[],_xlfn.AGGREGATE(15,6,(ROW(Tableyear1[])-ROW(INDEX(Tableyear1[],1,1))+1)/(YEAR(Tableyear1[])=YEAR(M1650)),1)),O1650-(O1650-INDEX(Table2xAcq.1[],_xlfn.AGGREGATE(15,6,(ROW(Tableyear1[])-ROW(INDEX(Tableyear1[],1,1))+1)/(YEAR(Tableyear1[])=YEAR(M1650)),1)))*$C$25,O1650+MAX($Q$2:Q1650)*$C$19),O1650)*($J1651/$J1650)</f>
        <v/>
      </c>
      <c r="P1651" s="108">
        <f t="array" ref="P1651">IF(YEAR(M1651)&lt;&gt;YEAR(M1650),IF(O1650&gt;INDEX(Table2xAcq.1[],_xlfn.AGGREGATE(15,6,(ROW(Tableyear1[])-ROW(INDEX(Tableyear1[],1,1))+1)/(YEAR(Tableyear1[])=YEAR(M1650)),1)),P1650+(O1650-INDEX(Table2xAcq.1[],_xlfn.AGGREGATE(15,6,(ROW(Tableyear1[])-ROW(INDEX(Tableyear1[],1,1))+1)/(YEAR(Tableyear1[])=YEAR(M1650)),1)))*$C$25,P1650-MAX($Q$2:Q1650)*$C$19),P1650)*(1+Tbill_YTM)^(1/52)</f>
        <v/>
      </c>
      <c r="Q1651" s="72">
        <f>SUM(N1651:P1651)</f>
        <v/>
      </c>
      <c r="R1651" s="72">
        <f>IF(YEAR(M1651)&lt;&gt;YEAR(M1650), R1650*EXP($C$20/52)+(-MAX(Q$2:Q1650)*$C$19), R1650*EXP($C$20/52))</f>
        <v/>
      </c>
      <c r="S1651" s="73">
        <f>Q1651/-R1651</f>
        <v/>
      </c>
      <c r="T1651" s="67" t="n"/>
      <c r="U1651" s="67" t="n"/>
      <c r="V1651" s="67" t="n"/>
    </row>
    <row r="1652">
      <c r="H1652" s="104" t="n">
        <v>42870</v>
      </c>
      <c r="I1652" s="105" t="n">
        <v>5651.56005859375</v>
      </c>
      <c r="J1652" s="106" t="n">
        <v>14.2906761169433</v>
      </c>
      <c r="K1652" s="107">
        <f>K1651*(1+Tbill_YTM)^(1/52)</f>
        <v/>
      </c>
      <c r="L1652" s="67" t="n"/>
      <c r="M1652" s="104" t="n">
        <v>42870</v>
      </c>
      <c r="N1652" s="108">
        <f>N1651*($I1652/$I1651)</f>
        <v/>
      </c>
      <c r="O1652" s="108">
        <f t="array" ref="O1652">IF(YEAR(M1652)&lt;&gt;YEAR(M1651),IF(O1651&gt;INDEX(Table2xAcq.1[],_xlfn.AGGREGATE(15,6,(ROW(Tableyear1[])-ROW(INDEX(Tableyear1[],1,1))+1)/(YEAR(Tableyear1[])=YEAR(M1651)),1)),O1651-(O1651-INDEX(Table2xAcq.1[],_xlfn.AGGREGATE(15,6,(ROW(Tableyear1[])-ROW(INDEX(Tableyear1[],1,1))+1)/(YEAR(Tableyear1[])=YEAR(M1651)),1)))*$C$25,O1651+MAX($Q$2:Q1651)*$C$19),O1651)*($J1652/$J1651)</f>
        <v/>
      </c>
      <c r="P1652" s="108">
        <f t="array" ref="P1652">IF(YEAR(M1652)&lt;&gt;YEAR(M1651),IF(O1651&gt;INDEX(Table2xAcq.1[],_xlfn.AGGREGATE(15,6,(ROW(Tableyear1[])-ROW(INDEX(Tableyear1[],1,1))+1)/(YEAR(Tableyear1[])=YEAR(M1651)),1)),P1651+(O1651-INDEX(Table2xAcq.1[],_xlfn.AGGREGATE(15,6,(ROW(Tableyear1[])-ROW(INDEX(Tableyear1[],1,1))+1)/(YEAR(Tableyear1[])=YEAR(M1651)),1)))*$C$25,P1651-MAX($Q$2:Q1651)*$C$19),P1651)*(1+Tbill_YTM)^(1/52)</f>
        <v/>
      </c>
      <c r="Q1652" s="72">
        <f>SUM(N1652:P1652)</f>
        <v/>
      </c>
      <c r="R1652" s="72">
        <f>IF(YEAR(M1652)&lt;&gt;YEAR(M1651), R1651*EXP($C$20/52)+(-MAX(Q$2:Q1651)*$C$19), R1651*EXP($C$20/52))</f>
        <v/>
      </c>
      <c r="S1652" s="73">
        <f>Q1652/-R1652</f>
        <v/>
      </c>
      <c r="T1652" s="67" t="n"/>
      <c r="U1652" s="67" t="n"/>
      <c r="V1652" s="67" t="n"/>
    </row>
    <row r="1653">
      <c r="H1653" s="104" t="n">
        <v>42877</v>
      </c>
      <c r="I1653" s="105" t="n">
        <v>5788.35986328125</v>
      </c>
      <c r="J1653" s="106" t="n">
        <v>14.9876298904418</v>
      </c>
      <c r="K1653" s="107">
        <f>K1652*(1+Tbill_YTM)^(1/52)</f>
        <v/>
      </c>
      <c r="L1653" s="67" t="n"/>
      <c r="M1653" s="104" t="n">
        <v>42877</v>
      </c>
      <c r="N1653" s="108">
        <f>N1652*($I1653/$I1652)</f>
        <v/>
      </c>
      <c r="O1653" s="108">
        <f t="array" ref="O1653">IF(YEAR(M1653)&lt;&gt;YEAR(M1652),IF(O1652&gt;INDEX(Table2xAcq.1[],_xlfn.AGGREGATE(15,6,(ROW(Tableyear1[])-ROW(INDEX(Tableyear1[],1,1))+1)/(YEAR(Tableyear1[])=YEAR(M1652)),1)),O1652-(O1652-INDEX(Table2xAcq.1[],_xlfn.AGGREGATE(15,6,(ROW(Tableyear1[])-ROW(INDEX(Tableyear1[],1,1))+1)/(YEAR(Tableyear1[])=YEAR(M1652)),1)))*$C$25,O1652+MAX($Q$2:Q1652)*$C$19),O1652)*($J1653/$J1652)</f>
        <v/>
      </c>
      <c r="P1653" s="108">
        <f t="array" ref="P1653">IF(YEAR(M1653)&lt;&gt;YEAR(M1652),IF(O1652&gt;INDEX(Table2xAcq.1[],_xlfn.AGGREGATE(15,6,(ROW(Tableyear1[])-ROW(INDEX(Tableyear1[],1,1))+1)/(YEAR(Tableyear1[])=YEAR(M1652)),1)),P1652+(O1652-INDEX(Table2xAcq.1[],_xlfn.AGGREGATE(15,6,(ROW(Tableyear1[])-ROW(INDEX(Tableyear1[],1,1))+1)/(YEAR(Tableyear1[])=YEAR(M1652)),1)))*$C$25,P1652-MAX($Q$2:Q1652)*$C$19),P1652)*(1+Tbill_YTM)^(1/52)</f>
        <v/>
      </c>
      <c r="Q1653" s="72">
        <f>SUM(N1653:P1653)</f>
        <v/>
      </c>
      <c r="R1653" s="72">
        <f>IF(YEAR(M1653)&lt;&gt;YEAR(M1652), R1652*EXP($C$20/52)+(-MAX(Q$2:Q1652)*$C$19), R1652*EXP($C$20/52))</f>
        <v/>
      </c>
      <c r="S1653" s="73">
        <f>Q1653/-R1653</f>
        <v/>
      </c>
      <c r="T1653" s="67" t="n"/>
      <c r="U1653" s="67" t="n"/>
      <c r="V1653" s="67" t="n"/>
    </row>
    <row r="1654">
      <c r="H1654" s="104" t="n">
        <v>42884</v>
      </c>
      <c r="I1654" s="105" t="n">
        <v>5881.4599609375</v>
      </c>
      <c r="J1654" s="106" t="n">
        <v>15.4563817977905</v>
      </c>
      <c r="K1654" s="107">
        <f>K1653*(1+Tbill_YTM)^(1/52)</f>
        <v/>
      </c>
      <c r="L1654" s="67" t="n"/>
      <c r="M1654" s="104" t="n">
        <v>42884</v>
      </c>
      <c r="N1654" s="108">
        <f>N1653*($I1654/$I1653)</f>
        <v/>
      </c>
      <c r="O1654" s="108">
        <f t="array" ref="O1654">IF(YEAR(M1654)&lt;&gt;YEAR(M1653),IF(O1653&gt;INDEX(Table2xAcq.1[],_xlfn.AGGREGATE(15,6,(ROW(Tableyear1[])-ROW(INDEX(Tableyear1[],1,1))+1)/(YEAR(Tableyear1[])=YEAR(M1653)),1)),O1653-(O1653-INDEX(Table2xAcq.1[],_xlfn.AGGREGATE(15,6,(ROW(Tableyear1[])-ROW(INDEX(Tableyear1[],1,1))+1)/(YEAR(Tableyear1[])=YEAR(M1653)),1)))*$C$25,O1653+MAX($Q$2:Q1653)*$C$19),O1653)*($J1654/$J1653)</f>
        <v/>
      </c>
      <c r="P1654" s="108">
        <f t="array" ref="P1654">IF(YEAR(M1654)&lt;&gt;YEAR(M1653),IF(O1653&gt;INDEX(Table2xAcq.1[],_xlfn.AGGREGATE(15,6,(ROW(Tableyear1[])-ROW(INDEX(Tableyear1[],1,1))+1)/(YEAR(Tableyear1[])=YEAR(M1653)),1)),P1653+(O1653-INDEX(Table2xAcq.1[],_xlfn.AGGREGATE(15,6,(ROW(Tableyear1[])-ROW(INDEX(Tableyear1[],1,1))+1)/(YEAR(Tableyear1[])=YEAR(M1653)),1)))*$C$25,P1653-MAX($Q$2:Q1653)*$C$19),P1653)*(1+Tbill_YTM)^(1/52)</f>
        <v/>
      </c>
      <c r="Q1654" s="72">
        <f>SUM(N1654:P1654)</f>
        <v/>
      </c>
      <c r="R1654" s="72">
        <f>IF(YEAR(M1654)&lt;&gt;YEAR(M1653), R1653*EXP($C$20/52)+(-MAX(Q$2:Q1653)*$C$19), R1653*EXP($C$20/52))</f>
        <v/>
      </c>
      <c r="S1654" s="73">
        <f>Q1654/-R1654</f>
        <v/>
      </c>
      <c r="T1654" s="67" t="n"/>
      <c r="U1654" s="67" t="n"/>
      <c r="V1654" s="67" t="n"/>
    </row>
    <row r="1655">
      <c r="H1655" s="104" t="n">
        <v>42891</v>
      </c>
      <c r="I1655" s="105" t="n">
        <v>5741.93994140625</v>
      </c>
      <c r="J1655" s="106" t="n">
        <v>14.7076168060302</v>
      </c>
      <c r="K1655" s="107">
        <f>K1654*(1+Tbill_YTM)^(1/52)</f>
        <v/>
      </c>
      <c r="L1655" s="67" t="n"/>
      <c r="M1655" s="104" t="n">
        <v>42891</v>
      </c>
      <c r="N1655" s="108">
        <f>N1654*($I1655/$I1654)</f>
        <v/>
      </c>
      <c r="O1655" s="108">
        <f t="array" ref="O1655">IF(YEAR(M1655)&lt;&gt;YEAR(M1654),IF(O1654&gt;INDEX(Table2xAcq.1[],_xlfn.AGGREGATE(15,6,(ROW(Tableyear1[])-ROW(INDEX(Tableyear1[],1,1))+1)/(YEAR(Tableyear1[])=YEAR(M1654)),1)),O1654-(O1654-INDEX(Table2xAcq.1[],_xlfn.AGGREGATE(15,6,(ROW(Tableyear1[])-ROW(INDEX(Tableyear1[],1,1))+1)/(YEAR(Tableyear1[])=YEAR(M1654)),1)))*$C$25,O1654+MAX($Q$2:Q1654)*$C$19),O1654)*($J1655/$J1654)</f>
        <v/>
      </c>
      <c r="P1655" s="108">
        <f t="array" ref="P1655">IF(YEAR(M1655)&lt;&gt;YEAR(M1654),IF(O1654&gt;INDEX(Table2xAcq.1[],_xlfn.AGGREGATE(15,6,(ROW(Tableyear1[])-ROW(INDEX(Tableyear1[],1,1))+1)/(YEAR(Tableyear1[])=YEAR(M1654)),1)),P1654+(O1654-INDEX(Table2xAcq.1[],_xlfn.AGGREGATE(15,6,(ROW(Tableyear1[])-ROW(INDEX(Tableyear1[],1,1))+1)/(YEAR(Tableyear1[])=YEAR(M1654)),1)))*$C$25,P1654-MAX($Q$2:Q1654)*$C$19),P1654)*(1+Tbill_YTM)^(1/52)</f>
        <v/>
      </c>
      <c r="Q1655" s="72">
        <f>SUM(N1655:P1655)</f>
        <v/>
      </c>
      <c r="R1655" s="72">
        <f>IF(YEAR(M1655)&lt;&gt;YEAR(M1654), R1654*EXP($C$20/52)+(-MAX(Q$2:Q1654)*$C$19), R1654*EXP($C$20/52))</f>
        <v/>
      </c>
      <c r="S1655" s="73">
        <f>Q1655/-R1655</f>
        <v/>
      </c>
      <c r="T1655" s="67" t="n"/>
      <c r="U1655" s="67" t="n"/>
      <c r="V1655" s="67" t="n"/>
    </row>
    <row r="1656">
      <c r="H1656" s="104" t="n">
        <v>42898</v>
      </c>
      <c r="I1656" s="105" t="n">
        <v>5681.47998046875</v>
      </c>
      <c r="J1656" s="106" t="n">
        <v>14.4066295623779</v>
      </c>
      <c r="K1656" s="107">
        <f>K1655*(1+Tbill_YTM)^(1/52)</f>
        <v/>
      </c>
      <c r="L1656" s="67" t="n"/>
      <c r="M1656" s="104" t="n">
        <v>42898</v>
      </c>
      <c r="N1656" s="108">
        <f>N1655*($I1656/$I1655)</f>
        <v/>
      </c>
      <c r="O1656" s="108">
        <f t="array" ref="O1656">IF(YEAR(M1656)&lt;&gt;YEAR(M1655),IF(O1655&gt;INDEX(Table2xAcq.1[],_xlfn.AGGREGATE(15,6,(ROW(Tableyear1[])-ROW(INDEX(Tableyear1[],1,1))+1)/(YEAR(Tableyear1[])=YEAR(M1655)),1)),O1655-(O1655-INDEX(Table2xAcq.1[],_xlfn.AGGREGATE(15,6,(ROW(Tableyear1[])-ROW(INDEX(Tableyear1[],1,1))+1)/(YEAR(Tableyear1[])=YEAR(M1655)),1)))*$C$25,O1655+MAX($Q$2:Q1655)*$C$19),O1655)*($J1656/$J1655)</f>
        <v/>
      </c>
      <c r="P1656" s="108">
        <f t="array" ref="P1656">IF(YEAR(M1656)&lt;&gt;YEAR(M1655),IF(O1655&gt;INDEX(Table2xAcq.1[],_xlfn.AGGREGATE(15,6,(ROW(Tableyear1[])-ROW(INDEX(Tableyear1[],1,1))+1)/(YEAR(Tableyear1[])=YEAR(M1655)),1)),P1655+(O1655-INDEX(Table2xAcq.1[],_xlfn.AGGREGATE(15,6,(ROW(Tableyear1[])-ROW(INDEX(Tableyear1[],1,1))+1)/(YEAR(Tableyear1[])=YEAR(M1655)),1)))*$C$25,P1655-MAX($Q$2:Q1655)*$C$19),P1655)*(1+Tbill_YTM)^(1/52)</f>
        <v/>
      </c>
      <c r="Q1656" s="72">
        <f>SUM(N1656:P1656)</f>
        <v/>
      </c>
      <c r="R1656" s="72">
        <f>IF(YEAR(M1656)&lt;&gt;YEAR(M1655), R1655*EXP($C$20/52)+(-MAX(Q$2:Q1655)*$C$19), R1655*EXP($C$20/52))</f>
        <v/>
      </c>
      <c r="S1656" s="73">
        <f>Q1656/-R1656</f>
        <v/>
      </c>
      <c r="T1656" s="67" t="n"/>
      <c r="U1656" s="67" t="n"/>
      <c r="V1656" s="67" t="n"/>
    </row>
    <row r="1657">
      <c r="H1657" s="104" t="n">
        <v>42905</v>
      </c>
      <c r="I1657" s="105" t="n">
        <v>5803.10986328125</v>
      </c>
      <c r="J1657" s="106" t="n">
        <v>15.0246391296386</v>
      </c>
      <c r="K1657" s="107">
        <f>K1656*(1+Tbill_YTM)^(1/52)</f>
        <v/>
      </c>
      <c r="L1657" s="67" t="n"/>
      <c r="M1657" s="104" t="n">
        <v>42905</v>
      </c>
      <c r="N1657" s="108">
        <f>N1656*($I1657/$I1656)</f>
        <v/>
      </c>
      <c r="O1657" s="108">
        <f t="array" ref="O1657">IF(YEAR(M1657)&lt;&gt;YEAR(M1656),IF(O1656&gt;INDEX(Table2xAcq.1[],_xlfn.AGGREGATE(15,6,(ROW(Tableyear1[])-ROW(INDEX(Tableyear1[],1,1))+1)/(YEAR(Tableyear1[])=YEAR(M1656)),1)),O1656-(O1656-INDEX(Table2xAcq.1[],_xlfn.AGGREGATE(15,6,(ROW(Tableyear1[])-ROW(INDEX(Tableyear1[],1,1))+1)/(YEAR(Tableyear1[])=YEAR(M1656)),1)))*$C$25,O1656+MAX($Q$2:Q1656)*$C$19),O1656)*($J1657/$J1656)</f>
        <v/>
      </c>
      <c r="P1657" s="108">
        <f t="array" ref="P1657">IF(YEAR(M1657)&lt;&gt;YEAR(M1656),IF(O1656&gt;INDEX(Table2xAcq.1[],_xlfn.AGGREGATE(15,6,(ROW(Tableyear1[])-ROW(INDEX(Tableyear1[],1,1))+1)/(YEAR(Tableyear1[])=YEAR(M1656)),1)),P1656+(O1656-INDEX(Table2xAcq.1[],_xlfn.AGGREGATE(15,6,(ROW(Tableyear1[])-ROW(INDEX(Tableyear1[],1,1))+1)/(YEAR(Tableyear1[])=YEAR(M1656)),1)))*$C$25,P1656-MAX($Q$2:Q1656)*$C$19),P1656)*(1+Tbill_YTM)^(1/52)</f>
        <v/>
      </c>
      <c r="Q1657" s="72">
        <f>SUM(N1657:P1657)</f>
        <v/>
      </c>
      <c r="R1657" s="72">
        <f>IF(YEAR(M1657)&lt;&gt;YEAR(M1656), R1656*EXP($C$20/52)+(-MAX(Q$2:Q1656)*$C$19), R1656*EXP($C$20/52))</f>
        <v/>
      </c>
      <c r="S1657" s="73">
        <f>Q1657/-R1657</f>
        <v/>
      </c>
      <c r="T1657" s="67" t="n"/>
      <c r="U1657" s="67" t="n"/>
      <c r="V1657" s="67" t="n"/>
    </row>
    <row r="1658">
      <c r="H1658" s="104" t="n">
        <v>42912</v>
      </c>
      <c r="I1658" s="105" t="n">
        <v>5646.919921875</v>
      </c>
      <c r="J1658" s="106" t="n">
        <v>14.2261371612548</v>
      </c>
      <c r="K1658" s="107">
        <f>K1657*(1+Tbill_YTM)^(1/52)</f>
        <v/>
      </c>
      <c r="L1658" s="67" t="n"/>
      <c r="M1658" s="104" t="n">
        <v>42912</v>
      </c>
      <c r="N1658" s="108">
        <f>N1657*($I1658/$I1657)</f>
        <v/>
      </c>
      <c r="O1658" s="108">
        <f t="array" ref="O1658">IF(YEAR(M1658)&lt;&gt;YEAR(M1657),IF(O1657&gt;INDEX(Table2xAcq.1[],_xlfn.AGGREGATE(15,6,(ROW(Tableyear1[])-ROW(INDEX(Tableyear1[],1,1))+1)/(YEAR(Tableyear1[])=YEAR(M1657)),1)),O1657-(O1657-INDEX(Table2xAcq.1[],_xlfn.AGGREGATE(15,6,(ROW(Tableyear1[])-ROW(INDEX(Tableyear1[],1,1))+1)/(YEAR(Tableyear1[])=YEAR(M1657)),1)))*$C$25,O1657+MAX($Q$2:Q1657)*$C$19),O1657)*($J1658/$J1657)</f>
        <v/>
      </c>
      <c r="P1658" s="108">
        <f t="array" ref="P1658">IF(YEAR(M1658)&lt;&gt;YEAR(M1657),IF(O1657&gt;INDEX(Table2xAcq.1[],_xlfn.AGGREGATE(15,6,(ROW(Tableyear1[])-ROW(INDEX(Tableyear1[],1,1))+1)/(YEAR(Tableyear1[])=YEAR(M1657)),1)),P1657+(O1657-INDEX(Table2xAcq.1[],_xlfn.AGGREGATE(15,6,(ROW(Tableyear1[])-ROW(INDEX(Tableyear1[],1,1))+1)/(YEAR(Tableyear1[])=YEAR(M1657)),1)))*$C$25,P1657-MAX($Q$2:Q1657)*$C$19),P1657)*(1+Tbill_YTM)^(1/52)</f>
        <v/>
      </c>
      <c r="Q1658" s="72">
        <f>SUM(N1658:P1658)</f>
        <v/>
      </c>
      <c r="R1658" s="72">
        <f>IF(YEAR(M1658)&lt;&gt;YEAR(M1657), R1657*EXP($C$20/52)+(-MAX(Q$2:Q1657)*$C$19), R1657*EXP($C$20/52))</f>
        <v/>
      </c>
      <c r="S1658" s="73">
        <f>Q1658/-R1658</f>
        <v/>
      </c>
      <c r="T1658" s="67" t="n"/>
      <c r="U1658" s="67" t="n"/>
      <c r="V1658" s="67" t="n"/>
    </row>
    <row r="1659">
      <c r="H1659" s="104" t="n">
        <v>42919</v>
      </c>
      <c r="I1659" s="105" t="n">
        <v>5656.47021484375</v>
      </c>
      <c r="J1659" s="106" t="n">
        <v>14.2557430267333</v>
      </c>
      <c r="K1659" s="107">
        <f>K1658*(1+Tbill_YTM)^(1/52)</f>
        <v/>
      </c>
      <c r="L1659" s="67" t="n"/>
      <c r="M1659" s="104" t="n">
        <v>42919</v>
      </c>
      <c r="N1659" s="108">
        <f>N1658*($I1659/$I1658)</f>
        <v/>
      </c>
      <c r="O1659" s="108">
        <f t="array" ref="O1659">IF(YEAR(M1659)&lt;&gt;YEAR(M1658),IF(O1658&gt;INDEX(Table2xAcq.1[],_xlfn.AGGREGATE(15,6,(ROW(Tableyear1[])-ROW(INDEX(Tableyear1[],1,1))+1)/(YEAR(Tableyear1[])=YEAR(M1658)),1)),O1658-(O1658-INDEX(Table2xAcq.1[],_xlfn.AGGREGATE(15,6,(ROW(Tableyear1[])-ROW(INDEX(Tableyear1[],1,1))+1)/(YEAR(Tableyear1[])=YEAR(M1658)),1)))*$C$25,O1658+MAX($Q$2:Q1658)*$C$19),O1658)*($J1659/$J1658)</f>
        <v/>
      </c>
      <c r="P1659" s="108">
        <f t="array" ref="P1659">IF(YEAR(M1659)&lt;&gt;YEAR(M1658),IF(O1658&gt;INDEX(Table2xAcq.1[],_xlfn.AGGREGATE(15,6,(ROW(Tableyear1[])-ROW(INDEX(Tableyear1[],1,1))+1)/(YEAR(Tableyear1[])=YEAR(M1658)),1)),P1658+(O1658-INDEX(Table2xAcq.1[],_xlfn.AGGREGATE(15,6,(ROW(Tableyear1[])-ROW(INDEX(Tableyear1[],1,1))+1)/(YEAR(Tableyear1[])=YEAR(M1658)),1)))*$C$25,P1658-MAX($Q$2:Q1658)*$C$19),P1658)*(1+Tbill_YTM)^(1/52)</f>
        <v/>
      </c>
      <c r="Q1659" s="72">
        <f>SUM(N1659:P1659)</f>
        <v/>
      </c>
      <c r="R1659" s="72">
        <f>IF(YEAR(M1659)&lt;&gt;YEAR(M1658), R1658*EXP($C$20/52)+(-MAX(Q$2:Q1658)*$C$19), R1658*EXP($C$20/52))</f>
        <v/>
      </c>
      <c r="S1659" s="73">
        <f>Q1659/-R1659</f>
        <v/>
      </c>
      <c r="T1659" s="67" t="n"/>
      <c r="U1659" s="67" t="n"/>
      <c r="V1659" s="67" t="n"/>
    </row>
    <row r="1660">
      <c r="H1660" s="104" t="n">
        <v>42926</v>
      </c>
      <c r="I1660" s="105" t="n">
        <v>5838.080078125</v>
      </c>
      <c r="J1660" s="106" t="n">
        <v>15.172324180603</v>
      </c>
      <c r="K1660" s="107">
        <f>K1659*(1+Tbill_YTM)^(1/52)</f>
        <v/>
      </c>
      <c r="L1660" s="67" t="n"/>
      <c r="M1660" s="104" t="n">
        <v>42926</v>
      </c>
      <c r="N1660" s="108">
        <f>N1659*($I1660/$I1659)</f>
        <v/>
      </c>
      <c r="O1660" s="108">
        <f t="array" ref="O1660">IF(YEAR(M1660)&lt;&gt;YEAR(M1659),IF(O1659&gt;INDEX(Table2xAcq.1[],_xlfn.AGGREGATE(15,6,(ROW(Tableyear1[])-ROW(INDEX(Tableyear1[],1,1))+1)/(YEAR(Tableyear1[])=YEAR(M1659)),1)),O1659-(O1659-INDEX(Table2xAcq.1[],_xlfn.AGGREGATE(15,6,(ROW(Tableyear1[])-ROW(INDEX(Tableyear1[],1,1))+1)/(YEAR(Tableyear1[])=YEAR(M1659)),1)))*$C$25,O1659+MAX($Q$2:Q1659)*$C$19),O1659)*($J1660/$J1659)</f>
        <v/>
      </c>
      <c r="P1660" s="108">
        <f t="array" ref="P1660">IF(YEAR(M1660)&lt;&gt;YEAR(M1659),IF(O1659&gt;INDEX(Table2xAcq.1[],_xlfn.AGGREGATE(15,6,(ROW(Tableyear1[])-ROW(INDEX(Tableyear1[],1,1))+1)/(YEAR(Tableyear1[])=YEAR(M1659)),1)),P1659+(O1659-INDEX(Table2xAcq.1[],_xlfn.AGGREGATE(15,6,(ROW(Tableyear1[])-ROW(INDEX(Tableyear1[],1,1))+1)/(YEAR(Tableyear1[])=YEAR(M1659)),1)))*$C$25,P1659-MAX($Q$2:Q1659)*$C$19),P1659)*(1+Tbill_YTM)^(1/52)</f>
        <v/>
      </c>
      <c r="Q1660" s="72">
        <f>SUM(N1660:P1660)</f>
        <v/>
      </c>
      <c r="R1660" s="72">
        <f>IF(YEAR(M1660)&lt;&gt;YEAR(M1659), R1659*EXP($C$20/52)+(-MAX(Q$2:Q1659)*$C$19), R1659*EXP($C$20/52))</f>
        <v/>
      </c>
      <c r="S1660" s="73">
        <f>Q1660/-R1660</f>
        <v/>
      </c>
      <c r="T1660" s="67" t="n"/>
      <c r="U1660" s="67" t="n"/>
      <c r="V1660" s="67" t="n"/>
    </row>
    <row r="1661">
      <c r="H1661" s="104" t="n">
        <v>42933</v>
      </c>
      <c r="I1661" s="105" t="n">
        <v>5921.52978515625</v>
      </c>
      <c r="J1661" s="106" t="n">
        <v>15.5905218124389</v>
      </c>
      <c r="K1661" s="107">
        <f>K1660*(1+Tbill_YTM)^(1/52)</f>
        <v/>
      </c>
      <c r="L1661" s="67" t="n"/>
      <c r="M1661" s="104" t="n">
        <v>42933</v>
      </c>
      <c r="N1661" s="108">
        <f>N1660*($I1661/$I1660)</f>
        <v/>
      </c>
      <c r="O1661" s="108">
        <f t="array" ref="O1661">IF(YEAR(M1661)&lt;&gt;YEAR(M1660),IF(O1660&gt;INDEX(Table2xAcq.1[],_xlfn.AGGREGATE(15,6,(ROW(Tableyear1[])-ROW(INDEX(Tableyear1[],1,1))+1)/(YEAR(Tableyear1[])=YEAR(M1660)),1)),O1660-(O1660-INDEX(Table2xAcq.1[],_xlfn.AGGREGATE(15,6,(ROW(Tableyear1[])-ROW(INDEX(Tableyear1[],1,1))+1)/(YEAR(Tableyear1[])=YEAR(M1660)),1)))*$C$25,O1660+MAX($Q$2:Q1660)*$C$19),O1660)*($J1661/$J1660)</f>
        <v/>
      </c>
      <c r="P1661" s="108">
        <f t="array" ref="P1661">IF(YEAR(M1661)&lt;&gt;YEAR(M1660),IF(O1660&gt;INDEX(Table2xAcq.1[],_xlfn.AGGREGATE(15,6,(ROW(Tableyear1[])-ROW(INDEX(Tableyear1[],1,1))+1)/(YEAR(Tableyear1[])=YEAR(M1660)),1)),P1660+(O1660-INDEX(Table2xAcq.1[],_xlfn.AGGREGATE(15,6,(ROW(Tableyear1[])-ROW(INDEX(Tableyear1[],1,1))+1)/(YEAR(Tableyear1[])=YEAR(M1660)),1)))*$C$25,P1660-MAX($Q$2:Q1660)*$C$19),P1660)*(1+Tbill_YTM)^(1/52)</f>
        <v/>
      </c>
      <c r="Q1661" s="72">
        <f>SUM(N1661:P1661)</f>
        <v/>
      </c>
      <c r="R1661" s="72">
        <f>IF(YEAR(M1661)&lt;&gt;YEAR(M1660), R1660*EXP($C$20/52)+(-MAX(Q$2:Q1660)*$C$19), R1660*EXP($C$20/52))</f>
        <v/>
      </c>
      <c r="S1661" s="73">
        <f>Q1661/-R1661</f>
        <v/>
      </c>
      <c r="T1661" s="67" t="n"/>
      <c r="U1661" s="67" t="n"/>
      <c r="V1661" s="67" t="n"/>
    </row>
    <row r="1662">
      <c r="H1662" s="104" t="n">
        <v>42940</v>
      </c>
      <c r="I1662" s="105" t="n">
        <v>5908.919921875</v>
      </c>
      <c r="J1662" s="106" t="n">
        <v>15.5313100814819</v>
      </c>
      <c r="K1662" s="107">
        <f>K1661*(1+Tbill_YTM)^(1/52)</f>
        <v/>
      </c>
      <c r="L1662" s="67" t="n"/>
      <c r="M1662" s="104" t="n">
        <v>42940</v>
      </c>
      <c r="N1662" s="108">
        <f>N1661*($I1662/$I1661)</f>
        <v/>
      </c>
      <c r="O1662" s="108">
        <f t="array" ref="O1662">IF(YEAR(M1662)&lt;&gt;YEAR(M1661),IF(O1661&gt;INDEX(Table2xAcq.1[],_xlfn.AGGREGATE(15,6,(ROW(Tableyear1[])-ROW(INDEX(Tableyear1[],1,1))+1)/(YEAR(Tableyear1[])=YEAR(M1661)),1)),O1661-(O1661-INDEX(Table2xAcq.1[],_xlfn.AGGREGATE(15,6,(ROW(Tableyear1[])-ROW(INDEX(Tableyear1[],1,1))+1)/(YEAR(Tableyear1[])=YEAR(M1661)),1)))*$C$25,O1661+MAX($Q$2:Q1661)*$C$19),O1661)*($J1662/$J1661)</f>
        <v/>
      </c>
      <c r="P1662" s="108">
        <f t="array" ref="P1662">IF(YEAR(M1662)&lt;&gt;YEAR(M1661),IF(O1661&gt;INDEX(Table2xAcq.1[],_xlfn.AGGREGATE(15,6,(ROW(Tableyear1[])-ROW(INDEX(Tableyear1[],1,1))+1)/(YEAR(Tableyear1[])=YEAR(M1661)),1)),P1661+(O1661-INDEX(Table2xAcq.1[],_xlfn.AGGREGATE(15,6,(ROW(Tableyear1[])-ROW(INDEX(Tableyear1[],1,1))+1)/(YEAR(Tableyear1[])=YEAR(M1661)),1)))*$C$25,P1661-MAX($Q$2:Q1661)*$C$19),P1661)*(1+Tbill_YTM)^(1/52)</f>
        <v/>
      </c>
      <c r="Q1662" s="72">
        <f>SUM(N1662:P1662)</f>
        <v/>
      </c>
      <c r="R1662" s="72">
        <f>IF(YEAR(M1662)&lt;&gt;YEAR(M1661), R1661*EXP($C$20/52)+(-MAX(Q$2:Q1661)*$C$19), R1661*EXP($C$20/52))</f>
        <v/>
      </c>
      <c r="S1662" s="73">
        <f>Q1662/-R1662</f>
        <v/>
      </c>
      <c r="T1662" s="67" t="n"/>
      <c r="U1662" s="67" t="n"/>
      <c r="V1662" s="67" t="n"/>
    </row>
    <row r="1663">
      <c r="H1663" s="104" t="n">
        <v>42947</v>
      </c>
      <c r="I1663" s="105" t="n">
        <v>5899.91015625</v>
      </c>
      <c r="J1663" s="106" t="n">
        <v>15.4794979095458</v>
      </c>
      <c r="K1663" s="107">
        <f>K1662*(1+Tbill_YTM)^(1/52)</f>
        <v/>
      </c>
      <c r="L1663" s="67" t="n"/>
      <c r="M1663" s="104" t="n">
        <v>42947</v>
      </c>
      <c r="N1663" s="108">
        <f>N1662*($I1663/$I1662)</f>
        <v/>
      </c>
      <c r="O1663" s="108">
        <f t="array" ref="O1663">IF(YEAR(M1663)&lt;&gt;YEAR(M1662),IF(O1662&gt;INDEX(Table2xAcq.1[],_xlfn.AGGREGATE(15,6,(ROW(Tableyear1[])-ROW(INDEX(Tableyear1[],1,1))+1)/(YEAR(Tableyear1[])=YEAR(M1662)),1)),O1662-(O1662-INDEX(Table2xAcq.1[],_xlfn.AGGREGATE(15,6,(ROW(Tableyear1[])-ROW(INDEX(Tableyear1[],1,1))+1)/(YEAR(Tableyear1[])=YEAR(M1662)),1)))*$C$25,O1662+MAX($Q$2:Q1662)*$C$19),O1662)*($J1663/$J1662)</f>
        <v/>
      </c>
      <c r="P1663" s="108">
        <f t="array" ref="P1663">IF(YEAR(M1663)&lt;&gt;YEAR(M1662),IF(O1662&gt;INDEX(Table2xAcq.1[],_xlfn.AGGREGATE(15,6,(ROW(Tableyear1[])-ROW(INDEX(Tableyear1[],1,1))+1)/(YEAR(Tableyear1[])=YEAR(M1662)),1)),P1662+(O1662-INDEX(Table2xAcq.1[],_xlfn.AGGREGATE(15,6,(ROW(Tableyear1[])-ROW(INDEX(Tableyear1[],1,1))+1)/(YEAR(Tableyear1[])=YEAR(M1662)),1)))*$C$25,P1662-MAX($Q$2:Q1662)*$C$19),P1662)*(1+Tbill_YTM)^(1/52)</f>
        <v/>
      </c>
      <c r="Q1663" s="72">
        <f>SUM(N1663:P1663)</f>
        <v/>
      </c>
      <c r="R1663" s="72">
        <f>IF(YEAR(M1663)&lt;&gt;YEAR(M1662), R1662*EXP($C$20/52)+(-MAX(Q$2:Q1662)*$C$19), R1662*EXP($C$20/52))</f>
        <v/>
      </c>
      <c r="S1663" s="73">
        <f>Q1663/-R1663</f>
        <v/>
      </c>
      <c r="T1663" s="67" t="n"/>
      <c r="U1663" s="67" t="n"/>
      <c r="V1663" s="67" t="n"/>
    </row>
    <row r="1664">
      <c r="H1664" s="104" t="n">
        <v>42954</v>
      </c>
      <c r="I1664" s="105" t="n">
        <v>5831.52978515625</v>
      </c>
      <c r="J1664" s="106" t="n">
        <v>15.1266822814941</v>
      </c>
      <c r="K1664" s="107">
        <f>K1663*(1+Tbill_YTM)^(1/52)</f>
        <v/>
      </c>
      <c r="L1664" s="67" t="n"/>
      <c r="M1664" s="104" t="n">
        <v>42954</v>
      </c>
      <c r="N1664" s="108">
        <f>N1663*($I1664/$I1663)</f>
        <v/>
      </c>
      <c r="O1664" s="108">
        <f t="array" ref="O1664">IF(YEAR(M1664)&lt;&gt;YEAR(M1663),IF(O1663&gt;INDEX(Table2xAcq.1[],_xlfn.AGGREGATE(15,6,(ROW(Tableyear1[])-ROW(INDEX(Tableyear1[],1,1))+1)/(YEAR(Tableyear1[])=YEAR(M1663)),1)),O1663-(O1663-INDEX(Table2xAcq.1[],_xlfn.AGGREGATE(15,6,(ROW(Tableyear1[])-ROW(INDEX(Tableyear1[],1,1))+1)/(YEAR(Tableyear1[])=YEAR(M1663)),1)))*$C$25,O1663+MAX($Q$2:Q1663)*$C$19),O1663)*($J1664/$J1663)</f>
        <v/>
      </c>
      <c r="P1664" s="108">
        <f t="array" ref="P1664">IF(YEAR(M1664)&lt;&gt;YEAR(M1663),IF(O1663&gt;INDEX(Table2xAcq.1[],_xlfn.AGGREGATE(15,6,(ROW(Tableyear1[])-ROW(INDEX(Tableyear1[],1,1))+1)/(YEAR(Tableyear1[])=YEAR(M1663)),1)),P1663+(O1663-INDEX(Table2xAcq.1[],_xlfn.AGGREGATE(15,6,(ROW(Tableyear1[])-ROW(INDEX(Tableyear1[],1,1))+1)/(YEAR(Tableyear1[])=YEAR(M1663)),1)))*$C$25,P1663-MAX($Q$2:Q1663)*$C$19),P1663)*(1+Tbill_YTM)^(1/52)</f>
        <v/>
      </c>
      <c r="Q1664" s="72">
        <f>SUM(N1664:P1664)</f>
        <v/>
      </c>
      <c r="R1664" s="72">
        <f>IF(YEAR(M1664)&lt;&gt;YEAR(M1663), R1663*EXP($C$20/52)+(-MAX(Q$2:Q1663)*$C$19), R1663*EXP($C$20/52))</f>
        <v/>
      </c>
      <c r="S1664" s="73">
        <f>Q1664/-R1664</f>
        <v/>
      </c>
      <c r="T1664" s="67" t="n"/>
      <c r="U1664" s="67" t="n"/>
      <c r="V1664" s="67" t="n"/>
    </row>
    <row r="1665">
      <c r="H1665" s="104" t="n">
        <v>42961</v>
      </c>
      <c r="I1665" s="105" t="n">
        <v>5790.91015625</v>
      </c>
      <c r="J1665" s="106" t="n">
        <v>14.9218997955322</v>
      </c>
      <c r="K1665" s="107">
        <f>K1664*(1+Tbill_YTM)^(1/52)</f>
        <v/>
      </c>
      <c r="L1665" s="67" t="n"/>
      <c r="M1665" s="104" t="n">
        <v>42961</v>
      </c>
      <c r="N1665" s="108">
        <f>N1664*($I1665/$I1664)</f>
        <v/>
      </c>
      <c r="O1665" s="108">
        <f t="array" ref="O1665">IF(YEAR(M1665)&lt;&gt;YEAR(M1664),IF(O1664&gt;INDEX(Table2xAcq.1[],_xlfn.AGGREGATE(15,6,(ROW(Tableyear1[])-ROW(INDEX(Tableyear1[],1,1))+1)/(YEAR(Tableyear1[])=YEAR(M1664)),1)),O1664-(O1664-INDEX(Table2xAcq.1[],_xlfn.AGGREGATE(15,6,(ROW(Tableyear1[])-ROW(INDEX(Tableyear1[],1,1))+1)/(YEAR(Tableyear1[])=YEAR(M1664)),1)))*$C$25,O1664+MAX($Q$2:Q1664)*$C$19),O1664)*($J1665/$J1664)</f>
        <v/>
      </c>
      <c r="P1665" s="108">
        <f t="array" ref="P1665">IF(YEAR(M1665)&lt;&gt;YEAR(M1664),IF(O1664&gt;INDEX(Table2xAcq.1[],_xlfn.AGGREGATE(15,6,(ROW(Tableyear1[])-ROW(INDEX(Tableyear1[],1,1))+1)/(YEAR(Tableyear1[])=YEAR(M1664)),1)),P1664+(O1664-INDEX(Table2xAcq.1[],_xlfn.AGGREGATE(15,6,(ROW(Tableyear1[])-ROW(INDEX(Tableyear1[],1,1))+1)/(YEAR(Tableyear1[])=YEAR(M1664)),1)))*$C$25,P1664-MAX($Q$2:Q1664)*$C$19),P1664)*(1+Tbill_YTM)^(1/52)</f>
        <v/>
      </c>
      <c r="Q1665" s="72">
        <f>SUM(N1665:P1665)</f>
        <v/>
      </c>
      <c r="R1665" s="72">
        <f>IF(YEAR(M1665)&lt;&gt;YEAR(M1664), R1664*EXP($C$20/52)+(-MAX(Q$2:Q1664)*$C$19), R1664*EXP($C$20/52))</f>
        <v/>
      </c>
      <c r="S1665" s="73">
        <f>Q1665/-R1665</f>
        <v/>
      </c>
      <c r="T1665" s="67" t="n"/>
      <c r="U1665" s="67" t="n"/>
      <c r="V1665" s="67" t="n"/>
    </row>
    <row r="1666">
      <c r="H1666" s="104" t="n">
        <v>42968</v>
      </c>
      <c r="I1666" s="105" t="n">
        <v>5822.52978515625</v>
      </c>
      <c r="J1666" s="106" t="n">
        <v>15.0847387313842</v>
      </c>
      <c r="K1666" s="107">
        <f>K1665*(1+Tbill_YTM)^(1/52)</f>
        <v/>
      </c>
      <c r="L1666" s="67" t="n"/>
      <c r="M1666" s="104" t="n">
        <v>42968</v>
      </c>
      <c r="N1666" s="108">
        <f>N1665*($I1666/$I1665)</f>
        <v/>
      </c>
      <c r="O1666" s="108">
        <f t="array" ref="O1666">IF(YEAR(M1666)&lt;&gt;YEAR(M1665),IF(O1665&gt;INDEX(Table2xAcq.1[],_xlfn.AGGREGATE(15,6,(ROW(Tableyear1[])-ROW(INDEX(Tableyear1[],1,1))+1)/(YEAR(Tableyear1[])=YEAR(M1665)),1)),O1665-(O1665-INDEX(Table2xAcq.1[],_xlfn.AGGREGATE(15,6,(ROW(Tableyear1[])-ROW(INDEX(Tableyear1[],1,1))+1)/(YEAR(Tableyear1[])=YEAR(M1665)),1)))*$C$25,O1665+MAX($Q$2:Q1665)*$C$19),O1665)*($J1666/$J1665)</f>
        <v/>
      </c>
      <c r="P1666" s="108">
        <f t="array" ref="P1666">IF(YEAR(M1666)&lt;&gt;YEAR(M1665),IF(O1665&gt;INDEX(Table2xAcq.1[],_xlfn.AGGREGATE(15,6,(ROW(Tableyear1[])-ROW(INDEX(Tableyear1[],1,1))+1)/(YEAR(Tableyear1[])=YEAR(M1665)),1)),P1665+(O1665-INDEX(Table2xAcq.1[],_xlfn.AGGREGATE(15,6,(ROW(Tableyear1[])-ROW(INDEX(Tableyear1[],1,1))+1)/(YEAR(Tableyear1[])=YEAR(M1665)),1)))*$C$25,P1665-MAX($Q$2:Q1665)*$C$19),P1665)*(1+Tbill_YTM)^(1/52)</f>
        <v/>
      </c>
      <c r="Q1666" s="72">
        <f>SUM(N1666:P1666)</f>
        <v/>
      </c>
      <c r="R1666" s="72">
        <f>IF(YEAR(M1666)&lt;&gt;YEAR(M1665), R1665*EXP($C$20/52)+(-MAX(Q$2:Q1665)*$C$19), R1665*EXP($C$20/52))</f>
        <v/>
      </c>
      <c r="S1666" s="73">
        <f>Q1666/-R1666</f>
        <v/>
      </c>
      <c r="T1666" s="67" t="n"/>
      <c r="U1666" s="67" t="n"/>
      <c r="V1666" s="67" t="n"/>
    </row>
    <row r="1667">
      <c r="H1667" s="104" t="n">
        <v>42975</v>
      </c>
      <c r="I1667" s="105" t="n">
        <v>5987.89990234375</v>
      </c>
      <c r="J1667" s="106" t="n">
        <v>15.9408712387084</v>
      </c>
      <c r="K1667" s="107">
        <f>K1666*(1+Tbill_YTM)^(1/52)</f>
        <v/>
      </c>
      <c r="L1667" s="67" t="n"/>
      <c r="M1667" s="104" t="n">
        <v>42975</v>
      </c>
      <c r="N1667" s="108">
        <f>N1666*($I1667/$I1666)</f>
        <v/>
      </c>
      <c r="O1667" s="108">
        <f t="array" ref="O1667">IF(YEAR(M1667)&lt;&gt;YEAR(M1666),IF(O1666&gt;INDEX(Table2xAcq.1[],_xlfn.AGGREGATE(15,6,(ROW(Tableyear1[])-ROW(INDEX(Tableyear1[],1,1))+1)/(YEAR(Tableyear1[])=YEAR(M1666)),1)),O1666-(O1666-INDEX(Table2xAcq.1[],_xlfn.AGGREGATE(15,6,(ROW(Tableyear1[])-ROW(INDEX(Tableyear1[],1,1))+1)/(YEAR(Tableyear1[])=YEAR(M1666)),1)))*$C$25,O1666+MAX($Q$2:Q1666)*$C$19),O1666)*($J1667/$J1666)</f>
        <v/>
      </c>
      <c r="P1667" s="108">
        <f t="array" ref="P1667">IF(YEAR(M1667)&lt;&gt;YEAR(M1666),IF(O1666&gt;INDEX(Table2xAcq.1[],_xlfn.AGGREGATE(15,6,(ROW(Tableyear1[])-ROW(INDEX(Tableyear1[],1,1))+1)/(YEAR(Tableyear1[])=YEAR(M1666)),1)),P1666+(O1666-INDEX(Table2xAcq.1[],_xlfn.AGGREGATE(15,6,(ROW(Tableyear1[])-ROW(INDEX(Tableyear1[],1,1))+1)/(YEAR(Tableyear1[])=YEAR(M1666)),1)))*$C$25,P1666-MAX($Q$2:Q1666)*$C$19),P1666)*(1+Tbill_YTM)^(1/52)</f>
        <v/>
      </c>
      <c r="Q1667" s="72">
        <f>SUM(N1667:P1667)</f>
        <v/>
      </c>
      <c r="R1667" s="72">
        <f>IF(YEAR(M1667)&lt;&gt;YEAR(M1666), R1666*EXP($C$20/52)+(-MAX(Q$2:Q1666)*$C$19), R1666*EXP($C$20/52))</f>
        <v/>
      </c>
      <c r="S1667" s="73">
        <f>Q1667/-R1667</f>
        <v/>
      </c>
      <c r="T1667" s="67" t="n"/>
      <c r="U1667" s="67" t="n"/>
      <c r="V1667" s="67" t="n"/>
    </row>
    <row r="1668">
      <c r="H1668" s="104" t="n">
        <v>42982</v>
      </c>
      <c r="I1668" s="105" t="n">
        <v>5913.3701171875</v>
      </c>
      <c r="J1668" s="106" t="n">
        <v>15.5461111068725</v>
      </c>
      <c r="K1668" s="107">
        <f>K1667*(1+Tbill_YTM)^(1/52)</f>
        <v/>
      </c>
      <c r="L1668" s="67" t="n"/>
      <c r="M1668" s="104" t="n">
        <v>42982</v>
      </c>
      <c r="N1668" s="108">
        <f>N1667*($I1668/$I1667)</f>
        <v/>
      </c>
      <c r="O1668" s="108">
        <f t="array" ref="O1668">IF(YEAR(M1668)&lt;&gt;YEAR(M1667),IF(O1667&gt;INDEX(Table2xAcq.1[],_xlfn.AGGREGATE(15,6,(ROW(Tableyear1[])-ROW(INDEX(Tableyear1[],1,1))+1)/(YEAR(Tableyear1[])=YEAR(M1667)),1)),O1667-(O1667-INDEX(Table2xAcq.1[],_xlfn.AGGREGATE(15,6,(ROW(Tableyear1[])-ROW(INDEX(Tableyear1[],1,1))+1)/(YEAR(Tableyear1[])=YEAR(M1667)),1)))*$C$25,O1667+MAX($Q$2:Q1667)*$C$19),O1667)*($J1668/$J1667)</f>
        <v/>
      </c>
      <c r="P1668" s="108">
        <f t="array" ref="P1668">IF(YEAR(M1668)&lt;&gt;YEAR(M1667),IF(O1667&gt;INDEX(Table2xAcq.1[],_xlfn.AGGREGATE(15,6,(ROW(Tableyear1[])-ROW(INDEX(Tableyear1[],1,1))+1)/(YEAR(Tableyear1[])=YEAR(M1667)),1)),P1667+(O1667-INDEX(Table2xAcq.1[],_xlfn.AGGREGATE(15,6,(ROW(Tableyear1[])-ROW(INDEX(Tableyear1[],1,1))+1)/(YEAR(Tableyear1[])=YEAR(M1667)),1)))*$C$25,P1667-MAX($Q$2:Q1667)*$C$19),P1667)*(1+Tbill_YTM)^(1/52)</f>
        <v/>
      </c>
      <c r="Q1668" s="72">
        <f>SUM(N1668:P1668)</f>
        <v/>
      </c>
      <c r="R1668" s="72">
        <f>IF(YEAR(M1668)&lt;&gt;YEAR(M1667), R1667*EXP($C$20/52)+(-MAX(Q$2:Q1667)*$C$19), R1667*EXP($C$20/52))</f>
        <v/>
      </c>
      <c r="S1668" s="73">
        <f>Q1668/-R1668</f>
        <v/>
      </c>
      <c r="T1668" s="67" t="n"/>
      <c r="U1668" s="67" t="n"/>
      <c r="V1668" s="67" t="n"/>
    </row>
    <row r="1669">
      <c r="H1669" s="104" t="n">
        <v>42989</v>
      </c>
      <c r="I1669" s="105" t="n">
        <v>5988</v>
      </c>
      <c r="J1669" s="106" t="n">
        <v>15.923599243164</v>
      </c>
      <c r="K1669" s="107">
        <f>K1668*(1+Tbill_YTM)^(1/52)</f>
        <v/>
      </c>
      <c r="L1669" s="67" t="n"/>
      <c r="M1669" s="104" t="n">
        <v>42989</v>
      </c>
      <c r="N1669" s="108">
        <f>N1668*($I1669/$I1668)</f>
        <v/>
      </c>
      <c r="O1669" s="108">
        <f t="array" ref="O1669">IF(YEAR(M1669)&lt;&gt;YEAR(M1668),IF(O1668&gt;INDEX(Table2xAcq.1[],_xlfn.AGGREGATE(15,6,(ROW(Tableyear1[])-ROW(INDEX(Tableyear1[],1,1))+1)/(YEAR(Tableyear1[])=YEAR(M1668)),1)),O1668-(O1668-INDEX(Table2xAcq.1[],_xlfn.AGGREGATE(15,6,(ROW(Tableyear1[])-ROW(INDEX(Tableyear1[],1,1))+1)/(YEAR(Tableyear1[])=YEAR(M1668)),1)))*$C$25,O1668+MAX($Q$2:Q1668)*$C$19),O1668)*($J1669/$J1668)</f>
        <v/>
      </c>
      <c r="P1669" s="108">
        <f t="array" ref="P1669">IF(YEAR(M1669)&lt;&gt;YEAR(M1668),IF(O1668&gt;INDEX(Table2xAcq.1[],_xlfn.AGGREGATE(15,6,(ROW(Tableyear1[])-ROW(INDEX(Tableyear1[],1,1))+1)/(YEAR(Tableyear1[])=YEAR(M1668)),1)),P1668+(O1668-INDEX(Table2xAcq.1[],_xlfn.AGGREGATE(15,6,(ROW(Tableyear1[])-ROW(INDEX(Tableyear1[],1,1))+1)/(YEAR(Tableyear1[])=YEAR(M1668)),1)))*$C$25,P1668-MAX($Q$2:Q1668)*$C$19),P1668)*(1+Tbill_YTM)^(1/52)</f>
        <v/>
      </c>
      <c r="Q1669" s="72">
        <f>SUM(N1669:P1669)</f>
        <v/>
      </c>
      <c r="R1669" s="72">
        <f>IF(YEAR(M1669)&lt;&gt;YEAR(M1668), R1668*EXP($C$20/52)+(-MAX(Q$2:Q1668)*$C$19), R1668*EXP($C$20/52))</f>
        <v/>
      </c>
      <c r="S1669" s="73">
        <f>Q1669/-R1669</f>
        <v/>
      </c>
      <c r="T1669" s="67" t="n"/>
      <c r="U1669" s="67" t="n"/>
      <c r="V1669" s="67" t="n"/>
    </row>
    <row r="1670">
      <c r="H1670" s="104" t="n">
        <v>42996</v>
      </c>
      <c r="I1670" s="105" t="n">
        <v>5932.31982421875</v>
      </c>
      <c r="J1670" s="106" t="n">
        <v>15.6176633834838</v>
      </c>
      <c r="K1670" s="107">
        <f>K1669*(1+Tbill_YTM)^(1/52)</f>
        <v/>
      </c>
      <c r="L1670" s="67" t="n"/>
      <c r="M1670" s="104" t="n">
        <v>42996</v>
      </c>
      <c r="N1670" s="108">
        <f>N1669*($I1670/$I1669)</f>
        <v/>
      </c>
      <c r="O1670" s="108">
        <f t="array" ref="O1670">IF(YEAR(M1670)&lt;&gt;YEAR(M1669),IF(O1669&gt;INDEX(Table2xAcq.1[],_xlfn.AGGREGATE(15,6,(ROW(Tableyear1[])-ROW(INDEX(Tableyear1[],1,1))+1)/(YEAR(Tableyear1[])=YEAR(M1669)),1)),O1669-(O1669-INDEX(Table2xAcq.1[],_xlfn.AGGREGATE(15,6,(ROW(Tableyear1[])-ROW(INDEX(Tableyear1[],1,1))+1)/(YEAR(Tableyear1[])=YEAR(M1669)),1)))*$C$25,O1669+MAX($Q$2:Q1669)*$C$19),O1669)*($J1670/$J1669)</f>
        <v/>
      </c>
      <c r="P1670" s="108">
        <f t="array" ref="P1670">IF(YEAR(M1670)&lt;&gt;YEAR(M1669),IF(O1669&gt;INDEX(Table2xAcq.1[],_xlfn.AGGREGATE(15,6,(ROW(Tableyear1[])-ROW(INDEX(Tableyear1[],1,1))+1)/(YEAR(Tableyear1[])=YEAR(M1669)),1)),P1669+(O1669-INDEX(Table2xAcq.1[],_xlfn.AGGREGATE(15,6,(ROW(Tableyear1[])-ROW(INDEX(Tableyear1[],1,1))+1)/(YEAR(Tableyear1[])=YEAR(M1669)),1)))*$C$25,P1669-MAX($Q$2:Q1669)*$C$19),P1669)*(1+Tbill_YTM)^(1/52)</f>
        <v/>
      </c>
      <c r="Q1670" s="72">
        <f>SUM(N1670:P1670)</f>
        <v/>
      </c>
      <c r="R1670" s="72">
        <f>IF(YEAR(M1670)&lt;&gt;YEAR(M1669), R1669*EXP($C$20/52)+(-MAX(Q$2:Q1669)*$C$19), R1669*EXP($C$20/52))</f>
        <v/>
      </c>
      <c r="S1670" s="73">
        <f>Q1670/-R1670</f>
        <v/>
      </c>
      <c r="T1670" s="67" t="n"/>
      <c r="U1670" s="67" t="n"/>
      <c r="V1670" s="67" t="n"/>
    </row>
    <row r="1671">
      <c r="H1671" s="104" t="n">
        <v>43003</v>
      </c>
      <c r="I1671" s="105" t="n">
        <v>5979.2998046875</v>
      </c>
      <c r="J1671" s="106" t="n">
        <v>15.844648361206</v>
      </c>
      <c r="K1671" s="107">
        <f>K1670*(1+Tbill_YTM)^(1/52)</f>
        <v/>
      </c>
      <c r="L1671" s="67" t="n"/>
      <c r="M1671" s="104" t="n">
        <v>43003</v>
      </c>
      <c r="N1671" s="108">
        <f>N1670*($I1671/$I1670)</f>
        <v/>
      </c>
      <c r="O1671" s="108">
        <f t="array" ref="O1671">IF(YEAR(M1671)&lt;&gt;YEAR(M1670),IF(O1670&gt;INDEX(Table2xAcq.1[],_xlfn.AGGREGATE(15,6,(ROW(Tableyear1[])-ROW(INDEX(Tableyear1[],1,1))+1)/(YEAR(Tableyear1[])=YEAR(M1670)),1)),O1670-(O1670-INDEX(Table2xAcq.1[],_xlfn.AGGREGATE(15,6,(ROW(Tableyear1[])-ROW(INDEX(Tableyear1[],1,1))+1)/(YEAR(Tableyear1[])=YEAR(M1670)),1)))*$C$25,O1670+MAX($Q$2:Q1670)*$C$19),O1670)*($J1671/$J1670)</f>
        <v/>
      </c>
      <c r="P1671" s="108">
        <f t="array" ref="P1671">IF(YEAR(M1671)&lt;&gt;YEAR(M1670),IF(O1670&gt;INDEX(Table2xAcq.1[],_xlfn.AGGREGATE(15,6,(ROW(Tableyear1[])-ROW(INDEX(Tableyear1[],1,1))+1)/(YEAR(Tableyear1[])=YEAR(M1670)),1)),P1670+(O1670-INDEX(Table2xAcq.1[],_xlfn.AGGREGATE(15,6,(ROW(Tableyear1[])-ROW(INDEX(Tableyear1[],1,1))+1)/(YEAR(Tableyear1[])=YEAR(M1670)),1)))*$C$25,P1670-MAX($Q$2:Q1670)*$C$19),P1670)*(1+Tbill_YTM)^(1/52)</f>
        <v/>
      </c>
      <c r="Q1671" s="72">
        <f>SUM(N1671:P1671)</f>
        <v/>
      </c>
      <c r="R1671" s="72">
        <f>IF(YEAR(M1671)&lt;&gt;YEAR(M1670), R1670*EXP($C$20/52)+(-MAX(Q$2:Q1670)*$C$19), R1670*EXP($C$20/52))</f>
        <v/>
      </c>
      <c r="S1671" s="73">
        <f>Q1671/-R1671</f>
        <v/>
      </c>
      <c r="T1671" s="67" t="n"/>
      <c r="U1671" s="67" t="n"/>
      <c r="V1671" s="67" t="n"/>
    </row>
    <row r="1672">
      <c r="H1672" s="104" t="n">
        <v>43010</v>
      </c>
      <c r="I1672" s="105" t="n">
        <v>6064.56982421875</v>
      </c>
      <c r="J1672" s="106" t="n">
        <v>16.318359375</v>
      </c>
      <c r="K1672" s="107">
        <f>K1671*(1+Tbill_YTM)^(1/52)</f>
        <v/>
      </c>
      <c r="L1672" s="67" t="n"/>
      <c r="M1672" s="104" t="n">
        <v>43010</v>
      </c>
      <c r="N1672" s="108">
        <f>N1671*($I1672/$I1671)</f>
        <v/>
      </c>
      <c r="O1672" s="108">
        <f t="array" ref="O1672">IF(YEAR(M1672)&lt;&gt;YEAR(M1671),IF(O1671&gt;INDEX(Table2xAcq.1[],_xlfn.AGGREGATE(15,6,(ROW(Tableyear1[])-ROW(INDEX(Tableyear1[],1,1))+1)/(YEAR(Tableyear1[])=YEAR(M1671)),1)),O1671-(O1671-INDEX(Table2xAcq.1[],_xlfn.AGGREGATE(15,6,(ROW(Tableyear1[])-ROW(INDEX(Tableyear1[],1,1))+1)/(YEAR(Tableyear1[])=YEAR(M1671)),1)))*$C$25,O1671+MAX($Q$2:Q1671)*$C$19),O1671)*($J1672/$J1671)</f>
        <v/>
      </c>
      <c r="P1672" s="108">
        <f t="array" ref="P1672">IF(YEAR(M1672)&lt;&gt;YEAR(M1671),IF(O1671&gt;INDEX(Table2xAcq.1[],_xlfn.AGGREGATE(15,6,(ROW(Tableyear1[])-ROW(INDEX(Tableyear1[],1,1))+1)/(YEAR(Tableyear1[])=YEAR(M1671)),1)),P1671+(O1671-INDEX(Table2xAcq.1[],_xlfn.AGGREGATE(15,6,(ROW(Tableyear1[])-ROW(INDEX(Tableyear1[],1,1))+1)/(YEAR(Tableyear1[])=YEAR(M1671)),1)))*$C$25,P1671-MAX($Q$2:Q1671)*$C$19),P1671)*(1+Tbill_YTM)^(1/52)</f>
        <v/>
      </c>
      <c r="Q1672" s="72">
        <f>SUM(N1672:P1672)</f>
        <v/>
      </c>
      <c r="R1672" s="72">
        <f>IF(YEAR(M1672)&lt;&gt;YEAR(M1671), R1671*EXP($C$20/52)+(-MAX(Q$2:Q1671)*$C$19), R1671*EXP($C$20/52))</f>
        <v/>
      </c>
      <c r="S1672" s="73">
        <f>Q1672/-R1672</f>
        <v/>
      </c>
      <c r="T1672" s="67" t="n"/>
      <c r="U1672" s="67" t="n"/>
      <c r="V1672" s="67" t="n"/>
    </row>
    <row r="1673">
      <c r="H1673" s="104" t="n">
        <v>43017</v>
      </c>
      <c r="I1673" s="105" t="n">
        <v>6092.4501953125</v>
      </c>
      <c r="J1673" s="106" t="n">
        <v>16.4663906097412</v>
      </c>
      <c r="K1673" s="107">
        <f>K1672*(1+Tbill_YTM)^(1/52)</f>
        <v/>
      </c>
      <c r="L1673" s="67" t="n"/>
      <c r="M1673" s="104" t="n">
        <v>43017</v>
      </c>
      <c r="N1673" s="108">
        <f>N1672*($I1673/$I1672)</f>
        <v/>
      </c>
      <c r="O1673" s="108">
        <f t="array" ref="O1673">IF(YEAR(M1673)&lt;&gt;YEAR(M1672),IF(O1672&gt;INDEX(Table2xAcq.1[],_xlfn.AGGREGATE(15,6,(ROW(Tableyear1[])-ROW(INDEX(Tableyear1[],1,1))+1)/(YEAR(Tableyear1[])=YEAR(M1672)),1)),O1672-(O1672-INDEX(Table2xAcq.1[],_xlfn.AGGREGATE(15,6,(ROW(Tableyear1[])-ROW(INDEX(Tableyear1[],1,1))+1)/(YEAR(Tableyear1[])=YEAR(M1672)),1)))*$C$25,O1672+MAX($Q$2:Q1672)*$C$19),O1672)*($J1673/$J1672)</f>
        <v/>
      </c>
      <c r="P1673" s="108">
        <f t="array" ref="P1673">IF(YEAR(M1673)&lt;&gt;YEAR(M1672),IF(O1672&gt;INDEX(Table2xAcq.1[],_xlfn.AGGREGATE(15,6,(ROW(Tableyear1[])-ROW(INDEX(Tableyear1[],1,1))+1)/(YEAR(Tableyear1[])=YEAR(M1672)),1)),P1672+(O1672-INDEX(Table2xAcq.1[],_xlfn.AGGREGATE(15,6,(ROW(Tableyear1[])-ROW(INDEX(Tableyear1[],1,1))+1)/(YEAR(Tableyear1[])=YEAR(M1672)),1)))*$C$25,P1672-MAX($Q$2:Q1672)*$C$19),P1672)*(1+Tbill_YTM)^(1/52)</f>
        <v/>
      </c>
      <c r="Q1673" s="72">
        <f>SUM(N1673:P1673)</f>
        <v/>
      </c>
      <c r="R1673" s="72">
        <f>IF(YEAR(M1673)&lt;&gt;YEAR(M1672), R1672*EXP($C$20/52)+(-MAX(Q$2:Q1672)*$C$19), R1672*EXP($C$20/52))</f>
        <v/>
      </c>
      <c r="S1673" s="73">
        <f>Q1673/-R1673</f>
        <v/>
      </c>
      <c r="T1673" s="67" t="n"/>
      <c r="U1673" s="67" t="n"/>
      <c r="V1673" s="67" t="n"/>
    </row>
    <row r="1674">
      <c r="H1674" s="104" t="n">
        <v>43024</v>
      </c>
      <c r="I1674" s="105" t="n">
        <v>6108.81982421875</v>
      </c>
      <c r="J1674" s="106" t="n">
        <v>16.540412902832</v>
      </c>
      <c r="K1674" s="107">
        <f>K1673*(1+Tbill_YTM)^(1/52)</f>
        <v/>
      </c>
      <c r="L1674" s="67" t="n"/>
      <c r="M1674" s="104" t="n">
        <v>43024</v>
      </c>
      <c r="N1674" s="108">
        <f>N1673*($I1674/$I1673)</f>
        <v/>
      </c>
      <c r="O1674" s="108">
        <f t="array" ref="O1674">IF(YEAR(M1674)&lt;&gt;YEAR(M1673),IF(O1673&gt;INDEX(Table2xAcq.1[],_xlfn.AGGREGATE(15,6,(ROW(Tableyear1[])-ROW(INDEX(Tableyear1[],1,1))+1)/(YEAR(Tableyear1[])=YEAR(M1673)),1)),O1673-(O1673-INDEX(Table2xAcq.1[],_xlfn.AGGREGATE(15,6,(ROW(Tableyear1[])-ROW(INDEX(Tableyear1[],1,1))+1)/(YEAR(Tableyear1[])=YEAR(M1673)),1)))*$C$25,O1673+MAX($Q$2:Q1673)*$C$19),O1673)*($J1674/$J1673)</f>
        <v/>
      </c>
      <c r="P1674" s="108">
        <f t="array" ref="P1674">IF(YEAR(M1674)&lt;&gt;YEAR(M1673),IF(O1673&gt;INDEX(Table2xAcq.1[],_xlfn.AGGREGATE(15,6,(ROW(Tableyear1[])-ROW(INDEX(Tableyear1[],1,1))+1)/(YEAR(Tableyear1[])=YEAR(M1673)),1)),P1673+(O1673-INDEX(Table2xAcq.1[],_xlfn.AGGREGATE(15,6,(ROW(Tableyear1[])-ROW(INDEX(Tableyear1[],1,1))+1)/(YEAR(Tableyear1[])=YEAR(M1673)),1)))*$C$25,P1673-MAX($Q$2:Q1673)*$C$19),P1673)*(1+Tbill_YTM)^(1/52)</f>
        <v/>
      </c>
      <c r="Q1674" s="72">
        <f>SUM(N1674:P1674)</f>
        <v/>
      </c>
      <c r="R1674" s="72">
        <f>IF(YEAR(M1674)&lt;&gt;YEAR(M1673), R1673*EXP($C$20/52)+(-MAX(Q$2:Q1673)*$C$19), R1673*EXP($C$20/52))</f>
        <v/>
      </c>
      <c r="S1674" s="73">
        <f>Q1674/-R1674</f>
        <v/>
      </c>
      <c r="T1674" s="67" t="n"/>
      <c r="U1674" s="67" t="n"/>
      <c r="V1674" s="67" t="n"/>
    </row>
    <row r="1675">
      <c r="H1675" s="104" t="n">
        <v>43031</v>
      </c>
      <c r="I1675" s="105" t="n">
        <v>6213.47021484375</v>
      </c>
      <c r="J1675" s="106" t="n">
        <v>17.073335647583</v>
      </c>
      <c r="K1675" s="107">
        <f>K1674*(1+Tbill_YTM)^(1/52)</f>
        <v/>
      </c>
      <c r="L1675" s="67" t="n"/>
      <c r="M1675" s="104" t="n">
        <v>43031</v>
      </c>
      <c r="N1675" s="108">
        <f>N1674*($I1675/$I1674)</f>
        <v/>
      </c>
      <c r="O1675" s="108">
        <f t="array" ref="O1675">IF(YEAR(M1675)&lt;&gt;YEAR(M1674),IF(O1674&gt;INDEX(Table2xAcq.1[],_xlfn.AGGREGATE(15,6,(ROW(Tableyear1[])-ROW(INDEX(Tableyear1[],1,1))+1)/(YEAR(Tableyear1[])=YEAR(M1674)),1)),O1674-(O1674-INDEX(Table2xAcq.1[],_xlfn.AGGREGATE(15,6,(ROW(Tableyear1[])-ROW(INDEX(Tableyear1[],1,1))+1)/(YEAR(Tableyear1[])=YEAR(M1674)),1)))*$C$25,O1674+MAX($Q$2:Q1674)*$C$19),O1674)*($J1675/$J1674)</f>
        <v/>
      </c>
      <c r="P1675" s="108">
        <f t="array" ref="P1675">IF(YEAR(M1675)&lt;&gt;YEAR(M1674),IF(O1674&gt;INDEX(Table2xAcq.1[],_xlfn.AGGREGATE(15,6,(ROW(Tableyear1[])-ROW(INDEX(Tableyear1[],1,1))+1)/(YEAR(Tableyear1[])=YEAR(M1674)),1)),P1674+(O1674-INDEX(Table2xAcq.1[],_xlfn.AGGREGATE(15,6,(ROW(Tableyear1[])-ROW(INDEX(Tableyear1[],1,1))+1)/(YEAR(Tableyear1[])=YEAR(M1674)),1)))*$C$25,P1674-MAX($Q$2:Q1674)*$C$19),P1674)*(1+Tbill_YTM)^(1/52)</f>
        <v/>
      </c>
      <c r="Q1675" s="72">
        <f>SUM(N1675:P1675)</f>
        <v/>
      </c>
      <c r="R1675" s="72">
        <f>IF(YEAR(M1675)&lt;&gt;YEAR(M1674), R1674*EXP($C$20/52)+(-MAX(Q$2:Q1674)*$C$19), R1674*EXP($C$20/52))</f>
        <v/>
      </c>
      <c r="S1675" s="73">
        <f>Q1675/-R1675</f>
        <v/>
      </c>
      <c r="T1675" s="67" t="n"/>
      <c r="U1675" s="67" t="n"/>
      <c r="V1675" s="67" t="n"/>
    </row>
    <row r="1676">
      <c r="H1676" s="104" t="n">
        <v>43038</v>
      </c>
      <c r="I1676" s="105" t="n">
        <v>6295.580078125</v>
      </c>
      <c r="J1676" s="106" t="n">
        <v>17.5297794342041</v>
      </c>
      <c r="K1676" s="107">
        <f>K1675*(1+Tbill_YTM)^(1/52)</f>
        <v/>
      </c>
      <c r="L1676" s="67" t="n"/>
      <c r="M1676" s="104" t="n">
        <v>43038</v>
      </c>
      <c r="N1676" s="108">
        <f>N1675*($I1676/$I1675)</f>
        <v/>
      </c>
      <c r="O1676" s="108">
        <f t="array" ref="O1676">IF(YEAR(M1676)&lt;&gt;YEAR(M1675),IF(O1675&gt;INDEX(Table2xAcq.1[],_xlfn.AGGREGATE(15,6,(ROW(Tableyear1[])-ROW(INDEX(Tableyear1[],1,1))+1)/(YEAR(Tableyear1[])=YEAR(M1675)),1)),O1675-(O1675-INDEX(Table2xAcq.1[],_xlfn.AGGREGATE(15,6,(ROW(Tableyear1[])-ROW(INDEX(Tableyear1[],1,1))+1)/(YEAR(Tableyear1[])=YEAR(M1675)),1)))*$C$25,O1675+MAX($Q$2:Q1675)*$C$19),O1675)*($J1676/$J1675)</f>
        <v/>
      </c>
      <c r="P1676" s="108">
        <f t="array" ref="P1676">IF(YEAR(M1676)&lt;&gt;YEAR(M1675),IF(O1675&gt;INDEX(Table2xAcq.1[],_xlfn.AGGREGATE(15,6,(ROW(Tableyear1[])-ROW(INDEX(Tableyear1[],1,1))+1)/(YEAR(Tableyear1[])=YEAR(M1675)),1)),P1675+(O1675-INDEX(Table2xAcq.1[],_xlfn.AGGREGATE(15,6,(ROW(Tableyear1[])-ROW(INDEX(Tableyear1[],1,1))+1)/(YEAR(Tableyear1[])=YEAR(M1675)),1)))*$C$25,P1675-MAX($Q$2:Q1675)*$C$19),P1675)*(1+Tbill_YTM)^(1/52)</f>
        <v/>
      </c>
      <c r="Q1676" s="72">
        <f>SUM(N1676:P1676)</f>
        <v/>
      </c>
      <c r="R1676" s="72">
        <f>IF(YEAR(M1676)&lt;&gt;YEAR(M1675), R1675*EXP($C$20/52)+(-MAX(Q$2:Q1675)*$C$19), R1675*EXP($C$20/52))</f>
        <v/>
      </c>
      <c r="S1676" s="73">
        <f>Q1676/-R1676</f>
        <v/>
      </c>
      <c r="T1676" s="67" t="n"/>
      <c r="U1676" s="67" t="n"/>
      <c r="V1676" s="67" t="n"/>
    </row>
    <row r="1677">
      <c r="H1677" s="104" t="n">
        <v>43045</v>
      </c>
      <c r="I1677" s="105" t="n">
        <v>6309.06982421875</v>
      </c>
      <c r="J1677" s="106" t="n">
        <v>17.6259975433349</v>
      </c>
      <c r="K1677" s="107">
        <f>K1676*(1+Tbill_YTM)^(1/52)</f>
        <v/>
      </c>
      <c r="L1677" s="67" t="n"/>
      <c r="M1677" s="104" t="n">
        <v>43045</v>
      </c>
      <c r="N1677" s="108">
        <f>N1676*($I1677/$I1676)</f>
        <v/>
      </c>
      <c r="O1677" s="108">
        <f t="array" ref="O1677">IF(YEAR(M1677)&lt;&gt;YEAR(M1676),IF(O1676&gt;INDEX(Table2xAcq.1[],_xlfn.AGGREGATE(15,6,(ROW(Tableyear1[])-ROW(INDEX(Tableyear1[],1,1))+1)/(YEAR(Tableyear1[])=YEAR(M1676)),1)),O1676-(O1676-INDEX(Table2xAcq.1[],_xlfn.AGGREGATE(15,6,(ROW(Tableyear1[])-ROW(INDEX(Tableyear1[],1,1))+1)/(YEAR(Tableyear1[])=YEAR(M1676)),1)))*$C$25,O1676+MAX($Q$2:Q1676)*$C$19),O1676)*($J1677/$J1676)</f>
        <v/>
      </c>
      <c r="P1677" s="108">
        <f t="array" ref="P1677">IF(YEAR(M1677)&lt;&gt;YEAR(M1676),IF(O1676&gt;INDEX(Table2xAcq.1[],_xlfn.AGGREGATE(15,6,(ROW(Tableyear1[])-ROW(INDEX(Tableyear1[],1,1))+1)/(YEAR(Tableyear1[])=YEAR(M1676)),1)),P1676+(O1676-INDEX(Table2xAcq.1[],_xlfn.AGGREGATE(15,6,(ROW(Tableyear1[])-ROW(INDEX(Tableyear1[],1,1))+1)/(YEAR(Tableyear1[])=YEAR(M1676)),1)))*$C$25,P1676-MAX($Q$2:Q1676)*$C$19),P1676)*(1+Tbill_YTM)^(1/52)</f>
        <v/>
      </c>
      <c r="Q1677" s="72">
        <f>SUM(N1677:P1677)</f>
        <v/>
      </c>
      <c r="R1677" s="72">
        <f>IF(YEAR(M1677)&lt;&gt;YEAR(M1676), R1676*EXP($C$20/52)+(-MAX(Q$2:Q1676)*$C$19), R1676*EXP($C$20/52))</f>
        <v/>
      </c>
      <c r="S1677" s="73">
        <f>Q1677/-R1677</f>
        <v/>
      </c>
      <c r="T1677" s="67" t="n"/>
      <c r="U1677" s="67" t="n"/>
      <c r="V1677" s="67" t="n"/>
    </row>
    <row r="1678">
      <c r="H1678" s="104" t="n">
        <v>43052</v>
      </c>
      <c r="I1678" s="105" t="n">
        <v>6314.509765625</v>
      </c>
      <c r="J1678" s="106" t="n">
        <v>17.6753463745117</v>
      </c>
      <c r="K1678" s="107">
        <f>K1677*(1+Tbill_YTM)^(1/52)</f>
        <v/>
      </c>
      <c r="L1678" s="67" t="n"/>
      <c r="M1678" s="104" t="n">
        <v>43052</v>
      </c>
      <c r="N1678" s="108">
        <f>N1677*($I1678/$I1677)</f>
        <v/>
      </c>
      <c r="O1678" s="108">
        <f t="array" ref="O1678">IF(YEAR(M1678)&lt;&gt;YEAR(M1677),IF(O1677&gt;INDEX(Table2xAcq.1[],_xlfn.AGGREGATE(15,6,(ROW(Tableyear1[])-ROW(INDEX(Tableyear1[],1,1))+1)/(YEAR(Tableyear1[])=YEAR(M1677)),1)),O1677-(O1677-INDEX(Table2xAcq.1[],_xlfn.AGGREGATE(15,6,(ROW(Tableyear1[])-ROW(INDEX(Tableyear1[],1,1))+1)/(YEAR(Tableyear1[])=YEAR(M1677)),1)))*$C$25,O1677+MAX($Q$2:Q1677)*$C$19),O1677)*($J1678/$J1677)</f>
        <v/>
      </c>
      <c r="P1678" s="108">
        <f t="array" ref="P1678">IF(YEAR(M1678)&lt;&gt;YEAR(M1677),IF(O1677&gt;INDEX(Table2xAcq.1[],_xlfn.AGGREGATE(15,6,(ROW(Tableyear1[])-ROW(INDEX(Tableyear1[],1,1))+1)/(YEAR(Tableyear1[])=YEAR(M1677)),1)),P1677+(O1677-INDEX(Table2xAcq.1[],_xlfn.AGGREGATE(15,6,(ROW(Tableyear1[])-ROW(INDEX(Tableyear1[],1,1))+1)/(YEAR(Tableyear1[])=YEAR(M1677)),1)))*$C$25,P1677-MAX($Q$2:Q1677)*$C$19),P1677)*(1+Tbill_YTM)^(1/52)</f>
        <v/>
      </c>
      <c r="Q1678" s="72">
        <f>SUM(N1678:P1678)</f>
        <v/>
      </c>
      <c r="R1678" s="72">
        <f>IF(YEAR(M1678)&lt;&gt;YEAR(M1677), R1677*EXP($C$20/52)+(-MAX(Q$2:Q1677)*$C$19), R1677*EXP($C$20/52))</f>
        <v/>
      </c>
      <c r="S1678" s="73">
        <f>Q1678/-R1678</f>
        <v/>
      </c>
      <c r="T1678" s="67" t="n"/>
      <c r="U1678" s="67" t="n"/>
      <c r="V1678" s="67" t="n"/>
    </row>
    <row r="1679">
      <c r="H1679" s="104" t="n">
        <v>43059</v>
      </c>
      <c r="I1679" s="105" t="n">
        <v>6409.2900390625</v>
      </c>
      <c r="J1679" s="106" t="n">
        <v>18.2033348083496</v>
      </c>
      <c r="K1679" s="107">
        <f>K1678*(1+Tbill_YTM)^(1/52)</f>
        <v/>
      </c>
      <c r="L1679" s="67" t="n"/>
      <c r="M1679" s="104" t="n">
        <v>43059</v>
      </c>
      <c r="N1679" s="108">
        <f>N1678*($I1679/$I1678)</f>
        <v/>
      </c>
      <c r="O1679" s="108">
        <f t="array" ref="O1679">IF(YEAR(M1679)&lt;&gt;YEAR(M1678),IF(O1678&gt;INDEX(Table2xAcq.1[],_xlfn.AGGREGATE(15,6,(ROW(Tableyear1[])-ROW(INDEX(Tableyear1[],1,1))+1)/(YEAR(Tableyear1[])=YEAR(M1678)),1)),O1678-(O1678-INDEX(Table2xAcq.1[],_xlfn.AGGREGATE(15,6,(ROW(Tableyear1[])-ROW(INDEX(Tableyear1[],1,1))+1)/(YEAR(Tableyear1[])=YEAR(M1678)),1)))*$C$25,O1678+MAX($Q$2:Q1678)*$C$19),O1678)*($J1679/$J1678)</f>
        <v/>
      </c>
      <c r="P1679" s="108">
        <f t="array" ref="P1679">IF(YEAR(M1679)&lt;&gt;YEAR(M1678),IF(O1678&gt;INDEX(Table2xAcq.1[],_xlfn.AGGREGATE(15,6,(ROW(Tableyear1[])-ROW(INDEX(Tableyear1[],1,1))+1)/(YEAR(Tableyear1[])=YEAR(M1678)),1)),P1678+(O1678-INDEX(Table2xAcq.1[],_xlfn.AGGREGATE(15,6,(ROW(Tableyear1[])-ROW(INDEX(Tableyear1[],1,1))+1)/(YEAR(Tableyear1[])=YEAR(M1678)),1)))*$C$25,P1678-MAX($Q$2:Q1678)*$C$19),P1678)*(1+Tbill_YTM)^(1/52)</f>
        <v/>
      </c>
      <c r="Q1679" s="72">
        <f>SUM(N1679:P1679)</f>
        <v/>
      </c>
      <c r="R1679" s="72">
        <f>IF(YEAR(M1679)&lt;&gt;YEAR(M1678), R1678*EXP($C$20/52)+(-MAX(Q$2:Q1678)*$C$19), R1678*EXP($C$20/52))</f>
        <v/>
      </c>
      <c r="S1679" s="73">
        <f>Q1679/-R1679</f>
        <v/>
      </c>
      <c r="T1679" s="67" t="n"/>
      <c r="U1679" s="67" t="n"/>
      <c r="V1679" s="67" t="n"/>
    </row>
    <row r="1680">
      <c r="H1680" s="104" t="n">
        <v>43066</v>
      </c>
      <c r="I1680" s="105" t="n">
        <v>6337.8701171875</v>
      </c>
      <c r="J1680" s="106" t="n">
        <v>17.7789688110351</v>
      </c>
      <c r="K1680" s="107">
        <f>K1679*(1+Tbill_YTM)^(1/52)</f>
        <v/>
      </c>
      <c r="L1680" s="67" t="n"/>
      <c r="M1680" s="104" t="n">
        <v>43066</v>
      </c>
      <c r="N1680" s="108">
        <f>N1679*($I1680/$I1679)</f>
        <v/>
      </c>
      <c r="O1680" s="108">
        <f t="array" ref="O1680">IF(YEAR(M1680)&lt;&gt;YEAR(M1679),IF(O1679&gt;INDEX(Table2xAcq.1[],_xlfn.AGGREGATE(15,6,(ROW(Tableyear1[])-ROW(INDEX(Tableyear1[],1,1))+1)/(YEAR(Tableyear1[])=YEAR(M1679)),1)),O1679-(O1679-INDEX(Table2xAcq.1[],_xlfn.AGGREGATE(15,6,(ROW(Tableyear1[])-ROW(INDEX(Tableyear1[],1,1))+1)/(YEAR(Tableyear1[])=YEAR(M1679)),1)))*$C$25,O1679+MAX($Q$2:Q1679)*$C$19),O1679)*($J1680/$J1679)</f>
        <v/>
      </c>
      <c r="P1680" s="108">
        <f t="array" ref="P1680">IF(YEAR(M1680)&lt;&gt;YEAR(M1679),IF(O1679&gt;INDEX(Table2xAcq.1[],_xlfn.AGGREGATE(15,6,(ROW(Tableyear1[])-ROW(INDEX(Tableyear1[],1,1))+1)/(YEAR(Tableyear1[])=YEAR(M1679)),1)),P1679+(O1679-INDEX(Table2xAcq.1[],_xlfn.AGGREGATE(15,6,(ROW(Tableyear1[])-ROW(INDEX(Tableyear1[],1,1))+1)/(YEAR(Tableyear1[])=YEAR(M1679)),1)))*$C$25,P1679-MAX($Q$2:Q1679)*$C$19),P1679)*(1+Tbill_YTM)^(1/52)</f>
        <v/>
      </c>
      <c r="Q1680" s="72">
        <f>SUM(N1680:P1680)</f>
        <v/>
      </c>
      <c r="R1680" s="72">
        <f>IF(YEAR(M1680)&lt;&gt;YEAR(M1679), R1679*EXP($C$20/52)+(-MAX(Q$2:Q1679)*$C$19), R1679*EXP($C$20/52))</f>
        <v/>
      </c>
      <c r="S1680" s="73">
        <f>Q1680/-R1680</f>
        <v/>
      </c>
      <c r="T1680" s="67" t="n"/>
      <c r="U1680" s="67" t="n"/>
      <c r="V1680" s="67" t="n"/>
    </row>
    <row r="1681">
      <c r="H1681" s="104" t="n">
        <v>43073</v>
      </c>
      <c r="I1681" s="105" t="n">
        <v>6344.56982421875</v>
      </c>
      <c r="J1681" s="106" t="n">
        <v>17.8110446929931</v>
      </c>
      <c r="K1681" s="107">
        <f>K1680*(1+Tbill_YTM)^(1/52)</f>
        <v/>
      </c>
      <c r="L1681" s="67" t="n"/>
      <c r="M1681" s="104" t="n">
        <v>43073</v>
      </c>
      <c r="N1681" s="108">
        <f>N1680*($I1681/$I1680)</f>
        <v/>
      </c>
      <c r="O1681" s="108">
        <f t="array" ref="O1681">IF(YEAR(M1681)&lt;&gt;YEAR(M1680),IF(O1680&gt;INDEX(Table2xAcq.1[],_xlfn.AGGREGATE(15,6,(ROW(Tableyear1[])-ROW(INDEX(Tableyear1[],1,1))+1)/(YEAR(Tableyear1[])=YEAR(M1680)),1)),O1680-(O1680-INDEX(Table2xAcq.1[],_xlfn.AGGREGATE(15,6,(ROW(Tableyear1[])-ROW(INDEX(Tableyear1[],1,1))+1)/(YEAR(Tableyear1[])=YEAR(M1680)),1)))*$C$25,O1680+MAX($Q$2:Q1680)*$C$19),O1680)*($J1681/$J1680)</f>
        <v/>
      </c>
      <c r="P1681" s="108">
        <f t="array" ref="P1681">IF(YEAR(M1681)&lt;&gt;YEAR(M1680),IF(O1680&gt;INDEX(Table2xAcq.1[],_xlfn.AGGREGATE(15,6,(ROW(Tableyear1[])-ROW(INDEX(Tableyear1[],1,1))+1)/(YEAR(Tableyear1[])=YEAR(M1680)),1)),P1680+(O1680-INDEX(Table2xAcq.1[],_xlfn.AGGREGATE(15,6,(ROW(Tableyear1[])-ROW(INDEX(Tableyear1[],1,1))+1)/(YEAR(Tableyear1[])=YEAR(M1680)),1)))*$C$25,P1680-MAX($Q$2:Q1680)*$C$19),P1680)*(1+Tbill_YTM)^(1/52)</f>
        <v/>
      </c>
      <c r="Q1681" s="72">
        <f>SUM(N1681:P1681)</f>
        <v/>
      </c>
      <c r="R1681" s="72">
        <f>IF(YEAR(M1681)&lt;&gt;YEAR(M1680), R1680*EXP($C$20/52)+(-MAX(Q$2:Q1680)*$C$19), R1680*EXP($C$20/52))</f>
        <v/>
      </c>
      <c r="S1681" s="73">
        <f>Q1681/-R1681</f>
        <v/>
      </c>
      <c r="T1681" s="67" t="n"/>
      <c r="U1681" s="67" t="n"/>
      <c r="V1681" s="67" t="n"/>
    </row>
    <row r="1682">
      <c r="H1682" s="104" t="n">
        <v>43080</v>
      </c>
      <c r="I1682" s="105" t="n">
        <v>6466.31982421875</v>
      </c>
      <c r="J1682" s="106" t="n">
        <v>18.4673309326171</v>
      </c>
      <c r="K1682" s="107">
        <f>K1681*(1+Tbill_YTM)^(1/52)</f>
        <v/>
      </c>
      <c r="L1682" s="67" t="n"/>
      <c r="M1682" s="104" t="n">
        <v>43080</v>
      </c>
      <c r="N1682" s="108">
        <f>N1681*($I1682/$I1681)</f>
        <v/>
      </c>
      <c r="O1682" s="108">
        <f t="array" ref="O1682">IF(YEAR(M1682)&lt;&gt;YEAR(M1681),IF(O1681&gt;INDEX(Table2xAcq.1[],_xlfn.AGGREGATE(15,6,(ROW(Tableyear1[])-ROW(INDEX(Tableyear1[],1,1))+1)/(YEAR(Tableyear1[])=YEAR(M1681)),1)),O1681-(O1681-INDEX(Table2xAcq.1[],_xlfn.AGGREGATE(15,6,(ROW(Tableyear1[])-ROW(INDEX(Tableyear1[],1,1))+1)/(YEAR(Tableyear1[])=YEAR(M1681)),1)))*$C$25,O1681+MAX($Q$2:Q1681)*$C$19),O1681)*($J1682/$J1681)</f>
        <v/>
      </c>
      <c r="P1682" s="108">
        <f t="array" ref="P1682">IF(YEAR(M1682)&lt;&gt;YEAR(M1681),IF(O1681&gt;INDEX(Table2xAcq.1[],_xlfn.AGGREGATE(15,6,(ROW(Tableyear1[])-ROW(INDEX(Tableyear1[],1,1))+1)/(YEAR(Tableyear1[])=YEAR(M1681)),1)),P1681+(O1681-INDEX(Table2xAcq.1[],_xlfn.AGGREGATE(15,6,(ROW(Tableyear1[])-ROW(INDEX(Tableyear1[],1,1))+1)/(YEAR(Tableyear1[])=YEAR(M1681)),1)))*$C$25,P1681-MAX($Q$2:Q1681)*$C$19),P1681)*(1+Tbill_YTM)^(1/52)</f>
        <v/>
      </c>
      <c r="Q1682" s="72">
        <f>SUM(N1682:P1682)</f>
        <v/>
      </c>
      <c r="R1682" s="72">
        <f>IF(YEAR(M1682)&lt;&gt;YEAR(M1681), R1681*EXP($C$20/52)+(-MAX(Q$2:Q1681)*$C$19), R1681*EXP($C$20/52))</f>
        <v/>
      </c>
      <c r="S1682" s="73">
        <f>Q1682/-R1682</f>
        <v/>
      </c>
      <c r="T1682" s="67" t="n"/>
      <c r="U1682" s="67" t="n"/>
      <c r="V1682" s="67" t="n"/>
    </row>
    <row r="1683">
      <c r="H1683" s="104" t="n">
        <v>43087</v>
      </c>
      <c r="I1683" s="105" t="n">
        <v>6465.169921875</v>
      </c>
      <c r="J1683" s="106" t="n">
        <v>18.4846000671386</v>
      </c>
      <c r="K1683" s="107">
        <f>K1682*(1+Tbill_YTM)^(1/52)</f>
        <v/>
      </c>
      <c r="L1683" s="67" t="n"/>
      <c r="M1683" s="104" t="n">
        <v>43087</v>
      </c>
      <c r="N1683" s="108">
        <f>N1682*($I1683/$I1682)</f>
        <v/>
      </c>
      <c r="O1683" s="108">
        <f t="array" ref="O1683">IF(YEAR(M1683)&lt;&gt;YEAR(M1682),IF(O1682&gt;INDEX(Table2xAcq.1[],_xlfn.AGGREGATE(15,6,(ROW(Tableyear1[])-ROW(INDEX(Tableyear1[],1,1))+1)/(YEAR(Tableyear1[])=YEAR(M1682)),1)),O1682-(O1682-INDEX(Table2xAcq.1[],_xlfn.AGGREGATE(15,6,(ROW(Tableyear1[])-ROW(INDEX(Tableyear1[],1,1))+1)/(YEAR(Tableyear1[])=YEAR(M1682)),1)))*$C$25,O1682+MAX($Q$2:Q1682)*$C$19),O1682)*($J1683/$J1682)</f>
        <v/>
      </c>
      <c r="P1683" s="108">
        <f t="array" ref="P1683">IF(YEAR(M1683)&lt;&gt;YEAR(M1682),IF(O1682&gt;INDEX(Table2xAcq.1[],_xlfn.AGGREGATE(15,6,(ROW(Tableyear1[])-ROW(INDEX(Tableyear1[],1,1))+1)/(YEAR(Tableyear1[])=YEAR(M1682)),1)),P1682+(O1682-INDEX(Table2xAcq.1[],_xlfn.AGGREGATE(15,6,(ROW(Tableyear1[])-ROW(INDEX(Tableyear1[],1,1))+1)/(YEAR(Tableyear1[])=YEAR(M1682)),1)))*$C$25,P1682-MAX($Q$2:Q1682)*$C$19),P1682)*(1+Tbill_YTM)^(1/52)</f>
        <v/>
      </c>
      <c r="Q1683" s="72">
        <f>SUM(N1683:P1683)</f>
        <v/>
      </c>
      <c r="R1683" s="72">
        <f>IF(YEAR(M1683)&lt;&gt;YEAR(M1682), R1682*EXP($C$20/52)+(-MAX(Q$2:Q1682)*$C$19), R1682*EXP($C$20/52))</f>
        <v/>
      </c>
      <c r="S1683" s="73">
        <f>Q1683/-R1683</f>
        <v/>
      </c>
      <c r="T1683" s="67" t="n"/>
      <c r="U1683" s="67" t="n"/>
      <c r="V1683" s="67" t="n"/>
    </row>
    <row r="1684" ht="17.5" customHeight="1" s="15">
      <c r="A1684" s="4" t="n"/>
      <c r="G1684" s="110" t="inlineStr">
        <is>
          <t>year-end</t>
        </is>
      </c>
      <c r="H1684" s="111" t="n">
        <v>43094</v>
      </c>
      <c r="I1684" s="112" t="n">
        <v>6396.419921875</v>
      </c>
      <c r="J1684" s="113" t="n">
        <v>18.0923080444335</v>
      </c>
      <c r="K1684" s="114">
        <f>K1683*(1+Tbill_YTM)^(1/52)</f>
        <v/>
      </c>
      <c r="L1684" s="114" t="n"/>
      <c r="M1684" s="111" t="n">
        <v>43094</v>
      </c>
      <c r="N1684" s="118">
        <f>N1683*($I1684/$I1683)</f>
        <v/>
      </c>
      <c r="O1684" s="115">
        <f t="array" ref="O1684">IF(YEAR(M1684)&lt;&gt;YEAR(M1683),IF(O1683&gt;INDEX(Table2xAcq.1[],_xlfn.AGGREGATE(15,6,(ROW(Tableyear1[])-ROW(INDEX(Tableyear1[],1,1))+1)/(YEAR(Tableyear1[])=YEAR(M1683)),1)),O1683-(O1683-INDEX(Table2xAcq.1[],_xlfn.AGGREGATE(15,6,(ROW(Tableyear1[])-ROW(INDEX(Tableyear1[],1,1))+1)/(YEAR(Tableyear1[])=YEAR(M1683)),1)))*$C$25,O1683+MAX($Q$2:Q1683)*$C$19),O1683)*($J1684/$J1683)</f>
        <v/>
      </c>
      <c r="P1684" s="115">
        <f t="array" ref="P1684">IF(YEAR(M1684)&lt;&gt;YEAR(M1683),IF(O1683&gt;INDEX(Table2xAcq.1[],_xlfn.AGGREGATE(15,6,(ROW(Tableyear1[])-ROW(INDEX(Tableyear1[],1,1))+1)/(YEAR(Tableyear1[])=YEAR(M1683)),1)),P1683+(O1683-INDEX(Table2xAcq.1[],_xlfn.AGGREGATE(15,6,(ROW(Tableyear1[])-ROW(INDEX(Tableyear1[],1,1))+1)/(YEAR(Tableyear1[])=YEAR(M1683)),1)))*$C$25,P1683-MAX($Q$2:Q1683)*$C$19),P1683)*(1+Tbill_YTM)^(1/52)</f>
        <v/>
      </c>
      <c r="Q1684" s="116">
        <f>SUM(N1684:P1684)</f>
        <v/>
      </c>
      <c r="R1684" s="119">
        <f>IF(YEAR(M1684)&lt;&gt;YEAR(M1683), R1683*EXP($C$20/52)+(-MAX(Q$2:Q1683)*$C$19), R1683*EXP($C$20/52))</f>
        <v/>
      </c>
      <c r="S1684" s="117">
        <f>Q1684/-R1684</f>
        <v/>
      </c>
      <c r="T1684" s="110" t="n"/>
      <c r="U1684" s="110" t="n"/>
      <c r="V1684" s="110" t="n"/>
    </row>
    <row r="1685" ht="17.5" customHeight="1" s="15">
      <c r="H1685" s="104" t="n">
        <v>43101</v>
      </c>
      <c r="I1685" s="105" t="n">
        <v>6653.2900390625</v>
      </c>
      <c r="J1685" s="106" t="n">
        <v>19.5331802368164</v>
      </c>
      <c r="K1685" s="107">
        <f>K1684*(1+Tbill_YTM)^(1/52)</f>
        <v/>
      </c>
      <c r="L1685" s="67" t="n"/>
      <c r="M1685" s="104" t="n">
        <v>43101</v>
      </c>
      <c r="N1685" s="108">
        <f>N1684*($I1685/$I1684)</f>
        <v/>
      </c>
      <c r="O1685" s="108">
        <f t="array" ref="O1685">IF(YEAR(M1685)&lt;&gt;YEAR(M1684),IF(O1684&gt;INDEX(Table2xAcq.1[],_xlfn.AGGREGATE(15,6,(ROW(Tableyear1[])-ROW(INDEX(Tableyear1[],1,1))+1)/(YEAR(Tableyear1[])=YEAR(M1684)),1)),O1684-(O1684-INDEX(Table2xAcq.1[],_xlfn.AGGREGATE(15,6,(ROW(Tableyear1[])-ROW(INDEX(Tableyear1[],1,1))+1)/(YEAR(Tableyear1[])=YEAR(M1684)),1)))*$C$25,O1684+MAX($Q$2:Q1684)*$C$19),O1684)*($J1685/$J1684)</f>
        <v/>
      </c>
      <c r="P1685" s="108">
        <f t="array" ref="P1685">IF(YEAR(M1685)&lt;&gt;YEAR(M1684),IF(O1684&gt;INDEX(Table2xAcq.1[],_xlfn.AGGREGATE(15,6,(ROW(Tableyear1[])-ROW(INDEX(Tableyear1[],1,1))+1)/(YEAR(Tableyear1[])=YEAR(M1684)),1)),P1684+(O1684-INDEX(Table2xAcq.1[],_xlfn.AGGREGATE(15,6,(ROW(Tableyear1[])-ROW(INDEX(Tableyear1[],1,1))+1)/(YEAR(Tableyear1[])=YEAR(M1684)),1)))*$C$25,P1684-MAX($Q$2:Q1684)*$C$19),P1684)*(1+Tbill_YTM)^(1/52)</f>
        <v/>
      </c>
      <c r="Q1685" s="72">
        <f>SUM(N1685:P1685)</f>
        <v/>
      </c>
      <c r="R1685" s="72">
        <f>IF(YEAR(M1685)&lt;&gt;YEAR(M1684), R1684*EXP($C$20/52)+(-MAX(Q$2:Q1684)*$C$19), R1684*EXP($C$20/52))</f>
        <v/>
      </c>
      <c r="S1685" s="73">
        <f>Q1685/-R1685</f>
        <v/>
      </c>
      <c r="T1685" s="67" t="n"/>
      <c r="U1685" s="67" t="n"/>
      <c r="V1685" s="67" t="n"/>
    </row>
    <row r="1686">
      <c r="H1686" s="104" t="n">
        <v>43108</v>
      </c>
      <c r="I1686" s="105" t="n">
        <v>6758.5400390625</v>
      </c>
      <c r="J1686" s="106" t="n">
        <v>20.1401176452636</v>
      </c>
      <c r="K1686" s="107">
        <f>K1685*(1+Tbill_YTM)^(1/52)</f>
        <v/>
      </c>
      <c r="L1686" s="67" t="n"/>
      <c r="M1686" s="104" t="n">
        <v>43108</v>
      </c>
      <c r="N1686" s="108">
        <f>N1685*($I1686/$I1685)</f>
        <v/>
      </c>
      <c r="O1686" s="108">
        <f t="array" ref="O1686">IF(YEAR(M1686)&lt;&gt;YEAR(M1685),IF(O1685&gt;INDEX(Table2xAcq.1[],_xlfn.AGGREGATE(15,6,(ROW(Tableyear1[])-ROW(INDEX(Tableyear1[],1,1))+1)/(YEAR(Tableyear1[])=YEAR(M1685)),1)),O1685-(O1685-INDEX(Table2xAcq.1[],_xlfn.AGGREGATE(15,6,(ROW(Tableyear1[])-ROW(INDEX(Tableyear1[],1,1))+1)/(YEAR(Tableyear1[])=YEAR(M1685)),1)))*$C$25,O1685+MAX($Q$2:Q1685)*$C$19),O1685)*($J1686/$J1685)</f>
        <v/>
      </c>
      <c r="P1686" s="108">
        <f t="array" ref="P1686">IF(YEAR(M1686)&lt;&gt;YEAR(M1685),IF(O1685&gt;INDEX(Table2xAcq.1[],_xlfn.AGGREGATE(15,6,(ROW(Tableyear1[])-ROW(INDEX(Tableyear1[],1,1))+1)/(YEAR(Tableyear1[])=YEAR(M1685)),1)),P1685+(O1685-INDEX(Table2xAcq.1[],_xlfn.AGGREGATE(15,6,(ROW(Tableyear1[])-ROW(INDEX(Tableyear1[],1,1))+1)/(YEAR(Tableyear1[])=YEAR(M1685)),1)))*$C$25,P1685-MAX($Q$2:Q1685)*$C$19),P1685)*(1+Tbill_YTM)^(1/52)</f>
        <v/>
      </c>
      <c r="Q1686" s="72">
        <f>SUM(N1686:P1686)</f>
        <v/>
      </c>
      <c r="R1686" s="72">
        <f>IF(YEAR(M1686)&lt;&gt;YEAR(M1685), R1685*EXP($C$20/52)+(-MAX(Q$2:Q1685)*$C$19), R1685*EXP($C$20/52))</f>
        <v/>
      </c>
      <c r="S1686" s="73">
        <f>Q1686/-R1686</f>
        <v/>
      </c>
      <c r="T1686" s="67" t="n"/>
      <c r="U1686" s="67" t="n"/>
      <c r="V1686" s="67" t="n"/>
    </row>
    <row r="1687">
      <c r="H1687" s="104" t="n">
        <v>43115</v>
      </c>
      <c r="I1687" s="105" t="n">
        <v>6834.330078125</v>
      </c>
      <c r="J1687" s="106" t="n">
        <v>20.596565246582</v>
      </c>
      <c r="K1687" s="107">
        <f>K1686*(1+Tbill_YTM)^(1/52)</f>
        <v/>
      </c>
      <c r="L1687" s="67" t="n"/>
      <c r="M1687" s="104" t="n">
        <v>43115</v>
      </c>
      <c r="N1687" s="108">
        <f>N1686*($I1687/$I1686)</f>
        <v/>
      </c>
      <c r="O1687" s="108">
        <f t="array" ref="O1687">IF(YEAR(M1687)&lt;&gt;YEAR(M1686),IF(O1686&gt;INDEX(Table2xAcq.1[],_xlfn.AGGREGATE(15,6,(ROW(Tableyear1[])-ROW(INDEX(Tableyear1[],1,1))+1)/(YEAR(Tableyear1[])=YEAR(M1686)),1)),O1686-(O1686-INDEX(Table2xAcq.1[],_xlfn.AGGREGATE(15,6,(ROW(Tableyear1[])-ROW(INDEX(Tableyear1[],1,1))+1)/(YEAR(Tableyear1[])=YEAR(M1686)),1)))*$C$25,O1686+MAX($Q$2:Q1686)*$C$19),O1686)*($J1687/$J1686)</f>
        <v/>
      </c>
      <c r="P1687" s="108">
        <f t="array" ref="P1687">IF(YEAR(M1687)&lt;&gt;YEAR(M1686),IF(O1686&gt;INDEX(Table2xAcq.1[],_xlfn.AGGREGATE(15,6,(ROW(Tableyear1[])-ROW(INDEX(Tableyear1[],1,1))+1)/(YEAR(Tableyear1[])=YEAR(M1686)),1)),P1686+(O1686-INDEX(Table2xAcq.1[],_xlfn.AGGREGATE(15,6,(ROW(Tableyear1[])-ROW(INDEX(Tableyear1[],1,1))+1)/(YEAR(Tableyear1[])=YEAR(M1686)),1)))*$C$25,P1686-MAX($Q$2:Q1686)*$C$19),P1686)*(1+Tbill_YTM)^(1/52)</f>
        <v/>
      </c>
      <c r="Q1687" s="72">
        <f>SUM(N1687:P1687)</f>
        <v/>
      </c>
      <c r="R1687" s="72">
        <f>IF(YEAR(M1687)&lt;&gt;YEAR(M1686), R1686*EXP($C$20/52)+(-MAX(Q$2:Q1686)*$C$19), R1686*EXP($C$20/52))</f>
        <v/>
      </c>
      <c r="S1687" s="73">
        <f>Q1687/-R1687</f>
        <v/>
      </c>
      <c r="T1687" s="67" t="n"/>
      <c r="U1687" s="67" t="n"/>
      <c r="V1687" s="67" t="n"/>
    </row>
    <row r="1688">
      <c r="H1688" s="104" t="n">
        <v>43122</v>
      </c>
      <c r="I1688" s="105" t="n">
        <v>7022.97021484375</v>
      </c>
      <c r="J1688" s="106" t="n">
        <v>21.7043590545654</v>
      </c>
      <c r="K1688" s="107">
        <f>K1687*(1+Tbill_YTM)^(1/52)</f>
        <v/>
      </c>
      <c r="L1688" s="67" t="n"/>
      <c r="M1688" s="104" t="n">
        <v>43122</v>
      </c>
      <c r="N1688" s="108">
        <f>N1687*($I1688/$I1687)</f>
        <v/>
      </c>
      <c r="O1688" s="108">
        <f t="array" ref="O1688">IF(YEAR(M1688)&lt;&gt;YEAR(M1687),IF(O1687&gt;INDEX(Table2xAcq.1[],_xlfn.AGGREGATE(15,6,(ROW(Tableyear1[])-ROW(INDEX(Tableyear1[],1,1))+1)/(YEAR(Tableyear1[])=YEAR(M1687)),1)),O1687-(O1687-INDEX(Table2xAcq.1[],_xlfn.AGGREGATE(15,6,(ROW(Tableyear1[])-ROW(INDEX(Tableyear1[],1,1))+1)/(YEAR(Tableyear1[])=YEAR(M1687)),1)))*$C$25,O1687+MAX($Q$2:Q1687)*$C$19),O1687)*($J1688/$J1687)</f>
        <v/>
      </c>
      <c r="P1688" s="108">
        <f t="array" ref="P1688">IF(YEAR(M1688)&lt;&gt;YEAR(M1687),IF(O1687&gt;INDEX(Table2xAcq.1[],_xlfn.AGGREGATE(15,6,(ROW(Tableyear1[])-ROW(INDEX(Tableyear1[],1,1))+1)/(YEAR(Tableyear1[])=YEAR(M1687)),1)),P1687+(O1687-INDEX(Table2xAcq.1[],_xlfn.AGGREGATE(15,6,(ROW(Tableyear1[])-ROW(INDEX(Tableyear1[],1,1))+1)/(YEAR(Tableyear1[])=YEAR(M1687)),1)))*$C$25,P1687-MAX($Q$2:Q1687)*$C$19),P1687)*(1+Tbill_YTM)^(1/52)</f>
        <v/>
      </c>
      <c r="Q1688" s="72">
        <f>SUM(N1688:P1688)</f>
        <v/>
      </c>
      <c r="R1688" s="72">
        <f>IF(YEAR(M1688)&lt;&gt;YEAR(M1687), R1687*EXP($C$20/52)+(-MAX(Q$2:Q1687)*$C$19), R1687*EXP($C$20/52))</f>
        <v/>
      </c>
      <c r="S1688" s="73">
        <f>Q1688/-R1688</f>
        <v/>
      </c>
      <c r="T1688" s="67" t="n"/>
      <c r="U1688" s="67" t="n"/>
      <c r="V1688" s="67" t="n"/>
    </row>
    <row r="1689">
      <c r="H1689" s="104" t="n">
        <v>43129</v>
      </c>
      <c r="I1689" s="105" t="n">
        <v>6760.2900390625</v>
      </c>
      <c r="J1689" s="106" t="n">
        <v>20.1179161071777</v>
      </c>
      <c r="K1689" s="107">
        <f>K1688*(1+Tbill_YTM)^(1/52)</f>
        <v/>
      </c>
      <c r="L1689" s="67" t="n"/>
      <c r="M1689" s="104" t="n">
        <v>43129</v>
      </c>
      <c r="N1689" s="108">
        <f>N1688*($I1689/$I1688)</f>
        <v/>
      </c>
      <c r="O1689" s="108">
        <f t="array" ref="O1689">IF(YEAR(M1689)&lt;&gt;YEAR(M1688),IF(O1688&gt;INDEX(Table2xAcq.1[],_xlfn.AGGREGATE(15,6,(ROW(Tableyear1[])-ROW(INDEX(Tableyear1[],1,1))+1)/(YEAR(Tableyear1[])=YEAR(M1688)),1)),O1688-(O1688-INDEX(Table2xAcq.1[],_xlfn.AGGREGATE(15,6,(ROW(Tableyear1[])-ROW(INDEX(Tableyear1[],1,1))+1)/(YEAR(Tableyear1[])=YEAR(M1688)),1)))*$C$25,O1688+MAX($Q$2:Q1688)*$C$19),O1688)*($J1689/$J1688)</f>
        <v/>
      </c>
      <c r="P1689" s="108">
        <f t="array" ref="P1689">IF(YEAR(M1689)&lt;&gt;YEAR(M1688),IF(O1688&gt;INDEX(Table2xAcq.1[],_xlfn.AGGREGATE(15,6,(ROW(Tableyear1[])-ROW(INDEX(Tableyear1[],1,1))+1)/(YEAR(Tableyear1[])=YEAR(M1688)),1)),P1688+(O1688-INDEX(Table2xAcq.1[],_xlfn.AGGREGATE(15,6,(ROW(Tableyear1[])-ROW(INDEX(Tableyear1[],1,1))+1)/(YEAR(Tableyear1[])=YEAR(M1688)),1)))*$C$25,P1688-MAX($Q$2:Q1688)*$C$19),P1688)*(1+Tbill_YTM)^(1/52)</f>
        <v/>
      </c>
      <c r="Q1689" s="72">
        <f>SUM(N1689:P1689)</f>
        <v/>
      </c>
      <c r="R1689" s="72">
        <f>IF(YEAR(M1689)&lt;&gt;YEAR(M1688), R1688*EXP($C$20/52)+(-MAX(Q$2:Q1688)*$C$19), R1688*EXP($C$20/52))</f>
        <v/>
      </c>
      <c r="S1689" s="73">
        <f>Q1689/-R1689</f>
        <v/>
      </c>
      <c r="T1689" s="67" t="n"/>
      <c r="U1689" s="67" t="n"/>
      <c r="V1689" s="67" t="n"/>
    </row>
    <row r="1690">
      <c r="H1690" s="104" t="n">
        <v>43136</v>
      </c>
      <c r="I1690" s="105" t="n">
        <v>6412.68017578125</v>
      </c>
      <c r="J1690" s="106" t="n">
        <v>17.9960880279541</v>
      </c>
      <c r="K1690" s="107">
        <f>K1689*(1+Tbill_YTM)^(1/52)</f>
        <v/>
      </c>
      <c r="L1690" s="67" t="n"/>
      <c r="M1690" s="104" t="n">
        <v>43136</v>
      </c>
      <c r="N1690" s="108">
        <f>N1689*($I1690/$I1689)</f>
        <v/>
      </c>
      <c r="O1690" s="108">
        <f t="array" ref="O1690">IF(YEAR(M1690)&lt;&gt;YEAR(M1689),IF(O1689&gt;INDEX(Table2xAcq.1[],_xlfn.AGGREGATE(15,6,(ROW(Tableyear1[])-ROW(INDEX(Tableyear1[],1,1))+1)/(YEAR(Tableyear1[])=YEAR(M1689)),1)),O1689-(O1689-INDEX(Table2xAcq.1[],_xlfn.AGGREGATE(15,6,(ROW(Tableyear1[])-ROW(INDEX(Tableyear1[],1,1))+1)/(YEAR(Tableyear1[])=YEAR(M1689)),1)))*$C$25,O1689+MAX($Q$2:Q1689)*$C$19),O1689)*($J1690/$J1689)</f>
        <v/>
      </c>
      <c r="P1690" s="108">
        <f t="array" ref="P1690">IF(YEAR(M1690)&lt;&gt;YEAR(M1689),IF(O1689&gt;INDEX(Table2xAcq.1[],_xlfn.AGGREGATE(15,6,(ROW(Tableyear1[])-ROW(INDEX(Tableyear1[],1,1))+1)/(YEAR(Tableyear1[])=YEAR(M1689)),1)),P1689+(O1689-INDEX(Table2xAcq.1[],_xlfn.AGGREGATE(15,6,(ROW(Tableyear1[])-ROW(INDEX(Tableyear1[],1,1))+1)/(YEAR(Tableyear1[])=YEAR(M1689)),1)))*$C$25,P1689-MAX($Q$2:Q1689)*$C$19),P1689)*(1+Tbill_YTM)^(1/52)</f>
        <v/>
      </c>
      <c r="Q1690" s="72">
        <f>SUM(N1690:P1690)</f>
        <v/>
      </c>
      <c r="R1690" s="72">
        <f>IF(YEAR(M1690)&lt;&gt;YEAR(M1689), R1689*EXP($C$20/52)+(-MAX(Q$2:Q1689)*$C$19), R1689*EXP($C$20/52))</f>
        <v/>
      </c>
      <c r="S1690" s="73">
        <f>Q1690/-R1690</f>
        <v/>
      </c>
      <c r="T1690" s="67" t="n"/>
      <c r="U1690" s="67" t="n"/>
      <c r="V1690" s="67" t="n"/>
    </row>
    <row r="1691">
      <c r="E1691" s="4" t="n"/>
      <c r="F1691" s="4" t="n"/>
      <c r="H1691" s="104" t="n">
        <v>43143</v>
      </c>
      <c r="I1691" s="105" t="n">
        <v>6770.66015625</v>
      </c>
      <c r="J1691" s="106" t="n">
        <v>20.0907764434814</v>
      </c>
      <c r="K1691" s="107">
        <f>K1690*(1+Tbill_YTM)^(1/52)</f>
        <v/>
      </c>
      <c r="L1691" s="67" t="n"/>
      <c r="M1691" s="104" t="n">
        <v>43143</v>
      </c>
      <c r="N1691" s="108">
        <f>N1690*($I1691/$I1690)</f>
        <v/>
      </c>
      <c r="O1691" s="108">
        <f t="array" ref="O1691">IF(YEAR(M1691)&lt;&gt;YEAR(M1690),IF(O1690&gt;INDEX(Table2xAcq.1[],_xlfn.AGGREGATE(15,6,(ROW(Tableyear1[])-ROW(INDEX(Tableyear1[],1,1))+1)/(YEAR(Tableyear1[])=YEAR(M1690)),1)),O1690-(O1690-INDEX(Table2xAcq.1[],_xlfn.AGGREGATE(15,6,(ROW(Tableyear1[])-ROW(INDEX(Tableyear1[],1,1))+1)/(YEAR(Tableyear1[])=YEAR(M1690)),1)))*$C$25,O1690+MAX($Q$2:Q1690)*$C$19),O1690)*($J1691/$J1690)</f>
        <v/>
      </c>
      <c r="P1691" s="108">
        <f t="array" ref="P1691">IF(YEAR(M1691)&lt;&gt;YEAR(M1690),IF(O1690&gt;INDEX(Table2xAcq.1[],_xlfn.AGGREGATE(15,6,(ROW(Tableyear1[])-ROW(INDEX(Tableyear1[],1,1))+1)/(YEAR(Tableyear1[])=YEAR(M1690)),1)),P1690+(O1690-INDEX(Table2xAcq.1[],_xlfn.AGGREGATE(15,6,(ROW(Tableyear1[])-ROW(INDEX(Tableyear1[],1,1))+1)/(YEAR(Tableyear1[])=YEAR(M1690)),1)))*$C$25,P1690-MAX($Q$2:Q1690)*$C$19),P1690)*(1+Tbill_YTM)^(1/52)</f>
        <v/>
      </c>
      <c r="Q1691" s="72">
        <f>SUM(N1691:P1691)</f>
        <v/>
      </c>
      <c r="R1691" s="72">
        <f>IF(YEAR(M1691)&lt;&gt;YEAR(M1690), R1690*EXP($C$20/52)+(-MAX(Q$2:Q1690)*$C$19), R1690*EXP($C$20/52))</f>
        <v/>
      </c>
      <c r="S1691" s="73">
        <f>Q1691/-R1691</f>
        <v/>
      </c>
      <c r="T1691" s="67" t="n"/>
      <c r="U1691" s="67" t="n"/>
      <c r="V1691" s="67" t="n"/>
    </row>
    <row r="1692">
      <c r="B1692" s="27" t="n"/>
      <c r="C1692" s="4" t="n"/>
      <c r="D1692" s="4" t="n"/>
      <c r="H1692" s="104" t="n">
        <v>43150</v>
      </c>
      <c r="I1692" s="105" t="n">
        <v>6896.60009765625</v>
      </c>
      <c r="J1692" s="106" t="n">
        <v>20.8358898162841</v>
      </c>
      <c r="K1692" s="107">
        <f>K1691*(1+Tbill_YTM)^(1/52)</f>
        <v/>
      </c>
      <c r="L1692" s="67" t="n"/>
      <c r="M1692" s="104" t="n">
        <v>43150</v>
      </c>
      <c r="N1692" s="108">
        <f>N1691*($I1692/$I1691)</f>
        <v/>
      </c>
      <c r="O1692" s="108">
        <f t="array" ref="O1692">IF(YEAR(M1692)&lt;&gt;YEAR(M1691),IF(O1691&gt;INDEX(Table2xAcq.1[],_xlfn.AGGREGATE(15,6,(ROW(Tableyear1[])-ROW(INDEX(Tableyear1[],1,1))+1)/(YEAR(Tableyear1[])=YEAR(M1691)),1)),O1691-(O1691-INDEX(Table2xAcq.1[],_xlfn.AGGREGATE(15,6,(ROW(Tableyear1[])-ROW(INDEX(Tableyear1[],1,1))+1)/(YEAR(Tableyear1[])=YEAR(M1691)),1)))*$C$25,O1691+MAX($Q$2:Q1691)*$C$19),O1691)*($J1692/$J1691)</f>
        <v/>
      </c>
      <c r="P1692" s="108">
        <f t="array" ref="P1692">IF(YEAR(M1692)&lt;&gt;YEAR(M1691),IF(O1691&gt;INDEX(Table2xAcq.1[],_xlfn.AGGREGATE(15,6,(ROW(Tableyear1[])-ROW(INDEX(Tableyear1[],1,1))+1)/(YEAR(Tableyear1[])=YEAR(M1691)),1)),P1691+(O1691-INDEX(Table2xAcq.1[],_xlfn.AGGREGATE(15,6,(ROW(Tableyear1[])-ROW(INDEX(Tableyear1[],1,1))+1)/(YEAR(Tableyear1[])=YEAR(M1691)),1)))*$C$25,P1691-MAX($Q$2:Q1691)*$C$19),P1691)*(1+Tbill_YTM)^(1/52)</f>
        <v/>
      </c>
      <c r="Q1692" s="72">
        <f>SUM(N1692:P1692)</f>
        <v/>
      </c>
      <c r="R1692" s="72">
        <f>IF(YEAR(M1692)&lt;&gt;YEAR(M1691), R1691*EXP($C$20/52)+(-MAX(Q$2:Q1691)*$C$19), R1691*EXP($C$20/52))</f>
        <v/>
      </c>
      <c r="S1692" s="73">
        <f>Q1692/-R1692</f>
        <v/>
      </c>
      <c r="T1692" s="67" t="n"/>
      <c r="U1692" s="67" t="n"/>
      <c r="V1692" s="67" t="n"/>
    </row>
    <row r="1693">
      <c r="H1693" s="104" t="n">
        <v>43157</v>
      </c>
      <c r="I1693" s="105" t="n">
        <v>6811.0400390625</v>
      </c>
      <c r="J1693" s="106" t="n">
        <v>20.2856884002685</v>
      </c>
      <c r="K1693" s="107">
        <f>K1692*(1+Tbill_YTM)^(1/52)</f>
        <v/>
      </c>
      <c r="L1693" s="67" t="n"/>
      <c r="M1693" s="104" t="n">
        <v>43157</v>
      </c>
      <c r="N1693" s="108">
        <f>N1692*($I1693/$I1692)</f>
        <v/>
      </c>
      <c r="O1693" s="108">
        <f t="array" ref="O1693">IF(YEAR(M1693)&lt;&gt;YEAR(M1692),IF(O1692&gt;INDEX(Table2xAcq.1[],_xlfn.AGGREGATE(15,6,(ROW(Tableyear1[])-ROW(INDEX(Tableyear1[],1,1))+1)/(YEAR(Tableyear1[])=YEAR(M1692)),1)),O1692-(O1692-INDEX(Table2xAcq.1[],_xlfn.AGGREGATE(15,6,(ROW(Tableyear1[])-ROW(INDEX(Tableyear1[],1,1))+1)/(YEAR(Tableyear1[])=YEAR(M1692)),1)))*$C$25,O1692+MAX($Q$2:Q1692)*$C$19),O1692)*($J1693/$J1692)</f>
        <v/>
      </c>
      <c r="P1693" s="108">
        <f t="array" ref="P1693">IF(YEAR(M1693)&lt;&gt;YEAR(M1692),IF(O1692&gt;INDEX(Table2xAcq.1[],_xlfn.AGGREGATE(15,6,(ROW(Tableyear1[])-ROW(INDEX(Tableyear1[],1,1))+1)/(YEAR(Tableyear1[])=YEAR(M1692)),1)),P1692+(O1692-INDEX(Table2xAcq.1[],_xlfn.AGGREGATE(15,6,(ROW(Tableyear1[])-ROW(INDEX(Tableyear1[],1,1))+1)/(YEAR(Tableyear1[])=YEAR(M1692)),1)))*$C$25,P1692-MAX($Q$2:Q1692)*$C$19),P1692)*(1+Tbill_YTM)^(1/52)</f>
        <v/>
      </c>
      <c r="Q1693" s="72">
        <f>SUM(N1693:P1693)</f>
        <v/>
      </c>
      <c r="R1693" s="72">
        <f>IF(YEAR(M1693)&lt;&gt;YEAR(M1692), R1692*EXP($C$20/52)+(-MAX(Q$2:Q1692)*$C$19), R1692*EXP($C$20/52))</f>
        <v/>
      </c>
      <c r="S1693" s="73">
        <f>Q1693/-R1693</f>
        <v/>
      </c>
      <c r="T1693" s="67" t="n"/>
      <c r="U1693" s="67" t="n"/>
      <c r="V1693" s="67" t="n"/>
    </row>
    <row r="1694">
      <c r="H1694" s="104" t="n">
        <v>43164</v>
      </c>
      <c r="I1694" s="105" t="n">
        <v>7101.18017578125</v>
      </c>
      <c r="J1694" s="106" t="n">
        <v>22.0325012207031</v>
      </c>
      <c r="K1694" s="107">
        <f>K1693*(1+Tbill_YTM)^(1/52)</f>
        <v/>
      </c>
      <c r="L1694" s="67" t="n"/>
      <c r="M1694" s="104" t="n">
        <v>43164</v>
      </c>
      <c r="N1694" s="108">
        <f>N1693*($I1694/$I1693)</f>
        <v/>
      </c>
      <c r="O1694" s="108">
        <f t="array" ref="O1694">IF(YEAR(M1694)&lt;&gt;YEAR(M1693),IF(O1693&gt;INDEX(Table2xAcq.1[],_xlfn.AGGREGATE(15,6,(ROW(Tableyear1[])-ROW(INDEX(Tableyear1[],1,1))+1)/(YEAR(Tableyear1[])=YEAR(M1693)),1)),O1693-(O1693-INDEX(Table2xAcq.1[],_xlfn.AGGREGATE(15,6,(ROW(Tableyear1[])-ROW(INDEX(Tableyear1[],1,1))+1)/(YEAR(Tableyear1[])=YEAR(M1693)),1)))*$C$25,O1693+MAX($Q$2:Q1693)*$C$19),O1693)*($J1694/$J1693)</f>
        <v/>
      </c>
      <c r="P1694" s="108">
        <f t="array" ref="P1694">IF(YEAR(M1694)&lt;&gt;YEAR(M1693),IF(O1693&gt;INDEX(Table2xAcq.1[],_xlfn.AGGREGATE(15,6,(ROW(Tableyear1[])-ROW(INDEX(Tableyear1[],1,1))+1)/(YEAR(Tableyear1[])=YEAR(M1693)),1)),P1693+(O1693-INDEX(Table2xAcq.1[],_xlfn.AGGREGATE(15,6,(ROW(Tableyear1[])-ROW(INDEX(Tableyear1[],1,1))+1)/(YEAR(Tableyear1[])=YEAR(M1693)),1)))*$C$25,P1693-MAX($Q$2:Q1693)*$C$19),P1693)*(1+Tbill_YTM)^(1/52)</f>
        <v/>
      </c>
      <c r="Q1694" s="72">
        <f>SUM(N1694:P1694)</f>
        <v/>
      </c>
      <c r="R1694" s="72">
        <f>IF(YEAR(M1694)&lt;&gt;YEAR(M1693), R1693*EXP($C$20/52)+(-MAX(Q$2:Q1693)*$C$19), R1693*EXP($C$20/52))</f>
        <v/>
      </c>
      <c r="S1694" s="73">
        <f>Q1694/-R1694</f>
        <v/>
      </c>
      <c r="T1694" s="67" t="n"/>
      <c r="U1694" s="67" t="n"/>
      <c r="V1694" s="67" t="n"/>
    </row>
    <row r="1695">
      <c r="H1695" s="104" t="n">
        <v>43171</v>
      </c>
      <c r="I1695" s="105" t="n">
        <v>7019.9501953125</v>
      </c>
      <c r="J1695" s="106" t="n">
        <v>21.5069732666015</v>
      </c>
      <c r="K1695" s="107">
        <f>K1694*(1+Tbill_YTM)^(1/52)</f>
        <v/>
      </c>
      <c r="L1695" s="67" t="n"/>
      <c r="M1695" s="104" t="n">
        <v>43171</v>
      </c>
      <c r="N1695" s="108">
        <f>N1694*($I1695/$I1694)</f>
        <v/>
      </c>
      <c r="O1695" s="108">
        <f t="array" ref="O1695">IF(YEAR(M1695)&lt;&gt;YEAR(M1694),IF(O1694&gt;INDEX(Table2xAcq.1[],_xlfn.AGGREGATE(15,6,(ROW(Tableyear1[])-ROW(INDEX(Tableyear1[],1,1))+1)/(YEAR(Tableyear1[])=YEAR(M1694)),1)),O1694-(O1694-INDEX(Table2xAcq.1[],_xlfn.AGGREGATE(15,6,(ROW(Tableyear1[])-ROW(INDEX(Tableyear1[],1,1))+1)/(YEAR(Tableyear1[])=YEAR(M1694)),1)))*$C$25,O1694+MAX($Q$2:Q1694)*$C$19),O1694)*($J1695/$J1694)</f>
        <v/>
      </c>
      <c r="P1695" s="108">
        <f t="array" ref="P1695">IF(YEAR(M1695)&lt;&gt;YEAR(M1694),IF(O1694&gt;INDEX(Table2xAcq.1[],_xlfn.AGGREGATE(15,6,(ROW(Tableyear1[])-ROW(INDEX(Tableyear1[],1,1))+1)/(YEAR(Tableyear1[])=YEAR(M1694)),1)),P1694+(O1694-INDEX(Table2xAcq.1[],_xlfn.AGGREGATE(15,6,(ROW(Tableyear1[])-ROW(INDEX(Tableyear1[],1,1))+1)/(YEAR(Tableyear1[])=YEAR(M1694)),1)))*$C$25,P1694-MAX($Q$2:Q1694)*$C$19),P1694)*(1+Tbill_YTM)^(1/52)</f>
        <v/>
      </c>
      <c r="Q1695" s="72">
        <f>SUM(N1695:P1695)</f>
        <v/>
      </c>
      <c r="R1695" s="72">
        <f>IF(YEAR(M1695)&lt;&gt;YEAR(M1694), R1694*EXP($C$20/52)+(-MAX(Q$2:Q1694)*$C$19), R1694*EXP($C$20/52))</f>
        <v/>
      </c>
      <c r="S1695" s="73">
        <f>Q1695/-R1695</f>
        <v/>
      </c>
      <c r="T1695" s="67" t="n"/>
      <c r="U1695" s="67" t="n"/>
      <c r="V1695" s="67" t="n"/>
    </row>
    <row r="1696">
      <c r="H1696" s="104" t="n">
        <v>43178</v>
      </c>
      <c r="I1696" s="105" t="n">
        <v>6508.08984375</v>
      </c>
      <c r="J1696" s="106" t="n">
        <v>18.4599304199218</v>
      </c>
      <c r="K1696" s="107">
        <f>K1695*(1+Tbill_YTM)^(1/52)</f>
        <v/>
      </c>
      <c r="L1696" s="67" t="n"/>
      <c r="M1696" s="104" t="n">
        <v>43178</v>
      </c>
      <c r="N1696" s="108">
        <f>N1695*($I1696/$I1695)</f>
        <v/>
      </c>
      <c r="O1696" s="108">
        <f t="array" ref="O1696">IF(YEAR(M1696)&lt;&gt;YEAR(M1695),IF(O1695&gt;INDEX(Table2xAcq.1[],_xlfn.AGGREGATE(15,6,(ROW(Tableyear1[])-ROW(INDEX(Tableyear1[],1,1))+1)/(YEAR(Tableyear1[])=YEAR(M1695)),1)),O1695-(O1695-INDEX(Table2xAcq.1[],_xlfn.AGGREGATE(15,6,(ROW(Tableyear1[])-ROW(INDEX(Tableyear1[],1,1))+1)/(YEAR(Tableyear1[])=YEAR(M1695)),1)))*$C$25,O1695+MAX($Q$2:Q1695)*$C$19),O1695)*($J1696/$J1695)</f>
        <v/>
      </c>
      <c r="P1696" s="108">
        <f t="array" ref="P1696">IF(YEAR(M1696)&lt;&gt;YEAR(M1695),IF(O1695&gt;INDEX(Table2xAcq.1[],_xlfn.AGGREGATE(15,6,(ROW(Tableyear1[])-ROW(INDEX(Tableyear1[],1,1))+1)/(YEAR(Tableyear1[])=YEAR(M1695)),1)),P1695+(O1695-INDEX(Table2xAcq.1[],_xlfn.AGGREGATE(15,6,(ROW(Tableyear1[])-ROW(INDEX(Tableyear1[],1,1))+1)/(YEAR(Tableyear1[])=YEAR(M1695)),1)))*$C$25,P1695-MAX($Q$2:Q1695)*$C$19),P1695)*(1+Tbill_YTM)^(1/52)</f>
        <v/>
      </c>
      <c r="Q1696" s="72">
        <f>SUM(N1696:P1696)</f>
        <v/>
      </c>
      <c r="R1696" s="72">
        <f>IF(YEAR(M1696)&lt;&gt;YEAR(M1695), R1695*EXP($C$20/52)+(-MAX(Q$2:Q1695)*$C$19), R1695*EXP($C$20/52))</f>
        <v/>
      </c>
      <c r="S1696" s="73">
        <f>Q1696/-R1696</f>
        <v/>
      </c>
      <c r="T1696" s="67" t="n"/>
      <c r="U1696" s="67" t="n"/>
      <c r="V1696" s="67" t="n"/>
    </row>
    <row r="1697">
      <c r="H1697" s="104" t="n">
        <v>43185</v>
      </c>
      <c r="I1697" s="105" t="n">
        <v>6581.1298828125</v>
      </c>
      <c r="J1697" s="106" t="n">
        <v>18.8004093170166</v>
      </c>
      <c r="K1697" s="107">
        <f>K1696*(1+Tbill_YTM)^(1/52)</f>
        <v/>
      </c>
      <c r="L1697" s="67" t="n"/>
      <c r="M1697" s="104" t="n">
        <v>43185</v>
      </c>
      <c r="N1697" s="108">
        <f>N1696*($I1697/$I1696)</f>
        <v/>
      </c>
      <c r="O1697" s="108">
        <f t="array" ref="O1697">IF(YEAR(M1697)&lt;&gt;YEAR(M1696),IF(O1696&gt;INDEX(Table2xAcq.1[],_xlfn.AGGREGATE(15,6,(ROW(Tableyear1[])-ROW(INDEX(Tableyear1[],1,1))+1)/(YEAR(Tableyear1[])=YEAR(M1696)),1)),O1696-(O1696-INDEX(Table2xAcq.1[],_xlfn.AGGREGATE(15,6,(ROW(Tableyear1[])-ROW(INDEX(Tableyear1[],1,1))+1)/(YEAR(Tableyear1[])=YEAR(M1696)),1)))*$C$25,O1696+MAX($Q$2:Q1696)*$C$19),O1696)*($J1697/$J1696)</f>
        <v/>
      </c>
      <c r="P1697" s="108">
        <f t="array" ref="P1697">IF(YEAR(M1697)&lt;&gt;YEAR(M1696),IF(O1696&gt;INDEX(Table2xAcq.1[],_xlfn.AGGREGATE(15,6,(ROW(Tableyear1[])-ROW(INDEX(Tableyear1[],1,1))+1)/(YEAR(Tableyear1[])=YEAR(M1696)),1)),P1696+(O1696-INDEX(Table2xAcq.1[],_xlfn.AGGREGATE(15,6,(ROW(Tableyear1[])-ROW(INDEX(Tableyear1[],1,1))+1)/(YEAR(Tableyear1[])=YEAR(M1696)),1)))*$C$25,P1696-MAX($Q$2:Q1696)*$C$19),P1696)*(1+Tbill_YTM)^(1/52)</f>
        <v/>
      </c>
      <c r="Q1697" s="72">
        <f>SUM(N1697:P1697)</f>
        <v/>
      </c>
      <c r="R1697" s="72">
        <f>IF(YEAR(M1697)&lt;&gt;YEAR(M1696), R1696*EXP($C$20/52)+(-MAX(Q$2:Q1696)*$C$19), R1696*EXP($C$20/52))</f>
        <v/>
      </c>
      <c r="S1697" s="73">
        <f>Q1697/-R1697</f>
        <v/>
      </c>
      <c r="T1697" s="67" t="n"/>
      <c r="U1697" s="67" t="n"/>
      <c r="V1697" s="67" t="n"/>
    </row>
    <row r="1698">
      <c r="H1698" s="104" t="n">
        <v>43192</v>
      </c>
      <c r="I1698" s="105" t="n">
        <v>6433.2099609375</v>
      </c>
      <c r="J1698" s="106" t="n">
        <v>17.9590759277343</v>
      </c>
      <c r="K1698" s="107">
        <f>K1697*(1+Tbill_YTM)^(1/52)</f>
        <v/>
      </c>
      <c r="L1698" s="67" t="n"/>
      <c r="M1698" s="104" t="n">
        <v>43192</v>
      </c>
      <c r="N1698" s="108">
        <f>N1697*($I1698/$I1697)</f>
        <v/>
      </c>
      <c r="O1698" s="108">
        <f t="array" ref="O1698">IF(YEAR(M1698)&lt;&gt;YEAR(M1697),IF(O1697&gt;INDEX(Table2xAcq.1[],_xlfn.AGGREGATE(15,6,(ROW(Tableyear1[])-ROW(INDEX(Tableyear1[],1,1))+1)/(YEAR(Tableyear1[])=YEAR(M1697)),1)),O1697-(O1697-INDEX(Table2xAcq.1[],_xlfn.AGGREGATE(15,6,(ROW(Tableyear1[])-ROW(INDEX(Tableyear1[],1,1))+1)/(YEAR(Tableyear1[])=YEAR(M1697)),1)))*$C$25,O1697+MAX($Q$2:Q1697)*$C$19),O1697)*($J1698/$J1697)</f>
        <v/>
      </c>
      <c r="P1698" s="108">
        <f t="array" ref="P1698">IF(YEAR(M1698)&lt;&gt;YEAR(M1697),IF(O1697&gt;INDEX(Table2xAcq.1[],_xlfn.AGGREGATE(15,6,(ROW(Tableyear1[])-ROW(INDEX(Tableyear1[],1,1))+1)/(YEAR(Tableyear1[])=YEAR(M1697)),1)),P1697+(O1697-INDEX(Table2xAcq.1[],_xlfn.AGGREGATE(15,6,(ROW(Tableyear1[])-ROW(INDEX(Tableyear1[],1,1))+1)/(YEAR(Tableyear1[])=YEAR(M1697)),1)))*$C$25,P1697-MAX($Q$2:Q1697)*$C$19),P1697)*(1+Tbill_YTM)^(1/52)</f>
        <v/>
      </c>
      <c r="Q1698" s="72">
        <f>SUM(N1698:P1698)</f>
        <v/>
      </c>
      <c r="R1698" s="72">
        <f>IF(YEAR(M1698)&lt;&gt;YEAR(M1697), R1697*EXP($C$20/52)+(-MAX(Q$2:Q1697)*$C$19), R1697*EXP($C$20/52))</f>
        <v/>
      </c>
      <c r="S1698" s="73">
        <f>Q1698/-R1698</f>
        <v/>
      </c>
      <c r="T1698" s="67" t="n"/>
      <c r="U1698" s="67" t="n"/>
      <c r="V1698" s="67" t="n"/>
    </row>
    <row r="1699">
      <c r="H1699" s="104" t="n">
        <v>43199</v>
      </c>
      <c r="I1699" s="105" t="n">
        <v>6628.33984375</v>
      </c>
      <c r="J1699" s="106" t="n">
        <v>19.0199928283691</v>
      </c>
      <c r="K1699" s="107">
        <f>K1698*(1+Tbill_YTM)^(1/52)</f>
        <v/>
      </c>
      <c r="L1699" s="67" t="n"/>
      <c r="M1699" s="104" t="n">
        <v>43199</v>
      </c>
      <c r="N1699" s="108">
        <f>N1698*($I1699/$I1698)</f>
        <v/>
      </c>
      <c r="O1699" s="108">
        <f t="array" ref="O1699">IF(YEAR(M1699)&lt;&gt;YEAR(M1698),IF(O1698&gt;INDEX(Table2xAcq.1[],_xlfn.AGGREGATE(15,6,(ROW(Tableyear1[])-ROW(INDEX(Tableyear1[],1,1))+1)/(YEAR(Tableyear1[])=YEAR(M1698)),1)),O1698-(O1698-INDEX(Table2xAcq.1[],_xlfn.AGGREGATE(15,6,(ROW(Tableyear1[])-ROW(INDEX(Tableyear1[],1,1))+1)/(YEAR(Tableyear1[])=YEAR(M1698)),1)))*$C$25,O1698+MAX($Q$2:Q1698)*$C$19),O1698)*($J1699/$J1698)</f>
        <v/>
      </c>
      <c r="P1699" s="108">
        <f t="array" ref="P1699">IF(YEAR(M1699)&lt;&gt;YEAR(M1698),IF(O1698&gt;INDEX(Table2xAcq.1[],_xlfn.AGGREGATE(15,6,(ROW(Tableyear1[])-ROW(INDEX(Tableyear1[],1,1))+1)/(YEAR(Tableyear1[])=YEAR(M1698)),1)),P1698+(O1698-INDEX(Table2xAcq.1[],_xlfn.AGGREGATE(15,6,(ROW(Tableyear1[])-ROW(INDEX(Tableyear1[],1,1))+1)/(YEAR(Tableyear1[])=YEAR(M1698)),1)))*$C$25,P1698-MAX($Q$2:Q1698)*$C$19),P1698)*(1+Tbill_YTM)^(1/52)</f>
        <v/>
      </c>
      <c r="Q1699" s="72">
        <f>SUM(N1699:P1699)</f>
        <v/>
      </c>
      <c r="R1699" s="72">
        <f>IF(YEAR(M1699)&lt;&gt;YEAR(M1698), R1698*EXP($C$20/52)+(-MAX(Q$2:Q1698)*$C$19), R1698*EXP($C$20/52))</f>
        <v/>
      </c>
      <c r="S1699" s="73">
        <f>Q1699/-R1699</f>
        <v/>
      </c>
      <c r="T1699" s="67" t="n"/>
      <c r="U1699" s="67" t="n"/>
      <c r="V1699" s="67" t="n"/>
    </row>
    <row r="1700">
      <c r="H1700" s="104" t="n">
        <v>43206</v>
      </c>
      <c r="I1700" s="105" t="n">
        <v>6667.75</v>
      </c>
      <c r="J1700" s="106" t="n">
        <v>19.2149028778076</v>
      </c>
      <c r="K1700" s="107">
        <f>K1699*(1+Tbill_YTM)^(1/52)</f>
        <v/>
      </c>
      <c r="L1700" s="67" t="n"/>
      <c r="M1700" s="104" t="n">
        <v>43206</v>
      </c>
      <c r="N1700" s="108">
        <f>N1699*($I1700/$I1699)</f>
        <v/>
      </c>
      <c r="O1700" s="108">
        <f t="array" ref="O1700">IF(YEAR(M1700)&lt;&gt;YEAR(M1699),IF(O1699&gt;INDEX(Table2xAcq.1[],_xlfn.AGGREGATE(15,6,(ROW(Tableyear1[])-ROW(INDEX(Tableyear1[],1,1))+1)/(YEAR(Tableyear1[])=YEAR(M1699)),1)),O1699-(O1699-INDEX(Table2xAcq.1[],_xlfn.AGGREGATE(15,6,(ROW(Tableyear1[])-ROW(INDEX(Tableyear1[],1,1))+1)/(YEAR(Tableyear1[])=YEAR(M1699)),1)))*$C$25,O1699+MAX($Q$2:Q1699)*$C$19),O1699)*($J1700/$J1699)</f>
        <v/>
      </c>
      <c r="P1700" s="108">
        <f t="array" ref="P1700">IF(YEAR(M1700)&lt;&gt;YEAR(M1699),IF(O1699&gt;INDEX(Table2xAcq.1[],_xlfn.AGGREGATE(15,6,(ROW(Tableyear1[])-ROW(INDEX(Tableyear1[],1,1))+1)/(YEAR(Tableyear1[])=YEAR(M1699)),1)),P1699+(O1699-INDEX(Table2xAcq.1[],_xlfn.AGGREGATE(15,6,(ROW(Tableyear1[])-ROW(INDEX(Tableyear1[],1,1))+1)/(YEAR(Tableyear1[])=YEAR(M1699)),1)))*$C$25,P1699-MAX($Q$2:Q1699)*$C$19),P1699)*(1+Tbill_YTM)^(1/52)</f>
        <v/>
      </c>
      <c r="Q1700" s="72">
        <f>SUM(N1700:P1700)</f>
        <v/>
      </c>
      <c r="R1700" s="72">
        <f>IF(YEAR(M1700)&lt;&gt;YEAR(M1699), R1699*EXP($C$20/52)+(-MAX(Q$2:Q1699)*$C$19), R1699*EXP($C$20/52))</f>
        <v/>
      </c>
      <c r="S1700" s="73">
        <f>Q1700/-R1700</f>
        <v/>
      </c>
      <c r="T1700" s="67" t="n"/>
      <c r="U1700" s="67" t="n"/>
      <c r="V1700" s="67" t="n"/>
    </row>
    <row r="1701">
      <c r="H1701" s="104" t="n">
        <v>43213</v>
      </c>
      <c r="I1701" s="105" t="n">
        <v>6656.35009765625</v>
      </c>
      <c r="J1701" s="106" t="n">
        <v>19.1285552978515</v>
      </c>
      <c r="K1701" s="107">
        <f>K1700*(1+Tbill_YTM)^(1/52)</f>
        <v/>
      </c>
      <c r="L1701" s="67" t="n"/>
      <c r="M1701" s="104" t="n">
        <v>43213</v>
      </c>
      <c r="N1701" s="108">
        <f>N1700*($I1701/$I1700)</f>
        <v/>
      </c>
      <c r="O1701" s="108">
        <f t="array" ref="O1701">IF(YEAR(M1701)&lt;&gt;YEAR(M1700),IF(O1700&gt;INDEX(Table2xAcq.1[],_xlfn.AGGREGATE(15,6,(ROW(Tableyear1[])-ROW(INDEX(Tableyear1[],1,1))+1)/(YEAR(Tableyear1[])=YEAR(M1700)),1)),O1700-(O1700-INDEX(Table2xAcq.1[],_xlfn.AGGREGATE(15,6,(ROW(Tableyear1[])-ROW(INDEX(Tableyear1[],1,1))+1)/(YEAR(Tableyear1[])=YEAR(M1700)),1)))*$C$25,O1700+MAX($Q$2:Q1700)*$C$19),O1700)*($J1701/$J1700)</f>
        <v/>
      </c>
      <c r="P1701" s="108">
        <f t="array" ref="P1701">IF(YEAR(M1701)&lt;&gt;YEAR(M1700),IF(O1700&gt;INDEX(Table2xAcq.1[],_xlfn.AGGREGATE(15,6,(ROW(Tableyear1[])-ROW(INDEX(Tableyear1[],1,1))+1)/(YEAR(Tableyear1[])=YEAR(M1700)),1)),P1700+(O1700-INDEX(Table2xAcq.1[],_xlfn.AGGREGATE(15,6,(ROW(Tableyear1[])-ROW(INDEX(Tableyear1[],1,1))+1)/(YEAR(Tableyear1[])=YEAR(M1700)),1)))*$C$25,P1700-MAX($Q$2:Q1700)*$C$19),P1700)*(1+Tbill_YTM)^(1/52)</f>
        <v/>
      </c>
      <c r="Q1701" s="72">
        <f>SUM(N1701:P1701)</f>
        <v/>
      </c>
      <c r="R1701" s="72">
        <f>IF(YEAR(M1701)&lt;&gt;YEAR(M1700), R1700*EXP($C$20/52)+(-MAX(Q$2:Q1700)*$C$19), R1700*EXP($C$20/52))</f>
        <v/>
      </c>
      <c r="S1701" s="73">
        <f>Q1701/-R1701</f>
        <v/>
      </c>
      <c r="T1701" s="67" t="n"/>
      <c r="U1701" s="67" t="n"/>
      <c r="V1701" s="67" t="n"/>
    </row>
    <row r="1702">
      <c r="H1702" s="104" t="n">
        <v>43220</v>
      </c>
      <c r="I1702" s="105" t="n">
        <v>6769.1201171875</v>
      </c>
      <c r="J1702" s="106" t="n">
        <v>19.7626361846923</v>
      </c>
      <c r="K1702" s="107">
        <f>K1701*(1+Tbill_YTM)^(1/52)</f>
        <v/>
      </c>
      <c r="L1702" s="67" t="n"/>
      <c r="M1702" s="104" t="n">
        <v>43220</v>
      </c>
      <c r="N1702" s="108">
        <f>N1701*($I1702/$I1701)</f>
        <v/>
      </c>
      <c r="O1702" s="108">
        <f t="array" ref="O1702">IF(YEAR(M1702)&lt;&gt;YEAR(M1701),IF(O1701&gt;INDEX(Table2xAcq.1[],_xlfn.AGGREGATE(15,6,(ROW(Tableyear1[])-ROW(INDEX(Tableyear1[],1,1))+1)/(YEAR(Tableyear1[])=YEAR(M1701)),1)),O1701-(O1701-INDEX(Table2xAcq.1[],_xlfn.AGGREGATE(15,6,(ROW(Tableyear1[])-ROW(INDEX(Tableyear1[],1,1))+1)/(YEAR(Tableyear1[])=YEAR(M1701)),1)))*$C$25,O1701+MAX($Q$2:Q1701)*$C$19),O1701)*($J1702/$J1701)</f>
        <v/>
      </c>
      <c r="P1702" s="108">
        <f t="array" ref="P1702">IF(YEAR(M1702)&lt;&gt;YEAR(M1701),IF(O1701&gt;INDEX(Table2xAcq.1[],_xlfn.AGGREGATE(15,6,(ROW(Tableyear1[])-ROW(INDEX(Tableyear1[],1,1))+1)/(YEAR(Tableyear1[])=YEAR(M1701)),1)),P1701+(O1701-INDEX(Table2xAcq.1[],_xlfn.AGGREGATE(15,6,(ROW(Tableyear1[])-ROW(INDEX(Tableyear1[],1,1))+1)/(YEAR(Tableyear1[])=YEAR(M1701)),1)))*$C$25,P1701-MAX($Q$2:Q1701)*$C$19),P1701)*(1+Tbill_YTM)^(1/52)</f>
        <v/>
      </c>
      <c r="Q1702" s="72">
        <f>SUM(N1702:P1702)</f>
        <v/>
      </c>
      <c r="R1702" s="72">
        <f>IF(YEAR(M1702)&lt;&gt;YEAR(M1701), R1701*EXP($C$20/52)+(-MAX(Q$2:Q1701)*$C$19), R1701*EXP($C$20/52))</f>
        <v/>
      </c>
      <c r="S1702" s="73">
        <f>Q1702/-R1702</f>
        <v/>
      </c>
      <c r="T1702" s="67" t="n"/>
      <c r="U1702" s="67" t="n"/>
      <c r="V1702" s="67" t="n"/>
    </row>
    <row r="1703">
      <c r="H1703" s="104" t="n">
        <v>43227</v>
      </c>
      <c r="I1703" s="105" t="n">
        <v>6952.56005859375</v>
      </c>
      <c r="J1703" s="106" t="n">
        <v>20.8679637908935</v>
      </c>
      <c r="K1703" s="107">
        <f>K1702*(1+Tbill_YTM)^(1/52)</f>
        <v/>
      </c>
      <c r="L1703" s="67" t="n"/>
      <c r="M1703" s="104" t="n">
        <v>43227</v>
      </c>
      <c r="N1703" s="108">
        <f>N1702*($I1703/$I1702)</f>
        <v/>
      </c>
      <c r="O1703" s="108">
        <f t="array" ref="O1703">IF(YEAR(M1703)&lt;&gt;YEAR(M1702),IF(O1702&gt;INDEX(Table2xAcq.1[],_xlfn.AGGREGATE(15,6,(ROW(Tableyear1[])-ROW(INDEX(Tableyear1[],1,1))+1)/(YEAR(Tableyear1[])=YEAR(M1702)),1)),O1702-(O1702-INDEX(Table2xAcq.1[],_xlfn.AGGREGATE(15,6,(ROW(Tableyear1[])-ROW(INDEX(Tableyear1[],1,1))+1)/(YEAR(Tableyear1[])=YEAR(M1702)),1)))*$C$25,O1702+MAX($Q$2:Q1702)*$C$19),O1702)*($J1703/$J1702)</f>
        <v/>
      </c>
      <c r="P1703" s="108">
        <f t="array" ref="P1703">IF(YEAR(M1703)&lt;&gt;YEAR(M1702),IF(O1702&gt;INDEX(Table2xAcq.1[],_xlfn.AGGREGATE(15,6,(ROW(Tableyear1[])-ROW(INDEX(Tableyear1[],1,1))+1)/(YEAR(Tableyear1[])=YEAR(M1702)),1)),P1702+(O1702-INDEX(Table2xAcq.1[],_xlfn.AGGREGATE(15,6,(ROW(Tableyear1[])-ROW(INDEX(Tableyear1[],1,1))+1)/(YEAR(Tableyear1[])=YEAR(M1702)),1)))*$C$25,P1702-MAX($Q$2:Q1702)*$C$19),P1702)*(1+Tbill_YTM)^(1/52)</f>
        <v/>
      </c>
      <c r="Q1703" s="72">
        <f>SUM(N1703:P1703)</f>
        <v/>
      </c>
      <c r="R1703" s="72">
        <f>IF(YEAR(M1703)&lt;&gt;YEAR(M1702), R1702*EXP($C$20/52)+(-MAX(Q$2:Q1702)*$C$19), R1702*EXP($C$20/52))</f>
        <v/>
      </c>
      <c r="S1703" s="73">
        <f>Q1703/-R1703</f>
        <v/>
      </c>
      <c r="T1703" s="67" t="n"/>
      <c r="U1703" s="67" t="n"/>
      <c r="V1703" s="67" t="n"/>
    </row>
    <row r="1704">
      <c r="H1704" s="104" t="n">
        <v>43234</v>
      </c>
      <c r="I1704" s="105" t="n">
        <v>6866.25</v>
      </c>
      <c r="J1704" s="106" t="n">
        <v>20.354772567749</v>
      </c>
      <c r="K1704" s="107">
        <f>K1703*(1+Tbill_YTM)^(1/52)</f>
        <v/>
      </c>
      <c r="L1704" s="67" t="n"/>
      <c r="M1704" s="104" t="n">
        <v>43234</v>
      </c>
      <c r="N1704" s="108">
        <f>N1703*($I1704/$I1703)</f>
        <v/>
      </c>
      <c r="O1704" s="108">
        <f t="array" ref="O1704">IF(YEAR(M1704)&lt;&gt;YEAR(M1703),IF(O1703&gt;INDEX(Table2xAcq.1[],_xlfn.AGGREGATE(15,6,(ROW(Tableyear1[])-ROW(INDEX(Tableyear1[],1,1))+1)/(YEAR(Tableyear1[])=YEAR(M1703)),1)),O1703-(O1703-INDEX(Table2xAcq.1[],_xlfn.AGGREGATE(15,6,(ROW(Tableyear1[])-ROW(INDEX(Tableyear1[],1,1))+1)/(YEAR(Tableyear1[])=YEAR(M1703)),1)))*$C$25,O1703+MAX($Q$2:Q1703)*$C$19),O1703)*($J1704/$J1703)</f>
        <v/>
      </c>
      <c r="P1704" s="108">
        <f t="array" ref="P1704">IF(YEAR(M1704)&lt;&gt;YEAR(M1703),IF(O1703&gt;INDEX(Table2xAcq.1[],_xlfn.AGGREGATE(15,6,(ROW(Tableyear1[])-ROW(INDEX(Tableyear1[],1,1))+1)/(YEAR(Tableyear1[])=YEAR(M1703)),1)),P1703+(O1703-INDEX(Table2xAcq.1[],_xlfn.AGGREGATE(15,6,(ROW(Tableyear1[])-ROW(INDEX(Tableyear1[],1,1))+1)/(YEAR(Tableyear1[])=YEAR(M1703)),1)))*$C$25,P1703-MAX($Q$2:Q1703)*$C$19),P1703)*(1+Tbill_YTM)^(1/52)</f>
        <v/>
      </c>
      <c r="Q1704" s="72">
        <f>SUM(N1704:P1704)</f>
        <v/>
      </c>
      <c r="R1704" s="72">
        <f>IF(YEAR(M1704)&lt;&gt;YEAR(M1703), R1703*EXP($C$20/52)+(-MAX(Q$2:Q1703)*$C$19), R1703*EXP($C$20/52))</f>
        <v/>
      </c>
      <c r="S1704" s="73">
        <f>Q1704/-R1704</f>
        <v/>
      </c>
      <c r="T1704" s="67" t="n"/>
      <c r="U1704" s="67" t="n"/>
      <c r="V1704" s="67" t="n"/>
    </row>
    <row r="1705">
      <c r="H1705" s="104" t="n">
        <v>43241</v>
      </c>
      <c r="I1705" s="105" t="n">
        <v>6960.919921875</v>
      </c>
      <c r="J1705" s="106" t="n">
        <v>20.9000358581542</v>
      </c>
      <c r="K1705" s="107">
        <f>K1704*(1+Tbill_YTM)^(1/52)</f>
        <v/>
      </c>
      <c r="L1705" s="67" t="n"/>
      <c r="M1705" s="104" t="n">
        <v>43241</v>
      </c>
      <c r="N1705" s="108">
        <f>N1704*($I1705/$I1704)</f>
        <v/>
      </c>
      <c r="O1705" s="108">
        <f t="array" ref="O1705">IF(YEAR(M1705)&lt;&gt;YEAR(M1704),IF(O1704&gt;INDEX(Table2xAcq.1[],_xlfn.AGGREGATE(15,6,(ROW(Tableyear1[])-ROW(INDEX(Tableyear1[],1,1))+1)/(YEAR(Tableyear1[])=YEAR(M1704)),1)),O1704-(O1704-INDEX(Table2xAcq.1[],_xlfn.AGGREGATE(15,6,(ROW(Tableyear1[])-ROW(INDEX(Tableyear1[],1,1))+1)/(YEAR(Tableyear1[])=YEAR(M1704)),1)))*$C$25,O1704+MAX($Q$2:Q1704)*$C$19),O1704)*($J1705/$J1704)</f>
        <v/>
      </c>
      <c r="P1705" s="108">
        <f t="array" ref="P1705">IF(YEAR(M1705)&lt;&gt;YEAR(M1704),IF(O1704&gt;INDEX(Table2xAcq.1[],_xlfn.AGGREGATE(15,6,(ROW(Tableyear1[])-ROW(INDEX(Tableyear1[],1,1))+1)/(YEAR(Tableyear1[])=YEAR(M1704)),1)),P1704+(O1704-INDEX(Table2xAcq.1[],_xlfn.AGGREGATE(15,6,(ROW(Tableyear1[])-ROW(INDEX(Tableyear1[],1,1))+1)/(YEAR(Tableyear1[])=YEAR(M1704)),1)))*$C$25,P1704-MAX($Q$2:Q1704)*$C$19),P1704)*(1+Tbill_YTM)^(1/52)</f>
        <v/>
      </c>
      <c r="Q1705" s="72">
        <f>SUM(N1705:P1705)</f>
        <v/>
      </c>
      <c r="R1705" s="72">
        <f>IF(YEAR(M1705)&lt;&gt;YEAR(M1704), R1704*EXP($C$20/52)+(-MAX(Q$2:Q1704)*$C$19), R1704*EXP($C$20/52))</f>
        <v/>
      </c>
      <c r="S1705" s="73">
        <f>Q1705/-R1705</f>
        <v/>
      </c>
      <c r="T1705" s="67" t="n"/>
      <c r="U1705" s="67" t="n"/>
      <c r="V1705" s="67" t="n"/>
    </row>
    <row r="1706">
      <c r="H1706" s="104" t="n">
        <v>43248</v>
      </c>
      <c r="I1706" s="105" t="n">
        <v>7083.93017578125</v>
      </c>
      <c r="J1706" s="106" t="n">
        <v>21.6328086853027</v>
      </c>
      <c r="K1706" s="107">
        <f>K1705*(1+Tbill_YTM)^(1/52)</f>
        <v/>
      </c>
      <c r="L1706" s="67" t="n"/>
      <c r="M1706" s="104" t="n">
        <v>43248</v>
      </c>
      <c r="N1706" s="108">
        <f>N1705*($I1706/$I1705)</f>
        <v/>
      </c>
      <c r="O1706" s="108">
        <f t="array" ref="O1706">IF(YEAR(M1706)&lt;&gt;YEAR(M1705),IF(O1705&gt;INDEX(Table2xAcq.1[],_xlfn.AGGREGATE(15,6,(ROW(Tableyear1[])-ROW(INDEX(Tableyear1[],1,1))+1)/(YEAR(Tableyear1[])=YEAR(M1705)),1)),O1705-(O1705-INDEX(Table2xAcq.1[],_xlfn.AGGREGATE(15,6,(ROW(Tableyear1[])-ROW(INDEX(Tableyear1[],1,1))+1)/(YEAR(Tableyear1[])=YEAR(M1705)),1)))*$C$25,O1705+MAX($Q$2:Q1705)*$C$19),O1705)*($J1706/$J1705)</f>
        <v/>
      </c>
      <c r="P1706" s="108">
        <f t="array" ref="P1706">IF(YEAR(M1706)&lt;&gt;YEAR(M1705),IF(O1705&gt;INDEX(Table2xAcq.1[],_xlfn.AGGREGATE(15,6,(ROW(Tableyear1[])-ROW(INDEX(Tableyear1[],1,1))+1)/(YEAR(Tableyear1[])=YEAR(M1705)),1)),P1705+(O1705-INDEX(Table2xAcq.1[],_xlfn.AGGREGATE(15,6,(ROW(Tableyear1[])-ROW(INDEX(Tableyear1[],1,1))+1)/(YEAR(Tableyear1[])=YEAR(M1705)),1)))*$C$25,P1705-MAX($Q$2:Q1705)*$C$19),P1705)*(1+Tbill_YTM)^(1/52)</f>
        <v/>
      </c>
      <c r="Q1706" s="72">
        <f>SUM(N1706:P1706)</f>
        <v/>
      </c>
      <c r="R1706" s="72">
        <f>IF(YEAR(M1706)&lt;&gt;YEAR(M1705), R1705*EXP($C$20/52)+(-MAX(Q$2:Q1705)*$C$19), R1705*EXP($C$20/52))</f>
        <v/>
      </c>
      <c r="S1706" s="73">
        <f>Q1706/-R1706</f>
        <v/>
      </c>
      <c r="T1706" s="67" t="n"/>
      <c r="U1706" s="67" t="n"/>
      <c r="V1706" s="67" t="n"/>
    </row>
    <row r="1707">
      <c r="H1707" s="104" t="n">
        <v>43255</v>
      </c>
      <c r="I1707" s="105" t="n">
        <v>7152.6201171875</v>
      </c>
      <c r="J1707" s="106" t="n">
        <v>22.0374355316162</v>
      </c>
      <c r="K1707" s="107">
        <f>K1706*(1+Tbill_YTM)^(1/52)</f>
        <v/>
      </c>
      <c r="L1707" s="67" t="n"/>
      <c r="M1707" s="104" t="n">
        <v>43255</v>
      </c>
      <c r="N1707" s="108">
        <f>N1706*($I1707/$I1706)</f>
        <v/>
      </c>
      <c r="O1707" s="108">
        <f t="array" ref="O1707">IF(YEAR(M1707)&lt;&gt;YEAR(M1706),IF(O1706&gt;INDEX(Table2xAcq.1[],_xlfn.AGGREGATE(15,6,(ROW(Tableyear1[])-ROW(INDEX(Tableyear1[],1,1))+1)/(YEAR(Tableyear1[])=YEAR(M1706)),1)),O1706-(O1706-INDEX(Table2xAcq.1[],_xlfn.AGGREGATE(15,6,(ROW(Tableyear1[])-ROW(INDEX(Tableyear1[],1,1))+1)/(YEAR(Tableyear1[])=YEAR(M1706)),1)))*$C$25,O1706+MAX($Q$2:Q1706)*$C$19),O1706)*($J1707/$J1706)</f>
        <v/>
      </c>
      <c r="P1707" s="108">
        <f t="array" ref="P1707">IF(YEAR(M1707)&lt;&gt;YEAR(M1706),IF(O1706&gt;INDEX(Table2xAcq.1[],_xlfn.AGGREGATE(15,6,(ROW(Tableyear1[])-ROW(INDEX(Tableyear1[],1,1))+1)/(YEAR(Tableyear1[])=YEAR(M1706)),1)),P1706+(O1706-INDEX(Table2xAcq.1[],_xlfn.AGGREGATE(15,6,(ROW(Tableyear1[])-ROW(INDEX(Tableyear1[],1,1))+1)/(YEAR(Tableyear1[])=YEAR(M1706)),1)))*$C$25,P1706-MAX($Q$2:Q1706)*$C$19),P1706)*(1+Tbill_YTM)^(1/52)</f>
        <v/>
      </c>
      <c r="Q1707" s="72">
        <f>SUM(N1707:P1707)</f>
        <v/>
      </c>
      <c r="R1707" s="72">
        <f>IF(YEAR(M1707)&lt;&gt;YEAR(M1706), R1706*EXP($C$20/52)+(-MAX(Q$2:Q1706)*$C$19), R1706*EXP($C$20/52))</f>
        <v/>
      </c>
      <c r="S1707" s="73">
        <f>Q1707/-R1707</f>
        <v/>
      </c>
      <c r="T1707" s="67" t="n"/>
      <c r="U1707" s="67" t="n"/>
      <c r="V1707" s="67" t="n"/>
    </row>
    <row r="1708">
      <c r="H1708" s="104" t="n">
        <v>43262</v>
      </c>
      <c r="I1708" s="105" t="n">
        <v>7255.759765625</v>
      </c>
      <c r="J1708" s="106" t="n">
        <v>22.6764507293701</v>
      </c>
      <c r="K1708" s="107">
        <f>K1707*(1+Tbill_YTM)^(1/52)</f>
        <v/>
      </c>
      <c r="L1708" s="67" t="n"/>
      <c r="M1708" s="104" t="n">
        <v>43262</v>
      </c>
      <c r="N1708" s="108">
        <f>N1707*($I1708/$I1707)</f>
        <v/>
      </c>
      <c r="O1708" s="108">
        <f t="array" ref="O1708">IF(YEAR(M1708)&lt;&gt;YEAR(M1707),IF(O1707&gt;INDEX(Table2xAcq.1[],_xlfn.AGGREGATE(15,6,(ROW(Tableyear1[])-ROW(INDEX(Tableyear1[],1,1))+1)/(YEAR(Tableyear1[])=YEAR(M1707)),1)),O1707-(O1707-INDEX(Table2xAcq.1[],_xlfn.AGGREGATE(15,6,(ROW(Tableyear1[])-ROW(INDEX(Tableyear1[],1,1))+1)/(YEAR(Tableyear1[])=YEAR(M1707)),1)))*$C$25,O1707+MAX($Q$2:Q1707)*$C$19),O1707)*($J1708/$J1707)</f>
        <v/>
      </c>
      <c r="P1708" s="108">
        <f t="array" ref="P1708">IF(YEAR(M1708)&lt;&gt;YEAR(M1707),IF(O1707&gt;INDEX(Table2xAcq.1[],_xlfn.AGGREGATE(15,6,(ROW(Tableyear1[])-ROW(INDEX(Tableyear1[],1,1))+1)/(YEAR(Tableyear1[])=YEAR(M1707)),1)),P1707+(O1707-INDEX(Table2xAcq.1[],_xlfn.AGGREGATE(15,6,(ROW(Tableyear1[])-ROW(INDEX(Tableyear1[],1,1))+1)/(YEAR(Tableyear1[])=YEAR(M1707)),1)))*$C$25,P1707-MAX($Q$2:Q1707)*$C$19),P1707)*(1+Tbill_YTM)^(1/52)</f>
        <v/>
      </c>
      <c r="Q1708" s="72">
        <f>SUM(N1708:P1708)</f>
        <v/>
      </c>
      <c r="R1708" s="72">
        <f>IF(YEAR(M1708)&lt;&gt;YEAR(M1707), R1707*EXP($C$20/52)+(-MAX(Q$2:Q1707)*$C$19), R1707*EXP($C$20/52))</f>
        <v/>
      </c>
      <c r="S1708" s="73">
        <f>Q1708/-R1708</f>
        <v/>
      </c>
      <c r="T1708" s="67" t="n"/>
      <c r="U1708" s="67" t="n"/>
      <c r="V1708" s="67" t="n"/>
    </row>
    <row r="1709">
      <c r="H1709" s="104" t="n">
        <v>43269</v>
      </c>
      <c r="I1709" s="105" t="n">
        <v>7197.509765625</v>
      </c>
      <c r="J1709" s="106" t="n">
        <v>22.2841567993164</v>
      </c>
      <c r="K1709" s="107">
        <f>K1708*(1+Tbill_YTM)^(1/52)</f>
        <v/>
      </c>
      <c r="L1709" s="67" t="n"/>
      <c r="M1709" s="104" t="n">
        <v>43269</v>
      </c>
      <c r="N1709" s="108">
        <f>N1708*($I1709/$I1708)</f>
        <v/>
      </c>
      <c r="O1709" s="108">
        <f t="array" ref="O1709">IF(YEAR(M1709)&lt;&gt;YEAR(M1708),IF(O1708&gt;INDEX(Table2xAcq.1[],_xlfn.AGGREGATE(15,6,(ROW(Tableyear1[])-ROW(INDEX(Tableyear1[],1,1))+1)/(YEAR(Tableyear1[])=YEAR(M1708)),1)),O1708-(O1708-INDEX(Table2xAcq.1[],_xlfn.AGGREGATE(15,6,(ROW(Tableyear1[])-ROW(INDEX(Tableyear1[],1,1))+1)/(YEAR(Tableyear1[])=YEAR(M1708)),1)))*$C$25,O1708+MAX($Q$2:Q1708)*$C$19),O1708)*($J1709/$J1708)</f>
        <v/>
      </c>
      <c r="P1709" s="108">
        <f t="array" ref="P1709">IF(YEAR(M1709)&lt;&gt;YEAR(M1708),IF(O1708&gt;INDEX(Table2xAcq.1[],_xlfn.AGGREGATE(15,6,(ROW(Tableyear1[])-ROW(INDEX(Tableyear1[],1,1))+1)/(YEAR(Tableyear1[])=YEAR(M1708)),1)),P1708+(O1708-INDEX(Table2xAcq.1[],_xlfn.AGGREGATE(15,6,(ROW(Tableyear1[])-ROW(INDEX(Tableyear1[],1,1))+1)/(YEAR(Tableyear1[])=YEAR(M1708)),1)))*$C$25,P1708-MAX($Q$2:Q1708)*$C$19),P1708)*(1+Tbill_YTM)^(1/52)</f>
        <v/>
      </c>
      <c r="Q1709" s="72">
        <f>SUM(N1709:P1709)</f>
        <v/>
      </c>
      <c r="R1709" s="72">
        <f>IF(YEAR(M1709)&lt;&gt;YEAR(M1708), R1708*EXP($C$20/52)+(-MAX(Q$2:Q1708)*$C$19), R1708*EXP($C$20/52))</f>
        <v/>
      </c>
      <c r="S1709" s="73">
        <f>Q1709/-R1709</f>
        <v/>
      </c>
      <c r="T1709" s="67" t="n"/>
      <c r="U1709" s="67" t="n"/>
      <c r="V1709" s="67" t="n"/>
    </row>
    <row r="1710">
      <c r="H1710" s="104" t="n">
        <v>43276</v>
      </c>
      <c r="I1710" s="105" t="n">
        <v>7040.7998046875</v>
      </c>
      <c r="J1710" s="106" t="n">
        <v>21.331802368164</v>
      </c>
      <c r="K1710" s="107">
        <f>K1709*(1+Tbill_YTM)^(1/52)</f>
        <v/>
      </c>
      <c r="L1710" s="67" t="n"/>
      <c r="M1710" s="104" t="n">
        <v>43276</v>
      </c>
      <c r="N1710" s="108">
        <f>N1709*($I1710/$I1709)</f>
        <v/>
      </c>
      <c r="O1710" s="108">
        <f t="array" ref="O1710">IF(YEAR(M1710)&lt;&gt;YEAR(M1709),IF(O1709&gt;INDEX(Table2xAcq.1[],_xlfn.AGGREGATE(15,6,(ROW(Tableyear1[])-ROW(INDEX(Tableyear1[],1,1))+1)/(YEAR(Tableyear1[])=YEAR(M1709)),1)),O1709-(O1709-INDEX(Table2xAcq.1[],_xlfn.AGGREGATE(15,6,(ROW(Tableyear1[])-ROW(INDEX(Tableyear1[],1,1))+1)/(YEAR(Tableyear1[])=YEAR(M1709)),1)))*$C$25,O1709+MAX($Q$2:Q1709)*$C$19),O1709)*($J1710/$J1709)</f>
        <v/>
      </c>
      <c r="P1710" s="108">
        <f t="array" ref="P1710">IF(YEAR(M1710)&lt;&gt;YEAR(M1709),IF(O1709&gt;INDEX(Table2xAcq.1[],_xlfn.AGGREGATE(15,6,(ROW(Tableyear1[])-ROW(INDEX(Tableyear1[],1,1))+1)/(YEAR(Tableyear1[])=YEAR(M1709)),1)),P1709+(O1709-INDEX(Table2xAcq.1[],_xlfn.AGGREGATE(15,6,(ROW(Tableyear1[])-ROW(INDEX(Tableyear1[],1,1))+1)/(YEAR(Tableyear1[])=YEAR(M1709)),1)))*$C$25,P1709-MAX($Q$2:Q1709)*$C$19),P1709)*(1+Tbill_YTM)^(1/52)</f>
        <v/>
      </c>
      <c r="Q1710" s="72">
        <f>SUM(N1710:P1710)</f>
        <v/>
      </c>
      <c r="R1710" s="72">
        <f>IF(YEAR(M1710)&lt;&gt;YEAR(M1709), R1709*EXP($C$20/52)+(-MAX(Q$2:Q1709)*$C$19), R1709*EXP($C$20/52))</f>
        <v/>
      </c>
      <c r="S1710" s="73">
        <f>Q1710/-R1710</f>
        <v/>
      </c>
      <c r="T1710" s="67" t="n"/>
      <c r="U1710" s="67" t="n"/>
      <c r="V1710" s="67" t="n"/>
    </row>
    <row r="1711">
      <c r="H1711" s="104" t="n">
        <v>43283</v>
      </c>
      <c r="I1711" s="105" t="n">
        <v>7207.330078125</v>
      </c>
      <c r="J1711" s="106" t="n">
        <v>22.3261013031005</v>
      </c>
      <c r="K1711" s="107">
        <f>K1710*(1+Tbill_YTM)^(1/52)</f>
        <v/>
      </c>
      <c r="L1711" s="67" t="n"/>
      <c r="M1711" s="104" t="n">
        <v>43283</v>
      </c>
      <c r="N1711" s="108">
        <f>N1710*($I1711/$I1710)</f>
        <v/>
      </c>
      <c r="O1711" s="108">
        <f t="array" ref="O1711">IF(YEAR(M1711)&lt;&gt;YEAR(M1710),IF(O1710&gt;INDEX(Table2xAcq.1[],_xlfn.AGGREGATE(15,6,(ROW(Tableyear1[])-ROW(INDEX(Tableyear1[],1,1))+1)/(YEAR(Tableyear1[])=YEAR(M1710)),1)),O1710-(O1710-INDEX(Table2xAcq.1[],_xlfn.AGGREGATE(15,6,(ROW(Tableyear1[])-ROW(INDEX(Tableyear1[],1,1))+1)/(YEAR(Tableyear1[])=YEAR(M1710)),1)))*$C$25,O1710+MAX($Q$2:Q1710)*$C$19),O1710)*($J1711/$J1710)</f>
        <v/>
      </c>
      <c r="P1711" s="108">
        <f t="array" ref="P1711">IF(YEAR(M1711)&lt;&gt;YEAR(M1710),IF(O1710&gt;INDEX(Table2xAcq.1[],_xlfn.AGGREGATE(15,6,(ROW(Tableyear1[])-ROW(INDEX(Tableyear1[],1,1))+1)/(YEAR(Tableyear1[])=YEAR(M1710)),1)),P1710+(O1710-INDEX(Table2xAcq.1[],_xlfn.AGGREGATE(15,6,(ROW(Tableyear1[])-ROW(INDEX(Tableyear1[],1,1))+1)/(YEAR(Tableyear1[])=YEAR(M1710)),1)))*$C$25,P1710-MAX($Q$2:Q1710)*$C$19),P1710)*(1+Tbill_YTM)^(1/52)</f>
        <v/>
      </c>
      <c r="Q1711" s="72">
        <f>SUM(N1711:P1711)</f>
        <v/>
      </c>
      <c r="R1711" s="72">
        <f>IF(YEAR(M1711)&lt;&gt;YEAR(M1710), R1710*EXP($C$20/52)+(-MAX(Q$2:Q1710)*$C$19), R1710*EXP($C$20/52))</f>
        <v/>
      </c>
      <c r="S1711" s="73">
        <f>Q1711/-R1711</f>
        <v/>
      </c>
      <c r="T1711" s="67" t="n"/>
      <c r="U1711" s="67" t="n"/>
      <c r="V1711" s="67" t="n"/>
    </row>
    <row r="1712">
      <c r="H1712" s="104" t="n">
        <v>43290</v>
      </c>
      <c r="I1712" s="105" t="n">
        <v>7375.81982421875</v>
      </c>
      <c r="J1712" s="106" t="n">
        <v>23.3352069854736</v>
      </c>
      <c r="K1712" s="107">
        <f>K1711*(1+Tbill_YTM)^(1/52)</f>
        <v/>
      </c>
      <c r="L1712" s="67" t="n"/>
      <c r="M1712" s="104" t="n">
        <v>43290</v>
      </c>
      <c r="N1712" s="108">
        <f>N1711*($I1712/$I1711)</f>
        <v/>
      </c>
      <c r="O1712" s="108">
        <f t="array" ref="O1712">IF(YEAR(M1712)&lt;&gt;YEAR(M1711),IF(O1711&gt;INDEX(Table2xAcq.1[],_xlfn.AGGREGATE(15,6,(ROW(Tableyear1[])-ROW(INDEX(Tableyear1[],1,1))+1)/(YEAR(Tableyear1[])=YEAR(M1711)),1)),O1711-(O1711-INDEX(Table2xAcq.1[],_xlfn.AGGREGATE(15,6,(ROW(Tableyear1[])-ROW(INDEX(Tableyear1[],1,1))+1)/(YEAR(Tableyear1[])=YEAR(M1711)),1)))*$C$25,O1711+MAX($Q$2:Q1711)*$C$19),O1711)*($J1712/$J1711)</f>
        <v/>
      </c>
      <c r="P1712" s="108">
        <f t="array" ref="P1712">IF(YEAR(M1712)&lt;&gt;YEAR(M1711),IF(O1711&gt;INDEX(Table2xAcq.1[],_xlfn.AGGREGATE(15,6,(ROW(Tableyear1[])-ROW(INDEX(Tableyear1[],1,1))+1)/(YEAR(Tableyear1[])=YEAR(M1711)),1)),P1711+(O1711-INDEX(Table2xAcq.1[],_xlfn.AGGREGATE(15,6,(ROW(Tableyear1[])-ROW(INDEX(Tableyear1[],1,1))+1)/(YEAR(Tableyear1[])=YEAR(M1711)),1)))*$C$25,P1711-MAX($Q$2:Q1711)*$C$19),P1711)*(1+Tbill_YTM)^(1/52)</f>
        <v/>
      </c>
      <c r="Q1712" s="72">
        <f>SUM(N1712:P1712)</f>
        <v/>
      </c>
      <c r="R1712" s="72">
        <f>IF(YEAR(M1712)&lt;&gt;YEAR(M1711), R1711*EXP($C$20/52)+(-MAX(Q$2:Q1711)*$C$19), R1711*EXP($C$20/52))</f>
        <v/>
      </c>
      <c r="S1712" s="73">
        <f>Q1712/-R1712</f>
        <v/>
      </c>
      <c r="T1712" s="67" t="n"/>
      <c r="U1712" s="67" t="n"/>
      <c r="V1712" s="67" t="n"/>
    </row>
    <row r="1713">
      <c r="H1713" s="104" t="n">
        <v>43297</v>
      </c>
      <c r="I1713" s="105" t="n">
        <v>7350.22998046875</v>
      </c>
      <c r="J1713" s="106" t="n">
        <v>23.1625003814697</v>
      </c>
      <c r="K1713" s="107">
        <f>K1712*(1+Tbill_YTM)^(1/52)</f>
        <v/>
      </c>
      <c r="L1713" s="67" t="n"/>
      <c r="M1713" s="104" t="n">
        <v>43297</v>
      </c>
      <c r="N1713" s="108">
        <f>N1712*($I1713/$I1712)</f>
        <v/>
      </c>
      <c r="O1713" s="108">
        <f t="array" ref="O1713">IF(YEAR(M1713)&lt;&gt;YEAR(M1712),IF(O1712&gt;INDEX(Table2xAcq.1[],_xlfn.AGGREGATE(15,6,(ROW(Tableyear1[])-ROW(INDEX(Tableyear1[],1,1))+1)/(YEAR(Tableyear1[])=YEAR(M1712)),1)),O1712-(O1712-INDEX(Table2xAcq.1[],_xlfn.AGGREGATE(15,6,(ROW(Tableyear1[])-ROW(INDEX(Tableyear1[],1,1))+1)/(YEAR(Tableyear1[])=YEAR(M1712)),1)))*$C$25,O1712+MAX($Q$2:Q1712)*$C$19),O1712)*($J1713/$J1712)</f>
        <v/>
      </c>
      <c r="P1713" s="108">
        <f t="array" ref="P1713">IF(YEAR(M1713)&lt;&gt;YEAR(M1712),IF(O1712&gt;INDEX(Table2xAcq.1[],_xlfn.AGGREGATE(15,6,(ROW(Tableyear1[])-ROW(INDEX(Tableyear1[],1,1))+1)/(YEAR(Tableyear1[])=YEAR(M1712)),1)),P1712+(O1712-INDEX(Table2xAcq.1[],_xlfn.AGGREGATE(15,6,(ROW(Tableyear1[])-ROW(INDEX(Tableyear1[],1,1))+1)/(YEAR(Tableyear1[])=YEAR(M1712)),1)))*$C$25,P1712-MAX($Q$2:Q1712)*$C$19),P1712)*(1+Tbill_YTM)^(1/52)</f>
        <v/>
      </c>
      <c r="Q1713" s="72">
        <f>SUM(N1713:P1713)</f>
        <v/>
      </c>
      <c r="R1713" s="72">
        <f>IF(YEAR(M1713)&lt;&gt;YEAR(M1712), R1712*EXP($C$20/52)+(-MAX(Q$2:Q1712)*$C$19), R1712*EXP($C$20/52))</f>
        <v/>
      </c>
      <c r="S1713" s="73">
        <f>Q1713/-R1713</f>
        <v/>
      </c>
      <c r="T1713" s="67" t="n"/>
      <c r="U1713" s="67" t="n"/>
      <c r="V1713" s="67" t="n"/>
    </row>
    <row r="1714">
      <c r="H1714" s="104" t="n">
        <v>43304</v>
      </c>
      <c r="I1714" s="105" t="n">
        <v>7296.77978515625</v>
      </c>
      <c r="J1714" s="106" t="n">
        <v>22.8072147369384</v>
      </c>
      <c r="K1714" s="107">
        <f>K1713*(1+Tbill_YTM)^(1/52)</f>
        <v/>
      </c>
      <c r="L1714" s="67" t="n"/>
      <c r="M1714" s="104" t="n">
        <v>43304</v>
      </c>
      <c r="N1714" s="108">
        <f>N1713*($I1714/$I1713)</f>
        <v/>
      </c>
      <c r="O1714" s="108">
        <f t="array" ref="O1714">IF(YEAR(M1714)&lt;&gt;YEAR(M1713),IF(O1713&gt;INDEX(Table2xAcq.1[],_xlfn.AGGREGATE(15,6,(ROW(Tableyear1[])-ROW(INDEX(Tableyear1[],1,1))+1)/(YEAR(Tableyear1[])=YEAR(M1713)),1)),O1713-(O1713-INDEX(Table2xAcq.1[],_xlfn.AGGREGATE(15,6,(ROW(Tableyear1[])-ROW(INDEX(Tableyear1[],1,1))+1)/(YEAR(Tableyear1[])=YEAR(M1713)),1)))*$C$25,O1713+MAX($Q$2:Q1713)*$C$19),O1713)*($J1714/$J1713)</f>
        <v/>
      </c>
      <c r="P1714" s="108">
        <f t="array" ref="P1714">IF(YEAR(M1714)&lt;&gt;YEAR(M1713),IF(O1713&gt;INDEX(Table2xAcq.1[],_xlfn.AGGREGATE(15,6,(ROW(Tableyear1[])-ROW(INDEX(Tableyear1[],1,1))+1)/(YEAR(Tableyear1[])=YEAR(M1713)),1)),P1713+(O1713-INDEX(Table2xAcq.1[],_xlfn.AGGREGATE(15,6,(ROW(Tableyear1[])-ROW(INDEX(Tableyear1[],1,1))+1)/(YEAR(Tableyear1[])=YEAR(M1713)),1)))*$C$25,P1713-MAX($Q$2:Q1713)*$C$19),P1713)*(1+Tbill_YTM)^(1/52)</f>
        <v/>
      </c>
      <c r="Q1714" s="72">
        <f>SUM(N1714:P1714)</f>
        <v/>
      </c>
      <c r="R1714" s="72">
        <f>IF(YEAR(M1714)&lt;&gt;YEAR(M1713), R1713*EXP($C$20/52)+(-MAX(Q$2:Q1713)*$C$19), R1713*EXP($C$20/52))</f>
        <v/>
      </c>
      <c r="S1714" s="73">
        <f>Q1714/-R1714</f>
        <v/>
      </c>
      <c r="T1714" s="67" t="n"/>
      <c r="U1714" s="67" t="n"/>
      <c r="V1714" s="67" t="n"/>
    </row>
    <row r="1715">
      <c r="H1715" s="104" t="n">
        <v>43311</v>
      </c>
      <c r="I1715" s="105" t="n">
        <v>7395.490234375</v>
      </c>
      <c r="J1715" s="106" t="n">
        <v>23.3944187164306</v>
      </c>
      <c r="K1715" s="107">
        <f>K1714*(1+Tbill_YTM)^(1/52)</f>
        <v/>
      </c>
      <c r="L1715" s="67" t="n"/>
      <c r="M1715" s="104" t="n">
        <v>43311</v>
      </c>
      <c r="N1715" s="108">
        <f>N1714*($I1715/$I1714)</f>
        <v/>
      </c>
      <c r="O1715" s="108">
        <f t="array" ref="O1715">IF(YEAR(M1715)&lt;&gt;YEAR(M1714),IF(O1714&gt;INDEX(Table2xAcq.1[],_xlfn.AGGREGATE(15,6,(ROW(Tableyear1[])-ROW(INDEX(Tableyear1[],1,1))+1)/(YEAR(Tableyear1[])=YEAR(M1714)),1)),O1714-(O1714-INDEX(Table2xAcq.1[],_xlfn.AGGREGATE(15,6,(ROW(Tableyear1[])-ROW(INDEX(Tableyear1[],1,1))+1)/(YEAR(Tableyear1[])=YEAR(M1714)),1)))*$C$25,O1714+MAX($Q$2:Q1714)*$C$19),O1714)*($J1715/$J1714)</f>
        <v/>
      </c>
      <c r="P1715" s="108">
        <f t="array" ref="P1715">IF(YEAR(M1715)&lt;&gt;YEAR(M1714),IF(O1714&gt;INDEX(Table2xAcq.1[],_xlfn.AGGREGATE(15,6,(ROW(Tableyear1[])-ROW(INDEX(Tableyear1[],1,1))+1)/(YEAR(Tableyear1[])=YEAR(M1714)),1)),P1714+(O1714-INDEX(Table2xAcq.1[],_xlfn.AGGREGATE(15,6,(ROW(Tableyear1[])-ROW(INDEX(Tableyear1[],1,1))+1)/(YEAR(Tableyear1[])=YEAR(M1714)),1)))*$C$25,P1714-MAX($Q$2:Q1714)*$C$19),P1714)*(1+Tbill_YTM)^(1/52)</f>
        <v/>
      </c>
      <c r="Q1715" s="72">
        <f>SUM(N1715:P1715)</f>
        <v/>
      </c>
      <c r="R1715" s="72">
        <f>IF(YEAR(M1715)&lt;&gt;YEAR(M1714), R1714*EXP($C$20/52)+(-MAX(Q$2:Q1714)*$C$19), R1714*EXP($C$20/52))</f>
        <v/>
      </c>
      <c r="S1715" s="73">
        <f>Q1715/-R1715</f>
        <v/>
      </c>
      <c r="T1715" s="67" t="n"/>
      <c r="U1715" s="67" t="n"/>
      <c r="V1715" s="67" t="n"/>
    </row>
    <row r="1716">
      <c r="H1716" s="104" t="n">
        <v>43318</v>
      </c>
      <c r="I1716" s="105" t="n">
        <v>7408.2998046875</v>
      </c>
      <c r="J1716" s="106" t="n">
        <v>23.4931106567382</v>
      </c>
      <c r="K1716" s="107">
        <f>K1715*(1+Tbill_YTM)^(1/52)</f>
        <v/>
      </c>
      <c r="L1716" s="67" t="n"/>
      <c r="M1716" s="104" t="n">
        <v>43318</v>
      </c>
      <c r="N1716" s="108">
        <f>N1715*($I1716/$I1715)</f>
        <v/>
      </c>
      <c r="O1716" s="108">
        <f t="array" ref="O1716">IF(YEAR(M1716)&lt;&gt;YEAR(M1715),IF(O1715&gt;INDEX(Table2xAcq.1[],_xlfn.AGGREGATE(15,6,(ROW(Tableyear1[])-ROW(INDEX(Tableyear1[],1,1))+1)/(YEAR(Tableyear1[])=YEAR(M1715)),1)),O1715-(O1715-INDEX(Table2xAcq.1[],_xlfn.AGGREGATE(15,6,(ROW(Tableyear1[])-ROW(INDEX(Tableyear1[],1,1))+1)/(YEAR(Tableyear1[])=YEAR(M1715)),1)))*$C$25,O1715+MAX($Q$2:Q1715)*$C$19),O1715)*($J1716/$J1715)</f>
        <v/>
      </c>
      <c r="P1716" s="108">
        <f t="array" ref="P1716">IF(YEAR(M1716)&lt;&gt;YEAR(M1715),IF(O1715&gt;INDEX(Table2xAcq.1[],_xlfn.AGGREGATE(15,6,(ROW(Tableyear1[])-ROW(INDEX(Tableyear1[],1,1))+1)/(YEAR(Tableyear1[])=YEAR(M1715)),1)),P1715+(O1715-INDEX(Table2xAcq.1[],_xlfn.AGGREGATE(15,6,(ROW(Tableyear1[])-ROW(INDEX(Tableyear1[],1,1))+1)/(YEAR(Tableyear1[])=YEAR(M1715)),1)))*$C$25,P1715-MAX($Q$2:Q1715)*$C$19),P1715)*(1+Tbill_YTM)^(1/52)</f>
        <v/>
      </c>
      <c r="Q1716" s="72">
        <f>SUM(N1716:P1716)</f>
        <v/>
      </c>
      <c r="R1716" s="72">
        <f>IF(YEAR(M1716)&lt;&gt;YEAR(M1715), R1715*EXP($C$20/52)+(-MAX(Q$2:Q1715)*$C$19), R1715*EXP($C$20/52))</f>
        <v/>
      </c>
      <c r="S1716" s="73">
        <f>Q1716/-R1716</f>
        <v/>
      </c>
      <c r="T1716" s="67" t="n"/>
      <c r="U1716" s="67" t="n"/>
      <c r="V1716" s="67" t="n"/>
    </row>
    <row r="1717">
      <c r="H1717" s="104" t="n">
        <v>43325</v>
      </c>
      <c r="I1717" s="105" t="n">
        <v>7377.5400390625</v>
      </c>
      <c r="J1717" s="106" t="n">
        <v>23.3056030273437</v>
      </c>
      <c r="K1717" s="107">
        <f>K1716*(1+Tbill_YTM)^(1/52)</f>
        <v/>
      </c>
      <c r="L1717" s="67" t="n"/>
      <c r="M1717" s="104" t="n">
        <v>43325</v>
      </c>
      <c r="N1717" s="108">
        <f>N1716*($I1717/$I1716)</f>
        <v/>
      </c>
      <c r="O1717" s="108">
        <f t="array" ref="O1717">IF(YEAR(M1717)&lt;&gt;YEAR(M1716),IF(O1716&gt;INDEX(Table2xAcq.1[],_xlfn.AGGREGATE(15,6,(ROW(Tableyear1[])-ROW(INDEX(Tableyear1[],1,1))+1)/(YEAR(Tableyear1[])=YEAR(M1716)),1)),O1716-(O1716-INDEX(Table2xAcq.1[],_xlfn.AGGREGATE(15,6,(ROW(Tableyear1[])-ROW(INDEX(Tableyear1[],1,1))+1)/(YEAR(Tableyear1[])=YEAR(M1716)),1)))*$C$25,O1716+MAX($Q$2:Q1716)*$C$19),O1716)*($J1717/$J1716)</f>
        <v/>
      </c>
      <c r="P1717" s="108">
        <f t="array" ref="P1717">IF(YEAR(M1717)&lt;&gt;YEAR(M1716),IF(O1716&gt;INDEX(Table2xAcq.1[],_xlfn.AGGREGATE(15,6,(ROW(Tableyear1[])-ROW(INDEX(Tableyear1[],1,1))+1)/(YEAR(Tableyear1[])=YEAR(M1716)),1)),P1716+(O1716-INDEX(Table2xAcq.1[],_xlfn.AGGREGATE(15,6,(ROW(Tableyear1[])-ROW(INDEX(Tableyear1[],1,1))+1)/(YEAR(Tableyear1[])=YEAR(M1716)),1)))*$C$25,P1716-MAX($Q$2:Q1716)*$C$19),P1716)*(1+Tbill_YTM)^(1/52)</f>
        <v/>
      </c>
      <c r="Q1717" s="72">
        <f>SUM(N1717:P1717)</f>
        <v/>
      </c>
      <c r="R1717" s="72">
        <f>IF(YEAR(M1717)&lt;&gt;YEAR(M1716), R1716*EXP($C$20/52)+(-MAX(Q$2:Q1716)*$C$19), R1716*EXP($C$20/52))</f>
        <v/>
      </c>
      <c r="S1717" s="73">
        <f>Q1717/-R1717</f>
        <v/>
      </c>
      <c r="T1717" s="67" t="n"/>
      <c r="U1717" s="67" t="n"/>
      <c r="V1717" s="67" t="n"/>
    </row>
    <row r="1718">
      <c r="H1718" s="104" t="n">
        <v>43332</v>
      </c>
      <c r="I1718" s="105" t="n">
        <v>7485.39990234375</v>
      </c>
      <c r="J1718" s="106" t="n">
        <v>23.9668216705322</v>
      </c>
      <c r="K1718" s="107">
        <f>K1717*(1+Tbill_YTM)^(1/52)</f>
        <v/>
      </c>
      <c r="L1718" s="67" t="n"/>
      <c r="M1718" s="104" t="n">
        <v>43332</v>
      </c>
      <c r="N1718" s="108">
        <f>N1717*($I1718/$I1717)</f>
        <v/>
      </c>
      <c r="O1718" s="108">
        <f t="array" ref="O1718">IF(YEAR(M1718)&lt;&gt;YEAR(M1717),IF(O1717&gt;INDEX(Table2xAcq.1[],_xlfn.AGGREGATE(15,6,(ROW(Tableyear1[])-ROW(INDEX(Tableyear1[],1,1))+1)/(YEAR(Tableyear1[])=YEAR(M1717)),1)),O1717-(O1717-INDEX(Table2xAcq.1[],_xlfn.AGGREGATE(15,6,(ROW(Tableyear1[])-ROW(INDEX(Tableyear1[],1,1))+1)/(YEAR(Tableyear1[])=YEAR(M1717)),1)))*$C$25,O1717+MAX($Q$2:Q1717)*$C$19),O1717)*($J1718/$J1717)</f>
        <v/>
      </c>
      <c r="P1718" s="108">
        <f t="array" ref="P1718">IF(YEAR(M1718)&lt;&gt;YEAR(M1717),IF(O1717&gt;INDEX(Table2xAcq.1[],_xlfn.AGGREGATE(15,6,(ROW(Tableyear1[])-ROW(INDEX(Tableyear1[],1,1))+1)/(YEAR(Tableyear1[])=YEAR(M1717)),1)),P1717+(O1717-INDEX(Table2xAcq.1[],_xlfn.AGGREGATE(15,6,(ROW(Tableyear1[])-ROW(INDEX(Tableyear1[],1,1))+1)/(YEAR(Tableyear1[])=YEAR(M1717)),1)))*$C$25,P1717-MAX($Q$2:Q1717)*$C$19),P1717)*(1+Tbill_YTM)^(1/52)</f>
        <v/>
      </c>
      <c r="Q1718" s="72">
        <f>SUM(N1718:P1718)</f>
        <v/>
      </c>
      <c r="R1718" s="72">
        <f>IF(YEAR(M1718)&lt;&gt;YEAR(M1717), R1717*EXP($C$20/52)+(-MAX(Q$2:Q1717)*$C$19), R1717*EXP($C$20/52))</f>
        <v/>
      </c>
      <c r="S1718" s="73">
        <f>Q1718/-R1718</f>
        <v/>
      </c>
      <c r="T1718" s="67" t="n"/>
      <c r="U1718" s="67" t="n"/>
      <c r="V1718" s="67" t="n"/>
    </row>
    <row r="1719">
      <c r="H1719" s="104" t="n">
        <v>43339</v>
      </c>
      <c r="I1719" s="105" t="n">
        <v>7654.5498046875</v>
      </c>
      <c r="J1719" s="106" t="n">
        <v>25.047472000122</v>
      </c>
      <c r="K1719" s="107">
        <f>K1718*(1+Tbill_YTM)^(1/52)</f>
        <v/>
      </c>
      <c r="L1719" s="67" t="n"/>
      <c r="M1719" s="104" t="n">
        <v>43339</v>
      </c>
      <c r="N1719" s="108">
        <f>N1718*($I1719/$I1718)</f>
        <v/>
      </c>
      <c r="O1719" s="108">
        <f t="array" ref="O1719">IF(YEAR(M1719)&lt;&gt;YEAR(M1718),IF(O1718&gt;INDEX(Table2xAcq.1[],_xlfn.AGGREGATE(15,6,(ROW(Tableyear1[])-ROW(INDEX(Tableyear1[],1,1))+1)/(YEAR(Tableyear1[])=YEAR(M1718)),1)),O1718-(O1718-INDEX(Table2xAcq.1[],_xlfn.AGGREGATE(15,6,(ROW(Tableyear1[])-ROW(INDEX(Tableyear1[],1,1))+1)/(YEAR(Tableyear1[])=YEAR(M1718)),1)))*$C$25,O1718+MAX($Q$2:Q1718)*$C$19),O1718)*($J1719/$J1718)</f>
        <v/>
      </c>
      <c r="P1719" s="108">
        <f t="array" ref="P1719">IF(YEAR(M1719)&lt;&gt;YEAR(M1718),IF(O1718&gt;INDEX(Table2xAcq.1[],_xlfn.AGGREGATE(15,6,(ROW(Tableyear1[])-ROW(INDEX(Tableyear1[],1,1))+1)/(YEAR(Tableyear1[])=YEAR(M1718)),1)),P1718+(O1718-INDEX(Table2xAcq.1[],_xlfn.AGGREGATE(15,6,(ROW(Tableyear1[])-ROW(INDEX(Tableyear1[],1,1))+1)/(YEAR(Tableyear1[])=YEAR(M1718)),1)))*$C$25,P1718-MAX($Q$2:Q1718)*$C$19),P1718)*(1+Tbill_YTM)^(1/52)</f>
        <v/>
      </c>
      <c r="Q1719" s="72">
        <f>SUM(N1719:P1719)</f>
        <v/>
      </c>
      <c r="R1719" s="72">
        <f>IF(YEAR(M1719)&lt;&gt;YEAR(M1718), R1718*EXP($C$20/52)+(-MAX(Q$2:Q1718)*$C$19), R1718*EXP($C$20/52))</f>
        <v/>
      </c>
      <c r="S1719" s="73">
        <f>Q1719/-R1719</f>
        <v/>
      </c>
      <c r="T1719" s="67" t="n"/>
      <c r="U1719" s="67" t="n"/>
      <c r="V1719" s="67" t="n"/>
    </row>
    <row r="1720">
      <c r="H1720" s="104" t="n">
        <v>43346</v>
      </c>
      <c r="I1720" s="105" t="n">
        <v>7430.259765625</v>
      </c>
      <c r="J1720" s="106" t="n">
        <v>23.6164741516113</v>
      </c>
      <c r="K1720" s="107">
        <f>K1719*(1+Tbill_YTM)^(1/52)</f>
        <v/>
      </c>
      <c r="L1720" s="67" t="n"/>
      <c r="M1720" s="104" t="n">
        <v>43346</v>
      </c>
      <c r="N1720" s="108">
        <f>N1719*($I1720/$I1719)</f>
        <v/>
      </c>
      <c r="O1720" s="108">
        <f t="array" ref="O1720">IF(YEAR(M1720)&lt;&gt;YEAR(M1719),IF(O1719&gt;INDEX(Table2xAcq.1[],_xlfn.AGGREGATE(15,6,(ROW(Tableyear1[])-ROW(INDEX(Tableyear1[],1,1))+1)/(YEAR(Tableyear1[])=YEAR(M1719)),1)),O1719-(O1719-INDEX(Table2xAcq.1[],_xlfn.AGGREGATE(15,6,(ROW(Tableyear1[])-ROW(INDEX(Tableyear1[],1,1))+1)/(YEAR(Tableyear1[])=YEAR(M1719)),1)))*$C$25,O1719+MAX($Q$2:Q1719)*$C$19),O1719)*($J1720/$J1719)</f>
        <v/>
      </c>
      <c r="P1720" s="108">
        <f t="array" ref="P1720">IF(YEAR(M1720)&lt;&gt;YEAR(M1719),IF(O1719&gt;INDEX(Table2xAcq.1[],_xlfn.AGGREGATE(15,6,(ROW(Tableyear1[])-ROW(INDEX(Tableyear1[],1,1))+1)/(YEAR(Tableyear1[])=YEAR(M1719)),1)),P1719+(O1719-INDEX(Table2xAcq.1[],_xlfn.AGGREGATE(15,6,(ROW(Tableyear1[])-ROW(INDEX(Tableyear1[],1,1))+1)/(YEAR(Tableyear1[])=YEAR(M1719)),1)))*$C$25,P1719-MAX($Q$2:Q1719)*$C$19),P1719)*(1+Tbill_YTM)^(1/52)</f>
        <v/>
      </c>
      <c r="Q1720" s="72">
        <f>SUM(N1720:P1720)</f>
        <v/>
      </c>
      <c r="R1720" s="72">
        <f>IF(YEAR(M1720)&lt;&gt;YEAR(M1719), R1719*EXP($C$20/52)+(-MAX(Q$2:Q1719)*$C$19), R1719*EXP($C$20/52))</f>
        <v/>
      </c>
      <c r="S1720" s="73">
        <f>Q1720/-R1720</f>
        <v/>
      </c>
      <c r="T1720" s="67" t="n"/>
      <c r="U1720" s="67" t="n"/>
      <c r="V1720" s="67" t="n"/>
    </row>
    <row r="1721">
      <c r="H1721" s="104" t="n">
        <v>43353</v>
      </c>
      <c r="I1721" s="105" t="n">
        <v>7545.5</v>
      </c>
      <c r="J1721" s="106" t="n">
        <v>24.2974319458007</v>
      </c>
      <c r="K1721" s="107">
        <f>K1720*(1+Tbill_YTM)^(1/52)</f>
        <v/>
      </c>
      <c r="L1721" s="67" t="n"/>
      <c r="M1721" s="104" t="n">
        <v>43353</v>
      </c>
      <c r="N1721" s="108">
        <f>N1720*($I1721/$I1720)</f>
        <v/>
      </c>
      <c r="O1721" s="108">
        <f t="array" ref="O1721">IF(YEAR(M1721)&lt;&gt;YEAR(M1720),IF(O1720&gt;INDEX(Table2xAcq.1[],_xlfn.AGGREGATE(15,6,(ROW(Tableyear1[])-ROW(INDEX(Tableyear1[],1,1))+1)/(YEAR(Tableyear1[])=YEAR(M1720)),1)),O1720-(O1720-INDEX(Table2xAcq.1[],_xlfn.AGGREGATE(15,6,(ROW(Tableyear1[])-ROW(INDEX(Tableyear1[],1,1))+1)/(YEAR(Tableyear1[])=YEAR(M1720)),1)))*$C$25,O1720+MAX($Q$2:Q1720)*$C$19),O1720)*($J1721/$J1720)</f>
        <v/>
      </c>
      <c r="P1721" s="108">
        <f t="array" ref="P1721">IF(YEAR(M1721)&lt;&gt;YEAR(M1720),IF(O1720&gt;INDEX(Table2xAcq.1[],_xlfn.AGGREGATE(15,6,(ROW(Tableyear1[])-ROW(INDEX(Tableyear1[],1,1))+1)/(YEAR(Tableyear1[])=YEAR(M1720)),1)),P1720+(O1720-INDEX(Table2xAcq.1[],_xlfn.AGGREGATE(15,6,(ROW(Tableyear1[])-ROW(INDEX(Tableyear1[],1,1))+1)/(YEAR(Tableyear1[])=YEAR(M1720)),1)))*$C$25,P1720-MAX($Q$2:Q1720)*$C$19),P1720)*(1+Tbill_YTM)^(1/52)</f>
        <v/>
      </c>
      <c r="Q1721" s="72">
        <f>SUM(N1721:P1721)</f>
        <v/>
      </c>
      <c r="R1721" s="72">
        <f>IF(YEAR(M1721)&lt;&gt;YEAR(M1720), R1720*EXP($C$20/52)+(-MAX(Q$2:Q1720)*$C$19), R1720*EXP($C$20/52))</f>
        <v/>
      </c>
      <c r="S1721" s="73">
        <f>Q1721/-R1721</f>
        <v/>
      </c>
      <c r="T1721" s="67" t="n"/>
      <c r="U1721" s="67" t="n"/>
      <c r="V1721" s="67" t="n"/>
    </row>
    <row r="1722">
      <c r="H1722" s="104" t="n">
        <v>43360</v>
      </c>
      <c r="I1722" s="105" t="n">
        <v>7531.06982421875</v>
      </c>
      <c r="J1722" s="106" t="n">
        <v>24.2086105346679</v>
      </c>
      <c r="K1722" s="107">
        <f>K1721*(1+Tbill_YTM)^(1/52)</f>
        <v/>
      </c>
      <c r="L1722" s="67" t="n"/>
      <c r="M1722" s="104" t="n">
        <v>43360</v>
      </c>
      <c r="N1722" s="108">
        <f>N1721*($I1722/$I1721)</f>
        <v/>
      </c>
      <c r="O1722" s="108">
        <f t="array" ref="O1722">IF(YEAR(M1722)&lt;&gt;YEAR(M1721),IF(O1721&gt;INDEX(Table2xAcq.1[],_xlfn.AGGREGATE(15,6,(ROW(Tableyear1[])-ROW(INDEX(Tableyear1[],1,1))+1)/(YEAR(Tableyear1[])=YEAR(M1721)),1)),O1721-(O1721-INDEX(Table2xAcq.1[],_xlfn.AGGREGATE(15,6,(ROW(Tableyear1[])-ROW(INDEX(Tableyear1[],1,1))+1)/(YEAR(Tableyear1[])=YEAR(M1721)),1)))*$C$25,O1721+MAX($Q$2:Q1721)*$C$19),O1721)*($J1722/$J1721)</f>
        <v/>
      </c>
      <c r="P1722" s="108">
        <f t="array" ref="P1722">IF(YEAR(M1722)&lt;&gt;YEAR(M1721),IF(O1721&gt;INDEX(Table2xAcq.1[],_xlfn.AGGREGATE(15,6,(ROW(Tableyear1[])-ROW(INDEX(Tableyear1[],1,1))+1)/(YEAR(Tableyear1[])=YEAR(M1721)),1)),P1721+(O1721-INDEX(Table2xAcq.1[],_xlfn.AGGREGATE(15,6,(ROW(Tableyear1[])-ROW(INDEX(Tableyear1[],1,1))+1)/(YEAR(Tableyear1[])=YEAR(M1721)),1)))*$C$25,P1721-MAX($Q$2:Q1721)*$C$19),P1721)*(1+Tbill_YTM)^(1/52)</f>
        <v/>
      </c>
      <c r="Q1722" s="72">
        <f>SUM(N1722:P1722)</f>
        <v/>
      </c>
      <c r="R1722" s="72">
        <f>IF(YEAR(M1722)&lt;&gt;YEAR(M1721), R1721*EXP($C$20/52)+(-MAX(Q$2:Q1721)*$C$19), R1721*EXP($C$20/52))</f>
        <v/>
      </c>
      <c r="S1722" s="73">
        <f>Q1722/-R1722</f>
        <v/>
      </c>
      <c r="T1722" s="67" t="n"/>
      <c r="U1722" s="67" t="n"/>
      <c r="V1722" s="67" t="n"/>
    </row>
    <row r="1723">
      <c r="H1723" s="104" t="n">
        <v>43367</v>
      </c>
      <c r="I1723" s="105" t="n">
        <v>7627.64990234375</v>
      </c>
      <c r="J1723" s="106" t="n">
        <v>24.8402214050292</v>
      </c>
      <c r="K1723" s="107">
        <f>K1722*(1+Tbill_YTM)^(1/52)</f>
        <v/>
      </c>
      <c r="L1723" s="67" t="n"/>
      <c r="M1723" s="104" t="n">
        <v>43367</v>
      </c>
      <c r="N1723" s="108">
        <f>N1722*($I1723/$I1722)</f>
        <v/>
      </c>
      <c r="O1723" s="108">
        <f t="array" ref="O1723">IF(YEAR(M1723)&lt;&gt;YEAR(M1722),IF(O1722&gt;INDEX(Table2xAcq.1[],_xlfn.AGGREGATE(15,6,(ROW(Tableyear1[])-ROW(INDEX(Tableyear1[],1,1))+1)/(YEAR(Tableyear1[])=YEAR(M1722)),1)),O1722-(O1722-INDEX(Table2xAcq.1[],_xlfn.AGGREGATE(15,6,(ROW(Tableyear1[])-ROW(INDEX(Tableyear1[],1,1))+1)/(YEAR(Tableyear1[])=YEAR(M1722)),1)))*$C$25,O1722+MAX($Q$2:Q1722)*$C$19),O1722)*($J1723/$J1722)</f>
        <v/>
      </c>
      <c r="P1723" s="108">
        <f t="array" ref="P1723">IF(YEAR(M1723)&lt;&gt;YEAR(M1722),IF(O1722&gt;INDEX(Table2xAcq.1[],_xlfn.AGGREGATE(15,6,(ROW(Tableyear1[])-ROW(INDEX(Tableyear1[],1,1))+1)/(YEAR(Tableyear1[])=YEAR(M1722)),1)),P1722+(O1722-INDEX(Table2xAcq.1[],_xlfn.AGGREGATE(15,6,(ROW(Tableyear1[])-ROW(INDEX(Tableyear1[],1,1))+1)/(YEAR(Tableyear1[])=YEAR(M1722)),1)))*$C$25,P1722-MAX($Q$2:Q1722)*$C$19),P1722)*(1+Tbill_YTM)^(1/52)</f>
        <v/>
      </c>
      <c r="Q1723" s="72">
        <f>SUM(N1723:P1723)</f>
        <v/>
      </c>
      <c r="R1723" s="72">
        <f>IF(YEAR(M1723)&lt;&gt;YEAR(M1722), R1722*EXP($C$20/52)+(-MAX(Q$2:Q1722)*$C$19), R1722*EXP($C$20/52))</f>
        <v/>
      </c>
      <c r="S1723" s="73">
        <f>Q1723/-R1723</f>
        <v/>
      </c>
      <c r="T1723" s="67" t="n"/>
      <c r="U1723" s="67" t="n"/>
      <c r="V1723" s="67" t="n"/>
    </row>
    <row r="1724">
      <c r="H1724" s="104" t="n">
        <v>43374</v>
      </c>
      <c r="I1724" s="105" t="n">
        <v>7399.009765625</v>
      </c>
      <c r="J1724" s="106" t="n">
        <v>23.340139389038</v>
      </c>
      <c r="K1724" s="107">
        <f>K1723*(1+Tbill_YTM)^(1/52)</f>
        <v/>
      </c>
      <c r="L1724" s="67" t="n"/>
      <c r="M1724" s="104" t="n">
        <v>43374</v>
      </c>
      <c r="N1724" s="108">
        <f>N1723*($I1724/$I1723)</f>
        <v/>
      </c>
      <c r="O1724" s="108">
        <f t="array" ref="O1724">IF(YEAR(M1724)&lt;&gt;YEAR(M1723),IF(O1723&gt;INDEX(Table2xAcq.1[],_xlfn.AGGREGATE(15,6,(ROW(Tableyear1[])-ROW(INDEX(Tableyear1[],1,1))+1)/(YEAR(Tableyear1[])=YEAR(M1723)),1)),O1723-(O1723-INDEX(Table2xAcq.1[],_xlfn.AGGREGATE(15,6,(ROW(Tableyear1[])-ROW(INDEX(Tableyear1[],1,1))+1)/(YEAR(Tableyear1[])=YEAR(M1723)),1)))*$C$25,O1723+MAX($Q$2:Q1723)*$C$19),O1723)*($J1724/$J1723)</f>
        <v/>
      </c>
      <c r="P1724" s="108">
        <f t="array" ref="P1724">IF(YEAR(M1724)&lt;&gt;YEAR(M1723),IF(O1723&gt;INDEX(Table2xAcq.1[],_xlfn.AGGREGATE(15,6,(ROW(Tableyear1[])-ROW(INDEX(Tableyear1[],1,1))+1)/(YEAR(Tableyear1[])=YEAR(M1723)),1)),P1723+(O1723-INDEX(Table2xAcq.1[],_xlfn.AGGREGATE(15,6,(ROW(Tableyear1[])-ROW(INDEX(Tableyear1[],1,1))+1)/(YEAR(Tableyear1[])=YEAR(M1723)),1)))*$C$25,P1723-MAX($Q$2:Q1723)*$C$19),P1723)*(1+Tbill_YTM)^(1/52)</f>
        <v/>
      </c>
      <c r="Q1724" s="72">
        <f>SUM(N1724:P1724)</f>
        <v/>
      </c>
      <c r="R1724" s="72">
        <f>IF(YEAR(M1724)&lt;&gt;YEAR(M1723), R1723*EXP($C$20/52)+(-MAX(Q$2:Q1723)*$C$19), R1723*EXP($C$20/52))</f>
        <v/>
      </c>
      <c r="S1724" s="73">
        <f>Q1724/-R1724</f>
        <v/>
      </c>
      <c r="T1724" s="67" t="n"/>
      <c r="U1724" s="67" t="n"/>
      <c r="V1724" s="67" t="n"/>
    </row>
    <row r="1725">
      <c r="H1725" s="104" t="n">
        <v>43381</v>
      </c>
      <c r="I1725" s="105" t="n">
        <v>7157.2099609375</v>
      </c>
      <c r="J1725" s="106" t="n">
        <v>21.7635707855224</v>
      </c>
      <c r="K1725" s="107">
        <f>K1724*(1+Tbill_YTM)^(1/52)</f>
        <v/>
      </c>
      <c r="L1725" s="67" t="n"/>
      <c r="M1725" s="104" t="n">
        <v>43381</v>
      </c>
      <c r="N1725" s="108">
        <f>N1724*($I1725/$I1724)</f>
        <v/>
      </c>
      <c r="O1725" s="108">
        <f t="array" ref="O1725">IF(YEAR(M1725)&lt;&gt;YEAR(M1724),IF(O1724&gt;INDEX(Table2xAcq.1[],_xlfn.AGGREGATE(15,6,(ROW(Tableyear1[])-ROW(INDEX(Tableyear1[],1,1))+1)/(YEAR(Tableyear1[])=YEAR(M1724)),1)),O1724-(O1724-INDEX(Table2xAcq.1[],_xlfn.AGGREGATE(15,6,(ROW(Tableyear1[])-ROW(INDEX(Tableyear1[],1,1))+1)/(YEAR(Tableyear1[])=YEAR(M1724)),1)))*$C$25,O1724+MAX($Q$2:Q1724)*$C$19),O1724)*($J1725/$J1724)</f>
        <v/>
      </c>
      <c r="P1725" s="108">
        <f t="array" ref="P1725">IF(YEAR(M1725)&lt;&gt;YEAR(M1724),IF(O1724&gt;INDEX(Table2xAcq.1[],_xlfn.AGGREGATE(15,6,(ROW(Tableyear1[])-ROW(INDEX(Tableyear1[],1,1))+1)/(YEAR(Tableyear1[])=YEAR(M1724)),1)),P1724+(O1724-INDEX(Table2xAcq.1[],_xlfn.AGGREGATE(15,6,(ROW(Tableyear1[])-ROW(INDEX(Tableyear1[],1,1))+1)/(YEAR(Tableyear1[])=YEAR(M1724)),1)))*$C$25,P1724-MAX($Q$2:Q1724)*$C$19),P1724)*(1+Tbill_YTM)^(1/52)</f>
        <v/>
      </c>
      <c r="Q1725" s="72">
        <f>SUM(N1725:P1725)</f>
        <v/>
      </c>
      <c r="R1725" s="72">
        <f>IF(YEAR(M1725)&lt;&gt;YEAR(M1724), R1724*EXP($C$20/52)+(-MAX(Q$2:Q1724)*$C$19), R1724*EXP($C$20/52))</f>
        <v/>
      </c>
      <c r="S1725" s="73">
        <f>Q1725/-R1725</f>
        <v/>
      </c>
      <c r="T1725" s="67" t="n"/>
      <c r="U1725" s="67" t="n"/>
      <c r="V1725" s="67" t="n"/>
    </row>
    <row r="1726">
      <c r="H1726" s="104" t="n">
        <v>43388</v>
      </c>
      <c r="I1726" s="105" t="n">
        <v>7107.22998046875</v>
      </c>
      <c r="J1726" s="106" t="n">
        <v>21.386079788208</v>
      </c>
      <c r="K1726" s="107">
        <f>K1725*(1+Tbill_YTM)^(1/52)</f>
        <v/>
      </c>
      <c r="L1726" s="67" t="n"/>
      <c r="M1726" s="104" t="n">
        <v>43388</v>
      </c>
      <c r="N1726" s="108">
        <f>N1725*($I1726/$I1725)</f>
        <v/>
      </c>
      <c r="O1726" s="108">
        <f t="array" ref="O1726">IF(YEAR(M1726)&lt;&gt;YEAR(M1725),IF(O1725&gt;INDEX(Table2xAcq.1[],_xlfn.AGGREGATE(15,6,(ROW(Tableyear1[])-ROW(INDEX(Tableyear1[],1,1))+1)/(YEAR(Tableyear1[])=YEAR(M1725)),1)),O1725-(O1725-INDEX(Table2xAcq.1[],_xlfn.AGGREGATE(15,6,(ROW(Tableyear1[])-ROW(INDEX(Tableyear1[],1,1))+1)/(YEAR(Tableyear1[])=YEAR(M1725)),1)))*$C$25,O1725+MAX($Q$2:Q1725)*$C$19),O1725)*($J1726/$J1725)</f>
        <v/>
      </c>
      <c r="P1726" s="108">
        <f t="array" ref="P1726">IF(YEAR(M1726)&lt;&gt;YEAR(M1725),IF(O1725&gt;INDEX(Table2xAcq.1[],_xlfn.AGGREGATE(15,6,(ROW(Tableyear1[])-ROW(INDEX(Tableyear1[],1,1))+1)/(YEAR(Tableyear1[])=YEAR(M1725)),1)),P1725+(O1725-INDEX(Table2xAcq.1[],_xlfn.AGGREGATE(15,6,(ROW(Tableyear1[])-ROW(INDEX(Tableyear1[],1,1))+1)/(YEAR(Tableyear1[])=YEAR(M1725)),1)))*$C$25,P1725-MAX($Q$2:Q1725)*$C$19),P1725)*(1+Tbill_YTM)^(1/52)</f>
        <v/>
      </c>
      <c r="Q1726" s="72">
        <f>SUM(N1726:P1726)</f>
        <v/>
      </c>
      <c r="R1726" s="72">
        <f>IF(YEAR(M1726)&lt;&gt;YEAR(M1725), R1725*EXP($C$20/52)+(-MAX(Q$2:Q1725)*$C$19), R1725*EXP($C$20/52))</f>
        <v/>
      </c>
      <c r="S1726" s="73">
        <f>Q1726/-R1726</f>
        <v/>
      </c>
      <c r="T1726" s="67" t="n"/>
      <c r="U1726" s="67" t="n"/>
      <c r="V1726" s="67" t="n"/>
    </row>
    <row r="1727">
      <c r="H1727" s="104" t="n">
        <v>43395</v>
      </c>
      <c r="I1727" s="105" t="n">
        <v>6852.39990234375</v>
      </c>
      <c r="J1727" s="106" t="n">
        <v>19.7947120666503</v>
      </c>
      <c r="K1727" s="107">
        <f>K1726*(1+Tbill_YTM)^(1/52)</f>
        <v/>
      </c>
      <c r="L1727" s="67" t="n"/>
      <c r="M1727" s="104" t="n">
        <v>43395</v>
      </c>
      <c r="N1727" s="108">
        <f>N1726*($I1727/$I1726)</f>
        <v/>
      </c>
      <c r="O1727" s="108">
        <f t="array" ref="O1727">IF(YEAR(M1727)&lt;&gt;YEAR(M1726),IF(O1726&gt;INDEX(Table2xAcq.1[],_xlfn.AGGREGATE(15,6,(ROW(Tableyear1[])-ROW(INDEX(Tableyear1[],1,1))+1)/(YEAR(Tableyear1[])=YEAR(M1726)),1)),O1726-(O1726-INDEX(Table2xAcq.1[],_xlfn.AGGREGATE(15,6,(ROW(Tableyear1[])-ROW(INDEX(Tableyear1[],1,1))+1)/(YEAR(Tableyear1[])=YEAR(M1726)),1)))*$C$25,O1726+MAX($Q$2:Q1726)*$C$19),O1726)*($J1727/$J1726)</f>
        <v/>
      </c>
      <c r="P1727" s="108">
        <f t="array" ref="P1727">IF(YEAR(M1727)&lt;&gt;YEAR(M1726),IF(O1726&gt;INDEX(Table2xAcq.1[],_xlfn.AGGREGATE(15,6,(ROW(Tableyear1[])-ROW(INDEX(Tableyear1[],1,1))+1)/(YEAR(Tableyear1[])=YEAR(M1726)),1)),P1726+(O1726-INDEX(Table2xAcq.1[],_xlfn.AGGREGATE(15,6,(ROW(Tableyear1[])-ROW(INDEX(Tableyear1[],1,1))+1)/(YEAR(Tableyear1[])=YEAR(M1726)),1)))*$C$25,P1726-MAX($Q$2:Q1726)*$C$19),P1726)*(1+Tbill_YTM)^(1/52)</f>
        <v/>
      </c>
      <c r="Q1727" s="72">
        <f>SUM(N1727:P1727)</f>
        <v/>
      </c>
      <c r="R1727" s="72">
        <f>IF(YEAR(M1727)&lt;&gt;YEAR(M1726), R1726*EXP($C$20/52)+(-MAX(Q$2:Q1726)*$C$19), R1726*EXP($C$20/52))</f>
        <v/>
      </c>
      <c r="S1727" s="73">
        <f>Q1727/-R1727</f>
        <v/>
      </c>
      <c r="T1727" s="67" t="n"/>
      <c r="U1727" s="67" t="n"/>
      <c r="V1727" s="67" t="n"/>
    </row>
    <row r="1728">
      <c r="H1728" s="104" t="n">
        <v>43402</v>
      </c>
      <c r="I1728" s="105" t="n">
        <v>6965.2900390625</v>
      </c>
      <c r="J1728" s="106" t="n">
        <v>20.386848449707</v>
      </c>
      <c r="K1728" s="107">
        <f>K1727*(1+Tbill_YTM)^(1/52)</f>
        <v/>
      </c>
      <c r="L1728" s="67" t="n"/>
      <c r="M1728" s="104" t="n">
        <v>43402</v>
      </c>
      <c r="N1728" s="108">
        <f>N1727*($I1728/$I1727)</f>
        <v/>
      </c>
      <c r="O1728" s="108">
        <f t="array" ref="O1728">IF(YEAR(M1728)&lt;&gt;YEAR(M1727),IF(O1727&gt;INDEX(Table2xAcq.1[],_xlfn.AGGREGATE(15,6,(ROW(Tableyear1[])-ROW(INDEX(Tableyear1[],1,1))+1)/(YEAR(Tableyear1[])=YEAR(M1727)),1)),O1727-(O1727-INDEX(Table2xAcq.1[],_xlfn.AGGREGATE(15,6,(ROW(Tableyear1[])-ROW(INDEX(Tableyear1[],1,1))+1)/(YEAR(Tableyear1[])=YEAR(M1727)),1)))*$C$25,O1727+MAX($Q$2:Q1727)*$C$19),O1727)*($J1728/$J1727)</f>
        <v/>
      </c>
      <c r="P1728" s="108">
        <f t="array" ref="P1728">IF(YEAR(M1728)&lt;&gt;YEAR(M1727),IF(O1727&gt;INDEX(Table2xAcq.1[],_xlfn.AGGREGATE(15,6,(ROW(Tableyear1[])-ROW(INDEX(Tableyear1[],1,1))+1)/(YEAR(Tableyear1[])=YEAR(M1727)),1)),P1727+(O1727-INDEX(Table2xAcq.1[],_xlfn.AGGREGATE(15,6,(ROW(Tableyear1[])-ROW(INDEX(Tableyear1[],1,1))+1)/(YEAR(Tableyear1[])=YEAR(M1727)),1)))*$C$25,P1727-MAX($Q$2:Q1727)*$C$19),P1727)*(1+Tbill_YTM)^(1/52)</f>
        <v/>
      </c>
      <c r="Q1728" s="72">
        <f>SUM(N1728:P1728)</f>
        <v/>
      </c>
      <c r="R1728" s="72">
        <f>IF(YEAR(M1728)&lt;&gt;YEAR(M1727), R1727*EXP($C$20/52)+(-MAX(Q$2:Q1727)*$C$19), R1727*EXP($C$20/52))</f>
        <v/>
      </c>
      <c r="S1728" s="73">
        <f>Q1728/-R1728</f>
        <v/>
      </c>
      <c r="T1728" s="67" t="n"/>
      <c r="U1728" s="67" t="n"/>
      <c r="V1728" s="67" t="n"/>
    </row>
    <row r="1729">
      <c r="H1729" s="104" t="n">
        <v>43409</v>
      </c>
      <c r="I1729" s="105" t="n">
        <v>7039.14990234375</v>
      </c>
      <c r="J1729" s="106" t="n">
        <v>20.8260154724121</v>
      </c>
      <c r="K1729" s="107">
        <f>K1728*(1+Tbill_YTM)^(1/52)</f>
        <v/>
      </c>
      <c r="L1729" s="67" t="n"/>
      <c r="M1729" s="104" t="n">
        <v>43409</v>
      </c>
      <c r="N1729" s="108">
        <f>N1728*($I1729/$I1728)</f>
        <v/>
      </c>
      <c r="O1729" s="108">
        <f t="array" ref="O1729">IF(YEAR(M1729)&lt;&gt;YEAR(M1728),IF(O1728&gt;INDEX(Table2xAcq.1[],_xlfn.AGGREGATE(15,6,(ROW(Tableyear1[])-ROW(INDEX(Tableyear1[],1,1))+1)/(YEAR(Tableyear1[])=YEAR(M1728)),1)),O1728-(O1728-INDEX(Table2xAcq.1[],_xlfn.AGGREGATE(15,6,(ROW(Tableyear1[])-ROW(INDEX(Tableyear1[],1,1))+1)/(YEAR(Tableyear1[])=YEAR(M1728)),1)))*$C$25,O1728+MAX($Q$2:Q1728)*$C$19),O1728)*($J1729/$J1728)</f>
        <v/>
      </c>
      <c r="P1729" s="108">
        <f t="array" ref="P1729">IF(YEAR(M1729)&lt;&gt;YEAR(M1728),IF(O1728&gt;INDEX(Table2xAcq.1[],_xlfn.AGGREGATE(15,6,(ROW(Tableyear1[])-ROW(INDEX(Tableyear1[],1,1))+1)/(YEAR(Tableyear1[])=YEAR(M1728)),1)),P1728+(O1728-INDEX(Table2xAcq.1[],_xlfn.AGGREGATE(15,6,(ROW(Tableyear1[])-ROW(INDEX(Tableyear1[],1,1))+1)/(YEAR(Tableyear1[])=YEAR(M1728)),1)))*$C$25,P1728-MAX($Q$2:Q1728)*$C$19),P1728)*(1+Tbill_YTM)^(1/52)</f>
        <v/>
      </c>
      <c r="Q1729" s="72">
        <f>SUM(N1729:P1729)</f>
        <v/>
      </c>
      <c r="R1729" s="72">
        <f>IF(YEAR(M1729)&lt;&gt;YEAR(M1728), R1728*EXP($C$20/52)+(-MAX(Q$2:Q1728)*$C$19), R1728*EXP($C$20/52))</f>
        <v/>
      </c>
      <c r="S1729" s="73">
        <f>Q1729/-R1729</f>
        <v/>
      </c>
      <c r="T1729" s="67" t="n"/>
      <c r="U1729" s="67" t="n"/>
      <c r="V1729" s="67" t="n"/>
    </row>
    <row r="1730">
      <c r="H1730" s="104" t="n">
        <v>43416</v>
      </c>
      <c r="I1730" s="105" t="n">
        <v>6867.02001953125</v>
      </c>
      <c r="J1730" s="106" t="n">
        <v>19.8267841339111</v>
      </c>
      <c r="K1730" s="107">
        <f>K1729*(1+Tbill_YTM)^(1/52)</f>
        <v/>
      </c>
      <c r="L1730" s="67" t="n"/>
      <c r="M1730" s="104" t="n">
        <v>43416</v>
      </c>
      <c r="N1730" s="108">
        <f>N1729*($I1730/$I1729)</f>
        <v/>
      </c>
      <c r="O1730" s="108">
        <f t="array" ref="O1730">IF(YEAR(M1730)&lt;&gt;YEAR(M1729),IF(O1729&gt;INDEX(Table2xAcq.1[],_xlfn.AGGREGATE(15,6,(ROW(Tableyear1[])-ROW(INDEX(Tableyear1[],1,1))+1)/(YEAR(Tableyear1[])=YEAR(M1729)),1)),O1729-(O1729-INDEX(Table2xAcq.1[],_xlfn.AGGREGATE(15,6,(ROW(Tableyear1[])-ROW(INDEX(Tableyear1[],1,1))+1)/(YEAR(Tableyear1[])=YEAR(M1729)),1)))*$C$25,O1729+MAX($Q$2:Q1729)*$C$19),O1729)*($J1730/$J1729)</f>
        <v/>
      </c>
      <c r="P1730" s="108">
        <f t="array" ref="P1730">IF(YEAR(M1730)&lt;&gt;YEAR(M1729),IF(O1729&gt;INDEX(Table2xAcq.1[],_xlfn.AGGREGATE(15,6,(ROW(Tableyear1[])-ROW(INDEX(Tableyear1[],1,1))+1)/(YEAR(Tableyear1[])=YEAR(M1729)),1)),P1729+(O1729-INDEX(Table2xAcq.1[],_xlfn.AGGREGATE(15,6,(ROW(Tableyear1[])-ROW(INDEX(Tableyear1[],1,1))+1)/(YEAR(Tableyear1[])=YEAR(M1729)),1)))*$C$25,P1729-MAX($Q$2:Q1729)*$C$19),P1729)*(1+Tbill_YTM)^(1/52)</f>
        <v/>
      </c>
      <c r="Q1730" s="72">
        <f>SUM(N1730:P1730)</f>
        <v/>
      </c>
      <c r="R1730" s="72">
        <f>IF(YEAR(M1730)&lt;&gt;YEAR(M1729), R1729*EXP($C$20/52)+(-MAX(Q$2:Q1729)*$C$19), R1729*EXP($C$20/52))</f>
        <v/>
      </c>
      <c r="S1730" s="73">
        <f>Q1730/-R1730</f>
        <v/>
      </c>
      <c r="T1730" s="67" t="n"/>
      <c r="U1730" s="67" t="n"/>
      <c r="V1730" s="67" t="n"/>
    </row>
    <row r="1731">
      <c r="H1731" s="104" t="n">
        <v>43423</v>
      </c>
      <c r="I1731" s="105" t="n">
        <v>6527.35009765625</v>
      </c>
      <c r="J1731" s="106" t="n">
        <v>17.8628540039062</v>
      </c>
      <c r="K1731" s="107">
        <f>K1730*(1+Tbill_YTM)^(1/52)</f>
        <v/>
      </c>
      <c r="L1731" s="67" t="n"/>
      <c r="M1731" s="104" t="n">
        <v>43423</v>
      </c>
      <c r="N1731" s="108">
        <f>N1730*($I1731/$I1730)</f>
        <v/>
      </c>
      <c r="O1731" s="108">
        <f t="array" ref="O1731">IF(YEAR(M1731)&lt;&gt;YEAR(M1730),IF(O1730&gt;INDEX(Table2xAcq.1[],_xlfn.AGGREGATE(15,6,(ROW(Tableyear1[])-ROW(INDEX(Tableyear1[],1,1))+1)/(YEAR(Tableyear1[])=YEAR(M1730)),1)),O1730-(O1730-INDEX(Table2xAcq.1[],_xlfn.AGGREGATE(15,6,(ROW(Tableyear1[])-ROW(INDEX(Tableyear1[],1,1))+1)/(YEAR(Tableyear1[])=YEAR(M1730)),1)))*$C$25,O1730+MAX($Q$2:Q1730)*$C$19),O1730)*($J1731/$J1730)</f>
        <v/>
      </c>
      <c r="P1731" s="108">
        <f t="array" ref="P1731">IF(YEAR(M1731)&lt;&gt;YEAR(M1730),IF(O1730&gt;INDEX(Table2xAcq.1[],_xlfn.AGGREGATE(15,6,(ROW(Tableyear1[])-ROW(INDEX(Tableyear1[],1,1))+1)/(YEAR(Tableyear1[])=YEAR(M1730)),1)),P1730+(O1730-INDEX(Table2xAcq.1[],_xlfn.AGGREGATE(15,6,(ROW(Tableyear1[])-ROW(INDEX(Tableyear1[],1,1))+1)/(YEAR(Tableyear1[])=YEAR(M1730)),1)))*$C$25,P1730-MAX($Q$2:Q1730)*$C$19),P1730)*(1+Tbill_YTM)^(1/52)</f>
        <v/>
      </c>
      <c r="Q1731" s="72">
        <f>SUM(N1731:P1731)</f>
        <v/>
      </c>
      <c r="R1731" s="72">
        <f>IF(YEAR(M1731)&lt;&gt;YEAR(M1730), R1730*EXP($C$20/52)+(-MAX(Q$2:Q1730)*$C$19), R1730*EXP($C$20/52))</f>
        <v/>
      </c>
      <c r="S1731" s="73">
        <f>Q1731/-R1731</f>
        <v/>
      </c>
      <c r="T1731" s="67" t="n"/>
      <c r="U1731" s="67" t="n"/>
      <c r="V1731" s="67" t="n"/>
    </row>
    <row r="1732">
      <c r="H1732" s="104" t="n">
        <v>43430</v>
      </c>
      <c r="I1732" s="105" t="n">
        <v>6949.009765625</v>
      </c>
      <c r="J1732" s="106" t="n">
        <v>20.191930770874</v>
      </c>
      <c r="K1732" s="107">
        <f>K1731*(1+Tbill_YTM)^(1/52)</f>
        <v/>
      </c>
      <c r="L1732" s="67" t="n"/>
      <c r="M1732" s="104" t="n">
        <v>43430</v>
      </c>
      <c r="N1732" s="108">
        <f>N1731*($I1732/$I1731)</f>
        <v/>
      </c>
      <c r="O1732" s="108">
        <f t="array" ref="O1732">IF(YEAR(M1732)&lt;&gt;YEAR(M1731),IF(O1731&gt;INDEX(Table2xAcq.1[],_xlfn.AGGREGATE(15,6,(ROW(Tableyear1[])-ROW(INDEX(Tableyear1[],1,1))+1)/(YEAR(Tableyear1[])=YEAR(M1731)),1)),O1731-(O1731-INDEX(Table2xAcq.1[],_xlfn.AGGREGATE(15,6,(ROW(Tableyear1[])-ROW(INDEX(Tableyear1[],1,1))+1)/(YEAR(Tableyear1[])=YEAR(M1731)),1)))*$C$25,O1731+MAX($Q$2:Q1731)*$C$19),O1731)*($J1732/$J1731)</f>
        <v/>
      </c>
      <c r="P1732" s="108">
        <f t="array" ref="P1732">IF(YEAR(M1732)&lt;&gt;YEAR(M1731),IF(O1731&gt;INDEX(Table2xAcq.1[],_xlfn.AGGREGATE(15,6,(ROW(Tableyear1[])-ROW(INDEX(Tableyear1[],1,1))+1)/(YEAR(Tableyear1[])=YEAR(M1731)),1)),P1731+(O1731-INDEX(Table2xAcq.1[],_xlfn.AGGREGATE(15,6,(ROW(Tableyear1[])-ROW(INDEX(Tableyear1[],1,1))+1)/(YEAR(Tableyear1[])=YEAR(M1731)),1)))*$C$25,P1731-MAX($Q$2:Q1731)*$C$19),P1731)*(1+Tbill_YTM)^(1/52)</f>
        <v/>
      </c>
      <c r="Q1732" s="72">
        <f>SUM(N1732:P1732)</f>
        <v/>
      </c>
      <c r="R1732" s="72">
        <f>IF(YEAR(M1732)&lt;&gt;YEAR(M1731), R1731*EXP($C$20/52)+(-MAX(Q$2:Q1731)*$C$19), R1731*EXP($C$20/52))</f>
        <v/>
      </c>
      <c r="S1732" s="73">
        <f>Q1732/-R1732</f>
        <v/>
      </c>
      <c r="T1732" s="67" t="n"/>
      <c r="U1732" s="67" t="n"/>
      <c r="V1732" s="67" t="n"/>
    </row>
    <row r="1733">
      <c r="H1733" s="104" t="n">
        <v>43437</v>
      </c>
      <c r="I1733" s="105" t="n">
        <v>6613.27978515625</v>
      </c>
      <c r="J1733" s="106" t="n">
        <v>18.2329483032226</v>
      </c>
      <c r="K1733" s="107">
        <f>K1732*(1+Tbill_YTM)^(1/52)</f>
        <v/>
      </c>
      <c r="L1733" s="67" t="n"/>
      <c r="M1733" s="104" t="n">
        <v>43437</v>
      </c>
      <c r="N1733" s="108">
        <f>N1732*($I1733/$I1732)</f>
        <v/>
      </c>
      <c r="O1733" s="108">
        <f t="array" ref="O1733">IF(YEAR(M1733)&lt;&gt;YEAR(M1732),IF(O1732&gt;INDEX(Table2xAcq.1[],_xlfn.AGGREGATE(15,6,(ROW(Tableyear1[])-ROW(INDEX(Tableyear1[],1,1))+1)/(YEAR(Tableyear1[])=YEAR(M1732)),1)),O1732-(O1732-INDEX(Table2xAcq.1[],_xlfn.AGGREGATE(15,6,(ROW(Tableyear1[])-ROW(INDEX(Tableyear1[],1,1))+1)/(YEAR(Tableyear1[])=YEAR(M1732)),1)))*$C$25,O1732+MAX($Q$2:Q1732)*$C$19),O1732)*($J1733/$J1732)</f>
        <v/>
      </c>
      <c r="P1733" s="108">
        <f t="array" ref="P1733">IF(YEAR(M1733)&lt;&gt;YEAR(M1732),IF(O1732&gt;INDEX(Table2xAcq.1[],_xlfn.AGGREGATE(15,6,(ROW(Tableyear1[])-ROW(INDEX(Tableyear1[],1,1))+1)/(YEAR(Tableyear1[])=YEAR(M1732)),1)),P1732+(O1732-INDEX(Table2xAcq.1[],_xlfn.AGGREGATE(15,6,(ROW(Tableyear1[])-ROW(INDEX(Tableyear1[],1,1))+1)/(YEAR(Tableyear1[])=YEAR(M1732)),1)))*$C$25,P1732-MAX($Q$2:Q1732)*$C$19),P1732)*(1+Tbill_YTM)^(1/52)</f>
        <v/>
      </c>
      <c r="Q1733" s="72">
        <f>SUM(N1733:P1733)</f>
        <v/>
      </c>
      <c r="R1733" s="72">
        <f>IF(YEAR(M1733)&lt;&gt;YEAR(M1732), R1732*EXP($C$20/52)+(-MAX(Q$2:Q1732)*$C$19), R1732*EXP($C$20/52))</f>
        <v/>
      </c>
      <c r="S1733" s="73">
        <f>Q1733/-R1733</f>
        <v/>
      </c>
      <c r="T1733" s="67" t="n"/>
      <c r="U1733" s="67" t="n"/>
      <c r="V1733" s="67" t="n"/>
    </row>
    <row r="1734">
      <c r="H1734" s="104" t="n">
        <v>43444</v>
      </c>
      <c r="I1734" s="105" t="n">
        <v>6594.9599609375</v>
      </c>
      <c r="J1734" s="106" t="n">
        <v>18.1021823883056</v>
      </c>
      <c r="K1734" s="107">
        <f>K1733*(1+Tbill_YTM)^(1/52)</f>
        <v/>
      </c>
      <c r="L1734" s="67" t="n"/>
      <c r="M1734" s="104" t="n">
        <v>43444</v>
      </c>
      <c r="N1734" s="108">
        <f>N1733*($I1734/$I1733)</f>
        <v/>
      </c>
      <c r="O1734" s="108">
        <f t="array" ref="O1734">IF(YEAR(M1734)&lt;&gt;YEAR(M1733),IF(O1733&gt;INDEX(Table2xAcq.1[],_xlfn.AGGREGATE(15,6,(ROW(Tableyear1[])-ROW(INDEX(Tableyear1[],1,1))+1)/(YEAR(Tableyear1[])=YEAR(M1733)),1)),O1733-(O1733-INDEX(Table2xAcq.1[],_xlfn.AGGREGATE(15,6,(ROW(Tableyear1[])-ROW(INDEX(Tableyear1[],1,1))+1)/(YEAR(Tableyear1[])=YEAR(M1733)),1)))*$C$25,O1733+MAX($Q$2:Q1733)*$C$19),O1733)*($J1734/$J1733)</f>
        <v/>
      </c>
      <c r="P1734" s="108">
        <f t="array" ref="P1734">IF(YEAR(M1734)&lt;&gt;YEAR(M1733),IF(O1733&gt;INDEX(Table2xAcq.1[],_xlfn.AGGREGATE(15,6,(ROW(Tableyear1[])-ROW(INDEX(Tableyear1[],1,1))+1)/(YEAR(Tableyear1[])=YEAR(M1733)),1)),P1733+(O1733-INDEX(Table2xAcq.1[],_xlfn.AGGREGATE(15,6,(ROW(Tableyear1[])-ROW(INDEX(Tableyear1[],1,1))+1)/(YEAR(Tableyear1[])=YEAR(M1733)),1)))*$C$25,P1733-MAX($Q$2:Q1733)*$C$19),P1733)*(1+Tbill_YTM)^(1/52)</f>
        <v/>
      </c>
      <c r="Q1734" s="72">
        <f>SUM(N1734:P1734)</f>
        <v/>
      </c>
      <c r="R1734" s="72">
        <f>IF(YEAR(M1734)&lt;&gt;YEAR(M1733), R1733*EXP($C$20/52)+(-MAX(Q$2:Q1733)*$C$19), R1733*EXP($C$20/52))</f>
        <v/>
      </c>
      <c r="S1734" s="73">
        <f>Q1734/-R1734</f>
        <v/>
      </c>
      <c r="T1734" s="67" t="n"/>
      <c r="U1734" s="67" t="n"/>
      <c r="V1734" s="67" t="n"/>
    </row>
    <row r="1735" ht="17.5" customHeight="1" s="15" thickBot="1">
      <c r="G1735" s="79" t="inlineStr">
        <is>
          <t>below 100WMA</t>
        </is>
      </c>
      <c r="H1735" s="120" t="n">
        <v>43451</v>
      </c>
      <c r="I1735" s="121" t="n">
        <v>6046.56005859375</v>
      </c>
      <c r="J1735" s="106" t="n">
        <v>15.1587553024292</v>
      </c>
      <c r="K1735" s="107">
        <f>K1734*(1+Tbill_YTM)^(1/52)</f>
        <v/>
      </c>
      <c r="L1735" s="67" t="n"/>
      <c r="M1735" s="120" t="n">
        <v>43451</v>
      </c>
      <c r="N1735" s="108">
        <f>N1734*($I1735/$I1734)</f>
        <v/>
      </c>
      <c r="O1735" s="108">
        <f t="array" ref="O1735">IF(YEAR(M1735)&lt;&gt;YEAR(M1734),IF(O1734&gt;INDEX(Table2xAcq.1[],_xlfn.AGGREGATE(15,6,(ROW(Tableyear1[])-ROW(INDEX(Tableyear1[],1,1))+1)/(YEAR(Tableyear1[])=YEAR(M1734)),1)),O1734-(O1734-INDEX(Table2xAcq.1[],_xlfn.AGGREGATE(15,6,(ROW(Tableyear1[])-ROW(INDEX(Tableyear1[],1,1))+1)/(YEAR(Tableyear1[])=YEAR(M1734)),1)))*$C$25,O1734+MAX($Q$2:Q1734)*$C$19),O1734)*($J1735/$J1734)</f>
        <v/>
      </c>
      <c r="P1735" s="108">
        <f t="array" ref="P1735">IF(YEAR(M1735)&lt;&gt;YEAR(M1734),IF(O1734&gt;INDEX(Table2xAcq.1[],_xlfn.AGGREGATE(15,6,(ROW(Tableyear1[])-ROW(INDEX(Tableyear1[],1,1))+1)/(YEAR(Tableyear1[])=YEAR(M1734)),1)),P1734+(O1734-INDEX(Table2xAcq.1[],_xlfn.AGGREGATE(15,6,(ROW(Tableyear1[])-ROW(INDEX(Tableyear1[],1,1))+1)/(YEAR(Tableyear1[])=YEAR(M1734)),1)))*$C$25,P1734-MAX($Q$2:Q1734)*$C$19),P1734)*(1+Tbill_YTM)^(1/52)</f>
        <v/>
      </c>
      <c r="Q1735" s="72">
        <f>SUM(N1735:P1735)</f>
        <v/>
      </c>
      <c r="R1735" s="72">
        <f>IF(YEAR(M1735)&lt;&gt;YEAR(M1734), R1734*EXP($C$20/52)+(-MAX(Q$2:Q1734)*$C$19), R1734*EXP($C$20/52))</f>
        <v/>
      </c>
      <c r="S1735" s="73">
        <f>Q1735/-R1735</f>
        <v/>
      </c>
      <c r="T1735" s="67" t="n"/>
      <c r="U1735" s="67" t="n"/>
      <c r="V1735" s="67" t="n"/>
    </row>
    <row r="1736">
      <c r="H1736" s="104" t="n">
        <v>43458</v>
      </c>
      <c r="I1736" s="105" t="n">
        <v>6285.27001953125</v>
      </c>
      <c r="J1736" s="106" t="n">
        <v>16.3208293914794</v>
      </c>
      <c r="K1736" s="107">
        <f>K1735*(1+Tbill_YTM)^(1/52)</f>
        <v/>
      </c>
      <c r="L1736" s="67" t="n"/>
      <c r="M1736" s="104" t="n">
        <v>43458</v>
      </c>
      <c r="N1736" s="108">
        <f>N1735*($I1736/$I1735)</f>
        <v/>
      </c>
      <c r="O1736" s="108">
        <f t="array" ref="O1736">IF(YEAR(M1736)&lt;&gt;YEAR(M1735),IF(O1735&gt;INDEX(Table2xAcq.1[],_xlfn.AGGREGATE(15,6,(ROW(Tableyear1[])-ROW(INDEX(Tableyear1[],1,1))+1)/(YEAR(Tableyear1[])=YEAR(M1735)),1)),O1735-(O1735-INDEX(Table2xAcq.1[],_xlfn.AGGREGATE(15,6,(ROW(Tableyear1[])-ROW(INDEX(Tableyear1[],1,1))+1)/(YEAR(Tableyear1[])=YEAR(M1735)),1)))*$C$25,O1735+MAX($Q$2:Q1735)*$C$19),O1735)*($J1736/$J1735)</f>
        <v/>
      </c>
      <c r="P1736" s="108">
        <f t="array" ref="P1736">IF(YEAR(M1736)&lt;&gt;YEAR(M1735),IF(O1735&gt;INDEX(Table2xAcq.1[],_xlfn.AGGREGATE(15,6,(ROW(Tableyear1[])-ROW(INDEX(Tableyear1[],1,1))+1)/(YEAR(Tableyear1[])=YEAR(M1735)),1)),P1735+(O1735-INDEX(Table2xAcq.1[],_xlfn.AGGREGATE(15,6,(ROW(Tableyear1[])-ROW(INDEX(Tableyear1[],1,1))+1)/(YEAR(Tableyear1[])=YEAR(M1735)),1)))*$C$25,P1735-MAX($Q$2:Q1735)*$C$19),P1735)*(1+Tbill_YTM)^(1/52)</f>
        <v/>
      </c>
      <c r="Q1736" s="72">
        <f>SUM(N1736:P1736)</f>
        <v/>
      </c>
      <c r="R1736" s="72">
        <f>IF(YEAR(M1736)&lt;&gt;YEAR(M1735), R1735*EXP($C$20/52)+(-MAX(Q$2:Q1735)*$C$19), R1735*EXP($C$20/52))</f>
        <v/>
      </c>
      <c r="S1736" s="73">
        <f>Q1736/-R1736</f>
        <v/>
      </c>
      <c r="T1736" s="67" t="n"/>
      <c r="U1736" s="67" t="n"/>
      <c r="V1736" s="67" t="n"/>
    </row>
    <row r="1737" ht="17.5" customHeight="1" s="15">
      <c r="A1737" s="4" t="n"/>
      <c r="G1737" s="110" t="inlineStr">
        <is>
          <t>year-end</t>
        </is>
      </c>
      <c r="H1737" s="111" t="n">
        <v>43465</v>
      </c>
      <c r="I1737" s="112" t="n">
        <v>6422.669921875</v>
      </c>
      <c r="J1737" s="113" t="n">
        <v>16.98872756958</v>
      </c>
      <c r="K1737" s="114">
        <f>K1736*(1+Tbill_YTM)^(1/52)</f>
        <v/>
      </c>
      <c r="L1737" s="114" t="n"/>
      <c r="M1737" s="111" t="n">
        <v>43465</v>
      </c>
      <c r="N1737" s="118">
        <f>N1736*($I1737/$I1736)</f>
        <v/>
      </c>
      <c r="O1737" s="115">
        <f t="array" ref="O1737">IF(YEAR(M1737)&lt;&gt;YEAR(M1736),IF(O1736&gt;INDEX(Table2xAcq.1[],_xlfn.AGGREGATE(15,6,(ROW(Tableyear1[])-ROW(INDEX(Tableyear1[],1,1))+1)/(YEAR(Tableyear1[])=YEAR(M1736)),1)),O1736-(O1736-INDEX(Table2xAcq.1[],_xlfn.AGGREGATE(15,6,(ROW(Tableyear1[])-ROW(INDEX(Tableyear1[],1,1))+1)/(YEAR(Tableyear1[])=YEAR(M1736)),1)))*$C$25,O1736+MAX($Q$2:Q1736)*$C$19),O1736)*($J1737/$J1736)</f>
        <v/>
      </c>
      <c r="P1737" s="115">
        <f t="array" ref="P1737">IF(YEAR(M1737)&lt;&gt;YEAR(M1736),IF(O1736&gt;INDEX(Table2xAcq.1[],_xlfn.AGGREGATE(15,6,(ROW(Tableyear1[])-ROW(INDEX(Tableyear1[],1,1))+1)/(YEAR(Tableyear1[])=YEAR(M1736)),1)),P1736+(O1736-INDEX(Table2xAcq.1[],_xlfn.AGGREGATE(15,6,(ROW(Tableyear1[])-ROW(INDEX(Tableyear1[],1,1))+1)/(YEAR(Tableyear1[])=YEAR(M1736)),1)))*$C$25,P1736-MAX($Q$2:Q1736)*$C$19),P1736)*(1+Tbill_YTM)^(1/52)</f>
        <v/>
      </c>
      <c r="Q1737" s="116">
        <f>SUM(N1737:P1737)</f>
        <v/>
      </c>
      <c r="R1737" s="119">
        <f>IF(YEAR(M1737)&lt;&gt;YEAR(M1736), R1736*EXP($C$20/52)+(-MAX(Q$2:Q1736)*$C$19), R1736*EXP($C$20/52))</f>
        <v/>
      </c>
      <c r="S1737" s="117">
        <f>Q1737/-R1737</f>
        <v/>
      </c>
      <c r="T1737" s="110" t="n"/>
      <c r="U1737" s="110" t="n"/>
      <c r="V1737" s="110" t="n"/>
    </row>
    <row r="1738" ht="18" customHeight="1" s="15" thickBot="1">
      <c r="G1738" s="82" t="inlineStr">
        <is>
          <t>reclaimed 100WMA</t>
        </is>
      </c>
      <c r="H1738" s="122" t="n">
        <v>43472</v>
      </c>
      <c r="I1738" s="123" t="n">
        <v>6601.39990234375</v>
      </c>
      <c r="J1738" s="106" t="n">
        <v>17.9244518280029</v>
      </c>
      <c r="K1738" s="107">
        <f>K1737*(1+Tbill_YTM)^(1/52)</f>
        <v/>
      </c>
      <c r="L1738" s="67" t="n"/>
      <c r="M1738" s="122" t="n">
        <v>43472</v>
      </c>
      <c r="N1738" s="108">
        <f>N1737*($I1738/$I1737)</f>
        <v/>
      </c>
      <c r="O1738" s="108">
        <f t="array" ref="O1738">IF(YEAR(M1738)&lt;&gt;YEAR(M1737),IF(O1737&gt;INDEX(Table2xAcq.1[],_xlfn.AGGREGATE(15,6,(ROW(Tableyear1[])-ROW(INDEX(Tableyear1[],1,1))+1)/(YEAR(Tableyear1[])=YEAR(M1737)),1)),O1737-(O1737-INDEX(Table2xAcq.1[],_xlfn.AGGREGATE(15,6,(ROW(Tableyear1[])-ROW(INDEX(Tableyear1[],1,1))+1)/(YEAR(Tableyear1[])=YEAR(M1737)),1)))*$C$25,O1737+MAX($Q$2:Q1737)*$C$19),O1737)*($J1738/$J1737)</f>
        <v/>
      </c>
      <c r="P1738" s="108">
        <f t="array" ref="P1738">IF(YEAR(M1738)&lt;&gt;YEAR(M1737),IF(O1737&gt;INDEX(Table2xAcq.1[],_xlfn.AGGREGATE(15,6,(ROW(Tableyear1[])-ROW(INDEX(Tableyear1[],1,1))+1)/(YEAR(Tableyear1[])=YEAR(M1737)),1)),P1737+(O1737-INDEX(Table2xAcq.1[],_xlfn.AGGREGATE(15,6,(ROW(Tableyear1[])-ROW(INDEX(Tableyear1[],1,1))+1)/(YEAR(Tableyear1[])=YEAR(M1737)),1)))*$C$25,P1737-MAX($Q$2:Q1737)*$C$19),P1737)*(1+Tbill_YTM)^(1/52)</f>
        <v/>
      </c>
      <c r="Q1738" s="72">
        <f>SUM(N1738:P1738)</f>
        <v/>
      </c>
      <c r="R1738" s="72">
        <f>IF(YEAR(M1738)&lt;&gt;YEAR(M1737), R1737*EXP($C$20/52)+(-MAX(Q$2:Q1737)*$C$19), R1737*EXP($C$20/52))</f>
        <v/>
      </c>
      <c r="S1738" s="73">
        <f>Q1738/-R1738</f>
        <v/>
      </c>
      <c r="T1738" s="67" t="n"/>
      <c r="U1738" s="67" t="n"/>
      <c r="V1738" s="67" t="n"/>
    </row>
    <row r="1739">
      <c r="H1739" s="104" t="n">
        <v>43479</v>
      </c>
      <c r="I1739" s="105" t="n">
        <v>6784.60986328125</v>
      </c>
      <c r="J1739" s="106" t="n">
        <v>18.9070873260498</v>
      </c>
      <c r="K1739" s="107">
        <f>K1738*(1+Tbill_YTM)^(1/52)</f>
        <v/>
      </c>
      <c r="L1739" s="67" t="n"/>
      <c r="M1739" s="104" t="n">
        <v>43479</v>
      </c>
      <c r="N1739" s="108">
        <f>N1738*($I1739/$I1738)</f>
        <v/>
      </c>
      <c r="O1739" s="108">
        <f t="array" ref="O1739">IF(YEAR(M1739)&lt;&gt;YEAR(M1738),IF(O1738&gt;INDEX(Table2xAcq.1[],_xlfn.AGGREGATE(15,6,(ROW(Tableyear1[])-ROW(INDEX(Tableyear1[],1,1))+1)/(YEAR(Tableyear1[])=YEAR(M1738)),1)),O1738-(O1738-INDEX(Table2xAcq.1[],_xlfn.AGGREGATE(15,6,(ROW(Tableyear1[])-ROW(INDEX(Tableyear1[],1,1))+1)/(YEAR(Tableyear1[])=YEAR(M1738)),1)))*$C$25,O1738+MAX($Q$2:Q1738)*$C$19),O1738)*($J1739/$J1738)</f>
        <v/>
      </c>
      <c r="P1739" s="108">
        <f t="array" ref="P1739">IF(YEAR(M1739)&lt;&gt;YEAR(M1738),IF(O1738&gt;INDEX(Table2xAcq.1[],_xlfn.AGGREGATE(15,6,(ROW(Tableyear1[])-ROW(INDEX(Tableyear1[],1,1))+1)/(YEAR(Tableyear1[])=YEAR(M1738)),1)),P1738+(O1738-INDEX(Table2xAcq.1[],_xlfn.AGGREGATE(15,6,(ROW(Tableyear1[])-ROW(INDEX(Tableyear1[],1,1))+1)/(YEAR(Tableyear1[])=YEAR(M1738)),1)))*$C$25,P1738-MAX($Q$2:Q1738)*$C$19),P1738)*(1+Tbill_YTM)^(1/52)</f>
        <v/>
      </c>
      <c r="Q1739" s="72">
        <f>SUM(N1739:P1739)</f>
        <v/>
      </c>
      <c r="R1739" s="72">
        <f>IF(YEAR(M1739)&lt;&gt;YEAR(M1738), R1738*EXP($C$20/52)+(-MAX(Q$2:Q1738)*$C$19), R1738*EXP($C$20/52))</f>
        <v/>
      </c>
      <c r="S1739" s="73">
        <f>Q1739/-R1739</f>
        <v/>
      </c>
      <c r="T1739" s="67" t="n"/>
      <c r="U1739" s="67" t="n"/>
      <c r="V1739" s="67" t="n"/>
    </row>
    <row r="1740">
      <c r="H1740" s="104" t="n">
        <v>43486</v>
      </c>
      <c r="I1740" s="105" t="n">
        <v>6787.3701171875</v>
      </c>
      <c r="J1740" s="106" t="n">
        <v>18.8922729492187</v>
      </c>
      <c r="K1740" s="107">
        <f>K1739*(1+Tbill_YTM)^(1/52)</f>
        <v/>
      </c>
      <c r="L1740" s="67" t="n"/>
      <c r="M1740" s="104" t="n">
        <v>43486</v>
      </c>
      <c r="N1740" s="108">
        <f>N1739*($I1740/$I1739)</f>
        <v/>
      </c>
      <c r="O1740" s="108">
        <f t="array" ref="O1740">IF(YEAR(M1740)&lt;&gt;YEAR(M1739),IF(O1739&gt;INDEX(Table2xAcq.1[],_xlfn.AGGREGATE(15,6,(ROW(Tableyear1[])-ROW(INDEX(Tableyear1[],1,1))+1)/(YEAR(Tableyear1[])=YEAR(M1739)),1)),O1739-(O1739-INDEX(Table2xAcq.1[],_xlfn.AGGREGATE(15,6,(ROW(Tableyear1[])-ROW(INDEX(Tableyear1[],1,1))+1)/(YEAR(Tableyear1[])=YEAR(M1739)),1)))*$C$25,O1739+MAX($Q$2:Q1739)*$C$19),O1739)*($J1740/$J1739)</f>
        <v/>
      </c>
      <c r="P1740" s="108">
        <f t="array" ref="P1740">IF(YEAR(M1740)&lt;&gt;YEAR(M1739),IF(O1739&gt;INDEX(Table2xAcq.1[],_xlfn.AGGREGATE(15,6,(ROW(Tableyear1[])-ROW(INDEX(Tableyear1[],1,1))+1)/(YEAR(Tableyear1[])=YEAR(M1739)),1)),P1739+(O1739-INDEX(Table2xAcq.1[],_xlfn.AGGREGATE(15,6,(ROW(Tableyear1[])-ROW(INDEX(Tableyear1[],1,1))+1)/(YEAR(Tableyear1[])=YEAR(M1739)),1)))*$C$25,P1739-MAX($Q$2:Q1739)*$C$19),P1739)*(1+Tbill_YTM)^(1/52)</f>
        <v/>
      </c>
      <c r="Q1740" s="72">
        <f>SUM(N1740:P1740)</f>
        <v/>
      </c>
      <c r="R1740" s="72">
        <f>IF(YEAR(M1740)&lt;&gt;YEAR(M1739), R1739*EXP($C$20/52)+(-MAX(Q$2:Q1739)*$C$19), R1739*EXP($C$20/52))</f>
        <v/>
      </c>
      <c r="S1740" s="73">
        <f>Q1740/-R1740</f>
        <v/>
      </c>
      <c r="T1740" s="67" t="n"/>
      <c r="U1740" s="67" t="n"/>
      <c r="V1740" s="67" t="n"/>
    </row>
    <row r="1741">
      <c r="H1741" s="104" t="n">
        <v>43493</v>
      </c>
      <c r="I1741" s="105" t="n">
        <v>6875.52001953125</v>
      </c>
      <c r="J1741" s="106" t="n">
        <v>19.3663101196289</v>
      </c>
      <c r="K1741" s="107">
        <f>K1740*(1+Tbill_YTM)^(1/52)</f>
        <v/>
      </c>
      <c r="L1741" s="67" t="n"/>
      <c r="M1741" s="104" t="n">
        <v>43493</v>
      </c>
      <c r="N1741" s="108">
        <f>N1740*($I1741/$I1740)</f>
        <v/>
      </c>
      <c r="O1741" s="108">
        <f t="array" ref="O1741">IF(YEAR(M1741)&lt;&gt;YEAR(M1740),IF(O1740&gt;INDEX(Table2xAcq.1[],_xlfn.AGGREGATE(15,6,(ROW(Tableyear1[])-ROW(INDEX(Tableyear1[],1,1))+1)/(YEAR(Tableyear1[])=YEAR(M1740)),1)),O1740-(O1740-INDEX(Table2xAcq.1[],_xlfn.AGGREGATE(15,6,(ROW(Tableyear1[])-ROW(INDEX(Tableyear1[],1,1))+1)/(YEAR(Tableyear1[])=YEAR(M1740)),1)))*$C$25,O1740+MAX($Q$2:Q1740)*$C$19),O1740)*($J1741/$J1740)</f>
        <v/>
      </c>
      <c r="P1741" s="108">
        <f t="array" ref="P1741">IF(YEAR(M1741)&lt;&gt;YEAR(M1740),IF(O1740&gt;INDEX(Table2xAcq.1[],_xlfn.AGGREGATE(15,6,(ROW(Tableyear1[])-ROW(INDEX(Tableyear1[],1,1))+1)/(YEAR(Tableyear1[])=YEAR(M1740)),1)),P1740+(O1740-INDEX(Table2xAcq.1[],_xlfn.AGGREGATE(15,6,(ROW(Tableyear1[])-ROW(INDEX(Tableyear1[],1,1))+1)/(YEAR(Tableyear1[])=YEAR(M1740)),1)))*$C$25,P1740-MAX($Q$2:Q1740)*$C$19),P1740)*(1+Tbill_YTM)^(1/52)</f>
        <v/>
      </c>
      <c r="Q1741" s="72">
        <f>SUM(N1741:P1741)</f>
        <v/>
      </c>
      <c r="R1741" s="72">
        <f>IF(YEAR(M1741)&lt;&gt;YEAR(M1740), R1740*EXP($C$20/52)+(-MAX(Q$2:Q1740)*$C$19), R1740*EXP($C$20/52))</f>
        <v/>
      </c>
      <c r="S1741" s="73">
        <f>Q1741/-R1741</f>
        <v/>
      </c>
      <c r="T1741" s="67" t="n"/>
      <c r="U1741" s="67" t="n"/>
      <c r="V1741" s="67" t="n"/>
    </row>
    <row r="1742">
      <c r="H1742" s="104" t="n">
        <v>43500</v>
      </c>
      <c r="I1742" s="105" t="n">
        <v>6913.1298828125</v>
      </c>
      <c r="J1742" s="106" t="n">
        <v>19.5885105133056</v>
      </c>
      <c r="K1742" s="107">
        <f>K1741*(1+Tbill_YTM)^(1/52)</f>
        <v/>
      </c>
      <c r="L1742" s="67" t="n"/>
      <c r="M1742" s="104" t="n">
        <v>43500</v>
      </c>
      <c r="N1742" s="108">
        <f>N1741*($I1742/$I1741)</f>
        <v/>
      </c>
      <c r="O1742" s="108">
        <f t="array" ref="O1742">IF(YEAR(M1742)&lt;&gt;YEAR(M1741),IF(O1741&gt;INDEX(Table2xAcq.1[],_xlfn.AGGREGATE(15,6,(ROW(Tableyear1[])-ROW(INDEX(Tableyear1[],1,1))+1)/(YEAR(Tableyear1[])=YEAR(M1741)),1)),O1741-(O1741-INDEX(Table2xAcq.1[],_xlfn.AGGREGATE(15,6,(ROW(Tableyear1[])-ROW(INDEX(Tableyear1[],1,1))+1)/(YEAR(Tableyear1[])=YEAR(M1741)),1)))*$C$25,O1741+MAX($Q$2:Q1741)*$C$19),O1741)*($J1742/$J1741)</f>
        <v/>
      </c>
      <c r="P1742" s="108">
        <f t="array" ref="P1742">IF(YEAR(M1742)&lt;&gt;YEAR(M1741),IF(O1741&gt;INDEX(Table2xAcq.1[],_xlfn.AGGREGATE(15,6,(ROW(Tableyear1[])-ROW(INDEX(Tableyear1[],1,1))+1)/(YEAR(Tableyear1[])=YEAR(M1741)),1)),P1741+(O1741-INDEX(Table2xAcq.1[],_xlfn.AGGREGATE(15,6,(ROW(Tableyear1[])-ROW(INDEX(Tableyear1[],1,1))+1)/(YEAR(Tableyear1[])=YEAR(M1741)),1)))*$C$25,P1741-MAX($Q$2:Q1741)*$C$19),P1741)*(1+Tbill_YTM)^(1/52)</f>
        <v/>
      </c>
      <c r="Q1742" s="72">
        <f>SUM(N1742:P1742)</f>
        <v/>
      </c>
      <c r="R1742" s="72">
        <f>IF(YEAR(M1742)&lt;&gt;YEAR(M1741), R1741*EXP($C$20/52)+(-MAX(Q$2:Q1741)*$C$19), R1741*EXP($C$20/52))</f>
        <v/>
      </c>
      <c r="S1742" s="73">
        <f>Q1742/-R1742</f>
        <v/>
      </c>
      <c r="T1742" s="67" t="n"/>
      <c r="U1742" s="67" t="n"/>
      <c r="V1742" s="67" t="n"/>
    </row>
    <row r="1743">
      <c r="H1743" s="104" t="n">
        <v>43507</v>
      </c>
      <c r="I1743" s="105" t="n">
        <v>7055.18017578125</v>
      </c>
      <c r="J1743" s="106" t="n">
        <v>20.3859767913818</v>
      </c>
      <c r="K1743" s="107">
        <f>K1742*(1+Tbill_YTM)^(1/52)</f>
        <v/>
      </c>
      <c r="L1743" s="67" t="n"/>
      <c r="M1743" s="104" t="n">
        <v>43507</v>
      </c>
      <c r="N1743" s="108">
        <f>N1742*($I1743/$I1742)</f>
        <v/>
      </c>
      <c r="O1743" s="108">
        <f t="array" ref="O1743">IF(YEAR(M1743)&lt;&gt;YEAR(M1742),IF(O1742&gt;INDEX(Table2xAcq.1[],_xlfn.AGGREGATE(15,6,(ROW(Tableyear1[])-ROW(INDEX(Tableyear1[],1,1))+1)/(YEAR(Tableyear1[])=YEAR(M1742)),1)),O1742-(O1742-INDEX(Table2xAcq.1[],_xlfn.AGGREGATE(15,6,(ROW(Tableyear1[])-ROW(INDEX(Tableyear1[],1,1))+1)/(YEAR(Tableyear1[])=YEAR(M1742)),1)))*$C$25,O1742+MAX($Q$2:Q1742)*$C$19),O1742)*($J1743/$J1742)</f>
        <v/>
      </c>
      <c r="P1743" s="108">
        <f t="array" ref="P1743">IF(YEAR(M1743)&lt;&gt;YEAR(M1742),IF(O1742&gt;INDEX(Table2xAcq.1[],_xlfn.AGGREGATE(15,6,(ROW(Tableyear1[])-ROW(INDEX(Tableyear1[],1,1))+1)/(YEAR(Tableyear1[])=YEAR(M1742)),1)),P1742+(O1742-INDEX(Table2xAcq.1[],_xlfn.AGGREGATE(15,6,(ROW(Tableyear1[])-ROW(INDEX(Tableyear1[],1,1))+1)/(YEAR(Tableyear1[])=YEAR(M1742)),1)))*$C$25,P1742-MAX($Q$2:Q1742)*$C$19),P1742)*(1+Tbill_YTM)^(1/52)</f>
        <v/>
      </c>
      <c r="Q1743" s="72">
        <f>SUM(N1743:P1743)</f>
        <v/>
      </c>
      <c r="R1743" s="72">
        <f>IF(YEAR(M1743)&lt;&gt;YEAR(M1742), R1742*EXP($C$20/52)+(-MAX(Q$2:Q1742)*$C$19), R1742*EXP($C$20/52))</f>
        <v/>
      </c>
      <c r="S1743" s="73">
        <f>Q1743/-R1743</f>
        <v/>
      </c>
      <c r="T1743" s="67" t="n"/>
      <c r="U1743" s="67" t="n"/>
      <c r="V1743" s="67" t="n"/>
    </row>
    <row r="1744">
      <c r="E1744" s="4" t="n"/>
      <c r="F1744" s="4" t="n"/>
      <c r="H1744" s="104" t="n">
        <v>43514</v>
      </c>
      <c r="I1744" s="105" t="n">
        <v>7090.6298828125</v>
      </c>
      <c r="J1744" s="106" t="n">
        <v>20.5908966064453</v>
      </c>
      <c r="K1744" s="107">
        <f>K1743*(1+Tbill_YTM)^(1/52)</f>
        <v/>
      </c>
      <c r="L1744" s="67" t="n"/>
      <c r="M1744" s="104" t="n">
        <v>43514</v>
      </c>
      <c r="N1744" s="108">
        <f>N1743*($I1744/$I1743)</f>
        <v/>
      </c>
      <c r="O1744" s="108">
        <f t="array" ref="O1744">IF(YEAR(M1744)&lt;&gt;YEAR(M1743),IF(O1743&gt;INDEX(Table2xAcq.1[],_xlfn.AGGREGATE(15,6,(ROW(Tableyear1[])-ROW(INDEX(Tableyear1[],1,1))+1)/(YEAR(Tableyear1[])=YEAR(M1743)),1)),O1743-(O1743-INDEX(Table2xAcq.1[],_xlfn.AGGREGATE(15,6,(ROW(Tableyear1[])-ROW(INDEX(Tableyear1[],1,1))+1)/(YEAR(Tableyear1[])=YEAR(M1743)),1)))*$C$25,O1743+MAX($Q$2:Q1743)*$C$19),O1743)*($J1744/$J1743)</f>
        <v/>
      </c>
      <c r="P1744" s="108">
        <f t="array" ref="P1744">IF(YEAR(M1744)&lt;&gt;YEAR(M1743),IF(O1743&gt;INDEX(Table2xAcq.1[],_xlfn.AGGREGATE(15,6,(ROW(Tableyear1[])-ROW(INDEX(Tableyear1[],1,1))+1)/(YEAR(Tableyear1[])=YEAR(M1743)),1)),P1743+(O1743-INDEX(Table2xAcq.1[],_xlfn.AGGREGATE(15,6,(ROW(Tableyear1[])-ROW(INDEX(Tableyear1[],1,1))+1)/(YEAR(Tableyear1[])=YEAR(M1743)),1)))*$C$25,P1743-MAX($Q$2:Q1743)*$C$19),P1743)*(1+Tbill_YTM)^(1/52)</f>
        <v/>
      </c>
      <c r="Q1744" s="72">
        <f>SUM(N1744:P1744)</f>
        <v/>
      </c>
      <c r="R1744" s="72">
        <f>IF(YEAR(M1744)&lt;&gt;YEAR(M1743), R1743*EXP($C$20/52)+(-MAX(Q$2:Q1743)*$C$19), R1743*EXP($C$20/52))</f>
        <v/>
      </c>
      <c r="S1744" s="73">
        <f>Q1744/-R1744</f>
        <v/>
      </c>
      <c r="T1744" s="67" t="n"/>
      <c r="U1744" s="67" t="n"/>
      <c r="V1744" s="67" t="n"/>
    </row>
    <row r="1745">
      <c r="B1745" s="27" t="n"/>
      <c r="C1745" s="4" t="n"/>
      <c r="D1745" s="4" t="n"/>
      <c r="H1745" s="104" t="n">
        <v>43521</v>
      </c>
      <c r="I1745" s="105" t="n">
        <v>7151.56982421875</v>
      </c>
      <c r="J1745" s="106" t="n">
        <v>20.9464244842529</v>
      </c>
      <c r="K1745" s="107">
        <f>K1744*(1+Tbill_YTM)^(1/52)</f>
        <v/>
      </c>
      <c r="L1745" s="67" t="n"/>
      <c r="M1745" s="104" t="n">
        <v>43521</v>
      </c>
      <c r="N1745" s="108">
        <f>N1744*($I1745/$I1744)</f>
        <v/>
      </c>
      <c r="O1745" s="108">
        <f t="array" ref="O1745">IF(YEAR(M1745)&lt;&gt;YEAR(M1744),IF(O1744&gt;INDEX(Table2xAcq.1[],_xlfn.AGGREGATE(15,6,(ROW(Tableyear1[])-ROW(INDEX(Tableyear1[],1,1))+1)/(YEAR(Tableyear1[])=YEAR(M1744)),1)),O1744-(O1744-INDEX(Table2xAcq.1[],_xlfn.AGGREGATE(15,6,(ROW(Tableyear1[])-ROW(INDEX(Tableyear1[],1,1))+1)/(YEAR(Tableyear1[])=YEAR(M1744)),1)))*$C$25,O1744+MAX($Q$2:Q1744)*$C$19),O1744)*($J1745/$J1744)</f>
        <v/>
      </c>
      <c r="P1745" s="108">
        <f t="array" ref="P1745">IF(YEAR(M1745)&lt;&gt;YEAR(M1744),IF(O1744&gt;INDEX(Table2xAcq.1[],_xlfn.AGGREGATE(15,6,(ROW(Tableyear1[])-ROW(INDEX(Tableyear1[],1,1))+1)/(YEAR(Tableyear1[])=YEAR(M1744)),1)),P1744+(O1744-INDEX(Table2xAcq.1[],_xlfn.AGGREGATE(15,6,(ROW(Tableyear1[])-ROW(INDEX(Tableyear1[],1,1))+1)/(YEAR(Tableyear1[])=YEAR(M1744)),1)))*$C$25,P1744-MAX($Q$2:Q1744)*$C$19),P1744)*(1+Tbill_YTM)^(1/52)</f>
        <v/>
      </c>
      <c r="Q1745" s="72">
        <f>SUM(N1745:P1745)</f>
        <v/>
      </c>
      <c r="R1745" s="72">
        <f>IF(YEAR(M1745)&lt;&gt;YEAR(M1744), R1744*EXP($C$20/52)+(-MAX(Q$2:Q1744)*$C$19), R1744*EXP($C$20/52))</f>
        <v/>
      </c>
      <c r="S1745" s="73">
        <f>Q1745/-R1745</f>
        <v/>
      </c>
      <c r="T1745" s="67" t="n"/>
      <c r="U1745" s="67" t="n"/>
      <c r="V1745" s="67" t="n"/>
    </row>
    <row r="1746">
      <c r="H1746" s="104" t="n">
        <v>43528</v>
      </c>
      <c r="I1746" s="105" t="n">
        <v>7015.68994140625</v>
      </c>
      <c r="J1746" s="106" t="n">
        <v>20.1440238952636</v>
      </c>
      <c r="K1746" s="107">
        <f>K1745*(1+Tbill_YTM)^(1/52)</f>
        <v/>
      </c>
      <c r="L1746" s="67" t="n"/>
      <c r="M1746" s="104" t="n">
        <v>43528</v>
      </c>
      <c r="N1746" s="108">
        <f>N1745*($I1746/$I1745)</f>
        <v/>
      </c>
      <c r="O1746" s="108">
        <f t="array" ref="O1746">IF(YEAR(M1746)&lt;&gt;YEAR(M1745),IF(O1745&gt;INDEX(Table2xAcq.1[],_xlfn.AGGREGATE(15,6,(ROW(Tableyear1[])-ROW(INDEX(Tableyear1[],1,1))+1)/(YEAR(Tableyear1[])=YEAR(M1745)),1)),O1745-(O1745-INDEX(Table2xAcq.1[],_xlfn.AGGREGATE(15,6,(ROW(Tableyear1[])-ROW(INDEX(Tableyear1[],1,1))+1)/(YEAR(Tableyear1[])=YEAR(M1745)),1)))*$C$25,O1745+MAX($Q$2:Q1745)*$C$19),O1745)*($J1746/$J1745)</f>
        <v/>
      </c>
      <c r="P1746" s="108">
        <f t="array" ref="P1746">IF(YEAR(M1746)&lt;&gt;YEAR(M1745),IF(O1745&gt;INDEX(Table2xAcq.1[],_xlfn.AGGREGATE(15,6,(ROW(Tableyear1[])-ROW(INDEX(Tableyear1[],1,1))+1)/(YEAR(Tableyear1[])=YEAR(M1745)),1)),P1745+(O1745-INDEX(Table2xAcq.1[],_xlfn.AGGREGATE(15,6,(ROW(Tableyear1[])-ROW(INDEX(Tableyear1[],1,1))+1)/(YEAR(Tableyear1[])=YEAR(M1745)),1)))*$C$25,P1745-MAX($Q$2:Q1745)*$C$19),P1745)*(1+Tbill_YTM)^(1/52)</f>
        <v/>
      </c>
      <c r="Q1746" s="72">
        <f>SUM(N1746:P1746)</f>
        <v/>
      </c>
      <c r="R1746" s="72">
        <f>IF(YEAR(M1746)&lt;&gt;YEAR(M1745), R1745*EXP($C$20/52)+(-MAX(Q$2:Q1745)*$C$19), R1745*EXP($C$20/52))</f>
        <v/>
      </c>
      <c r="S1746" s="73">
        <f>Q1746/-R1746</f>
        <v/>
      </c>
      <c r="T1746" s="67" t="n"/>
      <c r="U1746" s="67" t="n"/>
      <c r="V1746" s="67" t="n"/>
    </row>
    <row r="1747">
      <c r="H1747" s="104" t="n">
        <v>43535</v>
      </c>
      <c r="I1747" s="105" t="n">
        <v>7306.990234375</v>
      </c>
      <c r="J1747" s="106" t="n">
        <v>21.8179626464843</v>
      </c>
      <c r="K1747" s="107">
        <f>K1746*(1+Tbill_YTM)^(1/52)</f>
        <v/>
      </c>
      <c r="L1747" s="67" t="n"/>
      <c r="M1747" s="104" t="n">
        <v>43535</v>
      </c>
      <c r="N1747" s="108">
        <f>N1746*($I1747/$I1746)</f>
        <v/>
      </c>
      <c r="O1747" s="108">
        <f t="array" ref="O1747">IF(YEAR(M1747)&lt;&gt;YEAR(M1746),IF(O1746&gt;INDEX(Table2xAcq.1[],_xlfn.AGGREGATE(15,6,(ROW(Tableyear1[])-ROW(INDEX(Tableyear1[],1,1))+1)/(YEAR(Tableyear1[])=YEAR(M1746)),1)),O1746-(O1746-INDEX(Table2xAcq.1[],_xlfn.AGGREGATE(15,6,(ROW(Tableyear1[])-ROW(INDEX(Tableyear1[],1,1))+1)/(YEAR(Tableyear1[])=YEAR(M1746)),1)))*$C$25,O1746+MAX($Q$2:Q1746)*$C$19),O1746)*($J1747/$J1746)</f>
        <v/>
      </c>
      <c r="P1747" s="108">
        <f t="array" ref="P1747">IF(YEAR(M1747)&lt;&gt;YEAR(M1746),IF(O1746&gt;INDEX(Table2xAcq.1[],_xlfn.AGGREGATE(15,6,(ROW(Tableyear1[])-ROW(INDEX(Tableyear1[],1,1))+1)/(YEAR(Tableyear1[])=YEAR(M1746)),1)),P1746+(O1746-INDEX(Table2xAcq.1[],_xlfn.AGGREGATE(15,6,(ROW(Tableyear1[])-ROW(INDEX(Tableyear1[],1,1))+1)/(YEAR(Tableyear1[])=YEAR(M1746)),1)))*$C$25,P1746-MAX($Q$2:Q1746)*$C$19),P1746)*(1+Tbill_YTM)^(1/52)</f>
        <v/>
      </c>
      <c r="Q1747" s="72">
        <f>SUM(N1747:P1747)</f>
        <v/>
      </c>
      <c r="R1747" s="72">
        <f>IF(YEAR(M1747)&lt;&gt;YEAR(M1746), R1746*EXP($C$20/52)+(-MAX(Q$2:Q1746)*$C$19), R1746*EXP($C$20/52))</f>
        <v/>
      </c>
      <c r="S1747" s="73">
        <f>Q1747/-R1747</f>
        <v/>
      </c>
      <c r="T1747" s="67" t="n"/>
      <c r="U1747" s="67" t="n"/>
      <c r="V1747" s="67" t="n"/>
    </row>
    <row r="1748">
      <c r="H1748" s="104" t="n">
        <v>43542</v>
      </c>
      <c r="I1748" s="105" t="n">
        <v>7326.06005859375</v>
      </c>
      <c r="J1748" s="106" t="n">
        <v>21.9117794036865</v>
      </c>
      <c r="K1748" s="107">
        <f>K1747*(1+Tbill_YTM)^(1/52)</f>
        <v/>
      </c>
      <c r="L1748" s="67" t="n"/>
      <c r="M1748" s="104" t="n">
        <v>43542</v>
      </c>
      <c r="N1748" s="108">
        <f>N1747*($I1748/$I1747)</f>
        <v/>
      </c>
      <c r="O1748" s="108">
        <f t="array" ref="O1748">IF(YEAR(M1748)&lt;&gt;YEAR(M1747),IF(O1747&gt;INDEX(Table2xAcq.1[],_xlfn.AGGREGATE(15,6,(ROW(Tableyear1[])-ROW(INDEX(Tableyear1[],1,1))+1)/(YEAR(Tableyear1[])=YEAR(M1747)),1)),O1747-(O1747-INDEX(Table2xAcq.1[],_xlfn.AGGREGATE(15,6,(ROW(Tableyear1[])-ROW(INDEX(Tableyear1[],1,1))+1)/(YEAR(Tableyear1[])=YEAR(M1747)),1)))*$C$25,O1747+MAX($Q$2:Q1747)*$C$19),O1747)*($J1748/$J1747)</f>
        <v/>
      </c>
      <c r="P1748" s="108">
        <f t="array" ref="P1748">IF(YEAR(M1748)&lt;&gt;YEAR(M1747),IF(O1747&gt;INDEX(Table2xAcq.1[],_xlfn.AGGREGATE(15,6,(ROW(Tableyear1[])-ROW(INDEX(Tableyear1[],1,1))+1)/(YEAR(Tableyear1[])=YEAR(M1747)),1)),P1747+(O1747-INDEX(Table2xAcq.1[],_xlfn.AGGREGATE(15,6,(ROW(Tableyear1[])-ROW(INDEX(Tableyear1[],1,1))+1)/(YEAR(Tableyear1[])=YEAR(M1747)),1)))*$C$25,P1747-MAX($Q$2:Q1747)*$C$19),P1747)*(1+Tbill_YTM)^(1/52)</f>
        <v/>
      </c>
      <c r="Q1748" s="72">
        <f>SUM(N1748:P1748)</f>
        <v/>
      </c>
      <c r="R1748" s="72">
        <f>IF(YEAR(M1748)&lt;&gt;YEAR(M1747), R1747*EXP($C$20/52)+(-MAX(Q$2:Q1747)*$C$19), R1747*EXP($C$20/52))</f>
        <v/>
      </c>
      <c r="S1748" s="73">
        <f>Q1748/-R1748</f>
        <v/>
      </c>
      <c r="T1748" s="67" t="n"/>
      <c r="U1748" s="67" t="n"/>
      <c r="V1748" s="67" t="n"/>
    </row>
    <row r="1749">
      <c r="H1749" s="104" t="n">
        <v>43549</v>
      </c>
      <c r="I1749" s="105" t="n">
        <v>7378.77001953125</v>
      </c>
      <c r="J1749" s="106" t="n">
        <v>22.2187576293945</v>
      </c>
      <c r="K1749" s="107">
        <f>K1748*(1+Tbill_YTM)^(1/52)</f>
        <v/>
      </c>
      <c r="L1749" s="67" t="n"/>
      <c r="M1749" s="104" t="n">
        <v>43549</v>
      </c>
      <c r="N1749" s="108">
        <f>N1748*($I1749/$I1748)</f>
        <v/>
      </c>
      <c r="O1749" s="108">
        <f t="array" ref="O1749">IF(YEAR(M1749)&lt;&gt;YEAR(M1748),IF(O1748&gt;INDEX(Table2xAcq.1[],_xlfn.AGGREGATE(15,6,(ROW(Tableyear1[])-ROW(INDEX(Tableyear1[],1,1))+1)/(YEAR(Tableyear1[])=YEAR(M1748)),1)),O1748-(O1748-INDEX(Table2xAcq.1[],_xlfn.AGGREGATE(15,6,(ROW(Tableyear1[])-ROW(INDEX(Tableyear1[],1,1))+1)/(YEAR(Tableyear1[])=YEAR(M1748)),1)))*$C$25,O1748+MAX($Q$2:Q1748)*$C$19),O1748)*($J1749/$J1748)</f>
        <v/>
      </c>
      <c r="P1749" s="108">
        <f t="array" ref="P1749">IF(YEAR(M1749)&lt;&gt;YEAR(M1748),IF(O1748&gt;INDEX(Table2xAcq.1[],_xlfn.AGGREGATE(15,6,(ROW(Tableyear1[])-ROW(INDEX(Tableyear1[],1,1))+1)/(YEAR(Tableyear1[])=YEAR(M1748)),1)),P1748+(O1748-INDEX(Table2xAcq.1[],_xlfn.AGGREGATE(15,6,(ROW(Tableyear1[])-ROW(INDEX(Tableyear1[],1,1))+1)/(YEAR(Tableyear1[])=YEAR(M1748)),1)))*$C$25,P1748-MAX($Q$2:Q1748)*$C$19),P1748)*(1+Tbill_YTM)^(1/52)</f>
        <v/>
      </c>
      <c r="Q1749" s="72">
        <f>SUM(N1749:P1749)</f>
        <v/>
      </c>
      <c r="R1749" s="72">
        <f>IF(YEAR(M1749)&lt;&gt;YEAR(M1748), R1748*EXP($C$20/52)+(-MAX(Q$2:Q1748)*$C$19), R1748*EXP($C$20/52))</f>
        <v/>
      </c>
      <c r="S1749" s="73">
        <f>Q1749/-R1749</f>
        <v/>
      </c>
      <c r="T1749" s="67" t="n"/>
      <c r="U1749" s="67" t="n"/>
      <c r="V1749" s="67" t="n"/>
    </row>
    <row r="1750">
      <c r="H1750" s="104" t="n">
        <v>43556</v>
      </c>
      <c r="I1750" s="105" t="n">
        <v>7578.83984375</v>
      </c>
      <c r="J1750" s="106" t="n">
        <v>23.4269199371337</v>
      </c>
      <c r="K1750" s="107">
        <f>K1749*(1+Tbill_YTM)^(1/52)</f>
        <v/>
      </c>
      <c r="L1750" s="67" t="n"/>
      <c r="M1750" s="104" t="n">
        <v>43556</v>
      </c>
      <c r="N1750" s="108">
        <f>N1749*($I1750/$I1749)</f>
        <v/>
      </c>
      <c r="O1750" s="108">
        <f t="array" ref="O1750">IF(YEAR(M1750)&lt;&gt;YEAR(M1749),IF(O1749&gt;INDEX(Table2xAcq.1[],_xlfn.AGGREGATE(15,6,(ROW(Tableyear1[])-ROW(INDEX(Tableyear1[],1,1))+1)/(YEAR(Tableyear1[])=YEAR(M1749)),1)),O1749-(O1749-INDEX(Table2xAcq.1[],_xlfn.AGGREGATE(15,6,(ROW(Tableyear1[])-ROW(INDEX(Tableyear1[],1,1))+1)/(YEAR(Tableyear1[])=YEAR(M1749)),1)))*$C$25,O1749+MAX($Q$2:Q1749)*$C$19),O1749)*($J1750/$J1749)</f>
        <v/>
      </c>
      <c r="P1750" s="108">
        <f t="array" ref="P1750">IF(YEAR(M1750)&lt;&gt;YEAR(M1749),IF(O1749&gt;INDEX(Table2xAcq.1[],_xlfn.AGGREGATE(15,6,(ROW(Tableyear1[])-ROW(INDEX(Tableyear1[],1,1))+1)/(YEAR(Tableyear1[])=YEAR(M1749)),1)),P1749+(O1749-INDEX(Table2xAcq.1[],_xlfn.AGGREGATE(15,6,(ROW(Tableyear1[])-ROW(INDEX(Tableyear1[],1,1))+1)/(YEAR(Tableyear1[])=YEAR(M1749)),1)))*$C$25,P1749-MAX($Q$2:Q1749)*$C$19),P1749)*(1+Tbill_YTM)^(1/52)</f>
        <v/>
      </c>
      <c r="Q1750" s="72">
        <f>SUM(N1750:P1750)</f>
        <v/>
      </c>
      <c r="R1750" s="72">
        <f>IF(YEAR(M1750)&lt;&gt;YEAR(M1749), R1749*EXP($C$20/52)+(-MAX(Q$2:Q1749)*$C$19), R1749*EXP($C$20/52))</f>
        <v/>
      </c>
      <c r="S1750" s="73">
        <f>Q1750/-R1750</f>
        <v/>
      </c>
      <c r="T1750" s="67" t="n"/>
      <c r="U1750" s="67" t="n"/>
      <c r="V1750" s="67" t="n"/>
    </row>
    <row r="1751">
      <c r="H1751" s="104" t="n">
        <v>43563</v>
      </c>
      <c r="I1751" s="105" t="n">
        <v>7628.14990234375</v>
      </c>
      <c r="J1751" s="106" t="n">
        <v>23.7110481262207</v>
      </c>
      <c r="K1751" s="107">
        <f>K1750*(1+Tbill_YTM)^(1/52)</f>
        <v/>
      </c>
      <c r="L1751" s="67" t="n"/>
      <c r="M1751" s="104" t="n">
        <v>43563</v>
      </c>
      <c r="N1751" s="108">
        <f>N1750*($I1751/$I1750)</f>
        <v/>
      </c>
      <c r="O1751" s="108">
        <f t="array" ref="O1751">IF(YEAR(M1751)&lt;&gt;YEAR(M1750),IF(O1750&gt;INDEX(Table2xAcq.1[],_xlfn.AGGREGATE(15,6,(ROW(Tableyear1[])-ROW(INDEX(Tableyear1[],1,1))+1)/(YEAR(Tableyear1[])=YEAR(M1750)),1)),O1750-(O1750-INDEX(Table2xAcq.1[],_xlfn.AGGREGATE(15,6,(ROW(Tableyear1[])-ROW(INDEX(Tableyear1[],1,1))+1)/(YEAR(Tableyear1[])=YEAR(M1750)),1)))*$C$25,O1750+MAX($Q$2:Q1750)*$C$19),O1750)*($J1751/$J1750)</f>
        <v/>
      </c>
      <c r="P1751" s="108">
        <f t="array" ref="P1751">IF(YEAR(M1751)&lt;&gt;YEAR(M1750),IF(O1750&gt;INDEX(Table2xAcq.1[],_xlfn.AGGREGATE(15,6,(ROW(Tableyear1[])-ROW(INDEX(Tableyear1[],1,1))+1)/(YEAR(Tableyear1[])=YEAR(M1750)),1)),P1750+(O1750-INDEX(Table2xAcq.1[],_xlfn.AGGREGATE(15,6,(ROW(Tableyear1[])-ROW(INDEX(Tableyear1[],1,1))+1)/(YEAR(Tableyear1[])=YEAR(M1750)),1)))*$C$25,P1750-MAX($Q$2:Q1750)*$C$19),P1750)*(1+Tbill_YTM)^(1/52)</f>
        <v/>
      </c>
      <c r="Q1751" s="72">
        <f>SUM(N1751:P1751)</f>
        <v/>
      </c>
      <c r="R1751" s="72">
        <f>IF(YEAR(M1751)&lt;&gt;YEAR(M1750), R1750*EXP($C$20/52)+(-MAX(Q$2:Q1750)*$C$19), R1750*EXP($C$20/52))</f>
        <v/>
      </c>
      <c r="S1751" s="73">
        <f>Q1751/-R1751</f>
        <v/>
      </c>
      <c r="T1751" s="67" t="n"/>
      <c r="U1751" s="67" t="n"/>
      <c r="V1751" s="67" t="n"/>
    </row>
    <row r="1752" ht="17.5" customHeight="1" s="15" thickBot="1">
      <c r="G1752" s="85" t="inlineStr">
        <is>
          <t>Full recovery</t>
        </is>
      </c>
      <c r="H1752" s="124" t="n">
        <v>43570</v>
      </c>
      <c r="I1752" s="125" t="n">
        <v>7689.72021484375</v>
      </c>
      <c r="J1752" s="106" t="n">
        <v>24.0865898132324</v>
      </c>
      <c r="K1752" s="107">
        <f>K1751*(1+Tbill_YTM)^(1/52)</f>
        <v/>
      </c>
      <c r="L1752" s="67" t="n"/>
      <c r="M1752" s="124" t="n">
        <v>43570</v>
      </c>
      <c r="N1752" s="108">
        <f>N1751*($I1752/$I1751)</f>
        <v/>
      </c>
      <c r="O1752" s="108">
        <f t="array" ref="O1752">IF(YEAR(M1752)&lt;&gt;YEAR(M1751),IF(O1751&gt;INDEX(Table2xAcq.1[],_xlfn.AGGREGATE(15,6,(ROW(Tableyear1[])-ROW(INDEX(Tableyear1[],1,1))+1)/(YEAR(Tableyear1[])=YEAR(M1751)),1)),O1751-(O1751-INDEX(Table2xAcq.1[],_xlfn.AGGREGATE(15,6,(ROW(Tableyear1[])-ROW(INDEX(Tableyear1[],1,1))+1)/(YEAR(Tableyear1[])=YEAR(M1751)),1)))*$C$25,O1751+MAX($Q$2:Q1751)*$C$19),O1751)*($J1752/$J1751)</f>
        <v/>
      </c>
      <c r="P1752" s="108">
        <f t="array" ref="P1752">IF(YEAR(M1752)&lt;&gt;YEAR(M1751),IF(O1751&gt;INDEX(Table2xAcq.1[],_xlfn.AGGREGATE(15,6,(ROW(Tableyear1[])-ROW(INDEX(Tableyear1[],1,1))+1)/(YEAR(Tableyear1[])=YEAR(M1751)),1)),P1751+(O1751-INDEX(Table2xAcq.1[],_xlfn.AGGREGATE(15,6,(ROW(Tableyear1[])-ROW(INDEX(Tableyear1[],1,1))+1)/(YEAR(Tableyear1[])=YEAR(M1751)),1)))*$C$25,P1751-MAX($Q$2:Q1751)*$C$19),P1751)*(1+Tbill_YTM)^(1/52)</f>
        <v/>
      </c>
      <c r="Q1752" s="72">
        <f>SUM(N1752:P1752)</f>
        <v/>
      </c>
      <c r="R1752" s="72">
        <f>IF(YEAR(M1752)&lt;&gt;YEAR(M1751), R1751*EXP($C$20/52)+(-MAX(Q$2:Q1751)*$C$19), R1751*EXP($C$20/52))</f>
        <v/>
      </c>
      <c r="S1752" s="73">
        <f>Q1752/-R1752</f>
        <v/>
      </c>
      <c r="T1752" s="67" t="n"/>
      <c r="U1752" s="67" t="n"/>
      <c r="V1752" s="67" t="n"/>
    </row>
    <row r="1753">
      <c r="H1753" s="104" t="n">
        <v>43577</v>
      </c>
      <c r="I1753" s="105" t="n">
        <v>7826.68017578125</v>
      </c>
      <c r="J1753" s="106" t="n">
        <v>24.9241466522216</v>
      </c>
      <c r="K1753" s="107">
        <f>K1752*(1+Tbill_YTM)^(1/52)</f>
        <v/>
      </c>
      <c r="L1753" s="67" t="n"/>
      <c r="M1753" s="104" t="n">
        <v>43577</v>
      </c>
      <c r="N1753" s="108">
        <f>N1752*($I1753/$I1752)</f>
        <v/>
      </c>
      <c r="O1753" s="108">
        <f t="array" ref="O1753">IF(YEAR(M1753)&lt;&gt;YEAR(M1752),IF(O1752&gt;INDEX(Table2xAcq.1[],_xlfn.AGGREGATE(15,6,(ROW(Tableyear1[])-ROW(INDEX(Tableyear1[],1,1))+1)/(YEAR(Tableyear1[])=YEAR(M1752)),1)),O1752-(O1752-INDEX(Table2xAcq.1[],_xlfn.AGGREGATE(15,6,(ROW(Tableyear1[])-ROW(INDEX(Tableyear1[],1,1))+1)/(YEAR(Tableyear1[])=YEAR(M1752)),1)))*$C$25,O1752+MAX($Q$2:Q1752)*$C$19),O1752)*($J1753/$J1752)</f>
        <v/>
      </c>
      <c r="P1753" s="108">
        <f t="array" ref="P1753">IF(YEAR(M1753)&lt;&gt;YEAR(M1752),IF(O1752&gt;INDEX(Table2xAcq.1[],_xlfn.AGGREGATE(15,6,(ROW(Tableyear1[])-ROW(INDEX(Tableyear1[],1,1))+1)/(YEAR(Tableyear1[])=YEAR(M1752)),1)),P1752+(O1752-INDEX(Table2xAcq.1[],_xlfn.AGGREGATE(15,6,(ROW(Tableyear1[])-ROW(INDEX(Tableyear1[],1,1))+1)/(YEAR(Tableyear1[])=YEAR(M1752)),1)))*$C$25,P1752-MAX($Q$2:Q1752)*$C$19),P1752)*(1+Tbill_YTM)^(1/52)</f>
        <v/>
      </c>
      <c r="Q1753" s="72">
        <f>SUM(N1753:P1753)</f>
        <v/>
      </c>
      <c r="R1753" s="72">
        <f>IF(YEAR(M1753)&lt;&gt;YEAR(M1752), R1752*EXP($C$20/52)+(-MAX(Q$2:Q1752)*$C$19), R1752*EXP($C$20/52))</f>
        <v/>
      </c>
      <c r="S1753" s="73">
        <f>Q1753/-R1753</f>
        <v/>
      </c>
      <c r="T1753" s="67" t="n"/>
      <c r="U1753" s="67" t="n"/>
      <c r="V1753" s="67" t="n"/>
    </row>
    <row r="1754">
      <c r="H1754" s="104" t="n">
        <v>43584</v>
      </c>
      <c r="I1754" s="105" t="n">
        <v>7845.72998046875</v>
      </c>
      <c r="J1754" s="106" t="n">
        <v>25.0130901336669</v>
      </c>
      <c r="K1754" s="107">
        <f>K1753*(1+Tbill_YTM)^(1/52)</f>
        <v/>
      </c>
      <c r="L1754" s="67" t="n"/>
      <c r="M1754" s="104" t="n">
        <v>43584</v>
      </c>
      <c r="N1754" s="108">
        <f>N1753*($I1754/$I1753)</f>
        <v/>
      </c>
      <c r="O1754" s="108">
        <f t="array" ref="O1754">IF(YEAR(M1754)&lt;&gt;YEAR(M1753),IF(O1753&gt;INDEX(Table2xAcq.1[],_xlfn.AGGREGATE(15,6,(ROW(Tableyear1[])-ROW(INDEX(Tableyear1[],1,1))+1)/(YEAR(Tableyear1[])=YEAR(M1753)),1)),O1753-(O1753-INDEX(Table2xAcq.1[],_xlfn.AGGREGATE(15,6,(ROW(Tableyear1[])-ROW(INDEX(Tableyear1[],1,1))+1)/(YEAR(Tableyear1[])=YEAR(M1753)),1)))*$C$25,O1753+MAX($Q$2:Q1753)*$C$19),O1753)*($J1754/$J1753)</f>
        <v/>
      </c>
      <c r="P1754" s="108">
        <f t="array" ref="P1754">IF(YEAR(M1754)&lt;&gt;YEAR(M1753),IF(O1753&gt;INDEX(Table2xAcq.1[],_xlfn.AGGREGATE(15,6,(ROW(Tableyear1[])-ROW(INDEX(Tableyear1[],1,1))+1)/(YEAR(Tableyear1[])=YEAR(M1753)),1)),P1753+(O1753-INDEX(Table2xAcq.1[],_xlfn.AGGREGATE(15,6,(ROW(Tableyear1[])-ROW(INDEX(Tableyear1[],1,1))+1)/(YEAR(Tableyear1[])=YEAR(M1753)),1)))*$C$25,P1753-MAX($Q$2:Q1753)*$C$19),P1753)*(1+Tbill_YTM)^(1/52)</f>
        <v/>
      </c>
      <c r="Q1754" s="72">
        <f>SUM(N1754:P1754)</f>
        <v/>
      </c>
      <c r="R1754" s="72">
        <f>IF(YEAR(M1754)&lt;&gt;YEAR(M1753), R1753*EXP($C$20/52)+(-MAX(Q$2:Q1753)*$C$19), R1753*EXP($C$20/52))</f>
        <v/>
      </c>
      <c r="S1754" s="73">
        <f>Q1754/-R1754</f>
        <v/>
      </c>
      <c r="T1754" s="67" t="n"/>
      <c r="U1754" s="67" t="n"/>
      <c r="V1754" s="67" t="n"/>
    </row>
    <row r="1755">
      <c r="H1755" s="104" t="n">
        <v>43591</v>
      </c>
      <c r="I1755" s="105" t="n">
        <v>7586.52978515625</v>
      </c>
      <c r="J1755" s="106" t="n">
        <v>23.4145622253417</v>
      </c>
      <c r="K1755" s="107">
        <f>K1754*(1+Tbill_YTM)^(1/52)</f>
        <v/>
      </c>
      <c r="L1755" s="67" t="n"/>
      <c r="M1755" s="104" t="n">
        <v>43591</v>
      </c>
      <c r="N1755" s="108">
        <f>N1754*($I1755/$I1754)</f>
        <v/>
      </c>
      <c r="O1755" s="108">
        <f t="array" ref="O1755">IF(YEAR(M1755)&lt;&gt;YEAR(M1754),IF(O1754&gt;INDEX(Table2xAcq.1[],_xlfn.AGGREGATE(15,6,(ROW(Tableyear1[])-ROW(INDEX(Tableyear1[],1,1))+1)/(YEAR(Tableyear1[])=YEAR(M1754)),1)),O1754-(O1754-INDEX(Table2xAcq.1[],_xlfn.AGGREGATE(15,6,(ROW(Tableyear1[])-ROW(INDEX(Tableyear1[],1,1))+1)/(YEAR(Tableyear1[])=YEAR(M1754)),1)))*$C$25,O1754+MAX($Q$2:Q1754)*$C$19),O1754)*($J1755/$J1754)</f>
        <v/>
      </c>
      <c r="P1755" s="108">
        <f t="array" ref="P1755">IF(YEAR(M1755)&lt;&gt;YEAR(M1754),IF(O1754&gt;INDEX(Table2xAcq.1[],_xlfn.AGGREGATE(15,6,(ROW(Tableyear1[])-ROW(INDEX(Tableyear1[],1,1))+1)/(YEAR(Tableyear1[])=YEAR(M1754)),1)),P1754+(O1754-INDEX(Table2xAcq.1[],_xlfn.AGGREGATE(15,6,(ROW(Tableyear1[])-ROW(INDEX(Tableyear1[],1,1))+1)/(YEAR(Tableyear1[])=YEAR(M1754)),1)))*$C$25,P1754-MAX($Q$2:Q1754)*$C$19),P1754)*(1+Tbill_YTM)^(1/52)</f>
        <v/>
      </c>
      <c r="Q1755" s="72">
        <f>SUM(N1755:P1755)</f>
        <v/>
      </c>
      <c r="R1755" s="72">
        <f>IF(YEAR(M1755)&lt;&gt;YEAR(M1754), R1754*EXP($C$20/52)+(-MAX(Q$2:Q1754)*$C$19), R1754*EXP($C$20/52))</f>
        <v/>
      </c>
      <c r="S1755" s="73">
        <f>Q1755/-R1755</f>
        <v/>
      </c>
      <c r="T1755" s="67" t="n"/>
      <c r="U1755" s="67" t="n"/>
      <c r="V1755" s="67" t="n"/>
    </row>
    <row r="1756">
      <c r="H1756" s="104" t="n">
        <v>43598</v>
      </c>
      <c r="I1756" s="105" t="n">
        <v>7503.68017578125</v>
      </c>
      <c r="J1756" s="106" t="n">
        <v>22.8463096618652</v>
      </c>
      <c r="K1756" s="107">
        <f>K1755*(1+Tbill_YTM)^(1/52)</f>
        <v/>
      </c>
      <c r="L1756" s="67" t="n"/>
      <c r="M1756" s="104" t="n">
        <v>43598</v>
      </c>
      <c r="N1756" s="108">
        <f>N1755*($I1756/$I1755)</f>
        <v/>
      </c>
      <c r="O1756" s="108">
        <f t="array" ref="O1756">IF(YEAR(M1756)&lt;&gt;YEAR(M1755),IF(O1755&gt;INDEX(Table2xAcq.1[],_xlfn.AGGREGATE(15,6,(ROW(Tableyear1[])-ROW(INDEX(Tableyear1[],1,1))+1)/(YEAR(Tableyear1[])=YEAR(M1755)),1)),O1755-(O1755-INDEX(Table2xAcq.1[],_xlfn.AGGREGATE(15,6,(ROW(Tableyear1[])-ROW(INDEX(Tableyear1[],1,1))+1)/(YEAR(Tableyear1[])=YEAR(M1755)),1)))*$C$25,O1755+MAX($Q$2:Q1755)*$C$19),O1755)*($J1756/$J1755)</f>
        <v/>
      </c>
      <c r="P1756" s="108">
        <f t="array" ref="P1756">IF(YEAR(M1756)&lt;&gt;YEAR(M1755),IF(O1755&gt;INDEX(Table2xAcq.1[],_xlfn.AGGREGATE(15,6,(ROW(Tableyear1[])-ROW(INDEX(Tableyear1[],1,1))+1)/(YEAR(Tableyear1[])=YEAR(M1755)),1)),P1755+(O1755-INDEX(Table2xAcq.1[],_xlfn.AGGREGATE(15,6,(ROW(Tableyear1[])-ROW(INDEX(Tableyear1[],1,1))+1)/(YEAR(Tableyear1[])=YEAR(M1755)),1)))*$C$25,P1755-MAX($Q$2:Q1755)*$C$19),P1755)*(1+Tbill_YTM)^(1/52)</f>
        <v/>
      </c>
      <c r="Q1756" s="72">
        <f>SUM(N1756:P1756)</f>
        <v/>
      </c>
      <c r="R1756" s="72">
        <f>IF(YEAR(M1756)&lt;&gt;YEAR(M1755), R1755*EXP($C$20/52)+(-MAX(Q$2:Q1755)*$C$19), R1755*EXP($C$20/52))</f>
        <v/>
      </c>
      <c r="S1756" s="73">
        <f>Q1756/-R1756</f>
        <v/>
      </c>
      <c r="T1756" s="67" t="n"/>
      <c r="U1756" s="67" t="n"/>
      <c r="V1756" s="67" t="n"/>
    </row>
    <row r="1757">
      <c r="H1757" s="104" t="n">
        <v>43605</v>
      </c>
      <c r="I1757" s="105" t="n">
        <v>7300.9599609375</v>
      </c>
      <c r="J1757" s="106" t="n">
        <v>21.6109714508056</v>
      </c>
      <c r="K1757" s="107">
        <f>K1756*(1+Tbill_YTM)^(1/52)</f>
        <v/>
      </c>
      <c r="L1757" s="67" t="n"/>
      <c r="M1757" s="104" t="n">
        <v>43605</v>
      </c>
      <c r="N1757" s="108">
        <f>N1756*($I1757/$I1756)</f>
        <v/>
      </c>
      <c r="O1757" s="108">
        <f t="array" ref="O1757">IF(YEAR(M1757)&lt;&gt;YEAR(M1756),IF(O1756&gt;INDEX(Table2xAcq.1[],_xlfn.AGGREGATE(15,6,(ROW(Tableyear1[])-ROW(INDEX(Tableyear1[],1,1))+1)/(YEAR(Tableyear1[])=YEAR(M1756)),1)),O1756-(O1756-INDEX(Table2xAcq.1[],_xlfn.AGGREGATE(15,6,(ROW(Tableyear1[])-ROW(INDEX(Tableyear1[],1,1))+1)/(YEAR(Tableyear1[])=YEAR(M1756)),1)))*$C$25,O1756+MAX($Q$2:Q1756)*$C$19),O1756)*($J1757/$J1756)</f>
        <v/>
      </c>
      <c r="P1757" s="108">
        <f t="array" ref="P1757">IF(YEAR(M1757)&lt;&gt;YEAR(M1756),IF(O1756&gt;INDEX(Table2xAcq.1[],_xlfn.AGGREGATE(15,6,(ROW(Tableyear1[])-ROW(INDEX(Tableyear1[],1,1))+1)/(YEAR(Tableyear1[])=YEAR(M1756)),1)),P1756+(O1756-INDEX(Table2xAcq.1[],_xlfn.AGGREGATE(15,6,(ROW(Tableyear1[])-ROW(INDEX(Tableyear1[],1,1))+1)/(YEAR(Tableyear1[])=YEAR(M1756)),1)))*$C$25,P1756-MAX($Q$2:Q1756)*$C$19),P1756)*(1+Tbill_YTM)^(1/52)</f>
        <v/>
      </c>
      <c r="Q1757" s="72">
        <f>SUM(N1757:P1757)</f>
        <v/>
      </c>
      <c r="R1757" s="72">
        <f>IF(YEAR(M1757)&lt;&gt;YEAR(M1756), R1756*EXP($C$20/52)+(-MAX(Q$2:Q1756)*$C$19), R1756*EXP($C$20/52))</f>
        <v/>
      </c>
      <c r="S1757" s="73">
        <f>Q1757/-R1757</f>
        <v/>
      </c>
      <c r="T1757" s="67" t="n"/>
      <c r="U1757" s="67" t="n"/>
      <c r="V1757" s="67" t="n"/>
    </row>
    <row r="1758">
      <c r="H1758" s="104" t="n">
        <v>43612</v>
      </c>
      <c r="I1758" s="105" t="n">
        <v>7127.9599609375</v>
      </c>
      <c r="J1758" s="106" t="n">
        <v>20.5732879638671</v>
      </c>
      <c r="K1758" s="107">
        <f>K1757*(1+Tbill_YTM)^(1/52)</f>
        <v/>
      </c>
      <c r="L1758" s="67" t="n"/>
      <c r="M1758" s="104" t="n">
        <v>43612</v>
      </c>
      <c r="N1758" s="108">
        <f>N1757*($I1758/$I1757)</f>
        <v/>
      </c>
      <c r="O1758" s="108">
        <f t="array" ref="O1758">IF(YEAR(M1758)&lt;&gt;YEAR(M1757),IF(O1757&gt;INDEX(Table2xAcq.1[],_xlfn.AGGREGATE(15,6,(ROW(Tableyear1[])-ROW(INDEX(Tableyear1[],1,1))+1)/(YEAR(Tableyear1[])=YEAR(M1757)),1)),O1757-(O1757-INDEX(Table2xAcq.1[],_xlfn.AGGREGATE(15,6,(ROW(Tableyear1[])-ROW(INDEX(Tableyear1[],1,1))+1)/(YEAR(Tableyear1[])=YEAR(M1757)),1)))*$C$25,O1757+MAX($Q$2:Q1757)*$C$19),O1757)*($J1758/$J1757)</f>
        <v/>
      </c>
      <c r="P1758" s="108">
        <f t="array" ref="P1758">IF(YEAR(M1758)&lt;&gt;YEAR(M1757),IF(O1757&gt;INDEX(Table2xAcq.1[],_xlfn.AGGREGATE(15,6,(ROW(Tableyear1[])-ROW(INDEX(Tableyear1[],1,1))+1)/(YEAR(Tableyear1[])=YEAR(M1757)),1)),P1757+(O1757-INDEX(Table2xAcq.1[],_xlfn.AGGREGATE(15,6,(ROW(Tableyear1[])-ROW(INDEX(Tableyear1[],1,1))+1)/(YEAR(Tableyear1[])=YEAR(M1757)),1)))*$C$25,P1757-MAX($Q$2:Q1757)*$C$19),P1757)*(1+Tbill_YTM)^(1/52)</f>
        <v/>
      </c>
      <c r="Q1758" s="72">
        <f>SUM(N1758:P1758)</f>
        <v/>
      </c>
      <c r="R1758" s="72">
        <f>IF(YEAR(M1758)&lt;&gt;YEAR(M1757), R1757*EXP($C$20/52)+(-MAX(Q$2:Q1757)*$C$19), R1757*EXP($C$20/52))</f>
        <v/>
      </c>
      <c r="S1758" s="73">
        <f>Q1758/-R1758</f>
        <v/>
      </c>
      <c r="T1758" s="67" t="n"/>
      <c r="U1758" s="67" t="n"/>
      <c r="V1758" s="67" t="n"/>
    </row>
    <row r="1759">
      <c r="H1759" s="104" t="n">
        <v>43619</v>
      </c>
      <c r="I1759" s="105" t="n">
        <v>7417.2900390625</v>
      </c>
      <c r="J1759" s="106" t="n">
        <v>22.2360515594482</v>
      </c>
      <c r="K1759" s="107">
        <f>K1758*(1+Tbill_YTM)^(1/52)</f>
        <v/>
      </c>
      <c r="L1759" s="67" t="n"/>
      <c r="M1759" s="104" t="n">
        <v>43619</v>
      </c>
      <c r="N1759" s="108">
        <f>N1758*($I1759/$I1758)</f>
        <v/>
      </c>
      <c r="O1759" s="108">
        <f t="array" ref="O1759">IF(YEAR(M1759)&lt;&gt;YEAR(M1758),IF(O1758&gt;INDEX(Table2xAcq.1[],_xlfn.AGGREGATE(15,6,(ROW(Tableyear1[])-ROW(INDEX(Tableyear1[],1,1))+1)/(YEAR(Tableyear1[])=YEAR(M1758)),1)),O1758-(O1758-INDEX(Table2xAcq.1[],_xlfn.AGGREGATE(15,6,(ROW(Tableyear1[])-ROW(INDEX(Tableyear1[],1,1))+1)/(YEAR(Tableyear1[])=YEAR(M1758)),1)))*$C$25,O1758+MAX($Q$2:Q1758)*$C$19),O1758)*($J1759/$J1758)</f>
        <v/>
      </c>
      <c r="P1759" s="108">
        <f t="array" ref="P1759">IF(YEAR(M1759)&lt;&gt;YEAR(M1758),IF(O1758&gt;INDEX(Table2xAcq.1[],_xlfn.AGGREGATE(15,6,(ROW(Tableyear1[])-ROW(INDEX(Tableyear1[],1,1))+1)/(YEAR(Tableyear1[])=YEAR(M1758)),1)),P1758+(O1758-INDEX(Table2xAcq.1[],_xlfn.AGGREGATE(15,6,(ROW(Tableyear1[])-ROW(INDEX(Tableyear1[],1,1))+1)/(YEAR(Tableyear1[])=YEAR(M1758)),1)))*$C$25,P1758-MAX($Q$2:Q1758)*$C$19),P1758)*(1+Tbill_YTM)^(1/52)</f>
        <v/>
      </c>
      <c r="Q1759" s="72">
        <f>SUM(N1759:P1759)</f>
        <v/>
      </c>
      <c r="R1759" s="72">
        <f>IF(YEAR(M1759)&lt;&gt;YEAR(M1758), R1758*EXP($C$20/52)+(-MAX(Q$2:Q1758)*$C$19), R1758*EXP($C$20/52))</f>
        <v/>
      </c>
      <c r="S1759" s="73">
        <f>Q1759/-R1759</f>
        <v/>
      </c>
      <c r="T1759" s="67" t="n"/>
      <c r="U1759" s="67" t="n"/>
      <c r="V1759" s="67" t="n"/>
    </row>
    <row r="1760">
      <c r="H1760" s="104" t="n">
        <v>43626</v>
      </c>
      <c r="I1760" s="105" t="n">
        <v>7479.10986328125</v>
      </c>
      <c r="J1760" s="106" t="n">
        <v>22.6066570281982</v>
      </c>
      <c r="K1760" s="107">
        <f>K1759*(1+Tbill_YTM)^(1/52)</f>
        <v/>
      </c>
      <c r="L1760" s="67" t="n"/>
      <c r="M1760" s="104" t="n">
        <v>43626</v>
      </c>
      <c r="N1760" s="108">
        <f>N1759*($I1760/$I1759)</f>
        <v/>
      </c>
      <c r="O1760" s="108">
        <f t="array" ref="O1760">IF(YEAR(M1760)&lt;&gt;YEAR(M1759),IF(O1759&gt;INDEX(Table2xAcq.1[],_xlfn.AGGREGATE(15,6,(ROW(Tableyear1[])-ROW(INDEX(Tableyear1[],1,1))+1)/(YEAR(Tableyear1[])=YEAR(M1759)),1)),O1759-(O1759-INDEX(Table2xAcq.1[],_xlfn.AGGREGATE(15,6,(ROW(Tableyear1[])-ROW(INDEX(Tableyear1[],1,1))+1)/(YEAR(Tableyear1[])=YEAR(M1759)),1)))*$C$25,O1759+MAX($Q$2:Q1759)*$C$19),O1759)*($J1760/$J1759)</f>
        <v/>
      </c>
      <c r="P1760" s="108">
        <f t="array" ref="P1760">IF(YEAR(M1760)&lt;&gt;YEAR(M1759),IF(O1759&gt;INDEX(Table2xAcq.1[],_xlfn.AGGREGATE(15,6,(ROW(Tableyear1[])-ROW(INDEX(Tableyear1[],1,1))+1)/(YEAR(Tableyear1[])=YEAR(M1759)),1)),P1759+(O1759-INDEX(Table2xAcq.1[],_xlfn.AGGREGATE(15,6,(ROW(Tableyear1[])-ROW(INDEX(Tableyear1[],1,1))+1)/(YEAR(Tableyear1[])=YEAR(M1759)),1)))*$C$25,P1759-MAX($Q$2:Q1759)*$C$19),P1759)*(1+Tbill_YTM)^(1/52)</f>
        <v/>
      </c>
      <c r="Q1760" s="72">
        <f>SUM(N1760:P1760)</f>
        <v/>
      </c>
      <c r="R1760" s="72">
        <f>IF(YEAR(M1760)&lt;&gt;YEAR(M1759), R1759*EXP($C$20/52)+(-MAX(Q$2:Q1759)*$C$19), R1759*EXP($C$20/52))</f>
        <v/>
      </c>
      <c r="S1760" s="73">
        <f>Q1760/-R1760</f>
        <v/>
      </c>
      <c r="T1760" s="67" t="n"/>
      <c r="U1760" s="67" t="n"/>
      <c r="V1760" s="67" t="n"/>
    </row>
    <row r="1761">
      <c r="H1761" s="104" t="n">
        <v>43633</v>
      </c>
      <c r="I1761" s="105" t="n">
        <v>7728.77978515625</v>
      </c>
      <c r="J1761" s="106" t="n">
        <v>24.1063518524169</v>
      </c>
      <c r="K1761" s="107">
        <f>K1760*(1+Tbill_YTM)^(1/52)</f>
        <v/>
      </c>
      <c r="L1761" s="67" t="n"/>
      <c r="M1761" s="104" t="n">
        <v>43633</v>
      </c>
      <c r="N1761" s="108">
        <f>N1760*($I1761/$I1760)</f>
        <v/>
      </c>
      <c r="O1761" s="108">
        <f t="array" ref="O1761">IF(YEAR(M1761)&lt;&gt;YEAR(M1760),IF(O1760&gt;INDEX(Table2xAcq.1[],_xlfn.AGGREGATE(15,6,(ROW(Tableyear1[])-ROW(INDEX(Tableyear1[],1,1))+1)/(YEAR(Tableyear1[])=YEAR(M1760)),1)),O1760-(O1760-INDEX(Table2xAcq.1[],_xlfn.AGGREGATE(15,6,(ROW(Tableyear1[])-ROW(INDEX(Tableyear1[],1,1))+1)/(YEAR(Tableyear1[])=YEAR(M1760)),1)))*$C$25,O1760+MAX($Q$2:Q1760)*$C$19),O1760)*($J1761/$J1760)</f>
        <v/>
      </c>
      <c r="P1761" s="108">
        <f t="array" ref="P1761">IF(YEAR(M1761)&lt;&gt;YEAR(M1760),IF(O1760&gt;INDEX(Table2xAcq.1[],_xlfn.AGGREGATE(15,6,(ROW(Tableyear1[])-ROW(INDEX(Tableyear1[],1,1))+1)/(YEAR(Tableyear1[])=YEAR(M1760)),1)),P1760+(O1760-INDEX(Table2xAcq.1[],_xlfn.AGGREGATE(15,6,(ROW(Tableyear1[])-ROW(INDEX(Tableyear1[],1,1))+1)/(YEAR(Tableyear1[])=YEAR(M1760)),1)))*$C$25,P1760-MAX($Q$2:Q1760)*$C$19),P1760)*(1+Tbill_YTM)^(1/52)</f>
        <v/>
      </c>
      <c r="Q1761" s="72">
        <f>SUM(N1761:P1761)</f>
        <v/>
      </c>
      <c r="R1761" s="72">
        <f>IF(YEAR(M1761)&lt;&gt;YEAR(M1760), R1760*EXP($C$20/52)+(-MAX(Q$2:Q1760)*$C$19), R1760*EXP($C$20/52))</f>
        <v/>
      </c>
      <c r="S1761" s="73">
        <f>Q1761/-R1761</f>
        <v/>
      </c>
      <c r="T1761" s="67" t="n"/>
      <c r="U1761" s="67" t="n"/>
      <c r="V1761" s="67" t="n"/>
    </row>
    <row r="1762">
      <c r="H1762" s="104" t="n">
        <v>43640</v>
      </c>
      <c r="I1762" s="105" t="n">
        <v>7671.080078125</v>
      </c>
      <c r="J1762" s="106" t="n">
        <v>23.7209281921386</v>
      </c>
      <c r="K1762" s="107">
        <f>K1761*(1+Tbill_YTM)^(1/52)</f>
        <v/>
      </c>
      <c r="L1762" s="67" t="n"/>
      <c r="M1762" s="104" t="n">
        <v>43640</v>
      </c>
      <c r="N1762" s="108">
        <f>N1761*($I1762/$I1761)</f>
        <v/>
      </c>
      <c r="O1762" s="108">
        <f t="array" ref="O1762">IF(YEAR(M1762)&lt;&gt;YEAR(M1761),IF(O1761&gt;INDEX(Table2xAcq.1[],_xlfn.AGGREGATE(15,6,(ROW(Tableyear1[])-ROW(INDEX(Tableyear1[],1,1))+1)/(YEAR(Tableyear1[])=YEAR(M1761)),1)),O1761-(O1761-INDEX(Table2xAcq.1[],_xlfn.AGGREGATE(15,6,(ROW(Tableyear1[])-ROW(INDEX(Tableyear1[],1,1))+1)/(YEAR(Tableyear1[])=YEAR(M1761)),1)))*$C$25,O1761+MAX($Q$2:Q1761)*$C$19),O1761)*($J1762/$J1761)</f>
        <v/>
      </c>
      <c r="P1762" s="108">
        <f t="array" ref="P1762">IF(YEAR(M1762)&lt;&gt;YEAR(M1761),IF(O1761&gt;INDEX(Table2xAcq.1[],_xlfn.AGGREGATE(15,6,(ROW(Tableyear1[])-ROW(INDEX(Tableyear1[],1,1))+1)/(YEAR(Tableyear1[])=YEAR(M1761)),1)),P1761+(O1761-INDEX(Table2xAcq.1[],_xlfn.AGGREGATE(15,6,(ROW(Tableyear1[])-ROW(INDEX(Tableyear1[],1,1))+1)/(YEAR(Tableyear1[])=YEAR(M1761)),1)))*$C$25,P1761-MAX($Q$2:Q1761)*$C$19),P1761)*(1+Tbill_YTM)^(1/52)</f>
        <v/>
      </c>
      <c r="Q1762" s="72">
        <f>SUM(N1762:P1762)</f>
        <v/>
      </c>
      <c r="R1762" s="72">
        <f>IF(YEAR(M1762)&lt;&gt;YEAR(M1761), R1761*EXP($C$20/52)+(-MAX(Q$2:Q1761)*$C$19), R1761*EXP($C$20/52))</f>
        <v/>
      </c>
      <c r="S1762" s="73">
        <f>Q1762/-R1762</f>
        <v/>
      </c>
      <c r="T1762" s="67" t="n"/>
      <c r="U1762" s="67" t="n"/>
      <c r="V1762" s="67" t="n"/>
    </row>
    <row r="1763">
      <c r="H1763" s="104" t="n">
        <v>43647</v>
      </c>
      <c r="I1763" s="105" t="n">
        <v>7841.2998046875</v>
      </c>
      <c r="J1763" s="106" t="n">
        <v>24.8110408782959</v>
      </c>
      <c r="K1763" s="107">
        <f>K1762*(1+Tbill_YTM)^(1/52)</f>
        <v/>
      </c>
      <c r="L1763" s="67" t="n"/>
      <c r="M1763" s="104" t="n">
        <v>43647</v>
      </c>
      <c r="N1763" s="108">
        <f>N1762*($I1763/$I1762)</f>
        <v/>
      </c>
      <c r="O1763" s="108">
        <f t="array" ref="O1763">IF(YEAR(M1763)&lt;&gt;YEAR(M1762),IF(O1762&gt;INDEX(Table2xAcq.1[],_xlfn.AGGREGATE(15,6,(ROW(Tableyear1[])-ROW(INDEX(Tableyear1[],1,1))+1)/(YEAR(Tableyear1[])=YEAR(M1762)),1)),O1762-(O1762-INDEX(Table2xAcq.1[],_xlfn.AGGREGATE(15,6,(ROW(Tableyear1[])-ROW(INDEX(Tableyear1[],1,1))+1)/(YEAR(Tableyear1[])=YEAR(M1762)),1)))*$C$25,O1762+MAX($Q$2:Q1762)*$C$19),O1762)*($J1763/$J1762)</f>
        <v/>
      </c>
      <c r="P1763" s="108">
        <f t="array" ref="P1763">IF(YEAR(M1763)&lt;&gt;YEAR(M1762),IF(O1762&gt;INDEX(Table2xAcq.1[],_xlfn.AGGREGATE(15,6,(ROW(Tableyear1[])-ROW(INDEX(Tableyear1[],1,1))+1)/(YEAR(Tableyear1[])=YEAR(M1762)),1)),P1762+(O1762-INDEX(Table2xAcq.1[],_xlfn.AGGREGATE(15,6,(ROW(Tableyear1[])-ROW(INDEX(Tableyear1[],1,1))+1)/(YEAR(Tableyear1[])=YEAR(M1762)),1)))*$C$25,P1762-MAX($Q$2:Q1762)*$C$19),P1762)*(1+Tbill_YTM)^(1/52)</f>
        <v/>
      </c>
      <c r="Q1763" s="72">
        <f>SUM(N1763:P1763)</f>
        <v/>
      </c>
      <c r="R1763" s="72">
        <f>IF(YEAR(M1763)&lt;&gt;YEAR(M1762), R1762*EXP($C$20/52)+(-MAX(Q$2:Q1762)*$C$19), R1762*EXP($C$20/52))</f>
        <v/>
      </c>
      <c r="S1763" s="73">
        <f>Q1763/-R1763</f>
        <v/>
      </c>
      <c r="T1763" s="67" t="n"/>
      <c r="U1763" s="67" t="n"/>
      <c r="V1763" s="67" t="n"/>
    </row>
    <row r="1764">
      <c r="H1764" s="104" t="n">
        <v>43654</v>
      </c>
      <c r="I1764" s="105" t="n">
        <v>7943.240234375</v>
      </c>
      <c r="J1764" s="106" t="n">
        <v>25.4240264892578</v>
      </c>
      <c r="K1764" s="107">
        <f>K1763*(1+Tbill_YTM)^(1/52)</f>
        <v/>
      </c>
      <c r="L1764" s="67" t="n"/>
      <c r="M1764" s="104" t="n">
        <v>43654</v>
      </c>
      <c r="N1764" s="108">
        <f>N1763*($I1764/$I1763)</f>
        <v/>
      </c>
      <c r="O1764" s="108">
        <f t="array" ref="O1764">IF(YEAR(M1764)&lt;&gt;YEAR(M1763),IF(O1763&gt;INDEX(Table2xAcq.1[],_xlfn.AGGREGATE(15,6,(ROW(Tableyear1[])-ROW(INDEX(Tableyear1[],1,1))+1)/(YEAR(Tableyear1[])=YEAR(M1763)),1)),O1763-(O1763-INDEX(Table2xAcq.1[],_xlfn.AGGREGATE(15,6,(ROW(Tableyear1[])-ROW(INDEX(Tableyear1[],1,1))+1)/(YEAR(Tableyear1[])=YEAR(M1763)),1)))*$C$25,O1763+MAX($Q$2:Q1763)*$C$19),O1763)*($J1764/$J1763)</f>
        <v/>
      </c>
      <c r="P1764" s="108">
        <f t="array" ref="P1764">IF(YEAR(M1764)&lt;&gt;YEAR(M1763),IF(O1763&gt;INDEX(Table2xAcq.1[],_xlfn.AGGREGATE(15,6,(ROW(Tableyear1[])-ROW(INDEX(Tableyear1[],1,1))+1)/(YEAR(Tableyear1[])=YEAR(M1763)),1)),P1763+(O1763-INDEX(Table2xAcq.1[],_xlfn.AGGREGATE(15,6,(ROW(Tableyear1[])-ROW(INDEX(Tableyear1[],1,1))+1)/(YEAR(Tableyear1[])=YEAR(M1763)),1)))*$C$25,P1763-MAX($Q$2:Q1763)*$C$19),P1763)*(1+Tbill_YTM)^(1/52)</f>
        <v/>
      </c>
      <c r="Q1764" s="72">
        <f>SUM(N1764:P1764)</f>
        <v/>
      </c>
      <c r="R1764" s="72">
        <f>IF(YEAR(M1764)&lt;&gt;YEAR(M1763), R1763*EXP($C$20/52)+(-MAX(Q$2:Q1763)*$C$19), R1763*EXP($C$20/52))</f>
        <v/>
      </c>
      <c r="S1764" s="73">
        <f>Q1764/-R1764</f>
        <v/>
      </c>
      <c r="T1764" s="67" t="n"/>
      <c r="U1764" s="67" t="n"/>
      <c r="V1764" s="67" t="n"/>
    </row>
    <row r="1765">
      <c r="H1765" s="104" t="n">
        <v>43661</v>
      </c>
      <c r="I1765" s="105" t="n">
        <v>7834.89990234375</v>
      </c>
      <c r="J1765" s="106" t="n">
        <v>24.719591140747</v>
      </c>
      <c r="K1765" s="107">
        <f>K1764*(1+Tbill_YTM)^(1/52)</f>
        <v/>
      </c>
      <c r="L1765" s="67" t="n"/>
      <c r="M1765" s="104" t="n">
        <v>43661</v>
      </c>
      <c r="N1765" s="108">
        <f>N1764*($I1765/$I1764)</f>
        <v/>
      </c>
      <c r="O1765" s="108">
        <f t="array" ref="O1765">IF(YEAR(M1765)&lt;&gt;YEAR(M1764),IF(O1764&gt;INDEX(Table2xAcq.1[],_xlfn.AGGREGATE(15,6,(ROW(Tableyear1[])-ROW(INDEX(Tableyear1[],1,1))+1)/(YEAR(Tableyear1[])=YEAR(M1764)),1)),O1764-(O1764-INDEX(Table2xAcq.1[],_xlfn.AGGREGATE(15,6,(ROW(Tableyear1[])-ROW(INDEX(Tableyear1[],1,1))+1)/(YEAR(Tableyear1[])=YEAR(M1764)),1)))*$C$25,O1764+MAX($Q$2:Q1764)*$C$19),O1764)*($J1765/$J1764)</f>
        <v/>
      </c>
      <c r="P1765" s="108">
        <f t="array" ref="P1765">IF(YEAR(M1765)&lt;&gt;YEAR(M1764),IF(O1764&gt;INDEX(Table2xAcq.1[],_xlfn.AGGREGATE(15,6,(ROW(Tableyear1[])-ROW(INDEX(Tableyear1[],1,1))+1)/(YEAR(Tableyear1[])=YEAR(M1764)),1)),P1764+(O1764-INDEX(Table2xAcq.1[],_xlfn.AGGREGATE(15,6,(ROW(Tableyear1[])-ROW(INDEX(Tableyear1[],1,1))+1)/(YEAR(Tableyear1[])=YEAR(M1764)),1)))*$C$25,P1764-MAX($Q$2:Q1764)*$C$19),P1764)*(1+Tbill_YTM)^(1/52)</f>
        <v/>
      </c>
      <c r="Q1765" s="72">
        <f>SUM(N1765:P1765)</f>
        <v/>
      </c>
      <c r="R1765" s="72">
        <f>IF(YEAR(M1765)&lt;&gt;YEAR(M1764), R1764*EXP($C$20/52)+(-MAX(Q$2:Q1764)*$C$19), R1764*EXP($C$20/52))</f>
        <v/>
      </c>
      <c r="S1765" s="73">
        <f>Q1765/-R1765</f>
        <v/>
      </c>
      <c r="T1765" s="67" t="n"/>
      <c r="U1765" s="67" t="n"/>
      <c r="V1765" s="67" t="n"/>
    </row>
    <row r="1766">
      <c r="H1766" s="104" t="n">
        <v>43668</v>
      </c>
      <c r="I1766" s="105" t="n">
        <v>8016.9501953125</v>
      </c>
      <c r="J1766" s="106" t="n">
        <v>25.82444190979</v>
      </c>
      <c r="K1766" s="107">
        <f>K1765*(1+Tbill_YTM)^(1/52)</f>
        <v/>
      </c>
      <c r="L1766" s="67" t="n"/>
      <c r="M1766" s="104" t="n">
        <v>43668</v>
      </c>
      <c r="N1766" s="108">
        <f>N1765*($I1766/$I1765)</f>
        <v/>
      </c>
      <c r="O1766" s="108">
        <f t="array" ref="O1766">IF(YEAR(M1766)&lt;&gt;YEAR(M1765),IF(O1765&gt;INDEX(Table2xAcq.1[],_xlfn.AGGREGATE(15,6,(ROW(Tableyear1[])-ROW(INDEX(Tableyear1[],1,1))+1)/(YEAR(Tableyear1[])=YEAR(M1765)),1)),O1765-(O1765-INDEX(Table2xAcq.1[],_xlfn.AGGREGATE(15,6,(ROW(Tableyear1[])-ROW(INDEX(Tableyear1[],1,1))+1)/(YEAR(Tableyear1[])=YEAR(M1765)),1)))*$C$25,O1765+MAX($Q$2:Q1765)*$C$19),O1765)*($J1766/$J1765)</f>
        <v/>
      </c>
      <c r="P1766" s="108">
        <f t="array" ref="P1766">IF(YEAR(M1766)&lt;&gt;YEAR(M1765),IF(O1765&gt;INDEX(Table2xAcq.1[],_xlfn.AGGREGATE(15,6,(ROW(Tableyear1[])-ROW(INDEX(Tableyear1[],1,1))+1)/(YEAR(Tableyear1[])=YEAR(M1765)),1)),P1765+(O1765-INDEX(Table2xAcq.1[],_xlfn.AGGREGATE(15,6,(ROW(Tableyear1[])-ROW(INDEX(Tableyear1[],1,1))+1)/(YEAR(Tableyear1[])=YEAR(M1765)),1)))*$C$25,P1765-MAX($Q$2:Q1765)*$C$19),P1765)*(1+Tbill_YTM)^(1/52)</f>
        <v/>
      </c>
      <c r="Q1766" s="72">
        <f>SUM(N1766:P1766)</f>
        <v/>
      </c>
      <c r="R1766" s="72">
        <f>IF(YEAR(M1766)&lt;&gt;YEAR(M1765), R1765*EXP($C$20/52)+(-MAX(Q$2:Q1765)*$C$19), R1765*EXP($C$20/52))</f>
        <v/>
      </c>
      <c r="S1766" s="73">
        <f>Q1766/-R1766</f>
        <v/>
      </c>
      <c r="T1766" s="67" t="n"/>
      <c r="U1766" s="67" t="n"/>
      <c r="V1766" s="67" t="n"/>
    </row>
    <row r="1767">
      <c r="H1767" s="104" t="n">
        <v>43675</v>
      </c>
      <c r="I1767" s="105" t="n">
        <v>7692.7998046875</v>
      </c>
      <c r="J1767" s="106" t="n">
        <v>23.7630367279052</v>
      </c>
      <c r="K1767" s="107">
        <f>K1766*(1+Tbill_YTM)^(1/52)</f>
        <v/>
      </c>
      <c r="L1767" s="67" t="n"/>
      <c r="M1767" s="104" t="n">
        <v>43675</v>
      </c>
      <c r="N1767" s="108">
        <f>N1766*($I1767/$I1766)</f>
        <v/>
      </c>
      <c r="O1767" s="108">
        <f t="array" ref="O1767">IF(YEAR(M1767)&lt;&gt;YEAR(M1766),IF(O1766&gt;INDEX(Table2xAcq.1[],_xlfn.AGGREGATE(15,6,(ROW(Tableyear1[])-ROW(INDEX(Tableyear1[],1,1))+1)/(YEAR(Tableyear1[])=YEAR(M1766)),1)),O1766-(O1766-INDEX(Table2xAcq.1[],_xlfn.AGGREGATE(15,6,(ROW(Tableyear1[])-ROW(INDEX(Tableyear1[],1,1))+1)/(YEAR(Tableyear1[])=YEAR(M1766)),1)))*$C$25,O1766+MAX($Q$2:Q1766)*$C$19),O1766)*($J1767/$J1766)</f>
        <v/>
      </c>
      <c r="P1767" s="108">
        <f t="array" ref="P1767">IF(YEAR(M1767)&lt;&gt;YEAR(M1766),IF(O1766&gt;INDEX(Table2xAcq.1[],_xlfn.AGGREGATE(15,6,(ROW(Tableyear1[])-ROW(INDEX(Tableyear1[],1,1))+1)/(YEAR(Tableyear1[])=YEAR(M1766)),1)),P1766+(O1766-INDEX(Table2xAcq.1[],_xlfn.AGGREGATE(15,6,(ROW(Tableyear1[])-ROW(INDEX(Tableyear1[],1,1))+1)/(YEAR(Tableyear1[])=YEAR(M1766)),1)))*$C$25,P1766-MAX($Q$2:Q1766)*$C$19),P1766)*(1+Tbill_YTM)^(1/52)</f>
        <v/>
      </c>
      <c r="Q1767" s="72">
        <f>SUM(N1767:P1767)</f>
        <v/>
      </c>
      <c r="R1767" s="72">
        <f>IF(YEAR(M1767)&lt;&gt;YEAR(M1766), R1766*EXP($C$20/52)+(-MAX(Q$2:Q1766)*$C$19), R1766*EXP($C$20/52))</f>
        <v/>
      </c>
      <c r="S1767" s="73">
        <f>Q1767/-R1767</f>
        <v/>
      </c>
      <c r="T1767" s="67" t="n"/>
      <c r="U1767" s="67" t="n"/>
      <c r="V1767" s="67" t="n"/>
    </row>
    <row r="1768">
      <c r="H1768" s="104" t="n">
        <v>43682</v>
      </c>
      <c r="I1768" s="105" t="n">
        <v>7646.27001953125</v>
      </c>
      <c r="J1768" s="106" t="n">
        <v>23.4614868164062</v>
      </c>
      <c r="K1768" s="107">
        <f>K1767*(1+Tbill_YTM)^(1/52)</f>
        <v/>
      </c>
      <c r="L1768" s="67" t="n"/>
      <c r="M1768" s="104" t="n">
        <v>43682</v>
      </c>
      <c r="N1768" s="108">
        <f>N1767*($I1768/$I1767)</f>
        <v/>
      </c>
      <c r="O1768" s="108">
        <f t="array" ref="O1768">IF(YEAR(M1768)&lt;&gt;YEAR(M1767),IF(O1767&gt;INDEX(Table2xAcq.1[],_xlfn.AGGREGATE(15,6,(ROW(Tableyear1[])-ROW(INDEX(Tableyear1[],1,1))+1)/(YEAR(Tableyear1[])=YEAR(M1767)),1)),O1767-(O1767-INDEX(Table2xAcq.1[],_xlfn.AGGREGATE(15,6,(ROW(Tableyear1[])-ROW(INDEX(Tableyear1[],1,1))+1)/(YEAR(Tableyear1[])=YEAR(M1767)),1)))*$C$25,O1767+MAX($Q$2:Q1767)*$C$19),O1767)*($J1768/$J1767)</f>
        <v/>
      </c>
      <c r="P1768" s="108">
        <f t="array" ref="P1768">IF(YEAR(M1768)&lt;&gt;YEAR(M1767),IF(O1767&gt;INDEX(Table2xAcq.1[],_xlfn.AGGREGATE(15,6,(ROW(Tableyear1[])-ROW(INDEX(Tableyear1[],1,1))+1)/(YEAR(Tableyear1[])=YEAR(M1767)),1)),P1767+(O1767-INDEX(Table2xAcq.1[],_xlfn.AGGREGATE(15,6,(ROW(Tableyear1[])-ROW(INDEX(Tableyear1[],1,1))+1)/(YEAR(Tableyear1[])=YEAR(M1767)),1)))*$C$25,P1767-MAX($Q$2:Q1767)*$C$19),P1767)*(1+Tbill_YTM)^(1/52)</f>
        <v/>
      </c>
      <c r="Q1768" s="72">
        <f>SUM(N1768:P1768)</f>
        <v/>
      </c>
      <c r="R1768" s="72">
        <f>IF(YEAR(M1768)&lt;&gt;YEAR(M1767), R1767*EXP($C$20/52)+(-MAX(Q$2:Q1767)*$C$19), R1767*EXP($C$20/52))</f>
        <v/>
      </c>
      <c r="S1768" s="73">
        <f>Q1768/-R1768</f>
        <v/>
      </c>
      <c r="T1768" s="67" t="n"/>
      <c r="U1768" s="67" t="n"/>
      <c r="V1768" s="67" t="n"/>
    </row>
    <row r="1769">
      <c r="H1769" s="104" t="n">
        <v>43689</v>
      </c>
      <c r="I1769" s="105" t="n">
        <v>7604.10986328125</v>
      </c>
      <c r="J1769" s="106" t="n">
        <v>23.1451110839843</v>
      </c>
      <c r="K1769" s="107">
        <f>K1768*(1+Tbill_YTM)^(1/52)</f>
        <v/>
      </c>
      <c r="L1769" s="67" t="n"/>
      <c r="M1769" s="104" t="n">
        <v>43689</v>
      </c>
      <c r="N1769" s="108">
        <f>N1768*($I1769/$I1768)</f>
        <v/>
      </c>
      <c r="O1769" s="108">
        <f t="array" ref="O1769">IF(YEAR(M1769)&lt;&gt;YEAR(M1768),IF(O1768&gt;INDEX(Table2xAcq.1[],_xlfn.AGGREGATE(15,6,(ROW(Tableyear1[])-ROW(INDEX(Tableyear1[],1,1))+1)/(YEAR(Tableyear1[])=YEAR(M1768)),1)),O1768-(O1768-INDEX(Table2xAcq.1[],_xlfn.AGGREGATE(15,6,(ROW(Tableyear1[])-ROW(INDEX(Tableyear1[],1,1))+1)/(YEAR(Tableyear1[])=YEAR(M1768)),1)))*$C$25,O1768+MAX($Q$2:Q1768)*$C$19),O1768)*($J1769/$J1768)</f>
        <v/>
      </c>
      <c r="P1769" s="108">
        <f t="array" ref="P1769">IF(YEAR(M1769)&lt;&gt;YEAR(M1768),IF(O1768&gt;INDEX(Table2xAcq.1[],_xlfn.AGGREGATE(15,6,(ROW(Tableyear1[])-ROW(INDEX(Tableyear1[],1,1))+1)/(YEAR(Tableyear1[])=YEAR(M1768)),1)),P1768+(O1768-INDEX(Table2xAcq.1[],_xlfn.AGGREGATE(15,6,(ROW(Tableyear1[])-ROW(INDEX(Tableyear1[],1,1))+1)/(YEAR(Tableyear1[])=YEAR(M1768)),1)))*$C$25,P1768-MAX($Q$2:Q1768)*$C$19),P1768)*(1+Tbill_YTM)^(1/52)</f>
        <v/>
      </c>
      <c r="Q1769" s="72">
        <f>SUM(N1769:P1769)</f>
        <v/>
      </c>
      <c r="R1769" s="72">
        <f>IF(YEAR(M1769)&lt;&gt;YEAR(M1768), R1768*EXP($C$20/52)+(-MAX(Q$2:Q1768)*$C$19), R1768*EXP($C$20/52))</f>
        <v/>
      </c>
      <c r="S1769" s="73">
        <f>Q1769/-R1769</f>
        <v/>
      </c>
      <c r="T1769" s="67" t="n"/>
      <c r="U1769" s="67" t="n"/>
      <c r="V1769" s="67" t="n"/>
    </row>
    <row r="1770">
      <c r="H1770" s="104" t="n">
        <v>43696</v>
      </c>
      <c r="I1770" s="105" t="n">
        <v>7464.990234375</v>
      </c>
      <c r="J1770" s="106" t="n">
        <v>22.2849540710449</v>
      </c>
      <c r="K1770" s="107">
        <f>K1769*(1+Tbill_YTM)^(1/52)</f>
        <v/>
      </c>
      <c r="L1770" s="67" t="n"/>
      <c r="M1770" s="104" t="n">
        <v>43696</v>
      </c>
      <c r="N1770" s="108">
        <f>N1769*($I1770/$I1769)</f>
        <v/>
      </c>
      <c r="O1770" s="108">
        <f t="array" ref="O1770">IF(YEAR(M1770)&lt;&gt;YEAR(M1769),IF(O1769&gt;INDEX(Table2xAcq.1[],_xlfn.AGGREGATE(15,6,(ROW(Tableyear1[])-ROW(INDEX(Tableyear1[],1,1))+1)/(YEAR(Tableyear1[])=YEAR(M1769)),1)),O1769-(O1769-INDEX(Table2xAcq.1[],_xlfn.AGGREGATE(15,6,(ROW(Tableyear1[])-ROW(INDEX(Tableyear1[],1,1))+1)/(YEAR(Tableyear1[])=YEAR(M1769)),1)))*$C$25,O1769+MAX($Q$2:Q1769)*$C$19),O1769)*($J1770/$J1769)</f>
        <v/>
      </c>
      <c r="P1770" s="108">
        <f t="array" ref="P1770">IF(YEAR(M1770)&lt;&gt;YEAR(M1769),IF(O1769&gt;INDEX(Table2xAcq.1[],_xlfn.AGGREGATE(15,6,(ROW(Tableyear1[])-ROW(INDEX(Tableyear1[],1,1))+1)/(YEAR(Tableyear1[])=YEAR(M1769)),1)),P1769+(O1769-INDEX(Table2xAcq.1[],_xlfn.AGGREGATE(15,6,(ROW(Tableyear1[])-ROW(INDEX(Tableyear1[],1,1))+1)/(YEAR(Tableyear1[])=YEAR(M1769)),1)))*$C$25,P1769-MAX($Q$2:Q1769)*$C$19),P1769)*(1+Tbill_YTM)^(1/52)</f>
        <v/>
      </c>
      <c r="Q1770" s="72">
        <f>SUM(N1770:P1770)</f>
        <v/>
      </c>
      <c r="R1770" s="72">
        <f>IF(YEAR(M1770)&lt;&gt;YEAR(M1769), R1769*EXP($C$20/52)+(-MAX(Q$2:Q1769)*$C$19), R1769*EXP($C$20/52))</f>
        <v/>
      </c>
      <c r="S1770" s="73">
        <f>Q1770/-R1770</f>
        <v/>
      </c>
      <c r="T1770" s="67" t="n"/>
      <c r="U1770" s="67" t="n"/>
      <c r="V1770" s="67" t="n"/>
    </row>
    <row r="1771">
      <c r="H1771" s="104" t="n">
        <v>43703</v>
      </c>
      <c r="I1771" s="105" t="n">
        <v>7691</v>
      </c>
      <c r="J1771" s="106" t="n">
        <v>23.5875415802001</v>
      </c>
      <c r="K1771" s="107">
        <f>K1770*(1+Tbill_YTM)^(1/52)</f>
        <v/>
      </c>
      <c r="L1771" s="67" t="n"/>
      <c r="M1771" s="104" t="n">
        <v>43703</v>
      </c>
      <c r="N1771" s="108">
        <f>N1770*($I1771/$I1770)</f>
        <v/>
      </c>
      <c r="O1771" s="108">
        <f t="array" ref="O1771">IF(YEAR(M1771)&lt;&gt;YEAR(M1770),IF(O1770&gt;INDEX(Table2xAcq.1[],_xlfn.AGGREGATE(15,6,(ROW(Tableyear1[])-ROW(INDEX(Tableyear1[],1,1))+1)/(YEAR(Tableyear1[])=YEAR(M1770)),1)),O1770-(O1770-INDEX(Table2xAcq.1[],_xlfn.AGGREGATE(15,6,(ROW(Tableyear1[])-ROW(INDEX(Tableyear1[],1,1))+1)/(YEAR(Tableyear1[])=YEAR(M1770)),1)))*$C$25,O1770+MAX($Q$2:Q1770)*$C$19),O1770)*($J1771/$J1770)</f>
        <v/>
      </c>
      <c r="P1771" s="108">
        <f t="array" ref="P1771">IF(YEAR(M1771)&lt;&gt;YEAR(M1770),IF(O1770&gt;INDEX(Table2xAcq.1[],_xlfn.AGGREGATE(15,6,(ROW(Tableyear1[])-ROW(INDEX(Tableyear1[],1,1))+1)/(YEAR(Tableyear1[])=YEAR(M1770)),1)),P1770+(O1770-INDEX(Table2xAcq.1[],_xlfn.AGGREGATE(15,6,(ROW(Tableyear1[])-ROW(INDEX(Tableyear1[],1,1))+1)/(YEAR(Tableyear1[])=YEAR(M1770)),1)))*$C$25,P1770-MAX($Q$2:Q1770)*$C$19),P1770)*(1+Tbill_YTM)^(1/52)</f>
        <v/>
      </c>
      <c r="Q1771" s="72">
        <f>SUM(N1771:P1771)</f>
        <v/>
      </c>
      <c r="R1771" s="72">
        <f>IF(YEAR(M1771)&lt;&gt;YEAR(M1770), R1770*EXP($C$20/52)+(-MAX(Q$2:Q1770)*$C$19), R1770*EXP($C$20/52))</f>
        <v/>
      </c>
      <c r="S1771" s="73">
        <f>Q1771/-R1771</f>
        <v/>
      </c>
      <c r="T1771" s="67" t="n"/>
      <c r="U1771" s="67" t="n"/>
      <c r="V1771" s="67" t="n"/>
    </row>
    <row r="1772">
      <c r="H1772" s="104" t="n">
        <v>43710</v>
      </c>
      <c r="I1772" s="105" t="n">
        <v>7852.5400390625</v>
      </c>
      <c r="J1772" s="106" t="n">
        <v>24.6058883666992</v>
      </c>
      <c r="K1772" s="107">
        <f>K1771*(1+Tbill_YTM)^(1/52)</f>
        <v/>
      </c>
      <c r="L1772" s="67" t="n"/>
      <c r="M1772" s="104" t="n">
        <v>43710</v>
      </c>
      <c r="N1772" s="108">
        <f>N1771*($I1772/$I1771)</f>
        <v/>
      </c>
      <c r="O1772" s="108">
        <f t="array" ref="O1772">IF(YEAR(M1772)&lt;&gt;YEAR(M1771),IF(O1771&gt;INDEX(Table2xAcq.1[],_xlfn.AGGREGATE(15,6,(ROW(Tableyear1[])-ROW(INDEX(Tableyear1[],1,1))+1)/(YEAR(Tableyear1[])=YEAR(M1771)),1)),O1771-(O1771-INDEX(Table2xAcq.1[],_xlfn.AGGREGATE(15,6,(ROW(Tableyear1[])-ROW(INDEX(Tableyear1[],1,1))+1)/(YEAR(Tableyear1[])=YEAR(M1771)),1)))*$C$25,O1771+MAX($Q$2:Q1771)*$C$19),O1771)*($J1772/$J1771)</f>
        <v/>
      </c>
      <c r="P1772" s="108">
        <f t="array" ref="P1772">IF(YEAR(M1772)&lt;&gt;YEAR(M1771),IF(O1771&gt;INDEX(Table2xAcq.1[],_xlfn.AGGREGATE(15,6,(ROW(Tableyear1[])-ROW(INDEX(Tableyear1[],1,1))+1)/(YEAR(Tableyear1[])=YEAR(M1771)),1)),P1771+(O1771-INDEX(Table2xAcq.1[],_xlfn.AGGREGATE(15,6,(ROW(Tableyear1[])-ROW(INDEX(Tableyear1[],1,1))+1)/(YEAR(Tableyear1[])=YEAR(M1771)),1)))*$C$25,P1771-MAX($Q$2:Q1771)*$C$19),P1771)*(1+Tbill_YTM)^(1/52)</f>
        <v/>
      </c>
      <c r="Q1772" s="72">
        <f>SUM(N1772:P1772)</f>
        <v/>
      </c>
      <c r="R1772" s="72">
        <f>IF(YEAR(M1772)&lt;&gt;YEAR(M1771), R1771*EXP($C$20/52)+(-MAX(Q$2:Q1771)*$C$19), R1771*EXP($C$20/52))</f>
        <v/>
      </c>
      <c r="S1772" s="73">
        <f>Q1772/-R1772</f>
        <v/>
      </c>
      <c r="T1772" s="67" t="n"/>
      <c r="U1772" s="67" t="n"/>
      <c r="V1772" s="67" t="n"/>
    </row>
    <row r="1773">
      <c r="H1773" s="104" t="n">
        <v>43717</v>
      </c>
      <c r="I1773" s="105" t="n">
        <v>7892.9501953125</v>
      </c>
      <c r="J1773" s="106" t="n">
        <v>24.833288192749</v>
      </c>
      <c r="K1773" s="107">
        <f>K1772*(1+Tbill_YTM)^(1/52)</f>
        <v/>
      </c>
      <c r="L1773" s="67" t="n"/>
      <c r="M1773" s="104" t="n">
        <v>43717</v>
      </c>
      <c r="N1773" s="108">
        <f>N1772*($I1773/$I1772)</f>
        <v/>
      </c>
      <c r="O1773" s="108">
        <f t="array" ref="O1773">IF(YEAR(M1773)&lt;&gt;YEAR(M1772),IF(O1772&gt;INDEX(Table2xAcq.1[],_xlfn.AGGREGATE(15,6,(ROW(Tableyear1[])-ROW(INDEX(Tableyear1[],1,1))+1)/(YEAR(Tableyear1[])=YEAR(M1772)),1)),O1772-(O1772-INDEX(Table2xAcq.1[],_xlfn.AGGREGATE(15,6,(ROW(Tableyear1[])-ROW(INDEX(Tableyear1[],1,1))+1)/(YEAR(Tableyear1[])=YEAR(M1772)),1)))*$C$25,O1772+MAX($Q$2:Q1772)*$C$19),O1772)*($J1773/$J1772)</f>
        <v/>
      </c>
      <c r="P1773" s="108">
        <f t="array" ref="P1773">IF(YEAR(M1773)&lt;&gt;YEAR(M1772),IF(O1772&gt;INDEX(Table2xAcq.1[],_xlfn.AGGREGATE(15,6,(ROW(Tableyear1[])-ROW(INDEX(Tableyear1[],1,1))+1)/(YEAR(Tableyear1[])=YEAR(M1772)),1)),P1772+(O1772-INDEX(Table2xAcq.1[],_xlfn.AGGREGATE(15,6,(ROW(Tableyear1[])-ROW(INDEX(Tableyear1[],1,1))+1)/(YEAR(Tableyear1[])=YEAR(M1772)),1)))*$C$25,P1772-MAX($Q$2:Q1772)*$C$19),P1772)*(1+Tbill_YTM)^(1/52)</f>
        <v/>
      </c>
      <c r="Q1773" s="72">
        <f>SUM(N1773:P1773)</f>
        <v/>
      </c>
      <c r="R1773" s="72">
        <f>IF(YEAR(M1773)&lt;&gt;YEAR(M1772), R1772*EXP($C$20/52)+(-MAX(Q$2:Q1772)*$C$19), R1772*EXP($C$20/52))</f>
        <v/>
      </c>
      <c r="S1773" s="73">
        <f>Q1773/-R1773</f>
        <v/>
      </c>
      <c r="T1773" s="67" t="n"/>
      <c r="U1773" s="67" t="n"/>
      <c r="V1773" s="67" t="n"/>
    </row>
    <row r="1774">
      <c r="H1774" s="104" t="n">
        <v>43724</v>
      </c>
      <c r="I1774" s="105" t="n">
        <v>7823.5498046875</v>
      </c>
      <c r="J1774" s="106" t="n">
        <v>24.3611907958984</v>
      </c>
      <c r="K1774" s="107">
        <f>K1773*(1+Tbill_YTM)^(1/52)</f>
        <v/>
      </c>
      <c r="L1774" s="67" t="n"/>
      <c r="M1774" s="104" t="n">
        <v>43724</v>
      </c>
      <c r="N1774" s="108">
        <f>N1773*($I1774/$I1773)</f>
        <v/>
      </c>
      <c r="O1774" s="108">
        <f t="array" ref="O1774">IF(YEAR(M1774)&lt;&gt;YEAR(M1773),IF(O1773&gt;INDEX(Table2xAcq.1[],_xlfn.AGGREGATE(15,6,(ROW(Tableyear1[])-ROW(INDEX(Tableyear1[],1,1))+1)/(YEAR(Tableyear1[])=YEAR(M1773)),1)),O1773-(O1773-INDEX(Table2xAcq.1[],_xlfn.AGGREGATE(15,6,(ROW(Tableyear1[])-ROW(INDEX(Tableyear1[],1,1))+1)/(YEAR(Tableyear1[])=YEAR(M1773)),1)))*$C$25,O1773+MAX($Q$2:Q1773)*$C$19),O1773)*($J1774/$J1773)</f>
        <v/>
      </c>
      <c r="P1774" s="108">
        <f t="array" ref="P1774">IF(YEAR(M1774)&lt;&gt;YEAR(M1773),IF(O1773&gt;INDEX(Table2xAcq.1[],_xlfn.AGGREGATE(15,6,(ROW(Tableyear1[])-ROW(INDEX(Tableyear1[],1,1))+1)/(YEAR(Tableyear1[])=YEAR(M1773)),1)),P1773+(O1773-INDEX(Table2xAcq.1[],_xlfn.AGGREGATE(15,6,(ROW(Tableyear1[])-ROW(INDEX(Tableyear1[],1,1))+1)/(YEAR(Tableyear1[])=YEAR(M1773)),1)))*$C$25,P1773-MAX($Q$2:Q1773)*$C$19),P1773)*(1+Tbill_YTM)^(1/52)</f>
        <v/>
      </c>
      <c r="Q1774" s="72">
        <f>SUM(N1774:P1774)</f>
        <v/>
      </c>
      <c r="R1774" s="72">
        <f>IF(YEAR(M1774)&lt;&gt;YEAR(M1773), R1773*EXP($C$20/52)+(-MAX(Q$2:Q1773)*$C$19), R1773*EXP($C$20/52))</f>
        <v/>
      </c>
      <c r="S1774" s="73">
        <f>Q1774/-R1774</f>
        <v/>
      </c>
      <c r="T1774" s="67" t="n"/>
      <c r="U1774" s="67" t="n"/>
      <c r="V1774" s="67" t="n"/>
    </row>
    <row r="1775">
      <c r="H1775" s="104" t="n">
        <v>43731</v>
      </c>
      <c r="I1775" s="105" t="n">
        <v>7681.580078125</v>
      </c>
      <c r="J1775" s="106" t="n">
        <v>23.4960899353027</v>
      </c>
      <c r="K1775" s="107">
        <f>K1774*(1+Tbill_YTM)^(1/52)</f>
        <v/>
      </c>
      <c r="L1775" s="67" t="n"/>
      <c r="M1775" s="104" t="n">
        <v>43731</v>
      </c>
      <c r="N1775" s="108">
        <f>N1774*($I1775/$I1774)</f>
        <v/>
      </c>
      <c r="O1775" s="108">
        <f t="array" ref="O1775">IF(YEAR(M1775)&lt;&gt;YEAR(M1774),IF(O1774&gt;INDEX(Table2xAcq.1[],_xlfn.AGGREGATE(15,6,(ROW(Tableyear1[])-ROW(INDEX(Tableyear1[],1,1))+1)/(YEAR(Tableyear1[])=YEAR(M1774)),1)),O1774-(O1774-INDEX(Table2xAcq.1[],_xlfn.AGGREGATE(15,6,(ROW(Tableyear1[])-ROW(INDEX(Tableyear1[],1,1))+1)/(YEAR(Tableyear1[])=YEAR(M1774)),1)))*$C$25,O1774+MAX($Q$2:Q1774)*$C$19),O1774)*($J1775/$J1774)</f>
        <v/>
      </c>
      <c r="P1775" s="108">
        <f t="array" ref="P1775">IF(YEAR(M1775)&lt;&gt;YEAR(M1774),IF(O1774&gt;INDEX(Table2xAcq.1[],_xlfn.AGGREGATE(15,6,(ROW(Tableyear1[])-ROW(INDEX(Tableyear1[],1,1))+1)/(YEAR(Tableyear1[])=YEAR(M1774)),1)),P1774+(O1774-INDEX(Table2xAcq.1[],_xlfn.AGGREGATE(15,6,(ROW(Tableyear1[])-ROW(INDEX(Tableyear1[],1,1))+1)/(YEAR(Tableyear1[])=YEAR(M1774)),1)))*$C$25,P1774-MAX($Q$2:Q1774)*$C$19),P1774)*(1+Tbill_YTM)^(1/52)</f>
        <v/>
      </c>
      <c r="Q1775" s="72">
        <f>SUM(N1775:P1775)</f>
        <v/>
      </c>
      <c r="R1775" s="72">
        <f>IF(YEAR(M1775)&lt;&gt;YEAR(M1774), R1774*EXP($C$20/52)+(-MAX(Q$2:Q1774)*$C$19), R1774*EXP($C$20/52))</f>
        <v/>
      </c>
      <c r="S1775" s="73">
        <f>Q1775/-R1775</f>
        <v/>
      </c>
      <c r="T1775" s="67" t="n"/>
      <c r="U1775" s="67" t="n"/>
      <c r="V1775" s="67" t="n"/>
    </row>
    <row r="1776">
      <c r="H1776" s="104" t="n">
        <v>43738</v>
      </c>
      <c r="I1776" s="105" t="n">
        <v>7754.10009765625</v>
      </c>
      <c r="J1776" s="106" t="n">
        <v>23.8989791870117</v>
      </c>
      <c r="K1776" s="107">
        <f>K1775*(1+Tbill_YTM)^(1/52)</f>
        <v/>
      </c>
      <c r="L1776" s="67" t="n"/>
      <c r="M1776" s="104" t="n">
        <v>43738</v>
      </c>
      <c r="N1776" s="108">
        <f>N1775*($I1776/$I1775)</f>
        <v/>
      </c>
      <c r="O1776" s="108">
        <f t="array" ref="O1776">IF(YEAR(M1776)&lt;&gt;YEAR(M1775),IF(O1775&gt;INDEX(Table2xAcq.1[],_xlfn.AGGREGATE(15,6,(ROW(Tableyear1[])-ROW(INDEX(Tableyear1[],1,1))+1)/(YEAR(Tableyear1[])=YEAR(M1775)),1)),O1775-(O1775-INDEX(Table2xAcq.1[],_xlfn.AGGREGATE(15,6,(ROW(Tableyear1[])-ROW(INDEX(Tableyear1[],1,1))+1)/(YEAR(Tableyear1[])=YEAR(M1775)),1)))*$C$25,O1775+MAX($Q$2:Q1775)*$C$19),O1775)*($J1776/$J1775)</f>
        <v/>
      </c>
      <c r="P1776" s="108">
        <f t="array" ref="P1776">IF(YEAR(M1776)&lt;&gt;YEAR(M1775),IF(O1775&gt;INDEX(Table2xAcq.1[],_xlfn.AGGREGATE(15,6,(ROW(Tableyear1[])-ROW(INDEX(Tableyear1[],1,1))+1)/(YEAR(Tableyear1[])=YEAR(M1775)),1)),P1775+(O1775-INDEX(Table2xAcq.1[],_xlfn.AGGREGATE(15,6,(ROW(Tableyear1[])-ROW(INDEX(Tableyear1[],1,1))+1)/(YEAR(Tableyear1[])=YEAR(M1775)),1)))*$C$25,P1775-MAX($Q$2:Q1775)*$C$19),P1775)*(1+Tbill_YTM)^(1/52)</f>
        <v/>
      </c>
      <c r="Q1776" s="72">
        <f>SUM(N1776:P1776)</f>
        <v/>
      </c>
      <c r="R1776" s="72">
        <f>IF(YEAR(M1776)&lt;&gt;YEAR(M1775), R1775*EXP($C$20/52)+(-MAX(Q$2:Q1775)*$C$19), R1775*EXP($C$20/52))</f>
        <v/>
      </c>
      <c r="S1776" s="73">
        <f>Q1776/-R1776</f>
        <v/>
      </c>
      <c r="T1776" s="67" t="n"/>
      <c r="U1776" s="67" t="n"/>
      <c r="V1776" s="67" t="n"/>
    </row>
    <row r="1777">
      <c r="H1777" s="104" t="n">
        <v>43745</v>
      </c>
      <c r="I1777" s="105" t="n">
        <v>7843.8798828125</v>
      </c>
      <c r="J1777" s="106" t="n">
        <v>24.4229831695556</v>
      </c>
      <c r="K1777" s="107">
        <f>K1776*(1+Tbill_YTM)^(1/52)</f>
        <v/>
      </c>
      <c r="L1777" s="67" t="n"/>
      <c r="M1777" s="104" t="n">
        <v>43745</v>
      </c>
      <c r="N1777" s="108">
        <f>N1776*($I1777/$I1776)</f>
        <v/>
      </c>
      <c r="O1777" s="108">
        <f t="array" ref="O1777">IF(YEAR(M1777)&lt;&gt;YEAR(M1776),IF(O1776&gt;INDEX(Table2xAcq.1[],_xlfn.AGGREGATE(15,6,(ROW(Tableyear1[])-ROW(INDEX(Tableyear1[],1,1))+1)/(YEAR(Tableyear1[])=YEAR(M1776)),1)),O1776-(O1776-INDEX(Table2xAcq.1[],_xlfn.AGGREGATE(15,6,(ROW(Tableyear1[])-ROW(INDEX(Tableyear1[],1,1))+1)/(YEAR(Tableyear1[])=YEAR(M1776)),1)))*$C$25,O1776+MAX($Q$2:Q1776)*$C$19),O1776)*($J1777/$J1776)</f>
        <v/>
      </c>
      <c r="P1777" s="108">
        <f t="array" ref="P1777">IF(YEAR(M1777)&lt;&gt;YEAR(M1776),IF(O1776&gt;INDEX(Table2xAcq.1[],_xlfn.AGGREGATE(15,6,(ROW(Tableyear1[])-ROW(INDEX(Tableyear1[],1,1))+1)/(YEAR(Tableyear1[])=YEAR(M1776)),1)),P1776+(O1776-INDEX(Table2xAcq.1[],_xlfn.AGGREGATE(15,6,(ROW(Tableyear1[])-ROW(INDEX(Tableyear1[],1,1))+1)/(YEAR(Tableyear1[])=YEAR(M1776)),1)))*$C$25,P1776-MAX($Q$2:Q1776)*$C$19),P1776)*(1+Tbill_YTM)^(1/52)</f>
        <v/>
      </c>
      <c r="Q1777" s="72">
        <f>SUM(N1777:P1777)</f>
        <v/>
      </c>
      <c r="R1777" s="72">
        <f>IF(YEAR(M1777)&lt;&gt;YEAR(M1776), R1776*EXP($C$20/52)+(-MAX(Q$2:Q1776)*$C$19), R1776*EXP($C$20/52))</f>
        <v/>
      </c>
      <c r="S1777" s="73">
        <f>Q1777/-R1777</f>
        <v/>
      </c>
      <c r="T1777" s="67" t="n"/>
      <c r="U1777" s="67" t="n"/>
      <c r="V1777" s="67" t="n"/>
    </row>
    <row r="1778">
      <c r="H1778" s="104" t="n">
        <v>43752</v>
      </c>
      <c r="I1778" s="105" t="n">
        <v>7868.490234375</v>
      </c>
      <c r="J1778" s="106" t="n">
        <v>24.5762252807617</v>
      </c>
      <c r="K1778" s="107">
        <f>K1777*(1+Tbill_YTM)^(1/52)</f>
        <v/>
      </c>
      <c r="L1778" s="67" t="n"/>
      <c r="M1778" s="104" t="n">
        <v>43752</v>
      </c>
      <c r="N1778" s="108">
        <f>N1777*($I1778/$I1777)</f>
        <v/>
      </c>
      <c r="O1778" s="108">
        <f t="array" ref="O1778">IF(YEAR(M1778)&lt;&gt;YEAR(M1777),IF(O1777&gt;INDEX(Table2xAcq.1[],_xlfn.AGGREGATE(15,6,(ROW(Tableyear1[])-ROW(INDEX(Tableyear1[],1,1))+1)/(YEAR(Tableyear1[])=YEAR(M1777)),1)),O1777-(O1777-INDEX(Table2xAcq.1[],_xlfn.AGGREGATE(15,6,(ROW(Tableyear1[])-ROW(INDEX(Tableyear1[],1,1))+1)/(YEAR(Tableyear1[])=YEAR(M1777)),1)))*$C$25,O1777+MAX($Q$2:Q1777)*$C$19),O1777)*($J1778/$J1777)</f>
        <v/>
      </c>
      <c r="P1778" s="108">
        <f t="array" ref="P1778">IF(YEAR(M1778)&lt;&gt;YEAR(M1777),IF(O1777&gt;INDEX(Table2xAcq.1[],_xlfn.AGGREGATE(15,6,(ROW(Tableyear1[])-ROW(INDEX(Tableyear1[],1,1))+1)/(YEAR(Tableyear1[])=YEAR(M1777)),1)),P1777+(O1777-INDEX(Table2xAcq.1[],_xlfn.AGGREGATE(15,6,(ROW(Tableyear1[])-ROW(INDEX(Tableyear1[],1,1))+1)/(YEAR(Tableyear1[])=YEAR(M1777)),1)))*$C$25,P1777-MAX($Q$2:Q1777)*$C$19),P1777)*(1+Tbill_YTM)^(1/52)</f>
        <v/>
      </c>
      <c r="Q1778" s="72">
        <f>SUM(N1778:P1778)</f>
        <v/>
      </c>
      <c r="R1778" s="72">
        <f>IF(YEAR(M1778)&lt;&gt;YEAR(M1777), R1777*EXP($C$20/52)+(-MAX(Q$2:Q1777)*$C$19), R1777*EXP($C$20/52))</f>
        <v/>
      </c>
      <c r="S1778" s="73">
        <f>Q1778/-R1778</f>
        <v/>
      </c>
      <c r="T1778" s="67" t="n"/>
      <c r="U1778" s="67" t="n"/>
      <c r="V1778" s="67" t="n"/>
    </row>
    <row r="1779">
      <c r="H1779" s="104" t="n">
        <v>43759</v>
      </c>
      <c r="I1779" s="105" t="n">
        <v>8029.22021484375</v>
      </c>
      <c r="J1779" s="106" t="n">
        <v>25.5550270080566</v>
      </c>
      <c r="K1779" s="107">
        <f>K1778*(1+Tbill_YTM)^(1/52)</f>
        <v/>
      </c>
      <c r="L1779" s="67" t="n"/>
      <c r="M1779" s="104" t="n">
        <v>43759</v>
      </c>
      <c r="N1779" s="108">
        <f>N1778*($I1779/$I1778)</f>
        <v/>
      </c>
      <c r="O1779" s="108">
        <f t="array" ref="O1779">IF(YEAR(M1779)&lt;&gt;YEAR(M1778),IF(O1778&gt;INDEX(Table2xAcq.1[],_xlfn.AGGREGATE(15,6,(ROW(Tableyear1[])-ROW(INDEX(Tableyear1[],1,1))+1)/(YEAR(Tableyear1[])=YEAR(M1778)),1)),O1778-(O1778-INDEX(Table2xAcq.1[],_xlfn.AGGREGATE(15,6,(ROW(Tableyear1[])-ROW(INDEX(Tableyear1[],1,1))+1)/(YEAR(Tableyear1[])=YEAR(M1778)),1)))*$C$25,O1778+MAX($Q$2:Q1778)*$C$19),O1778)*($J1779/$J1778)</f>
        <v/>
      </c>
      <c r="P1779" s="108">
        <f t="array" ref="P1779">IF(YEAR(M1779)&lt;&gt;YEAR(M1778),IF(O1778&gt;INDEX(Table2xAcq.1[],_xlfn.AGGREGATE(15,6,(ROW(Tableyear1[])-ROW(INDEX(Tableyear1[],1,1))+1)/(YEAR(Tableyear1[])=YEAR(M1778)),1)),P1778+(O1778-INDEX(Table2xAcq.1[],_xlfn.AGGREGATE(15,6,(ROW(Tableyear1[])-ROW(INDEX(Tableyear1[],1,1))+1)/(YEAR(Tableyear1[])=YEAR(M1778)),1)))*$C$25,P1778-MAX($Q$2:Q1778)*$C$19),P1778)*(1+Tbill_YTM)^(1/52)</f>
        <v/>
      </c>
      <c r="Q1779" s="72">
        <f>SUM(N1779:P1779)</f>
        <v/>
      </c>
      <c r="R1779" s="72">
        <f>IF(YEAR(M1779)&lt;&gt;YEAR(M1778), R1778*EXP($C$20/52)+(-MAX(Q$2:Q1778)*$C$19), R1778*EXP($C$20/52))</f>
        <v/>
      </c>
      <c r="S1779" s="73">
        <f>Q1779/-R1779</f>
        <v/>
      </c>
      <c r="T1779" s="67" t="n"/>
      <c r="U1779" s="67" t="n"/>
      <c r="V1779" s="67" t="n"/>
    </row>
    <row r="1780">
      <c r="H1780" s="104" t="n">
        <v>43766</v>
      </c>
      <c r="I1780" s="105" t="n">
        <v>8161.169921875</v>
      </c>
      <c r="J1780" s="106" t="n">
        <v>26.4102382659912</v>
      </c>
      <c r="K1780" s="107">
        <f>K1779*(1+Tbill_YTM)^(1/52)</f>
        <v/>
      </c>
      <c r="L1780" s="67" t="n"/>
      <c r="M1780" s="104" t="n">
        <v>43766</v>
      </c>
      <c r="N1780" s="108">
        <f>N1779*($I1780/$I1779)</f>
        <v/>
      </c>
      <c r="O1780" s="108">
        <f t="array" ref="O1780">IF(YEAR(M1780)&lt;&gt;YEAR(M1779),IF(O1779&gt;INDEX(Table2xAcq.1[],_xlfn.AGGREGATE(15,6,(ROW(Tableyear1[])-ROW(INDEX(Tableyear1[],1,1))+1)/(YEAR(Tableyear1[])=YEAR(M1779)),1)),O1779-(O1779-INDEX(Table2xAcq.1[],_xlfn.AGGREGATE(15,6,(ROW(Tableyear1[])-ROW(INDEX(Tableyear1[],1,1))+1)/(YEAR(Tableyear1[])=YEAR(M1779)),1)))*$C$25,O1779+MAX($Q$2:Q1779)*$C$19),O1779)*($J1780/$J1779)</f>
        <v/>
      </c>
      <c r="P1780" s="108">
        <f t="array" ref="P1780">IF(YEAR(M1780)&lt;&gt;YEAR(M1779),IF(O1779&gt;INDEX(Table2xAcq.1[],_xlfn.AGGREGATE(15,6,(ROW(Tableyear1[])-ROW(INDEX(Tableyear1[],1,1))+1)/(YEAR(Tableyear1[])=YEAR(M1779)),1)),P1779+(O1779-INDEX(Table2xAcq.1[],_xlfn.AGGREGATE(15,6,(ROW(Tableyear1[])-ROW(INDEX(Tableyear1[],1,1))+1)/(YEAR(Tableyear1[])=YEAR(M1779)),1)))*$C$25,P1779-MAX($Q$2:Q1779)*$C$19),P1779)*(1+Tbill_YTM)^(1/52)</f>
        <v/>
      </c>
      <c r="Q1780" s="72">
        <f>SUM(N1780:P1780)</f>
        <v/>
      </c>
      <c r="R1780" s="72">
        <f>IF(YEAR(M1780)&lt;&gt;YEAR(M1779), R1779*EXP($C$20/52)+(-MAX(Q$2:Q1779)*$C$19), R1779*EXP($C$20/52))</f>
        <v/>
      </c>
      <c r="S1780" s="73">
        <f>Q1780/-R1780</f>
        <v/>
      </c>
      <c r="T1780" s="67" t="n"/>
      <c r="U1780" s="67" t="n"/>
      <c r="V1780" s="67" t="n"/>
    </row>
    <row r="1781">
      <c r="H1781" s="104" t="n">
        <v>43773</v>
      </c>
      <c r="I1781" s="105" t="n">
        <v>8255.8896484375</v>
      </c>
      <c r="J1781" s="106" t="n">
        <v>27.0182800292968</v>
      </c>
      <c r="K1781" s="107">
        <f>K1780*(1+Tbill_YTM)^(1/52)</f>
        <v/>
      </c>
      <c r="L1781" s="67" t="n"/>
      <c r="M1781" s="104" t="n">
        <v>43773</v>
      </c>
      <c r="N1781" s="108">
        <f>N1780*($I1781/$I1780)</f>
        <v/>
      </c>
      <c r="O1781" s="108">
        <f t="array" ref="O1781">IF(YEAR(M1781)&lt;&gt;YEAR(M1780),IF(O1780&gt;INDEX(Table2xAcq.1[],_xlfn.AGGREGATE(15,6,(ROW(Tableyear1[])-ROW(INDEX(Tableyear1[],1,1))+1)/(YEAR(Tableyear1[])=YEAR(M1780)),1)),O1780-(O1780-INDEX(Table2xAcq.1[],_xlfn.AGGREGATE(15,6,(ROW(Tableyear1[])-ROW(INDEX(Tableyear1[],1,1))+1)/(YEAR(Tableyear1[])=YEAR(M1780)),1)))*$C$25,O1780+MAX($Q$2:Q1780)*$C$19),O1780)*($J1781/$J1780)</f>
        <v/>
      </c>
      <c r="P1781" s="108">
        <f t="array" ref="P1781">IF(YEAR(M1781)&lt;&gt;YEAR(M1780),IF(O1780&gt;INDEX(Table2xAcq.1[],_xlfn.AGGREGATE(15,6,(ROW(Tableyear1[])-ROW(INDEX(Tableyear1[],1,1))+1)/(YEAR(Tableyear1[])=YEAR(M1780)),1)),P1780+(O1780-INDEX(Table2xAcq.1[],_xlfn.AGGREGATE(15,6,(ROW(Tableyear1[])-ROW(INDEX(Tableyear1[],1,1))+1)/(YEAR(Tableyear1[])=YEAR(M1780)),1)))*$C$25,P1780-MAX($Q$2:Q1780)*$C$19),P1780)*(1+Tbill_YTM)^(1/52)</f>
        <v/>
      </c>
      <c r="Q1781" s="72">
        <f>SUM(N1781:P1781)</f>
        <v/>
      </c>
      <c r="R1781" s="72">
        <f>IF(YEAR(M1781)&lt;&gt;YEAR(M1780), R1780*EXP($C$20/52)+(-MAX(Q$2:Q1780)*$C$19), R1780*EXP($C$20/52))</f>
        <v/>
      </c>
      <c r="S1781" s="73">
        <f>Q1781/-R1781</f>
        <v/>
      </c>
      <c r="T1781" s="67" t="n"/>
      <c r="U1781" s="67" t="n"/>
      <c r="V1781" s="67" t="n"/>
    </row>
    <row r="1782">
      <c r="H1782" s="104" t="n">
        <v>43780</v>
      </c>
      <c r="I1782" s="105" t="n">
        <v>8315.51953125</v>
      </c>
      <c r="J1782" s="106" t="n">
        <v>27.3964500427246</v>
      </c>
      <c r="K1782" s="107">
        <f>K1781*(1+Tbill_YTM)^(1/52)</f>
        <v/>
      </c>
      <c r="L1782" s="67" t="n"/>
      <c r="M1782" s="104" t="n">
        <v>43780</v>
      </c>
      <c r="N1782" s="108">
        <f>N1781*($I1782/$I1781)</f>
        <v/>
      </c>
      <c r="O1782" s="108">
        <f t="array" ref="O1782">IF(YEAR(M1782)&lt;&gt;YEAR(M1781),IF(O1781&gt;INDEX(Table2xAcq.1[],_xlfn.AGGREGATE(15,6,(ROW(Tableyear1[])-ROW(INDEX(Tableyear1[],1,1))+1)/(YEAR(Tableyear1[])=YEAR(M1781)),1)),O1781-(O1781-INDEX(Table2xAcq.1[],_xlfn.AGGREGATE(15,6,(ROW(Tableyear1[])-ROW(INDEX(Tableyear1[],1,1))+1)/(YEAR(Tableyear1[])=YEAR(M1781)),1)))*$C$25,O1781+MAX($Q$2:Q1781)*$C$19),O1781)*($J1782/$J1781)</f>
        <v/>
      </c>
      <c r="P1782" s="108">
        <f t="array" ref="P1782">IF(YEAR(M1782)&lt;&gt;YEAR(M1781),IF(O1781&gt;INDEX(Table2xAcq.1[],_xlfn.AGGREGATE(15,6,(ROW(Tableyear1[])-ROW(INDEX(Tableyear1[],1,1))+1)/(YEAR(Tableyear1[])=YEAR(M1781)),1)),P1781+(O1781-INDEX(Table2xAcq.1[],_xlfn.AGGREGATE(15,6,(ROW(Tableyear1[])-ROW(INDEX(Tableyear1[],1,1))+1)/(YEAR(Tableyear1[])=YEAR(M1781)),1)))*$C$25,P1781-MAX($Q$2:Q1781)*$C$19),P1781)*(1+Tbill_YTM)^(1/52)</f>
        <v/>
      </c>
      <c r="Q1782" s="72">
        <f>SUM(N1782:P1782)</f>
        <v/>
      </c>
      <c r="R1782" s="72">
        <f>IF(YEAR(M1782)&lt;&gt;YEAR(M1781), R1781*EXP($C$20/52)+(-MAX(Q$2:Q1781)*$C$19), R1781*EXP($C$20/52))</f>
        <v/>
      </c>
      <c r="S1782" s="73">
        <f>Q1782/-R1782</f>
        <v/>
      </c>
      <c r="T1782" s="67" t="n"/>
      <c r="U1782" s="67" t="n"/>
      <c r="V1782" s="67" t="n"/>
    </row>
    <row r="1783">
      <c r="H1783" s="104" t="n">
        <v>43787</v>
      </c>
      <c r="I1783" s="105" t="n">
        <v>8272.0498046875</v>
      </c>
      <c r="J1783" s="106" t="n">
        <v>27.149278640747</v>
      </c>
      <c r="K1783" s="107">
        <f>K1782*(1+Tbill_YTM)^(1/52)</f>
        <v/>
      </c>
      <c r="L1783" s="67" t="n"/>
      <c r="M1783" s="104" t="n">
        <v>43787</v>
      </c>
      <c r="N1783" s="108">
        <f>N1782*($I1783/$I1782)</f>
        <v/>
      </c>
      <c r="O1783" s="108">
        <f t="array" ref="O1783">IF(YEAR(M1783)&lt;&gt;YEAR(M1782),IF(O1782&gt;INDEX(Table2xAcq.1[],_xlfn.AGGREGATE(15,6,(ROW(Tableyear1[])-ROW(INDEX(Tableyear1[],1,1))+1)/(YEAR(Tableyear1[])=YEAR(M1782)),1)),O1782-(O1782-INDEX(Table2xAcq.1[],_xlfn.AGGREGATE(15,6,(ROW(Tableyear1[])-ROW(INDEX(Tableyear1[],1,1))+1)/(YEAR(Tableyear1[])=YEAR(M1782)),1)))*$C$25,O1782+MAX($Q$2:Q1782)*$C$19),O1782)*($J1783/$J1782)</f>
        <v/>
      </c>
      <c r="P1783" s="108">
        <f t="array" ref="P1783">IF(YEAR(M1783)&lt;&gt;YEAR(M1782),IF(O1782&gt;INDEX(Table2xAcq.1[],_xlfn.AGGREGATE(15,6,(ROW(Tableyear1[])-ROW(INDEX(Tableyear1[],1,1))+1)/(YEAR(Tableyear1[])=YEAR(M1782)),1)),P1782+(O1782-INDEX(Table2xAcq.1[],_xlfn.AGGREGATE(15,6,(ROW(Tableyear1[])-ROW(INDEX(Tableyear1[],1,1))+1)/(YEAR(Tableyear1[])=YEAR(M1782)),1)))*$C$25,P1782-MAX($Q$2:Q1782)*$C$19),P1782)*(1+Tbill_YTM)^(1/52)</f>
        <v/>
      </c>
      <c r="Q1783" s="72">
        <f>SUM(N1783:P1783)</f>
        <v/>
      </c>
      <c r="R1783" s="72">
        <f>IF(YEAR(M1783)&lt;&gt;YEAR(M1782), R1782*EXP($C$20/52)+(-MAX(Q$2:Q1782)*$C$19), R1782*EXP($C$20/52))</f>
        <v/>
      </c>
      <c r="S1783" s="73">
        <f>Q1783/-R1783</f>
        <v/>
      </c>
      <c r="T1783" s="67" t="n"/>
      <c r="U1783" s="67" t="n"/>
      <c r="V1783" s="67" t="n"/>
    </row>
    <row r="1784">
      <c r="H1784" s="104" t="n">
        <v>43794</v>
      </c>
      <c r="I1784" s="105" t="n">
        <v>8403.6796875</v>
      </c>
      <c r="J1784" s="106" t="n">
        <v>28.0094356536865</v>
      </c>
      <c r="K1784" s="107">
        <f>K1783*(1+Tbill_YTM)^(1/52)</f>
        <v/>
      </c>
      <c r="L1784" s="67" t="n"/>
      <c r="M1784" s="104" t="n">
        <v>43794</v>
      </c>
      <c r="N1784" s="108">
        <f>N1783*($I1784/$I1783)</f>
        <v/>
      </c>
      <c r="O1784" s="108">
        <f t="array" ref="O1784">IF(YEAR(M1784)&lt;&gt;YEAR(M1783),IF(O1783&gt;INDEX(Table2xAcq.1[],_xlfn.AGGREGATE(15,6,(ROW(Tableyear1[])-ROW(INDEX(Tableyear1[],1,1))+1)/(YEAR(Tableyear1[])=YEAR(M1783)),1)),O1783-(O1783-INDEX(Table2xAcq.1[],_xlfn.AGGREGATE(15,6,(ROW(Tableyear1[])-ROW(INDEX(Tableyear1[],1,1))+1)/(YEAR(Tableyear1[])=YEAR(M1783)),1)))*$C$25,O1783+MAX($Q$2:Q1783)*$C$19),O1783)*($J1784/$J1783)</f>
        <v/>
      </c>
      <c r="P1784" s="108">
        <f t="array" ref="P1784">IF(YEAR(M1784)&lt;&gt;YEAR(M1783),IF(O1783&gt;INDEX(Table2xAcq.1[],_xlfn.AGGREGATE(15,6,(ROW(Tableyear1[])-ROW(INDEX(Tableyear1[],1,1))+1)/(YEAR(Tableyear1[])=YEAR(M1783)),1)),P1783+(O1783-INDEX(Table2xAcq.1[],_xlfn.AGGREGATE(15,6,(ROW(Tableyear1[])-ROW(INDEX(Tableyear1[],1,1))+1)/(YEAR(Tableyear1[])=YEAR(M1783)),1)))*$C$25,P1783-MAX($Q$2:Q1783)*$C$19),P1783)*(1+Tbill_YTM)^(1/52)</f>
        <v/>
      </c>
      <c r="Q1784" s="72">
        <f>SUM(N1784:P1784)</f>
        <v/>
      </c>
      <c r="R1784" s="72">
        <f>IF(YEAR(M1784)&lt;&gt;YEAR(M1783), R1783*EXP($C$20/52)+(-MAX(Q$2:Q1783)*$C$19), R1783*EXP($C$20/52))</f>
        <v/>
      </c>
      <c r="S1784" s="73">
        <f>Q1784/-R1784</f>
        <v/>
      </c>
      <c r="T1784" s="67" t="n"/>
      <c r="U1784" s="67" t="n"/>
      <c r="V1784" s="67" t="n"/>
    </row>
    <row r="1785">
      <c r="H1785" s="104" t="n">
        <v>43801</v>
      </c>
      <c r="I1785" s="105" t="n">
        <v>8397.3701171875</v>
      </c>
      <c r="J1785" s="106" t="n">
        <v>27.942699432373</v>
      </c>
      <c r="K1785" s="107">
        <f>K1784*(1+Tbill_YTM)^(1/52)</f>
        <v/>
      </c>
      <c r="L1785" s="67" t="n"/>
      <c r="M1785" s="104" t="n">
        <v>43801</v>
      </c>
      <c r="N1785" s="108">
        <f>N1784*($I1785/$I1784)</f>
        <v/>
      </c>
      <c r="O1785" s="108">
        <f t="array" ref="O1785">IF(YEAR(M1785)&lt;&gt;YEAR(M1784),IF(O1784&gt;INDEX(Table2xAcq.1[],_xlfn.AGGREGATE(15,6,(ROW(Tableyear1[])-ROW(INDEX(Tableyear1[],1,1))+1)/(YEAR(Tableyear1[])=YEAR(M1784)),1)),O1784-(O1784-INDEX(Table2xAcq.1[],_xlfn.AGGREGATE(15,6,(ROW(Tableyear1[])-ROW(INDEX(Tableyear1[],1,1))+1)/(YEAR(Tableyear1[])=YEAR(M1784)),1)))*$C$25,O1784+MAX($Q$2:Q1784)*$C$19),O1784)*($J1785/$J1784)</f>
        <v/>
      </c>
      <c r="P1785" s="108">
        <f t="array" ref="P1785">IF(YEAR(M1785)&lt;&gt;YEAR(M1784),IF(O1784&gt;INDEX(Table2xAcq.1[],_xlfn.AGGREGATE(15,6,(ROW(Tableyear1[])-ROW(INDEX(Tableyear1[],1,1))+1)/(YEAR(Tableyear1[])=YEAR(M1784)),1)),P1784+(O1784-INDEX(Table2xAcq.1[],_xlfn.AGGREGATE(15,6,(ROW(Tableyear1[])-ROW(INDEX(Tableyear1[],1,1))+1)/(YEAR(Tableyear1[])=YEAR(M1784)),1)))*$C$25,P1784-MAX($Q$2:Q1784)*$C$19),P1784)*(1+Tbill_YTM)^(1/52)</f>
        <v/>
      </c>
      <c r="Q1785" s="72">
        <f>SUM(N1785:P1785)</f>
        <v/>
      </c>
      <c r="R1785" s="72">
        <f>IF(YEAR(M1785)&lt;&gt;YEAR(M1784), R1784*EXP($C$20/52)+(-MAX(Q$2:Q1784)*$C$19), R1784*EXP($C$20/52))</f>
        <v/>
      </c>
      <c r="S1785" s="73">
        <f>Q1785/-R1785</f>
        <v/>
      </c>
      <c r="T1785" s="67" t="n"/>
      <c r="U1785" s="67" t="n"/>
      <c r="V1785" s="67" t="n"/>
    </row>
    <row r="1786">
      <c r="H1786" s="104" t="n">
        <v>43808</v>
      </c>
      <c r="I1786" s="105" t="n">
        <v>8487.7099609375</v>
      </c>
      <c r="J1786" s="106" t="n">
        <v>28.5457973480224</v>
      </c>
      <c r="K1786" s="107">
        <f>K1785*(1+Tbill_YTM)^(1/52)</f>
        <v/>
      </c>
      <c r="L1786" s="67" t="n"/>
      <c r="M1786" s="104" t="n">
        <v>43808</v>
      </c>
      <c r="N1786" s="108">
        <f>N1785*($I1786/$I1785)</f>
        <v/>
      </c>
      <c r="O1786" s="108">
        <f t="array" ref="O1786">IF(YEAR(M1786)&lt;&gt;YEAR(M1785),IF(O1785&gt;INDEX(Table2xAcq.1[],_xlfn.AGGREGATE(15,6,(ROW(Tableyear1[])-ROW(INDEX(Tableyear1[],1,1))+1)/(YEAR(Tableyear1[])=YEAR(M1785)),1)),O1785-(O1785-INDEX(Table2xAcq.1[],_xlfn.AGGREGATE(15,6,(ROW(Tableyear1[])-ROW(INDEX(Tableyear1[],1,1))+1)/(YEAR(Tableyear1[])=YEAR(M1785)),1)))*$C$25,O1785+MAX($Q$2:Q1785)*$C$19),O1785)*($J1786/$J1785)</f>
        <v/>
      </c>
      <c r="P1786" s="108">
        <f t="array" ref="P1786">IF(YEAR(M1786)&lt;&gt;YEAR(M1785),IF(O1785&gt;INDEX(Table2xAcq.1[],_xlfn.AGGREGATE(15,6,(ROW(Tableyear1[])-ROW(INDEX(Tableyear1[],1,1))+1)/(YEAR(Tableyear1[])=YEAR(M1785)),1)),P1785+(O1785-INDEX(Table2xAcq.1[],_xlfn.AGGREGATE(15,6,(ROW(Tableyear1[])-ROW(INDEX(Tableyear1[],1,1))+1)/(YEAR(Tableyear1[])=YEAR(M1785)),1)))*$C$25,P1785-MAX($Q$2:Q1785)*$C$19),P1785)*(1+Tbill_YTM)^(1/52)</f>
        <v/>
      </c>
      <c r="Q1786" s="72">
        <f>SUM(N1786:P1786)</f>
        <v/>
      </c>
      <c r="R1786" s="72">
        <f>IF(YEAR(M1786)&lt;&gt;YEAR(M1785), R1785*EXP($C$20/52)+(-MAX(Q$2:Q1785)*$C$19), R1785*EXP($C$20/52))</f>
        <v/>
      </c>
      <c r="S1786" s="73">
        <f>Q1786/-R1786</f>
        <v/>
      </c>
      <c r="T1786" s="67" t="n"/>
      <c r="U1786" s="67" t="n"/>
      <c r="V1786" s="67" t="n"/>
    </row>
    <row r="1787">
      <c r="H1787" s="104" t="n">
        <v>43815</v>
      </c>
      <c r="I1787" s="105" t="n">
        <v>8678.490234375</v>
      </c>
      <c r="J1787" s="106" t="n">
        <v>29.7964820861816</v>
      </c>
      <c r="K1787" s="107">
        <f>K1786*(1+Tbill_YTM)^(1/52)</f>
        <v/>
      </c>
      <c r="L1787" s="67" t="n"/>
      <c r="M1787" s="104" t="n">
        <v>43815</v>
      </c>
      <c r="N1787" s="108">
        <f>N1786*($I1787/$I1786)</f>
        <v/>
      </c>
      <c r="O1787" s="108">
        <f t="array" ref="O1787">IF(YEAR(M1787)&lt;&gt;YEAR(M1786),IF(O1786&gt;INDEX(Table2xAcq.1[],_xlfn.AGGREGATE(15,6,(ROW(Tableyear1[])-ROW(INDEX(Tableyear1[],1,1))+1)/(YEAR(Tableyear1[])=YEAR(M1786)),1)),O1786-(O1786-INDEX(Table2xAcq.1[],_xlfn.AGGREGATE(15,6,(ROW(Tableyear1[])-ROW(INDEX(Tableyear1[],1,1))+1)/(YEAR(Tableyear1[])=YEAR(M1786)),1)))*$C$25,O1786+MAX($Q$2:Q1786)*$C$19),O1786)*($J1787/$J1786)</f>
        <v/>
      </c>
      <c r="P1787" s="108">
        <f t="array" ref="P1787">IF(YEAR(M1787)&lt;&gt;YEAR(M1786),IF(O1786&gt;INDEX(Table2xAcq.1[],_xlfn.AGGREGATE(15,6,(ROW(Tableyear1[])-ROW(INDEX(Tableyear1[],1,1))+1)/(YEAR(Tableyear1[])=YEAR(M1786)),1)),P1786+(O1786-INDEX(Table2xAcq.1[],_xlfn.AGGREGATE(15,6,(ROW(Tableyear1[])-ROW(INDEX(Tableyear1[],1,1))+1)/(YEAR(Tableyear1[])=YEAR(M1786)),1)))*$C$25,P1786-MAX($Q$2:Q1786)*$C$19),P1786)*(1+Tbill_YTM)^(1/52)</f>
        <v/>
      </c>
      <c r="Q1787" s="72">
        <f>SUM(N1787:P1787)</f>
        <v/>
      </c>
      <c r="R1787" s="72">
        <f>IF(YEAR(M1787)&lt;&gt;YEAR(M1786), R1786*EXP($C$20/52)+(-MAX(Q$2:Q1786)*$C$19), R1786*EXP($C$20/52))</f>
        <v/>
      </c>
      <c r="S1787" s="73">
        <f>Q1787/-R1787</f>
        <v/>
      </c>
      <c r="T1787" s="67" t="n"/>
      <c r="U1787" s="67" t="n"/>
      <c r="V1787" s="67" t="n"/>
    </row>
    <row r="1788">
      <c r="H1788" s="104" t="n">
        <v>43822</v>
      </c>
      <c r="I1788" s="105" t="n">
        <v>8770.98046875</v>
      </c>
      <c r="J1788" s="106" t="n">
        <v>30.4069938659667</v>
      </c>
      <c r="K1788" s="107">
        <f>K1787*(1+Tbill_YTM)^(1/52)</f>
        <v/>
      </c>
      <c r="L1788" s="67" t="n"/>
      <c r="M1788" s="104" t="n">
        <v>43822</v>
      </c>
      <c r="N1788" s="108">
        <f>N1787*($I1788/$I1787)</f>
        <v/>
      </c>
      <c r="O1788" s="108">
        <f t="array" ref="O1788">IF(YEAR(M1788)&lt;&gt;YEAR(M1787),IF(O1787&gt;INDEX(Table2xAcq.1[],_xlfn.AGGREGATE(15,6,(ROW(Tableyear1[])-ROW(INDEX(Tableyear1[],1,1))+1)/(YEAR(Tableyear1[])=YEAR(M1787)),1)),O1787-(O1787-INDEX(Table2xAcq.1[],_xlfn.AGGREGATE(15,6,(ROW(Tableyear1[])-ROW(INDEX(Tableyear1[],1,1))+1)/(YEAR(Tableyear1[])=YEAR(M1787)),1)))*$C$25,O1787+MAX($Q$2:Q1787)*$C$19),O1787)*($J1788/$J1787)</f>
        <v/>
      </c>
      <c r="P1788" s="108">
        <f t="array" ref="P1788">IF(YEAR(M1788)&lt;&gt;YEAR(M1787),IF(O1787&gt;INDEX(Table2xAcq.1[],_xlfn.AGGREGATE(15,6,(ROW(Tableyear1[])-ROW(INDEX(Tableyear1[],1,1))+1)/(YEAR(Tableyear1[])=YEAR(M1787)),1)),P1787+(O1787-INDEX(Table2xAcq.1[],_xlfn.AGGREGATE(15,6,(ROW(Tableyear1[])-ROW(INDEX(Tableyear1[],1,1))+1)/(YEAR(Tableyear1[])=YEAR(M1787)),1)))*$C$25,P1787-MAX($Q$2:Q1787)*$C$19),P1787)*(1+Tbill_YTM)^(1/52)</f>
        <v/>
      </c>
      <c r="Q1788" s="72">
        <f>SUM(N1788:P1788)</f>
        <v/>
      </c>
      <c r="R1788" s="72">
        <f>IF(YEAR(M1788)&lt;&gt;YEAR(M1787), R1787*EXP($C$20/52)+(-MAX(Q$2:Q1787)*$C$19), R1787*EXP($C$20/52))</f>
        <v/>
      </c>
      <c r="S1788" s="73">
        <f>Q1788/-R1788</f>
        <v/>
      </c>
      <c r="T1788" s="67" t="n"/>
      <c r="U1788" s="67" t="n"/>
      <c r="V1788" s="67" t="n"/>
    </row>
    <row r="1789" ht="17.5" customHeight="1" s="15">
      <c r="A1789" s="4" t="n"/>
      <c r="G1789" s="110" t="inlineStr">
        <is>
          <t>year-end</t>
        </is>
      </c>
      <c r="H1789" s="111" t="n">
        <v>43829</v>
      </c>
      <c r="I1789" s="112" t="n">
        <v>8793.900390625</v>
      </c>
      <c r="J1789" s="113" t="n">
        <v>30.5778102874755</v>
      </c>
      <c r="K1789" s="114">
        <f>K1788*(1+Tbill_YTM)^(1/52)</f>
        <v/>
      </c>
      <c r="L1789" s="114" t="n"/>
      <c r="M1789" s="111" t="n">
        <v>43829</v>
      </c>
      <c r="N1789" s="118">
        <f>N1788*($I1789/$I1788)</f>
        <v/>
      </c>
      <c r="O1789" s="115">
        <f t="array" ref="O1789">IF(YEAR(M1789)&lt;&gt;YEAR(M1788),IF(O1788&gt;INDEX(Table2xAcq.1[],_xlfn.AGGREGATE(15,6,(ROW(Tableyear1[])-ROW(INDEX(Tableyear1[],1,1))+1)/(YEAR(Tableyear1[])=YEAR(M1788)),1)),O1788-(O1788-INDEX(Table2xAcq.1[],_xlfn.AGGREGATE(15,6,(ROW(Tableyear1[])-ROW(INDEX(Tableyear1[],1,1))+1)/(YEAR(Tableyear1[])=YEAR(M1788)),1)))*$C$25,O1788+MAX($Q$2:Q1788)*$C$19),O1788)*($J1789/$J1788)</f>
        <v/>
      </c>
      <c r="P1789" s="115">
        <f t="array" ref="P1789">IF(YEAR(M1789)&lt;&gt;YEAR(M1788),IF(O1788&gt;INDEX(Table2xAcq.1[],_xlfn.AGGREGATE(15,6,(ROW(Tableyear1[])-ROW(INDEX(Tableyear1[],1,1))+1)/(YEAR(Tableyear1[])=YEAR(M1788)),1)),P1788+(O1788-INDEX(Table2xAcq.1[],_xlfn.AGGREGATE(15,6,(ROW(Tableyear1[])-ROW(INDEX(Tableyear1[],1,1))+1)/(YEAR(Tableyear1[])=YEAR(M1788)),1)))*$C$25,P1788-MAX($Q$2:Q1788)*$C$19),P1788)*(1+Tbill_YTM)^(1/52)</f>
        <v/>
      </c>
      <c r="Q1789" s="116">
        <f>SUM(N1789:P1789)</f>
        <v/>
      </c>
      <c r="R1789" s="119">
        <f>IF(YEAR(M1789)&lt;&gt;YEAR(M1788), R1788*EXP($C$20/52)+(-MAX(Q$2:Q1788)*$C$19), R1788*EXP($C$20/52))</f>
        <v/>
      </c>
      <c r="S1789" s="117">
        <f>Q1789/-R1789</f>
        <v/>
      </c>
      <c r="T1789" s="110" t="n"/>
      <c r="U1789" s="110" t="n"/>
      <c r="V1789" s="110" t="n"/>
    </row>
    <row r="1790" ht="17.5" customHeight="1" s="15">
      <c r="H1790" s="104" t="n">
        <v>43836</v>
      </c>
      <c r="I1790" s="105" t="n">
        <v>8966.6396484375</v>
      </c>
      <c r="J1790" s="106" t="n">
        <v>31.7820320129394</v>
      </c>
      <c r="K1790" s="107">
        <f>K1789*(1+Tbill_YTM)^(1/52)</f>
        <v/>
      </c>
      <c r="L1790" s="67" t="n"/>
      <c r="M1790" s="104" t="n">
        <v>43836</v>
      </c>
      <c r="N1790" s="108">
        <f>N1789*($I1790/$I1789)</f>
        <v/>
      </c>
      <c r="O1790" s="108">
        <f t="array" ref="O1790">IF(YEAR(M1790)&lt;&gt;YEAR(M1789),IF(O1789&gt;INDEX(Table2xAcq.1[],_xlfn.AGGREGATE(15,6,(ROW(Tableyear1[])-ROW(INDEX(Tableyear1[],1,1))+1)/(YEAR(Tableyear1[])=YEAR(M1789)),1)),O1789-(O1789-INDEX(Table2xAcq.1[],_xlfn.AGGREGATE(15,6,(ROW(Tableyear1[])-ROW(INDEX(Tableyear1[],1,1))+1)/(YEAR(Tableyear1[])=YEAR(M1789)),1)))*$C$25,O1789+MAX($Q$2:Q1789)*$C$19),O1789)*($J1790/$J1789)</f>
        <v/>
      </c>
      <c r="P1790" s="108">
        <f t="array" ref="P1790">IF(YEAR(M1790)&lt;&gt;YEAR(M1789),IF(O1789&gt;INDEX(Table2xAcq.1[],_xlfn.AGGREGATE(15,6,(ROW(Tableyear1[])-ROW(INDEX(Tableyear1[],1,1))+1)/(YEAR(Tableyear1[])=YEAR(M1789)),1)),P1789+(O1789-INDEX(Table2xAcq.1[],_xlfn.AGGREGATE(15,6,(ROW(Tableyear1[])-ROW(INDEX(Tableyear1[],1,1))+1)/(YEAR(Tableyear1[])=YEAR(M1789)),1)))*$C$25,P1789-MAX($Q$2:Q1789)*$C$19),P1789)*(1+Tbill_YTM)^(1/52)</f>
        <v/>
      </c>
      <c r="Q1790" s="72">
        <f>SUM(N1790:P1790)</f>
        <v/>
      </c>
      <c r="R1790" s="72">
        <f>IF(YEAR(M1790)&lt;&gt;YEAR(M1789), R1789*EXP($C$20/52)+(-MAX(Q$2:Q1789)*$C$19), R1789*EXP($C$20/52))</f>
        <v/>
      </c>
      <c r="S1790" s="73">
        <f>Q1790/-R1790</f>
        <v/>
      </c>
      <c r="T1790" s="67" t="n"/>
      <c r="U1790" s="67" t="n"/>
      <c r="V1790" s="67" t="n"/>
    </row>
    <row r="1791">
      <c r="H1791" s="104" t="n">
        <v>43843</v>
      </c>
      <c r="I1791" s="105" t="n">
        <v>9173.73046875</v>
      </c>
      <c r="J1791" s="106" t="n">
        <v>33.2013778686523</v>
      </c>
      <c r="K1791" s="107">
        <f>K1790*(1+Tbill_YTM)^(1/52)</f>
        <v/>
      </c>
      <c r="L1791" s="67" t="n"/>
      <c r="M1791" s="104" t="n">
        <v>43843</v>
      </c>
      <c r="N1791" s="108">
        <f>N1790*($I1791/$I1790)</f>
        <v/>
      </c>
      <c r="O1791" s="108">
        <f t="array" ref="O1791">IF(YEAR(M1791)&lt;&gt;YEAR(M1790),IF(O1790&gt;INDEX(Table2xAcq.1[],_xlfn.AGGREGATE(15,6,(ROW(Tableyear1[])-ROW(INDEX(Tableyear1[],1,1))+1)/(YEAR(Tableyear1[])=YEAR(M1790)),1)),O1790-(O1790-INDEX(Table2xAcq.1[],_xlfn.AGGREGATE(15,6,(ROW(Tableyear1[])-ROW(INDEX(Tableyear1[],1,1))+1)/(YEAR(Tableyear1[])=YEAR(M1790)),1)))*$C$25,O1790+MAX($Q$2:Q1790)*$C$19),O1790)*($J1791/$J1790)</f>
        <v/>
      </c>
      <c r="P1791" s="108">
        <f t="array" ref="P1791">IF(YEAR(M1791)&lt;&gt;YEAR(M1790),IF(O1790&gt;INDEX(Table2xAcq.1[],_xlfn.AGGREGATE(15,6,(ROW(Tableyear1[])-ROW(INDEX(Tableyear1[],1,1))+1)/(YEAR(Tableyear1[])=YEAR(M1790)),1)),P1790+(O1790-INDEX(Table2xAcq.1[],_xlfn.AGGREGATE(15,6,(ROW(Tableyear1[])-ROW(INDEX(Tableyear1[],1,1))+1)/(YEAR(Tableyear1[])=YEAR(M1790)),1)))*$C$25,P1790-MAX($Q$2:Q1790)*$C$19),P1790)*(1+Tbill_YTM)^(1/52)</f>
        <v/>
      </c>
      <c r="Q1791" s="72">
        <f>SUM(N1791:P1791)</f>
        <v/>
      </c>
      <c r="R1791" s="72">
        <f>IF(YEAR(M1791)&lt;&gt;YEAR(M1790), R1790*EXP($C$20/52)+(-MAX(Q$2:Q1790)*$C$19), R1790*EXP($C$20/52))</f>
        <v/>
      </c>
      <c r="S1791" s="73">
        <f>Q1791/-R1791</f>
        <v/>
      </c>
      <c r="T1791" s="67" t="n"/>
      <c r="U1791" s="67" t="n"/>
      <c r="V1791" s="67" t="n"/>
    </row>
    <row r="1792">
      <c r="H1792" s="104" t="n">
        <v>43850</v>
      </c>
      <c r="I1792" s="105" t="n">
        <v>9141.4697265625</v>
      </c>
      <c r="J1792" s="106" t="n">
        <v>32.963996887207</v>
      </c>
      <c r="K1792" s="107">
        <f>K1791*(1+Tbill_YTM)^(1/52)</f>
        <v/>
      </c>
      <c r="L1792" s="67" t="n"/>
      <c r="M1792" s="104" t="n">
        <v>43850</v>
      </c>
      <c r="N1792" s="108">
        <f>N1791*($I1792/$I1791)</f>
        <v/>
      </c>
      <c r="O1792" s="108">
        <f t="array" ref="O1792">IF(YEAR(M1792)&lt;&gt;YEAR(M1791),IF(O1791&gt;INDEX(Table2xAcq.1[],_xlfn.AGGREGATE(15,6,(ROW(Tableyear1[])-ROW(INDEX(Tableyear1[],1,1))+1)/(YEAR(Tableyear1[])=YEAR(M1791)),1)),O1791-(O1791-INDEX(Table2xAcq.1[],_xlfn.AGGREGATE(15,6,(ROW(Tableyear1[])-ROW(INDEX(Tableyear1[],1,1))+1)/(YEAR(Tableyear1[])=YEAR(M1791)),1)))*$C$25,O1791+MAX($Q$2:Q1791)*$C$19),O1791)*($J1792/$J1791)</f>
        <v/>
      </c>
      <c r="P1792" s="108">
        <f t="array" ref="P1792">IF(YEAR(M1792)&lt;&gt;YEAR(M1791),IF(O1791&gt;INDEX(Table2xAcq.1[],_xlfn.AGGREGATE(15,6,(ROW(Tableyear1[])-ROW(INDEX(Tableyear1[],1,1))+1)/(YEAR(Tableyear1[])=YEAR(M1791)),1)),P1791+(O1791-INDEX(Table2xAcq.1[],_xlfn.AGGREGATE(15,6,(ROW(Tableyear1[])-ROW(INDEX(Tableyear1[],1,1))+1)/(YEAR(Tableyear1[])=YEAR(M1791)),1)))*$C$25,P1791-MAX($Q$2:Q1791)*$C$19),P1791)*(1+Tbill_YTM)^(1/52)</f>
        <v/>
      </c>
      <c r="Q1792" s="72">
        <f>SUM(N1792:P1792)</f>
        <v/>
      </c>
      <c r="R1792" s="72">
        <f>IF(YEAR(M1792)&lt;&gt;YEAR(M1791), R1791*EXP($C$20/52)+(-MAX(Q$2:Q1791)*$C$19), R1791*EXP($C$20/52))</f>
        <v/>
      </c>
      <c r="S1792" s="73">
        <f>Q1792/-R1792</f>
        <v/>
      </c>
      <c r="T1792" s="67" t="n"/>
      <c r="U1792" s="67" t="n"/>
      <c r="V1792" s="67" t="n"/>
    </row>
    <row r="1793">
      <c r="H1793" s="104" t="n">
        <v>43857</v>
      </c>
      <c r="I1793" s="105" t="n">
        <v>8991.509765625</v>
      </c>
      <c r="J1793" s="106" t="n">
        <v>31.8339614868164</v>
      </c>
      <c r="K1793" s="107">
        <f>K1792*(1+Tbill_YTM)^(1/52)</f>
        <v/>
      </c>
      <c r="L1793" s="67" t="n"/>
      <c r="M1793" s="104" t="n">
        <v>43857</v>
      </c>
      <c r="N1793" s="108">
        <f>N1792*($I1793/$I1792)</f>
        <v/>
      </c>
      <c r="O1793" s="108">
        <f t="array" ref="O1793">IF(YEAR(M1793)&lt;&gt;YEAR(M1792),IF(O1792&gt;INDEX(Table2xAcq.1[],_xlfn.AGGREGATE(15,6,(ROW(Tableyear1[])-ROW(INDEX(Tableyear1[],1,1))+1)/(YEAR(Tableyear1[])=YEAR(M1792)),1)),O1792-(O1792-INDEX(Table2xAcq.1[],_xlfn.AGGREGATE(15,6,(ROW(Tableyear1[])-ROW(INDEX(Tableyear1[],1,1))+1)/(YEAR(Tableyear1[])=YEAR(M1792)),1)))*$C$25,O1792+MAX($Q$2:Q1792)*$C$19),O1792)*($J1793/$J1792)</f>
        <v/>
      </c>
      <c r="P1793" s="108">
        <f t="array" ref="P1793">IF(YEAR(M1793)&lt;&gt;YEAR(M1792),IF(O1792&gt;INDEX(Table2xAcq.1[],_xlfn.AGGREGATE(15,6,(ROW(Tableyear1[])-ROW(INDEX(Tableyear1[],1,1))+1)/(YEAR(Tableyear1[])=YEAR(M1792)),1)),P1792+(O1792-INDEX(Table2xAcq.1[],_xlfn.AGGREGATE(15,6,(ROW(Tableyear1[])-ROW(INDEX(Tableyear1[],1,1))+1)/(YEAR(Tableyear1[])=YEAR(M1792)),1)))*$C$25,P1792-MAX($Q$2:Q1792)*$C$19),P1792)*(1+Tbill_YTM)^(1/52)</f>
        <v/>
      </c>
      <c r="Q1793" s="72">
        <f>SUM(N1793:P1793)</f>
        <v/>
      </c>
      <c r="R1793" s="72">
        <f>IF(YEAR(M1793)&lt;&gt;YEAR(M1792), R1792*EXP($C$20/52)+(-MAX(Q$2:Q1792)*$C$19), R1792*EXP($C$20/52))</f>
        <v/>
      </c>
      <c r="S1793" s="73">
        <f>Q1793/-R1793</f>
        <v/>
      </c>
      <c r="T1793" s="67" t="n"/>
      <c r="U1793" s="67" t="n"/>
      <c r="V1793" s="67" t="n"/>
    </row>
    <row r="1794">
      <c r="H1794" s="104" t="n">
        <v>43864</v>
      </c>
      <c r="I1794" s="105" t="n">
        <v>9401.099609375</v>
      </c>
      <c r="J1794" s="106" t="n">
        <v>34.8086585998535</v>
      </c>
      <c r="K1794" s="107">
        <f>K1793*(1+Tbill_YTM)^(1/52)</f>
        <v/>
      </c>
      <c r="L1794" s="67" t="n"/>
      <c r="M1794" s="104" t="n">
        <v>43864</v>
      </c>
      <c r="N1794" s="108">
        <f>N1793*($I1794/$I1793)</f>
        <v/>
      </c>
      <c r="O1794" s="108">
        <f t="array" ref="O1794">IF(YEAR(M1794)&lt;&gt;YEAR(M1793),IF(O1793&gt;INDEX(Table2xAcq.1[],_xlfn.AGGREGATE(15,6,(ROW(Tableyear1[])-ROW(INDEX(Tableyear1[],1,1))+1)/(YEAR(Tableyear1[])=YEAR(M1793)),1)),O1793-(O1793-INDEX(Table2xAcq.1[],_xlfn.AGGREGATE(15,6,(ROW(Tableyear1[])-ROW(INDEX(Tableyear1[],1,1))+1)/(YEAR(Tableyear1[])=YEAR(M1793)),1)))*$C$25,O1793+MAX($Q$2:Q1793)*$C$19),O1793)*($J1794/$J1793)</f>
        <v/>
      </c>
      <c r="P1794" s="108">
        <f t="array" ref="P1794">IF(YEAR(M1794)&lt;&gt;YEAR(M1793),IF(O1793&gt;INDEX(Table2xAcq.1[],_xlfn.AGGREGATE(15,6,(ROW(Tableyear1[])-ROW(INDEX(Tableyear1[],1,1))+1)/(YEAR(Tableyear1[])=YEAR(M1793)),1)),P1793+(O1793-INDEX(Table2xAcq.1[],_xlfn.AGGREGATE(15,6,(ROW(Tableyear1[])-ROW(INDEX(Tableyear1[],1,1))+1)/(YEAR(Tableyear1[])=YEAR(M1793)),1)))*$C$25,P1793-MAX($Q$2:Q1793)*$C$19),P1793)*(1+Tbill_YTM)^(1/52)</f>
        <v/>
      </c>
      <c r="Q1794" s="72">
        <f>SUM(N1794:P1794)</f>
        <v/>
      </c>
      <c r="R1794" s="72">
        <f>IF(YEAR(M1794)&lt;&gt;YEAR(M1793), R1793*EXP($C$20/52)+(-MAX(Q$2:Q1793)*$C$19), R1793*EXP($C$20/52))</f>
        <v/>
      </c>
      <c r="S1794" s="73">
        <f>Q1794/-R1794</f>
        <v/>
      </c>
      <c r="T1794" s="67" t="n"/>
      <c r="U1794" s="67" t="n"/>
      <c r="V1794" s="67" t="n"/>
    </row>
    <row r="1795">
      <c r="H1795" s="104" t="n">
        <v>43871</v>
      </c>
      <c r="I1795" s="105" t="n">
        <v>9623.580078125</v>
      </c>
      <c r="J1795" s="106" t="n">
        <v>36.4431343078613</v>
      </c>
      <c r="K1795" s="107">
        <f>K1794*(1+Tbill_YTM)^(1/52)</f>
        <v/>
      </c>
      <c r="L1795" s="67" t="n"/>
      <c r="M1795" s="104" t="n">
        <v>43871</v>
      </c>
      <c r="N1795" s="108">
        <f>N1794*($I1795/$I1794)</f>
        <v/>
      </c>
      <c r="O1795" s="108">
        <f t="array" ref="O1795">IF(YEAR(M1795)&lt;&gt;YEAR(M1794),IF(O1794&gt;INDEX(Table2xAcq.1[],_xlfn.AGGREGATE(15,6,(ROW(Tableyear1[])-ROW(INDEX(Tableyear1[],1,1))+1)/(YEAR(Tableyear1[])=YEAR(M1794)),1)),O1794-(O1794-INDEX(Table2xAcq.1[],_xlfn.AGGREGATE(15,6,(ROW(Tableyear1[])-ROW(INDEX(Tableyear1[],1,1))+1)/(YEAR(Tableyear1[])=YEAR(M1794)),1)))*$C$25,O1794+MAX($Q$2:Q1794)*$C$19),O1794)*($J1795/$J1794)</f>
        <v/>
      </c>
      <c r="P1795" s="108">
        <f t="array" ref="P1795">IF(YEAR(M1795)&lt;&gt;YEAR(M1794),IF(O1794&gt;INDEX(Table2xAcq.1[],_xlfn.AGGREGATE(15,6,(ROW(Tableyear1[])-ROW(INDEX(Tableyear1[],1,1))+1)/(YEAR(Tableyear1[])=YEAR(M1794)),1)),P1794+(O1794-INDEX(Table2xAcq.1[],_xlfn.AGGREGATE(15,6,(ROW(Tableyear1[])-ROW(INDEX(Tableyear1[],1,1))+1)/(YEAR(Tableyear1[])=YEAR(M1794)),1)))*$C$25,P1794-MAX($Q$2:Q1794)*$C$19),P1794)*(1+Tbill_YTM)^(1/52)</f>
        <v/>
      </c>
      <c r="Q1795" s="72">
        <f>SUM(N1795:P1795)</f>
        <v/>
      </c>
      <c r="R1795" s="72">
        <f>IF(YEAR(M1795)&lt;&gt;YEAR(M1794), R1794*EXP($C$20/52)+(-MAX(Q$2:Q1794)*$C$19), R1794*EXP($C$20/52))</f>
        <v/>
      </c>
      <c r="S1795" s="73">
        <f>Q1795/-R1795</f>
        <v/>
      </c>
      <c r="T1795" s="67" t="n"/>
      <c r="U1795" s="67" t="n"/>
      <c r="V1795" s="67" t="n"/>
    </row>
    <row r="1796">
      <c r="E1796" s="4" t="n"/>
      <c r="F1796" s="4" t="n"/>
      <c r="H1796" s="104" t="n">
        <v>43878</v>
      </c>
      <c r="I1796" s="105" t="n">
        <v>9446.6904296875</v>
      </c>
      <c r="J1796" s="106" t="n">
        <v>35.1103286743164</v>
      </c>
      <c r="K1796" s="107">
        <f>K1795*(1+Tbill_YTM)^(1/52)</f>
        <v/>
      </c>
      <c r="L1796" s="67" t="n"/>
      <c r="M1796" s="104" t="n">
        <v>43878</v>
      </c>
      <c r="N1796" s="108">
        <f>N1795*($I1796/$I1795)</f>
        <v/>
      </c>
      <c r="O1796" s="108">
        <f t="array" ref="O1796">IF(YEAR(M1796)&lt;&gt;YEAR(M1795),IF(O1795&gt;INDEX(Table2xAcq.1[],_xlfn.AGGREGATE(15,6,(ROW(Tableyear1[])-ROW(INDEX(Tableyear1[],1,1))+1)/(YEAR(Tableyear1[])=YEAR(M1795)),1)),O1795-(O1795-INDEX(Table2xAcq.1[],_xlfn.AGGREGATE(15,6,(ROW(Tableyear1[])-ROW(INDEX(Tableyear1[],1,1))+1)/(YEAR(Tableyear1[])=YEAR(M1795)),1)))*$C$25,O1795+MAX($Q$2:Q1795)*$C$19),O1795)*($J1796/$J1795)</f>
        <v/>
      </c>
      <c r="P1796" s="108">
        <f t="array" ref="P1796">IF(YEAR(M1796)&lt;&gt;YEAR(M1795),IF(O1795&gt;INDEX(Table2xAcq.1[],_xlfn.AGGREGATE(15,6,(ROW(Tableyear1[])-ROW(INDEX(Tableyear1[],1,1))+1)/(YEAR(Tableyear1[])=YEAR(M1795)),1)),P1795+(O1795-INDEX(Table2xAcq.1[],_xlfn.AGGREGATE(15,6,(ROW(Tableyear1[])-ROW(INDEX(Tableyear1[],1,1))+1)/(YEAR(Tableyear1[])=YEAR(M1795)),1)))*$C$25,P1795-MAX($Q$2:Q1795)*$C$19),P1795)*(1+Tbill_YTM)^(1/52)</f>
        <v/>
      </c>
      <c r="Q1796" s="72">
        <f>SUM(N1796:P1796)</f>
        <v/>
      </c>
      <c r="R1796" s="72">
        <f>IF(YEAR(M1796)&lt;&gt;YEAR(M1795), R1795*EXP($C$20/52)+(-MAX(Q$2:Q1795)*$C$19), R1795*EXP($C$20/52))</f>
        <v/>
      </c>
      <c r="S1796" s="73">
        <f>Q1796/-R1796</f>
        <v/>
      </c>
      <c r="T1796" s="67" t="n"/>
      <c r="U1796" s="67" t="n"/>
      <c r="V1796" s="67" t="n"/>
    </row>
    <row r="1797">
      <c r="B1797" s="27" t="n"/>
      <c r="C1797" s="4" t="n"/>
      <c r="D1797" s="4" t="n"/>
      <c r="H1797" s="104" t="n">
        <v>43885</v>
      </c>
      <c r="I1797" s="105" t="n">
        <v>8461.830078125</v>
      </c>
      <c r="J1797" s="106" t="n">
        <v>28.0852947235107</v>
      </c>
      <c r="K1797" s="107">
        <f>K1796*(1+Tbill_YTM)^(1/52)</f>
        <v/>
      </c>
      <c r="L1797" s="67" t="n"/>
      <c r="M1797" s="104" t="n">
        <v>43885</v>
      </c>
      <c r="N1797" s="108">
        <f>N1796*($I1797/$I1796)</f>
        <v/>
      </c>
      <c r="O1797" s="108">
        <f t="array" ref="O1797">IF(YEAR(M1797)&lt;&gt;YEAR(M1796),IF(O1796&gt;INDEX(Table2xAcq.1[],_xlfn.AGGREGATE(15,6,(ROW(Tableyear1[])-ROW(INDEX(Tableyear1[],1,1))+1)/(YEAR(Tableyear1[])=YEAR(M1796)),1)),O1796-(O1796-INDEX(Table2xAcq.1[],_xlfn.AGGREGATE(15,6,(ROW(Tableyear1[])-ROW(INDEX(Tableyear1[],1,1))+1)/(YEAR(Tableyear1[])=YEAR(M1796)),1)))*$C$25,O1796+MAX($Q$2:Q1796)*$C$19),O1796)*($J1797/$J1796)</f>
        <v/>
      </c>
      <c r="P1797" s="108">
        <f t="array" ref="P1797">IF(YEAR(M1797)&lt;&gt;YEAR(M1796),IF(O1796&gt;INDEX(Table2xAcq.1[],_xlfn.AGGREGATE(15,6,(ROW(Tableyear1[])-ROW(INDEX(Tableyear1[],1,1))+1)/(YEAR(Tableyear1[])=YEAR(M1796)),1)),P1796+(O1796-INDEX(Table2xAcq.1[],_xlfn.AGGREGATE(15,6,(ROW(Tableyear1[])-ROW(INDEX(Tableyear1[],1,1))+1)/(YEAR(Tableyear1[])=YEAR(M1796)),1)))*$C$25,P1796-MAX($Q$2:Q1796)*$C$19),P1796)*(1+Tbill_YTM)^(1/52)</f>
        <v/>
      </c>
      <c r="Q1797" s="72">
        <f>SUM(N1797:P1797)</f>
        <v/>
      </c>
      <c r="R1797" s="72">
        <f>IF(YEAR(M1797)&lt;&gt;YEAR(M1796), R1796*EXP($C$20/52)+(-MAX(Q$2:Q1796)*$C$19), R1796*EXP($C$20/52))</f>
        <v/>
      </c>
      <c r="S1797" s="73">
        <f>Q1797/-R1797</f>
        <v/>
      </c>
      <c r="T1797" s="67" t="n"/>
      <c r="U1797" s="67" t="n"/>
      <c r="V1797" s="67" t="n"/>
    </row>
    <row r="1798">
      <c r="H1798" s="104" t="n">
        <v>43892</v>
      </c>
      <c r="I1798" s="105" t="n">
        <v>8530.33984375</v>
      </c>
      <c r="J1798" s="106" t="n">
        <v>28.2682762145996</v>
      </c>
      <c r="K1798" s="107">
        <f>K1797*(1+Tbill_YTM)^(1/52)</f>
        <v/>
      </c>
      <c r="L1798" s="67" t="n"/>
      <c r="M1798" s="104" t="n">
        <v>43892</v>
      </c>
      <c r="N1798" s="108">
        <f>N1797*($I1798/$I1797)</f>
        <v/>
      </c>
      <c r="O1798" s="108">
        <f t="array" ref="O1798">IF(YEAR(M1798)&lt;&gt;YEAR(M1797),IF(O1797&gt;INDEX(Table2xAcq.1[],_xlfn.AGGREGATE(15,6,(ROW(Tableyear1[])-ROW(INDEX(Tableyear1[],1,1))+1)/(YEAR(Tableyear1[])=YEAR(M1797)),1)),O1797-(O1797-INDEX(Table2xAcq.1[],_xlfn.AGGREGATE(15,6,(ROW(Tableyear1[])-ROW(INDEX(Tableyear1[],1,1))+1)/(YEAR(Tableyear1[])=YEAR(M1797)),1)))*$C$25,O1797+MAX($Q$2:Q1797)*$C$19),O1797)*($J1798/$J1797)</f>
        <v/>
      </c>
      <c r="P1798" s="108">
        <f t="array" ref="P1798">IF(YEAR(M1798)&lt;&gt;YEAR(M1797),IF(O1797&gt;INDEX(Table2xAcq.1[],_xlfn.AGGREGATE(15,6,(ROW(Tableyear1[])-ROW(INDEX(Tableyear1[],1,1))+1)/(YEAR(Tableyear1[])=YEAR(M1797)),1)),P1797+(O1797-INDEX(Table2xAcq.1[],_xlfn.AGGREGATE(15,6,(ROW(Tableyear1[])-ROW(INDEX(Tableyear1[],1,1))+1)/(YEAR(Tableyear1[])=YEAR(M1797)),1)))*$C$25,P1797-MAX($Q$2:Q1797)*$C$19),P1797)*(1+Tbill_YTM)^(1/52)</f>
        <v/>
      </c>
      <c r="Q1798" s="72">
        <f>SUM(N1798:P1798)</f>
        <v/>
      </c>
      <c r="R1798" s="72">
        <f>IF(YEAR(M1798)&lt;&gt;YEAR(M1797), R1797*EXP($C$20/52)+(-MAX(Q$2:Q1797)*$C$19), R1797*EXP($C$20/52))</f>
        <v/>
      </c>
      <c r="S1798" s="73">
        <f>Q1798/-R1798</f>
        <v/>
      </c>
      <c r="T1798" s="67" t="n"/>
      <c r="U1798" s="67" t="n"/>
      <c r="V1798" s="67" t="n"/>
    </row>
    <row r="1799">
      <c r="H1799" s="104" t="n">
        <v>43899</v>
      </c>
      <c r="I1799" s="105" t="n">
        <v>7995.259765625</v>
      </c>
      <c r="J1799" s="106" t="n">
        <v>23.9014358520507</v>
      </c>
      <c r="K1799" s="107">
        <f>K1798*(1+Tbill_YTM)^(1/52)</f>
        <v/>
      </c>
      <c r="L1799" s="67" t="n"/>
      <c r="M1799" s="104" t="n">
        <v>43899</v>
      </c>
      <c r="N1799" s="108">
        <f>N1798*($I1799/$I1798)</f>
        <v/>
      </c>
      <c r="O1799" s="108">
        <f t="array" ref="O1799">IF(YEAR(M1799)&lt;&gt;YEAR(M1798),IF(O1798&gt;INDEX(Table2xAcq.1[],_xlfn.AGGREGATE(15,6,(ROW(Tableyear1[])-ROW(INDEX(Tableyear1[],1,1))+1)/(YEAR(Tableyear1[])=YEAR(M1798)),1)),O1798-(O1798-INDEX(Table2xAcq.1[],_xlfn.AGGREGATE(15,6,(ROW(Tableyear1[])-ROW(INDEX(Tableyear1[],1,1))+1)/(YEAR(Tableyear1[])=YEAR(M1798)),1)))*$C$25,O1798+MAX($Q$2:Q1798)*$C$19),O1798)*($J1799/$J1798)</f>
        <v/>
      </c>
      <c r="P1799" s="108">
        <f t="array" ref="P1799">IF(YEAR(M1799)&lt;&gt;YEAR(M1798),IF(O1798&gt;INDEX(Table2xAcq.1[],_xlfn.AGGREGATE(15,6,(ROW(Tableyear1[])-ROW(INDEX(Tableyear1[],1,1))+1)/(YEAR(Tableyear1[])=YEAR(M1798)),1)),P1798+(O1798-INDEX(Table2xAcq.1[],_xlfn.AGGREGATE(15,6,(ROW(Tableyear1[])-ROW(INDEX(Tableyear1[],1,1))+1)/(YEAR(Tableyear1[])=YEAR(M1798)),1)))*$C$25,P1798-MAX($Q$2:Q1798)*$C$19),P1798)*(1+Tbill_YTM)^(1/52)</f>
        <v/>
      </c>
      <c r="Q1799" s="72">
        <f>SUM(N1799:P1799)</f>
        <v/>
      </c>
      <c r="R1799" s="72">
        <f>IF(YEAR(M1799)&lt;&gt;YEAR(M1798), R1798*EXP($C$20/52)+(-MAX(Q$2:Q1798)*$C$19), R1798*EXP($C$20/52))</f>
        <v/>
      </c>
      <c r="S1799" s="73">
        <f>Q1799/-R1799</f>
        <v/>
      </c>
      <c r="T1799" s="67" t="n"/>
      <c r="U1799" s="67" t="n"/>
      <c r="V1799" s="67" t="n"/>
    </row>
    <row r="1800" ht="17.5" customHeight="1" s="15" thickBot="1">
      <c r="G1800" s="79" t="inlineStr">
        <is>
          <t>below 100WMA</t>
        </is>
      </c>
      <c r="H1800" s="120" t="n">
        <v>43906</v>
      </c>
      <c r="I1800" s="121" t="n">
        <v>6994.2900390625</v>
      </c>
      <c r="J1800" s="106" t="n">
        <v>17.9569835662841</v>
      </c>
      <c r="K1800" s="107">
        <f>K1799*(1+Tbill_YTM)^(1/52)</f>
        <v/>
      </c>
      <c r="L1800" s="67" t="n"/>
      <c r="M1800" s="120" t="n">
        <v>43906</v>
      </c>
      <c r="N1800" s="108">
        <f>N1799*($I1800/$I1799)</f>
        <v/>
      </c>
      <c r="O1800" s="108">
        <f t="array" ref="O1800">IF(YEAR(M1800)&lt;&gt;YEAR(M1799),IF(O1799&gt;INDEX(Table2xAcq.1[],_xlfn.AGGREGATE(15,6,(ROW(Tableyear1[])-ROW(INDEX(Tableyear1[],1,1))+1)/(YEAR(Tableyear1[])=YEAR(M1799)),1)),O1799-(O1799-INDEX(Table2xAcq.1[],_xlfn.AGGREGATE(15,6,(ROW(Tableyear1[])-ROW(INDEX(Tableyear1[],1,1))+1)/(YEAR(Tableyear1[])=YEAR(M1799)),1)))*$C$25,O1799+MAX($Q$2:Q1799)*$C$19),O1799)*($J1800/$J1799)</f>
        <v/>
      </c>
      <c r="P1800" s="108">
        <f t="array" ref="P1800">IF(YEAR(M1800)&lt;&gt;YEAR(M1799),IF(O1799&gt;INDEX(Table2xAcq.1[],_xlfn.AGGREGATE(15,6,(ROW(Tableyear1[])-ROW(INDEX(Tableyear1[],1,1))+1)/(YEAR(Tableyear1[])=YEAR(M1799)),1)),P1799+(O1799-INDEX(Table2xAcq.1[],_xlfn.AGGREGATE(15,6,(ROW(Tableyear1[])-ROW(INDEX(Tableyear1[],1,1))+1)/(YEAR(Tableyear1[])=YEAR(M1799)),1)))*$C$25,P1799-MAX($Q$2:Q1799)*$C$19),P1799)*(1+Tbill_YTM)^(1/52)</f>
        <v/>
      </c>
      <c r="Q1800" s="72">
        <f>SUM(N1800:P1800)</f>
        <v/>
      </c>
      <c r="R1800" s="72">
        <f>IF(YEAR(M1800)&lt;&gt;YEAR(M1799), R1799*EXP($C$20/52)+(-MAX(Q$2:Q1799)*$C$19), R1799*EXP($C$20/52))</f>
        <v/>
      </c>
      <c r="S1800" s="73">
        <f>Q1800/-R1800</f>
        <v/>
      </c>
      <c r="T1800" s="67" t="n"/>
      <c r="U1800" s="67" t="n"/>
      <c r="V1800" s="67" t="n"/>
    </row>
    <row r="1801" ht="17.5" customHeight="1" s="15" thickBot="1">
      <c r="G1801" s="82" t="inlineStr">
        <is>
          <t>reclaimed 100WMA</t>
        </is>
      </c>
      <c r="H1801" s="122" t="n">
        <v>43913</v>
      </c>
      <c r="I1801" s="123" t="n">
        <v>7588.3701171875</v>
      </c>
      <c r="J1801" s="106" t="n">
        <v>20.9613571166992</v>
      </c>
      <c r="K1801" s="107">
        <f>K1800*(1+Tbill_YTM)^(1/52)</f>
        <v/>
      </c>
      <c r="L1801" s="67" t="n"/>
      <c r="M1801" s="122" t="n">
        <v>43913</v>
      </c>
      <c r="N1801" s="108">
        <f>N1800*($I1801/$I1800)</f>
        <v/>
      </c>
      <c r="O1801" s="108">
        <f t="array" ref="O1801">IF(YEAR(M1801)&lt;&gt;YEAR(M1800),IF(O1800&gt;INDEX(Table2xAcq.1[],_xlfn.AGGREGATE(15,6,(ROW(Tableyear1[])-ROW(INDEX(Tableyear1[],1,1))+1)/(YEAR(Tableyear1[])=YEAR(M1800)),1)),O1800-(O1800-INDEX(Table2xAcq.1[],_xlfn.AGGREGATE(15,6,(ROW(Tableyear1[])-ROW(INDEX(Tableyear1[],1,1))+1)/(YEAR(Tableyear1[])=YEAR(M1800)),1)))*$C$25,O1800+MAX($Q$2:Q1800)*$C$19),O1800)*($J1801/$J1800)</f>
        <v/>
      </c>
      <c r="P1801" s="108">
        <f t="array" ref="P1801">IF(YEAR(M1801)&lt;&gt;YEAR(M1800),IF(O1800&gt;INDEX(Table2xAcq.1[],_xlfn.AGGREGATE(15,6,(ROW(Tableyear1[])-ROW(INDEX(Tableyear1[],1,1))+1)/(YEAR(Tableyear1[])=YEAR(M1800)),1)),P1800+(O1800-INDEX(Table2xAcq.1[],_xlfn.AGGREGATE(15,6,(ROW(Tableyear1[])-ROW(INDEX(Tableyear1[],1,1))+1)/(YEAR(Tableyear1[])=YEAR(M1800)),1)))*$C$25,P1800-MAX($Q$2:Q1800)*$C$19),P1800)*(1+Tbill_YTM)^(1/52)</f>
        <v/>
      </c>
      <c r="Q1801" s="72">
        <f>SUM(N1801:P1801)</f>
        <v/>
      </c>
      <c r="R1801" s="72">
        <f>IF(YEAR(M1801)&lt;&gt;YEAR(M1800), R1800*EXP($C$20/52)+(-MAX(Q$2:Q1800)*$C$19), R1800*EXP($C$20/52))</f>
        <v/>
      </c>
      <c r="S1801" s="73">
        <f>Q1801/-R1801</f>
        <v/>
      </c>
      <c r="T1801" s="67" t="n"/>
      <c r="U1801" s="67" t="n"/>
      <c r="V1801" s="67" t="n"/>
    </row>
    <row r="1802" ht="17.5" customHeight="1" s="15" thickBot="1">
      <c r="G1802" s="79" t="inlineStr">
        <is>
          <t>below 100WMA</t>
        </is>
      </c>
      <c r="H1802" s="120" t="n">
        <v>43920</v>
      </c>
      <c r="I1802" s="121" t="n">
        <v>7528.10986328125</v>
      </c>
      <c r="J1802" s="106" t="n">
        <v>20.5357666015625</v>
      </c>
      <c r="K1802" s="107">
        <f>K1801*(1+Tbill_YTM)^(1/52)</f>
        <v/>
      </c>
      <c r="L1802" s="67" t="n"/>
      <c r="M1802" s="120" t="n">
        <v>43920</v>
      </c>
      <c r="N1802" s="108">
        <f>N1801*($I1802/$I1801)</f>
        <v/>
      </c>
      <c r="O1802" s="108">
        <f t="array" ref="O1802">IF(YEAR(M1802)&lt;&gt;YEAR(M1801),IF(O1801&gt;INDEX(Table2xAcq.1[],_xlfn.AGGREGATE(15,6,(ROW(Tableyear1[])-ROW(INDEX(Tableyear1[],1,1))+1)/(YEAR(Tableyear1[])=YEAR(M1801)),1)),O1801-(O1801-INDEX(Table2xAcq.1[],_xlfn.AGGREGATE(15,6,(ROW(Tableyear1[])-ROW(INDEX(Tableyear1[],1,1))+1)/(YEAR(Tableyear1[])=YEAR(M1801)),1)))*$C$25,O1801+MAX($Q$2:Q1801)*$C$19),O1801)*($J1802/$J1801)</f>
        <v/>
      </c>
      <c r="P1802" s="108">
        <f t="array" ref="P1802">IF(YEAR(M1802)&lt;&gt;YEAR(M1801),IF(O1801&gt;INDEX(Table2xAcq.1[],_xlfn.AGGREGATE(15,6,(ROW(Tableyear1[])-ROW(INDEX(Tableyear1[],1,1))+1)/(YEAR(Tableyear1[])=YEAR(M1801)),1)),P1801+(O1801-INDEX(Table2xAcq.1[],_xlfn.AGGREGATE(15,6,(ROW(Tableyear1[])-ROW(INDEX(Tableyear1[],1,1))+1)/(YEAR(Tableyear1[])=YEAR(M1801)),1)))*$C$25,P1801-MAX($Q$2:Q1801)*$C$19),P1801)*(1+Tbill_YTM)^(1/52)</f>
        <v/>
      </c>
      <c r="Q1802" s="72">
        <f>SUM(N1802:P1802)</f>
        <v/>
      </c>
      <c r="R1802" s="72">
        <f>IF(YEAR(M1802)&lt;&gt;YEAR(M1801), R1801*EXP($C$20/52)+(-MAX(Q$2:Q1801)*$C$19), R1801*EXP($C$20/52))</f>
        <v/>
      </c>
      <c r="S1802" s="73">
        <f>Q1802/-R1802</f>
        <v/>
      </c>
      <c r="T1802" s="67" t="n"/>
      <c r="U1802" s="67" t="n"/>
      <c r="V1802" s="67" t="n"/>
    </row>
    <row r="1803" ht="17.5" customHeight="1" s="15" thickBot="1">
      <c r="G1803" s="82" t="inlineStr">
        <is>
          <t>reclaimed 100WMA</t>
        </is>
      </c>
      <c r="H1803" s="122" t="n">
        <v>43927</v>
      </c>
      <c r="I1803" s="123" t="n">
        <v>8238.5302734375</v>
      </c>
      <c r="J1803" s="106" t="n">
        <v>24.4431037902832</v>
      </c>
      <c r="K1803" s="107">
        <f>K1802*(1+Tbill_YTM)^(1/52)</f>
        <v/>
      </c>
      <c r="L1803" s="67" t="n"/>
      <c r="M1803" s="122" t="n">
        <v>43927</v>
      </c>
      <c r="N1803" s="108">
        <f>N1802*($I1803/$I1802)</f>
        <v/>
      </c>
      <c r="O1803" s="108">
        <f t="array" ref="O1803">IF(YEAR(M1803)&lt;&gt;YEAR(M1802),IF(O1802&gt;INDEX(Table2xAcq.1[],_xlfn.AGGREGATE(15,6,(ROW(Tableyear1[])-ROW(INDEX(Tableyear1[],1,1))+1)/(YEAR(Tableyear1[])=YEAR(M1802)),1)),O1802-(O1802-INDEX(Table2xAcq.1[],_xlfn.AGGREGATE(15,6,(ROW(Tableyear1[])-ROW(INDEX(Tableyear1[],1,1))+1)/(YEAR(Tableyear1[])=YEAR(M1802)),1)))*$C$25,O1802+MAX($Q$2:Q1802)*$C$19),O1802)*($J1803/$J1802)</f>
        <v/>
      </c>
      <c r="P1803" s="108">
        <f t="array" ref="P1803">IF(YEAR(M1803)&lt;&gt;YEAR(M1802),IF(O1802&gt;INDEX(Table2xAcq.1[],_xlfn.AGGREGATE(15,6,(ROW(Tableyear1[])-ROW(INDEX(Tableyear1[],1,1))+1)/(YEAR(Tableyear1[])=YEAR(M1802)),1)),P1802+(O1802-INDEX(Table2xAcq.1[],_xlfn.AGGREGATE(15,6,(ROW(Tableyear1[])-ROW(INDEX(Tableyear1[],1,1))+1)/(YEAR(Tableyear1[])=YEAR(M1802)),1)))*$C$25,P1802-MAX($Q$2:Q1802)*$C$19),P1802)*(1+Tbill_YTM)^(1/52)</f>
        <v/>
      </c>
      <c r="Q1803" s="72">
        <f>SUM(N1803:P1803)</f>
        <v/>
      </c>
      <c r="R1803" s="72">
        <f>IF(YEAR(M1803)&lt;&gt;YEAR(M1802), R1802*EXP($C$20/52)+(-MAX(Q$2:Q1802)*$C$19), R1802*EXP($C$20/52))</f>
        <v/>
      </c>
      <c r="S1803" s="73">
        <f>Q1803/-R1803</f>
        <v/>
      </c>
      <c r="T1803" s="67" t="n"/>
      <c r="U1803" s="67" t="n"/>
      <c r="V1803" s="67" t="n"/>
    </row>
    <row r="1804">
      <c r="H1804" s="104" t="n">
        <v>43934</v>
      </c>
      <c r="I1804" s="105" t="n">
        <v>8832.41015625</v>
      </c>
      <c r="J1804" s="106" t="n">
        <v>28.0066909790039</v>
      </c>
      <c r="K1804" s="107">
        <f>K1803*(1+Tbill_YTM)^(1/52)</f>
        <v/>
      </c>
      <c r="L1804" s="67" t="n"/>
      <c r="M1804" s="104" t="n">
        <v>43934</v>
      </c>
      <c r="N1804" s="108">
        <f>N1803*($I1804/$I1803)</f>
        <v/>
      </c>
      <c r="O1804" s="108">
        <f t="array" ref="O1804">IF(YEAR(M1804)&lt;&gt;YEAR(M1803),IF(O1803&gt;INDEX(Table2xAcq.1[],_xlfn.AGGREGATE(15,6,(ROW(Tableyear1[])-ROW(INDEX(Tableyear1[],1,1))+1)/(YEAR(Tableyear1[])=YEAR(M1803)),1)),O1803-(O1803-INDEX(Table2xAcq.1[],_xlfn.AGGREGATE(15,6,(ROW(Tableyear1[])-ROW(INDEX(Tableyear1[],1,1))+1)/(YEAR(Tableyear1[])=YEAR(M1803)),1)))*$C$25,O1803+MAX($Q$2:Q1803)*$C$19),O1803)*($J1804/$J1803)</f>
        <v/>
      </c>
      <c r="P1804" s="108">
        <f t="array" ref="P1804">IF(YEAR(M1804)&lt;&gt;YEAR(M1803),IF(O1803&gt;INDEX(Table2xAcq.1[],_xlfn.AGGREGATE(15,6,(ROW(Tableyear1[])-ROW(INDEX(Tableyear1[],1,1))+1)/(YEAR(Tableyear1[])=YEAR(M1803)),1)),P1803+(O1803-INDEX(Table2xAcq.1[],_xlfn.AGGREGATE(15,6,(ROW(Tableyear1[])-ROW(INDEX(Tableyear1[],1,1))+1)/(YEAR(Tableyear1[])=YEAR(M1803)),1)))*$C$25,P1803-MAX($Q$2:Q1803)*$C$19),P1803)*(1+Tbill_YTM)^(1/52)</f>
        <v/>
      </c>
      <c r="Q1804" s="72">
        <f>SUM(N1804:P1804)</f>
        <v/>
      </c>
      <c r="R1804" s="72">
        <f>IF(YEAR(M1804)&lt;&gt;YEAR(M1803), R1803*EXP($C$20/52)+(-MAX(Q$2:Q1803)*$C$19), R1803*EXP($C$20/52))</f>
        <v/>
      </c>
      <c r="S1804" s="73">
        <f>Q1804/-R1804</f>
        <v/>
      </c>
      <c r="T1804" s="67" t="n"/>
      <c r="U1804" s="67" t="n"/>
      <c r="V1804" s="67" t="n"/>
    </row>
    <row r="1805">
      <c r="H1805" s="104" t="n">
        <v>43941</v>
      </c>
      <c r="I1805" s="105" t="n">
        <v>8786.599609375</v>
      </c>
      <c r="J1805" s="106" t="n">
        <v>27.6406841278076</v>
      </c>
      <c r="K1805" s="107">
        <f>K1804*(1+Tbill_YTM)^(1/52)</f>
        <v/>
      </c>
      <c r="L1805" s="67" t="n"/>
      <c r="M1805" s="104" t="n">
        <v>43941</v>
      </c>
      <c r="N1805" s="108">
        <f>N1804*($I1805/$I1804)</f>
        <v/>
      </c>
      <c r="O1805" s="108">
        <f t="array" ref="O1805">IF(YEAR(M1805)&lt;&gt;YEAR(M1804),IF(O1804&gt;INDEX(Table2xAcq.1[],_xlfn.AGGREGATE(15,6,(ROW(Tableyear1[])-ROW(INDEX(Tableyear1[],1,1))+1)/(YEAR(Tableyear1[])=YEAR(M1804)),1)),O1804-(O1804-INDEX(Table2xAcq.1[],_xlfn.AGGREGATE(15,6,(ROW(Tableyear1[])-ROW(INDEX(Tableyear1[],1,1))+1)/(YEAR(Tableyear1[])=YEAR(M1804)),1)))*$C$25,O1804+MAX($Q$2:Q1804)*$C$19),O1804)*($J1805/$J1804)</f>
        <v/>
      </c>
      <c r="P1805" s="108">
        <f t="array" ref="P1805">IF(YEAR(M1805)&lt;&gt;YEAR(M1804),IF(O1804&gt;INDEX(Table2xAcq.1[],_xlfn.AGGREGATE(15,6,(ROW(Tableyear1[])-ROW(INDEX(Tableyear1[],1,1))+1)/(YEAR(Tableyear1[])=YEAR(M1804)),1)),P1804+(O1804-INDEX(Table2xAcq.1[],_xlfn.AGGREGATE(15,6,(ROW(Tableyear1[])-ROW(INDEX(Tableyear1[],1,1))+1)/(YEAR(Tableyear1[])=YEAR(M1804)),1)))*$C$25,P1804-MAX($Q$2:Q1804)*$C$19),P1804)*(1+Tbill_YTM)^(1/52)</f>
        <v/>
      </c>
      <c r="Q1805" s="72">
        <f>SUM(N1805:P1805)</f>
        <v/>
      </c>
      <c r="R1805" s="72">
        <f>IF(YEAR(M1805)&lt;&gt;YEAR(M1804), R1804*EXP($C$20/52)+(-MAX(Q$2:Q1804)*$C$19), R1804*EXP($C$20/52))</f>
        <v/>
      </c>
      <c r="S1805" s="73">
        <f>Q1805/-R1805</f>
        <v/>
      </c>
      <c r="T1805" s="67" t="n"/>
      <c r="U1805" s="67" t="n"/>
      <c r="V1805" s="67" t="n"/>
    </row>
    <row r="1806">
      <c r="H1806" s="104" t="n">
        <v>43948</v>
      </c>
      <c r="I1806" s="105" t="n">
        <v>8718.1796875</v>
      </c>
      <c r="J1806" s="106" t="n">
        <v>27.1807117462158</v>
      </c>
      <c r="K1806" s="107">
        <f>K1805*(1+Tbill_YTM)^(1/52)</f>
        <v/>
      </c>
      <c r="L1806" s="67" t="n"/>
      <c r="M1806" s="104" t="n">
        <v>43948</v>
      </c>
      <c r="N1806" s="108">
        <f>N1805*($I1806/$I1805)</f>
        <v/>
      </c>
      <c r="O1806" s="108">
        <f t="array" ref="O1806">IF(YEAR(M1806)&lt;&gt;YEAR(M1805),IF(O1805&gt;INDEX(Table2xAcq.1[],_xlfn.AGGREGATE(15,6,(ROW(Tableyear1[])-ROW(INDEX(Tableyear1[],1,1))+1)/(YEAR(Tableyear1[])=YEAR(M1805)),1)),O1805-(O1805-INDEX(Table2xAcq.1[],_xlfn.AGGREGATE(15,6,(ROW(Tableyear1[])-ROW(INDEX(Tableyear1[],1,1))+1)/(YEAR(Tableyear1[])=YEAR(M1805)),1)))*$C$25,O1805+MAX($Q$2:Q1805)*$C$19),O1805)*($J1806/$J1805)</f>
        <v/>
      </c>
      <c r="P1806" s="108">
        <f t="array" ref="P1806">IF(YEAR(M1806)&lt;&gt;YEAR(M1805),IF(O1805&gt;INDEX(Table2xAcq.1[],_xlfn.AGGREGATE(15,6,(ROW(Tableyear1[])-ROW(INDEX(Tableyear1[],1,1))+1)/(YEAR(Tableyear1[])=YEAR(M1805)),1)),P1805+(O1805-INDEX(Table2xAcq.1[],_xlfn.AGGREGATE(15,6,(ROW(Tableyear1[])-ROW(INDEX(Tableyear1[],1,1))+1)/(YEAR(Tableyear1[])=YEAR(M1805)),1)))*$C$25,P1805-MAX($Q$2:Q1805)*$C$19),P1805)*(1+Tbill_YTM)^(1/52)</f>
        <v/>
      </c>
      <c r="Q1806" s="72">
        <f>SUM(N1806:P1806)</f>
        <v/>
      </c>
      <c r="R1806" s="72">
        <f>IF(YEAR(M1806)&lt;&gt;YEAR(M1805), R1805*EXP($C$20/52)+(-MAX(Q$2:Q1805)*$C$19), R1805*EXP($C$20/52))</f>
        <v/>
      </c>
      <c r="S1806" s="73">
        <f>Q1806/-R1806</f>
        <v/>
      </c>
      <c r="T1806" s="67" t="n"/>
      <c r="U1806" s="67" t="n"/>
      <c r="V1806" s="67" t="n"/>
    </row>
    <row r="1807">
      <c r="H1807" s="104" t="n">
        <v>43955</v>
      </c>
      <c r="I1807" s="105" t="n">
        <v>9220.349609375</v>
      </c>
      <c r="J1807" s="106" t="n">
        <v>30.368408203125</v>
      </c>
      <c r="K1807" s="107">
        <f>K1806*(1+Tbill_YTM)^(1/52)</f>
        <v/>
      </c>
      <c r="L1807" s="67" t="n"/>
      <c r="M1807" s="104" t="n">
        <v>43955</v>
      </c>
      <c r="N1807" s="108">
        <f>N1806*($I1807/$I1806)</f>
        <v/>
      </c>
      <c r="O1807" s="108">
        <f t="array" ref="O1807">IF(YEAR(M1807)&lt;&gt;YEAR(M1806),IF(O1806&gt;INDEX(Table2xAcq.1[],_xlfn.AGGREGATE(15,6,(ROW(Tableyear1[])-ROW(INDEX(Tableyear1[],1,1))+1)/(YEAR(Tableyear1[])=YEAR(M1806)),1)),O1806-(O1806-INDEX(Table2xAcq.1[],_xlfn.AGGREGATE(15,6,(ROW(Tableyear1[])-ROW(INDEX(Tableyear1[],1,1))+1)/(YEAR(Tableyear1[])=YEAR(M1806)),1)))*$C$25,O1806+MAX($Q$2:Q1806)*$C$19),O1806)*($J1807/$J1806)</f>
        <v/>
      </c>
      <c r="P1807" s="108">
        <f t="array" ref="P1807">IF(YEAR(M1807)&lt;&gt;YEAR(M1806),IF(O1806&gt;INDEX(Table2xAcq.1[],_xlfn.AGGREGATE(15,6,(ROW(Tableyear1[])-ROW(INDEX(Tableyear1[],1,1))+1)/(YEAR(Tableyear1[])=YEAR(M1806)),1)),P1806+(O1806-INDEX(Table2xAcq.1[],_xlfn.AGGREGATE(15,6,(ROW(Tableyear1[])-ROW(INDEX(Tableyear1[],1,1))+1)/(YEAR(Tableyear1[])=YEAR(M1806)),1)))*$C$25,P1806-MAX($Q$2:Q1806)*$C$19),P1806)*(1+Tbill_YTM)^(1/52)</f>
        <v/>
      </c>
      <c r="Q1807" s="72">
        <f>SUM(N1807:P1807)</f>
        <v/>
      </c>
      <c r="R1807" s="72">
        <f>IF(YEAR(M1807)&lt;&gt;YEAR(M1806), R1806*EXP($C$20/52)+(-MAX(Q$2:Q1806)*$C$19), R1806*EXP($C$20/52))</f>
        <v/>
      </c>
      <c r="S1807" s="73">
        <f>Q1807/-R1807</f>
        <v/>
      </c>
      <c r="T1807" s="67" t="n"/>
      <c r="U1807" s="67" t="n"/>
      <c r="V1807" s="67" t="n"/>
    </row>
    <row r="1808">
      <c r="H1808" s="104" t="n">
        <v>43962</v>
      </c>
      <c r="I1808" s="105" t="n">
        <v>9152.6396484375</v>
      </c>
      <c r="J1808" s="106" t="n">
        <v>29.9133758544921</v>
      </c>
      <c r="K1808" s="107">
        <f>K1807*(1+Tbill_YTM)^(1/52)</f>
        <v/>
      </c>
      <c r="L1808" s="67" t="n"/>
      <c r="M1808" s="104" t="n">
        <v>43962</v>
      </c>
      <c r="N1808" s="108">
        <f>N1807*($I1808/$I1807)</f>
        <v/>
      </c>
      <c r="O1808" s="108">
        <f t="array" ref="O1808">IF(YEAR(M1808)&lt;&gt;YEAR(M1807),IF(O1807&gt;INDEX(Table2xAcq.1[],_xlfn.AGGREGATE(15,6,(ROW(Tableyear1[])-ROW(INDEX(Tableyear1[],1,1))+1)/(YEAR(Tableyear1[])=YEAR(M1807)),1)),O1807-(O1807-INDEX(Table2xAcq.1[],_xlfn.AGGREGATE(15,6,(ROW(Tableyear1[])-ROW(INDEX(Tableyear1[],1,1))+1)/(YEAR(Tableyear1[])=YEAR(M1807)),1)))*$C$25,O1807+MAX($Q$2:Q1807)*$C$19),O1807)*($J1808/$J1807)</f>
        <v/>
      </c>
      <c r="P1808" s="108">
        <f t="array" ref="P1808">IF(YEAR(M1808)&lt;&gt;YEAR(M1807),IF(O1807&gt;INDEX(Table2xAcq.1[],_xlfn.AGGREGATE(15,6,(ROW(Tableyear1[])-ROW(INDEX(Tableyear1[],1,1))+1)/(YEAR(Tableyear1[])=YEAR(M1807)),1)),P1807+(O1807-INDEX(Table2xAcq.1[],_xlfn.AGGREGATE(15,6,(ROW(Tableyear1[])-ROW(INDEX(Tableyear1[],1,1))+1)/(YEAR(Tableyear1[])=YEAR(M1807)),1)))*$C$25,P1807-MAX($Q$2:Q1807)*$C$19),P1807)*(1+Tbill_YTM)^(1/52)</f>
        <v/>
      </c>
      <c r="Q1808" s="72">
        <f>SUM(N1808:P1808)</f>
        <v/>
      </c>
      <c r="R1808" s="72">
        <f>IF(YEAR(M1808)&lt;&gt;YEAR(M1807), R1807*EXP($C$20/52)+(-MAX(Q$2:Q1807)*$C$19), R1807*EXP($C$20/52))</f>
        <v/>
      </c>
      <c r="S1808" s="73">
        <f>Q1808/-R1808</f>
        <v/>
      </c>
      <c r="T1808" s="67" t="n"/>
      <c r="U1808" s="67" t="n"/>
      <c r="V1808" s="67" t="n"/>
    </row>
    <row r="1809">
      <c r="H1809" s="104" t="n">
        <v>43969</v>
      </c>
      <c r="I1809" s="105" t="n">
        <v>9413.990234375</v>
      </c>
      <c r="J1809" s="106" t="n">
        <v>31.6024303436279</v>
      </c>
      <c r="K1809" s="107">
        <f>K1808*(1+Tbill_YTM)^(1/52)</f>
        <v/>
      </c>
      <c r="L1809" s="67" t="n"/>
      <c r="M1809" s="104" t="n">
        <v>43969</v>
      </c>
      <c r="N1809" s="108">
        <f>N1808*($I1809/$I1808)</f>
        <v/>
      </c>
      <c r="O1809" s="108">
        <f t="array" ref="O1809">IF(YEAR(M1809)&lt;&gt;YEAR(M1808),IF(O1808&gt;INDEX(Table2xAcq.1[],_xlfn.AGGREGATE(15,6,(ROW(Tableyear1[])-ROW(INDEX(Tableyear1[],1,1))+1)/(YEAR(Tableyear1[])=YEAR(M1808)),1)),O1808-(O1808-INDEX(Table2xAcq.1[],_xlfn.AGGREGATE(15,6,(ROW(Tableyear1[])-ROW(INDEX(Tableyear1[],1,1))+1)/(YEAR(Tableyear1[])=YEAR(M1808)),1)))*$C$25,O1808+MAX($Q$2:Q1808)*$C$19),O1808)*($J1809/$J1808)</f>
        <v/>
      </c>
      <c r="P1809" s="108">
        <f t="array" ref="P1809">IF(YEAR(M1809)&lt;&gt;YEAR(M1808),IF(O1808&gt;INDEX(Table2xAcq.1[],_xlfn.AGGREGATE(15,6,(ROW(Tableyear1[])-ROW(INDEX(Tableyear1[],1,1))+1)/(YEAR(Tableyear1[])=YEAR(M1808)),1)),P1808+(O1808-INDEX(Table2xAcq.1[],_xlfn.AGGREGATE(15,6,(ROW(Tableyear1[])-ROW(INDEX(Tableyear1[],1,1))+1)/(YEAR(Tableyear1[])=YEAR(M1808)),1)))*$C$25,P1808-MAX($Q$2:Q1808)*$C$19),P1808)*(1+Tbill_YTM)^(1/52)</f>
        <v/>
      </c>
      <c r="Q1809" s="72">
        <f>SUM(N1809:P1809)</f>
        <v/>
      </c>
      <c r="R1809" s="72">
        <f>IF(YEAR(M1809)&lt;&gt;YEAR(M1808), R1808*EXP($C$20/52)+(-MAX(Q$2:Q1808)*$C$19), R1808*EXP($C$20/52))</f>
        <v/>
      </c>
      <c r="S1809" s="73">
        <f>Q1809/-R1809</f>
        <v/>
      </c>
      <c r="T1809" s="67" t="n"/>
      <c r="U1809" s="67" t="n"/>
      <c r="V1809" s="67" t="n"/>
    </row>
    <row r="1810">
      <c r="H1810" s="104" t="n">
        <v>43976</v>
      </c>
      <c r="I1810" s="105" t="n">
        <v>9555.5302734375</v>
      </c>
      <c r="J1810" s="106" t="n">
        <v>32.5124969482421</v>
      </c>
      <c r="K1810" s="107">
        <f>K1809*(1+Tbill_YTM)^(1/52)</f>
        <v/>
      </c>
      <c r="L1810" s="67" t="n"/>
      <c r="M1810" s="104" t="n">
        <v>43976</v>
      </c>
      <c r="N1810" s="108">
        <f>N1809*($I1810/$I1809)</f>
        <v/>
      </c>
      <c r="O1810" s="108">
        <f t="array" ref="O1810">IF(YEAR(M1810)&lt;&gt;YEAR(M1809),IF(O1809&gt;INDEX(Table2xAcq.1[],_xlfn.AGGREGATE(15,6,(ROW(Tableyear1[])-ROW(INDEX(Tableyear1[],1,1))+1)/(YEAR(Tableyear1[])=YEAR(M1809)),1)),O1809-(O1809-INDEX(Table2xAcq.1[],_xlfn.AGGREGATE(15,6,(ROW(Tableyear1[])-ROW(INDEX(Tableyear1[],1,1))+1)/(YEAR(Tableyear1[])=YEAR(M1809)),1)))*$C$25,O1809+MAX($Q$2:Q1809)*$C$19),O1809)*($J1810/$J1809)</f>
        <v/>
      </c>
      <c r="P1810" s="108">
        <f t="array" ref="P1810">IF(YEAR(M1810)&lt;&gt;YEAR(M1809),IF(O1809&gt;INDEX(Table2xAcq.1[],_xlfn.AGGREGATE(15,6,(ROW(Tableyear1[])-ROW(INDEX(Tableyear1[],1,1))+1)/(YEAR(Tableyear1[])=YEAR(M1809)),1)),P1809+(O1809-INDEX(Table2xAcq.1[],_xlfn.AGGREGATE(15,6,(ROW(Tableyear1[])-ROW(INDEX(Tableyear1[],1,1))+1)/(YEAR(Tableyear1[])=YEAR(M1809)),1)))*$C$25,P1809-MAX($Q$2:Q1809)*$C$19),P1809)*(1+Tbill_YTM)^(1/52)</f>
        <v/>
      </c>
      <c r="Q1810" s="72">
        <f>SUM(N1810:P1810)</f>
        <v/>
      </c>
      <c r="R1810" s="72">
        <f>IF(YEAR(M1810)&lt;&gt;YEAR(M1809), R1809*EXP($C$20/52)+(-MAX(Q$2:Q1809)*$C$19), R1809*EXP($C$20/52))</f>
        <v/>
      </c>
      <c r="S1810" s="73">
        <f>Q1810/-R1810</f>
        <v/>
      </c>
      <c r="T1810" s="67" t="n"/>
      <c r="U1810" s="67" t="n"/>
      <c r="V1810" s="67" t="n"/>
    </row>
    <row r="1811" ht="17.5" customHeight="1" s="15" thickBot="1">
      <c r="G1811" s="85" t="inlineStr">
        <is>
          <t>Full recovery</t>
        </is>
      </c>
      <c r="H1811" s="124" t="n">
        <v>43983</v>
      </c>
      <c r="I1811" s="125" t="n">
        <v>9824.3896484375</v>
      </c>
      <c r="J1811" s="106" t="n">
        <v>34.3746604919433</v>
      </c>
      <c r="K1811" s="107">
        <f>K1810*(1+Tbill_YTM)^(1/52)</f>
        <v/>
      </c>
      <c r="L1811" s="67" t="n"/>
      <c r="M1811" s="124" t="n">
        <v>43983</v>
      </c>
      <c r="N1811" s="108">
        <f>N1810*($I1811/$I1810)</f>
        <v/>
      </c>
      <c r="O1811" s="108">
        <f t="array" ref="O1811">IF(YEAR(M1811)&lt;&gt;YEAR(M1810),IF(O1810&gt;INDEX(Table2xAcq.1[],_xlfn.AGGREGATE(15,6,(ROW(Tableyear1[])-ROW(INDEX(Tableyear1[],1,1))+1)/(YEAR(Tableyear1[])=YEAR(M1810)),1)),O1810-(O1810-INDEX(Table2xAcq.1[],_xlfn.AGGREGATE(15,6,(ROW(Tableyear1[])-ROW(INDEX(Tableyear1[],1,1))+1)/(YEAR(Tableyear1[])=YEAR(M1810)),1)))*$C$25,O1810+MAX($Q$2:Q1810)*$C$19),O1810)*($J1811/$J1810)</f>
        <v/>
      </c>
      <c r="P1811" s="108">
        <f t="array" ref="P1811">IF(YEAR(M1811)&lt;&gt;YEAR(M1810),IF(O1810&gt;INDEX(Table2xAcq.1[],_xlfn.AGGREGATE(15,6,(ROW(Tableyear1[])-ROW(INDEX(Tableyear1[],1,1))+1)/(YEAR(Tableyear1[])=YEAR(M1810)),1)),P1810+(O1810-INDEX(Table2xAcq.1[],_xlfn.AGGREGATE(15,6,(ROW(Tableyear1[])-ROW(INDEX(Tableyear1[],1,1))+1)/(YEAR(Tableyear1[])=YEAR(M1810)),1)))*$C$25,P1810-MAX($Q$2:Q1810)*$C$19),P1810)*(1+Tbill_YTM)^(1/52)</f>
        <v/>
      </c>
      <c r="Q1811" s="72">
        <f>SUM(N1811:P1811)</f>
        <v/>
      </c>
      <c r="R1811" s="72">
        <f>IF(YEAR(M1811)&lt;&gt;YEAR(M1810), R1810*EXP($C$20/52)+(-MAX(Q$2:Q1810)*$C$19), R1810*EXP($C$20/52))</f>
        <v/>
      </c>
      <c r="S1811" s="73">
        <f>Q1811/-R1811</f>
        <v/>
      </c>
      <c r="T1811" s="67" t="n"/>
      <c r="U1811" s="67" t="n"/>
      <c r="V1811" s="67" t="n"/>
    </row>
    <row r="1812">
      <c r="H1812" s="104" t="n">
        <v>43990</v>
      </c>
      <c r="I1812" s="105" t="n">
        <v>9663.7802734375</v>
      </c>
      <c r="J1812" s="106" t="n">
        <v>33.1678390502929</v>
      </c>
      <c r="K1812" s="107">
        <f>K1811*(1+Tbill_YTM)^(1/52)</f>
        <v/>
      </c>
      <c r="L1812" s="67" t="n"/>
      <c r="M1812" s="104" t="n">
        <v>43990</v>
      </c>
      <c r="N1812" s="108">
        <f>N1811*($I1812/$I1811)</f>
        <v/>
      </c>
      <c r="O1812" s="108">
        <f t="array" ref="O1812">IF(YEAR(M1812)&lt;&gt;YEAR(M1811),IF(O1811&gt;INDEX(Table2xAcq.1[],_xlfn.AGGREGATE(15,6,(ROW(Tableyear1[])-ROW(INDEX(Tableyear1[],1,1))+1)/(YEAR(Tableyear1[])=YEAR(M1811)),1)),O1811-(O1811-INDEX(Table2xAcq.1[],_xlfn.AGGREGATE(15,6,(ROW(Tableyear1[])-ROW(INDEX(Tableyear1[],1,1))+1)/(YEAR(Tableyear1[])=YEAR(M1811)),1)))*$C$25,O1811+MAX($Q$2:Q1811)*$C$19),O1811)*($J1812/$J1811)</f>
        <v/>
      </c>
      <c r="P1812" s="108">
        <f t="array" ref="P1812">IF(YEAR(M1812)&lt;&gt;YEAR(M1811),IF(O1811&gt;INDEX(Table2xAcq.1[],_xlfn.AGGREGATE(15,6,(ROW(Tableyear1[])-ROW(INDEX(Tableyear1[],1,1))+1)/(YEAR(Tableyear1[])=YEAR(M1811)),1)),P1811+(O1811-INDEX(Table2xAcq.1[],_xlfn.AGGREGATE(15,6,(ROW(Tableyear1[])-ROW(INDEX(Tableyear1[],1,1))+1)/(YEAR(Tableyear1[])=YEAR(M1811)),1)))*$C$25,P1811-MAX($Q$2:Q1811)*$C$19),P1811)*(1+Tbill_YTM)^(1/52)</f>
        <v/>
      </c>
      <c r="Q1812" s="72">
        <f>SUM(N1812:P1812)</f>
        <v/>
      </c>
      <c r="R1812" s="72">
        <f>IF(YEAR(M1812)&lt;&gt;YEAR(M1811), R1811*EXP($C$20/52)+(-MAX(Q$2:Q1811)*$C$19), R1811*EXP($C$20/52))</f>
        <v/>
      </c>
      <c r="S1812" s="73">
        <f>Q1812/-R1812</f>
        <v/>
      </c>
      <c r="T1812" s="67" t="n"/>
      <c r="U1812" s="67" t="n"/>
      <c r="V1812" s="67" t="n"/>
    </row>
    <row r="1813">
      <c r="H1813" s="104" t="n">
        <v>43997</v>
      </c>
      <c r="I1813" s="105" t="n">
        <v>10008.6396484375</v>
      </c>
      <c r="J1813" s="106" t="n">
        <v>35.5641708374023</v>
      </c>
      <c r="K1813" s="107">
        <f>K1812*(1+Tbill_YTM)^(1/52)</f>
        <v/>
      </c>
      <c r="L1813" s="67" t="n"/>
      <c r="M1813" s="104" t="n">
        <v>43997</v>
      </c>
      <c r="N1813" s="108">
        <f>N1812*($I1813/$I1812)</f>
        <v/>
      </c>
      <c r="O1813" s="108">
        <f t="array" ref="O1813">IF(YEAR(M1813)&lt;&gt;YEAR(M1812),IF(O1812&gt;INDEX(Table2xAcq.1[],_xlfn.AGGREGATE(15,6,(ROW(Tableyear1[])-ROW(INDEX(Tableyear1[],1,1))+1)/(YEAR(Tableyear1[])=YEAR(M1812)),1)),O1812-(O1812-INDEX(Table2xAcq.1[],_xlfn.AGGREGATE(15,6,(ROW(Tableyear1[])-ROW(INDEX(Tableyear1[],1,1))+1)/(YEAR(Tableyear1[])=YEAR(M1812)),1)))*$C$25,O1812+MAX($Q$2:Q1812)*$C$19),O1812)*($J1813/$J1812)</f>
        <v/>
      </c>
      <c r="P1813" s="108">
        <f t="array" ref="P1813">IF(YEAR(M1813)&lt;&gt;YEAR(M1812),IF(O1812&gt;INDEX(Table2xAcq.1[],_xlfn.AGGREGATE(15,6,(ROW(Tableyear1[])-ROW(INDEX(Tableyear1[],1,1))+1)/(YEAR(Tableyear1[])=YEAR(M1812)),1)),P1812+(O1812-INDEX(Table2xAcq.1[],_xlfn.AGGREGATE(15,6,(ROW(Tableyear1[])-ROW(INDEX(Tableyear1[],1,1))+1)/(YEAR(Tableyear1[])=YEAR(M1812)),1)))*$C$25,P1812-MAX($Q$2:Q1812)*$C$19),P1812)*(1+Tbill_YTM)^(1/52)</f>
        <v/>
      </c>
      <c r="Q1813" s="72">
        <f>SUM(N1813:P1813)</f>
        <v/>
      </c>
      <c r="R1813" s="72">
        <f>IF(YEAR(M1813)&lt;&gt;YEAR(M1812), R1812*EXP($C$20/52)+(-MAX(Q$2:Q1812)*$C$19), R1812*EXP($C$20/52))</f>
        <v/>
      </c>
      <c r="S1813" s="73">
        <f>Q1813/-R1813</f>
        <v/>
      </c>
      <c r="T1813" s="67" t="n"/>
      <c r="U1813" s="67" t="n"/>
      <c r="V1813" s="67" t="n"/>
    </row>
    <row r="1814">
      <c r="H1814" s="104" t="n">
        <v>44004</v>
      </c>
      <c r="I1814" s="105" t="n">
        <v>9849.3603515625</v>
      </c>
      <c r="J1814" s="106" t="n">
        <v>34.4562721252441</v>
      </c>
      <c r="K1814" s="107">
        <f>K1813*(1+Tbill_YTM)^(1/52)</f>
        <v/>
      </c>
      <c r="L1814" s="67" t="n"/>
      <c r="M1814" s="104" t="n">
        <v>44004</v>
      </c>
      <c r="N1814" s="108">
        <f>N1813*($I1814/$I1813)</f>
        <v/>
      </c>
      <c r="O1814" s="108">
        <f t="array" ref="O1814">IF(YEAR(M1814)&lt;&gt;YEAR(M1813),IF(O1813&gt;INDEX(Table2xAcq.1[],_xlfn.AGGREGATE(15,6,(ROW(Tableyear1[])-ROW(INDEX(Tableyear1[],1,1))+1)/(YEAR(Tableyear1[])=YEAR(M1813)),1)),O1813-(O1813-INDEX(Table2xAcq.1[],_xlfn.AGGREGATE(15,6,(ROW(Tableyear1[])-ROW(INDEX(Tableyear1[],1,1))+1)/(YEAR(Tableyear1[])=YEAR(M1813)),1)))*$C$25,O1813+MAX($Q$2:Q1813)*$C$19),O1813)*($J1814/$J1813)</f>
        <v/>
      </c>
      <c r="P1814" s="108">
        <f t="array" ref="P1814">IF(YEAR(M1814)&lt;&gt;YEAR(M1813),IF(O1813&gt;INDEX(Table2xAcq.1[],_xlfn.AGGREGATE(15,6,(ROW(Tableyear1[])-ROW(INDEX(Tableyear1[],1,1))+1)/(YEAR(Tableyear1[])=YEAR(M1813)),1)),P1813+(O1813-INDEX(Table2xAcq.1[],_xlfn.AGGREGATE(15,6,(ROW(Tableyear1[])-ROW(INDEX(Tableyear1[],1,1))+1)/(YEAR(Tableyear1[])=YEAR(M1813)),1)))*$C$25,P1813-MAX($Q$2:Q1813)*$C$19),P1813)*(1+Tbill_YTM)^(1/52)</f>
        <v/>
      </c>
      <c r="Q1814" s="72">
        <f>SUM(N1814:P1814)</f>
        <v/>
      </c>
      <c r="R1814" s="72">
        <f>IF(YEAR(M1814)&lt;&gt;YEAR(M1813), R1813*EXP($C$20/52)+(-MAX(Q$2:Q1813)*$C$19), R1813*EXP($C$20/52))</f>
        <v/>
      </c>
      <c r="S1814" s="73">
        <f>Q1814/-R1814</f>
        <v/>
      </c>
      <c r="T1814" s="67" t="n"/>
      <c r="U1814" s="67" t="n"/>
      <c r="V1814" s="67" t="n"/>
    </row>
    <row r="1815">
      <c r="H1815" s="104" t="n">
        <v>44011</v>
      </c>
      <c r="I1815" s="105" t="n">
        <v>10341.8896484375</v>
      </c>
      <c r="J1815" s="106" t="n">
        <v>37.9604988098144</v>
      </c>
      <c r="K1815" s="107">
        <f>K1814*(1+Tbill_YTM)^(1/52)</f>
        <v/>
      </c>
      <c r="L1815" s="67" t="n"/>
      <c r="M1815" s="104" t="n">
        <v>44011</v>
      </c>
      <c r="N1815" s="108">
        <f>N1814*($I1815/$I1814)</f>
        <v/>
      </c>
      <c r="O1815" s="108">
        <f t="array" ref="O1815">IF(YEAR(M1815)&lt;&gt;YEAR(M1814),IF(O1814&gt;INDEX(Table2xAcq.1[],_xlfn.AGGREGATE(15,6,(ROW(Tableyear1[])-ROW(INDEX(Tableyear1[],1,1))+1)/(YEAR(Tableyear1[])=YEAR(M1814)),1)),O1814-(O1814-INDEX(Table2xAcq.1[],_xlfn.AGGREGATE(15,6,(ROW(Tableyear1[])-ROW(INDEX(Tableyear1[],1,1))+1)/(YEAR(Tableyear1[])=YEAR(M1814)),1)))*$C$25,O1814+MAX($Q$2:Q1814)*$C$19),O1814)*($J1815/$J1814)</f>
        <v/>
      </c>
      <c r="P1815" s="108">
        <f t="array" ref="P1815">IF(YEAR(M1815)&lt;&gt;YEAR(M1814),IF(O1814&gt;INDEX(Table2xAcq.1[],_xlfn.AGGREGATE(15,6,(ROW(Tableyear1[])-ROW(INDEX(Tableyear1[],1,1))+1)/(YEAR(Tableyear1[])=YEAR(M1814)),1)),P1814+(O1814-INDEX(Table2xAcq.1[],_xlfn.AGGREGATE(15,6,(ROW(Tableyear1[])-ROW(INDEX(Tableyear1[],1,1))+1)/(YEAR(Tableyear1[])=YEAR(M1814)),1)))*$C$25,P1814-MAX($Q$2:Q1814)*$C$19),P1814)*(1+Tbill_YTM)^(1/52)</f>
        <v/>
      </c>
      <c r="Q1815" s="72">
        <f>SUM(N1815:P1815)</f>
        <v/>
      </c>
      <c r="R1815" s="72">
        <f>IF(YEAR(M1815)&lt;&gt;YEAR(M1814), R1814*EXP($C$20/52)+(-MAX(Q$2:Q1814)*$C$19), R1814*EXP($C$20/52))</f>
        <v/>
      </c>
      <c r="S1815" s="73">
        <f>Q1815/-R1815</f>
        <v/>
      </c>
      <c r="T1815" s="67" t="n"/>
      <c r="U1815" s="67" t="n"/>
      <c r="V1815" s="67" t="n"/>
    </row>
    <row r="1816">
      <c r="H1816" s="104" t="n">
        <v>44018</v>
      </c>
      <c r="I1816" s="105" t="n">
        <v>10836.330078125</v>
      </c>
      <c r="J1816" s="106" t="n">
        <v>41.5735549926757</v>
      </c>
      <c r="K1816" s="107">
        <f>K1815*(1+Tbill_YTM)^(1/52)</f>
        <v/>
      </c>
      <c r="L1816" s="67" t="n"/>
      <c r="M1816" s="104" t="n">
        <v>44018</v>
      </c>
      <c r="N1816" s="108">
        <f>N1815*($I1816/$I1815)</f>
        <v/>
      </c>
      <c r="O1816" s="108">
        <f t="array" ref="O1816">IF(YEAR(M1816)&lt;&gt;YEAR(M1815),IF(O1815&gt;INDEX(Table2xAcq.1[],_xlfn.AGGREGATE(15,6,(ROW(Tableyear1[])-ROW(INDEX(Tableyear1[],1,1))+1)/(YEAR(Tableyear1[])=YEAR(M1815)),1)),O1815-(O1815-INDEX(Table2xAcq.1[],_xlfn.AGGREGATE(15,6,(ROW(Tableyear1[])-ROW(INDEX(Tableyear1[],1,1))+1)/(YEAR(Tableyear1[])=YEAR(M1815)),1)))*$C$25,O1815+MAX($Q$2:Q1815)*$C$19),O1815)*($J1816/$J1815)</f>
        <v/>
      </c>
      <c r="P1816" s="108">
        <f t="array" ref="P1816">IF(YEAR(M1816)&lt;&gt;YEAR(M1815),IF(O1815&gt;INDEX(Table2xAcq.1[],_xlfn.AGGREGATE(15,6,(ROW(Tableyear1[])-ROW(INDEX(Tableyear1[],1,1))+1)/(YEAR(Tableyear1[])=YEAR(M1815)),1)),P1815+(O1815-INDEX(Table2xAcq.1[],_xlfn.AGGREGATE(15,6,(ROW(Tableyear1[])-ROW(INDEX(Tableyear1[],1,1))+1)/(YEAR(Tableyear1[])=YEAR(M1815)),1)))*$C$25,P1815-MAX($Q$2:Q1815)*$C$19),P1815)*(1+Tbill_YTM)^(1/52)</f>
        <v/>
      </c>
      <c r="Q1816" s="72">
        <f>SUM(N1816:P1816)</f>
        <v/>
      </c>
      <c r="R1816" s="72">
        <f>IF(YEAR(M1816)&lt;&gt;YEAR(M1815), R1815*EXP($C$20/52)+(-MAX(Q$2:Q1815)*$C$19), R1815*EXP($C$20/52))</f>
        <v/>
      </c>
      <c r="S1816" s="73">
        <f>Q1816/-R1816</f>
        <v/>
      </c>
      <c r="T1816" s="67" t="n"/>
      <c r="U1816" s="67" t="n"/>
      <c r="V1816" s="67" t="n"/>
    </row>
    <row r="1817">
      <c r="H1817" s="104" t="n">
        <v>44025</v>
      </c>
      <c r="I1817" s="105" t="n">
        <v>10645.2197265625</v>
      </c>
      <c r="J1817" s="106" t="n">
        <v>40.0749168395996</v>
      </c>
      <c r="K1817" s="107">
        <f>K1816*(1+Tbill_YTM)^(1/52)</f>
        <v/>
      </c>
      <c r="L1817" s="67" t="n"/>
      <c r="M1817" s="104" t="n">
        <v>44025</v>
      </c>
      <c r="N1817" s="108">
        <f>N1816*($I1817/$I1816)</f>
        <v/>
      </c>
      <c r="O1817" s="108">
        <f t="array" ref="O1817">IF(YEAR(M1817)&lt;&gt;YEAR(M1816),IF(O1816&gt;INDEX(Table2xAcq.1[],_xlfn.AGGREGATE(15,6,(ROW(Tableyear1[])-ROW(INDEX(Tableyear1[],1,1))+1)/(YEAR(Tableyear1[])=YEAR(M1816)),1)),O1816-(O1816-INDEX(Table2xAcq.1[],_xlfn.AGGREGATE(15,6,(ROW(Tableyear1[])-ROW(INDEX(Tableyear1[],1,1))+1)/(YEAR(Tableyear1[])=YEAR(M1816)),1)))*$C$25,O1816+MAX($Q$2:Q1816)*$C$19),O1816)*($J1817/$J1816)</f>
        <v/>
      </c>
      <c r="P1817" s="108">
        <f t="array" ref="P1817">IF(YEAR(M1817)&lt;&gt;YEAR(M1816),IF(O1816&gt;INDEX(Table2xAcq.1[],_xlfn.AGGREGATE(15,6,(ROW(Tableyear1[])-ROW(INDEX(Tableyear1[],1,1))+1)/(YEAR(Tableyear1[])=YEAR(M1816)),1)),P1816+(O1816-INDEX(Table2xAcq.1[],_xlfn.AGGREGATE(15,6,(ROW(Tableyear1[])-ROW(INDEX(Tableyear1[],1,1))+1)/(YEAR(Tableyear1[])=YEAR(M1816)),1)))*$C$25,P1816-MAX($Q$2:Q1816)*$C$19),P1816)*(1+Tbill_YTM)^(1/52)</f>
        <v/>
      </c>
      <c r="Q1817" s="72">
        <f>SUM(N1817:P1817)</f>
        <v/>
      </c>
      <c r="R1817" s="72">
        <f>IF(YEAR(M1817)&lt;&gt;YEAR(M1816), R1816*EXP($C$20/52)+(-MAX(Q$2:Q1816)*$C$19), R1816*EXP($C$20/52))</f>
        <v/>
      </c>
      <c r="S1817" s="73">
        <f>Q1817/-R1817</f>
        <v/>
      </c>
      <c r="T1817" s="67" t="n"/>
      <c r="U1817" s="67" t="n"/>
      <c r="V1817" s="67" t="n"/>
    </row>
    <row r="1818">
      <c r="H1818" s="104" t="n">
        <v>44032</v>
      </c>
      <c r="I1818" s="105" t="n">
        <v>10483.1298828125</v>
      </c>
      <c r="J1818" s="106" t="n">
        <v>38.8112144470214</v>
      </c>
      <c r="K1818" s="107">
        <f>K1817*(1+Tbill_YTM)^(1/52)</f>
        <v/>
      </c>
      <c r="L1818" s="67" t="n"/>
      <c r="M1818" s="104" t="n">
        <v>44032</v>
      </c>
      <c r="N1818" s="108">
        <f>N1817*($I1818/$I1817)</f>
        <v/>
      </c>
      <c r="O1818" s="108">
        <f t="array" ref="O1818">IF(YEAR(M1818)&lt;&gt;YEAR(M1817),IF(O1817&gt;INDEX(Table2xAcq.1[],_xlfn.AGGREGATE(15,6,(ROW(Tableyear1[])-ROW(INDEX(Tableyear1[],1,1))+1)/(YEAR(Tableyear1[])=YEAR(M1817)),1)),O1817-(O1817-INDEX(Table2xAcq.1[],_xlfn.AGGREGATE(15,6,(ROW(Tableyear1[])-ROW(INDEX(Tableyear1[],1,1))+1)/(YEAR(Tableyear1[])=YEAR(M1817)),1)))*$C$25,O1817+MAX($Q$2:Q1817)*$C$19),O1817)*($J1818/$J1817)</f>
        <v/>
      </c>
      <c r="P1818" s="108">
        <f t="array" ref="P1818">IF(YEAR(M1818)&lt;&gt;YEAR(M1817),IF(O1817&gt;INDEX(Table2xAcq.1[],_xlfn.AGGREGATE(15,6,(ROW(Tableyear1[])-ROW(INDEX(Tableyear1[],1,1))+1)/(YEAR(Tableyear1[])=YEAR(M1817)),1)),P1817+(O1817-INDEX(Table2xAcq.1[],_xlfn.AGGREGATE(15,6,(ROW(Tableyear1[])-ROW(INDEX(Tableyear1[],1,1))+1)/(YEAR(Tableyear1[])=YEAR(M1817)),1)))*$C$25,P1817-MAX($Q$2:Q1817)*$C$19),P1817)*(1+Tbill_YTM)^(1/52)</f>
        <v/>
      </c>
      <c r="Q1818" s="72">
        <f>SUM(N1818:P1818)</f>
        <v/>
      </c>
      <c r="R1818" s="72">
        <f>IF(YEAR(M1818)&lt;&gt;YEAR(M1817), R1817*EXP($C$20/52)+(-MAX(Q$2:Q1817)*$C$19), R1817*EXP($C$20/52))</f>
        <v/>
      </c>
      <c r="S1818" s="73">
        <f>Q1818/-R1818</f>
        <v/>
      </c>
      <c r="T1818" s="67" t="n"/>
      <c r="U1818" s="67" t="n"/>
      <c r="V1818" s="67" t="n"/>
    </row>
    <row r="1819">
      <c r="H1819" s="104" t="n">
        <v>44039</v>
      </c>
      <c r="I1819" s="105" t="n">
        <v>10905.8798828125</v>
      </c>
      <c r="J1819" s="106" t="n">
        <v>41.961814880371</v>
      </c>
      <c r="K1819" s="107">
        <f>K1818*(1+Tbill_YTM)^(1/52)</f>
        <v/>
      </c>
      <c r="L1819" s="67" t="n"/>
      <c r="M1819" s="104" t="n">
        <v>44039</v>
      </c>
      <c r="N1819" s="108">
        <f>N1818*($I1819/$I1818)</f>
        <v/>
      </c>
      <c r="O1819" s="108">
        <f t="array" ref="O1819">IF(YEAR(M1819)&lt;&gt;YEAR(M1818),IF(O1818&gt;INDEX(Table2xAcq.1[],_xlfn.AGGREGATE(15,6,(ROW(Tableyear1[])-ROW(INDEX(Tableyear1[],1,1))+1)/(YEAR(Tableyear1[])=YEAR(M1818)),1)),O1818-(O1818-INDEX(Table2xAcq.1[],_xlfn.AGGREGATE(15,6,(ROW(Tableyear1[])-ROW(INDEX(Tableyear1[],1,1))+1)/(YEAR(Tableyear1[])=YEAR(M1818)),1)))*$C$25,O1818+MAX($Q$2:Q1818)*$C$19),O1818)*($J1819/$J1818)</f>
        <v/>
      </c>
      <c r="P1819" s="108">
        <f t="array" ref="P1819">IF(YEAR(M1819)&lt;&gt;YEAR(M1818),IF(O1818&gt;INDEX(Table2xAcq.1[],_xlfn.AGGREGATE(15,6,(ROW(Tableyear1[])-ROW(INDEX(Tableyear1[],1,1))+1)/(YEAR(Tableyear1[])=YEAR(M1818)),1)),P1818+(O1818-INDEX(Table2xAcq.1[],_xlfn.AGGREGATE(15,6,(ROW(Tableyear1[])-ROW(INDEX(Tableyear1[],1,1))+1)/(YEAR(Tableyear1[])=YEAR(M1818)),1)))*$C$25,P1818-MAX($Q$2:Q1818)*$C$19),P1818)*(1+Tbill_YTM)^(1/52)</f>
        <v/>
      </c>
      <c r="Q1819" s="72">
        <f>SUM(N1819:P1819)</f>
        <v/>
      </c>
      <c r="R1819" s="72">
        <f>IF(YEAR(M1819)&lt;&gt;YEAR(M1818), R1818*EXP($C$20/52)+(-MAX(Q$2:Q1818)*$C$19), R1818*EXP($C$20/52))</f>
        <v/>
      </c>
      <c r="S1819" s="73">
        <f>Q1819/-R1819</f>
        <v/>
      </c>
      <c r="T1819" s="67" t="n"/>
      <c r="U1819" s="67" t="n"/>
      <c r="V1819" s="67" t="n"/>
    </row>
    <row r="1820">
      <c r="H1820" s="104" t="n">
        <v>44046</v>
      </c>
      <c r="I1820" s="105" t="n">
        <v>11139.3896484375</v>
      </c>
      <c r="J1820" s="106" t="n">
        <v>43.7374267578125</v>
      </c>
      <c r="K1820" s="107">
        <f>K1819*(1+Tbill_YTM)^(1/52)</f>
        <v/>
      </c>
      <c r="L1820" s="67" t="n"/>
      <c r="M1820" s="104" t="n">
        <v>44046</v>
      </c>
      <c r="N1820" s="108">
        <f>N1819*($I1820/$I1819)</f>
        <v/>
      </c>
      <c r="O1820" s="108">
        <f t="array" ref="O1820">IF(YEAR(M1820)&lt;&gt;YEAR(M1819),IF(O1819&gt;INDEX(Table2xAcq.1[],_xlfn.AGGREGATE(15,6,(ROW(Tableyear1[])-ROW(INDEX(Tableyear1[],1,1))+1)/(YEAR(Tableyear1[])=YEAR(M1819)),1)),O1819-(O1819-INDEX(Table2xAcq.1[],_xlfn.AGGREGATE(15,6,(ROW(Tableyear1[])-ROW(INDEX(Tableyear1[],1,1))+1)/(YEAR(Tableyear1[])=YEAR(M1819)),1)))*$C$25,O1819+MAX($Q$2:Q1819)*$C$19),O1819)*($J1820/$J1819)</f>
        <v/>
      </c>
      <c r="P1820" s="108">
        <f t="array" ref="P1820">IF(YEAR(M1820)&lt;&gt;YEAR(M1819),IF(O1819&gt;INDEX(Table2xAcq.1[],_xlfn.AGGREGATE(15,6,(ROW(Tableyear1[])-ROW(INDEX(Tableyear1[],1,1))+1)/(YEAR(Tableyear1[])=YEAR(M1819)),1)),P1819+(O1819-INDEX(Table2xAcq.1[],_xlfn.AGGREGATE(15,6,(ROW(Tableyear1[])-ROW(INDEX(Tableyear1[],1,1))+1)/(YEAR(Tableyear1[])=YEAR(M1819)),1)))*$C$25,P1819-MAX($Q$2:Q1819)*$C$19),P1819)*(1+Tbill_YTM)^(1/52)</f>
        <v/>
      </c>
      <c r="Q1820" s="72">
        <f>SUM(N1820:P1820)</f>
        <v/>
      </c>
      <c r="R1820" s="72">
        <f>IF(YEAR(M1820)&lt;&gt;YEAR(M1819), R1819*EXP($C$20/52)+(-MAX(Q$2:Q1819)*$C$19), R1819*EXP($C$20/52))</f>
        <v/>
      </c>
      <c r="S1820" s="73">
        <f>Q1820/-R1820</f>
        <v/>
      </c>
      <c r="T1820" s="67" t="n"/>
      <c r="U1820" s="67" t="n"/>
      <c r="V1820" s="67" t="n"/>
    </row>
    <row r="1821">
      <c r="H1821" s="104" t="n">
        <v>44053</v>
      </c>
      <c r="I1821" s="105" t="n">
        <v>11164.4501953125</v>
      </c>
      <c r="J1821" s="106" t="n">
        <v>43.9204292297363</v>
      </c>
      <c r="K1821" s="107">
        <f>K1820*(1+Tbill_YTM)^(1/52)</f>
        <v/>
      </c>
      <c r="L1821" s="67" t="n"/>
      <c r="M1821" s="104" t="n">
        <v>44053</v>
      </c>
      <c r="N1821" s="108">
        <f>N1820*($I1821/$I1820)</f>
        <v/>
      </c>
      <c r="O1821" s="108">
        <f t="array" ref="O1821">IF(YEAR(M1821)&lt;&gt;YEAR(M1820),IF(O1820&gt;INDEX(Table2xAcq.1[],_xlfn.AGGREGATE(15,6,(ROW(Tableyear1[])-ROW(INDEX(Tableyear1[],1,1))+1)/(YEAR(Tableyear1[])=YEAR(M1820)),1)),O1820-(O1820-INDEX(Table2xAcq.1[],_xlfn.AGGREGATE(15,6,(ROW(Tableyear1[])-ROW(INDEX(Tableyear1[],1,1))+1)/(YEAR(Tableyear1[])=YEAR(M1820)),1)))*$C$25,O1820+MAX($Q$2:Q1820)*$C$19),O1820)*($J1821/$J1820)</f>
        <v/>
      </c>
      <c r="P1821" s="108">
        <f t="array" ref="P1821">IF(YEAR(M1821)&lt;&gt;YEAR(M1820),IF(O1820&gt;INDEX(Table2xAcq.1[],_xlfn.AGGREGATE(15,6,(ROW(Tableyear1[])-ROW(INDEX(Tableyear1[],1,1))+1)/(YEAR(Tableyear1[])=YEAR(M1820)),1)),P1820+(O1820-INDEX(Table2xAcq.1[],_xlfn.AGGREGATE(15,6,(ROW(Tableyear1[])-ROW(INDEX(Tableyear1[],1,1))+1)/(YEAR(Tableyear1[])=YEAR(M1820)),1)))*$C$25,P1820-MAX($Q$2:Q1820)*$C$19),P1820)*(1+Tbill_YTM)^(1/52)</f>
        <v/>
      </c>
      <c r="Q1821" s="72">
        <f>SUM(N1821:P1821)</f>
        <v/>
      </c>
      <c r="R1821" s="72">
        <f>IF(YEAR(M1821)&lt;&gt;YEAR(M1820), R1820*EXP($C$20/52)+(-MAX(Q$2:Q1820)*$C$19), R1820*EXP($C$20/52))</f>
        <v/>
      </c>
      <c r="S1821" s="73">
        <f>Q1821/-R1821</f>
        <v/>
      </c>
      <c r="T1821" s="67" t="n"/>
      <c r="U1821" s="67" t="n"/>
      <c r="V1821" s="67" t="n"/>
    </row>
    <row r="1822">
      <c r="H1822" s="104" t="n">
        <v>44060</v>
      </c>
      <c r="I1822" s="105" t="n">
        <v>11555.16015625</v>
      </c>
      <c r="J1822" s="106" t="n">
        <v>47.0413475036621</v>
      </c>
      <c r="K1822" s="107">
        <f>K1821*(1+Tbill_YTM)^(1/52)</f>
        <v/>
      </c>
      <c r="L1822" s="67" t="n"/>
      <c r="M1822" s="104" t="n">
        <v>44060</v>
      </c>
      <c r="N1822" s="108">
        <f>N1821*($I1822/$I1821)</f>
        <v/>
      </c>
      <c r="O1822" s="108">
        <f t="array" ref="O1822">IF(YEAR(M1822)&lt;&gt;YEAR(M1821),IF(O1821&gt;INDEX(Table2xAcq.1[],_xlfn.AGGREGATE(15,6,(ROW(Tableyear1[])-ROW(INDEX(Tableyear1[],1,1))+1)/(YEAR(Tableyear1[])=YEAR(M1821)),1)),O1821-(O1821-INDEX(Table2xAcq.1[],_xlfn.AGGREGATE(15,6,(ROW(Tableyear1[])-ROW(INDEX(Tableyear1[],1,1))+1)/(YEAR(Tableyear1[])=YEAR(M1821)),1)))*$C$25,O1821+MAX($Q$2:Q1821)*$C$19),O1821)*($J1822/$J1821)</f>
        <v/>
      </c>
      <c r="P1822" s="108">
        <f t="array" ref="P1822">IF(YEAR(M1822)&lt;&gt;YEAR(M1821),IF(O1821&gt;INDEX(Table2xAcq.1[],_xlfn.AGGREGATE(15,6,(ROW(Tableyear1[])-ROW(INDEX(Tableyear1[],1,1))+1)/(YEAR(Tableyear1[])=YEAR(M1821)),1)),P1821+(O1821-INDEX(Table2xAcq.1[],_xlfn.AGGREGATE(15,6,(ROW(Tableyear1[])-ROW(INDEX(Tableyear1[],1,1))+1)/(YEAR(Tableyear1[])=YEAR(M1821)),1)))*$C$25,P1821-MAX($Q$2:Q1821)*$C$19),P1821)*(1+Tbill_YTM)^(1/52)</f>
        <v/>
      </c>
      <c r="Q1822" s="72">
        <f>SUM(N1822:P1822)</f>
        <v/>
      </c>
      <c r="R1822" s="72">
        <f>IF(YEAR(M1822)&lt;&gt;YEAR(M1821), R1821*EXP($C$20/52)+(-MAX(Q$2:Q1821)*$C$19), R1821*EXP($C$20/52))</f>
        <v/>
      </c>
      <c r="S1822" s="73">
        <f>Q1822/-R1822</f>
        <v/>
      </c>
      <c r="T1822" s="67" t="n"/>
      <c r="U1822" s="67" t="n"/>
      <c r="V1822" s="67" t="n"/>
    </row>
    <row r="1823">
      <c r="H1823" s="104" t="n">
        <v>44067</v>
      </c>
      <c r="I1823" s="105" t="n">
        <v>11995.849609375</v>
      </c>
      <c r="J1823" s="106" t="n">
        <v>50.6321487426757</v>
      </c>
      <c r="K1823" s="107">
        <f>K1822*(1+Tbill_YTM)^(1/52)</f>
        <v/>
      </c>
      <c r="L1823" s="67" t="n"/>
      <c r="M1823" s="104" t="n">
        <v>44067</v>
      </c>
      <c r="N1823" s="108">
        <f>N1822*($I1823/$I1822)</f>
        <v/>
      </c>
      <c r="O1823" s="108">
        <f t="array" ref="O1823">IF(YEAR(M1823)&lt;&gt;YEAR(M1822),IF(O1822&gt;INDEX(Table2xAcq.1[],_xlfn.AGGREGATE(15,6,(ROW(Tableyear1[])-ROW(INDEX(Tableyear1[],1,1))+1)/(YEAR(Tableyear1[])=YEAR(M1822)),1)),O1822-(O1822-INDEX(Table2xAcq.1[],_xlfn.AGGREGATE(15,6,(ROW(Tableyear1[])-ROW(INDEX(Tableyear1[],1,1))+1)/(YEAR(Tableyear1[])=YEAR(M1822)),1)))*$C$25,O1822+MAX($Q$2:Q1822)*$C$19),O1822)*($J1823/$J1822)</f>
        <v/>
      </c>
      <c r="P1823" s="108">
        <f t="array" ref="P1823">IF(YEAR(M1823)&lt;&gt;YEAR(M1822),IF(O1822&gt;INDEX(Table2xAcq.1[],_xlfn.AGGREGATE(15,6,(ROW(Tableyear1[])-ROW(INDEX(Tableyear1[],1,1))+1)/(YEAR(Tableyear1[])=YEAR(M1822)),1)),P1822+(O1822-INDEX(Table2xAcq.1[],_xlfn.AGGREGATE(15,6,(ROW(Tableyear1[])-ROW(INDEX(Tableyear1[],1,1))+1)/(YEAR(Tableyear1[])=YEAR(M1822)),1)))*$C$25,P1822-MAX($Q$2:Q1822)*$C$19),P1822)*(1+Tbill_YTM)^(1/52)</f>
        <v/>
      </c>
      <c r="Q1823" s="72">
        <f>SUM(N1823:P1823)</f>
        <v/>
      </c>
      <c r="R1823" s="72">
        <f>IF(YEAR(M1823)&lt;&gt;YEAR(M1822), R1822*EXP($C$20/52)+(-MAX(Q$2:Q1822)*$C$19), R1822*EXP($C$20/52))</f>
        <v/>
      </c>
      <c r="S1823" s="73">
        <f>Q1823/-R1823</f>
        <v/>
      </c>
      <c r="T1823" s="67" t="n"/>
      <c r="U1823" s="67" t="n"/>
      <c r="V1823" s="67" t="n"/>
    </row>
    <row r="1824">
      <c r="H1824" s="104" t="n">
        <v>44074</v>
      </c>
      <c r="I1824" s="105" t="n">
        <v>11622.1298828125</v>
      </c>
      <c r="J1824" s="106" t="n">
        <v>47.3628425598144</v>
      </c>
      <c r="K1824" s="107">
        <f>K1823*(1+Tbill_YTM)^(1/52)</f>
        <v/>
      </c>
      <c r="L1824" s="67" t="n"/>
      <c r="M1824" s="104" t="n">
        <v>44074</v>
      </c>
      <c r="N1824" s="108">
        <f>N1823*($I1824/$I1823)</f>
        <v/>
      </c>
      <c r="O1824" s="108">
        <f t="array" ref="O1824">IF(YEAR(M1824)&lt;&gt;YEAR(M1823),IF(O1823&gt;INDEX(Table2xAcq.1[],_xlfn.AGGREGATE(15,6,(ROW(Tableyear1[])-ROW(INDEX(Tableyear1[],1,1))+1)/(YEAR(Tableyear1[])=YEAR(M1823)),1)),O1823-(O1823-INDEX(Table2xAcq.1[],_xlfn.AGGREGATE(15,6,(ROW(Tableyear1[])-ROW(INDEX(Tableyear1[],1,1))+1)/(YEAR(Tableyear1[])=YEAR(M1823)),1)))*$C$25,O1823+MAX($Q$2:Q1823)*$C$19),O1823)*($J1824/$J1823)</f>
        <v/>
      </c>
      <c r="P1824" s="108">
        <f t="array" ref="P1824">IF(YEAR(M1824)&lt;&gt;YEAR(M1823),IF(O1823&gt;INDEX(Table2xAcq.1[],_xlfn.AGGREGATE(15,6,(ROW(Tableyear1[])-ROW(INDEX(Tableyear1[],1,1))+1)/(YEAR(Tableyear1[])=YEAR(M1823)),1)),P1823+(O1823-INDEX(Table2xAcq.1[],_xlfn.AGGREGATE(15,6,(ROW(Tableyear1[])-ROW(INDEX(Tableyear1[],1,1))+1)/(YEAR(Tableyear1[])=YEAR(M1823)),1)))*$C$25,P1823-MAX($Q$2:Q1823)*$C$19),P1823)*(1+Tbill_YTM)^(1/52)</f>
        <v/>
      </c>
      <c r="Q1824" s="72">
        <f>SUM(N1824:P1824)</f>
        <v/>
      </c>
      <c r="R1824" s="72">
        <f>IF(YEAR(M1824)&lt;&gt;YEAR(M1823), R1823*EXP($C$20/52)+(-MAX(Q$2:Q1823)*$C$19), R1823*EXP($C$20/52))</f>
        <v/>
      </c>
      <c r="S1824" s="73">
        <f>Q1824/-R1824</f>
        <v/>
      </c>
      <c r="T1824" s="67" t="n"/>
      <c r="U1824" s="67" t="n"/>
      <c r="V1824" s="67" t="n"/>
    </row>
    <row r="1825">
      <c r="H1825" s="104" t="n">
        <v>44081</v>
      </c>
      <c r="I1825" s="105" t="n">
        <v>11087.400390625</v>
      </c>
      <c r="J1825" s="106" t="n">
        <v>42.9361763000488</v>
      </c>
      <c r="K1825" s="107">
        <f>K1824*(1+Tbill_YTM)^(1/52)</f>
        <v/>
      </c>
      <c r="L1825" s="67" t="n"/>
      <c r="M1825" s="104" t="n">
        <v>44081</v>
      </c>
      <c r="N1825" s="108">
        <f>N1824*($I1825/$I1824)</f>
        <v/>
      </c>
      <c r="O1825" s="108">
        <f t="array" ref="O1825">IF(YEAR(M1825)&lt;&gt;YEAR(M1824),IF(O1824&gt;INDEX(Table2xAcq.1[],_xlfn.AGGREGATE(15,6,(ROW(Tableyear1[])-ROW(INDEX(Tableyear1[],1,1))+1)/(YEAR(Tableyear1[])=YEAR(M1824)),1)),O1824-(O1824-INDEX(Table2xAcq.1[],_xlfn.AGGREGATE(15,6,(ROW(Tableyear1[])-ROW(INDEX(Tableyear1[],1,1))+1)/(YEAR(Tableyear1[])=YEAR(M1824)),1)))*$C$25,O1824+MAX($Q$2:Q1824)*$C$19),O1824)*($J1825/$J1824)</f>
        <v/>
      </c>
      <c r="P1825" s="108">
        <f t="array" ref="P1825">IF(YEAR(M1825)&lt;&gt;YEAR(M1824),IF(O1824&gt;INDEX(Table2xAcq.1[],_xlfn.AGGREGATE(15,6,(ROW(Tableyear1[])-ROW(INDEX(Tableyear1[],1,1))+1)/(YEAR(Tableyear1[])=YEAR(M1824)),1)),P1824+(O1824-INDEX(Table2xAcq.1[],_xlfn.AGGREGATE(15,6,(ROW(Tableyear1[])-ROW(INDEX(Tableyear1[],1,1))+1)/(YEAR(Tableyear1[])=YEAR(M1824)),1)))*$C$25,P1824-MAX($Q$2:Q1824)*$C$19),P1824)*(1+Tbill_YTM)^(1/52)</f>
        <v/>
      </c>
      <c r="Q1825" s="72">
        <f>SUM(N1825:P1825)</f>
        <v/>
      </c>
      <c r="R1825" s="72">
        <f>IF(YEAR(M1825)&lt;&gt;YEAR(M1824), R1824*EXP($C$20/52)+(-MAX(Q$2:Q1824)*$C$19), R1824*EXP($C$20/52))</f>
        <v/>
      </c>
      <c r="S1825" s="73">
        <f>Q1825/-R1825</f>
        <v/>
      </c>
      <c r="T1825" s="67" t="n"/>
      <c r="U1825" s="67" t="n"/>
      <c r="V1825" s="67" t="n"/>
    </row>
    <row r="1826">
      <c r="H1826" s="104" t="n">
        <v>44088</v>
      </c>
      <c r="I1826" s="105" t="n">
        <v>10936.98046875</v>
      </c>
      <c r="J1826" s="106" t="n">
        <v>41.7392463684082</v>
      </c>
      <c r="K1826" s="107">
        <f>K1825*(1+Tbill_YTM)^(1/52)</f>
        <v/>
      </c>
      <c r="L1826" s="67" t="n"/>
      <c r="M1826" s="104" t="n">
        <v>44088</v>
      </c>
      <c r="N1826" s="108">
        <f>N1825*($I1826/$I1825)</f>
        <v/>
      </c>
      <c r="O1826" s="108">
        <f t="array" ref="O1826">IF(YEAR(M1826)&lt;&gt;YEAR(M1825),IF(O1825&gt;INDEX(Table2xAcq.1[],_xlfn.AGGREGATE(15,6,(ROW(Tableyear1[])-ROW(INDEX(Tableyear1[],1,1))+1)/(YEAR(Tableyear1[])=YEAR(M1825)),1)),O1825-(O1825-INDEX(Table2xAcq.1[],_xlfn.AGGREGATE(15,6,(ROW(Tableyear1[])-ROW(INDEX(Tableyear1[],1,1))+1)/(YEAR(Tableyear1[])=YEAR(M1825)),1)))*$C$25,O1825+MAX($Q$2:Q1825)*$C$19),O1825)*($J1826/$J1825)</f>
        <v/>
      </c>
      <c r="P1826" s="108">
        <f t="array" ref="P1826">IF(YEAR(M1826)&lt;&gt;YEAR(M1825),IF(O1825&gt;INDEX(Table2xAcq.1[],_xlfn.AGGREGATE(15,6,(ROW(Tableyear1[])-ROW(INDEX(Tableyear1[],1,1))+1)/(YEAR(Tableyear1[])=YEAR(M1825)),1)),P1825+(O1825-INDEX(Table2xAcq.1[],_xlfn.AGGREGATE(15,6,(ROW(Tableyear1[])-ROW(INDEX(Tableyear1[],1,1))+1)/(YEAR(Tableyear1[])=YEAR(M1825)),1)))*$C$25,P1825-MAX($Q$2:Q1825)*$C$19),P1825)*(1+Tbill_YTM)^(1/52)</f>
        <v/>
      </c>
      <c r="Q1826" s="72">
        <f>SUM(N1826:P1826)</f>
        <v/>
      </c>
      <c r="R1826" s="72">
        <f>IF(YEAR(M1826)&lt;&gt;YEAR(M1825), R1825*EXP($C$20/52)+(-MAX(Q$2:Q1825)*$C$19), R1825*EXP($C$20/52))</f>
        <v/>
      </c>
      <c r="S1826" s="73">
        <f>Q1826/-R1826</f>
        <v/>
      </c>
      <c r="T1826" s="67" t="n"/>
      <c r="U1826" s="67" t="n"/>
      <c r="V1826" s="67" t="n"/>
    </row>
    <row r="1827">
      <c r="H1827" s="104" t="n">
        <v>44095</v>
      </c>
      <c r="I1827" s="105" t="n">
        <v>11151.1298828125</v>
      </c>
      <c r="J1827" s="106" t="n">
        <v>43.2972373962402</v>
      </c>
      <c r="K1827" s="107">
        <f>K1826*(1+Tbill_YTM)^(1/52)</f>
        <v/>
      </c>
      <c r="L1827" s="67" t="n"/>
      <c r="M1827" s="104" t="n">
        <v>44095</v>
      </c>
      <c r="N1827" s="108">
        <f>N1826*($I1827/$I1826)</f>
        <v/>
      </c>
      <c r="O1827" s="108">
        <f t="array" ref="O1827">IF(YEAR(M1827)&lt;&gt;YEAR(M1826),IF(O1826&gt;INDEX(Table2xAcq.1[],_xlfn.AGGREGATE(15,6,(ROW(Tableyear1[])-ROW(INDEX(Tableyear1[],1,1))+1)/(YEAR(Tableyear1[])=YEAR(M1826)),1)),O1826-(O1826-INDEX(Table2xAcq.1[],_xlfn.AGGREGATE(15,6,(ROW(Tableyear1[])-ROW(INDEX(Tableyear1[],1,1))+1)/(YEAR(Tableyear1[])=YEAR(M1826)),1)))*$C$25,O1826+MAX($Q$2:Q1826)*$C$19),O1826)*($J1827/$J1826)</f>
        <v/>
      </c>
      <c r="P1827" s="108">
        <f t="array" ref="P1827">IF(YEAR(M1827)&lt;&gt;YEAR(M1826),IF(O1826&gt;INDEX(Table2xAcq.1[],_xlfn.AGGREGATE(15,6,(ROW(Tableyear1[])-ROW(INDEX(Tableyear1[],1,1))+1)/(YEAR(Tableyear1[])=YEAR(M1826)),1)),P1826+(O1826-INDEX(Table2xAcq.1[],_xlfn.AGGREGATE(15,6,(ROW(Tableyear1[])-ROW(INDEX(Tableyear1[],1,1))+1)/(YEAR(Tableyear1[])=YEAR(M1826)),1)))*$C$25,P1826-MAX($Q$2:Q1826)*$C$19),P1826)*(1+Tbill_YTM)^(1/52)</f>
        <v/>
      </c>
      <c r="Q1827" s="72">
        <f>SUM(N1827:P1827)</f>
        <v/>
      </c>
      <c r="R1827" s="72">
        <f>IF(YEAR(M1827)&lt;&gt;YEAR(M1826), R1826*EXP($C$20/52)+(-MAX(Q$2:Q1826)*$C$19), R1826*EXP($C$20/52))</f>
        <v/>
      </c>
      <c r="S1827" s="73">
        <f>Q1827/-R1827</f>
        <v/>
      </c>
      <c r="T1827" s="67" t="n"/>
      <c r="U1827" s="67" t="n"/>
      <c r="V1827" s="67" t="n"/>
    </row>
    <row r="1828">
      <c r="H1828" s="104" t="n">
        <v>44102</v>
      </c>
      <c r="I1828" s="105" t="n">
        <v>11255.6904296875</v>
      </c>
      <c r="J1828" s="106" t="n">
        <v>44.0737571716308</v>
      </c>
      <c r="K1828" s="107">
        <f>K1827*(1+Tbill_YTM)^(1/52)</f>
        <v/>
      </c>
      <c r="L1828" s="67" t="n"/>
      <c r="M1828" s="104" t="n">
        <v>44102</v>
      </c>
      <c r="N1828" s="108">
        <f>N1827*($I1828/$I1827)</f>
        <v/>
      </c>
      <c r="O1828" s="108">
        <f t="array" ref="O1828">IF(YEAR(M1828)&lt;&gt;YEAR(M1827),IF(O1827&gt;INDEX(Table2xAcq.1[],_xlfn.AGGREGATE(15,6,(ROW(Tableyear1[])-ROW(INDEX(Tableyear1[],1,1))+1)/(YEAR(Tableyear1[])=YEAR(M1827)),1)),O1827-(O1827-INDEX(Table2xAcq.1[],_xlfn.AGGREGATE(15,6,(ROW(Tableyear1[])-ROW(INDEX(Tableyear1[],1,1))+1)/(YEAR(Tableyear1[])=YEAR(M1827)),1)))*$C$25,O1827+MAX($Q$2:Q1827)*$C$19),O1827)*($J1828/$J1827)</f>
        <v/>
      </c>
      <c r="P1828" s="108">
        <f t="array" ref="P1828">IF(YEAR(M1828)&lt;&gt;YEAR(M1827),IF(O1827&gt;INDEX(Table2xAcq.1[],_xlfn.AGGREGATE(15,6,(ROW(Tableyear1[])-ROW(INDEX(Tableyear1[],1,1))+1)/(YEAR(Tableyear1[])=YEAR(M1827)),1)),P1827+(O1827-INDEX(Table2xAcq.1[],_xlfn.AGGREGATE(15,6,(ROW(Tableyear1[])-ROW(INDEX(Tableyear1[],1,1))+1)/(YEAR(Tableyear1[])=YEAR(M1827)),1)))*$C$25,P1827-MAX($Q$2:Q1827)*$C$19),P1827)*(1+Tbill_YTM)^(1/52)</f>
        <v/>
      </c>
      <c r="Q1828" s="72">
        <f>SUM(N1828:P1828)</f>
        <v/>
      </c>
      <c r="R1828" s="72">
        <f>IF(YEAR(M1828)&lt;&gt;YEAR(M1827), R1827*EXP($C$20/52)+(-MAX(Q$2:Q1827)*$C$19), R1827*EXP($C$20/52))</f>
        <v/>
      </c>
      <c r="S1828" s="73">
        <f>Q1828/-R1828</f>
        <v/>
      </c>
      <c r="T1828" s="67" t="n"/>
      <c r="U1828" s="67" t="n"/>
      <c r="V1828" s="67" t="n"/>
    </row>
    <row r="1829">
      <c r="H1829" s="104" t="n">
        <v>44109</v>
      </c>
      <c r="I1829" s="105" t="n">
        <v>11725.849609375</v>
      </c>
      <c r="J1829" s="106" t="n">
        <v>47.718952178955</v>
      </c>
      <c r="K1829" s="107">
        <f>K1828*(1+Tbill_YTM)^(1/52)</f>
        <v/>
      </c>
      <c r="L1829" s="67" t="n"/>
      <c r="M1829" s="104" t="n">
        <v>44109</v>
      </c>
      <c r="N1829" s="108">
        <f>N1828*($I1829/$I1828)</f>
        <v/>
      </c>
      <c r="O1829" s="108">
        <f t="array" ref="O1829">IF(YEAR(M1829)&lt;&gt;YEAR(M1828),IF(O1828&gt;INDEX(Table2xAcq.1[],_xlfn.AGGREGATE(15,6,(ROW(Tableyear1[])-ROW(INDEX(Tableyear1[],1,1))+1)/(YEAR(Tableyear1[])=YEAR(M1828)),1)),O1828-(O1828-INDEX(Table2xAcq.1[],_xlfn.AGGREGATE(15,6,(ROW(Tableyear1[])-ROW(INDEX(Tableyear1[],1,1))+1)/(YEAR(Tableyear1[])=YEAR(M1828)),1)))*$C$25,O1828+MAX($Q$2:Q1828)*$C$19),O1828)*($J1829/$J1828)</f>
        <v/>
      </c>
      <c r="P1829" s="108">
        <f t="array" ref="P1829">IF(YEAR(M1829)&lt;&gt;YEAR(M1828),IF(O1828&gt;INDEX(Table2xAcq.1[],_xlfn.AGGREGATE(15,6,(ROW(Tableyear1[])-ROW(INDEX(Tableyear1[],1,1))+1)/(YEAR(Tableyear1[])=YEAR(M1828)),1)),P1828+(O1828-INDEX(Table2xAcq.1[],_xlfn.AGGREGATE(15,6,(ROW(Tableyear1[])-ROW(INDEX(Tableyear1[],1,1))+1)/(YEAR(Tableyear1[])=YEAR(M1828)),1)))*$C$25,P1828-MAX($Q$2:Q1828)*$C$19),P1828)*(1+Tbill_YTM)^(1/52)</f>
        <v/>
      </c>
      <c r="Q1829" s="72">
        <f>SUM(N1829:P1829)</f>
        <v/>
      </c>
      <c r="R1829" s="72">
        <f>IF(YEAR(M1829)&lt;&gt;YEAR(M1828), R1828*EXP($C$20/52)+(-MAX(Q$2:Q1828)*$C$19), R1828*EXP($C$20/52))</f>
        <v/>
      </c>
      <c r="S1829" s="73">
        <f>Q1829/-R1829</f>
        <v/>
      </c>
      <c r="T1829" s="67" t="n"/>
      <c r="U1829" s="67" t="n"/>
      <c r="V1829" s="67" t="n"/>
    </row>
    <row r="1830">
      <c r="H1830" s="104" t="n">
        <v>44116</v>
      </c>
      <c r="I1830" s="105" t="n">
        <v>11852.169921875</v>
      </c>
      <c r="J1830" s="106" t="n">
        <v>48.5943984985351</v>
      </c>
      <c r="K1830" s="107">
        <f>K1829*(1+Tbill_YTM)^(1/52)</f>
        <v/>
      </c>
      <c r="L1830" s="67" t="n"/>
      <c r="M1830" s="104" t="n">
        <v>44116</v>
      </c>
      <c r="N1830" s="108">
        <f>N1829*($I1830/$I1829)</f>
        <v/>
      </c>
      <c r="O1830" s="108">
        <f t="array" ref="O1830">IF(YEAR(M1830)&lt;&gt;YEAR(M1829),IF(O1829&gt;INDEX(Table2xAcq.1[],_xlfn.AGGREGATE(15,6,(ROW(Tableyear1[])-ROW(INDEX(Tableyear1[],1,1))+1)/(YEAR(Tableyear1[])=YEAR(M1829)),1)),O1829-(O1829-INDEX(Table2xAcq.1[],_xlfn.AGGREGATE(15,6,(ROW(Tableyear1[])-ROW(INDEX(Tableyear1[],1,1))+1)/(YEAR(Tableyear1[])=YEAR(M1829)),1)))*$C$25,O1829+MAX($Q$2:Q1829)*$C$19),O1829)*($J1830/$J1829)</f>
        <v/>
      </c>
      <c r="P1830" s="108">
        <f t="array" ref="P1830">IF(YEAR(M1830)&lt;&gt;YEAR(M1829),IF(O1829&gt;INDEX(Table2xAcq.1[],_xlfn.AGGREGATE(15,6,(ROW(Tableyear1[])-ROW(INDEX(Tableyear1[],1,1))+1)/(YEAR(Tableyear1[])=YEAR(M1829)),1)),P1829+(O1829-INDEX(Table2xAcq.1[],_xlfn.AGGREGATE(15,6,(ROW(Tableyear1[])-ROW(INDEX(Tableyear1[],1,1))+1)/(YEAR(Tableyear1[])=YEAR(M1829)),1)))*$C$25,P1829-MAX($Q$2:Q1829)*$C$19),P1829)*(1+Tbill_YTM)^(1/52)</f>
        <v/>
      </c>
      <c r="Q1830" s="72">
        <f>SUM(N1830:P1830)</f>
        <v/>
      </c>
      <c r="R1830" s="72">
        <f>IF(YEAR(M1830)&lt;&gt;YEAR(M1829), R1829*EXP($C$20/52)+(-MAX(Q$2:Q1829)*$C$19), R1829*EXP($C$20/52))</f>
        <v/>
      </c>
      <c r="S1830" s="73">
        <f>Q1830/-R1830</f>
        <v/>
      </c>
      <c r="T1830" s="67" t="n"/>
      <c r="U1830" s="67" t="n"/>
      <c r="V1830" s="67" t="n"/>
    </row>
    <row r="1831">
      <c r="H1831" s="104" t="n">
        <v>44123</v>
      </c>
      <c r="I1831" s="105" t="n">
        <v>11692.5703125</v>
      </c>
      <c r="J1831" s="106" t="n">
        <v>47.3578948974609</v>
      </c>
      <c r="K1831" s="107">
        <f>K1830*(1+Tbill_YTM)^(1/52)</f>
        <v/>
      </c>
      <c r="L1831" s="67" t="n"/>
      <c r="M1831" s="104" t="n">
        <v>44123</v>
      </c>
      <c r="N1831" s="108">
        <f>N1830*($I1831/$I1830)</f>
        <v/>
      </c>
      <c r="O1831" s="108">
        <f t="array" ref="O1831">IF(YEAR(M1831)&lt;&gt;YEAR(M1830),IF(O1830&gt;INDEX(Table2xAcq.1[],_xlfn.AGGREGATE(15,6,(ROW(Tableyear1[])-ROW(INDEX(Tableyear1[],1,1))+1)/(YEAR(Tableyear1[])=YEAR(M1830)),1)),O1830-(O1830-INDEX(Table2xAcq.1[],_xlfn.AGGREGATE(15,6,(ROW(Tableyear1[])-ROW(INDEX(Tableyear1[],1,1))+1)/(YEAR(Tableyear1[])=YEAR(M1830)),1)))*$C$25,O1830+MAX($Q$2:Q1830)*$C$19),O1830)*($J1831/$J1830)</f>
        <v/>
      </c>
      <c r="P1831" s="108">
        <f t="array" ref="P1831">IF(YEAR(M1831)&lt;&gt;YEAR(M1830),IF(O1830&gt;INDEX(Table2xAcq.1[],_xlfn.AGGREGATE(15,6,(ROW(Tableyear1[])-ROW(INDEX(Tableyear1[],1,1))+1)/(YEAR(Tableyear1[])=YEAR(M1830)),1)),P1830+(O1830-INDEX(Table2xAcq.1[],_xlfn.AGGREGATE(15,6,(ROW(Tableyear1[])-ROW(INDEX(Tableyear1[],1,1))+1)/(YEAR(Tableyear1[])=YEAR(M1830)),1)))*$C$25,P1830-MAX($Q$2:Q1830)*$C$19),P1830)*(1+Tbill_YTM)^(1/52)</f>
        <v/>
      </c>
      <c r="Q1831" s="72">
        <f>SUM(N1831:P1831)</f>
        <v/>
      </c>
      <c r="R1831" s="72">
        <f>IF(YEAR(M1831)&lt;&gt;YEAR(M1830), R1830*EXP($C$20/52)+(-MAX(Q$2:Q1830)*$C$19), R1830*EXP($C$20/52))</f>
        <v/>
      </c>
      <c r="S1831" s="73">
        <f>Q1831/-R1831</f>
        <v/>
      </c>
      <c r="T1831" s="67" t="n"/>
      <c r="U1831" s="67" t="n"/>
      <c r="V1831" s="67" t="n"/>
    </row>
    <row r="1832">
      <c r="H1832" s="104" t="n">
        <v>44130</v>
      </c>
      <c r="I1832" s="105" t="n">
        <v>11052.9501953125</v>
      </c>
      <c r="J1832" s="106" t="n">
        <v>42.2882499694824</v>
      </c>
      <c r="K1832" s="107">
        <f>K1831*(1+Tbill_YTM)^(1/52)</f>
        <v/>
      </c>
      <c r="L1832" s="67" t="n"/>
      <c r="M1832" s="104" t="n">
        <v>44130</v>
      </c>
      <c r="N1832" s="108">
        <f>N1831*($I1832/$I1831)</f>
        <v/>
      </c>
      <c r="O1832" s="108">
        <f t="array" ref="O1832">IF(YEAR(M1832)&lt;&gt;YEAR(M1831),IF(O1831&gt;INDEX(Table2xAcq.1[],_xlfn.AGGREGATE(15,6,(ROW(Tableyear1[])-ROW(INDEX(Tableyear1[],1,1))+1)/(YEAR(Tableyear1[])=YEAR(M1831)),1)),O1831-(O1831-INDEX(Table2xAcq.1[],_xlfn.AGGREGATE(15,6,(ROW(Tableyear1[])-ROW(INDEX(Tableyear1[],1,1))+1)/(YEAR(Tableyear1[])=YEAR(M1831)),1)))*$C$25,O1831+MAX($Q$2:Q1831)*$C$19),O1831)*($J1832/$J1831)</f>
        <v/>
      </c>
      <c r="P1832" s="108">
        <f t="array" ref="P1832">IF(YEAR(M1832)&lt;&gt;YEAR(M1831),IF(O1831&gt;INDEX(Table2xAcq.1[],_xlfn.AGGREGATE(15,6,(ROW(Tableyear1[])-ROW(INDEX(Tableyear1[],1,1))+1)/(YEAR(Tableyear1[])=YEAR(M1831)),1)),P1831+(O1831-INDEX(Table2xAcq.1[],_xlfn.AGGREGATE(15,6,(ROW(Tableyear1[])-ROW(INDEX(Tableyear1[],1,1))+1)/(YEAR(Tableyear1[])=YEAR(M1831)),1)))*$C$25,P1831-MAX($Q$2:Q1831)*$C$19),P1831)*(1+Tbill_YTM)^(1/52)</f>
        <v/>
      </c>
      <c r="Q1832" s="72">
        <f>SUM(N1832:P1832)</f>
        <v/>
      </c>
      <c r="R1832" s="72">
        <f>IF(YEAR(M1832)&lt;&gt;YEAR(M1831), R1831*EXP($C$20/52)+(-MAX(Q$2:Q1831)*$C$19), R1831*EXP($C$20/52))</f>
        <v/>
      </c>
      <c r="S1832" s="73">
        <f>Q1832/-R1832</f>
        <v/>
      </c>
      <c r="T1832" s="67" t="n"/>
      <c r="U1832" s="67" t="n"/>
      <c r="V1832" s="67" t="n"/>
    </row>
    <row r="1833">
      <c r="H1833" s="104" t="n">
        <v>44137</v>
      </c>
      <c r="I1833" s="105" t="n">
        <v>12091.349609375</v>
      </c>
      <c r="J1833" s="106" t="n">
        <v>50.3452796936035</v>
      </c>
      <c r="K1833" s="107">
        <f>K1832*(1+Tbill_YTM)^(1/52)</f>
        <v/>
      </c>
      <c r="L1833" s="67" t="n"/>
      <c r="M1833" s="104" t="n">
        <v>44137</v>
      </c>
      <c r="N1833" s="108">
        <f>N1832*($I1833/$I1832)</f>
        <v/>
      </c>
      <c r="O1833" s="108">
        <f t="array" ref="O1833">IF(YEAR(M1833)&lt;&gt;YEAR(M1832),IF(O1832&gt;INDEX(Table2xAcq.1[],_xlfn.AGGREGATE(15,6,(ROW(Tableyear1[])-ROW(INDEX(Tableyear1[],1,1))+1)/(YEAR(Tableyear1[])=YEAR(M1832)),1)),O1832-(O1832-INDEX(Table2xAcq.1[],_xlfn.AGGREGATE(15,6,(ROW(Tableyear1[])-ROW(INDEX(Tableyear1[],1,1))+1)/(YEAR(Tableyear1[])=YEAR(M1832)),1)))*$C$25,O1832+MAX($Q$2:Q1832)*$C$19),O1832)*($J1833/$J1832)</f>
        <v/>
      </c>
      <c r="P1833" s="108">
        <f t="array" ref="P1833">IF(YEAR(M1833)&lt;&gt;YEAR(M1832),IF(O1832&gt;INDEX(Table2xAcq.1[],_xlfn.AGGREGATE(15,6,(ROW(Tableyear1[])-ROW(INDEX(Tableyear1[],1,1))+1)/(YEAR(Tableyear1[])=YEAR(M1832)),1)),P1832+(O1832-INDEX(Table2xAcq.1[],_xlfn.AGGREGATE(15,6,(ROW(Tableyear1[])-ROW(INDEX(Tableyear1[],1,1))+1)/(YEAR(Tableyear1[])=YEAR(M1832)),1)))*$C$25,P1832-MAX($Q$2:Q1832)*$C$19),P1832)*(1+Tbill_YTM)^(1/52)</f>
        <v/>
      </c>
      <c r="Q1833" s="72">
        <f>SUM(N1833:P1833)</f>
        <v/>
      </c>
      <c r="R1833" s="72">
        <f>IF(YEAR(M1833)&lt;&gt;YEAR(M1832), R1832*EXP($C$20/52)+(-MAX(Q$2:Q1832)*$C$19), R1832*EXP($C$20/52))</f>
        <v/>
      </c>
      <c r="S1833" s="73">
        <f>Q1833/-R1833</f>
        <v/>
      </c>
      <c r="T1833" s="67" t="n"/>
      <c r="U1833" s="67" t="n"/>
      <c r="V1833" s="67" t="n"/>
    </row>
    <row r="1834">
      <c r="H1834" s="104" t="n">
        <v>44144</v>
      </c>
      <c r="I1834" s="105" t="n">
        <v>11937.83984375</v>
      </c>
      <c r="J1834" s="106" t="n">
        <v>49.0494232177734</v>
      </c>
      <c r="K1834" s="107">
        <f>K1833*(1+Tbill_YTM)^(1/52)</f>
        <v/>
      </c>
      <c r="L1834" s="67" t="n"/>
      <c r="M1834" s="104" t="n">
        <v>44144</v>
      </c>
      <c r="N1834" s="108">
        <f>N1833*($I1834/$I1833)</f>
        <v/>
      </c>
      <c r="O1834" s="108">
        <f t="array" ref="O1834">IF(YEAR(M1834)&lt;&gt;YEAR(M1833),IF(O1833&gt;INDEX(Table2xAcq.1[],_xlfn.AGGREGATE(15,6,(ROW(Tableyear1[])-ROW(INDEX(Tableyear1[],1,1))+1)/(YEAR(Tableyear1[])=YEAR(M1833)),1)),O1833-(O1833-INDEX(Table2xAcq.1[],_xlfn.AGGREGATE(15,6,(ROW(Tableyear1[])-ROW(INDEX(Tableyear1[],1,1))+1)/(YEAR(Tableyear1[])=YEAR(M1833)),1)))*$C$25,O1833+MAX($Q$2:Q1833)*$C$19),O1833)*($J1834/$J1833)</f>
        <v/>
      </c>
      <c r="P1834" s="108">
        <f t="array" ref="P1834">IF(YEAR(M1834)&lt;&gt;YEAR(M1833),IF(O1833&gt;INDEX(Table2xAcq.1[],_xlfn.AGGREGATE(15,6,(ROW(Tableyear1[])-ROW(INDEX(Tableyear1[],1,1))+1)/(YEAR(Tableyear1[])=YEAR(M1833)),1)),P1833+(O1833-INDEX(Table2xAcq.1[],_xlfn.AGGREGATE(15,6,(ROW(Tableyear1[])-ROW(INDEX(Tableyear1[],1,1))+1)/(YEAR(Tableyear1[])=YEAR(M1833)),1)))*$C$25,P1833-MAX($Q$2:Q1833)*$C$19),P1833)*(1+Tbill_YTM)^(1/52)</f>
        <v/>
      </c>
      <c r="Q1834" s="72">
        <f>SUM(N1834:P1834)</f>
        <v/>
      </c>
      <c r="R1834" s="72">
        <f>IF(YEAR(M1834)&lt;&gt;YEAR(M1833), R1833*EXP($C$20/52)+(-MAX(Q$2:Q1833)*$C$19), R1833*EXP($C$20/52))</f>
        <v/>
      </c>
      <c r="S1834" s="73">
        <f>Q1834/-R1834</f>
        <v/>
      </c>
      <c r="T1834" s="67" t="n"/>
      <c r="U1834" s="67" t="n"/>
      <c r="V1834" s="67" t="n"/>
    </row>
    <row r="1835">
      <c r="H1835" s="104" t="n">
        <v>44151</v>
      </c>
      <c r="I1835" s="105" t="n">
        <v>11906.4404296875</v>
      </c>
      <c r="J1835" s="106" t="n">
        <v>48.7872848510742</v>
      </c>
      <c r="K1835" s="107">
        <f>K1834*(1+Tbill_YTM)^(1/52)</f>
        <v/>
      </c>
      <c r="L1835" s="67" t="n"/>
      <c r="M1835" s="104" t="n">
        <v>44151</v>
      </c>
      <c r="N1835" s="108">
        <f>N1834*($I1835/$I1834)</f>
        <v/>
      </c>
      <c r="O1835" s="108">
        <f t="array" ref="O1835">IF(YEAR(M1835)&lt;&gt;YEAR(M1834),IF(O1834&gt;INDEX(Table2xAcq.1[],_xlfn.AGGREGATE(15,6,(ROW(Tableyear1[])-ROW(INDEX(Tableyear1[],1,1))+1)/(YEAR(Tableyear1[])=YEAR(M1834)),1)),O1834-(O1834-INDEX(Table2xAcq.1[],_xlfn.AGGREGATE(15,6,(ROW(Tableyear1[])-ROW(INDEX(Tableyear1[],1,1))+1)/(YEAR(Tableyear1[])=YEAR(M1834)),1)))*$C$25,O1834+MAX($Q$2:Q1834)*$C$19),O1834)*($J1835/$J1834)</f>
        <v/>
      </c>
      <c r="P1835" s="108">
        <f t="array" ref="P1835">IF(YEAR(M1835)&lt;&gt;YEAR(M1834),IF(O1834&gt;INDEX(Table2xAcq.1[],_xlfn.AGGREGATE(15,6,(ROW(Tableyear1[])-ROW(INDEX(Tableyear1[],1,1))+1)/(YEAR(Tableyear1[])=YEAR(M1834)),1)),P1834+(O1834-INDEX(Table2xAcq.1[],_xlfn.AGGREGATE(15,6,(ROW(Tableyear1[])-ROW(INDEX(Tableyear1[],1,1))+1)/(YEAR(Tableyear1[])=YEAR(M1834)),1)))*$C$25,P1834-MAX($Q$2:Q1834)*$C$19),P1834)*(1+Tbill_YTM)^(1/52)</f>
        <v/>
      </c>
      <c r="Q1835" s="72">
        <f>SUM(N1835:P1835)</f>
        <v/>
      </c>
      <c r="R1835" s="72">
        <f>IF(YEAR(M1835)&lt;&gt;YEAR(M1834), R1834*EXP($C$20/52)+(-MAX(Q$2:Q1834)*$C$19), R1834*EXP($C$20/52))</f>
        <v/>
      </c>
      <c r="S1835" s="73">
        <f>Q1835/-R1835</f>
        <v/>
      </c>
      <c r="T1835" s="67" t="n"/>
      <c r="U1835" s="67" t="n"/>
      <c r="V1835" s="67" t="n"/>
    </row>
    <row r="1836">
      <c r="H1836" s="104" t="n">
        <v>44158</v>
      </c>
      <c r="I1836" s="105" t="n">
        <v>12258.2099609375</v>
      </c>
      <c r="J1836" s="106" t="n">
        <v>51.7054290771484</v>
      </c>
      <c r="K1836" s="107">
        <f>K1835*(1+Tbill_YTM)^(1/52)</f>
        <v/>
      </c>
      <c r="L1836" s="67" t="n"/>
      <c r="M1836" s="104" t="n">
        <v>44158</v>
      </c>
      <c r="N1836" s="108">
        <f>N1835*($I1836/$I1835)</f>
        <v/>
      </c>
      <c r="O1836" s="108">
        <f t="array" ref="O1836">IF(YEAR(M1836)&lt;&gt;YEAR(M1835),IF(O1835&gt;INDEX(Table2xAcq.1[],_xlfn.AGGREGATE(15,6,(ROW(Tableyear1[])-ROW(INDEX(Tableyear1[],1,1))+1)/(YEAR(Tableyear1[])=YEAR(M1835)),1)),O1835-(O1835-INDEX(Table2xAcq.1[],_xlfn.AGGREGATE(15,6,(ROW(Tableyear1[])-ROW(INDEX(Tableyear1[],1,1))+1)/(YEAR(Tableyear1[])=YEAR(M1835)),1)))*$C$25,O1835+MAX($Q$2:Q1835)*$C$19),O1835)*($J1836/$J1835)</f>
        <v/>
      </c>
      <c r="P1836" s="108">
        <f t="array" ref="P1836">IF(YEAR(M1836)&lt;&gt;YEAR(M1835),IF(O1835&gt;INDEX(Table2xAcq.1[],_xlfn.AGGREGATE(15,6,(ROW(Tableyear1[])-ROW(INDEX(Tableyear1[],1,1))+1)/(YEAR(Tableyear1[])=YEAR(M1835)),1)),P1835+(O1835-INDEX(Table2xAcq.1[],_xlfn.AGGREGATE(15,6,(ROW(Tableyear1[])-ROW(INDEX(Tableyear1[],1,1))+1)/(YEAR(Tableyear1[])=YEAR(M1835)),1)))*$C$25,P1835-MAX($Q$2:Q1835)*$C$19),P1835)*(1+Tbill_YTM)^(1/52)</f>
        <v/>
      </c>
      <c r="Q1836" s="72">
        <f>SUM(N1836:P1836)</f>
        <v/>
      </c>
      <c r="R1836" s="72">
        <f>IF(YEAR(M1836)&lt;&gt;YEAR(M1835), R1835*EXP($C$20/52)+(-MAX(Q$2:Q1835)*$C$19), R1835*EXP($C$20/52))</f>
        <v/>
      </c>
      <c r="S1836" s="73">
        <f>Q1836/-R1836</f>
        <v/>
      </c>
      <c r="T1836" s="67" t="n"/>
      <c r="U1836" s="67" t="n"/>
      <c r="V1836" s="67" t="n"/>
    </row>
    <row r="1837">
      <c r="H1837" s="104" t="n">
        <v>44165</v>
      </c>
      <c r="I1837" s="105" t="n">
        <v>12528.48046875</v>
      </c>
      <c r="J1837" s="106" t="n">
        <v>53.9855232238769</v>
      </c>
      <c r="K1837" s="107">
        <f>K1836*(1+Tbill_YTM)^(1/52)</f>
        <v/>
      </c>
      <c r="L1837" s="67" t="n"/>
      <c r="M1837" s="104" t="n">
        <v>44165</v>
      </c>
      <c r="N1837" s="108">
        <f>N1836*($I1837/$I1836)</f>
        <v/>
      </c>
      <c r="O1837" s="108">
        <f t="array" ref="O1837">IF(YEAR(M1837)&lt;&gt;YEAR(M1836),IF(O1836&gt;INDEX(Table2xAcq.1[],_xlfn.AGGREGATE(15,6,(ROW(Tableyear1[])-ROW(INDEX(Tableyear1[],1,1))+1)/(YEAR(Tableyear1[])=YEAR(M1836)),1)),O1836-(O1836-INDEX(Table2xAcq.1[],_xlfn.AGGREGATE(15,6,(ROW(Tableyear1[])-ROW(INDEX(Tableyear1[],1,1))+1)/(YEAR(Tableyear1[])=YEAR(M1836)),1)))*$C$25,O1836+MAX($Q$2:Q1836)*$C$19),O1836)*($J1837/$J1836)</f>
        <v/>
      </c>
      <c r="P1837" s="108">
        <f t="array" ref="P1837">IF(YEAR(M1837)&lt;&gt;YEAR(M1836),IF(O1836&gt;INDEX(Table2xAcq.1[],_xlfn.AGGREGATE(15,6,(ROW(Tableyear1[])-ROW(INDEX(Tableyear1[],1,1))+1)/(YEAR(Tableyear1[])=YEAR(M1836)),1)),P1836+(O1836-INDEX(Table2xAcq.1[],_xlfn.AGGREGATE(15,6,(ROW(Tableyear1[])-ROW(INDEX(Tableyear1[],1,1))+1)/(YEAR(Tableyear1[])=YEAR(M1836)),1)))*$C$25,P1836-MAX($Q$2:Q1836)*$C$19),P1836)*(1+Tbill_YTM)^(1/52)</f>
        <v/>
      </c>
      <c r="Q1837" s="72">
        <f>SUM(N1837:P1837)</f>
        <v/>
      </c>
      <c r="R1837" s="72">
        <f>IF(YEAR(M1837)&lt;&gt;YEAR(M1836), R1836*EXP($C$20/52)+(-MAX(Q$2:Q1836)*$C$19), R1836*EXP($C$20/52))</f>
        <v/>
      </c>
      <c r="S1837" s="73">
        <f>Q1837/-R1837</f>
        <v/>
      </c>
      <c r="T1837" s="67" t="n"/>
      <c r="U1837" s="67" t="n"/>
      <c r="V1837" s="67" t="n"/>
    </row>
    <row r="1838">
      <c r="H1838" s="104" t="n">
        <v>44172</v>
      </c>
      <c r="I1838" s="105" t="n">
        <v>12375.41015625</v>
      </c>
      <c r="J1838" s="106" t="n">
        <v>52.6303253173828</v>
      </c>
      <c r="K1838" s="107">
        <f>K1837*(1+Tbill_YTM)^(1/52)</f>
        <v/>
      </c>
      <c r="L1838" s="67" t="n"/>
      <c r="M1838" s="104" t="n">
        <v>44172</v>
      </c>
      <c r="N1838" s="108">
        <f>N1837*($I1838/$I1837)</f>
        <v/>
      </c>
      <c r="O1838" s="108">
        <f t="array" ref="O1838">IF(YEAR(M1838)&lt;&gt;YEAR(M1837),IF(O1837&gt;INDEX(Table2xAcq.1[],_xlfn.AGGREGATE(15,6,(ROW(Tableyear1[])-ROW(INDEX(Tableyear1[],1,1))+1)/(YEAR(Tableyear1[])=YEAR(M1837)),1)),O1837-(O1837-INDEX(Table2xAcq.1[],_xlfn.AGGREGATE(15,6,(ROW(Tableyear1[])-ROW(INDEX(Tableyear1[],1,1))+1)/(YEAR(Tableyear1[])=YEAR(M1837)),1)))*$C$25,O1837+MAX($Q$2:Q1837)*$C$19),O1837)*($J1838/$J1837)</f>
        <v/>
      </c>
      <c r="P1838" s="108">
        <f t="array" ref="P1838">IF(YEAR(M1838)&lt;&gt;YEAR(M1837),IF(O1837&gt;INDEX(Table2xAcq.1[],_xlfn.AGGREGATE(15,6,(ROW(Tableyear1[])-ROW(INDEX(Tableyear1[],1,1))+1)/(YEAR(Tableyear1[])=YEAR(M1837)),1)),P1837+(O1837-INDEX(Table2xAcq.1[],_xlfn.AGGREGATE(15,6,(ROW(Tableyear1[])-ROW(INDEX(Tableyear1[],1,1))+1)/(YEAR(Tableyear1[])=YEAR(M1837)),1)))*$C$25,P1837-MAX($Q$2:Q1837)*$C$19),P1837)*(1+Tbill_YTM)^(1/52)</f>
        <v/>
      </c>
      <c r="Q1838" s="72">
        <f>SUM(N1838:P1838)</f>
        <v/>
      </c>
      <c r="R1838" s="72">
        <f>IF(YEAR(M1838)&lt;&gt;YEAR(M1837), R1837*EXP($C$20/52)+(-MAX(Q$2:Q1837)*$C$19), R1837*EXP($C$20/52))</f>
        <v/>
      </c>
      <c r="S1838" s="73">
        <f>Q1838/-R1838</f>
        <v/>
      </c>
      <c r="T1838" s="67" t="n"/>
      <c r="U1838" s="67" t="n"/>
      <c r="V1838" s="67" t="n"/>
    </row>
    <row r="1839">
      <c r="H1839" s="104" t="n">
        <v>44179</v>
      </c>
      <c r="I1839" s="105" t="n">
        <v>12738.1796875</v>
      </c>
      <c r="J1839" s="106" t="n">
        <v>55.4396514892578</v>
      </c>
      <c r="K1839" s="107">
        <f>K1838*(1+Tbill_YTM)^(1/52)</f>
        <v/>
      </c>
      <c r="L1839" s="67" t="n"/>
      <c r="M1839" s="104" t="n">
        <v>44179</v>
      </c>
      <c r="N1839" s="108">
        <f>N1838*($I1839/$I1838)</f>
        <v/>
      </c>
      <c r="O1839" s="108">
        <f t="array" ref="O1839">IF(YEAR(M1839)&lt;&gt;YEAR(M1838),IF(O1838&gt;INDEX(Table2xAcq.1[],_xlfn.AGGREGATE(15,6,(ROW(Tableyear1[])-ROW(INDEX(Tableyear1[],1,1))+1)/(YEAR(Tableyear1[])=YEAR(M1838)),1)),O1838-(O1838-INDEX(Table2xAcq.1[],_xlfn.AGGREGATE(15,6,(ROW(Tableyear1[])-ROW(INDEX(Tableyear1[],1,1))+1)/(YEAR(Tableyear1[])=YEAR(M1838)),1)))*$C$25,O1838+MAX($Q$2:Q1838)*$C$19),O1838)*($J1839/$J1838)</f>
        <v/>
      </c>
      <c r="P1839" s="108">
        <f t="array" ref="P1839">IF(YEAR(M1839)&lt;&gt;YEAR(M1838),IF(O1838&gt;INDEX(Table2xAcq.1[],_xlfn.AGGREGATE(15,6,(ROW(Tableyear1[])-ROW(INDEX(Tableyear1[],1,1))+1)/(YEAR(Tableyear1[])=YEAR(M1838)),1)),P1838+(O1838-INDEX(Table2xAcq.1[],_xlfn.AGGREGATE(15,6,(ROW(Tableyear1[])-ROW(INDEX(Tableyear1[],1,1))+1)/(YEAR(Tableyear1[])=YEAR(M1838)),1)))*$C$25,P1838-MAX($Q$2:Q1838)*$C$19),P1838)*(1+Tbill_YTM)^(1/52)</f>
        <v/>
      </c>
      <c r="Q1839" s="72">
        <f>SUM(N1839:P1839)</f>
        <v/>
      </c>
      <c r="R1839" s="72">
        <f>IF(YEAR(M1839)&lt;&gt;YEAR(M1838), R1838*EXP($C$20/52)+(-MAX(Q$2:Q1838)*$C$19), R1838*EXP($C$20/52))</f>
        <v/>
      </c>
      <c r="S1839" s="73">
        <f>Q1839/-R1839</f>
        <v/>
      </c>
      <c r="T1839" s="67" t="n"/>
      <c r="U1839" s="67" t="n"/>
      <c r="V1839" s="67" t="n"/>
    </row>
    <row r="1840">
      <c r="H1840" s="104" t="n">
        <v>44186</v>
      </c>
      <c r="I1840" s="105" t="n">
        <v>12711.009765625</v>
      </c>
      <c r="J1840" s="106" t="n">
        <v>55.4891128540039</v>
      </c>
      <c r="K1840" s="107">
        <f>K1839*(1+Tbill_YTM)^(1/52)</f>
        <v/>
      </c>
      <c r="L1840" s="67" t="n"/>
      <c r="M1840" s="104" t="n">
        <v>44186</v>
      </c>
      <c r="N1840" s="108">
        <f>N1839*($I1840/$I1839)</f>
        <v/>
      </c>
      <c r="O1840" s="108">
        <f t="array" ref="O1840">IF(YEAR(M1840)&lt;&gt;YEAR(M1839),IF(O1839&gt;INDEX(Table2xAcq.1[],_xlfn.AGGREGATE(15,6,(ROW(Tableyear1[])-ROW(INDEX(Tableyear1[],1,1))+1)/(YEAR(Tableyear1[])=YEAR(M1839)),1)),O1839-(O1839-INDEX(Table2xAcq.1[],_xlfn.AGGREGATE(15,6,(ROW(Tableyear1[])-ROW(INDEX(Tableyear1[],1,1))+1)/(YEAR(Tableyear1[])=YEAR(M1839)),1)))*$C$25,O1839+MAX($Q$2:Q1839)*$C$19),O1839)*($J1840/$J1839)</f>
        <v/>
      </c>
      <c r="P1840" s="108">
        <f t="array" ref="P1840">IF(YEAR(M1840)&lt;&gt;YEAR(M1839),IF(O1839&gt;INDEX(Table2xAcq.1[],_xlfn.AGGREGATE(15,6,(ROW(Tableyear1[])-ROW(INDEX(Tableyear1[],1,1))+1)/(YEAR(Tableyear1[])=YEAR(M1839)),1)),P1839+(O1839-INDEX(Table2xAcq.1[],_xlfn.AGGREGATE(15,6,(ROW(Tableyear1[])-ROW(INDEX(Tableyear1[],1,1))+1)/(YEAR(Tableyear1[])=YEAR(M1839)),1)))*$C$25,P1839-MAX($Q$2:Q1839)*$C$19),P1839)*(1+Tbill_YTM)^(1/52)</f>
        <v/>
      </c>
      <c r="Q1840" s="72">
        <f>SUM(N1840:P1840)</f>
        <v/>
      </c>
      <c r="R1840" s="72">
        <f>IF(YEAR(M1840)&lt;&gt;YEAR(M1839), R1839*EXP($C$20/52)+(-MAX(Q$2:Q1839)*$C$19), R1839*EXP($C$20/52))</f>
        <v/>
      </c>
      <c r="S1840" s="73">
        <f>Q1840/-R1840</f>
        <v/>
      </c>
      <c r="T1840" s="67" t="n"/>
      <c r="U1840" s="67" t="n"/>
      <c r="V1840" s="67" t="n"/>
    </row>
    <row r="1841" ht="17.5" customHeight="1" s="15">
      <c r="A1841" s="4" t="n"/>
      <c r="G1841" s="110" t="inlineStr">
        <is>
          <t>year-end</t>
        </is>
      </c>
      <c r="H1841" s="111" t="n">
        <v>44193</v>
      </c>
      <c r="I1841" s="112" t="n">
        <v>12888.2802734375</v>
      </c>
      <c r="J1841" s="113" t="n">
        <v>56.9333381652832</v>
      </c>
      <c r="K1841" s="114">
        <f>K1840*(1+Tbill_YTM)^(1/52)</f>
        <v/>
      </c>
      <c r="L1841" s="114" t="n"/>
      <c r="M1841" s="111" t="n">
        <v>44193</v>
      </c>
      <c r="N1841" s="118">
        <f>N1840*($I1841/$I1840)</f>
        <v/>
      </c>
      <c r="O1841" s="115">
        <f t="array" ref="O1841">IF(YEAR(M1841)&lt;&gt;YEAR(M1840),IF(O1840&gt;INDEX(Table2xAcq.1[],_xlfn.AGGREGATE(15,6,(ROW(Tableyear1[])-ROW(INDEX(Tableyear1[],1,1))+1)/(YEAR(Tableyear1[])=YEAR(M1840)),1)),O1840-(O1840-INDEX(Table2xAcq.1[],_xlfn.AGGREGATE(15,6,(ROW(Tableyear1[])-ROW(INDEX(Tableyear1[],1,1))+1)/(YEAR(Tableyear1[])=YEAR(M1840)),1)))*$C$25,O1840+MAX($Q$2:Q1840)*$C$19),O1840)*($J1841/$J1840)</f>
        <v/>
      </c>
      <c r="P1841" s="115">
        <f t="array" ref="P1841">IF(YEAR(M1841)&lt;&gt;YEAR(M1840),IF(O1840&gt;INDEX(Table2xAcq.1[],_xlfn.AGGREGATE(15,6,(ROW(Tableyear1[])-ROW(INDEX(Tableyear1[],1,1))+1)/(YEAR(Tableyear1[])=YEAR(M1840)),1)),P1840+(O1840-INDEX(Table2xAcq.1[],_xlfn.AGGREGATE(15,6,(ROW(Tableyear1[])-ROW(INDEX(Tableyear1[],1,1))+1)/(YEAR(Tableyear1[])=YEAR(M1840)),1)))*$C$25,P1840-MAX($Q$2:Q1840)*$C$19),P1840)*(1+Tbill_YTM)^(1/52)</f>
        <v/>
      </c>
      <c r="Q1841" s="116">
        <f>SUM(N1841:P1841)</f>
        <v/>
      </c>
      <c r="R1841" s="119">
        <f>IF(YEAR(M1841)&lt;&gt;YEAR(M1840), R1840*EXP($C$20/52)+(-MAX(Q$2:Q1840)*$C$19), R1840*EXP($C$20/52))</f>
        <v/>
      </c>
      <c r="S1841" s="117">
        <f>Q1841/-R1841</f>
        <v/>
      </c>
      <c r="T1841" s="110" t="n"/>
      <c r="U1841" s="110" t="n"/>
      <c r="V1841" s="110" t="n"/>
    </row>
    <row r="1842" ht="17.5" customHeight="1" s="15">
      <c r="H1842" s="104" t="n">
        <v>44200</v>
      </c>
      <c r="I1842" s="105" t="n">
        <v>13105.2001953125</v>
      </c>
      <c r="J1842" s="106" t="n">
        <v>58.8375434875488</v>
      </c>
      <c r="K1842" s="107">
        <f>K1841*(1+Tbill_YTM)^(1/52)</f>
        <v/>
      </c>
      <c r="L1842" s="67" t="n"/>
      <c r="M1842" s="104" t="n">
        <v>44200</v>
      </c>
      <c r="N1842" s="108">
        <f>N1841*($I1842/$I1841)</f>
        <v/>
      </c>
      <c r="O1842" s="108">
        <f t="array" ref="O1842">IF(YEAR(M1842)&lt;&gt;YEAR(M1841),IF(O1841&gt;INDEX(Table2xAcq.1[],_xlfn.AGGREGATE(15,6,(ROW(Tableyear1[])-ROW(INDEX(Tableyear1[],1,1))+1)/(YEAR(Tableyear1[])=YEAR(M1841)),1)),O1841-(O1841-INDEX(Table2xAcq.1[],_xlfn.AGGREGATE(15,6,(ROW(Tableyear1[])-ROW(INDEX(Tableyear1[],1,1))+1)/(YEAR(Tableyear1[])=YEAR(M1841)),1)))*$C$25,O1841+MAX($Q$2:Q1841)*$C$19),O1841)*($J1842/$J1841)</f>
        <v/>
      </c>
      <c r="P1842" s="108">
        <f t="array" ref="P1842">IF(YEAR(M1842)&lt;&gt;YEAR(M1841),IF(O1841&gt;INDEX(Table2xAcq.1[],_xlfn.AGGREGATE(15,6,(ROW(Tableyear1[])-ROW(INDEX(Tableyear1[],1,1))+1)/(YEAR(Tableyear1[])=YEAR(M1841)),1)),P1841+(O1841-INDEX(Table2xAcq.1[],_xlfn.AGGREGATE(15,6,(ROW(Tableyear1[])-ROW(INDEX(Tableyear1[],1,1))+1)/(YEAR(Tableyear1[])=YEAR(M1841)),1)))*$C$25,P1841-MAX($Q$2:Q1841)*$C$19),P1841)*(1+Tbill_YTM)^(1/52)</f>
        <v/>
      </c>
      <c r="Q1842" s="72">
        <f>SUM(N1842:P1842)</f>
        <v/>
      </c>
      <c r="R1842" s="72">
        <f>IF(YEAR(M1842)&lt;&gt;YEAR(M1841), R1841*EXP($C$20/52)+(-MAX(Q$2:Q1841)*$C$19), R1841*EXP($C$20/52))</f>
        <v/>
      </c>
      <c r="S1842" s="73">
        <f>Q1842/-R1842</f>
        <v/>
      </c>
      <c r="T1842" s="67" t="n"/>
      <c r="U1842" s="67" t="n"/>
      <c r="V1842" s="67" t="n"/>
    </row>
    <row r="1843">
      <c r="H1843" s="104" t="n">
        <v>44207</v>
      </c>
      <c r="I1843" s="105" t="n">
        <v>12803.9296875</v>
      </c>
      <c r="J1843" s="106" t="n">
        <v>56.166706085205</v>
      </c>
      <c r="K1843" s="107">
        <f>K1842*(1+Tbill_YTM)^(1/52)</f>
        <v/>
      </c>
      <c r="L1843" s="67" t="n"/>
      <c r="M1843" s="104" t="n">
        <v>44207</v>
      </c>
      <c r="N1843" s="108">
        <f>N1842*($I1843/$I1842)</f>
        <v/>
      </c>
      <c r="O1843" s="108">
        <f t="array" ref="O1843">IF(YEAR(M1843)&lt;&gt;YEAR(M1842),IF(O1842&gt;INDEX(Table2xAcq.1[],_xlfn.AGGREGATE(15,6,(ROW(Tableyear1[])-ROW(INDEX(Tableyear1[],1,1))+1)/(YEAR(Tableyear1[])=YEAR(M1842)),1)),O1842-(O1842-INDEX(Table2xAcq.1[],_xlfn.AGGREGATE(15,6,(ROW(Tableyear1[])-ROW(INDEX(Tableyear1[],1,1))+1)/(YEAR(Tableyear1[])=YEAR(M1842)),1)))*$C$25,O1842+MAX($Q$2:Q1842)*$C$19),O1842)*($J1843/$J1842)</f>
        <v/>
      </c>
      <c r="P1843" s="108">
        <f t="array" ref="P1843">IF(YEAR(M1843)&lt;&gt;YEAR(M1842),IF(O1842&gt;INDEX(Table2xAcq.1[],_xlfn.AGGREGATE(15,6,(ROW(Tableyear1[])-ROW(INDEX(Tableyear1[],1,1))+1)/(YEAR(Tableyear1[])=YEAR(M1842)),1)),P1842+(O1842-INDEX(Table2xAcq.1[],_xlfn.AGGREGATE(15,6,(ROW(Tableyear1[])-ROW(INDEX(Tableyear1[],1,1))+1)/(YEAR(Tableyear1[])=YEAR(M1842)),1)))*$C$25,P1842-MAX($Q$2:Q1842)*$C$19),P1842)*(1+Tbill_YTM)^(1/52)</f>
        <v/>
      </c>
      <c r="Q1843" s="72">
        <f>SUM(N1843:P1843)</f>
        <v/>
      </c>
      <c r="R1843" s="72">
        <f>IF(YEAR(M1843)&lt;&gt;YEAR(M1842), R1842*EXP($C$20/52)+(-MAX(Q$2:Q1842)*$C$19), R1842*EXP($C$20/52))</f>
        <v/>
      </c>
      <c r="S1843" s="73">
        <f>Q1843/-R1843</f>
        <v/>
      </c>
      <c r="T1843" s="67" t="n"/>
      <c r="U1843" s="67" t="n"/>
      <c r="V1843" s="67" t="n"/>
    </row>
    <row r="1844">
      <c r="H1844" s="104" t="n">
        <v>44214</v>
      </c>
      <c r="I1844" s="105" t="n">
        <v>13366.400390625</v>
      </c>
      <c r="J1844" s="106" t="n">
        <v>61.1077575683593</v>
      </c>
      <c r="K1844" s="107">
        <f>K1843*(1+Tbill_YTM)^(1/52)</f>
        <v/>
      </c>
      <c r="L1844" s="67" t="n"/>
      <c r="M1844" s="104" t="n">
        <v>44214</v>
      </c>
      <c r="N1844" s="108">
        <f>N1843*($I1844/$I1843)</f>
        <v/>
      </c>
      <c r="O1844" s="108">
        <f t="array" ref="O1844">IF(YEAR(M1844)&lt;&gt;YEAR(M1843),IF(O1843&gt;INDEX(Table2xAcq.1[],_xlfn.AGGREGATE(15,6,(ROW(Tableyear1[])-ROW(INDEX(Tableyear1[],1,1))+1)/(YEAR(Tableyear1[])=YEAR(M1843)),1)),O1843-(O1843-INDEX(Table2xAcq.1[],_xlfn.AGGREGATE(15,6,(ROW(Tableyear1[])-ROW(INDEX(Tableyear1[],1,1))+1)/(YEAR(Tableyear1[])=YEAR(M1843)),1)))*$C$25,O1843+MAX($Q$2:Q1843)*$C$19),O1843)*($J1844/$J1843)</f>
        <v/>
      </c>
      <c r="P1844" s="108">
        <f t="array" ref="P1844">IF(YEAR(M1844)&lt;&gt;YEAR(M1843),IF(O1843&gt;INDEX(Table2xAcq.1[],_xlfn.AGGREGATE(15,6,(ROW(Tableyear1[])-ROW(INDEX(Tableyear1[],1,1))+1)/(YEAR(Tableyear1[])=YEAR(M1843)),1)),P1843+(O1843-INDEX(Table2xAcq.1[],_xlfn.AGGREGATE(15,6,(ROW(Tableyear1[])-ROW(INDEX(Tableyear1[],1,1))+1)/(YEAR(Tableyear1[])=YEAR(M1843)),1)))*$C$25,P1843-MAX($Q$2:Q1843)*$C$19),P1843)*(1+Tbill_YTM)^(1/52)</f>
        <v/>
      </c>
      <c r="Q1844" s="72">
        <f>SUM(N1844:P1844)</f>
        <v/>
      </c>
      <c r="R1844" s="72">
        <f>IF(YEAR(M1844)&lt;&gt;YEAR(M1843), R1843*EXP($C$20/52)+(-MAX(Q$2:Q1843)*$C$19), R1843*EXP($C$20/52))</f>
        <v/>
      </c>
      <c r="S1844" s="73">
        <f>Q1844/-R1844</f>
        <v/>
      </c>
      <c r="T1844" s="67" t="n"/>
      <c r="U1844" s="67" t="n"/>
      <c r="V1844" s="67" t="n"/>
    </row>
    <row r="1845">
      <c r="H1845" s="104" t="n">
        <v>44221</v>
      </c>
      <c r="I1845" s="105" t="n">
        <v>12925.3798828125</v>
      </c>
      <c r="J1845" s="106" t="n">
        <v>57.0619354248046</v>
      </c>
      <c r="K1845" s="107">
        <f>K1844*(1+Tbill_YTM)^(1/52)</f>
        <v/>
      </c>
      <c r="L1845" s="67" t="n"/>
      <c r="M1845" s="104" t="n">
        <v>44221</v>
      </c>
      <c r="N1845" s="108">
        <f>N1844*($I1845/$I1844)</f>
        <v/>
      </c>
      <c r="O1845" s="108">
        <f t="array" ref="O1845">IF(YEAR(M1845)&lt;&gt;YEAR(M1844),IF(O1844&gt;INDEX(Table2xAcq.1[],_xlfn.AGGREGATE(15,6,(ROW(Tableyear1[])-ROW(INDEX(Tableyear1[],1,1))+1)/(YEAR(Tableyear1[])=YEAR(M1844)),1)),O1844-(O1844-INDEX(Table2xAcq.1[],_xlfn.AGGREGATE(15,6,(ROW(Tableyear1[])-ROW(INDEX(Tableyear1[],1,1))+1)/(YEAR(Tableyear1[])=YEAR(M1844)),1)))*$C$25,O1844+MAX($Q$2:Q1844)*$C$19),O1844)*($J1845/$J1844)</f>
        <v/>
      </c>
      <c r="P1845" s="108">
        <f t="array" ref="P1845">IF(YEAR(M1845)&lt;&gt;YEAR(M1844),IF(O1844&gt;INDEX(Table2xAcq.1[],_xlfn.AGGREGATE(15,6,(ROW(Tableyear1[])-ROW(INDEX(Tableyear1[],1,1))+1)/(YEAR(Tableyear1[])=YEAR(M1844)),1)),P1844+(O1844-INDEX(Table2xAcq.1[],_xlfn.AGGREGATE(15,6,(ROW(Tableyear1[])-ROW(INDEX(Tableyear1[],1,1))+1)/(YEAR(Tableyear1[])=YEAR(M1844)),1)))*$C$25,P1844-MAX($Q$2:Q1844)*$C$19),P1844)*(1+Tbill_YTM)^(1/52)</f>
        <v/>
      </c>
      <c r="Q1845" s="72">
        <f>SUM(N1845:P1845)</f>
        <v/>
      </c>
      <c r="R1845" s="72">
        <f>IF(YEAR(M1845)&lt;&gt;YEAR(M1844), R1844*EXP($C$20/52)+(-MAX(Q$2:Q1844)*$C$19), R1844*EXP($C$20/52))</f>
        <v/>
      </c>
      <c r="S1845" s="73">
        <f>Q1845/-R1845</f>
        <v/>
      </c>
      <c r="T1845" s="67" t="n"/>
      <c r="U1845" s="67" t="n"/>
      <c r="V1845" s="67" t="n"/>
    </row>
    <row r="1846">
      <c r="H1846" s="104" t="n">
        <v>44228</v>
      </c>
      <c r="I1846" s="105" t="n">
        <v>13603.9599609375</v>
      </c>
      <c r="J1846" s="106" t="n">
        <v>63.1999130249023</v>
      </c>
      <c r="K1846" s="107">
        <f>K1845*(1+Tbill_YTM)^(1/52)</f>
        <v/>
      </c>
      <c r="L1846" s="67" t="n"/>
      <c r="M1846" s="104" t="n">
        <v>44228</v>
      </c>
      <c r="N1846" s="108">
        <f>N1845*($I1846/$I1845)</f>
        <v/>
      </c>
      <c r="O1846" s="108">
        <f t="array" ref="O1846">IF(YEAR(M1846)&lt;&gt;YEAR(M1845),IF(O1845&gt;INDEX(Table2xAcq.1[],_xlfn.AGGREGATE(15,6,(ROW(Tableyear1[])-ROW(INDEX(Tableyear1[],1,1))+1)/(YEAR(Tableyear1[])=YEAR(M1845)),1)),O1845-(O1845-INDEX(Table2xAcq.1[],_xlfn.AGGREGATE(15,6,(ROW(Tableyear1[])-ROW(INDEX(Tableyear1[],1,1))+1)/(YEAR(Tableyear1[])=YEAR(M1845)),1)))*$C$25,O1845+MAX($Q$2:Q1845)*$C$19),O1845)*($J1846/$J1845)</f>
        <v/>
      </c>
      <c r="P1846" s="108">
        <f t="array" ref="P1846">IF(YEAR(M1846)&lt;&gt;YEAR(M1845),IF(O1845&gt;INDEX(Table2xAcq.1[],_xlfn.AGGREGATE(15,6,(ROW(Tableyear1[])-ROW(INDEX(Tableyear1[],1,1))+1)/(YEAR(Tableyear1[])=YEAR(M1845)),1)),P1845+(O1845-INDEX(Table2xAcq.1[],_xlfn.AGGREGATE(15,6,(ROW(Tableyear1[])-ROW(INDEX(Tableyear1[],1,1))+1)/(YEAR(Tableyear1[])=YEAR(M1845)),1)))*$C$25,P1845-MAX($Q$2:Q1845)*$C$19),P1845)*(1+Tbill_YTM)^(1/52)</f>
        <v/>
      </c>
      <c r="Q1846" s="72">
        <f>SUM(N1846:P1846)</f>
        <v/>
      </c>
      <c r="R1846" s="72">
        <f>IF(YEAR(M1846)&lt;&gt;YEAR(M1845), R1845*EXP($C$20/52)+(-MAX(Q$2:Q1845)*$C$19), R1845*EXP($C$20/52))</f>
        <v/>
      </c>
      <c r="S1846" s="73">
        <f>Q1846/-R1846</f>
        <v/>
      </c>
      <c r="T1846" s="67" t="n"/>
      <c r="U1846" s="67" t="n"/>
      <c r="V1846" s="67" t="n"/>
    </row>
    <row r="1847">
      <c r="H1847" s="104" t="n">
        <v>44235</v>
      </c>
      <c r="I1847" s="105" t="n">
        <v>13807.7001953125</v>
      </c>
      <c r="J1847" s="106" t="n">
        <v>65.0793914794921</v>
      </c>
      <c r="K1847" s="107">
        <f>K1846*(1+Tbill_YTM)^(1/52)</f>
        <v/>
      </c>
      <c r="L1847" s="67" t="n"/>
      <c r="M1847" s="104" t="n">
        <v>44235</v>
      </c>
      <c r="N1847" s="108">
        <f>N1846*($I1847/$I1846)</f>
        <v/>
      </c>
      <c r="O1847" s="108">
        <f t="array" ref="O1847">IF(YEAR(M1847)&lt;&gt;YEAR(M1846),IF(O1846&gt;INDEX(Table2xAcq.1[],_xlfn.AGGREGATE(15,6,(ROW(Tableyear1[])-ROW(INDEX(Tableyear1[],1,1))+1)/(YEAR(Tableyear1[])=YEAR(M1846)),1)),O1846-(O1846-INDEX(Table2xAcq.1[],_xlfn.AGGREGATE(15,6,(ROW(Tableyear1[])-ROW(INDEX(Tableyear1[],1,1))+1)/(YEAR(Tableyear1[])=YEAR(M1846)),1)))*$C$25,O1846+MAX($Q$2:Q1846)*$C$19),O1846)*($J1847/$J1846)</f>
        <v/>
      </c>
      <c r="P1847" s="108">
        <f t="array" ref="P1847">IF(YEAR(M1847)&lt;&gt;YEAR(M1846),IF(O1846&gt;INDEX(Table2xAcq.1[],_xlfn.AGGREGATE(15,6,(ROW(Tableyear1[])-ROW(INDEX(Tableyear1[],1,1))+1)/(YEAR(Tableyear1[])=YEAR(M1846)),1)),P1846+(O1846-INDEX(Table2xAcq.1[],_xlfn.AGGREGATE(15,6,(ROW(Tableyear1[])-ROW(INDEX(Tableyear1[],1,1))+1)/(YEAR(Tableyear1[])=YEAR(M1846)),1)))*$C$25,P1846-MAX($Q$2:Q1846)*$C$19),P1846)*(1+Tbill_YTM)^(1/52)</f>
        <v/>
      </c>
      <c r="Q1847" s="72">
        <f>SUM(N1847:P1847)</f>
        <v/>
      </c>
      <c r="R1847" s="72">
        <f>IF(YEAR(M1847)&lt;&gt;YEAR(M1846), R1846*EXP($C$20/52)+(-MAX(Q$2:Q1846)*$C$19), R1846*EXP($C$20/52))</f>
        <v/>
      </c>
      <c r="S1847" s="73">
        <f>Q1847/-R1847</f>
        <v/>
      </c>
      <c r="T1847" s="67" t="n"/>
      <c r="U1847" s="67" t="n"/>
      <c r="V1847" s="67" t="n"/>
    </row>
    <row r="1848">
      <c r="E1848" s="4" t="n"/>
      <c r="F1848" s="4" t="n"/>
      <c r="H1848" s="104" t="n">
        <v>44242</v>
      </c>
      <c r="I1848" s="105" t="n">
        <v>13580.7802734375</v>
      </c>
      <c r="J1848" s="106" t="n">
        <v>62.9971275329589</v>
      </c>
      <c r="K1848" s="107">
        <f>K1847*(1+Tbill_YTM)^(1/52)</f>
        <v/>
      </c>
      <c r="L1848" s="67" t="n"/>
      <c r="M1848" s="104" t="n">
        <v>44242</v>
      </c>
      <c r="N1848" s="108">
        <f>N1847*($I1848/$I1847)</f>
        <v/>
      </c>
      <c r="O1848" s="108">
        <f t="array" ref="O1848">IF(YEAR(M1848)&lt;&gt;YEAR(M1847),IF(O1847&gt;INDEX(Table2xAcq.1[],_xlfn.AGGREGATE(15,6,(ROW(Tableyear1[])-ROW(INDEX(Tableyear1[],1,1))+1)/(YEAR(Tableyear1[])=YEAR(M1847)),1)),O1847-(O1847-INDEX(Table2xAcq.1[],_xlfn.AGGREGATE(15,6,(ROW(Tableyear1[])-ROW(INDEX(Tableyear1[],1,1))+1)/(YEAR(Tableyear1[])=YEAR(M1847)),1)))*$C$25,O1847+MAX($Q$2:Q1847)*$C$19),O1847)*($J1848/$J1847)</f>
        <v/>
      </c>
      <c r="P1848" s="108">
        <f t="array" ref="P1848">IF(YEAR(M1848)&lt;&gt;YEAR(M1847),IF(O1847&gt;INDEX(Table2xAcq.1[],_xlfn.AGGREGATE(15,6,(ROW(Tableyear1[])-ROW(INDEX(Tableyear1[],1,1))+1)/(YEAR(Tableyear1[])=YEAR(M1847)),1)),P1847+(O1847-INDEX(Table2xAcq.1[],_xlfn.AGGREGATE(15,6,(ROW(Tableyear1[])-ROW(INDEX(Tableyear1[],1,1))+1)/(YEAR(Tableyear1[])=YEAR(M1847)),1)))*$C$25,P1847-MAX($Q$2:Q1847)*$C$19),P1847)*(1+Tbill_YTM)^(1/52)</f>
        <v/>
      </c>
      <c r="Q1848" s="72">
        <f>SUM(N1848:P1848)</f>
        <v/>
      </c>
      <c r="R1848" s="72">
        <f>IF(YEAR(M1848)&lt;&gt;YEAR(M1847), R1847*EXP($C$20/52)+(-MAX(Q$2:Q1847)*$C$19), R1847*EXP($C$20/52))</f>
        <v/>
      </c>
      <c r="S1848" s="73">
        <f>Q1848/-R1848</f>
        <v/>
      </c>
      <c r="T1848" s="67" t="n"/>
      <c r="U1848" s="67" t="n"/>
      <c r="V1848" s="67" t="n"/>
    </row>
    <row r="1849">
      <c r="B1849" s="27" t="n"/>
      <c r="C1849" s="4" t="n"/>
      <c r="D1849" s="4" t="n"/>
      <c r="H1849" s="104" t="n">
        <v>44249</v>
      </c>
      <c r="I1849" s="105" t="n">
        <v>12909.4404296875</v>
      </c>
      <c r="J1849" s="106" t="n">
        <v>56.6514205932617</v>
      </c>
      <c r="K1849" s="107">
        <f>K1848*(1+Tbill_YTM)^(1/52)</f>
        <v/>
      </c>
      <c r="L1849" s="67" t="n"/>
      <c r="M1849" s="104" t="n">
        <v>44249</v>
      </c>
      <c r="N1849" s="108">
        <f>N1848*($I1849/$I1848)</f>
        <v/>
      </c>
      <c r="O1849" s="108">
        <f t="array" ref="O1849">IF(YEAR(M1849)&lt;&gt;YEAR(M1848),IF(O1848&gt;INDEX(Table2xAcq.1[],_xlfn.AGGREGATE(15,6,(ROW(Tableyear1[])-ROW(INDEX(Tableyear1[],1,1))+1)/(YEAR(Tableyear1[])=YEAR(M1848)),1)),O1848-(O1848-INDEX(Table2xAcq.1[],_xlfn.AGGREGATE(15,6,(ROW(Tableyear1[])-ROW(INDEX(Tableyear1[],1,1))+1)/(YEAR(Tableyear1[])=YEAR(M1848)),1)))*$C$25,O1848+MAX($Q$2:Q1848)*$C$19),O1848)*($J1849/$J1848)</f>
        <v/>
      </c>
      <c r="P1849" s="108">
        <f t="array" ref="P1849">IF(YEAR(M1849)&lt;&gt;YEAR(M1848),IF(O1848&gt;INDEX(Table2xAcq.1[],_xlfn.AGGREGATE(15,6,(ROW(Tableyear1[])-ROW(INDEX(Tableyear1[],1,1))+1)/(YEAR(Tableyear1[])=YEAR(M1848)),1)),P1848+(O1848-INDEX(Table2xAcq.1[],_xlfn.AGGREGATE(15,6,(ROW(Tableyear1[])-ROW(INDEX(Tableyear1[],1,1))+1)/(YEAR(Tableyear1[])=YEAR(M1848)),1)))*$C$25,P1848-MAX($Q$2:Q1848)*$C$19),P1848)*(1+Tbill_YTM)^(1/52)</f>
        <v/>
      </c>
      <c r="Q1849" s="72">
        <f>SUM(N1849:P1849)</f>
        <v/>
      </c>
      <c r="R1849" s="72">
        <f>IF(YEAR(M1849)&lt;&gt;YEAR(M1848), R1848*EXP($C$20/52)+(-MAX(Q$2:Q1848)*$C$19), R1848*EXP($C$20/52))</f>
        <v/>
      </c>
      <c r="S1849" s="73">
        <f>Q1849/-R1849</f>
        <v/>
      </c>
      <c r="T1849" s="67" t="n"/>
      <c r="U1849" s="67" t="n"/>
      <c r="V1849" s="67" t="n"/>
    </row>
    <row r="1850">
      <c r="H1850" s="104" t="n">
        <v>44256</v>
      </c>
      <c r="I1850" s="105" t="n">
        <v>12668.509765625</v>
      </c>
      <c r="J1850" s="106" t="n">
        <v>54.4999122619628</v>
      </c>
      <c r="K1850" s="107">
        <f>K1849*(1+Tbill_YTM)^(1/52)</f>
        <v/>
      </c>
      <c r="L1850" s="67" t="n"/>
      <c r="M1850" s="104" t="n">
        <v>44256</v>
      </c>
      <c r="N1850" s="108">
        <f>N1849*($I1850/$I1849)</f>
        <v/>
      </c>
      <c r="O1850" s="108">
        <f t="array" ref="O1850">IF(YEAR(M1850)&lt;&gt;YEAR(M1849),IF(O1849&gt;INDEX(Table2xAcq.1[],_xlfn.AGGREGATE(15,6,(ROW(Tableyear1[])-ROW(INDEX(Tableyear1[],1,1))+1)/(YEAR(Tableyear1[])=YEAR(M1849)),1)),O1849-(O1849-INDEX(Table2xAcq.1[],_xlfn.AGGREGATE(15,6,(ROW(Tableyear1[])-ROW(INDEX(Tableyear1[],1,1))+1)/(YEAR(Tableyear1[])=YEAR(M1849)),1)))*$C$25,O1849+MAX($Q$2:Q1849)*$C$19),O1849)*($J1850/$J1849)</f>
        <v/>
      </c>
      <c r="P1850" s="108">
        <f t="array" ref="P1850">IF(YEAR(M1850)&lt;&gt;YEAR(M1849),IF(O1849&gt;INDEX(Table2xAcq.1[],_xlfn.AGGREGATE(15,6,(ROW(Tableyear1[])-ROW(INDEX(Tableyear1[],1,1))+1)/(YEAR(Tableyear1[])=YEAR(M1849)),1)),P1849+(O1849-INDEX(Table2xAcq.1[],_xlfn.AGGREGATE(15,6,(ROW(Tableyear1[])-ROW(INDEX(Tableyear1[],1,1))+1)/(YEAR(Tableyear1[])=YEAR(M1849)),1)))*$C$25,P1849-MAX($Q$2:Q1849)*$C$19),P1849)*(1+Tbill_YTM)^(1/52)</f>
        <v/>
      </c>
      <c r="Q1850" s="72">
        <f>SUM(N1850:P1850)</f>
        <v/>
      </c>
      <c r="R1850" s="72">
        <f>IF(YEAR(M1850)&lt;&gt;YEAR(M1849), R1849*EXP($C$20/52)+(-MAX(Q$2:Q1849)*$C$19), R1849*EXP($C$20/52))</f>
        <v/>
      </c>
      <c r="S1850" s="73">
        <f>Q1850/-R1850</f>
        <v/>
      </c>
      <c r="T1850" s="67" t="n"/>
      <c r="U1850" s="67" t="n"/>
      <c r="V1850" s="67" t="n"/>
    </row>
    <row r="1851">
      <c r="H1851" s="104" t="n">
        <v>44263</v>
      </c>
      <c r="I1851" s="105" t="n">
        <v>12937.2900390625</v>
      </c>
      <c r="J1851" s="106" t="n">
        <v>56.7256050109863</v>
      </c>
      <c r="K1851" s="107">
        <f>K1850*(1+Tbill_YTM)^(1/52)</f>
        <v/>
      </c>
      <c r="L1851" s="67" t="n"/>
      <c r="M1851" s="104" t="n">
        <v>44263</v>
      </c>
      <c r="N1851" s="108">
        <f>N1850*($I1851/$I1850)</f>
        <v/>
      </c>
      <c r="O1851" s="108">
        <f t="array" ref="O1851">IF(YEAR(M1851)&lt;&gt;YEAR(M1850),IF(O1850&gt;INDEX(Table2xAcq.1[],_xlfn.AGGREGATE(15,6,(ROW(Tableyear1[])-ROW(INDEX(Tableyear1[],1,1))+1)/(YEAR(Tableyear1[])=YEAR(M1850)),1)),O1850-(O1850-INDEX(Table2xAcq.1[],_xlfn.AGGREGATE(15,6,(ROW(Tableyear1[])-ROW(INDEX(Tableyear1[],1,1))+1)/(YEAR(Tableyear1[])=YEAR(M1850)),1)))*$C$25,O1850+MAX($Q$2:Q1850)*$C$19),O1850)*($J1851/$J1850)</f>
        <v/>
      </c>
      <c r="P1851" s="108">
        <f t="array" ref="P1851">IF(YEAR(M1851)&lt;&gt;YEAR(M1850),IF(O1850&gt;INDEX(Table2xAcq.1[],_xlfn.AGGREGATE(15,6,(ROW(Tableyear1[])-ROW(INDEX(Tableyear1[],1,1))+1)/(YEAR(Tableyear1[])=YEAR(M1850)),1)),P1850+(O1850-INDEX(Table2xAcq.1[],_xlfn.AGGREGATE(15,6,(ROW(Tableyear1[])-ROW(INDEX(Tableyear1[],1,1))+1)/(YEAR(Tableyear1[])=YEAR(M1850)),1)))*$C$25,P1850-MAX($Q$2:Q1850)*$C$19),P1850)*(1+Tbill_YTM)^(1/52)</f>
        <v/>
      </c>
      <c r="Q1851" s="72">
        <f>SUM(N1851:P1851)</f>
        <v/>
      </c>
      <c r="R1851" s="72">
        <f>IF(YEAR(M1851)&lt;&gt;YEAR(M1850), R1850*EXP($C$20/52)+(-MAX(Q$2:Q1850)*$C$19), R1850*EXP($C$20/52))</f>
        <v/>
      </c>
      <c r="S1851" s="73">
        <f>Q1851/-R1851</f>
        <v/>
      </c>
      <c r="T1851" s="67" t="n"/>
      <c r="U1851" s="67" t="n"/>
      <c r="V1851" s="67" t="n"/>
    </row>
    <row r="1852">
      <c r="H1852" s="104" t="n">
        <v>44270</v>
      </c>
      <c r="I1852" s="105" t="n">
        <v>12866.990234375</v>
      </c>
      <c r="J1852" s="106" t="n">
        <v>55.9095230102539</v>
      </c>
      <c r="K1852" s="107">
        <f>K1851*(1+Tbill_YTM)^(1/52)</f>
        <v/>
      </c>
      <c r="L1852" s="67" t="n"/>
      <c r="M1852" s="104" t="n">
        <v>44270</v>
      </c>
      <c r="N1852" s="108">
        <f>N1851*($I1852/$I1851)</f>
        <v/>
      </c>
      <c r="O1852" s="108">
        <f t="array" ref="O1852">IF(YEAR(M1852)&lt;&gt;YEAR(M1851),IF(O1851&gt;INDEX(Table2xAcq.1[],_xlfn.AGGREGATE(15,6,(ROW(Tableyear1[])-ROW(INDEX(Tableyear1[],1,1))+1)/(YEAR(Tableyear1[])=YEAR(M1851)),1)),O1851-(O1851-INDEX(Table2xAcq.1[],_xlfn.AGGREGATE(15,6,(ROW(Tableyear1[])-ROW(INDEX(Tableyear1[],1,1))+1)/(YEAR(Tableyear1[])=YEAR(M1851)),1)))*$C$25,O1851+MAX($Q$2:Q1851)*$C$19),O1851)*($J1852/$J1851)</f>
        <v/>
      </c>
      <c r="P1852" s="108">
        <f t="array" ref="P1852">IF(YEAR(M1852)&lt;&gt;YEAR(M1851),IF(O1851&gt;INDEX(Table2xAcq.1[],_xlfn.AGGREGATE(15,6,(ROW(Tableyear1[])-ROW(INDEX(Tableyear1[],1,1))+1)/(YEAR(Tableyear1[])=YEAR(M1851)),1)),P1851+(O1851-INDEX(Table2xAcq.1[],_xlfn.AGGREGATE(15,6,(ROW(Tableyear1[])-ROW(INDEX(Tableyear1[],1,1))+1)/(YEAR(Tableyear1[])=YEAR(M1851)),1)))*$C$25,P1851-MAX($Q$2:Q1851)*$C$19),P1851)*(1+Tbill_YTM)^(1/52)</f>
        <v/>
      </c>
      <c r="Q1852" s="72">
        <f>SUM(N1852:P1852)</f>
        <v/>
      </c>
      <c r="R1852" s="72">
        <f>IF(YEAR(M1852)&lt;&gt;YEAR(M1851), R1851*EXP($C$20/52)+(-MAX(Q$2:Q1851)*$C$19), R1851*EXP($C$20/52))</f>
        <v/>
      </c>
      <c r="S1852" s="73">
        <f>Q1852/-R1852</f>
        <v/>
      </c>
      <c r="T1852" s="67" t="n"/>
      <c r="U1852" s="67" t="n"/>
      <c r="V1852" s="67" t="n"/>
    </row>
    <row r="1853">
      <c r="H1853" s="104" t="n">
        <v>44277</v>
      </c>
      <c r="I1853" s="105" t="n">
        <v>12979.1201171875</v>
      </c>
      <c r="J1853" s="106" t="n">
        <v>56.9086036682128</v>
      </c>
      <c r="K1853" s="107">
        <f>K1852*(1+Tbill_YTM)^(1/52)</f>
        <v/>
      </c>
      <c r="L1853" s="67" t="n"/>
      <c r="M1853" s="104" t="n">
        <v>44277</v>
      </c>
      <c r="N1853" s="108">
        <f>N1852*($I1853/$I1852)</f>
        <v/>
      </c>
      <c r="O1853" s="108">
        <f t="array" ref="O1853">IF(YEAR(M1853)&lt;&gt;YEAR(M1852),IF(O1852&gt;INDEX(Table2xAcq.1[],_xlfn.AGGREGATE(15,6,(ROW(Tableyear1[])-ROW(INDEX(Tableyear1[],1,1))+1)/(YEAR(Tableyear1[])=YEAR(M1852)),1)),O1852-(O1852-INDEX(Table2xAcq.1[],_xlfn.AGGREGATE(15,6,(ROW(Tableyear1[])-ROW(INDEX(Tableyear1[],1,1))+1)/(YEAR(Tableyear1[])=YEAR(M1852)),1)))*$C$25,O1852+MAX($Q$2:Q1852)*$C$19),O1852)*($J1853/$J1852)</f>
        <v/>
      </c>
      <c r="P1853" s="108">
        <f t="array" ref="P1853">IF(YEAR(M1853)&lt;&gt;YEAR(M1852),IF(O1852&gt;INDEX(Table2xAcq.1[],_xlfn.AGGREGATE(15,6,(ROW(Tableyear1[])-ROW(INDEX(Tableyear1[],1,1))+1)/(YEAR(Tableyear1[])=YEAR(M1852)),1)),P1852+(O1852-INDEX(Table2xAcq.1[],_xlfn.AGGREGATE(15,6,(ROW(Tableyear1[])-ROW(INDEX(Tableyear1[],1,1))+1)/(YEAR(Tableyear1[])=YEAR(M1852)),1)))*$C$25,P1852-MAX($Q$2:Q1852)*$C$19),P1852)*(1+Tbill_YTM)^(1/52)</f>
        <v/>
      </c>
      <c r="Q1853" s="72">
        <f>SUM(N1853:P1853)</f>
        <v/>
      </c>
      <c r="R1853" s="72">
        <f>IF(YEAR(M1853)&lt;&gt;YEAR(M1852), R1852*EXP($C$20/52)+(-MAX(Q$2:Q1852)*$C$19), R1852*EXP($C$20/52))</f>
        <v/>
      </c>
      <c r="S1853" s="73">
        <f>Q1853/-R1853</f>
        <v/>
      </c>
      <c r="T1853" s="67" t="n"/>
      <c r="U1853" s="67" t="n"/>
      <c r="V1853" s="67" t="n"/>
    </row>
    <row r="1854">
      <c r="H1854" s="104" t="n">
        <v>44284</v>
      </c>
      <c r="I1854" s="105" t="n">
        <v>13329.51953125</v>
      </c>
      <c r="J1854" s="106" t="n">
        <v>59.9949150085449</v>
      </c>
      <c r="K1854" s="107">
        <f>K1853*(1+Tbill_YTM)^(1/52)</f>
        <v/>
      </c>
      <c r="L1854" s="67" t="n"/>
      <c r="M1854" s="104" t="n">
        <v>44284</v>
      </c>
      <c r="N1854" s="108">
        <f>N1853*($I1854/$I1853)</f>
        <v/>
      </c>
      <c r="O1854" s="108">
        <f t="array" ref="O1854">IF(YEAR(M1854)&lt;&gt;YEAR(M1853),IF(O1853&gt;INDEX(Table2xAcq.1[],_xlfn.AGGREGATE(15,6,(ROW(Tableyear1[])-ROW(INDEX(Tableyear1[],1,1))+1)/(YEAR(Tableyear1[])=YEAR(M1853)),1)),O1853-(O1853-INDEX(Table2xAcq.1[],_xlfn.AGGREGATE(15,6,(ROW(Tableyear1[])-ROW(INDEX(Tableyear1[],1,1))+1)/(YEAR(Tableyear1[])=YEAR(M1853)),1)))*$C$25,O1853+MAX($Q$2:Q1853)*$C$19),O1853)*($J1854/$J1853)</f>
        <v/>
      </c>
      <c r="P1854" s="108">
        <f t="array" ref="P1854">IF(YEAR(M1854)&lt;&gt;YEAR(M1853),IF(O1853&gt;INDEX(Table2xAcq.1[],_xlfn.AGGREGATE(15,6,(ROW(Tableyear1[])-ROW(INDEX(Tableyear1[],1,1))+1)/(YEAR(Tableyear1[])=YEAR(M1853)),1)),P1853+(O1853-INDEX(Table2xAcq.1[],_xlfn.AGGREGATE(15,6,(ROW(Tableyear1[])-ROW(INDEX(Tableyear1[],1,1))+1)/(YEAR(Tableyear1[])=YEAR(M1853)),1)))*$C$25,P1853-MAX($Q$2:Q1853)*$C$19),P1853)*(1+Tbill_YTM)^(1/52)</f>
        <v/>
      </c>
      <c r="Q1854" s="72">
        <f>SUM(N1854:P1854)</f>
        <v/>
      </c>
      <c r="R1854" s="72">
        <f>IF(YEAR(M1854)&lt;&gt;YEAR(M1853), R1853*EXP($C$20/52)+(-MAX(Q$2:Q1853)*$C$19), R1853*EXP($C$20/52))</f>
        <v/>
      </c>
      <c r="S1854" s="73">
        <f>Q1854/-R1854</f>
        <v/>
      </c>
      <c r="T1854" s="67" t="n"/>
      <c r="U1854" s="67" t="n"/>
      <c r="V1854" s="67" t="n"/>
    </row>
    <row r="1855">
      <c r="H1855" s="104" t="n">
        <v>44291</v>
      </c>
      <c r="I1855" s="105" t="n">
        <v>13845.0595703125</v>
      </c>
      <c r="J1855" s="106" t="n">
        <v>64.6688766479492</v>
      </c>
      <c r="K1855" s="107">
        <f>K1854*(1+Tbill_YTM)^(1/52)</f>
        <v/>
      </c>
      <c r="L1855" s="67" t="n"/>
      <c r="M1855" s="104" t="n">
        <v>44291</v>
      </c>
      <c r="N1855" s="108">
        <f>N1854*($I1855/$I1854)</f>
        <v/>
      </c>
      <c r="O1855" s="108">
        <f t="array" ref="O1855">IF(YEAR(M1855)&lt;&gt;YEAR(M1854),IF(O1854&gt;INDEX(Table2xAcq.1[],_xlfn.AGGREGATE(15,6,(ROW(Tableyear1[])-ROW(INDEX(Tableyear1[],1,1))+1)/(YEAR(Tableyear1[])=YEAR(M1854)),1)),O1854-(O1854-INDEX(Table2xAcq.1[],_xlfn.AGGREGATE(15,6,(ROW(Tableyear1[])-ROW(INDEX(Tableyear1[],1,1))+1)/(YEAR(Tableyear1[])=YEAR(M1854)),1)))*$C$25,O1854+MAX($Q$2:Q1854)*$C$19),O1854)*($J1855/$J1854)</f>
        <v/>
      </c>
      <c r="P1855" s="108">
        <f t="array" ref="P1855">IF(YEAR(M1855)&lt;&gt;YEAR(M1854),IF(O1854&gt;INDEX(Table2xAcq.1[],_xlfn.AGGREGATE(15,6,(ROW(Tableyear1[])-ROW(INDEX(Tableyear1[],1,1))+1)/(YEAR(Tableyear1[])=YEAR(M1854)),1)),P1854+(O1854-INDEX(Table2xAcq.1[],_xlfn.AGGREGATE(15,6,(ROW(Tableyear1[])-ROW(INDEX(Tableyear1[],1,1))+1)/(YEAR(Tableyear1[])=YEAR(M1854)),1)))*$C$25,P1854-MAX($Q$2:Q1854)*$C$19),P1854)*(1+Tbill_YTM)^(1/52)</f>
        <v/>
      </c>
      <c r="Q1855" s="72">
        <f>SUM(N1855:P1855)</f>
        <v/>
      </c>
      <c r="R1855" s="72">
        <f>IF(YEAR(M1855)&lt;&gt;YEAR(M1854), R1854*EXP($C$20/52)+(-MAX(Q$2:Q1854)*$C$19), R1854*EXP($C$20/52))</f>
        <v/>
      </c>
      <c r="S1855" s="73">
        <f>Q1855/-R1855</f>
        <v/>
      </c>
      <c r="T1855" s="67" t="n"/>
      <c r="U1855" s="67" t="n"/>
      <c r="V1855" s="67" t="n"/>
    </row>
    <row r="1856">
      <c r="H1856" s="104" t="n">
        <v>44298</v>
      </c>
      <c r="I1856" s="105" t="n">
        <v>14041.91015625</v>
      </c>
      <c r="J1856" s="106" t="n">
        <v>66.5087890625</v>
      </c>
      <c r="K1856" s="107">
        <f>K1855*(1+Tbill_YTM)^(1/52)</f>
        <v/>
      </c>
      <c r="L1856" s="67" t="n"/>
      <c r="M1856" s="104" t="n">
        <v>44298</v>
      </c>
      <c r="N1856" s="108">
        <f>N1855*($I1856/$I1855)</f>
        <v/>
      </c>
      <c r="O1856" s="108">
        <f t="array" ref="O1856">IF(YEAR(M1856)&lt;&gt;YEAR(M1855),IF(O1855&gt;INDEX(Table2xAcq.1[],_xlfn.AGGREGATE(15,6,(ROW(Tableyear1[])-ROW(INDEX(Tableyear1[],1,1))+1)/(YEAR(Tableyear1[])=YEAR(M1855)),1)),O1855-(O1855-INDEX(Table2xAcq.1[],_xlfn.AGGREGATE(15,6,(ROW(Tableyear1[])-ROW(INDEX(Tableyear1[],1,1))+1)/(YEAR(Tableyear1[])=YEAR(M1855)),1)))*$C$25,O1855+MAX($Q$2:Q1855)*$C$19),O1855)*($J1856/$J1855)</f>
        <v/>
      </c>
      <c r="P1856" s="108">
        <f t="array" ref="P1856">IF(YEAR(M1856)&lt;&gt;YEAR(M1855),IF(O1855&gt;INDEX(Table2xAcq.1[],_xlfn.AGGREGATE(15,6,(ROW(Tableyear1[])-ROW(INDEX(Tableyear1[],1,1))+1)/(YEAR(Tableyear1[])=YEAR(M1855)),1)),P1855+(O1855-INDEX(Table2xAcq.1[],_xlfn.AGGREGATE(15,6,(ROW(Tableyear1[])-ROW(INDEX(Tableyear1[],1,1))+1)/(YEAR(Tableyear1[])=YEAR(M1855)),1)))*$C$25,P1855-MAX($Q$2:Q1855)*$C$19),P1855)*(1+Tbill_YTM)^(1/52)</f>
        <v/>
      </c>
      <c r="Q1856" s="72">
        <f>SUM(N1856:P1856)</f>
        <v/>
      </c>
      <c r="R1856" s="72">
        <f>IF(YEAR(M1856)&lt;&gt;YEAR(M1855), R1855*EXP($C$20/52)+(-MAX(Q$2:Q1855)*$C$19), R1855*EXP($C$20/52))</f>
        <v/>
      </c>
      <c r="S1856" s="73">
        <f>Q1856/-R1856</f>
        <v/>
      </c>
      <c r="T1856" s="67" t="n"/>
      <c r="U1856" s="67" t="n"/>
      <c r="V1856" s="67" t="n"/>
    </row>
    <row r="1857">
      <c r="H1857" s="104" t="n">
        <v>44305</v>
      </c>
      <c r="I1857" s="105" t="n">
        <v>13941.4404296875</v>
      </c>
      <c r="J1857" s="106" t="n">
        <v>65.4552917480468</v>
      </c>
      <c r="K1857" s="107">
        <f>K1856*(1+Tbill_YTM)^(1/52)</f>
        <v/>
      </c>
      <c r="L1857" s="67" t="n"/>
      <c r="M1857" s="104" t="n">
        <v>44305</v>
      </c>
      <c r="N1857" s="108">
        <f>N1856*($I1857/$I1856)</f>
        <v/>
      </c>
      <c r="O1857" s="108">
        <f t="array" ref="O1857">IF(YEAR(M1857)&lt;&gt;YEAR(M1856),IF(O1856&gt;INDEX(Table2xAcq.1[],_xlfn.AGGREGATE(15,6,(ROW(Tableyear1[])-ROW(INDEX(Tableyear1[],1,1))+1)/(YEAR(Tableyear1[])=YEAR(M1856)),1)),O1856-(O1856-INDEX(Table2xAcq.1[],_xlfn.AGGREGATE(15,6,(ROW(Tableyear1[])-ROW(INDEX(Tableyear1[],1,1))+1)/(YEAR(Tableyear1[])=YEAR(M1856)),1)))*$C$25,O1856+MAX($Q$2:Q1856)*$C$19),O1856)*($J1857/$J1856)</f>
        <v/>
      </c>
      <c r="P1857" s="108">
        <f t="array" ref="P1857">IF(YEAR(M1857)&lt;&gt;YEAR(M1856),IF(O1856&gt;INDEX(Table2xAcq.1[],_xlfn.AGGREGATE(15,6,(ROW(Tableyear1[])-ROW(INDEX(Tableyear1[],1,1))+1)/(YEAR(Tableyear1[])=YEAR(M1856)),1)),P1856+(O1856-INDEX(Table2xAcq.1[],_xlfn.AGGREGATE(15,6,(ROW(Tableyear1[])-ROW(INDEX(Tableyear1[],1,1))+1)/(YEAR(Tableyear1[])=YEAR(M1856)),1)))*$C$25,P1856-MAX($Q$2:Q1856)*$C$19),P1856)*(1+Tbill_YTM)^(1/52)</f>
        <v/>
      </c>
      <c r="Q1857" s="72">
        <f>SUM(N1857:P1857)</f>
        <v/>
      </c>
      <c r="R1857" s="72">
        <f>IF(YEAR(M1857)&lt;&gt;YEAR(M1856), R1856*EXP($C$20/52)+(-MAX(Q$2:Q1856)*$C$19), R1856*EXP($C$20/52))</f>
        <v/>
      </c>
      <c r="S1857" s="73">
        <f>Q1857/-R1857</f>
        <v/>
      </c>
      <c r="T1857" s="67" t="n"/>
      <c r="U1857" s="67" t="n"/>
      <c r="V1857" s="67" t="n"/>
    </row>
    <row r="1858">
      <c r="H1858" s="104" t="n">
        <v>44312</v>
      </c>
      <c r="I1858" s="105" t="n">
        <v>13860.759765625</v>
      </c>
      <c r="J1858" s="106" t="n">
        <v>64.8271408081054</v>
      </c>
      <c r="K1858" s="107">
        <f>K1857*(1+Tbill_YTM)^(1/52)</f>
        <v/>
      </c>
      <c r="L1858" s="67" t="n"/>
      <c r="M1858" s="104" t="n">
        <v>44312</v>
      </c>
      <c r="N1858" s="108">
        <f>N1857*($I1858/$I1857)</f>
        <v/>
      </c>
      <c r="O1858" s="108">
        <f t="array" ref="O1858">IF(YEAR(M1858)&lt;&gt;YEAR(M1857),IF(O1857&gt;INDEX(Table2xAcq.1[],_xlfn.AGGREGATE(15,6,(ROW(Tableyear1[])-ROW(INDEX(Tableyear1[],1,1))+1)/(YEAR(Tableyear1[])=YEAR(M1857)),1)),O1857-(O1857-INDEX(Table2xAcq.1[],_xlfn.AGGREGATE(15,6,(ROW(Tableyear1[])-ROW(INDEX(Tableyear1[],1,1))+1)/(YEAR(Tableyear1[])=YEAR(M1857)),1)))*$C$25,O1857+MAX($Q$2:Q1857)*$C$19),O1857)*($J1858/$J1857)</f>
        <v/>
      </c>
      <c r="P1858" s="108">
        <f t="array" ref="P1858">IF(YEAR(M1858)&lt;&gt;YEAR(M1857),IF(O1857&gt;INDEX(Table2xAcq.1[],_xlfn.AGGREGATE(15,6,(ROW(Tableyear1[])-ROW(INDEX(Tableyear1[],1,1))+1)/(YEAR(Tableyear1[])=YEAR(M1857)),1)),P1857+(O1857-INDEX(Table2xAcq.1[],_xlfn.AGGREGATE(15,6,(ROW(Tableyear1[])-ROW(INDEX(Tableyear1[],1,1))+1)/(YEAR(Tableyear1[])=YEAR(M1857)),1)))*$C$25,P1857-MAX($Q$2:Q1857)*$C$19),P1857)*(1+Tbill_YTM)^(1/52)</f>
        <v/>
      </c>
      <c r="Q1858" s="72">
        <f>SUM(N1858:P1858)</f>
        <v/>
      </c>
      <c r="R1858" s="72">
        <f>IF(YEAR(M1858)&lt;&gt;YEAR(M1857), R1857*EXP($C$20/52)+(-MAX(Q$2:Q1857)*$C$19), R1857*EXP($C$20/52))</f>
        <v/>
      </c>
      <c r="S1858" s="73">
        <f>Q1858/-R1858</f>
        <v/>
      </c>
      <c r="T1858" s="67" t="n"/>
      <c r="U1858" s="67" t="n"/>
      <c r="V1858" s="67" t="n"/>
    </row>
    <row r="1859">
      <c r="H1859" s="104" t="n">
        <v>44319</v>
      </c>
      <c r="I1859" s="105" t="n">
        <v>13719.6298828125</v>
      </c>
      <c r="J1859" s="106" t="n">
        <v>63.3384017944335</v>
      </c>
      <c r="K1859" s="107">
        <f>K1858*(1+Tbill_YTM)^(1/52)</f>
        <v/>
      </c>
      <c r="L1859" s="67" t="n"/>
      <c r="M1859" s="104" t="n">
        <v>44319</v>
      </c>
      <c r="N1859" s="108">
        <f>N1858*($I1859/$I1858)</f>
        <v/>
      </c>
      <c r="O1859" s="108">
        <f t="array" ref="O1859">IF(YEAR(M1859)&lt;&gt;YEAR(M1858),IF(O1858&gt;INDEX(Table2xAcq.1[],_xlfn.AGGREGATE(15,6,(ROW(Tableyear1[])-ROW(INDEX(Tableyear1[],1,1))+1)/(YEAR(Tableyear1[])=YEAR(M1858)),1)),O1858-(O1858-INDEX(Table2xAcq.1[],_xlfn.AGGREGATE(15,6,(ROW(Tableyear1[])-ROW(INDEX(Tableyear1[],1,1))+1)/(YEAR(Tableyear1[])=YEAR(M1858)),1)))*$C$25,O1858+MAX($Q$2:Q1858)*$C$19),O1858)*($J1859/$J1858)</f>
        <v/>
      </c>
      <c r="P1859" s="108">
        <f t="array" ref="P1859">IF(YEAR(M1859)&lt;&gt;YEAR(M1858),IF(O1858&gt;INDEX(Table2xAcq.1[],_xlfn.AGGREGATE(15,6,(ROW(Tableyear1[])-ROW(INDEX(Tableyear1[],1,1))+1)/(YEAR(Tableyear1[])=YEAR(M1858)),1)),P1858+(O1858-INDEX(Table2xAcq.1[],_xlfn.AGGREGATE(15,6,(ROW(Tableyear1[])-ROW(INDEX(Tableyear1[],1,1))+1)/(YEAR(Tableyear1[])=YEAR(M1858)),1)))*$C$25,P1858-MAX($Q$2:Q1858)*$C$19),P1858)*(1+Tbill_YTM)^(1/52)</f>
        <v/>
      </c>
      <c r="Q1859" s="72">
        <f>SUM(N1859:P1859)</f>
        <v/>
      </c>
      <c r="R1859" s="72">
        <f>IF(YEAR(M1859)&lt;&gt;YEAR(M1858), R1858*EXP($C$20/52)+(-MAX(Q$2:Q1858)*$C$19), R1858*EXP($C$20/52))</f>
        <v/>
      </c>
      <c r="S1859" s="73">
        <f>Q1859/-R1859</f>
        <v/>
      </c>
      <c r="T1859" s="67" t="n"/>
      <c r="U1859" s="67" t="n"/>
      <c r="V1859" s="67" t="n"/>
    </row>
    <row r="1860">
      <c r="H1860" s="104" t="n">
        <v>44326</v>
      </c>
      <c r="I1860" s="105" t="n">
        <v>13393.1201171875</v>
      </c>
      <c r="J1860" s="106" t="n">
        <v>60.3015594482421</v>
      </c>
      <c r="K1860" s="107">
        <f>K1859*(1+Tbill_YTM)^(1/52)</f>
        <v/>
      </c>
      <c r="L1860" s="67" t="n"/>
      <c r="M1860" s="104" t="n">
        <v>44326</v>
      </c>
      <c r="N1860" s="108">
        <f>N1859*($I1860/$I1859)</f>
        <v/>
      </c>
      <c r="O1860" s="108">
        <f t="array" ref="O1860">IF(YEAR(M1860)&lt;&gt;YEAR(M1859),IF(O1859&gt;INDEX(Table2xAcq.1[],_xlfn.AGGREGATE(15,6,(ROW(Tableyear1[])-ROW(INDEX(Tableyear1[],1,1))+1)/(YEAR(Tableyear1[])=YEAR(M1859)),1)),O1859-(O1859-INDEX(Table2xAcq.1[],_xlfn.AGGREGATE(15,6,(ROW(Tableyear1[])-ROW(INDEX(Tableyear1[],1,1))+1)/(YEAR(Tableyear1[])=YEAR(M1859)),1)))*$C$25,O1859+MAX($Q$2:Q1859)*$C$19),O1859)*($J1860/$J1859)</f>
        <v/>
      </c>
      <c r="P1860" s="108">
        <f t="array" ref="P1860">IF(YEAR(M1860)&lt;&gt;YEAR(M1859),IF(O1859&gt;INDEX(Table2xAcq.1[],_xlfn.AGGREGATE(15,6,(ROW(Tableyear1[])-ROW(INDEX(Tableyear1[],1,1))+1)/(YEAR(Tableyear1[])=YEAR(M1859)),1)),P1859+(O1859-INDEX(Table2xAcq.1[],_xlfn.AGGREGATE(15,6,(ROW(Tableyear1[])-ROW(INDEX(Tableyear1[],1,1))+1)/(YEAR(Tableyear1[])=YEAR(M1859)),1)))*$C$25,P1859-MAX($Q$2:Q1859)*$C$19),P1859)*(1+Tbill_YTM)^(1/52)</f>
        <v/>
      </c>
      <c r="Q1860" s="72">
        <f>SUM(N1860:P1860)</f>
        <v/>
      </c>
      <c r="R1860" s="72">
        <f>IF(YEAR(M1860)&lt;&gt;YEAR(M1859), R1859*EXP($C$20/52)+(-MAX(Q$2:Q1859)*$C$19), R1859*EXP($C$20/52))</f>
        <v/>
      </c>
      <c r="S1860" s="73">
        <f>Q1860/-R1860</f>
        <v/>
      </c>
      <c r="T1860" s="67" t="n"/>
      <c r="U1860" s="67" t="n"/>
      <c r="V1860" s="67" t="n"/>
    </row>
    <row r="1861">
      <c r="H1861" s="104" t="n">
        <v>44333</v>
      </c>
      <c r="I1861" s="105" t="n">
        <v>13411.740234375</v>
      </c>
      <c r="J1861" s="106" t="n">
        <v>60.479621887207</v>
      </c>
      <c r="K1861" s="107">
        <f>K1860*(1+Tbill_YTM)^(1/52)</f>
        <v/>
      </c>
      <c r="L1861" s="67" t="n"/>
      <c r="M1861" s="104" t="n">
        <v>44333</v>
      </c>
      <c r="N1861" s="108">
        <f>N1860*($I1861/$I1860)</f>
        <v/>
      </c>
      <c r="O1861" s="108">
        <f t="array" ref="O1861">IF(YEAR(M1861)&lt;&gt;YEAR(M1860),IF(O1860&gt;INDEX(Table2xAcq.1[],_xlfn.AGGREGATE(15,6,(ROW(Tableyear1[])-ROW(INDEX(Tableyear1[],1,1))+1)/(YEAR(Tableyear1[])=YEAR(M1860)),1)),O1860-(O1860-INDEX(Table2xAcq.1[],_xlfn.AGGREGATE(15,6,(ROW(Tableyear1[])-ROW(INDEX(Tableyear1[],1,1))+1)/(YEAR(Tableyear1[])=YEAR(M1860)),1)))*$C$25,O1860+MAX($Q$2:Q1860)*$C$19),O1860)*($J1861/$J1860)</f>
        <v/>
      </c>
      <c r="P1861" s="108">
        <f t="array" ref="P1861">IF(YEAR(M1861)&lt;&gt;YEAR(M1860),IF(O1860&gt;INDEX(Table2xAcq.1[],_xlfn.AGGREGATE(15,6,(ROW(Tableyear1[])-ROW(INDEX(Tableyear1[],1,1))+1)/(YEAR(Tableyear1[])=YEAR(M1860)),1)),P1860+(O1860-INDEX(Table2xAcq.1[],_xlfn.AGGREGATE(15,6,(ROW(Tableyear1[])-ROW(INDEX(Tableyear1[],1,1))+1)/(YEAR(Tableyear1[])=YEAR(M1860)),1)))*$C$25,P1860-MAX($Q$2:Q1860)*$C$19),P1860)*(1+Tbill_YTM)^(1/52)</f>
        <v/>
      </c>
      <c r="Q1861" s="72">
        <f>SUM(N1861:P1861)</f>
        <v/>
      </c>
      <c r="R1861" s="72">
        <f>IF(YEAR(M1861)&lt;&gt;YEAR(M1860), R1860*EXP($C$20/52)+(-MAX(Q$2:Q1860)*$C$19), R1860*EXP($C$20/52))</f>
        <v/>
      </c>
      <c r="S1861" s="73">
        <f>Q1861/-R1861</f>
        <v/>
      </c>
      <c r="T1861" s="67" t="n"/>
      <c r="U1861" s="67" t="n"/>
      <c r="V1861" s="67" t="n"/>
    </row>
    <row r="1862">
      <c r="H1862" s="104" t="n">
        <v>44340</v>
      </c>
      <c r="I1862" s="105" t="n">
        <v>13686.509765625</v>
      </c>
      <c r="J1862" s="106" t="n">
        <v>63.0020713806152</v>
      </c>
      <c r="K1862" s="107">
        <f>K1861*(1+Tbill_YTM)^(1/52)</f>
        <v/>
      </c>
      <c r="L1862" s="67" t="n"/>
      <c r="M1862" s="104" t="n">
        <v>44340</v>
      </c>
      <c r="N1862" s="108">
        <f>N1861*($I1862/$I1861)</f>
        <v/>
      </c>
      <c r="O1862" s="108">
        <f t="array" ref="O1862">IF(YEAR(M1862)&lt;&gt;YEAR(M1861),IF(O1861&gt;INDEX(Table2xAcq.1[],_xlfn.AGGREGATE(15,6,(ROW(Tableyear1[])-ROW(INDEX(Tableyear1[],1,1))+1)/(YEAR(Tableyear1[])=YEAR(M1861)),1)),O1861-(O1861-INDEX(Table2xAcq.1[],_xlfn.AGGREGATE(15,6,(ROW(Tableyear1[])-ROW(INDEX(Tableyear1[],1,1))+1)/(YEAR(Tableyear1[])=YEAR(M1861)),1)))*$C$25,O1861+MAX($Q$2:Q1861)*$C$19),O1861)*($J1862/$J1861)</f>
        <v/>
      </c>
      <c r="P1862" s="108">
        <f t="array" ref="P1862">IF(YEAR(M1862)&lt;&gt;YEAR(M1861),IF(O1861&gt;INDEX(Table2xAcq.1[],_xlfn.AGGREGATE(15,6,(ROW(Tableyear1[])-ROW(INDEX(Tableyear1[],1,1))+1)/(YEAR(Tableyear1[])=YEAR(M1861)),1)),P1861+(O1861-INDEX(Table2xAcq.1[],_xlfn.AGGREGATE(15,6,(ROW(Tableyear1[])-ROW(INDEX(Tableyear1[],1,1))+1)/(YEAR(Tableyear1[])=YEAR(M1861)),1)))*$C$25,P1861-MAX($Q$2:Q1861)*$C$19),P1861)*(1+Tbill_YTM)^(1/52)</f>
        <v/>
      </c>
      <c r="Q1862" s="72">
        <f>SUM(N1862:P1862)</f>
        <v/>
      </c>
      <c r="R1862" s="72">
        <f>IF(YEAR(M1862)&lt;&gt;YEAR(M1861), R1861*EXP($C$20/52)+(-MAX(Q$2:Q1861)*$C$19), R1861*EXP($C$20/52))</f>
        <v/>
      </c>
      <c r="S1862" s="73">
        <f>Q1862/-R1862</f>
        <v/>
      </c>
      <c r="T1862" s="67" t="n"/>
      <c r="U1862" s="67" t="n"/>
      <c r="V1862" s="67" t="n"/>
    </row>
    <row r="1863">
      <c r="H1863" s="104" t="n">
        <v>44347</v>
      </c>
      <c r="I1863" s="105" t="n">
        <v>13770.76953125</v>
      </c>
      <c r="J1863" s="106" t="n">
        <v>63.6648330688476</v>
      </c>
      <c r="K1863" s="107">
        <f>K1862*(1+Tbill_YTM)^(1/52)</f>
        <v/>
      </c>
      <c r="L1863" s="67" t="n"/>
      <c r="M1863" s="104" t="n">
        <v>44347</v>
      </c>
      <c r="N1863" s="108">
        <f>N1862*($I1863/$I1862)</f>
        <v/>
      </c>
      <c r="O1863" s="108">
        <f t="array" ref="O1863">IF(YEAR(M1863)&lt;&gt;YEAR(M1862),IF(O1862&gt;INDEX(Table2xAcq.1[],_xlfn.AGGREGATE(15,6,(ROW(Tableyear1[])-ROW(INDEX(Tableyear1[],1,1))+1)/(YEAR(Tableyear1[])=YEAR(M1862)),1)),O1862-(O1862-INDEX(Table2xAcq.1[],_xlfn.AGGREGATE(15,6,(ROW(Tableyear1[])-ROW(INDEX(Tableyear1[],1,1))+1)/(YEAR(Tableyear1[])=YEAR(M1862)),1)))*$C$25,O1862+MAX($Q$2:Q1862)*$C$19),O1862)*($J1863/$J1862)</f>
        <v/>
      </c>
      <c r="P1863" s="108">
        <f t="array" ref="P1863">IF(YEAR(M1863)&lt;&gt;YEAR(M1862),IF(O1862&gt;INDEX(Table2xAcq.1[],_xlfn.AGGREGATE(15,6,(ROW(Tableyear1[])-ROW(INDEX(Tableyear1[],1,1))+1)/(YEAR(Tableyear1[])=YEAR(M1862)),1)),P1862+(O1862-INDEX(Table2xAcq.1[],_xlfn.AGGREGATE(15,6,(ROW(Tableyear1[])-ROW(INDEX(Tableyear1[],1,1))+1)/(YEAR(Tableyear1[])=YEAR(M1862)),1)))*$C$25,P1862-MAX($Q$2:Q1862)*$C$19),P1862)*(1+Tbill_YTM)^(1/52)</f>
        <v/>
      </c>
      <c r="Q1863" s="72">
        <f>SUM(N1863:P1863)</f>
        <v/>
      </c>
      <c r="R1863" s="72">
        <f>IF(YEAR(M1863)&lt;&gt;YEAR(M1862), R1862*EXP($C$20/52)+(-MAX(Q$2:Q1862)*$C$19), R1862*EXP($C$20/52))</f>
        <v/>
      </c>
      <c r="S1863" s="73">
        <f>Q1863/-R1863</f>
        <v/>
      </c>
      <c r="T1863" s="67" t="n"/>
      <c r="U1863" s="67" t="n"/>
      <c r="V1863" s="67" t="n"/>
    </row>
    <row r="1864">
      <c r="H1864" s="104" t="n">
        <v>44354</v>
      </c>
      <c r="I1864" s="105" t="n">
        <v>13998.2998046875</v>
      </c>
      <c r="J1864" s="106" t="n">
        <v>65.76194000244141</v>
      </c>
      <c r="K1864" s="107">
        <f>K1863*(1+Tbill_YTM)^(1/52)</f>
        <v/>
      </c>
      <c r="L1864" s="67" t="n"/>
      <c r="M1864" s="104" t="n">
        <v>44354</v>
      </c>
      <c r="N1864" s="108">
        <f>N1863*($I1864/$I1863)</f>
        <v/>
      </c>
      <c r="O1864" s="108">
        <f t="array" ref="O1864">IF(YEAR(M1864)&lt;&gt;YEAR(M1863),IF(O1863&gt;INDEX(Table2xAcq.1[],_xlfn.AGGREGATE(15,6,(ROW(Tableyear1[])-ROW(INDEX(Tableyear1[],1,1))+1)/(YEAR(Tableyear1[])=YEAR(M1863)),1)),O1863-(O1863-INDEX(Table2xAcq.1[],_xlfn.AGGREGATE(15,6,(ROW(Tableyear1[])-ROW(INDEX(Tableyear1[],1,1))+1)/(YEAR(Tableyear1[])=YEAR(M1863)),1)))*$C$25,O1863+MAX($Q$2:Q1863)*$C$19),O1863)*($J1864/$J1863)</f>
        <v/>
      </c>
      <c r="P1864" s="108">
        <f t="array" ref="P1864">IF(YEAR(M1864)&lt;&gt;YEAR(M1863),IF(O1863&gt;INDEX(Table2xAcq.1[],_xlfn.AGGREGATE(15,6,(ROW(Tableyear1[])-ROW(INDEX(Tableyear1[],1,1))+1)/(YEAR(Tableyear1[])=YEAR(M1863)),1)),P1863+(O1863-INDEX(Table2xAcq.1[],_xlfn.AGGREGATE(15,6,(ROW(Tableyear1[])-ROW(INDEX(Tableyear1[],1,1))+1)/(YEAR(Tableyear1[])=YEAR(M1863)),1)))*$C$25,P1863-MAX($Q$2:Q1863)*$C$19),P1863)*(1+Tbill_YTM)^(1/52)</f>
        <v/>
      </c>
      <c r="Q1864" s="72">
        <f>SUM(N1864:P1864)</f>
        <v/>
      </c>
      <c r="R1864" s="72">
        <f>IF(YEAR(M1864)&lt;&gt;YEAR(M1863), R1863*EXP($C$20/52)+(-MAX(Q$2:Q1863)*$C$19), R1863*EXP($C$20/52))</f>
        <v/>
      </c>
      <c r="S1864" s="73">
        <f>Q1864/-R1864</f>
        <v/>
      </c>
      <c r="T1864" s="67" t="n"/>
      <c r="U1864" s="67" t="n"/>
      <c r="V1864" s="67" t="n"/>
    </row>
    <row r="1865">
      <c r="H1865" s="104" t="n">
        <v>44361</v>
      </c>
      <c r="I1865" s="105" t="n">
        <v>14049.580078125</v>
      </c>
      <c r="J1865" s="106" t="n">
        <v>66.2664337158203</v>
      </c>
      <c r="K1865" s="107">
        <f>K1864*(1+Tbill_YTM)^(1/52)</f>
        <v/>
      </c>
      <c r="L1865" s="67" t="n"/>
      <c r="M1865" s="104" t="n">
        <v>44361</v>
      </c>
      <c r="N1865" s="108">
        <f>N1864*($I1865/$I1864)</f>
        <v/>
      </c>
      <c r="O1865" s="108">
        <f t="array" ref="O1865">IF(YEAR(M1865)&lt;&gt;YEAR(M1864),IF(O1864&gt;INDEX(Table2xAcq.1[],_xlfn.AGGREGATE(15,6,(ROW(Tableyear1[])-ROW(INDEX(Tableyear1[],1,1))+1)/(YEAR(Tableyear1[])=YEAR(M1864)),1)),O1864-(O1864-INDEX(Table2xAcq.1[],_xlfn.AGGREGATE(15,6,(ROW(Tableyear1[])-ROW(INDEX(Tableyear1[],1,1))+1)/(YEAR(Tableyear1[])=YEAR(M1864)),1)))*$C$25,O1864+MAX($Q$2:Q1864)*$C$19),O1864)*($J1865/$J1864)</f>
        <v/>
      </c>
      <c r="P1865" s="108">
        <f t="array" ref="P1865">IF(YEAR(M1865)&lt;&gt;YEAR(M1864),IF(O1864&gt;INDEX(Table2xAcq.1[],_xlfn.AGGREGATE(15,6,(ROW(Tableyear1[])-ROW(INDEX(Tableyear1[],1,1))+1)/(YEAR(Tableyear1[])=YEAR(M1864)),1)),P1864+(O1864-INDEX(Table2xAcq.1[],_xlfn.AGGREGATE(15,6,(ROW(Tableyear1[])-ROW(INDEX(Tableyear1[],1,1))+1)/(YEAR(Tableyear1[])=YEAR(M1864)),1)))*$C$25,P1864-MAX($Q$2:Q1864)*$C$19),P1864)*(1+Tbill_YTM)^(1/52)</f>
        <v/>
      </c>
      <c r="Q1865" s="72">
        <f>SUM(N1865:P1865)</f>
        <v/>
      </c>
      <c r="R1865" s="72">
        <f>IF(YEAR(M1865)&lt;&gt;YEAR(M1864), R1864*EXP($C$20/52)+(-MAX(Q$2:Q1864)*$C$19), R1864*EXP($C$20/52))</f>
        <v/>
      </c>
      <c r="S1865" s="73">
        <f>Q1865/-R1865</f>
        <v/>
      </c>
      <c r="T1865" s="67" t="n"/>
      <c r="U1865" s="67" t="n"/>
      <c r="V1865" s="67" t="n"/>
    </row>
    <row r="1866">
      <c r="H1866" s="104" t="n">
        <v>44368</v>
      </c>
      <c r="I1866" s="105" t="n">
        <v>14345.1796875</v>
      </c>
      <c r="J1866" s="106" t="n">
        <v>69.0757598876953</v>
      </c>
      <c r="K1866" s="107">
        <f>K1865*(1+Tbill_YTM)^(1/52)</f>
        <v/>
      </c>
      <c r="L1866" s="67" t="n"/>
      <c r="M1866" s="104" t="n">
        <v>44368</v>
      </c>
      <c r="N1866" s="108">
        <f>N1865*($I1866/$I1865)</f>
        <v/>
      </c>
      <c r="O1866" s="108">
        <f t="array" ref="O1866">IF(YEAR(M1866)&lt;&gt;YEAR(M1865),IF(O1865&gt;INDEX(Table2xAcq.1[],_xlfn.AGGREGATE(15,6,(ROW(Tableyear1[])-ROW(INDEX(Tableyear1[],1,1))+1)/(YEAR(Tableyear1[])=YEAR(M1865)),1)),O1865-(O1865-INDEX(Table2xAcq.1[],_xlfn.AGGREGATE(15,6,(ROW(Tableyear1[])-ROW(INDEX(Tableyear1[],1,1))+1)/(YEAR(Tableyear1[])=YEAR(M1865)),1)))*$C$25,O1865+MAX($Q$2:Q1865)*$C$19),O1865)*($J1866/$J1865)</f>
        <v/>
      </c>
      <c r="P1866" s="108">
        <f t="array" ref="P1866">IF(YEAR(M1866)&lt;&gt;YEAR(M1865),IF(O1865&gt;INDEX(Table2xAcq.1[],_xlfn.AGGREGATE(15,6,(ROW(Tableyear1[])-ROW(INDEX(Tableyear1[],1,1))+1)/(YEAR(Tableyear1[])=YEAR(M1865)),1)),P1865+(O1865-INDEX(Table2xAcq.1[],_xlfn.AGGREGATE(15,6,(ROW(Tableyear1[])-ROW(INDEX(Tableyear1[],1,1))+1)/(YEAR(Tableyear1[])=YEAR(M1865)),1)))*$C$25,P1865-MAX($Q$2:Q1865)*$C$19),P1865)*(1+Tbill_YTM)^(1/52)</f>
        <v/>
      </c>
      <c r="Q1866" s="72">
        <f>SUM(N1866:P1866)</f>
        <v/>
      </c>
      <c r="R1866" s="72">
        <f>IF(YEAR(M1866)&lt;&gt;YEAR(M1865), R1865*EXP($C$20/52)+(-MAX(Q$2:Q1865)*$C$19), R1865*EXP($C$20/52))</f>
        <v/>
      </c>
      <c r="S1866" s="73">
        <f>Q1866/-R1866</f>
        <v/>
      </c>
      <c r="T1866" s="67" t="n"/>
      <c r="U1866" s="67" t="n"/>
      <c r="V1866" s="67" t="n"/>
    </row>
    <row r="1867">
      <c r="H1867" s="104" t="n">
        <v>44375</v>
      </c>
      <c r="I1867" s="105" t="n">
        <v>14727.6298828125</v>
      </c>
      <c r="J1867" s="106" t="n">
        <v>72.6863327026367</v>
      </c>
      <c r="K1867" s="107">
        <f>K1866*(1+Tbill_YTM)^(1/52)</f>
        <v/>
      </c>
      <c r="L1867" s="67" t="n"/>
      <c r="M1867" s="104" t="n">
        <v>44375</v>
      </c>
      <c r="N1867" s="108">
        <f>N1866*($I1867/$I1866)</f>
        <v/>
      </c>
      <c r="O1867" s="108">
        <f t="array" ref="O1867">IF(YEAR(M1867)&lt;&gt;YEAR(M1866),IF(O1866&gt;INDEX(Table2xAcq.1[],_xlfn.AGGREGATE(15,6,(ROW(Tableyear1[])-ROW(INDEX(Tableyear1[],1,1))+1)/(YEAR(Tableyear1[])=YEAR(M1866)),1)),O1866-(O1866-INDEX(Table2xAcq.1[],_xlfn.AGGREGATE(15,6,(ROW(Tableyear1[])-ROW(INDEX(Tableyear1[],1,1))+1)/(YEAR(Tableyear1[])=YEAR(M1866)),1)))*$C$25,O1866+MAX($Q$2:Q1866)*$C$19),O1866)*($J1867/$J1866)</f>
        <v/>
      </c>
      <c r="P1867" s="108">
        <f t="array" ref="P1867">IF(YEAR(M1867)&lt;&gt;YEAR(M1866),IF(O1866&gt;INDEX(Table2xAcq.1[],_xlfn.AGGREGATE(15,6,(ROW(Tableyear1[])-ROW(INDEX(Tableyear1[],1,1))+1)/(YEAR(Tableyear1[])=YEAR(M1866)),1)),P1866+(O1866-INDEX(Table2xAcq.1[],_xlfn.AGGREGATE(15,6,(ROW(Tableyear1[])-ROW(INDEX(Tableyear1[],1,1))+1)/(YEAR(Tableyear1[])=YEAR(M1866)),1)))*$C$25,P1866-MAX($Q$2:Q1866)*$C$19),P1866)*(1+Tbill_YTM)^(1/52)</f>
        <v/>
      </c>
      <c r="Q1867" s="72">
        <f>SUM(N1867:P1867)</f>
        <v/>
      </c>
      <c r="R1867" s="72">
        <f>IF(YEAR(M1867)&lt;&gt;YEAR(M1866), R1866*EXP($C$20/52)+(-MAX(Q$2:Q1866)*$C$19), R1866*EXP($C$20/52))</f>
        <v/>
      </c>
      <c r="S1867" s="73">
        <f>Q1867/-R1867</f>
        <v/>
      </c>
      <c r="T1867" s="67" t="n"/>
      <c r="U1867" s="67" t="n"/>
      <c r="V1867" s="67" t="n"/>
    </row>
    <row r="1868">
      <c r="H1868" s="104" t="n">
        <v>44382</v>
      </c>
      <c r="I1868" s="105" t="n">
        <v>14826.08984375</v>
      </c>
      <c r="J1868" s="106" t="n">
        <v>73.64585876464839</v>
      </c>
      <c r="K1868" s="107">
        <f>K1867*(1+Tbill_YTM)^(1/52)</f>
        <v/>
      </c>
      <c r="L1868" s="67" t="n"/>
      <c r="M1868" s="104" t="n">
        <v>44382</v>
      </c>
      <c r="N1868" s="108">
        <f>N1867*($I1868/$I1867)</f>
        <v/>
      </c>
      <c r="O1868" s="108">
        <f t="array" ref="O1868">IF(YEAR(M1868)&lt;&gt;YEAR(M1867),IF(O1867&gt;INDEX(Table2xAcq.1[],_xlfn.AGGREGATE(15,6,(ROW(Tableyear1[])-ROW(INDEX(Tableyear1[],1,1))+1)/(YEAR(Tableyear1[])=YEAR(M1867)),1)),O1867-(O1867-INDEX(Table2xAcq.1[],_xlfn.AGGREGATE(15,6,(ROW(Tableyear1[])-ROW(INDEX(Tableyear1[],1,1))+1)/(YEAR(Tableyear1[])=YEAR(M1867)),1)))*$C$25,O1867+MAX($Q$2:Q1867)*$C$19),O1867)*($J1868/$J1867)</f>
        <v/>
      </c>
      <c r="P1868" s="108">
        <f t="array" ref="P1868">IF(YEAR(M1868)&lt;&gt;YEAR(M1867),IF(O1867&gt;INDEX(Table2xAcq.1[],_xlfn.AGGREGATE(15,6,(ROW(Tableyear1[])-ROW(INDEX(Tableyear1[],1,1))+1)/(YEAR(Tableyear1[])=YEAR(M1867)),1)),P1867+(O1867-INDEX(Table2xAcq.1[],_xlfn.AGGREGATE(15,6,(ROW(Tableyear1[])-ROW(INDEX(Tableyear1[],1,1))+1)/(YEAR(Tableyear1[])=YEAR(M1867)),1)))*$C$25,P1867-MAX($Q$2:Q1867)*$C$19),P1867)*(1+Tbill_YTM)^(1/52)</f>
        <v/>
      </c>
      <c r="Q1868" s="72">
        <f>SUM(N1868:P1868)</f>
        <v/>
      </c>
      <c r="R1868" s="72">
        <f>IF(YEAR(M1868)&lt;&gt;YEAR(M1867), R1867*EXP($C$20/52)+(-MAX(Q$2:Q1867)*$C$19), R1867*EXP($C$20/52))</f>
        <v/>
      </c>
      <c r="S1868" s="73">
        <f>Q1868/-R1868</f>
        <v/>
      </c>
      <c r="T1868" s="67" t="n"/>
      <c r="U1868" s="67" t="n"/>
      <c r="V1868" s="67" t="n"/>
    </row>
    <row r="1869">
      <c r="H1869" s="104" t="n">
        <v>44389</v>
      </c>
      <c r="I1869" s="105" t="n">
        <v>14681.3798828125</v>
      </c>
      <c r="J1869" s="106" t="n">
        <v>72.2115173339843</v>
      </c>
      <c r="K1869" s="107">
        <f>K1868*(1+Tbill_YTM)^(1/52)</f>
        <v/>
      </c>
      <c r="L1869" s="67" t="n"/>
      <c r="M1869" s="104" t="n">
        <v>44389</v>
      </c>
      <c r="N1869" s="108">
        <f>N1868*($I1869/$I1868)</f>
        <v/>
      </c>
      <c r="O1869" s="108">
        <f t="array" ref="O1869">IF(YEAR(M1869)&lt;&gt;YEAR(M1868),IF(O1868&gt;INDEX(Table2xAcq.1[],_xlfn.AGGREGATE(15,6,(ROW(Tableyear1[])-ROW(INDEX(Tableyear1[],1,1))+1)/(YEAR(Tableyear1[])=YEAR(M1868)),1)),O1868-(O1868-INDEX(Table2xAcq.1[],_xlfn.AGGREGATE(15,6,(ROW(Tableyear1[])-ROW(INDEX(Tableyear1[],1,1))+1)/(YEAR(Tableyear1[])=YEAR(M1868)),1)))*$C$25,O1868+MAX($Q$2:Q1868)*$C$19),O1868)*($J1869/$J1868)</f>
        <v/>
      </c>
      <c r="P1869" s="108">
        <f t="array" ref="P1869">IF(YEAR(M1869)&lt;&gt;YEAR(M1868),IF(O1868&gt;INDEX(Table2xAcq.1[],_xlfn.AGGREGATE(15,6,(ROW(Tableyear1[])-ROW(INDEX(Tableyear1[],1,1))+1)/(YEAR(Tableyear1[])=YEAR(M1868)),1)),P1868+(O1868-INDEX(Table2xAcq.1[],_xlfn.AGGREGATE(15,6,(ROW(Tableyear1[])-ROW(INDEX(Tableyear1[],1,1))+1)/(YEAR(Tableyear1[])=YEAR(M1868)),1)))*$C$25,P1868-MAX($Q$2:Q1868)*$C$19),P1868)*(1+Tbill_YTM)^(1/52)</f>
        <v/>
      </c>
      <c r="Q1869" s="72">
        <f>SUM(N1869:P1869)</f>
        <v/>
      </c>
      <c r="R1869" s="72">
        <f>IF(YEAR(M1869)&lt;&gt;YEAR(M1868), R1868*EXP($C$20/52)+(-MAX(Q$2:Q1868)*$C$19), R1868*EXP($C$20/52))</f>
        <v/>
      </c>
      <c r="S1869" s="73">
        <f>Q1869/-R1869</f>
        <v/>
      </c>
      <c r="T1869" s="67" t="n"/>
      <c r="U1869" s="67" t="n"/>
      <c r="V1869" s="67" t="n"/>
    </row>
    <row r="1870">
      <c r="H1870" s="104" t="n">
        <v>44396</v>
      </c>
      <c r="I1870" s="105" t="n">
        <v>15111.7900390625</v>
      </c>
      <c r="J1870" s="106" t="n">
        <v>76.47496032714839</v>
      </c>
      <c r="K1870" s="107">
        <f>K1869*(1+Tbill_YTM)^(1/52)</f>
        <v/>
      </c>
      <c r="L1870" s="67" t="n"/>
      <c r="M1870" s="104" t="n">
        <v>44396</v>
      </c>
      <c r="N1870" s="108">
        <f>N1869*($I1870/$I1869)</f>
        <v/>
      </c>
      <c r="O1870" s="108">
        <f t="array" ref="O1870">IF(YEAR(M1870)&lt;&gt;YEAR(M1869),IF(O1869&gt;INDEX(Table2xAcq.1[],_xlfn.AGGREGATE(15,6,(ROW(Tableyear1[])-ROW(INDEX(Tableyear1[],1,1))+1)/(YEAR(Tableyear1[])=YEAR(M1869)),1)),O1869-(O1869-INDEX(Table2xAcq.1[],_xlfn.AGGREGATE(15,6,(ROW(Tableyear1[])-ROW(INDEX(Tableyear1[],1,1))+1)/(YEAR(Tableyear1[])=YEAR(M1869)),1)))*$C$25,O1869+MAX($Q$2:Q1869)*$C$19),O1869)*($J1870/$J1869)</f>
        <v/>
      </c>
      <c r="P1870" s="108">
        <f t="array" ref="P1870">IF(YEAR(M1870)&lt;&gt;YEAR(M1869),IF(O1869&gt;INDEX(Table2xAcq.1[],_xlfn.AGGREGATE(15,6,(ROW(Tableyear1[])-ROW(INDEX(Tableyear1[],1,1))+1)/(YEAR(Tableyear1[])=YEAR(M1869)),1)),P1869+(O1869-INDEX(Table2xAcq.1[],_xlfn.AGGREGATE(15,6,(ROW(Tableyear1[])-ROW(INDEX(Tableyear1[],1,1))+1)/(YEAR(Tableyear1[])=YEAR(M1869)),1)))*$C$25,P1869-MAX($Q$2:Q1869)*$C$19),P1869)*(1+Tbill_YTM)^(1/52)</f>
        <v/>
      </c>
      <c r="Q1870" s="72">
        <f>SUM(N1870:P1870)</f>
        <v/>
      </c>
      <c r="R1870" s="72">
        <f>IF(YEAR(M1870)&lt;&gt;YEAR(M1869), R1869*EXP($C$20/52)+(-MAX(Q$2:Q1869)*$C$19), R1869*EXP($C$20/52))</f>
        <v/>
      </c>
      <c r="S1870" s="73">
        <f>Q1870/-R1870</f>
        <v/>
      </c>
      <c r="T1870" s="67" t="n"/>
      <c r="U1870" s="67" t="n"/>
      <c r="V1870" s="67" t="n"/>
    </row>
    <row r="1871">
      <c r="H1871" s="104" t="n">
        <v>44403</v>
      </c>
      <c r="I1871" s="105" t="n">
        <v>14959.900390625</v>
      </c>
      <c r="J1871" s="106" t="n">
        <v>74.9812850952148</v>
      </c>
      <c r="K1871" s="107">
        <f>K1870*(1+Tbill_YTM)^(1/52)</f>
        <v/>
      </c>
      <c r="L1871" s="67" t="n"/>
      <c r="M1871" s="104" t="n">
        <v>44403</v>
      </c>
      <c r="N1871" s="108">
        <f>N1870*($I1871/$I1870)</f>
        <v/>
      </c>
      <c r="O1871" s="108">
        <f t="array" ref="O1871">IF(YEAR(M1871)&lt;&gt;YEAR(M1870),IF(O1870&gt;INDEX(Table2xAcq.1[],_xlfn.AGGREGATE(15,6,(ROW(Tableyear1[])-ROW(INDEX(Tableyear1[],1,1))+1)/(YEAR(Tableyear1[])=YEAR(M1870)),1)),O1870-(O1870-INDEX(Table2xAcq.1[],_xlfn.AGGREGATE(15,6,(ROW(Tableyear1[])-ROW(INDEX(Tableyear1[],1,1))+1)/(YEAR(Tableyear1[])=YEAR(M1870)),1)))*$C$25,O1870+MAX($Q$2:Q1870)*$C$19),O1870)*($J1871/$J1870)</f>
        <v/>
      </c>
      <c r="P1871" s="108">
        <f t="array" ref="P1871">IF(YEAR(M1871)&lt;&gt;YEAR(M1870),IF(O1870&gt;INDEX(Table2xAcq.1[],_xlfn.AGGREGATE(15,6,(ROW(Tableyear1[])-ROW(INDEX(Tableyear1[],1,1))+1)/(YEAR(Tableyear1[])=YEAR(M1870)),1)),P1870+(O1870-INDEX(Table2xAcq.1[],_xlfn.AGGREGATE(15,6,(ROW(Tableyear1[])-ROW(INDEX(Tableyear1[],1,1))+1)/(YEAR(Tableyear1[])=YEAR(M1870)),1)))*$C$25,P1870-MAX($Q$2:Q1870)*$C$19),P1870)*(1+Tbill_YTM)^(1/52)</f>
        <v/>
      </c>
      <c r="Q1871" s="72">
        <f>SUM(N1871:P1871)</f>
        <v/>
      </c>
      <c r="R1871" s="72">
        <f>IF(YEAR(M1871)&lt;&gt;YEAR(M1870), R1870*EXP($C$20/52)+(-MAX(Q$2:Q1870)*$C$19), R1870*EXP($C$20/52))</f>
        <v/>
      </c>
      <c r="S1871" s="73">
        <f>Q1871/-R1871</f>
        <v/>
      </c>
      <c r="T1871" s="67" t="n"/>
      <c r="U1871" s="67" t="n"/>
      <c r="V1871" s="67" t="n"/>
    </row>
    <row r="1872">
      <c r="H1872" s="104" t="n">
        <v>44410</v>
      </c>
      <c r="I1872" s="105" t="n">
        <v>15109.3603515625</v>
      </c>
      <c r="J1872" s="106" t="n">
        <v>76.3859329223632</v>
      </c>
      <c r="K1872" s="107">
        <f>K1871*(1+Tbill_YTM)^(1/52)</f>
        <v/>
      </c>
      <c r="L1872" s="67" t="n"/>
      <c r="M1872" s="104" t="n">
        <v>44410</v>
      </c>
      <c r="N1872" s="108">
        <f>N1871*($I1872/$I1871)</f>
        <v/>
      </c>
      <c r="O1872" s="108">
        <f t="array" ref="O1872">IF(YEAR(M1872)&lt;&gt;YEAR(M1871),IF(O1871&gt;INDEX(Table2xAcq.1[],_xlfn.AGGREGATE(15,6,(ROW(Tableyear1[])-ROW(INDEX(Tableyear1[],1,1))+1)/(YEAR(Tableyear1[])=YEAR(M1871)),1)),O1871-(O1871-INDEX(Table2xAcq.1[],_xlfn.AGGREGATE(15,6,(ROW(Tableyear1[])-ROW(INDEX(Tableyear1[],1,1))+1)/(YEAR(Tableyear1[])=YEAR(M1871)),1)))*$C$25,O1871+MAX($Q$2:Q1871)*$C$19),O1871)*($J1872/$J1871)</f>
        <v/>
      </c>
      <c r="P1872" s="108">
        <f t="array" ref="P1872">IF(YEAR(M1872)&lt;&gt;YEAR(M1871),IF(O1871&gt;INDEX(Table2xAcq.1[],_xlfn.AGGREGATE(15,6,(ROW(Tableyear1[])-ROW(INDEX(Tableyear1[],1,1))+1)/(YEAR(Tableyear1[])=YEAR(M1871)),1)),P1871+(O1871-INDEX(Table2xAcq.1[],_xlfn.AGGREGATE(15,6,(ROW(Tableyear1[])-ROW(INDEX(Tableyear1[],1,1))+1)/(YEAR(Tableyear1[])=YEAR(M1871)),1)))*$C$25,P1871-MAX($Q$2:Q1871)*$C$19),P1871)*(1+Tbill_YTM)^(1/52)</f>
        <v/>
      </c>
      <c r="Q1872" s="72">
        <f>SUM(N1872:P1872)</f>
        <v/>
      </c>
      <c r="R1872" s="72">
        <f>IF(YEAR(M1872)&lt;&gt;YEAR(M1871), R1871*EXP($C$20/52)+(-MAX(Q$2:Q1871)*$C$19), R1871*EXP($C$20/52))</f>
        <v/>
      </c>
      <c r="S1872" s="73">
        <f>Q1872/-R1872</f>
        <v/>
      </c>
      <c r="T1872" s="67" t="n"/>
      <c r="U1872" s="67" t="n"/>
      <c r="V1872" s="67" t="n"/>
    </row>
    <row r="1873">
      <c r="H1873" s="104" t="n">
        <v>44417</v>
      </c>
      <c r="I1873" s="105" t="n">
        <v>15136.6796875</v>
      </c>
      <c r="J1873" s="106" t="n">
        <v>76.6728057861328</v>
      </c>
      <c r="K1873" s="107">
        <f>K1872*(1+Tbill_YTM)^(1/52)</f>
        <v/>
      </c>
      <c r="L1873" s="67" t="n"/>
      <c r="M1873" s="104" t="n">
        <v>44417</v>
      </c>
      <c r="N1873" s="108">
        <f>N1872*($I1873/$I1872)</f>
        <v/>
      </c>
      <c r="O1873" s="108">
        <f t="array" ref="O1873">IF(YEAR(M1873)&lt;&gt;YEAR(M1872),IF(O1872&gt;INDEX(Table2xAcq.1[],_xlfn.AGGREGATE(15,6,(ROW(Tableyear1[])-ROW(INDEX(Tableyear1[],1,1))+1)/(YEAR(Tableyear1[])=YEAR(M1872)),1)),O1872-(O1872-INDEX(Table2xAcq.1[],_xlfn.AGGREGATE(15,6,(ROW(Tableyear1[])-ROW(INDEX(Tableyear1[],1,1))+1)/(YEAR(Tableyear1[])=YEAR(M1872)),1)))*$C$25,O1872+MAX($Q$2:Q1872)*$C$19),O1872)*($J1873/$J1872)</f>
        <v/>
      </c>
      <c r="P1873" s="108">
        <f t="array" ref="P1873">IF(YEAR(M1873)&lt;&gt;YEAR(M1872),IF(O1872&gt;INDEX(Table2xAcq.1[],_xlfn.AGGREGATE(15,6,(ROW(Tableyear1[])-ROW(INDEX(Tableyear1[],1,1))+1)/(YEAR(Tableyear1[])=YEAR(M1872)),1)),P1872+(O1872-INDEX(Table2xAcq.1[],_xlfn.AGGREGATE(15,6,(ROW(Tableyear1[])-ROW(INDEX(Tableyear1[],1,1))+1)/(YEAR(Tableyear1[])=YEAR(M1872)),1)))*$C$25,P1872-MAX($Q$2:Q1872)*$C$19),P1872)*(1+Tbill_YTM)^(1/52)</f>
        <v/>
      </c>
      <c r="Q1873" s="72">
        <f>SUM(N1873:P1873)</f>
        <v/>
      </c>
      <c r="R1873" s="72">
        <f>IF(YEAR(M1873)&lt;&gt;YEAR(M1872), R1872*EXP($C$20/52)+(-MAX(Q$2:Q1872)*$C$19), R1872*EXP($C$20/52))</f>
        <v/>
      </c>
      <c r="S1873" s="73">
        <f>Q1873/-R1873</f>
        <v/>
      </c>
      <c r="T1873" s="67" t="n"/>
      <c r="U1873" s="67" t="n"/>
      <c r="V1873" s="67" t="n"/>
    </row>
    <row r="1874">
      <c r="H1874" s="104" t="n">
        <v>44424</v>
      </c>
      <c r="I1874" s="105" t="n">
        <v>15092.5703125</v>
      </c>
      <c r="J1874" s="106" t="n">
        <v>76.2078857421875</v>
      </c>
      <c r="K1874" s="107">
        <f>K1873*(1+Tbill_YTM)^(1/52)</f>
        <v/>
      </c>
      <c r="L1874" s="67" t="n"/>
      <c r="M1874" s="104" t="n">
        <v>44424</v>
      </c>
      <c r="N1874" s="108">
        <f>N1873*($I1874/$I1873)</f>
        <v/>
      </c>
      <c r="O1874" s="108">
        <f t="array" ref="O1874">IF(YEAR(M1874)&lt;&gt;YEAR(M1873),IF(O1873&gt;INDEX(Table2xAcq.1[],_xlfn.AGGREGATE(15,6,(ROW(Tableyear1[])-ROW(INDEX(Tableyear1[],1,1))+1)/(YEAR(Tableyear1[])=YEAR(M1873)),1)),O1873-(O1873-INDEX(Table2xAcq.1[],_xlfn.AGGREGATE(15,6,(ROW(Tableyear1[])-ROW(INDEX(Tableyear1[],1,1))+1)/(YEAR(Tableyear1[])=YEAR(M1873)),1)))*$C$25,O1873+MAX($Q$2:Q1873)*$C$19),O1873)*($J1874/$J1873)</f>
        <v/>
      </c>
      <c r="P1874" s="108">
        <f t="array" ref="P1874">IF(YEAR(M1874)&lt;&gt;YEAR(M1873),IF(O1873&gt;INDEX(Table2xAcq.1[],_xlfn.AGGREGATE(15,6,(ROW(Tableyear1[])-ROW(INDEX(Tableyear1[],1,1))+1)/(YEAR(Tableyear1[])=YEAR(M1873)),1)),P1873+(O1873-INDEX(Table2xAcq.1[],_xlfn.AGGREGATE(15,6,(ROW(Tableyear1[])-ROW(INDEX(Tableyear1[],1,1))+1)/(YEAR(Tableyear1[])=YEAR(M1873)),1)))*$C$25,P1873-MAX($Q$2:Q1873)*$C$19),P1873)*(1+Tbill_YTM)^(1/52)</f>
        <v/>
      </c>
      <c r="Q1874" s="72">
        <f>SUM(N1874:P1874)</f>
        <v/>
      </c>
      <c r="R1874" s="72">
        <f>IF(YEAR(M1874)&lt;&gt;YEAR(M1873), R1873*EXP($C$20/52)+(-MAX(Q$2:Q1873)*$C$19), R1873*EXP($C$20/52))</f>
        <v/>
      </c>
      <c r="S1874" s="73">
        <f>Q1874/-R1874</f>
        <v/>
      </c>
      <c r="T1874" s="67" t="n"/>
      <c r="U1874" s="67" t="n"/>
      <c r="V1874" s="67" t="n"/>
    </row>
    <row r="1875">
      <c r="H1875" s="104" t="n">
        <v>44431</v>
      </c>
      <c r="I1875" s="105" t="n">
        <v>15432.9501953125</v>
      </c>
      <c r="J1875" s="106" t="n">
        <v>79.65029144287109</v>
      </c>
      <c r="K1875" s="107">
        <f>K1874*(1+Tbill_YTM)^(1/52)</f>
        <v/>
      </c>
      <c r="L1875" s="67" t="n"/>
      <c r="M1875" s="104" t="n">
        <v>44431</v>
      </c>
      <c r="N1875" s="108">
        <f>N1874*($I1875/$I1874)</f>
        <v/>
      </c>
      <c r="O1875" s="108">
        <f t="array" ref="O1875">IF(YEAR(M1875)&lt;&gt;YEAR(M1874),IF(O1874&gt;INDEX(Table2xAcq.1[],_xlfn.AGGREGATE(15,6,(ROW(Tableyear1[])-ROW(INDEX(Tableyear1[],1,1))+1)/(YEAR(Tableyear1[])=YEAR(M1874)),1)),O1874-(O1874-INDEX(Table2xAcq.1[],_xlfn.AGGREGATE(15,6,(ROW(Tableyear1[])-ROW(INDEX(Tableyear1[],1,1))+1)/(YEAR(Tableyear1[])=YEAR(M1874)),1)))*$C$25,O1874+MAX($Q$2:Q1874)*$C$19),O1874)*($J1875/$J1874)</f>
        <v/>
      </c>
      <c r="P1875" s="108">
        <f t="array" ref="P1875">IF(YEAR(M1875)&lt;&gt;YEAR(M1874),IF(O1874&gt;INDEX(Table2xAcq.1[],_xlfn.AGGREGATE(15,6,(ROW(Tableyear1[])-ROW(INDEX(Tableyear1[],1,1))+1)/(YEAR(Tableyear1[])=YEAR(M1874)),1)),P1874+(O1874-INDEX(Table2xAcq.1[],_xlfn.AGGREGATE(15,6,(ROW(Tableyear1[])-ROW(INDEX(Tableyear1[],1,1))+1)/(YEAR(Tableyear1[])=YEAR(M1874)),1)))*$C$25,P1874-MAX($Q$2:Q1874)*$C$19),P1874)*(1+Tbill_YTM)^(1/52)</f>
        <v/>
      </c>
      <c r="Q1875" s="72">
        <f>SUM(N1875:P1875)</f>
        <v/>
      </c>
      <c r="R1875" s="72">
        <f>IF(YEAR(M1875)&lt;&gt;YEAR(M1874), R1874*EXP($C$20/52)+(-MAX(Q$2:Q1874)*$C$19), R1874*EXP($C$20/52))</f>
        <v/>
      </c>
      <c r="S1875" s="73">
        <f>Q1875/-R1875</f>
        <v/>
      </c>
      <c r="T1875" s="67" t="n"/>
      <c r="U1875" s="67" t="n"/>
      <c r="V1875" s="67" t="n"/>
    </row>
    <row r="1876">
      <c r="H1876" s="104" t="n">
        <v>44438</v>
      </c>
      <c r="I1876" s="105" t="n">
        <v>15652.8603515625</v>
      </c>
      <c r="J1876" s="106" t="n">
        <v>81.9749221801757</v>
      </c>
      <c r="K1876" s="107">
        <f>K1875*(1+Tbill_YTM)^(1/52)</f>
        <v/>
      </c>
      <c r="L1876" s="67" t="n"/>
      <c r="M1876" s="104" t="n">
        <v>44438</v>
      </c>
      <c r="N1876" s="108">
        <f>N1875*($I1876/$I1875)</f>
        <v/>
      </c>
      <c r="O1876" s="108">
        <f t="array" ref="O1876">IF(YEAR(M1876)&lt;&gt;YEAR(M1875),IF(O1875&gt;INDEX(Table2xAcq.1[],_xlfn.AGGREGATE(15,6,(ROW(Tableyear1[])-ROW(INDEX(Tableyear1[],1,1))+1)/(YEAR(Tableyear1[])=YEAR(M1875)),1)),O1875-(O1875-INDEX(Table2xAcq.1[],_xlfn.AGGREGATE(15,6,(ROW(Tableyear1[])-ROW(INDEX(Tableyear1[],1,1))+1)/(YEAR(Tableyear1[])=YEAR(M1875)),1)))*$C$25,O1875+MAX($Q$2:Q1875)*$C$19),O1875)*($J1876/$J1875)</f>
        <v/>
      </c>
      <c r="P1876" s="108">
        <f t="array" ref="P1876">IF(YEAR(M1876)&lt;&gt;YEAR(M1875),IF(O1875&gt;INDEX(Table2xAcq.1[],_xlfn.AGGREGATE(15,6,(ROW(Tableyear1[])-ROW(INDEX(Tableyear1[],1,1))+1)/(YEAR(Tableyear1[])=YEAR(M1875)),1)),P1875+(O1875-INDEX(Table2xAcq.1[],_xlfn.AGGREGATE(15,6,(ROW(Tableyear1[])-ROW(INDEX(Tableyear1[],1,1))+1)/(YEAR(Tableyear1[])=YEAR(M1875)),1)))*$C$25,P1875-MAX($Q$2:Q1875)*$C$19),P1875)*(1+Tbill_YTM)^(1/52)</f>
        <v/>
      </c>
      <c r="Q1876" s="72">
        <f>SUM(N1876:P1876)</f>
        <v/>
      </c>
      <c r="R1876" s="72">
        <f>IF(YEAR(M1876)&lt;&gt;YEAR(M1875), R1875*EXP($C$20/52)+(-MAX(Q$2:Q1875)*$C$19), R1875*EXP($C$20/52))</f>
        <v/>
      </c>
      <c r="S1876" s="73">
        <f>Q1876/-R1876</f>
        <v/>
      </c>
      <c r="T1876" s="67" t="n"/>
      <c r="U1876" s="67" t="n"/>
      <c r="V1876" s="67" t="n"/>
    </row>
    <row r="1877">
      <c r="H1877" s="104" t="n">
        <v>44445</v>
      </c>
      <c r="I1877" s="105" t="n">
        <v>15440.75</v>
      </c>
      <c r="J1877" s="106" t="n">
        <v>79.7887878417968</v>
      </c>
      <c r="K1877" s="107">
        <f>K1876*(1+Tbill_YTM)^(1/52)</f>
        <v/>
      </c>
      <c r="L1877" s="67" t="n"/>
      <c r="M1877" s="104" t="n">
        <v>44445</v>
      </c>
      <c r="N1877" s="108">
        <f>N1876*($I1877/$I1876)</f>
        <v/>
      </c>
      <c r="O1877" s="108">
        <f t="array" ref="O1877">IF(YEAR(M1877)&lt;&gt;YEAR(M1876),IF(O1876&gt;INDEX(Table2xAcq.1[],_xlfn.AGGREGATE(15,6,(ROW(Tableyear1[])-ROW(INDEX(Tableyear1[],1,1))+1)/(YEAR(Tableyear1[])=YEAR(M1876)),1)),O1876-(O1876-INDEX(Table2xAcq.1[],_xlfn.AGGREGATE(15,6,(ROW(Tableyear1[])-ROW(INDEX(Tableyear1[],1,1))+1)/(YEAR(Tableyear1[])=YEAR(M1876)),1)))*$C$25,O1876+MAX($Q$2:Q1876)*$C$19),O1876)*($J1877/$J1876)</f>
        <v/>
      </c>
      <c r="P1877" s="108">
        <f t="array" ref="P1877">IF(YEAR(M1877)&lt;&gt;YEAR(M1876),IF(O1876&gt;INDEX(Table2xAcq.1[],_xlfn.AGGREGATE(15,6,(ROW(Tableyear1[])-ROW(INDEX(Tableyear1[],1,1))+1)/(YEAR(Tableyear1[])=YEAR(M1876)),1)),P1876+(O1876-INDEX(Table2xAcq.1[],_xlfn.AGGREGATE(15,6,(ROW(Tableyear1[])-ROW(INDEX(Tableyear1[],1,1))+1)/(YEAR(Tableyear1[])=YEAR(M1876)),1)))*$C$25,P1876-MAX($Q$2:Q1876)*$C$19),P1876)*(1+Tbill_YTM)^(1/52)</f>
        <v/>
      </c>
      <c r="Q1877" s="72">
        <f>SUM(N1877:P1877)</f>
        <v/>
      </c>
      <c r="R1877" s="72">
        <f>IF(YEAR(M1877)&lt;&gt;YEAR(M1876), R1876*EXP($C$20/52)+(-MAX(Q$2:Q1876)*$C$19), R1876*EXP($C$20/52))</f>
        <v/>
      </c>
      <c r="S1877" s="73">
        <f>Q1877/-R1877</f>
        <v/>
      </c>
      <c r="T1877" s="67" t="n"/>
      <c r="U1877" s="67" t="n"/>
      <c r="V1877" s="67" t="n"/>
    </row>
    <row r="1878">
      <c r="H1878" s="104" t="n">
        <v>44452</v>
      </c>
      <c r="I1878" s="105" t="n">
        <v>15333.4697265625</v>
      </c>
      <c r="J1878" s="106" t="n">
        <v>78.6215286254882</v>
      </c>
      <c r="K1878" s="107">
        <f>K1877*(1+Tbill_YTM)^(1/52)</f>
        <v/>
      </c>
      <c r="L1878" s="67" t="n"/>
      <c r="M1878" s="104" t="n">
        <v>44452</v>
      </c>
      <c r="N1878" s="108">
        <f>N1877*($I1878/$I1877)</f>
        <v/>
      </c>
      <c r="O1878" s="108">
        <f t="array" ref="O1878">IF(YEAR(M1878)&lt;&gt;YEAR(M1877),IF(O1877&gt;INDEX(Table2xAcq.1[],_xlfn.AGGREGATE(15,6,(ROW(Tableyear1[])-ROW(INDEX(Tableyear1[],1,1))+1)/(YEAR(Tableyear1[])=YEAR(M1877)),1)),O1877-(O1877-INDEX(Table2xAcq.1[],_xlfn.AGGREGATE(15,6,(ROW(Tableyear1[])-ROW(INDEX(Tableyear1[],1,1))+1)/(YEAR(Tableyear1[])=YEAR(M1877)),1)))*$C$25,O1877+MAX($Q$2:Q1877)*$C$19),O1877)*($J1878/$J1877)</f>
        <v/>
      </c>
      <c r="P1878" s="108">
        <f t="array" ref="P1878">IF(YEAR(M1878)&lt;&gt;YEAR(M1877),IF(O1877&gt;INDEX(Table2xAcq.1[],_xlfn.AGGREGATE(15,6,(ROW(Tableyear1[])-ROW(INDEX(Tableyear1[],1,1))+1)/(YEAR(Tableyear1[])=YEAR(M1877)),1)),P1877+(O1877-INDEX(Table2xAcq.1[],_xlfn.AGGREGATE(15,6,(ROW(Tableyear1[])-ROW(INDEX(Tableyear1[],1,1))+1)/(YEAR(Tableyear1[])=YEAR(M1877)),1)))*$C$25,P1877-MAX($Q$2:Q1877)*$C$19),P1877)*(1+Tbill_YTM)^(1/52)</f>
        <v/>
      </c>
      <c r="Q1878" s="72">
        <f>SUM(N1878:P1878)</f>
        <v/>
      </c>
      <c r="R1878" s="72">
        <f>IF(YEAR(M1878)&lt;&gt;YEAR(M1877), R1877*EXP($C$20/52)+(-MAX(Q$2:Q1877)*$C$19), R1877*EXP($C$20/52))</f>
        <v/>
      </c>
      <c r="S1878" s="73">
        <f>Q1878/-R1878</f>
        <v/>
      </c>
      <c r="T1878" s="67" t="n"/>
      <c r="U1878" s="67" t="n"/>
      <c r="V1878" s="67" t="n"/>
    </row>
    <row r="1879">
      <c r="H1879" s="104" t="n">
        <v>44459</v>
      </c>
      <c r="I1879" s="105" t="n">
        <v>15329.6796875</v>
      </c>
      <c r="J1879" s="106" t="n">
        <v>78.4731521606445</v>
      </c>
      <c r="K1879" s="107">
        <f>K1878*(1+Tbill_YTM)^(1/52)</f>
        <v/>
      </c>
      <c r="L1879" s="67" t="n"/>
      <c r="M1879" s="104" t="n">
        <v>44459</v>
      </c>
      <c r="N1879" s="108">
        <f>N1878*($I1879/$I1878)</f>
        <v/>
      </c>
      <c r="O1879" s="108">
        <f t="array" ref="O1879">IF(YEAR(M1879)&lt;&gt;YEAR(M1878),IF(O1878&gt;INDEX(Table2xAcq.1[],_xlfn.AGGREGATE(15,6,(ROW(Tableyear1[])-ROW(INDEX(Tableyear1[],1,1))+1)/(YEAR(Tableyear1[])=YEAR(M1878)),1)),O1878-(O1878-INDEX(Table2xAcq.1[],_xlfn.AGGREGATE(15,6,(ROW(Tableyear1[])-ROW(INDEX(Tableyear1[],1,1))+1)/(YEAR(Tableyear1[])=YEAR(M1878)),1)))*$C$25,O1878+MAX($Q$2:Q1878)*$C$19),O1878)*($J1879/$J1878)</f>
        <v/>
      </c>
      <c r="P1879" s="108">
        <f t="array" ref="P1879">IF(YEAR(M1879)&lt;&gt;YEAR(M1878),IF(O1878&gt;INDEX(Table2xAcq.1[],_xlfn.AGGREGATE(15,6,(ROW(Tableyear1[])-ROW(INDEX(Tableyear1[],1,1))+1)/(YEAR(Tableyear1[])=YEAR(M1878)),1)),P1878+(O1878-INDEX(Table2xAcq.1[],_xlfn.AGGREGATE(15,6,(ROW(Tableyear1[])-ROW(INDEX(Tableyear1[],1,1))+1)/(YEAR(Tableyear1[])=YEAR(M1878)),1)))*$C$25,P1878-MAX($Q$2:Q1878)*$C$19),P1878)*(1+Tbill_YTM)^(1/52)</f>
        <v/>
      </c>
      <c r="Q1879" s="72">
        <f>SUM(N1879:P1879)</f>
        <v/>
      </c>
      <c r="R1879" s="72">
        <f>IF(YEAR(M1879)&lt;&gt;YEAR(M1878), R1878*EXP($C$20/52)+(-MAX(Q$2:Q1878)*$C$19), R1878*EXP($C$20/52))</f>
        <v/>
      </c>
      <c r="S1879" s="73">
        <f>Q1879/-R1879</f>
        <v/>
      </c>
      <c r="T1879" s="67" t="n"/>
      <c r="U1879" s="67" t="n"/>
      <c r="V1879" s="67" t="n"/>
    </row>
    <row r="1880">
      <c r="H1880" s="104" t="n">
        <v>44466</v>
      </c>
      <c r="I1880" s="105" t="n">
        <v>14791.8701171875</v>
      </c>
      <c r="J1880" s="106" t="n">
        <v>72.9534072875976</v>
      </c>
      <c r="K1880" s="107">
        <f>K1879*(1+Tbill_YTM)^(1/52)</f>
        <v/>
      </c>
      <c r="L1880" s="67" t="n"/>
      <c r="M1880" s="104" t="n">
        <v>44466</v>
      </c>
      <c r="N1880" s="108">
        <f>N1879*($I1880/$I1879)</f>
        <v/>
      </c>
      <c r="O1880" s="108">
        <f t="array" ref="O1880">IF(YEAR(M1880)&lt;&gt;YEAR(M1879),IF(O1879&gt;INDEX(Table2xAcq.1[],_xlfn.AGGREGATE(15,6,(ROW(Tableyear1[])-ROW(INDEX(Tableyear1[],1,1))+1)/(YEAR(Tableyear1[])=YEAR(M1879)),1)),O1879-(O1879-INDEX(Table2xAcq.1[],_xlfn.AGGREGATE(15,6,(ROW(Tableyear1[])-ROW(INDEX(Tableyear1[],1,1))+1)/(YEAR(Tableyear1[])=YEAR(M1879)),1)))*$C$25,O1879+MAX($Q$2:Q1879)*$C$19),O1879)*($J1880/$J1879)</f>
        <v/>
      </c>
      <c r="P1880" s="108">
        <f t="array" ref="P1880">IF(YEAR(M1880)&lt;&gt;YEAR(M1879),IF(O1879&gt;INDEX(Table2xAcq.1[],_xlfn.AGGREGATE(15,6,(ROW(Tableyear1[])-ROW(INDEX(Tableyear1[],1,1))+1)/(YEAR(Tableyear1[])=YEAR(M1879)),1)),P1879+(O1879-INDEX(Table2xAcq.1[],_xlfn.AGGREGATE(15,6,(ROW(Tableyear1[])-ROW(INDEX(Tableyear1[],1,1))+1)/(YEAR(Tableyear1[])=YEAR(M1879)),1)))*$C$25,P1879-MAX($Q$2:Q1879)*$C$19),P1879)*(1+Tbill_YTM)^(1/52)</f>
        <v/>
      </c>
      <c r="Q1880" s="72">
        <f>SUM(N1880:P1880)</f>
        <v/>
      </c>
      <c r="R1880" s="72">
        <f>IF(YEAR(M1880)&lt;&gt;YEAR(M1879), R1879*EXP($C$20/52)+(-MAX(Q$2:Q1879)*$C$19), R1879*EXP($C$20/52))</f>
        <v/>
      </c>
      <c r="S1880" s="73">
        <f>Q1880/-R1880</f>
        <v/>
      </c>
      <c r="T1880" s="67" t="n"/>
      <c r="U1880" s="67" t="n"/>
      <c r="V1880" s="67" t="n"/>
    </row>
    <row r="1881">
      <c r="H1881" s="104" t="n">
        <v>44473</v>
      </c>
      <c r="I1881" s="105" t="n">
        <v>14820.75</v>
      </c>
      <c r="J1881" s="106" t="n">
        <v>73.2798614501953</v>
      </c>
      <c r="K1881" s="107">
        <f>K1880*(1+Tbill_YTM)^(1/52)</f>
        <v/>
      </c>
      <c r="L1881" s="67" t="n"/>
      <c r="M1881" s="104" t="n">
        <v>44473</v>
      </c>
      <c r="N1881" s="108">
        <f>N1880*($I1881/$I1880)</f>
        <v/>
      </c>
      <c r="O1881" s="108">
        <f t="array" ref="O1881">IF(YEAR(M1881)&lt;&gt;YEAR(M1880),IF(O1880&gt;INDEX(Table2xAcq.1[],_xlfn.AGGREGATE(15,6,(ROW(Tableyear1[])-ROW(INDEX(Tableyear1[],1,1))+1)/(YEAR(Tableyear1[])=YEAR(M1880)),1)),O1880-(O1880-INDEX(Table2xAcq.1[],_xlfn.AGGREGATE(15,6,(ROW(Tableyear1[])-ROW(INDEX(Tableyear1[],1,1))+1)/(YEAR(Tableyear1[])=YEAR(M1880)),1)))*$C$25,O1880+MAX($Q$2:Q1880)*$C$19),O1880)*($J1881/$J1880)</f>
        <v/>
      </c>
      <c r="P1881" s="108">
        <f t="array" ref="P1881">IF(YEAR(M1881)&lt;&gt;YEAR(M1880),IF(O1880&gt;INDEX(Table2xAcq.1[],_xlfn.AGGREGATE(15,6,(ROW(Tableyear1[])-ROW(INDEX(Tableyear1[],1,1))+1)/(YEAR(Tableyear1[])=YEAR(M1880)),1)),P1880+(O1880-INDEX(Table2xAcq.1[],_xlfn.AGGREGATE(15,6,(ROW(Tableyear1[])-ROW(INDEX(Tableyear1[],1,1))+1)/(YEAR(Tableyear1[])=YEAR(M1880)),1)))*$C$25,P1880-MAX($Q$2:Q1880)*$C$19),P1880)*(1+Tbill_YTM)^(1/52)</f>
        <v/>
      </c>
      <c r="Q1881" s="72">
        <f>SUM(N1881:P1881)</f>
        <v/>
      </c>
      <c r="R1881" s="72">
        <f>IF(YEAR(M1881)&lt;&gt;YEAR(M1880), R1880*EXP($C$20/52)+(-MAX(Q$2:Q1880)*$C$19), R1880*EXP($C$20/52))</f>
        <v/>
      </c>
      <c r="S1881" s="73">
        <f>Q1881/-R1881</f>
        <v/>
      </c>
      <c r="T1881" s="67" t="n"/>
      <c r="U1881" s="67" t="n"/>
      <c r="V1881" s="67" t="n"/>
    </row>
    <row r="1882">
      <c r="H1882" s="104" t="n">
        <v>44480</v>
      </c>
      <c r="I1882" s="105" t="n">
        <v>15146.919921875</v>
      </c>
      <c r="J1882" s="106" t="n">
        <v>76.4254989624023</v>
      </c>
      <c r="K1882" s="107">
        <f>K1881*(1+Tbill_YTM)^(1/52)</f>
        <v/>
      </c>
      <c r="L1882" s="67" t="n"/>
      <c r="M1882" s="104" t="n">
        <v>44480</v>
      </c>
      <c r="N1882" s="108">
        <f>N1881*($I1882/$I1881)</f>
        <v/>
      </c>
      <c r="O1882" s="108">
        <f t="array" ref="O1882">IF(YEAR(M1882)&lt;&gt;YEAR(M1881),IF(O1881&gt;INDEX(Table2xAcq.1[],_xlfn.AGGREGATE(15,6,(ROW(Tableyear1[])-ROW(INDEX(Tableyear1[],1,1))+1)/(YEAR(Tableyear1[])=YEAR(M1881)),1)),O1881-(O1881-INDEX(Table2xAcq.1[],_xlfn.AGGREGATE(15,6,(ROW(Tableyear1[])-ROW(INDEX(Tableyear1[],1,1))+1)/(YEAR(Tableyear1[])=YEAR(M1881)),1)))*$C$25,O1881+MAX($Q$2:Q1881)*$C$19),O1881)*($J1882/$J1881)</f>
        <v/>
      </c>
      <c r="P1882" s="108">
        <f t="array" ref="P1882">IF(YEAR(M1882)&lt;&gt;YEAR(M1881),IF(O1881&gt;INDEX(Table2xAcq.1[],_xlfn.AGGREGATE(15,6,(ROW(Tableyear1[])-ROW(INDEX(Tableyear1[],1,1))+1)/(YEAR(Tableyear1[])=YEAR(M1881)),1)),P1881+(O1881-INDEX(Table2xAcq.1[],_xlfn.AGGREGATE(15,6,(ROW(Tableyear1[])-ROW(INDEX(Tableyear1[],1,1))+1)/(YEAR(Tableyear1[])=YEAR(M1881)),1)))*$C$25,P1881-MAX($Q$2:Q1881)*$C$19),P1881)*(1+Tbill_YTM)^(1/52)</f>
        <v/>
      </c>
      <c r="Q1882" s="72">
        <f>SUM(N1882:P1882)</f>
        <v/>
      </c>
      <c r="R1882" s="72">
        <f>IF(YEAR(M1882)&lt;&gt;YEAR(M1881), R1881*EXP($C$20/52)+(-MAX(Q$2:Q1881)*$C$19), R1881*EXP($C$20/52))</f>
        <v/>
      </c>
      <c r="S1882" s="73">
        <f>Q1882/-R1882</f>
        <v/>
      </c>
      <c r="T1882" s="67" t="n"/>
      <c r="U1882" s="67" t="n"/>
      <c r="V1882" s="67" t="n"/>
    </row>
    <row r="1883">
      <c r="H1883" s="104" t="n">
        <v>44487</v>
      </c>
      <c r="I1883" s="105" t="n">
        <v>15355.0703125</v>
      </c>
      <c r="J1883" s="106" t="n">
        <v>78.52260589599609</v>
      </c>
      <c r="K1883" s="107">
        <f>K1882*(1+Tbill_YTM)^(1/52)</f>
        <v/>
      </c>
      <c r="L1883" s="67" t="n"/>
      <c r="M1883" s="104" t="n">
        <v>44487</v>
      </c>
      <c r="N1883" s="108">
        <f>N1882*($I1883/$I1882)</f>
        <v/>
      </c>
      <c r="O1883" s="108">
        <f t="array" ref="O1883">IF(YEAR(M1883)&lt;&gt;YEAR(M1882),IF(O1882&gt;INDEX(Table2xAcq.1[],_xlfn.AGGREGATE(15,6,(ROW(Tableyear1[])-ROW(INDEX(Tableyear1[],1,1))+1)/(YEAR(Tableyear1[])=YEAR(M1882)),1)),O1882-(O1882-INDEX(Table2xAcq.1[],_xlfn.AGGREGATE(15,6,(ROW(Tableyear1[])-ROW(INDEX(Tableyear1[],1,1))+1)/(YEAR(Tableyear1[])=YEAR(M1882)),1)))*$C$25,O1882+MAX($Q$2:Q1882)*$C$19),O1882)*($J1883/$J1882)</f>
        <v/>
      </c>
      <c r="P1883" s="108">
        <f t="array" ref="P1883">IF(YEAR(M1883)&lt;&gt;YEAR(M1882),IF(O1882&gt;INDEX(Table2xAcq.1[],_xlfn.AGGREGATE(15,6,(ROW(Tableyear1[])-ROW(INDEX(Tableyear1[],1,1))+1)/(YEAR(Tableyear1[])=YEAR(M1882)),1)),P1882+(O1882-INDEX(Table2xAcq.1[],_xlfn.AGGREGATE(15,6,(ROW(Tableyear1[])-ROW(INDEX(Tableyear1[],1,1))+1)/(YEAR(Tableyear1[])=YEAR(M1882)),1)))*$C$25,P1882-MAX($Q$2:Q1882)*$C$19),P1882)*(1+Tbill_YTM)^(1/52)</f>
        <v/>
      </c>
      <c r="Q1883" s="72">
        <f>SUM(N1883:P1883)</f>
        <v/>
      </c>
      <c r="R1883" s="72">
        <f>IF(YEAR(M1883)&lt;&gt;YEAR(M1882), R1882*EXP($C$20/52)+(-MAX(Q$2:Q1882)*$C$19), R1882*EXP($C$20/52))</f>
        <v/>
      </c>
      <c r="S1883" s="73">
        <f>Q1883/-R1883</f>
        <v/>
      </c>
      <c r="T1883" s="67" t="n"/>
      <c r="U1883" s="67" t="n"/>
      <c r="V1883" s="67" t="n"/>
    </row>
    <row r="1884">
      <c r="H1884" s="104" t="n">
        <v>44494</v>
      </c>
      <c r="I1884" s="105" t="n">
        <v>15850.4697265625</v>
      </c>
      <c r="J1884" s="106" t="n">
        <v>83.6268692016601</v>
      </c>
      <c r="K1884" s="107">
        <f>K1883*(1+Tbill_YTM)^(1/52)</f>
        <v/>
      </c>
      <c r="L1884" s="67" t="n"/>
      <c r="M1884" s="104" t="n">
        <v>44494</v>
      </c>
      <c r="N1884" s="108">
        <f>N1883*($I1884/$I1883)</f>
        <v/>
      </c>
      <c r="O1884" s="108">
        <f t="array" ref="O1884">IF(YEAR(M1884)&lt;&gt;YEAR(M1883),IF(O1883&gt;INDEX(Table2xAcq.1[],_xlfn.AGGREGATE(15,6,(ROW(Tableyear1[])-ROW(INDEX(Tableyear1[],1,1))+1)/(YEAR(Tableyear1[])=YEAR(M1883)),1)),O1883-(O1883-INDEX(Table2xAcq.1[],_xlfn.AGGREGATE(15,6,(ROW(Tableyear1[])-ROW(INDEX(Tableyear1[],1,1))+1)/(YEAR(Tableyear1[])=YEAR(M1883)),1)))*$C$25,O1883+MAX($Q$2:Q1883)*$C$19),O1883)*($J1884/$J1883)</f>
        <v/>
      </c>
      <c r="P1884" s="108">
        <f t="array" ref="P1884">IF(YEAR(M1884)&lt;&gt;YEAR(M1883),IF(O1883&gt;INDEX(Table2xAcq.1[],_xlfn.AGGREGATE(15,6,(ROW(Tableyear1[])-ROW(INDEX(Tableyear1[],1,1))+1)/(YEAR(Tableyear1[])=YEAR(M1883)),1)),P1883+(O1883-INDEX(Table2xAcq.1[],_xlfn.AGGREGATE(15,6,(ROW(Tableyear1[])-ROW(INDEX(Tableyear1[],1,1))+1)/(YEAR(Tableyear1[])=YEAR(M1883)),1)))*$C$25,P1883-MAX($Q$2:Q1883)*$C$19),P1883)*(1+Tbill_YTM)^(1/52)</f>
        <v/>
      </c>
      <c r="Q1884" s="72">
        <f>SUM(N1884:P1884)</f>
        <v/>
      </c>
      <c r="R1884" s="72">
        <f>IF(YEAR(M1884)&lt;&gt;YEAR(M1883), R1883*EXP($C$20/52)+(-MAX(Q$2:Q1883)*$C$19), R1883*EXP($C$20/52))</f>
        <v/>
      </c>
      <c r="S1884" s="73">
        <f>Q1884/-R1884</f>
        <v/>
      </c>
      <c r="T1884" s="67" t="n"/>
      <c r="U1884" s="67" t="n"/>
      <c r="V1884" s="67" t="n"/>
    </row>
    <row r="1885">
      <c r="H1885" s="104" t="n">
        <v>44501</v>
      </c>
      <c r="I1885" s="105" t="n">
        <v>16359.3798828125</v>
      </c>
      <c r="J1885" s="106" t="n">
        <v>89.0674667358398</v>
      </c>
      <c r="K1885" s="107">
        <f>K1884*(1+Tbill_YTM)^(1/52)</f>
        <v/>
      </c>
      <c r="L1885" s="67" t="n"/>
      <c r="M1885" s="104" t="n">
        <v>44501</v>
      </c>
      <c r="N1885" s="108">
        <f>N1884*($I1885/$I1884)</f>
        <v/>
      </c>
      <c r="O1885" s="108">
        <f t="array" ref="O1885">IF(YEAR(M1885)&lt;&gt;YEAR(M1884),IF(O1884&gt;INDEX(Table2xAcq.1[],_xlfn.AGGREGATE(15,6,(ROW(Tableyear1[])-ROW(INDEX(Tableyear1[],1,1))+1)/(YEAR(Tableyear1[])=YEAR(M1884)),1)),O1884-(O1884-INDEX(Table2xAcq.1[],_xlfn.AGGREGATE(15,6,(ROW(Tableyear1[])-ROW(INDEX(Tableyear1[],1,1))+1)/(YEAR(Tableyear1[])=YEAR(M1884)),1)))*$C$25,O1884+MAX($Q$2:Q1884)*$C$19),O1884)*($J1885/$J1884)</f>
        <v/>
      </c>
      <c r="P1885" s="108">
        <f t="array" ref="P1885">IF(YEAR(M1885)&lt;&gt;YEAR(M1884),IF(O1884&gt;INDEX(Table2xAcq.1[],_xlfn.AGGREGATE(15,6,(ROW(Tableyear1[])-ROW(INDEX(Tableyear1[],1,1))+1)/(YEAR(Tableyear1[])=YEAR(M1884)),1)),P1884+(O1884-INDEX(Table2xAcq.1[],_xlfn.AGGREGATE(15,6,(ROW(Tableyear1[])-ROW(INDEX(Tableyear1[],1,1))+1)/(YEAR(Tableyear1[])=YEAR(M1884)),1)))*$C$25,P1884-MAX($Q$2:Q1884)*$C$19),P1884)*(1+Tbill_YTM)^(1/52)</f>
        <v/>
      </c>
      <c r="Q1885" s="72">
        <f>SUM(N1885:P1885)</f>
        <v/>
      </c>
      <c r="R1885" s="72">
        <f>IF(YEAR(M1885)&lt;&gt;YEAR(M1884), R1884*EXP($C$20/52)+(-MAX(Q$2:Q1884)*$C$19), R1884*EXP($C$20/52))</f>
        <v/>
      </c>
      <c r="S1885" s="73">
        <f>Q1885/-R1885</f>
        <v/>
      </c>
      <c r="T1885" s="67" t="n"/>
      <c r="U1885" s="67" t="n"/>
      <c r="V1885" s="67" t="n"/>
    </row>
    <row r="1886">
      <c r="H1886" s="104" t="n">
        <v>44508</v>
      </c>
      <c r="I1886" s="105" t="n">
        <v>16199.8896484375</v>
      </c>
      <c r="J1886" s="106" t="n">
        <v>87.2869033813476</v>
      </c>
      <c r="K1886" s="107">
        <f>K1885*(1+Tbill_YTM)^(1/52)</f>
        <v/>
      </c>
      <c r="L1886" s="67" t="n"/>
      <c r="M1886" s="104" t="n">
        <v>44508</v>
      </c>
      <c r="N1886" s="108">
        <f>N1885*($I1886/$I1885)</f>
        <v/>
      </c>
      <c r="O1886" s="108">
        <f t="array" ref="O1886">IF(YEAR(M1886)&lt;&gt;YEAR(M1885),IF(O1885&gt;INDEX(Table2xAcq.1[],_xlfn.AGGREGATE(15,6,(ROW(Tableyear1[])-ROW(INDEX(Tableyear1[],1,1))+1)/(YEAR(Tableyear1[])=YEAR(M1885)),1)),O1885-(O1885-INDEX(Table2xAcq.1[],_xlfn.AGGREGATE(15,6,(ROW(Tableyear1[])-ROW(INDEX(Tableyear1[],1,1))+1)/(YEAR(Tableyear1[])=YEAR(M1885)),1)))*$C$25,O1885+MAX($Q$2:Q1885)*$C$19),O1885)*($J1886/$J1885)</f>
        <v/>
      </c>
      <c r="P1886" s="108">
        <f t="array" ref="P1886">IF(YEAR(M1886)&lt;&gt;YEAR(M1885),IF(O1885&gt;INDEX(Table2xAcq.1[],_xlfn.AGGREGATE(15,6,(ROW(Tableyear1[])-ROW(INDEX(Tableyear1[],1,1))+1)/(YEAR(Tableyear1[])=YEAR(M1885)),1)),P1885+(O1885-INDEX(Table2xAcq.1[],_xlfn.AGGREGATE(15,6,(ROW(Tableyear1[])-ROW(INDEX(Tableyear1[],1,1))+1)/(YEAR(Tableyear1[])=YEAR(M1885)),1)))*$C$25,P1885-MAX($Q$2:Q1885)*$C$19),P1885)*(1+Tbill_YTM)^(1/52)</f>
        <v/>
      </c>
      <c r="Q1886" s="72">
        <f>SUM(N1886:P1886)</f>
        <v/>
      </c>
      <c r="R1886" s="72">
        <f>IF(YEAR(M1886)&lt;&gt;YEAR(M1885), R1885*EXP($C$20/52)+(-MAX(Q$2:Q1885)*$C$19), R1885*EXP($C$20/52))</f>
        <v/>
      </c>
      <c r="S1886" s="73">
        <f>Q1886/-R1886</f>
        <v/>
      </c>
      <c r="T1886" s="67" t="n"/>
      <c r="U1886" s="67" t="n"/>
      <c r="V1886" s="67" t="n"/>
    </row>
    <row r="1887">
      <c r="H1887" s="104" t="n">
        <v>44515</v>
      </c>
      <c r="I1887" s="105" t="n">
        <v>16573.33984375</v>
      </c>
      <c r="J1887" s="106" t="n">
        <v>91.38218688964839</v>
      </c>
      <c r="K1887" s="107">
        <f>K1886*(1+Tbill_YTM)^(1/52)</f>
        <v/>
      </c>
      <c r="L1887" s="67" t="n"/>
      <c r="M1887" s="104" t="n">
        <v>44515</v>
      </c>
      <c r="N1887" s="108">
        <f>N1886*($I1887/$I1886)</f>
        <v/>
      </c>
      <c r="O1887" s="108">
        <f t="array" ref="O1887">IF(YEAR(M1887)&lt;&gt;YEAR(M1886),IF(O1886&gt;INDEX(Table2xAcq.1[],_xlfn.AGGREGATE(15,6,(ROW(Tableyear1[])-ROW(INDEX(Tableyear1[],1,1))+1)/(YEAR(Tableyear1[])=YEAR(M1886)),1)),O1886-(O1886-INDEX(Table2xAcq.1[],_xlfn.AGGREGATE(15,6,(ROW(Tableyear1[])-ROW(INDEX(Tableyear1[],1,1))+1)/(YEAR(Tableyear1[])=YEAR(M1886)),1)))*$C$25,O1886+MAX($Q$2:Q1886)*$C$19),O1886)*($J1887/$J1886)</f>
        <v/>
      </c>
      <c r="P1887" s="108">
        <f t="array" ref="P1887">IF(YEAR(M1887)&lt;&gt;YEAR(M1886),IF(O1886&gt;INDEX(Table2xAcq.1[],_xlfn.AGGREGATE(15,6,(ROW(Tableyear1[])-ROW(INDEX(Tableyear1[],1,1))+1)/(YEAR(Tableyear1[])=YEAR(M1886)),1)),P1886+(O1886-INDEX(Table2xAcq.1[],_xlfn.AGGREGATE(15,6,(ROW(Tableyear1[])-ROW(INDEX(Tableyear1[],1,1))+1)/(YEAR(Tableyear1[])=YEAR(M1886)),1)))*$C$25,P1886-MAX($Q$2:Q1886)*$C$19),P1886)*(1+Tbill_YTM)^(1/52)</f>
        <v/>
      </c>
      <c r="Q1887" s="72">
        <f>SUM(N1887:P1887)</f>
        <v/>
      </c>
      <c r="R1887" s="72">
        <f>IF(YEAR(M1887)&lt;&gt;YEAR(M1886), R1886*EXP($C$20/52)+(-MAX(Q$2:Q1886)*$C$19), R1886*EXP($C$20/52))</f>
        <v/>
      </c>
      <c r="S1887" s="73">
        <f>Q1887/-R1887</f>
        <v/>
      </c>
      <c r="T1887" s="67" t="n"/>
      <c r="U1887" s="67" t="n"/>
      <c r="V1887" s="67" t="n"/>
    </row>
    <row r="1888">
      <c r="H1888" s="104" t="n">
        <v>44522</v>
      </c>
      <c r="I1888" s="105" t="n">
        <v>16025.580078125</v>
      </c>
      <c r="J1888" s="106" t="n">
        <v>85.5162277221679</v>
      </c>
      <c r="K1888" s="107">
        <f>K1887*(1+Tbill_YTM)^(1/52)</f>
        <v/>
      </c>
      <c r="L1888" s="67" t="n"/>
      <c r="M1888" s="104" t="n">
        <v>44522</v>
      </c>
      <c r="N1888" s="108">
        <f>N1887*($I1888/$I1887)</f>
        <v/>
      </c>
      <c r="O1888" s="108">
        <f t="array" ref="O1888">IF(YEAR(M1888)&lt;&gt;YEAR(M1887),IF(O1887&gt;INDEX(Table2xAcq.1[],_xlfn.AGGREGATE(15,6,(ROW(Tableyear1[])-ROW(INDEX(Tableyear1[],1,1))+1)/(YEAR(Tableyear1[])=YEAR(M1887)),1)),O1887-(O1887-INDEX(Table2xAcq.1[],_xlfn.AGGREGATE(15,6,(ROW(Tableyear1[])-ROW(INDEX(Tableyear1[],1,1))+1)/(YEAR(Tableyear1[])=YEAR(M1887)),1)))*$C$25,O1887+MAX($Q$2:Q1887)*$C$19),O1887)*($J1888/$J1887)</f>
        <v/>
      </c>
      <c r="P1888" s="108">
        <f t="array" ref="P1888">IF(YEAR(M1888)&lt;&gt;YEAR(M1887),IF(O1887&gt;INDEX(Table2xAcq.1[],_xlfn.AGGREGATE(15,6,(ROW(Tableyear1[])-ROW(INDEX(Tableyear1[],1,1))+1)/(YEAR(Tableyear1[])=YEAR(M1887)),1)),P1887+(O1887-INDEX(Table2xAcq.1[],_xlfn.AGGREGATE(15,6,(ROW(Tableyear1[])-ROW(INDEX(Tableyear1[],1,1))+1)/(YEAR(Tableyear1[])=YEAR(M1887)),1)))*$C$25,P1887-MAX($Q$2:Q1887)*$C$19),P1887)*(1+Tbill_YTM)^(1/52)</f>
        <v/>
      </c>
      <c r="Q1888" s="72">
        <f>SUM(N1888:P1888)</f>
        <v/>
      </c>
      <c r="R1888" s="72">
        <f>IF(YEAR(M1888)&lt;&gt;YEAR(M1887), R1887*EXP($C$20/52)+(-MAX(Q$2:Q1887)*$C$19), R1887*EXP($C$20/52))</f>
        <v/>
      </c>
      <c r="S1888" s="73">
        <f>Q1888/-R1888</f>
        <v/>
      </c>
      <c r="T1888" s="67" t="n"/>
      <c r="U1888" s="67" t="n"/>
      <c r="V1888" s="67" t="n"/>
    </row>
    <row r="1889">
      <c r="H1889" s="104" t="n">
        <v>44529</v>
      </c>
      <c r="I1889" s="105" t="n">
        <v>15712.0400390625</v>
      </c>
      <c r="J1889" s="106" t="n">
        <v>82.0045928955078</v>
      </c>
      <c r="K1889" s="107">
        <f>K1888*(1+Tbill_YTM)^(1/52)</f>
        <v/>
      </c>
      <c r="L1889" s="67" t="n"/>
      <c r="M1889" s="104" t="n">
        <v>44529</v>
      </c>
      <c r="N1889" s="108">
        <f>N1888*($I1889/$I1888)</f>
        <v/>
      </c>
      <c r="O1889" s="108">
        <f t="array" ref="O1889">IF(YEAR(M1889)&lt;&gt;YEAR(M1888),IF(O1888&gt;INDEX(Table2xAcq.1[],_xlfn.AGGREGATE(15,6,(ROW(Tableyear1[])-ROW(INDEX(Tableyear1[],1,1))+1)/(YEAR(Tableyear1[])=YEAR(M1888)),1)),O1888-(O1888-INDEX(Table2xAcq.1[],_xlfn.AGGREGATE(15,6,(ROW(Tableyear1[])-ROW(INDEX(Tableyear1[],1,1))+1)/(YEAR(Tableyear1[])=YEAR(M1888)),1)))*$C$25,O1888+MAX($Q$2:Q1888)*$C$19),O1888)*($J1889/$J1888)</f>
        <v/>
      </c>
      <c r="P1889" s="108">
        <f t="array" ref="P1889">IF(YEAR(M1889)&lt;&gt;YEAR(M1888),IF(O1888&gt;INDEX(Table2xAcq.1[],_xlfn.AGGREGATE(15,6,(ROW(Tableyear1[])-ROW(INDEX(Tableyear1[],1,1))+1)/(YEAR(Tableyear1[])=YEAR(M1888)),1)),P1888+(O1888-INDEX(Table2xAcq.1[],_xlfn.AGGREGATE(15,6,(ROW(Tableyear1[])-ROW(INDEX(Tableyear1[],1,1))+1)/(YEAR(Tableyear1[])=YEAR(M1888)),1)))*$C$25,P1888-MAX($Q$2:Q1888)*$C$19),P1888)*(1+Tbill_YTM)^(1/52)</f>
        <v/>
      </c>
      <c r="Q1889" s="72">
        <f>SUM(N1889:P1889)</f>
        <v/>
      </c>
      <c r="R1889" s="72">
        <f>IF(YEAR(M1889)&lt;&gt;YEAR(M1888), R1888*EXP($C$20/52)+(-MAX(Q$2:Q1888)*$C$19), R1888*EXP($C$20/52))</f>
        <v/>
      </c>
      <c r="S1889" s="73">
        <f>Q1889/-R1889</f>
        <v/>
      </c>
      <c r="T1889" s="67" t="n"/>
      <c r="U1889" s="67" t="n"/>
      <c r="V1889" s="67" t="n"/>
    </row>
    <row r="1890">
      <c r="H1890" s="104" t="n">
        <v>44536</v>
      </c>
      <c r="I1890" s="105" t="n">
        <v>16331.98046875</v>
      </c>
      <c r="J1890" s="106" t="n">
        <v>88.34535217285151</v>
      </c>
      <c r="K1890" s="107">
        <f>K1889*(1+Tbill_YTM)^(1/52)</f>
        <v/>
      </c>
      <c r="L1890" s="67" t="n"/>
      <c r="M1890" s="104" t="n">
        <v>44536</v>
      </c>
      <c r="N1890" s="108">
        <f>N1889*($I1890/$I1889)</f>
        <v/>
      </c>
      <c r="O1890" s="108">
        <f t="array" ref="O1890">IF(YEAR(M1890)&lt;&gt;YEAR(M1889),IF(O1889&gt;INDEX(Table2xAcq.1[],_xlfn.AGGREGATE(15,6,(ROW(Tableyear1[])-ROW(INDEX(Tableyear1[],1,1))+1)/(YEAR(Tableyear1[])=YEAR(M1889)),1)),O1889-(O1889-INDEX(Table2xAcq.1[],_xlfn.AGGREGATE(15,6,(ROW(Tableyear1[])-ROW(INDEX(Tableyear1[],1,1))+1)/(YEAR(Tableyear1[])=YEAR(M1889)),1)))*$C$25,O1889+MAX($Q$2:Q1889)*$C$19),O1889)*($J1890/$J1889)</f>
        <v/>
      </c>
      <c r="P1890" s="108">
        <f t="array" ref="P1890">IF(YEAR(M1890)&lt;&gt;YEAR(M1889),IF(O1889&gt;INDEX(Table2xAcq.1[],_xlfn.AGGREGATE(15,6,(ROW(Tableyear1[])-ROW(INDEX(Tableyear1[],1,1))+1)/(YEAR(Tableyear1[])=YEAR(M1889)),1)),P1889+(O1889-INDEX(Table2xAcq.1[],_xlfn.AGGREGATE(15,6,(ROW(Tableyear1[])-ROW(INDEX(Tableyear1[],1,1))+1)/(YEAR(Tableyear1[])=YEAR(M1889)),1)))*$C$25,P1889-MAX($Q$2:Q1889)*$C$19),P1889)*(1+Tbill_YTM)^(1/52)</f>
        <v/>
      </c>
      <c r="Q1890" s="72">
        <f>SUM(N1890:P1890)</f>
        <v/>
      </c>
      <c r="R1890" s="72">
        <f>IF(YEAR(M1890)&lt;&gt;YEAR(M1889), R1889*EXP($C$20/52)+(-MAX(Q$2:Q1889)*$C$19), R1889*EXP($C$20/52))</f>
        <v/>
      </c>
      <c r="S1890" s="73">
        <f>Q1890/-R1890</f>
        <v/>
      </c>
      <c r="T1890" s="67" t="n"/>
      <c r="U1890" s="67" t="n"/>
      <c r="V1890" s="67" t="n"/>
    </row>
    <row r="1891">
      <c r="H1891" s="104" t="n">
        <v>44543</v>
      </c>
      <c r="I1891" s="105" t="n">
        <v>15801.4599609375</v>
      </c>
      <c r="J1891" s="106" t="n">
        <v>82.4794006347656</v>
      </c>
      <c r="K1891" s="107">
        <f>K1890*(1+Tbill_YTM)^(1/52)</f>
        <v/>
      </c>
      <c r="L1891" s="67" t="n"/>
      <c r="M1891" s="104" t="n">
        <v>44543</v>
      </c>
      <c r="N1891" s="108">
        <f>N1890*($I1891/$I1890)</f>
        <v/>
      </c>
      <c r="O1891" s="108">
        <f t="array" ref="O1891">IF(YEAR(M1891)&lt;&gt;YEAR(M1890),IF(O1890&gt;INDEX(Table2xAcq.1[],_xlfn.AGGREGATE(15,6,(ROW(Tableyear1[])-ROW(INDEX(Tableyear1[],1,1))+1)/(YEAR(Tableyear1[])=YEAR(M1890)),1)),O1890-(O1890-INDEX(Table2xAcq.1[],_xlfn.AGGREGATE(15,6,(ROW(Tableyear1[])-ROW(INDEX(Tableyear1[],1,1))+1)/(YEAR(Tableyear1[])=YEAR(M1890)),1)))*$C$25,O1890+MAX($Q$2:Q1890)*$C$19),O1890)*($J1891/$J1890)</f>
        <v/>
      </c>
      <c r="P1891" s="108">
        <f t="array" ref="P1891">IF(YEAR(M1891)&lt;&gt;YEAR(M1890),IF(O1890&gt;INDEX(Table2xAcq.1[],_xlfn.AGGREGATE(15,6,(ROW(Tableyear1[])-ROW(INDEX(Tableyear1[],1,1))+1)/(YEAR(Tableyear1[])=YEAR(M1890)),1)),P1890+(O1890-INDEX(Table2xAcq.1[],_xlfn.AGGREGATE(15,6,(ROW(Tableyear1[])-ROW(INDEX(Tableyear1[],1,1))+1)/(YEAR(Tableyear1[])=YEAR(M1890)),1)))*$C$25,P1890-MAX($Q$2:Q1890)*$C$19),P1890)*(1+Tbill_YTM)^(1/52)</f>
        <v/>
      </c>
      <c r="Q1891" s="72">
        <f>SUM(N1891:P1891)</f>
        <v/>
      </c>
      <c r="R1891" s="72">
        <f>IF(YEAR(M1891)&lt;&gt;YEAR(M1890), R1890*EXP($C$20/52)+(-MAX(Q$2:Q1890)*$C$19), R1890*EXP($C$20/52))</f>
        <v/>
      </c>
      <c r="S1891" s="73">
        <f>Q1891/-R1891</f>
        <v/>
      </c>
      <c r="T1891" s="67" t="n"/>
      <c r="U1891" s="67" t="n"/>
      <c r="V1891" s="67" t="n"/>
    </row>
    <row r="1892">
      <c r="H1892" s="104" t="n">
        <v>44550</v>
      </c>
      <c r="I1892" s="105" t="n">
        <v>16308.2099609375</v>
      </c>
      <c r="J1892" s="106" t="n">
        <v>87.8408584594726</v>
      </c>
      <c r="K1892" s="107">
        <f>K1891*(1+Tbill_YTM)^(1/52)</f>
        <v/>
      </c>
      <c r="L1892" s="67" t="n"/>
      <c r="M1892" s="104" t="n">
        <v>44550</v>
      </c>
      <c r="N1892" s="108">
        <f>N1891*($I1892/$I1891)</f>
        <v/>
      </c>
      <c r="O1892" s="108">
        <f t="array" ref="O1892">IF(YEAR(M1892)&lt;&gt;YEAR(M1891),IF(O1891&gt;INDEX(Table2xAcq.1[],_xlfn.AGGREGATE(15,6,(ROW(Tableyear1[])-ROW(INDEX(Tableyear1[],1,1))+1)/(YEAR(Tableyear1[])=YEAR(M1891)),1)),O1891-(O1891-INDEX(Table2xAcq.1[],_xlfn.AGGREGATE(15,6,(ROW(Tableyear1[])-ROW(INDEX(Tableyear1[],1,1))+1)/(YEAR(Tableyear1[])=YEAR(M1891)),1)))*$C$25,O1891+MAX($Q$2:Q1891)*$C$19),O1891)*($J1892/$J1891)</f>
        <v/>
      </c>
      <c r="P1892" s="108">
        <f t="array" ref="P1892">IF(YEAR(M1892)&lt;&gt;YEAR(M1891),IF(O1891&gt;INDEX(Table2xAcq.1[],_xlfn.AGGREGATE(15,6,(ROW(Tableyear1[])-ROW(INDEX(Tableyear1[],1,1))+1)/(YEAR(Tableyear1[])=YEAR(M1891)),1)),P1891+(O1891-INDEX(Table2xAcq.1[],_xlfn.AGGREGATE(15,6,(ROW(Tableyear1[])-ROW(INDEX(Tableyear1[],1,1))+1)/(YEAR(Tableyear1[])=YEAR(M1891)),1)))*$C$25,P1891-MAX($Q$2:Q1891)*$C$19),P1891)*(1+Tbill_YTM)^(1/52)</f>
        <v/>
      </c>
      <c r="Q1892" s="72">
        <f>SUM(N1892:P1892)</f>
        <v/>
      </c>
      <c r="R1892" s="72">
        <f>IF(YEAR(M1892)&lt;&gt;YEAR(M1891), R1891*EXP($C$20/52)+(-MAX(Q$2:Q1891)*$C$19), R1891*EXP($C$20/52))</f>
        <v/>
      </c>
      <c r="S1892" s="73">
        <f>Q1892/-R1892</f>
        <v/>
      </c>
      <c r="T1892" s="67" t="n"/>
      <c r="U1892" s="67" t="n"/>
      <c r="V1892" s="67" t="n"/>
    </row>
    <row r="1893" ht="17.5" customHeight="1" s="15">
      <c r="A1893" s="4" t="n"/>
      <c r="G1893" s="110" t="inlineStr">
        <is>
          <t>year-end</t>
        </is>
      </c>
      <c r="H1893" s="111" t="n">
        <v>44557</v>
      </c>
      <c r="I1893" s="112" t="n">
        <v>16320.080078125</v>
      </c>
      <c r="J1893" s="113" t="n">
        <v>88.058479309082</v>
      </c>
      <c r="K1893" s="114">
        <f>K1892*(1+Tbill_YTM)^(1/52)</f>
        <v/>
      </c>
      <c r="L1893" s="114" t="n"/>
      <c r="M1893" s="111" t="n">
        <v>44557</v>
      </c>
      <c r="N1893" s="118">
        <f>N1892*($I1893/$I1892)</f>
        <v/>
      </c>
      <c r="O1893" s="115">
        <f t="array" ref="O1893">IF(YEAR(M1893)&lt;&gt;YEAR(M1892),IF(O1892&gt;INDEX(Table2xAcq.1[],_xlfn.AGGREGATE(15,6,(ROW(Tableyear1[])-ROW(INDEX(Tableyear1[],1,1))+1)/(YEAR(Tableyear1[])=YEAR(M1892)),1)),O1892-(O1892-INDEX(Table2xAcq.1[],_xlfn.AGGREGATE(15,6,(ROW(Tableyear1[])-ROW(INDEX(Tableyear1[],1,1))+1)/(YEAR(Tableyear1[])=YEAR(M1892)),1)))*$C$25,O1892+MAX($Q$2:Q1892)*$C$19),O1892)*($J1893/$J1892)</f>
        <v/>
      </c>
      <c r="P1893" s="115">
        <f t="array" ref="P1893">IF(YEAR(M1893)&lt;&gt;YEAR(M1892),IF(O1892&gt;INDEX(Table2xAcq.1[],_xlfn.AGGREGATE(15,6,(ROW(Tableyear1[])-ROW(INDEX(Tableyear1[],1,1))+1)/(YEAR(Tableyear1[])=YEAR(M1892)),1)),P1892+(O1892-INDEX(Table2xAcq.1[],_xlfn.AGGREGATE(15,6,(ROW(Tableyear1[])-ROW(INDEX(Tableyear1[],1,1))+1)/(YEAR(Tableyear1[])=YEAR(M1892)),1)))*$C$25,P1892-MAX($Q$2:Q1892)*$C$19),P1892)*(1+Tbill_YTM)^(1/52)</f>
        <v/>
      </c>
      <c r="Q1893" s="116">
        <f>SUM(N1893:P1893)</f>
        <v/>
      </c>
      <c r="R1893" s="119">
        <f>IF(YEAR(M1893)&lt;&gt;YEAR(M1892), R1892*EXP($C$20/52)+(-MAX(Q$2:Q1892)*$C$19), R1892*EXP($C$20/52))</f>
        <v/>
      </c>
      <c r="S1893" s="117">
        <f>Q1893/-R1893</f>
        <v/>
      </c>
      <c r="T1893" s="110" t="n"/>
      <c r="U1893" s="110" t="n"/>
      <c r="V1893" s="110" t="n"/>
    </row>
    <row r="1894" ht="17.5" customHeight="1" s="15">
      <c r="H1894" s="104" t="n">
        <v>44564</v>
      </c>
      <c r="I1894" s="105" t="n">
        <v>15592.1904296875</v>
      </c>
      <c r="J1894" s="106" t="n">
        <v>80.2240295410156</v>
      </c>
      <c r="K1894" s="107">
        <f>K1893*(1+Tbill_YTM)^(1/52)</f>
        <v/>
      </c>
      <c r="L1894" s="67" t="n"/>
      <c r="M1894" s="104" t="n">
        <v>44564</v>
      </c>
      <c r="N1894" s="108">
        <f>N1893*($I1894/$I1893)</f>
        <v/>
      </c>
      <c r="O1894" s="108">
        <f t="array" ref="O1894">IF(YEAR(M1894)&lt;&gt;YEAR(M1893),IF(O1893&gt;INDEX(Table2xAcq.1[],_xlfn.AGGREGATE(15,6,(ROW(Tableyear1[])-ROW(INDEX(Tableyear1[],1,1))+1)/(YEAR(Tableyear1[])=YEAR(M1893)),1)),O1893-(O1893-INDEX(Table2xAcq.1[],_xlfn.AGGREGATE(15,6,(ROW(Tableyear1[])-ROW(INDEX(Tableyear1[],1,1))+1)/(YEAR(Tableyear1[])=YEAR(M1893)),1)))*$C$25,O1893+MAX($Q$2:Q1893)*$C$19),O1893)*($J1894/$J1893)</f>
        <v/>
      </c>
      <c r="P1894" s="108">
        <f t="array" ref="P1894">IF(YEAR(M1894)&lt;&gt;YEAR(M1893),IF(O1893&gt;INDEX(Table2xAcq.1[],_xlfn.AGGREGATE(15,6,(ROW(Tableyear1[])-ROW(INDEX(Tableyear1[],1,1))+1)/(YEAR(Tableyear1[])=YEAR(M1893)),1)),P1893+(O1893-INDEX(Table2xAcq.1[],_xlfn.AGGREGATE(15,6,(ROW(Tableyear1[])-ROW(INDEX(Tableyear1[],1,1))+1)/(YEAR(Tableyear1[])=YEAR(M1893)),1)))*$C$25,P1893-MAX($Q$2:Q1893)*$C$19),P1893)*(1+Tbill_YTM)^(1/52)</f>
        <v/>
      </c>
      <c r="Q1894" s="72">
        <f>SUM(N1894:P1894)</f>
        <v/>
      </c>
      <c r="R1894" s="72">
        <f>IF(YEAR(M1894)&lt;&gt;YEAR(M1893), R1893*EXP($C$20/52)+(-MAX(Q$2:Q1893)*$C$19), R1893*EXP($C$20/52))</f>
        <v/>
      </c>
      <c r="S1894" s="73">
        <f>Q1894/-R1894</f>
        <v/>
      </c>
      <c r="T1894" s="67" t="n"/>
      <c r="U1894" s="67" t="n"/>
      <c r="V1894" s="67" t="n"/>
    </row>
    <row r="1895">
      <c r="H1895" s="104" t="n">
        <v>44571</v>
      </c>
      <c r="I1895" s="105" t="n">
        <v>15611.58984375</v>
      </c>
      <c r="J1895" s="106" t="n">
        <v>80.20423889160151</v>
      </c>
      <c r="K1895" s="107">
        <f>K1894*(1+Tbill_YTM)^(1/52)</f>
        <v/>
      </c>
      <c r="L1895" s="67" t="n"/>
      <c r="M1895" s="104" t="n">
        <v>44571</v>
      </c>
      <c r="N1895" s="108">
        <f>N1894*($I1895/$I1894)</f>
        <v/>
      </c>
      <c r="O1895" s="108">
        <f t="array" ref="O1895">IF(YEAR(M1895)&lt;&gt;YEAR(M1894),IF(O1894&gt;INDEX(Table2xAcq.1[],_xlfn.AGGREGATE(15,6,(ROW(Tableyear1[])-ROW(INDEX(Tableyear1[],1,1))+1)/(YEAR(Tableyear1[])=YEAR(M1894)),1)),O1894-(O1894-INDEX(Table2xAcq.1[],_xlfn.AGGREGATE(15,6,(ROW(Tableyear1[])-ROW(INDEX(Tableyear1[],1,1))+1)/(YEAR(Tableyear1[])=YEAR(M1894)),1)))*$C$25,O1894+MAX($Q$2:Q1894)*$C$19),O1894)*($J1895/$J1894)</f>
        <v/>
      </c>
      <c r="P1895" s="108">
        <f t="array" ref="P1895">IF(YEAR(M1895)&lt;&gt;YEAR(M1894),IF(O1894&gt;INDEX(Table2xAcq.1[],_xlfn.AGGREGATE(15,6,(ROW(Tableyear1[])-ROW(INDEX(Tableyear1[],1,1))+1)/(YEAR(Tableyear1[])=YEAR(M1894)),1)),P1894+(O1894-INDEX(Table2xAcq.1[],_xlfn.AGGREGATE(15,6,(ROW(Tableyear1[])-ROW(INDEX(Tableyear1[],1,1))+1)/(YEAR(Tableyear1[])=YEAR(M1894)),1)))*$C$25,P1894-MAX($Q$2:Q1894)*$C$19),P1894)*(1+Tbill_YTM)^(1/52)</f>
        <v/>
      </c>
      <c r="Q1895" s="72">
        <f>SUM(N1895:P1895)</f>
        <v/>
      </c>
      <c r="R1895" s="72">
        <f>IF(YEAR(M1895)&lt;&gt;YEAR(M1894), R1894*EXP($C$20/52)+(-MAX(Q$2:Q1894)*$C$19), R1894*EXP($C$20/52))</f>
        <v/>
      </c>
      <c r="S1895" s="73">
        <f>Q1895/-R1895</f>
        <v/>
      </c>
      <c r="T1895" s="67" t="n"/>
      <c r="U1895" s="67" t="n"/>
      <c r="V1895" s="67" t="n"/>
    </row>
    <row r="1896">
      <c r="H1896" s="104" t="n">
        <v>44578</v>
      </c>
      <c r="I1896" s="105" t="n">
        <v>14438.400390625</v>
      </c>
      <c r="J1896" s="106" t="n">
        <v>68.4525527954101</v>
      </c>
      <c r="K1896" s="107">
        <f>K1895*(1+Tbill_YTM)^(1/52)</f>
        <v/>
      </c>
      <c r="L1896" s="67" t="n"/>
      <c r="M1896" s="104" t="n">
        <v>44578</v>
      </c>
      <c r="N1896" s="108">
        <f>N1895*($I1896/$I1895)</f>
        <v/>
      </c>
      <c r="O1896" s="108">
        <f t="array" ref="O1896">IF(YEAR(M1896)&lt;&gt;YEAR(M1895),IF(O1895&gt;INDEX(Table2xAcq.1[],_xlfn.AGGREGATE(15,6,(ROW(Tableyear1[])-ROW(INDEX(Tableyear1[],1,1))+1)/(YEAR(Tableyear1[])=YEAR(M1895)),1)),O1895-(O1895-INDEX(Table2xAcq.1[],_xlfn.AGGREGATE(15,6,(ROW(Tableyear1[])-ROW(INDEX(Tableyear1[],1,1))+1)/(YEAR(Tableyear1[])=YEAR(M1895)),1)))*$C$25,O1895+MAX($Q$2:Q1895)*$C$19),O1895)*($J1896/$J1895)</f>
        <v/>
      </c>
      <c r="P1896" s="108">
        <f t="array" ref="P1896">IF(YEAR(M1896)&lt;&gt;YEAR(M1895),IF(O1895&gt;INDEX(Table2xAcq.1[],_xlfn.AGGREGATE(15,6,(ROW(Tableyear1[])-ROW(INDEX(Tableyear1[],1,1))+1)/(YEAR(Tableyear1[])=YEAR(M1895)),1)),P1895+(O1895-INDEX(Table2xAcq.1[],_xlfn.AGGREGATE(15,6,(ROW(Tableyear1[])-ROW(INDEX(Tableyear1[],1,1))+1)/(YEAR(Tableyear1[])=YEAR(M1895)),1)))*$C$25,P1895-MAX($Q$2:Q1895)*$C$19),P1895)*(1+Tbill_YTM)^(1/52)</f>
        <v/>
      </c>
      <c r="Q1896" s="72">
        <f>SUM(N1896:P1896)</f>
        <v/>
      </c>
      <c r="R1896" s="72">
        <f>IF(YEAR(M1896)&lt;&gt;YEAR(M1895), R1895*EXP($C$20/52)+(-MAX(Q$2:Q1895)*$C$19), R1895*EXP($C$20/52))</f>
        <v/>
      </c>
      <c r="S1896" s="73">
        <f>Q1896/-R1896</f>
        <v/>
      </c>
      <c r="T1896" s="67" t="n"/>
      <c r="U1896" s="67" t="n"/>
      <c r="V1896" s="67" t="n"/>
    </row>
    <row r="1897">
      <c r="H1897" s="104" t="n">
        <v>44585</v>
      </c>
      <c r="I1897" s="105" t="n">
        <v>14454.6103515625</v>
      </c>
      <c r="J1897" s="106" t="n">
        <v>68.5218048095703</v>
      </c>
      <c r="K1897" s="107">
        <f>K1896*(1+Tbill_YTM)^(1/52)</f>
        <v/>
      </c>
      <c r="L1897" s="67" t="n"/>
      <c r="M1897" s="104" t="n">
        <v>44585</v>
      </c>
      <c r="N1897" s="108">
        <f>N1896*($I1897/$I1896)</f>
        <v/>
      </c>
      <c r="O1897" s="108">
        <f t="array" ref="O1897">IF(YEAR(M1897)&lt;&gt;YEAR(M1896),IF(O1896&gt;INDEX(Table2xAcq.1[],_xlfn.AGGREGATE(15,6,(ROW(Tableyear1[])-ROW(INDEX(Tableyear1[],1,1))+1)/(YEAR(Tableyear1[])=YEAR(M1896)),1)),O1896-(O1896-INDEX(Table2xAcq.1[],_xlfn.AGGREGATE(15,6,(ROW(Tableyear1[])-ROW(INDEX(Tableyear1[],1,1))+1)/(YEAR(Tableyear1[])=YEAR(M1896)),1)))*$C$25,O1896+MAX($Q$2:Q1896)*$C$19),O1896)*($J1897/$J1896)</f>
        <v/>
      </c>
      <c r="P1897" s="108">
        <f t="array" ref="P1897">IF(YEAR(M1897)&lt;&gt;YEAR(M1896),IF(O1896&gt;INDEX(Table2xAcq.1[],_xlfn.AGGREGATE(15,6,(ROW(Tableyear1[])-ROW(INDEX(Tableyear1[],1,1))+1)/(YEAR(Tableyear1[])=YEAR(M1896)),1)),P1896+(O1896-INDEX(Table2xAcq.1[],_xlfn.AGGREGATE(15,6,(ROW(Tableyear1[])-ROW(INDEX(Tableyear1[],1,1))+1)/(YEAR(Tableyear1[])=YEAR(M1896)),1)))*$C$25,P1896-MAX($Q$2:Q1896)*$C$19),P1896)*(1+Tbill_YTM)^(1/52)</f>
        <v/>
      </c>
      <c r="Q1897" s="72">
        <f>SUM(N1897:P1897)</f>
        <v/>
      </c>
      <c r="R1897" s="72">
        <f>IF(YEAR(M1897)&lt;&gt;YEAR(M1896), R1896*EXP($C$20/52)+(-MAX(Q$2:Q1896)*$C$19), R1896*EXP($C$20/52))</f>
        <v/>
      </c>
      <c r="S1897" s="73">
        <f>Q1897/-R1897</f>
        <v/>
      </c>
      <c r="T1897" s="67" t="n"/>
      <c r="U1897" s="67" t="n"/>
      <c r="V1897" s="67" t="n"/>
    </row>
    <row r="1898">
      <c r="H1898" s="104" t="n">
        <v>44592</v>
      </c>
      <c r="I1898" s="105" t="n">
        <v>14694.349609375</v>
      </c>
      <c r="J1898" s="106" t="n">
        <v>70.628791809082</v>
      </c>
      <c r="K1898" s="107">
        <f>K1897*(1+Tbill_YTM)^(1/52)</f>
        <v/>
      </c>
      <c r="L1898" s="67" t="n"/>
      <c r="M1898" s="104" t="n">
        <v>44592</v>
      </c>
      <c r="N1898" s="108">
        <f>N1897*($I1898/$I1897)</f>
        <v/>
      </c>
      <c r="O1898" s="108">
        <f t="array" ref="O1898">IF(YEAR(M1898)&lt;&gt;YEAR(M1897),IF(O1897&gt;INDEX(Table2xAcq.1[],_xlfn.AGGREGATE(15,6,(ROW(Tableyear1[])-ROW(INDEX(Tableyear1[],1,1))+1)/(YEAR(Tableyear1[])=YEAR(M1897)),1)),O1897-(O1897-INDEX(Table2xAcq.1[],_xlfn.AGGREGATE(15,6,(ROW(Tableyear1[])-ROW(INDEX(Tableyear1[],1,1))+1)/(YEAR(Tableyear1[])=YEAR(M1897)),1)))*$C$25,O1897+MAX($Q$2:Q1897)*$C$19),O1897)*($J1898/$J1897)</f>
        <v/>
      </c>
      <c r="P1898" s="108">
        <f t="array" ref="P1898">IF(YEAR(M1898)&lt;&gt;YEAR(M1897),IF(O1897&gt;INDEX(Table2xAcq.1[],_xlfn.AGGREGATE(15,6,(ROW(Tableyear1[])-ROW(INDEX(Tableyear1[],1,1))+1)/(YEAR(Tableyear1[])=YEAR(M1897)),1)),P1897+(O1897-INDEX(Table2xAcq.1[],_xlfn.AGGREGATE(15,6,(ROW(Tableyear1[])-ROW(INDEX(Tableyear1[],1,1))+1)/(YEAR(Tableyear1[])=YEAR(M1897)),1)))*$C$25,P1897-MAX($Q$2:Q1897)*$C$19),P1897)*(1+Tbill_YTM)^(1/52)</f>
        <v/>
      </c>
      <c r="Q1898" s="72">
        <f>SUM(N1898:P1898)</f>
        <v/>
      </c>
      <c r="R1898" s="72">
        <f>IF(YEAR(M1898)&lt;&gt;YEAR(M1897), R1897*EXP($C$20/52)+(-MAX(Q$2:Q1897)*$C$19), R1897*EXP($C$20/52))</f>
        <v/>
      </c>
      <c r="S1898" s="73">
        <f>Q1898/-R1898</f>
        <v/>
      </c>
      <c r="T1898" s="67" t="n"/>
      <c r="U1898" s="67" t="n"/>
      <c r="V1898" s="67" t="n"/>
    </row>
    <row r="1899">
      <c r="H1899" s="104" t="n">
        <v>44599</v>
      </c>
      <c r="I1899" s="105" t="n">
        <v>14253.83984375</v>
      </c>
      <c r="J1899" s="106" t="n">
        <v>66.2664337158203</v>
      </c>
      <c r="K1899" s="107">
        <f>K1898*(1+Tbill_YTM)^(1/52)</f>
        <v/>
      </c>
      <c r="L1899" s="67" t="n"/>
      <c r="M1899" s="104" t="n">
        <v>44599</v>
      </c>
      <c r="N1899" s="108">
        <f>N1898*($I1899/$I1898)</f>
        <v/>
      </c>
      <c r="O1899" s="108">
        <f t="array" ref="O1899">IF(YEAR(M1899)&lt;&gt;YEAR(M1898),IF(O1898&gt;INDEX(Table2xAcq.1[],_xlfn.AGGREGATE(15,6,(ROW(Tableyear1[])-ROW(INDEX(Tableyear1[],1,1))+1)/(YEAR(Tableyear1[])=YEAR(M1898)),1)),O1898-(O1898-INDEX(Table2xAcq.1[],_xlfn.AGGREGATE(15,6,(ROW(Tableyear1[])-ROW(INDEX(Tableyear1[],1,1))+1)/(YEAR(Tableyear1[])=YEAR(M1898)),1)))*$C$25,O1898+MAX($Q$2:Q1898)*$C$19),O1898)*($J1899/$J1898)</f>
        <v/>
      </c>
      <c r="P1899" s="108">
        <f t="array" ref="P1899">IF(YEAR(M1899)&lt;&gt;YEAR(M1898),IF(O1898&gt;INDEX(Table2xAcq.1[],_xlfn.AGGREGATE(15,6,(ROW(Tableyear1[])-ROW(INDEX(Tableyear1[],1,1))+1)/(YEAR(Tableyear1[])=YEAR(M1898)),1)),P1898+(O1898-INDEX(Table2xAcq.1[],_xlfn.AGGREGATE(15,6,(ROW(Tableyear1[])-ROW(INDEX(Tableyear1[],1,1))+1)/(YEAR(Tableyear1[])=YEAR(M1898)),1)))*$C$25,P1898-MAX($Q$2:Q1898)*$C$19),P1898)*(1+Tbill_YTM)^(1/52)</f>
        <v/>
      </c>
      <c r="Q1899" s="72">
        <f>SUM(N1899:P1899)</f>
        <v/>
      </c>
      <c r="R1899" s="72">
        <f>IF(YEAR(M1899)&lt;&gt;YEAR(M1898), R1898*EXP($C$20/52)+(-MAX(Q$2:Q1898)*$C$19), R1898*EXP($C$20/52))</f>
        <v/>
      </c>
      <c r="S1899" s="73">
        <f>Q1899/-R1899</f>
        <v/>
      </c>
      <c r="T1899" s="67" t="n"/>
      <c r="U1899" s="67" t="n"/>
      <c r="V1899" s="67" t="n"/>
    </row>
    <row r="1900">
      <c r="E1900" s="4" t="n"/>
      <c r="F1900" s="4" t="n"/>
      <c r="H1900" s="104" t="n">
        <v>44606</v>
      </c>
      <c r="I1900" s="105" t="n">
        <v>14009.5400390625</v>
      </c>
      <c r="J1900" s="106" t="n">
        <v>63.9813804626464</v>
      </c>
      <c r="K1900" s="107">
        <f>K1899*(1+Tbill_YTM)^(1/52)</f>
        <v/>
      </c>
      <c r="L1900" s="67" t="n"/>
      <c r="M1900" s="104" t="n">
        <v>44606</v>
      </c>
      <c r="N1900" s="108">
        <f>N1899*($I1900/$I1899)</f>
        <v/>
      </c>
      <c r="O1900" s="108">
        <f t="array" ref="O1900">IF(YEAR(M1900)&lt;&gt;YEAR(M1899),IF(O1899&gt;INDEX(Table2xAcq.1[],_xlfn.AGGREGATE(15,6,(ROW(Tableyear1[])-ROW(INDEX(Tableyear1[],1,1))+1)/(YEAR(Tableyear1[])=YEAR(M1899)),1)),O1899-(O1899-INDEX(Table2xAcq.1[],_xlfn.AGGREGATE(15,6,(ROW(Tableyear1[])-ROW(INDEX(Tableyear1[],1,1))+1)/(YEAR(Tableyear1[])=YEAR(M1899)),1)))*$C$25,O1899+MAX($Q$2:Q1899)*$C$19),O1899)*($J1900/$J1899)</f>
        <v/>
      </c>
      <c r="P1900" s="108">
        <f t="array" ref="P1900">IF(YEAR(M1900)&lt;&gt;YEAR(M1899),IF(O1899&gt;INDEX(Table2xAcq.1[],_xlfn.AGGREGATE(15,6,(ROW(Tableyear1[])-ROW(INDEX(Tableyear1[],1,1))+1)/(YEAR(Tableyear1[])=YEAR(M1899)),1)),P1899+(O1899-INDEX(Table2xAcq.1[],_xlfn.AGGREGATE(15,6,(ROW(Tableyear1[])-ROW(INDEX(Tableyear1[],1,1))+1)/(YEAR(Tableyear1[])=YEAR(M1899)),1)))*$C$25,P1899-MAX($Q$2:Q1899)*$C$19),P1899)*(1+Tbill_YTM)^(1/52)</f>
        <v/>
      </c>
      <c r="Q1900" s="72">
        <f>SUM(N1900:P1900)</f>
        <v/>
      </c>
      <c r="R1900" s="72">
        <f>IF(YEAR(M1900)&lt;&gt;YEAR(M1899), R1899*EXP($C$20/52)+(-MAX(Q$2:Q1899)*$C$19), R1899*EXP($C$20/52))</f>
        <v/>
      </c>
      <c r="S1900" s="73">
        <f>Q1900/-R1900</f>
        <v/>
      </c>
      <c r="T1900" s="67" t="n"/>
      <c r="U1900" s="67" t="n"/>
      <c r="V1900" s="67" t="n"/>
    </row>
    <row r="1901">
      <c r="B1901" s="27" t="n"/>
      <c r="C1901" s="4" t="n"/>
      <c r="D1901" s="4" t="n"/>
      <c r="H1901" s="104" t="n">
        <v>44613</v>
      </c>
      <c r="I1901" s="105" t="n">
        <v>14189.16015625</v>
      </c>
      <c r="J1901" s="106" t="n">
        <v>65.4453964233398</v>
      </c>
      <c r="K1901" s="107">
        <f>K1900*(1+Tbill_YTM)^(1/52)</f>
        <v/>
      </c>
      <c r="L1901" s="67" t="n"/>
      <c r="M1901" s="104" t="n">
        <v>44613</v>
      </c>
      <c r="N1901" s="108">
        <f>N1900*($I1901/$I1900)</f>
        <v/>
      </c>
      <c r="O1901" s="108">
        <f t="array" ref="O1901">IF(YEAR(M1901)&lt;&gt;YEAR(M1900),IF(O1900&gt;INDEX(Table2xAcq.1[],_xlfn.AGGREGATE(15,6,(ROW(Tableyear1[])-ROW(INDEX(Tableyear1[],1,1))+1)/(YEAR(Tableyear1[])=YEAR(M1900)),1)),O1900-(O1900-INDEX(Table2xAcq.1[],_xlfn.AGGREGATE(15,6,(ROW(Tableyear1[])-ROW(INDEX(Tableyear1[],1,1))+1)/(YEAR(Tableyear1[])=YEAR(M1900)),1)))*$C$25,O1900+MAX($Q$2:Q1900)*$C$19),O1900)*($J1901/$J1900)</f>
        <v/>
      </c>
      <c r="P1901" s="108">
        <f t="array" ref="P1901">IF(YEAR(M1901)&lt;&gt;YEAR(M1900),IF(O1900&gt;INDEX(Table2xAcq.1[],_xlfn.AGGREGATE(15,6,(ROW(Tableyear1[])-ROW(INDEX(Tableyear1[],1,1))+1)/(YEAR(Tableyear1[])=YEAR(M1900)),1)),P1900+(O1900-INDEX(Table2xAcq.1[],_xlfn.AGGREGATE(15,6,(ROW(Tableyear1[])-ROW(INDEX(Tableyear1[],1,1))+1)/(YEAR(Tableyear1[])=YEAR(M1900)),1)))*$C$25,P1900-MAX($Q$2:Q1900)*$C$19),P1900)*(1+Tbill_YTM)^(1/52)</f>
        <v/>
      </c>
      <c r="Q1901" s="72">
        <f>SUM(N1901:P1901)</f>
        <v/>
      </c>
      <c r="R1901" s="72">
        <f>IF(YEAR(M1901)&lt;&gt;YEAR(M1900), R1900*EXP($C$20/52)+(-MAX(Q$2:Q1900)*$C$19), R1900*EXP($C$20/52))</f>
        <v/>
      </c>
      <c r="S1901" s="73">
        <f>Q1901/-R1901</f>
        <v/>
      </c>
      <c r="T1901" s="67" t="n"/>
      <c r="U1901" s="67" t="n"/>
      <c r="V1901" s="67" t="n"/>
    </row>
    <row r="1902">
      <c r="H1902" s="104" t="n">
        <v>44620</v>
      </c>
      <c r="I1902" s="105" t="n">
        <v>13837.830078125</v>
      </c>
      <c r="J1902" s="106" t="n">
        <v>62.2008209228515</v>
      </c>
      <c r="K1902" s="107">
        <f>K1901*(1+Tbill_YTM)^(1/52)</f>
        <v/>
      </c>
      <c r="L1902" s="67" t="n"/>
      <c r="M1902" s="104" t="n">
        <v>44620</v>
      </c>
      <c r="N1902" s="108">
        <f>N1901*($I1902/$I1901)</f>
        <v/>
      </c>
      <c r="O1902" s="108">
        <f t="array" ref="O1902">IF(YEAR(M1902)&lt;&gt;YEAR(M1901),IF(O1901&gt;INDEX(Table2xAcq.1[],_xlfn.AGGREGATE(15,6,(ROW(Tableyear1[])-ROW(INDEX(Tableyear1[],1,1))+1)/(YEAR(Tableyear1[])=YEAR(M1901)),1)),O1901-(O1901-INDEX(Table2xAcq.1[],_xlfn.AGGREGATE(15,6,(ROW(Tableyear1[])-ROW(INDEX(Tableyear1[],1,1))+1)/(YEAR(Tableyear1[])=YEAR(M1901)),1)))*$C$25,O1901+MAX($Q$2:Q1901)*$C$19),O1901)*($J1902/$J1901)</f>
        <v/>
      </c>
      <c r="P1902" s="108">
        <f t="array" ref="P1902">IF(YEAR(M1902)&lt;&gt;YEAR(M1901),IF(O1901&gt;INDEX(Table2xAcq.1[],_xlfn.AGGREGATE(15,6,(ROW(Tableyear1[])-ROW(INDEX(Tableyear1[],1,1))+1)/(YEAR(Tableyear1[])=YEAR(M1901)),1)),P1901+(O1901-INDEX(Table2xAcq.1[],_xlfn.AGGREGATE(15,6,(ROW(Tableyear1[])-ROW(INDEX(Tableyear1[],1,1))+1)/(YEAR(Tableyear1[])=YEAR(M1901)),1)))*$C$25,P1901-MAX($Q$2:Q1901)*$C$19),P1901)*(1+Tbill_YTM)^(1/52)</f>
        <v/>
      </c>
      <c r="Q1902" s="72">
        <f>SUM(N1902:P1902)</f>
        <v/>
      </c>
      <c r="R1902" s="72">
        <f>IF(YEAR(M1902)&lt;&gt;YEAR(M1901), R1901*EXP($C$20/52)+(-MAX(Q$2:Q1901)*$C$19), R1901*EXP($C$20/52))</f>
        <v/>
      </c>
      <c r="S1902" s="73">
        <f>Q1902/-R1902</f>
        <v/>
      </c>
      <c r="T1902" s="67" t="n"/>
      <c r="U1902" s="67" t="n"/>
      <c r="V1902" s="67" t="n"/>
    </row>
    <row r="1903">
      <c r="H1903" s="104" t="n">
        <v>44627</v>
      </c>
      <c r="I1903" s="105" t="n">
        <v>13301.830078125</v>
      </c>
      <c r="J1903" s="106" t="n">
        <v>57.2845039367675</v>
      </c>
      <c r="K1903" s="107">
        <f>K1902*(1+Tbill_YTM)^(1/52)</f>
        <v/>
      </c>
      <c r="L1903" s="67" t="n"/>
      <c r="M1903" s="104" t="n">
        <v>44627</v>
      </c>
      <c r="N1903" s="108">
        <f>N1902*($I1903/$I1902)</f>
        <v/>
      </c>
      <c r="O1903" s="108">
        <f t="array" ref="O1903">IF(YEAR(M1903)&lt;&gt;YEAR(M1902),IF(O1902&gt;INDEX(Table2xAcq.1[],_xlfn.AGGREGATE(15,6,(ROW(Tableyear1[])-ROW(INDEX(Tableyear1[],1,1))+1)/(YEAR(Tableyear1[])=YEAR(M1902)),1)),O1902-(O1902-INDEX(Table2xAcq.1[],_xlfn.AGGREGATE(15,6,(ROW(Tableyear1[])-ROW(INDEX(Tableyear1[],1,1))+1)/(YEAR(Tableyear1[])=YEAR(M1902)),1)))*$C$25,O1902+MAX($Q$2:Q1902)*$C$19),O1902)*($J1903/$J1902)</f>
        <v/>
      </c>
      <c r="P1903" s="108">
        <f t="array" ref="P1903">IF(YEAR(M1903)&lt;&gt;YEAR(M1902),IF(O1902&gt;INDEX(Table2xAcq.1[],_xlfn.AGGREGATE(15,6,(ROW(Tableyear1[])-ROW(INDEX(Tableyear1[],1,1))+1)/(YEAR(Tableyear1[])=YEAR(M1902)),1)),P1902+(O1902-INDEX(Table2xAcq.1[],_xlfn.AGGREGATE(15,6,(ROW(Tableyear1[])-ROW(INDEX(Tableyear1[],1,1))+1)/(YEAR(Tableyear1[])=YEAR(M1902)),1)))*$C$25,P1902-MAX($Q$2:Q1902)*$C$19),P1902)*(1+Tbill_YTM)^(1/52)</f>
        <v/>
      </c>
      <c r="Q1903" s="72">
        <f>SUM(N1903:P1903)</f>
        <v/>
      </c>
      <c r="R1903" s="72">
        <f>IF(YEAR(M1903)&lt;&gt;YEAR(M1902), R1902*EXP($C$20/52)+(-MAX(Q$2:Q1902)*$C$19), R1902*EXP($C$20/52))</f>
        <v/>
      </c>
      <c r="S1903" s="73">
        <f>Q1903/-R1903</f>
        <v/>
      </c>
      <c r="T1903" s="67" t="n"/>
      <c r="U1903" s="67" t="n"/>
      <c r="V1903" s="67" t="n"/>
    </row>
    <row r="1904">
      <c r="H1904" s="104" t="n">
        <v>44634</v>
      </c>
      <c r="I1904" s="105" t="n">
        <v>14420.080078125</v>
      </c>
      <c r="J1904" s="106" t="n">
        <v>67.0478897094726</v>
      </c>
      <c r="K1904" s="107">
        <f>K1903*(1+Tbill_YTM)^(1/52)</f>
        <v/>
      </c>
      <c r="L1904" s="67" t="n"/>
      <c r="M1904" s="104" t="n">
        <v>44634</v>
      </c>
      <c r="N1904" s="108">
        <f>N1903*($I1904/$I1903)</f>
        <v/>
      </c>
      <c r="O1904" s="108">
        <f t="array" ref="O1904">IF(YEAR(M1904)&lt;&gt;YEAR(M1903),IF(O1903&gt;INDEX(Table2xAcq.1[],_xlfn.AGGREGATE(15,6,(ROW(Tableyear1[])-ROW(INDEX(Tableyear1[],1,1))+1)/(YEAR(Tableyear1[])=YEAR(M1903)),1)),O1903-(O1903-INDEX(Table2xAcq.1[],_xlfn.AGGREGATE(15,6,(ROW(Tableyear1[])-ROW(INDEX(Tableyear1[],1,1))+1)/(YEAR(Tableyear1[])=YEAR(M1903)),1)))*$C$25,O1903+MAX($Q$2:Q1903)*$C$19),O1903)*($J1904/$J1903)</f>
        <v/>
      </c>
      <c r="P1904" s="108">
        <f t="array" ref="P1904">IF(YEAR(M1904)&lt;&gt;YEAR(M1903),IF(O1903&gt;INDEX(Table2xAcq.1[],_xlfn.AGGREGATE(15,6,(ROW(Tableyear1[])-ROW(INDEX(Tableyear1[],1,1))+1)/(YEAR(Tableyear1[])=YEAR(M1903)),1)),P1903+(O1903-INDEX(Table2xAcq.1[],_xlfn.AGGREGATE(15,6,(ROW(Tableyear1[])-ROW(INDEX(Tableyear1[],1,1))+1)/(YEAR(Tableyear1[])=YEAR(M1903)),1)))*$C$25,P1903-MAX($Q$2:Q1903)*$C$19),P1903)*(1+Tbill_YTM)^(1/52)</f>
        <v/>
      </c>
      <c r="Q1904" s="72">
        <f>SUM(N1904:P1904)</f>
        <v/>
      </c>
      <c r="R1904" s="72">
        <f>IF(YEAR(M1904)&lt;&gt;YEAR(M1903), R1903*EXP($C$20/52)+(-MAX(Q$2:Q1903)*$C$19), R1903*EXP($C$20/52))</f>
        <v/>
      </c>
      <c r="S1904" s="73">
        <f>Q1904/-R1904</f>
        <v/>
      </c>
      <c r="T1904" s="67" t="n"/>
      <c r="U1904" s="67" t="n"/>
      <c r="V1904" s="67" t="n"/>
    </row>
    <row r="1905">
      <c r="H1905" s="104" t="n">
        <v>44641</v>
      </c>
      <c r="I1905" s="105" t="n">
        <v>14754.3095703125</v>
      </c>
      <c r="J1905" s="106" t="n">
        <v>70.17376708984369</v>
      </c>
      <c r="K1905" s="107">
        <f>K1904*(1+Tbill_YTM)^(1/52)</f>
        <v/>
      </c>
      <c r="L1905" s="67" t="n"/>
      <c r="M1905" s="104" t="n">
        <v>44641</v>
      </c>
      <c r="N1905" s="108">
        <f>N1904*($I1905/$I1904)</f>
        <v/>
      </c>
      <c r="O1905" s="108">
        <f t="array" ref="O1905">IF(YEAR(M1905)&lt;&gt;YEAR(M1904),IF(O1904&gt;INDEX(Table2xAcq.1[],_xlfn.AGGREGATE(15,6,(ROW(Tableyear1[])-ROW(INDEX(Tableyear1[],1,1))+1)/(YEAR(Tableyear1[])=YEAR(M1904)),1)),O1904-(O1904-INDEX(Table2xAcq.1[],_xlfn.AGGREGATE(15,6,(ROW(Tableyear1[])-ROW(INDEX(Tableyear1[],1,1))+1)/(YEAR(Tableyear1[])=YEAR(M1904)),1)))*$C$25,O1904+MAX($Q$2:Q1904)*$C$19),O1904)*($J1905/$J1904)</f>
        <v/>
      </c>
      <c r="P1905" s="108">
        <f t="array" ref="P1905">IF(YEAR(M1905)&lt;&gt;YEAR(M1904),IF(O1904&gt;INDEX(Table2xAcq.1[],_xlfn.AGGREGATE(15,6,(ROW(Tableyear1[])-ROW(INDEX(Tableyear1[],1,1))+1)/(YEAR(Tableyear1[])=YEAR(M1904)),1)),P1904+(O1904-INDEX(Table2xAcq.1[],_xlfn.AGGREGATE(15,6,(ROW(Tableyear1[])-ROW(INDEX(Tableyear1[],1,1))+1)/(YEAR(Tableyear1[])=YEAR(M1904)),1)))*$C$25,P1904-MAX($Q$2:Q1904)*$C$19),P1904)*(1+Tbill_YTM)^(1/52)</f>
        <v/>
      </c>
      <c r="Q1905" s="72">
        <f>SUM(N1905:P1905)</f>
        <v/>
      </c>
      <c r="R1905" s="72">
        <f>IF(YEAR(M1905)&lt;&gt;YEAR(M1904), R1904*EXP($C$20/52)+(-MAX(Q$2:Q1904)*$C$19), R1904*EXP($C$20/52))</f>
        <v/>
      </c>
      <c r="S1905" s="73">
        <f>Q1905/-R1905</f>
        <v/>
      </c>
      <c r="T1905" s="67" t="n"/>
      <c r="U1905" s="67" t="n"/>
      <c r="V1905" s="67" t="n"/>
    </row>
    <row r="1906">
      <c r="H1906" s="104" t="n">
        <v>44648</v>
      </c>
      <c r="I1906" s="105" t="n">
        <v>14861.2099609375</v>
      </c>
      <c r="J1906" s="106" t="n">
        <v>71.09373474121089</v>
      </c>
      <c r="K1906" s="107">
        <f>K1905*(1+Tbill_YTM)^(1/52)</f>
        <v/>
      </c>
      <c r="L1906" s="67" t="n"/>
      <c r="M1906" s="104" t="n">
        <v>44648</v>
      </c>
      <c r="N1906" s="108">
        <f>N1905*($I1906/$I1905)</f>
        <v/>
      </c>
      <c r="O1906" s="108">
        <f t="array" ref="O1906">IF(YEAR(M1906)&lt;&gt;YEAR(M1905),IF(O1905&gt;INDEX(Table2xAcq.1[],_xlfn.AGGREGATE(15,6,(ROW(Tableyear1[])-ROW(INDEX(Tableyear1[],1,1))+1)/(YEAR(Tableyear1[])=YEAR(M1905)),1)),O1905-(O1905-INDEX(Table2xAcq.1[],_xlfn.AGGREGATE(15,6,(ROW(Tableyear1[])-ROW(INDEX(Tableyear1[],1,1))+1)/(YEAR(Tableyear1[])=YEAR(M1905)),1)))*$C$25,O1905+MAX($Q$2:Q1905)*$C$19),O1905)*($J1906/$J1905)</f>
        <v/>
      </c>
      <c r="P1906" s="108">
        <f t="array" ref="P1906">IF(YEAR(M1906)&lt;&gt;YEAR(M1905),IF(O1905&gt;INDEX(Table2xAcq.1[],_xlfn.AGGREGATE(15,6,(ROW(Tableyear1[])-ROW(INDEX(Tableyear1[],1,1))+1)/(YEAR(Tableyear1[])=YEAR(M1905)),1)),P1905+(O1905-INDEX(Table2xAcq.1[],_xlfn.AGGREGATE(15,6,(ROW(Tableyear1[])-ROW(INDEX(Tableyear1[],1,1))+1)/(YEAR(Tableyear1[])=YEAR(M1905)),1)))*$C$25,P1905-MAX($Q$2:Q1905)*$C$19),P1905)*(1+Tbill_YTM)^(1/52)</f>
        <v/>
      </c>
      <c r="Q1906" s="72">
        <f>SUM(N1906:P1906)</f>
        <v/>
      </c>
      <c r="R1906" s="72">
        <f>IF(YEAR(M1906)&lt;&gt;YEAR(M1905), R1905*EXP($C$20/52)+(-MAX(Q$2:Q1905)*$C$19), R1905*EXP($C$20/52))</f>
        <v/>
      </c>
      <c r="S1906" s="73">
        <f>Q1906/-R1906</f>
        <v/>
      </c>
      <c r="T1906" s="67" t="n"/>
      <c r="U1906" s="67" t="n"/>
      <c r="V1906" s="67" t="n"/>
    </row>
    <row r="1907">
      <c r="H1907" s="104" t="n">
        <v>44655</v>
      </c>
      <c r="I1907" s="105" t="n">
        <v>14327.259765625</v>
      </c>
      <c r="J1907" s="106" t="n">
        <v>65.9993438720703</v>
      </c>
      <c r="K1907" s="107">
        <f>K1906*(1+Tbill_YTM)^(1/52)</f>
        <v/>
      </c>
      <c r="L1907" s="67" t="n"/>
      <c r="M1907" s="104" t="n">
        <v>44655</v>
      </c>
      <c r="N1907" s="108">
        <f>N1906*($I1907/$I1906)</f>
        <v/>
      </c>
      <c r="O1907" s="108">
        <f t="array" ref="O1907">IF(YEAR(M1907)&lt;&gt;YEAR(M1906),IF(O1906&gt;INDEX(Table2xAcq.1[],_xlfn.AGGREGATE(15,6,(ROW(Tableyear1[])-ROW(INDEX(Tableyear1[],1,1))+1)/(YEAR(Tableyear1[])=YEAR(M1906)),1)),O1906-(O1906-INDEX(Table2xAcq.1[],_xlfn.AGGREGATE(15,6,(ROW(Tableyear1[])-ROW(INDEX(Tableyear1[],1,1))+1)/(YEAR(Tableyear1[])=YEAR(M1906)),1)))*$C$25,O1906+MAX($Q$2:Q1906)*$C$19),O1906)*($J1907/$J1906)</f>
        <v/>
      </c>
      <c r="P1907" s="108">
        <f t="array" ref="P1907">IF(YEAR(M1907)&lt;&gt;YEAR(M1906),IF(O1906&gt;INDEX(Table2xAcq.1[],_xlfn.AGGREGATE(15,6,(ROW(Tableyear1[])-ROW(INDEX(Tableyear1[],1,1))+1)/(YEAR(Tableyear1[])=YEAR(M1906)),1)),P1906+(O1906-INDEX(Table2xAcq.1[],_xlfn.AGGREGATE(15,6,(ROW(Tableyear1[])-ROW(INDEX(Tableyear1[],1,1))+1)/(YEAR(Tableyear1[])=YEAR(M1906)),1)))*$C$25,P1906-MAX($Q$2:Q1906)*$C$19),P1906)*(1+Tbill_YTM)^(1/52)</f>
        <v/>
      </c>
      <c r="Q1907" s="72">
        <f>SUM(N1907:P1907)</f>
        <v/>
      </c>
      <c r="R1907" s="72">
        <f>IF(YEAR(M1907)&lt;&gt;YEAR(M1906), R1906*EXP($C$20/52)+(-MAX(Q$2:Q1906)*$C$19), R1906*EXP($C$20/52))</f>
        <v/>
      </c>
      <c r="S1907" s="73">
        <f>Q1907/-R1907</f>
        <v/>
      </c>
      <c r="T1907" s="67" t="n"/>
      <c r="U1907" s="67" t="n"/>
      <c r="V1907" s="67" t="n"/>
    </row>
    <row r="1908">
      <c r="H1908" s="104" t="n">
        <v>44662</v>
      </c>
      <c r="I1908" s="105" t="n">
        <v>13893.2099609375</v>
      </c>
      <c r="J1908" s="106" t="n">
        <v>61.8941764831543</v>
      </c>
      <c r="K1908" s="107">
        <f>K1907*(1+Tbill_YTM)^(1/52)</f>
        <v/>
      </c>
      <c r="L1908" s="67" t="n"/>
      <c r="M1908" s="104" t="n">
        <v>44662</v>
      </c>
      <c r="N1908" s="108">
        <f>N1907*($I1908/$I1907)</f>
        <v/>
      </c>
      <c r="O1908" s="108">
        <f t="array" ref="O1908">IF(YEAR(M1908)&lt;&gt;YEAR(M1907),IF(O1907&gt;INDEX(Table2xAcq.1[],_xlfn.AGGREGATE(15,6,(ROW(Tableyear1[])-ROW(INDEX(Tableyear1[],1,1))+1)/(YEAR(Tableyear1[])=YEAR(M1907)),1)),O1907-(O1907-INDEX(Table2xAcq.1[],_xlfn.AGGREGATE(15,6,(ROW(Tableyear1[])-ROW(INDEX(Tableyear1[],1,1))+1)/(YEAR(Tableyear1[])=YEAR(M1907)),1)))*$C$25,O1907+MAX($Q$2:Q1907)*$C$19),O1907)*($J1908/$J1907)</f>
        <v/>
      </c>
      <c r="P1908" s="108">
        <f t="array" ref="P1908">IF(YEAR(M1908)&lt;&gt;YEAR(M1907),IF(O1907&gt;INDEX(Table2xAcq.1[],_xlfn.AGGREGATE(15,6,(ROW(Tableyear1[])-ROW(INDEX(Tableyear1[],1,1))+1)/(YEAR(Tableyear1[])=YEAR(M1907)),1)),P1907+(O1907-INDEX(Table2xAcq.1[],_xlfn.AGGREGATE(15,6,(ROW(Tableyear1[])-ROW(INDEX(Tableyear1[],1,1))+1)/(YEAR(Tableyear1[])=YEAR(M1907)),1)))*$C$25,P1907-MAX($Q$2:Q1907)*$C$19),P1907)*(1+Tbill_YTM)^(1/52)</f>
        <v/>
      </c>
      <c r="Q1908" s="72">
        <f>SUM(N1908:P1908)</f>
        <v/>
      </c>
      <c r="R1908" s="72">
        <f>IF(YEAR(M1908)&lt;&gt;YEAR(M1907), R1907*EXP($C$20/52)+(-MAX(Q$2:Q1907)*$C$19), R1907*EXP($C$20/52))</f>
        <v/>
      </c>
      <c r="S1908" s="73">
        <f>Q1908/-R1908</f>
        <v/>
      </c>
      <c r="T1908" s="67" t="n"/>
      <c r="U1908" s="67" t="n"/>
      <c r="V1908" s="67" t="n"/>
    </row>
    <row r="1909" ht="17.5" customHeight="1" s="15" thickBot="1">
      <c r="G1909" s="79" t="inlineStr">
        <is>
          <t>below 100WMA</t>
        </is>
      </c>
      <c r="H1909" s="120" t="n">
        <v>44669</v>
      </c>
      <c r="I1909" s="121" t="n">
        <v>13356.8701171875</v>
      </c>
      <c r="J1909" s="106" t="n">
        <v>57.0965576171875</v>
      </c>
      <c r="K1909" s="107">
        <f>K1908*(1+Tbill_YTM)^(1/52)</f>
        <v/>
      </c>
      <c r="L1909" s="67" t="n"/>
      <c r="M1909" s="120" t="n">
        <v>44669</v>
      </c>
      <c r="N1909" s="108">
        <f>N1908*($I1909/$I1908)</f>
        <v/>
      </c>
      <c r="O1909" s="108">
        <f t="array" ref="O1909">IF(YEAR(M1909)&lt;&gt;YEAR(M1908),IF(O1908&gt;INDEX(Table2xAcq.1[],_xlfn.AGGREGATE(15,6,(ROW(Tableyear1[])-ROW(INDEX(Tableyear1[],1,1))+1)/(YEAR(Tableyear1[])=YEAR(M1908)),1)),O1908-(O1908-INDEX(Table2xAcq.1[],_xlfn.AGGREGATE(15,6,(ROW(Tableyear1[])-ROW(INDEX(Tableyear1[],1,1))+1)/(YEAR(Tableyear1[])=YEAR(M1908)),1)))*$C$25,O1908+MAX($Q$2:Q1908)*$C$19),O1908)*($J1909/$J1908)</f>
        <v/>
      </c>
      <c r="P1909" s="108">
        <f t="array" ref="P1909">IF(YEAR(M1909)&lt;&gt;YEAR(M1908),IF(O1908&gt;INDEX(Table2xAcq.1[],_xlfn.AGGREGATE(15,6,(ROW(Tableyear1[])-ROW(INDEX(Tableyear1[],1,1))+1)/(YEAR(Tableyear1[])=YEAR(M1908)),1)),P1908+(O1908-INDEX(Table2xAcq.1[],_xlfn.AGGREGATE(15,6,(ROW(Tableyear1[])-ROW(INDEX(Tableyear1[],1,1))+1)/(YEAR(Tableyear1[])=YEAR(M1908)),1)))*$C$25,P1908-MAX($Q$2:Q1908)*$C$19),P1908)*(1+Tbill_YTM)^(1/52)</f>
        <v/>
      </c>
      <c r="Q1909" s="72">
        <f>SUM(N1909:P1909)</f>
        <v/>
      </c>
      <c r="R1909" s="72">
        <f>IF(YEAR(M1909)&lt;&gt;YEAR(M1908), R1908*EXP($C$20/52)+(-MAX(Q$2:Q1908)*$C$19), R1908*EXP($C$20/52))</f>
        <v/>
      </c>
      <c r="S1909" s="73">
        <f>Q1909/-R1909</f>
        <v/>
      </c>
      <c r="T1909" s="67" t="n"/>
      <c r="U1909" s="67" t="n"/>
      <c r="V1909" s="67" t="n"/>
    </row>
    <row r="1910">
      <c r="H1910" s="104" t="n">
        <v>44676</v>
      </c>
      <c r="I1910" s="105" t="n">
        <v>12854.7998046875</v>
      </c>
      <c r="J1910" s="106" t="n">
        <v>52.6253776550293</v>
      </c>
      <c r="K1910" s="107">
        <f>K1909*(1+Tbill_YTM)^(1/52)</f>
        <v/>
      </c>
      <c r="L1910" s="67" t="n"/>
      <c r="M1910" s="104" t="n">
        <v>44676</v>
      </c>
      <c r="N1910" s="108">
        <f>N1909*($I1910/$I1909)</f>
        <v/>
      </c>
      <c r="O1910" s="108">
        <f t="array" ref="O1910">IF(YEAR(M1910)&lt;&gt;YEAR(M1909),IF(O1909&gt;INDEX(Table2xAcq.1[],_xlfn.AGGREGATE(15,6,(ROW(Tableyear1[])-ROW(INDEX(Tableyear1[],1,1))+1)/(YEAR(Tableyear1[])=YEAR(M1909)),1)),O1909-(O1909-INDEX(Table2xAcq.1[],_xlfn.AGGREGATE(15,6,(ROW(Tableyear1[])-ROW(INDEX(Tableyear1[],1,1))+1)/(YEAR(Tableyear1[])=YEAR(M1909)),1)))*$C$25,O1909+MAX($Q$2:Q1909)*$C$19),O1909)*($J1910/$J1909)</f>
        <v/>
      </c>
      <c r="P1910" s="108">
        <f t="array" ref="P1910">IF(YEAR(M1910)&lt;&gt;YEAR(M1909),IF(O1909&gt;INDEX(Table2xAcq.1[],_xlfn.AGGREGATE(15,6,(ROW(Tableyear1[])-ROW(INDEX(Tableyear1[],1,1))+1)/(YEAR(Tableyear1[])=YEAR(M1909)),1)),P1909+(O1909-INDEX(Table2xAcq.1[],_xlfn.AGGREGATE(15,6,(ROW(Tableyear1[])-ROW(INDEX(Tableyear1[],1,1))+1)/(YEAR(Tableyear1[])=YEAR(M1909)),1)))*$C$25,P1909-MAX($Q$2:Q1909)*$C$19),P1909)*(1+Tbill_YTM)^(1/52)</f>
        <v/>
      </c>
      <c r="Q1910" s="72">
        <f>SUM(N1910:P1910)</f>
        <v/>
      </c>
      <c r="R1910" s="72">
        <f>IF(YEAR(M1910)&lt;&gt;YEAR(M1909), R1909*EXP($C$20/52)+(-MAX(Q$2:Q1909)*$C$19), R1909*EXP($C$20/52))</f>
        <v/>
      </c>
      <c r="S1910" s="73">
        <f>Q1910/-R1910</f>
        <v/>
      </c>
      <c r="T1910" s="67" t="n"/>
      <c r="U1910" s="67" t="n"/>
      <c r="V1910" s="67" t="n"/>
    </row>
    <row r="1911">
      <c r="H1911" s="104" t="n">
        <v>44683</v>
      </c>
      <c r="I1911" s="105" t="n">
        <v>12693.5302734375</v>
      </c>
      <c r="J1911" s="106" t="n">
        <v>51.1217994689941</v>
      </c>
      <c r="K1911" s="107">
        <f>K1910*(1+Tbill_YTM)^(1/52)</f>
        <v/>
      </c>
      <c r="L1911" s="67" t="n"/>
      <c r="M1911" s="104" t="n">
        <v>44683</v>
      </c>
      <c r="N1911" s="108">
        <f>N1910*($I1911/$I1910)</f>
        <v/>
      </c>
      <c r="O1911" s="108">
        <f t="array" ref="O1911">IF(YEAR(M1911)&lt;&gt;YEAR(M1910),IF(O1910&gt;INDEX(Table2xAcq.1[],_xlfn.AGGREGATE(15,6,(ROW(Tableyear1[])-ROW(INDEX(Tableyear1[],1,1))+1)/(YEAR(Tableyear1[])=YEAR(M1910)),1)),O1910-(O1910-INDEX(Table2xAcq.1[],_xlfn.AGGREGATE(15,6,(ROW(Tableyear1[])-ROW(INDEX(Tableyear1[],1,1))+1)/(YEAR(Tableyear1[])=YEAR(M1910)),1)))*$C$25,O1910+MAX($Q$2:Q1910)*$C$19),O1910)*($J1911/$J1910)</f>
        <v/>
      </c>
      <c r="P1911" s="108">
        <f t="array" ref="P1911">IF(YEAR(M1911)&lt;&gt;YEAR(M1910),IF(O1910&gt;INDEX(Table2xAcq.1[],_xlfn.AGGREGATE(15,6,(ROW(Tableyear1[])-ROW(INDEX(Tableyear1[],1,1))+1)/(YEAR(Tableyear1[])=YEAR(M1910)),1)),P1910+(O1910-INDEX(Table2xAcq.1[],_xlfn.AGGREGATE(15,6,(ROW(Tableyear1[])-ROW(INDEX(Tableyear1[],1,1))+1)/(YEAR(Tableyear1[])=YEAR(M1910)),1)))*$C$25,P1910-MAX($Q$2:Q1910)*$C$19),P1910)*(1+Tbill_YTM)^(1/52)</f>
        <v/>
      </c>
      <c r="Q1911" s="72">
        <f>SUM(N1911:P1911)</f>
        <v/>
      </c>
      <c r="R1911" s="72">
        <f>IF(YEAR(M1911)&lt;&gt;YEAR(M1910), R1910*EXP($C$20/52)+(-MAX(Q$2:Q1910)*$C$19), R1910*EXP($C$20/52))</f>
        <v/>
      </c>
      <c r="S1911" s="73">
        <f>Q1911/-R1911</f>
        <v/>
      </c>
      <c r="T1911" s="67" t="n"/>
      <c r="U1911" s="67" t="n"/>
      <c r="V1911" s="67" t="n"/>
    </row>
    <row r="1912">
      <c r="H1912" s="104" t="n">
        <v>44690</v>
      </c>
      <c r="I1912" s="105" t="n">
        <v>12387.400390625</v>
      </c>
      <c r="J1912" s="106" t="n">
        <v>48.421287536621</v>
      </c>
      <c r="K1912" s="107">
        <f>K1911*(1+Tbill_YTM)^(1/52)</f>
        <v/>
      </c>
      <c r="L1912" s="67" t="n"/>
      <c r="M1912" s="104" t="n">
        <v>44690</v>
      </c>
      <c r="N1912" s="108">
        <f>N1911*($I1912/$I1911)</f>
        <v/>
      </c>
      <c r="O1912" s="108">
        <f t="array" ref="O1912">IF(YEAR(M1912)&lt;&gt;YEAR(M1911),IF(O1911&gt;INDEX(Table2xAcq.1[],_xlfn.AGGREGATE(15,6,(ROW(Tableyear1[])-ROW(INDEX(Tableyear1[],1,1))+1)/(YEAR(Tableyear1[])=YEAR(M1911)),1)),O1911-(O1911-INDEX(Table2xAcq.1[],_xlfn.AGGREGATE(15,6,(ROW(Tableyear1[])-ROW(INDEX(Tableyear1[],1,1))+1)/(YEAR(Tableyear1[])=YEAR(M1911)),1)))*$C$25,O1911+MAX($Q$2:Q1911)*$C$19),O1911)*($J1912/$J1911)</f>
        <v/>
      </c>
      <c r="P1912" s="108">
        <f t="array" ref="P1912">IF(YEAR(M1912)&lt;&gt;YEAR(M1911),IF(O1911&gt;INDEX(Table2xAcq.1[],_xlfn.AGGREGATE(15,6,(ROW(Tableyear1[])-ROW(INDEX(Tableyear1[],1,1))+1)/(YEAR(Tableyear1[])=YEAR(M1911)),1)),P1911+(O1911-INDEX(Table2xAcq.1[],_xlfn.AGGREGATE(15,6,(ROW(Tableyear1[])-ROW(INDEX(Tableyear1[],1,1))+1)/(YEAR(Tableyear1[])=YEAR(M1911)),1)))*$C$25,P1911-MAX($Q$2:Q1911)*$C$19),P1911)*(1+Tbill_YTM)^(1/52)</f>
        <v/>
      </c>
      <c r="Q1912" s="72">
        <f>SUM(N1912:P1912)</f>
        <v/>
      </c>
      <c r="R1912" s="72">
        <f>IF(YEAR(M1912)&lt;&gt;YEAR(M1911), R1911*EXP($C$20/52)+(-MAX(Q$2:Q1911)*$C$19), R1911*EXP($C$20/52))</f>
        <v/>
      </c>
      <c r="S1912" s="73">
        <f>Q1912/-R1912</f>
        <v/>
      </c>
      <c r="T1912" s="67" t="n"/>
      <c r="U1912" s="67" t="n"/>
      <c r="V1912" s="67" t="n"/>
    </row>
    <row r="1913">
      <c r="H1913" s="104" t="n">
        <v>44697</v>
      </c>
      <c r="I1913" s="105" t="n">
        <v>11835.6201171875</v>
      </c>
      <c r="J1913" s="106" t="n">
        <v>44.0787010192871</v>
      </c>
      <c r="K1913" s="107">
        <f>K1912*(1+Tbill_YTM)^(1/52)</f>
        <v/>
      </c>
      <c r="L1913" s="67" t="n"/>
      <c r="M1913" s="104" t="n">
        <v>44697</v>
      </c>
      <c r="N1913" s="108">
        <f>N1912*($I1913/$I1912)</f>
        <v/>
      </c>
      <c r="O1913" s="108">
        <f t="array" ref="O1913">IF(YEAR(M1913)&lt;&gt;YEAR(M1912),IF(O1912&gt;INDEX(Table2xAcq.1[],_xlfn.AGGREGATE(15,6,(ROW(Tableyear1[])-ROW(INDEX(Tableyear1[],1,1))+1)/(YEAR(Tableyear1[])=YEAR(M1912)),1)),O1912-(O1912-INDEX(Table2xAcq.1[],_xlfn.AGGREGATE(15,6,(ROW(Tableyear1[])-ROW(INDEX(Tableyear1[],1,1))+1)/(YEAR(Tableyear1[])=YEAR(M1912)),1)))*$C$25,O1912+MAX($Q$2:Q1912)*$C$19),O1912)*($J1913/$J1912)</f>
        <v/>
      </c>
      <c r="P1913" s="108">
        <f t="array" ref="P1913">IF(YEAR(M1913)&lt;&gt;YEAR(M1912),IF(O1912&gt;INDEX(Table2xAcq.1[],_xlfn.AGGREGATE(15,6,(ROW(Tableyear1[])-ROW(INDEX(Tableyear1[],1,1))+1)/(YEAR(Tableyear1[])=YEAR(M1912)),1)),P1912+(O1912-INDEX(Table2xAcq.1[],_xlfn.AGGREGATE(15,6,(ROW(Tableyear1[])-ROW(INDEX(Tableyear1[],1,1))+1)/(YEAR(Tableyear1[])=YEAR(M1912)),1)))*$C$25,P1912-MAX($Q$2:Q1912)*$C$19),P1912)*(1+Tbill_YTM)^(1/52)</f>
        <v/>
      </c>
      <c r="Q1913" s="72">
        <f>SUM(N1913:P1913)</f>
        <v/>
      </c>
      <c r="R1913" s="72">
        <f>IF(YEAR(M1913)&lt;&gt;YEAR(M1912), R1912*EXP($C$20/52)+(-MAX(Q$2:Q1912)*$C$19), R1912*EXP($C$20/52))</f>
        <v/>
      </c>
      <c r="S1913" s="73">
        <f>Q1913/-R1913</f>
        <v/>
      </c>
      <c r="T1913" s="67" t="n"/>
      <c r="U1913" s="67" t="n"/>
      <c r="V1913" s="67" t="n"/>
    </row>
    <row r="1914">
      <c r="H1914" s="104" t="n">
        <v>44704</v>
      </c>
      <c r="I1914" s="105" t="n">
        <v>12681.419921875</v>
      </c>
      <c r="J1914" s="106" t="n">
        <v>50.4491386413574</v>
      </c>
      <c r="K1914" s="107">
        <f>K1913*(1+Tbill_YTM)^(1/52)</f>
        <v/>
      </c>
      <c r="L1914" s="67" t="n"/>
      <c r="M1914" s="104" t="n">
        <v>44704</v>
      </c>
      <c r="N1914" s="108">
        <f>N1913*($I1914/$I1913)</f>
        <v/>
      </c>
      <c r="O1914" s="108">
        <f t="array" ref="O1914">IF(YEAR(M1914)&lt;&gt;YEAR(M1913),IF(O1913&gt;INDEX(Table2xAcq.1[],_xlfn.AGGREGATE(15,6,(ROW(Tableyear1[])-ROW(INDEX(Tableyear1[],1,1))+1)/(YEAR(Tableyear1[])=YEAR(M1913)),1)),O1913-(O1913-INDEX(Table2xAcq.1[],_xlfn.AGGREGATE(15,6,(ROW(Tableyear1[])-ROW(INDEX(Tableyear1[],1,1))+1)/(YEAR(Tableyear1[])=YEAR(M1913)),1)))*$C$25,O1913+MAX($Q$2:Q1913)*$C$19),O1913)*($J1914/$J1913)</f>
        <v/>
      </c>
      <c r="P1914" s="108">
        <f t="array" ref="P1914">IF(YEAR(M1914)&lt;&gt;YEAR(M1913),IF(O1913&gt;INDEX(Table2xAcq.1[],_xlfn.AGGREGATE(15,6,(ROW(Tableyear1[])-ROW(INDEX(Tableyear1[],1,1))+1)/(YEAR(Tableyear1[])=YEAR(M1913)),1)),P1913+(O1913-INDEX(Table2xAcq.1[],_xlfn.AGGREGATE(15,6,(ROW(Tableyear1[])-ROW(INDEX(Tableyear1[],1,1))+1)/(YEAR(Tableyear1[])=YEAR(M1913)),1)))*$C$25,P1913-MAX($Q$2:Q1913)*$C$19),P1913)*(1+Tbill_YTM)^(1/52)</f>
        <v/>
      </c>
      <c r="Q1914" s="72">
        <f>SUM(N1914:P1914)</f>
        <v/>
      </c>
      <c r="R1914" s="72">
        <f>IF(YEAR(M1914)&lt;&gt;YEAR(M1913), R1913*EXP($C$20/52)+(-MAX(Q$2:Q1913)*$C$19), R1913*EXP($C$20/52))</f>
        <v/>
      </c>
      <c r="S1914" s="73">
        <f>Q1914/-R1914</f>
        <v/>
      </c>
      <c r="T1914" s="67" t="n"/>
      <c r="U1914" s="67" t="n"/>
      <c r="V1914" s="67" t="n"/>
    </row>
    <row r="1915">
      <c r="H1915" s="104" t="n">
        <v>44711</v>
      </c>
      <c r="I1915" s="105" t="n">
        <v>12548.0302734375</v>
      </c>
      <c r="J1915" s="106" t="n">
        <v>49.3214530944824</v>
      </c>
      <c r="K1915" s="107">
        <f>K1914*(1+Tbill_YTM)^(1/52)</f>
        <v/>
      </c>
      <c r="L1915" s="67" t="n"/>
      <c r="M1915" s="104" t="n">
        <v>44711</v>
      </c>
      <c r="N1915" s="108">
        <f>N1914*($I1915/$I1914)</f>
        <v/>
      </c>
      <c r="O1915" s="108">
        <f t="array" ref="O1915">IF(YEAR(M1915)&lt;&gt;YEAR(M1914),IF(O1914&gt;INDEX(Table2xAcq.1[],_xlfn.AGGREGATE(15,6,(ROW(Tableyear1[])-ROW(INDEX(Tableyear1[],1,1))+1)/(YEAR(Tableyear1[])=YEAR(M1914)),1)),O1914-(O1914-INDEX(Table2xAcq.1[],_xlfn.AGGREGATE(15,6,(ROW(Tableyear1[])-ROW(INDEX(Tableyear1[],1,1))+1)/(YEAR(Tableyear1[])=YEAR(M1914)),1)))*$C$25,O1914+MAX($Q$2:Q1914)*$C$19),O1914)*($J1915/$J1914)</f>
        <v/>
      </c>
      <c r="P1915" s="108">
        <f t="array" ref="P1915">IF(YEAR(M1915)&lt;&gt;YEAR(M1914),IF(O1914&gt;INDEX(Table2xAcq.1[],_xlfn.AGGREGATE(15,6,(ROW(Tableyear1[])-ROW(INDEX(Tableyear1[],1,1))+1)/(YEAR(Tableyear1[])=YEAR(M1914)),1)),P1914+(O1914-INDEX(Table2xAcq.1[],_xlfn.AGGREGATE(15,6,(ROW(Tableyear1[])-ROW(INDEX(Tableyear1[],1,1))+1)/(YEAR(Tableyear1[])=YEAR(M1914)),1)))*$C$25,P1914-MAX($Q$2:Q1914)*$C$19),P1914)*(1+Tbill_YTM)^(1/52)</f>
        <v/>
      </c>
      <c r="Q1915" s="72">
        <f>SUM(N1915:P1915)</f>
        <v/>
      </c>
      <c r="R1915" s="72">
        <f>IF(YEAR(M1915)&lt;&gt;YEAR(M1914), R1914*EXP($C$20/52)+(-MAX(Q$2:Q1914)*$C$19), R1914*EXP($C$20/52))</f>
        <v/>
      </c>
      <c r="S1915" s="73">
        <f>Q1915/-R1915</f>
        <v/>
      </c>
      <c r="T1915" s="67" t="n"/>
      <c r="U1915" s="67" t="n"/>
      <c r="V1915" s="67" t="n"/>
    </row>
    <row r="1916">
      <c r="H1916" s="104" t="n">
        <v>44718</v>
      </c>
      <c r="I1916" s="105" t="n">
        <v>11832.8203125</v>
      </c>
      <c r="J1916" s="106" t="n">
        <v>43.7423782348632</v>
      </c>
      <c r="K1916" s="107">
        <f>K1915*(1+Tbill_YTM)^(1/52)</f>
        <v/>
      </c>
      <c r="L1916" s="67" t="n"/>
      <c r="M1916" s="104" t="n">
        <v>44718</v>
      </c>
      <c r="N1916" s="108">
        <f>N1915*($I1916/$I1915)</f>
        <v/>
      </c>
      <c r="O1916" s="108">
        <f t="array" ref="O1916">IF(YEAR(M1916)&lt;&gt;YEAR(M1915),IF(O1915&gt;INDEX(Table2xAcq.1[],_xlfn.AGGREGATE(15,6,(ROW(Tableyear1[])-ROW(INDEX(Tableyear1[],1,1))+1)/(YEAR(Tableyear1[])=YEAR(M1915)),1)),O1915-(O1915-INDEX(Table2xAcq.1[],_xlfn.AGGREGATE(15,6,(ROW(Tableyear1[])-ROW(INDEX(Tableyear1[],1,1))+1)/(YEAR(Tableyear1[])=YEAR(M1915)),1)))*$C$25,O1915+MAX($Q$2:Q1915)*$C$19),O1915)*($J1916/$J1915)</f>
        <v/>
      </c>
      <c r="P1916" s="108">
        <f t="array" ref="P1916">IF(YEAR(M1916)&lt;&gt;YEAR(M1915),IF(O1915&gt;INDEX(Table2xAcq.1[],_xlfn.AGGREGATE(15,6,(ROW(Tableyear1[])-ROW(INDEX(Tableyear1[],1,1))+1)/(YEAR(Tableyear1[])=YEAR(M1915)),1)),P1915+(O1915-INDEX(Table2xAcq.1[],_xlfn.AGGREGATE(15,6,(ROW(Tableyear1[])-ROW(INDEX(Tableyear1[],1,1))+1)/(YEAR(Tableyear1[])=YEAR(M1915)),1)))*$C$25,P1915-MAX($Q$2:Q1915)*$C$19),P1915)*(1+Tbill_YTM)^(1/52)</f>
        <v/>
      </c>
      <c r="Q1916" s="72">
        <f>SUM(N1916:P1916)</f>
        <v/>
      </c>
      <c r="R1916" s="72">
        <f>IF(YEAR(M1916)&lt;&gt;YEAR(M1915), R1915*EXP($C$20/52)+(-MAX(Q$2:Q1915)*$C$19), R1915*EXP($C$20/52))</f>
        <v/>
      </c>
      <c r="S1916" s="73">
        <f>Q1916/-R1916</f>
        <v/>
      </c>
      <c r="T1916" s="67" t="n"/>
      <c r="U1916" s="67" t="n"/>
      <c r="V1916" s="67" t="n"/>
    </row>
    <row r="1917">
      <c r="H1917" s="104" t="n">
        <v>44725</v>
      </c>
      <c r="I1917" s="105" t="n">
        <v>11265.990234375</v>
      </c>
      <c r="J1917" s="106" t="n">
        <v>39.3899002075195</v>
      </c>
      <c r="K1917" s="107">
        <f>K1916*(1+Tbill_YTM)^(1/52)</f>
        <v/>
      </c>
      <c r="L1917" s="67" t="n"/>
      <c r="M1917" s="104" t="n">
        <v>44725</v>
      </c>
      <c r="N1917" s="108">
        <f>N1916*($I1917/$I1916)</f>
        <v/>
      </c>
      <c r="O1917" s="108">
        <f t="array" ref="O1917">IF(YEAR(M1917)&lt;&gt;YEAR(M1916),IF(O1916&gt;INDEX(Table2xAcq.1[],_xlfn.AGGREGATE(15,6,(ROW(Tableyear1[])-ROW(INDEX(Tableyear1[],1,1))+1)/(YEAR(Tableyear1[])=YEAR(M1916)),1)),O1916-(O1916-INDEX(Table2xAcq.1[],_xlfn.AGGREGATE(15,6,(ROW(Tableyear1[])-ROW(INDEX(Tableyear1[],1,1))+1)/(YEAR(Tableyear1[])=YEAR(M1916)),1)))*$C$25,O1916+MAX($Q$2:Q1916)*$C$19),O1916)*($J1917/$J1916)</f>
        <v/>
      </c>
      <c r="P1917" s="108">
        <f t="array" ref="P1917">IF(YEAR(M1917)&lt;&gt;YEAR(M1916),IF(O1916&gt;INDEX(Table2xAcq.1[],_xlfn.AGGREGATE(15,6,(ROW(Tableyear1[])-ROW(INDEX(Tableyear1[],1,1))+1)/(YEAR(Tableyear1[])=YEAR(M1916)),1)),P1916+(O1916-INDEX(Table2xAcq.1[],_xlfn.AGGREGATE(15,6,(ROW(Tableyear1[])-ROW(INDEX(Tableyear1[],1,1))+1)/(YEAR(Tableyear1[])=YEAR(M1916)),1)))*$C$25,P1916-MAX($Q$2:Q1916)*$C$19),P1916)*(1+Tbill_YTM)^(1/52)</f>
        <v/>
      </c>
      <c r="Q1917" s="72">
        <f>SUM(N1917:P1917)</f>
        <v/>
      </c>
      <c r="R1917" s="72">
        <f>IF(YEAR(M1917)&lt;&gt;YEAR(M1916), R1916*EXP($C$20/52)+(-MAX(Q$2:Q1916)*$C$19), R1916*EXP($C$20/52))</f>
        <v/>
      </c>
      <c r="S1917" s="73">
        <f>Q1917/-R1917</f>
        <v/>
      </c>
      <c r="T1917" s="67" t="n"/>
      <c r="U1917" s="67" t="n"/>
      <c r="V1917" s="67" t="n"/>
    </row>
    <row r="1918">
      <c r="H1918" s="104" t="n">
        <v>44732</v>
      </c>
      <c r="I1918" s="105" t="n">
        <v>12105.849609375</v>
      </c>
      <c r="J1918" s="106" t="n">
        <v>45.453685760498</v>
      </c>
      <c r="K1918" s="107">
        <f>K1917*(1+Tbill_YTM)^(1/52)</f>
        <v/>
      </c>
      <c r="L1918" s="67" t="n"/>
      <c r="M1918" s="104" t="n">
        <v>44732</v>
      </c>
      <c r="N1918" s="108">
        <f>N1917*($I1918/$I1917)</f>
        <v/>
      </c>
      <c r="O1918" s="108">
        <f t="array" ref="O1918">IF(YEAR(M1918)&lt;&gt;YEAR(M1917),IF(O1917&gt;INDEX(Table2xAcq.1[],_xlfn.AGGREGATE(15,6,(ROW(Tableyear1[])-ROW(INDEX(Tableyear1[],1,1))+1)/(YEAR(Tableyear1[])=YEAR(M1917)),1)),O1917-(O1917-INDEX(Table2xAcq.1[],_xlfn.AGGREGATE(15,6,(ROW(Tableyear1[])-ROW(INDEX(Tableyear1[],1,1))+1)/(YEAR(Tableyear1[])=YEAR(M1917)),1)))*$C$25,O1917+MAX($Q$2:Q1917)*$C$19),O1917)*($J1918/$J1917)</f>
        <v/>
      </c>
      <c r="P1918" s="108">
        <f t="array" ref="P1918">IF(YEAR(M1918)&lt;&gt;YEAR(M1917),IF(O1917&gt;INDEX(Table2xAcq.1[],_xlfn.AGGREGATE(15,6,(ROW(Tableyear1[])-ROW(INDEX(Tableyear1[],1,1))+1)/(YEAR(Tableyear1[])=YEAR(M1917)),1)),P1917+(O1917-INDEX(Table2xAcq.1[],_xlfn.AGGREGATE(15,6,(ROW(Tableyear1[])-ROW(INDEX(Tableyear1[],1,1))+1)/(YEAR(Tableyear1[])=YEAR(M1917)),1)))*$C$25,P1917-MAX($Q$2:Q1917)*$C$19),P1917)*(1+Tbill_YTM)^(1/52)</f>
        <v/>
      </c>
      <c r="Q1918" s="72">
        <f>SUM(N1918:P1918)</f>
        <v/>
      </c>
      <c r="R1918" s="72">
        <f>IF(YEAR(M1918)&lt;&gt;YEAR(M1917), R1917*EXP($C$20/52)+(-MAX(Q$2:Q1917)*$C$19), R1917*EXP($C$20/52))</f>
        <v/>
      </c>
      <c r="S1918" s="73">
        <f>Q1918/-R1918</f>
        <v/>
      </c>
      <c r="T1918" s="67" t="n"/>
      <c r="U1918" s="67" t="n"/>
      <c r="V1918" s="67" t="n"/>
    </row>
    <row r="1919">
      <c r="H1919" s="104" t="n">
        <v>44739</v>
      </c>
      <c r="I1919" s="105" t="n">
        <v>11585.6796875</v>
      </c>
      <c r="J1919" s="106" t="n">
        <v>41.4968910217285</v>
      </c>
      <c r="K1919" s="107">
        <f>K1918*(1+Tbill_YTM)^(1/52)</f>
        <v/>
      </c>
      <c r="L1919" s="67" t="n"/>
      <c r="M1919" s="104" t="n">
        <v>44739</v>
      </c>
      <c r="N1919" s="108">
        <f>N1918*($I1919/$I1918)</f>
        <v/>
      </c>
      <c r="O1919" s="108">
        <f t="array" ref="O1919">IF(YEAR(M1919)&lt;&gt;YEAR(M1918),IF(O1918&gt;INDEX(Table2xAcq.1[],_xlfn.AGGREGATE(15,6,(ROW(Tableyear1[])-ROW(INDEX(Tableyear1[],1,1))+1)/(YEAR(Tableyear1[])=YEAR(M1918)),1)),O1918-(O1918-INDEX(Table2xAcq.1[],_xlfn.AGGREGATE(15,6,(ROW(Tableyear1[])-ROW(INDEX(Tableyear1[],1,1))+1)/(YEAR(Tableyear1[])=YEAR(M1918)),1)))*$C$25,O1918+MAX($Q$2:Q1918)*$C$19),O1918)*($J1919/$J1918)</f>
        <v/>
      </c>
      <c r="P1919" s="108">
        <f t="array" ref="P1919">IF(YEAR(M1919)&lt;&gt;YEAR(M1918),IF(O1918&gt;INDEX(Table2xAcq.1[],_xlfn.AGGREGATE(15,6,(ROW(Tableyear1[])-ROW(INDEX(Tableyear1[],1,1))+1)/(YEAR(Tableyear1[])=YEAR(M1918)),1)),P1918+(O1918-INDEX(Table2xAcq.1[],_xlfn.AGGREGATE(15,6,(ROW(Tableyear1[])-ROW(INDEX(Tableyear1[],1,1))+1)/(YEAR(Tableyear1[])=YEAR(M1918)),1)))*$C$25,P1918-MAX($Q$2:Q1918)*$C$19),P1918)*(1+Tbill_YTM)^(1/52)</f>
        <v/>
      </c>
      <c r="Q1919" s="72">
        <f>SUM(N1919:P1919)</f>
        <v/>
      </c>
      <c r="R1919" s="72">
        <f>IF(YEAR(M1919)&lt;&gt;YEAR(M1918), R1918*EXP($C$20/52)+(-MAX(Q$2:Q1918)*$C$19), R1918*EXP($C$20/52))</f>
        <v/>
      </c>
      <c r="S1919" s="73">
        <f>Q1919/-R1919</f>
        <v/>
      </c>
      <c r="T1919" s="67" t="n"/>
      <c r="U1919" s="67" t="n"/>
      <c r="V1919" s="67" t="n"/>
    </row>
    <row r="1920">
      <c r="H1920" s="104" t="n">
        <v>44746</v>
      </c>
      <c r="I1920" s="105" t="n">
        <v>12125.6904296875</v>
      </c>
      <c r="J1920" s="106" t="n">
        <v>45.4437866210937</v>
      </c>
      <c r="K1920" s="107">
        <f>K1919*(1+Tbill_YTM)^(1/52)</f>
        <v/>
      </c>
      <c r="L1920" s="67" t="n"/>
      <c r="M1920" s="104" t="n">
        <v>44746</v>
      </c>
      <c r="N1920" s="108">
        <f>N1919*($I1920/$I1919)</f>
        <v/>
      </c>
      <c r="O1920" s="108">
        <f t="array" ref="O1920">IF(YEAR(M1920)&lt;&gt;YEAR(M1919),IF(O1919&gt;INDEX(Table2xAcq.1[],_xlfn.AGGREGATE(15,6,(ROW(Tableyear1[])-ROW(INDEX(Tableyear1[],1,1))+1)/(YEAR(Tableyear1[])=YEAR(M1919)),1)),O1919-(O1919-INDEX(Table2xAcq.1[],_xlfn.AGGREGATE(15,6,(ROW(Tableyear1[])-ROW(INDEX(Tableyear1[],1,1))+1)/(YEAR(Tableyear1[])=YEAR(M1919)),1)))*$C$25,O1919+MAX($Q$2:Q1919)*$C$19),O1919)*($J1920/$J1919)</f>
        <v/>
      </c>
      <c r="P1920" s="108">
        <f t="array" ref="P1920">IF(YEAR(M1920)&lt;&gt;YEAR(M1919),IF(O1919&gt;INDEX(Table2xAcq.1[],_xlfn.AGGREGATE(15,6,(ROW(Tableyear1[])-ROW(INDEX(Tableyear1[],1,1))+1)/(YEAR(Tableyear1[])=YEAR(M1919)),1)),P1919+(O1919-INDEX(Table2xAcq.1[],_xlfn.AGGREGATE(15,6,(ROW(Tableyear1[])-ROW(INDEX(Tableyear1[],1,1))+1)/(YEAR(Tableyear1[])=YEAR(M1919)),1)))*$C$25,P1919-MAX($Q$2:Q1919)*$C$19),P1919)*(1+Tbill_YTM)^(1/52)</f>
        <v/>
      </c>
      <c r="Q1920" s="72">
        <f>SUM(N1920:P1920)</f>
        <v/>
      </c>
      <c r="R1920" s="72">
        <f>IF(YEAR(M1920)&lt;&gt;YEAR(M1919), R1919*EXP($C$20/52)+(-MAX(Q$2:Q1919)*$C$19), R1919*EXP($C$20/52))</f>
        <v/>
      </c>
      <c r="S1920" s="73">
        <f>Q1920/-R1920</f>
        <v/>
      </c>
      <c r="T1920" s="67" t="n"/>
      <c r="U1920" s="67" t="n"/>
      <c r="V1920" s="67" t="n"/>
    </row>
    <row r="1921">
      <c r="H1921" s="104" t="n">
        <v>44753</v>
      </c>
      <c r="I1921" s="105" t="n">
        <v>11983.6201171875</v>
      </c>
      <c r="J1921" s="106" t="n">
        <v>44.2765426635742</v>
      </c>
      <c r="K1921" s="107">
        <f>K1920*(1+Tbill_YTM)^(1/52)</f>
        <v/>
      </c>
      <c r="L1921" s="67" t="n"/>
      <c r="M1921" s="104" t="n">
        <v>44753</v>
      </c>
      <c r="N1921" s="108">
        <f>N1920*($I1921/$I1920)</f>
        <v/>
      </c>
      <c r="O1921" s="108">
        <f t="array" ref="O1921">IF(YEAR(M1921)&lt;&gt;YEAR(M1920),IF(O1920&gt;INDEX(Table2xAcq.1[],_xlfn.AGGREGATE(15,6,(ROW(Tableyear1[])-ROW(INDEX(Tableyear1[],1,1))+1)/(YEAR(Tableyear1[])=YEAR(M1920)),1)),O1920-(O1920-INDEX(Table2xAcq.1[],_xlfn.AGGREGATE(15,6,(ROW(Tableyear1[])-ROW(INDEX(Tableyear1[],1,1))+1)/(YEAR(Tableyear1[])=YEAR(M1920)),1)))*$C$25,O1920+MAX($Q$2:Q1920)*$C$19),O1920)*($J1921/$J1920)</f>
        <v/>
      </c>
      <c r="P1921" s="108">
        <f t="array" ref="P1921">IF(YEAR(M1921)&lt;&gt;YEAR(M1920),IF(O1920&gt;INDEX(Table2xAcq.1[],_xlfn.AGGREGATE(15,6,(ROW(Tableyear1[])-ROW(INDEX(Tableyear1[],1,1))+1)/(YEAR(Tableyear1[])=YEAR(M1920)),1)),P1920+(O1920-INDEX(Table2xAcq.1[],_xlfn.AGGREGATE(15,6,(ROW(Tableyear1[])-ROW(INDEX(Tableyear1[],1,1))+1)/(YEAR(Tableyear1[])=YEAR(M1920)),1)))*$C$25,P1920-MAX($Q$2:Q1920)*$C$19),P1920)*(1+Tbill_YTM)^(1/52)</f>
        <v/>
      </c>
      <c r="Q1921" s="72">
        <f>SUM(N1921:P1921)</f>
        <v/>
      </c>
      <c r="R1921" s="72">
        <f>IF(YEAR(M1921)&lt;&gt;YEAR(M1920), R1920*EXP($C$20/52)+(-MAX(Q$2:Q1920)*$C$19), R1920*EXP($C$20/52))</f>
        <v/>
      </c>
      <c r="S1921" s="73">
        <f>Q1921/-R1921</f>
        <v/>
      </c>
      <c r="T1921" s="67" t="n"/>
      <c r="U1921" s="67" t="n"/>
      <c r="V1921" s="67" t="n"/>
    </row>
    <row r="1922">
      <c r="H1922" s="104" t="n">
        <v>44760</v>
      </c>
      <c r="I1922" s="105" t="n">
        <v>12396.4697265625</v>
      </c>
      <c r="J1922" s="106" t="n">
        <v>47.2935943603515</v>
      </c>
      <c r="K1922" s="107">
        <f>K1921*(1+Tbill_YTM)^(1/52)</f>
        <v/>
      </c>
      <c r="L1922" s="67" t="n"/>
      <c r="M1922" s="104" t="n">
        <v>44760</v>
      </c>
      <c r="N1922" s="108">
        <f>N1921*($I1922/$I1921)</f>
        <v/>
      </c>
      <c r="O1922" s="108">
        <f t="array" ref="O1922">IF(YEAR(M1922)&lt;&gt;YEAR(M1921),IF(O1921&gt;INDEX(Table2xAcq.1[],_xlfn.AGGREGATE(15,6,(ROW(Tableyear1[])-ROW(INDEX(Tableyear1[],1,1))+1)/(YEAR(Tableyear1[])=YEAR(M1921)),1)),O1921-(O1921-INDEX(Table2xAcq.1[],_xlfn.AGGREGATE(15,6,(ROW(Tableyear1[])-ROW(INDEX(Tableyear1[],1,1))+1)/(YEAR(Tableyear1[])=YEAR(M1921)),1)))*$C$25,O1921+MAX($Q$2:Q1921)*$C$19),O1921)*($J1922/$J1921)</f>
        <v/>
      </c>
      <c r="P1922" s="108">
        <f t="array" ref="P1922">IF(YEAR(M1922)&lt;&gt;YEAR(M1921),IF(O1921&gt;INDEX(Table2xAcq.1[],_xlfn.AGGREGATE(15,6,(ROW(Tableyear1[])-ROW(INDEX(Tableyear1[],1,1))+1)/(YEAR(Tableyear1[])=YEAR(M1921)),1)),P1921+(O1921-INDEX(Table2xAcq.1[],_xlfn.AGGREGATE(15,6,(ROW(Tableyear1[])-ROW(INDEX(Tableyear1[],1,1))+1)/(YEAR(Tableyear1[])=YEAR(M1921)),1)))*$C$25,P1921-MAX($Q$2:Q1921)*$C$19),P1921)*(1+Tbill_YTM)^(1/52)</f>
        <v/>
      </c>
      <c r="Q1922" s="72">
        <f>SUM(N1922:P1922)</f>
        <v/>
      </c>
      <c r="R1922" s="72">
        <f>IF(YEAR(M1922)&lt;&gt;YEAR(M1921), R1921*EXP($C$20/52)+(-MAX(Q$2:Q1921)*$C$19), R1921*EXP($C$20/52))</f>
        <v/>
      </c>
      <c r="S1922" s="73">
        <f>Q1922/-R1922</f>
        <v/>
      </c>
      <c r="T1922" s="67" t="n"/>
      <c r="U1922" s="67" t="n"/>
      <c r="V1922" s="67" t="n"/>
    </row>
    <row r="1923">
      <c r="H1923" s="104" t="n">
        <v>44767</v>
      </c>
      <c r="I1923" s="105" t="n">
        <v>12947.9697265625</v>
      </c>
      <c r="J1923" s="106" t="n">
        <v>51.4581222534179</v>
      </c>
      <c r="K1923" s="107">
        <f>K1922*(1+Tbill_YTM)^(1/52)</f>
        <v/>
      </c>
      <c r="L1923" s="67" t="n"/>
      <c r="M1923" s="104" t="n">
        <v>44767</v>
      </c>
      <c r="N1923" s="108">
        <f>N1922*($I1923/$I1922)</f>
        <v/>
      </c>
      <c r="O1923" s="108">
        <f t="array" ref="O1923">IF(YEAR(M1923)&lt;&gt;YEAR(M1922),IF(O1922&gt;INDEX(Table2xAcq.1[],_xlfn.AGGREGATE(15,6,(ROW(Tableyear1[])-ROW(INDEX(Tableyear1[],1,1))+1)/(YEAR(Tableyear1[])=YEAR(M1922)),1)),O1922-(O1922-INDEX(Table2xAcq.1[],_xlfn.AGGREGATE(15,6,(ROW(Tableyear1[])-ROW(INDEX(Tableyear1[],1,1))+1)/(YEAR(Tableyear1[])=YEAR(M1922)),1)))*$C$25,O1922+MAX($Q$2:Q1922)*$C$19),O1922)*($J1923/$J1922)</f>
        <v/>
      </c>
      <c r="P1923" s="108">
        <f t="array" ref="P1923">IF(YEAR(M1923)&lt;&gt;YEAR(M1922),IF(O1922&gt;INDEX(Table2xAcq.1[],_xlfn.AGGREGATE(15,6,(ROW(Tableyear1[])-ROW(INDEX(Tableyear1[],1,1))+1)/(YEAR(Tableyear1[])=YEAR(M1922)),1)),P1922+(O1922-INDEX(Table2xAcq.1[],_xlfn.AGGREGATE(15,6,(ROW(Tableyear1[])-ROW(INDEX(Tableyear1[],1,1))+1)/(YEAR(Tableyear1[])=YEAR(M1922)),1)))*$C$25,P1922-MAX($Q$2:Q1922)*$C$19),P1922)*(1+Tbill_YTM)^(1/52)</f>
        <v/>
      </c>
      <c r="Q1923" s="72">
        <f>SUM(N1923:P1923)</f>
        <v/>
      </c>
      <c r="R1923" s="72">
        <f>IF(YEAR(M1923)&lt;&gt;YEAR(M1922), R1922*EXP($C$20/52)+(-MAX(Q$2:Q1922)*$C$19), R1922*EXP($C$20/52))</f>
        <v/>
      </c>
      <c r="S1923" s="73">
        <f>Q1923/-R1923</f>
        <v/>
      </c>
      <c r="T1923" s="67" t="n"/>
      <c r="U1923" s="67" t="n"/>
      <c r="V1923" s="67" t="n"/>
    </row>
    <row r="1924">
      <c r="H1924" s="104" t="n">
        <v>44774</v>
      </c>
      <c r="I1924" s="105" t="n">
        <v>13207.6904296875</v>
      </c>
      <c r="J1924" s="106" t="n">
        <v>53.4365234375</v>
      </c>
      <c r="K1924" s="107">
        <f>K1923*(1+Tbill_YTM)^(1/52)</f>
        <v/>
      </c>
      <c r="L1924" s="67" t="n"/>
      <c r="M1924" s="104" t="n">
        <v>44774</v>
      </c>
      <c r="N1924" s="108">
        <f>N1923*($I1924/$I1923)</f>
        <v/>
      </c>
      <c r="O1924" s="108">
        <f t="array" ref="O1924">IF(YEAR(M1924)&lt;&gt;YEAR(M1923),IF(O1923&gt;INDEX(Table2xAcq.1[],_xlfn.AGGREGATE(15,6,(ROW(Tableyear1[])-ROW(INDEX(Tableyear1[],1,1))+1)/(YEAR(Tableyear1[])=YEAR(M1923)),1)),O1923-(O1923-INDEX(Table2xAcq.1[],_xlfn.AGGREGATE(15,6,(ROW(Tableyear1[])-ROW(INDEX(Tableyear1[],1,1))+1)/(YEAR(Tableyear1[])=YEAR(M1923)),1)))*$C$25,O1923+MAX($Q$2:Q1923)*$C$19),O1923)*($J1924/$J1923)</f>
        <v/>
      </c>
      <c r="P1924" s="108">
        <f t="array" ref="P1924">IF(YEAR(M1924)&lt;&gt;YEAR(M1923),IF(O1923&gt;INDEX(Table2xAcq.1[],_xlfn.AGGREGATE(15,6,(ROW(Tableyear1[])-ROW(INDEX(Tableyear1[],1,1))+1)/(YEAR(Tableyear1[])=YEAR(M1923)),1)),P1923+(O1923-INDEX(Table2xAcq.1[],_xlfn.AGGREGATE(15,6,(ROW(Tableyear1[])-ROW(INDEX(Tableyear1[],1,1))+1)/(YEAR(Tableyear1[])=YEAR(M1923)),1)))*$C$25,P1923-MAX($Q$2:Q1923)*$C$19),P1923)*(1+Tbill_YTM)^(1/52)</f>
        <v/>
      </c>
      <c r="Q1924" s="72">
        <f>SUM(N1924:P1924)</f>
        <v/>
      </c>
      <c r="R1924" s="72">
        <f>IF(YEAR(M1924)&lt;&gt;YEAR(M1923), R1923*EXP($C$20/52)+(-MAX(Q$2:Q1923)*$C$19), R1923*EXP($C$20/52))</f>
        <v/>
      </c>
      <c r="S1924" s="73">
        <f>Q1924/-R1924</f>
        <v/>
      </c>
      <c r="T1924" s="67" t="n"/>
      <c r="U1924" s="67" t="n"/>
      <c r="V1924" s="67" t="n"/>
    </row>
    <row r="1925">
      <c r="H1925" s="104" t="n">
        <v>44781</v>
      </c>
      <c r="I1925" s="105" t="n">
        <v>13565.8701171875</v>
      </c>
      <c r="J1925" s="106" t="n">
        <v>56.2755241394043</v>
      </c>
      <c r="K1925" s="107">
        <f>K1924*(1+Tbill_YTM)^(1/52)</f>
        <v/>
      </c>
      <c r="L1925" s="67" t="n"/>
      <c r="M1925" s="104" t="n">
        <v>44781</v>
      </c>
      <c r="N1925" s="108">
        <f>N1924*($I1925/$I1924)</f>
        <v/>
      </c>
      <c r="O1925" s="108">
        <f t="array" ref="O1925">IF(YEAR(M1925)&lt;&gt;YEAR(M1924),IF(O1924&gt;INDEX(Table2xAcq.1[],_xlfn.AGGREGATE(15,6,(ROW(Tableyear1[])-ROW(INDEX(Tableyear1[],1,1))+1)/(YEAR(Tableyear1[])=YEAR(M1924)),1)),O1924-(O1924-INDEX(Table2xAcq.1[],_xlfn.AGGREGATE(15,6,(ROW(Tableyear1[])-ROW(INDEX(Tableyear1[],1,1))+1)/(YEAR(Tableyear1[])=YEAR(M1924)),1)))*$C$25,O1924+MAX($Q$2:Q1924)*$C$19),O1924)*($J1925/$J1924)</f>
        <v/>
      </c>
      <c r="P1925" s="108">
        <f t="array" ref="P1925">IF(YEAR(M1925)&lt;&gt;YEAR(M1924),IF(O1924&gt;INDEX(Table2xAcq.1[],_xlfn.AGGREGATE(15,6,(ROW(Tableyear1[])-ROW(INDEX(Tableyear1[],1,1))+1)/(YEAR(Tableyear1[])=YEAR(M1924)),1)),P1924+(O1924-INDEX(Table2xAcq.1[],_xlfn.AGGREGATE(15,6,(ROW(Tableyear1[])-ROW(INDEX(Tableyear1[],1,1))+1)/(YEAR(Tableyear1[])=YEAR(M1924)),1)))*$C$25,P1924-MAX($Q$2:Q1924)*$C$19),P1924)*(1+Tbill_YTM)^(1/52)</f>
        <v/>
      </c>
      <c r="Q1925" s="72">
        <f>SUM(N1925:P1925)</f>
        <v/>
      </c>
      <c r="R1925" s="72">
        <f>IF(YEAR(M1925)&lt;&gt;YEAR(M1924), R1924*EXP($C$20/52)+(-MAX(Q$2:Q1924)*$C$19), R1924*EXP($C$20/52))</f>
        <v/>
      </c>
      <c r="S1925" s="73">
        <f>Q1925/-R1925</f>
        <v/>
      </c>
      <c r="T1925" s="67" t="n"/>
      <c r="U1925" s="67" t="n"/>
      <c r="V1925" s="67" t="n"/>
    </row>
    <row r="1926">
      <c r="H1926" s="104" t="n">
        <v>44788</v>
      </c>
      <c r="I1926" s="105" t="n">
        <v>13242.900390625</v>
      </c>
      <c r="J1926" s="106" t="n">
        <v>53.6343650817871</v>
      </c>
      <c r="K1926" s="107">
        <f>K1925*(1+Tbill_YTM)^(1/52)</f>
        <v/>
      </c>
      <c r="L1926" s="67" t="n"/>
      <c r="M1926" s="104" t="n">
        <v>44788</v>
      </c>
      <c r="N1926" s="108">
        <f>N1925*($I1926/$I1925)</f>
        <v/>
      </c>
      <c r="O1926" s="108">
        <f t="array" ref="O1926">IF(YEAR(M1926)&lt;&gt;YEAR(M1925),IF(O1925&gt;INDEX(Table2xAcq.1[],_xlfn.AGGREGATE(15,6,(ROW(Tableyear1[])-ROW(INDEX(Tableyear1[],1,1))+1)/(YEAR(Tableyear1[])=YEAR(M1925)),1)),O1925-(O1925-INDEX(Table2xAcq.1[],_xlfn.AGGREGATE(15,6,(ROW(Tableyear1[])-ROW(INDEX(Tableyear1[],1,1))+1)/(YEAR(Tableyear1[])=YEAR(M1925)),1)))*$C$25,O1925+MAX($Q$2:Q1925)*$C$19),O1925)*($J1926/$J1925)</f>
        <v/>
      </c>
      <c r="P1926" s="108">
        <f t="array" ref="P1926">IF(YEAR(M1926)&lt;&gt;YEAR(M1925),IF(O1925&gt;INDEX(Table2xAcq.1[],_xlfn.AGGREGATE(15,6,(ROW(Tableyear1[])-ROW(INDEX(Tableyear1[],1,1))+1)/(YEAR(Tableyear1[])=YEAR(M1925)),1)),P1925+(O1925-INDEX(Table2xAcq.1[],_xlfn.AGGREGATE(15,6,(ROW(Tableyear1[])-ROW(INDEX(Tableyear1[],1,1))+1)/(YEAR(Tableyear1[])=YEAR(M1925)),1)))*$C$25,P1925-MAX($Q$2:Q1925)*$C$19),P1925)*(1+Tbill_YTM)^(1/52)</f>
        <v/>
      </c>
      <c r="Q1926" s="72">
        <f>SUM(N1926:P1926)</f>
        <v/>
      </c>
      <c r="R1926" s="72">
        <f>IF(YEAR(M1926)&lt;&gt;YEAR(M1925), R1925*EXP($C$20/52)+(-MAX(Q$2:Q1925)*$C$19), R1925*EXP($C$20/52))</f>
        <v/>
      </c>
      <c r="S1926" s="73">
        <f>Q1926/-R1926</f>
        <v/>
      </c>
      <c r="T1926" s="67" t="n"/>
      <c r="U1926" s="67" t="n"/>
      <c r="V1926" s="67" t="n"/>
    </row>
    <row r="1927">
      <c r="H1927" s="104" t="n">
        <v>44795</v>
      </c>
      <c r="I1927" s="105" t="n">
        <v>12605.169921875</v>
      </c>
      <c r="J1927" s="106" t="n">
        <v>48.4311790466308</v>
      </c>
      <c r="K1927" s="107">
        <f>K1926*(1+Tbill_YTM)^(1/52)</f>
        <v/>
      </c>
      <c r="L1927" s="67" t="n"/>
      <c r="M1927" s="104" t="n">
        <v>44795</v>
      </c>
      <c r="N1927" s="108">
        <f>N1926*($I1927/$I1926)</f>
        <v/>
      </c>
      <c r="O1927" s="108">
        <f t="array" ref="O1927">IF(YEAR(M1927)&lt;&gt;YEAR(M1926),IF(O1926&gt;INDEX(Table2xAcq.1[],_xlfn.AGGREGATE(15,6,(ROW(Tableyear1[])-ROW(INDEX(Tableyear1[],1,1))+1)/(YEAR(Tableyear1[])=YEAR(M1926)),1)),O1926-(O1926-INDEX(Table2xAcq.1[],_xlfn.AGGREGATE(15,6,(ROW(Tableyear1[])-ROW(INDEX(Tableyear1[],1,1))+1)/(YEAR(Tableyear1[])=YEAR(M1926)),1)))*$C$25,O1926+MAX($Q$2:Q1926)*$C$19),O1926)*($J1927/$J1926)</f>
        <v/>
      </c>
      <c r="P1927" s="108">
        <f t="array" ref="P1927">IF(YEAR(M1927)&lt;&gt;YEAR(M1926),IF(O1926&gt;INDEX(Table2xAcq.1[],_xlfn.AGGREGATE(15,6,(ROW(Tableyear1[])-ROW(INDEX(Tableyear1[],1,1))+1)/(YEAR(Tableyear1[])=YEAR(M1926)),1)),P1926+(O1926-INDEX(Table2xAcq.1[],_xlfn.AGGREGATE(15,6,(ROW(Tableyear1[])-ROW(INDEX(Tableyear1[],1,1))+1)/(YEAR(Tableyear1[])=YEAR(M1926)),1)))*$C$25,P1926-MAX($Q$2:Q1926)*$C$19),P1926)*(1+Tbill_YTM)^(1/52)</f>
        <v/>
      </c>
      <c r="Q1927" s="72">
        <f>SUM(N1927:P1927)</f>
        <v/>
      </c>
      <c r="R1927" s="72">
        <f>IF(YEAR(M1927)&lt;&gt;YEAR(M1926), R1926*EXP($C$20/52)+(-MAX(Q$2:Q1926)*$C$19), R1926*EXP($C$20/52))</f>
        <v/>
      </c>
      <c r="S1927" s="73">
        <f>Q1927/-R1927</f>
        <v/>
      </c>
      <c r="T1927" s="67" t="n"/>
      <c r="U1927" s="67" t="n"/>
      <c r="V1927" s="67" t="n"/>
    </row>
    <row r="1928">
      <c r="H1928" s="104" t="n">
        <v>44802</v>
      </c>
      <c r="I1928" s="105" t="n">
        <v>12098.4404296875</v>
      </c>
      <c r="J1928" s="106" t="n">
        <v>44.5831871032714</v>
      </c>
      <c r="K1928" s="107">
        <f>K1927*(1+Tbill_YTM)^(1/52)</f>
        <v/>
      </c>
      <c r="L1928" s="67" t="n"/>
      <c r="M1928" s="104" t="n">
        <v>44802</v>
      </c>
      <c r="N1928" s="108">
        <f>N1927*($I1928/$I1927)</f>
        <v/>
      </c>
      <c r="O1928" s="108">
        <f t="array" ref="O1928">IF(YEAR(M1928)&lt;&gt;YEAR(M1927),IF(O1927&gt;INDEX(Table2xAcq.1[],_xlfn.AGGREGATE(15,6,(ROW(Tableyear1[])-ROW(INDEX(Tableyear1[],1,1))+1)/(YEAR(Tableyear1[])=YEAR(M1927)),1)),O1927-(O1927-INDEX(Table2xAcq.1[],_xlfn.AGGREGATE(15,6,(ROW(Tableyear1[])-ROW(INDEX(Tableyear1[],1,1))+1)/(YEAR(Tableyear1[])=YEAR(M1927)),1)))*$C$25,O1927+MAX($Q$2:Q1927)*$C$19),O1927)*($J1928/$J1927)</f>
        <v/>
      </c>
      <c r="P1928" s="108">
        <f t="array" ref="P1928">IF(YEAR(M1928)&lt;&gt;YEAR(M1927),IF(O1927&gt;INDEX(Table2xAcq.1[],_xlfn.AGGREGATE(15,6,(ROW(Tableyear1[])-ROW(INDEX(Tableyear1[],1,1))+1)/(YEAR(Tableyear1[])=YEAR(M1927)),1)),P1927+(O1927-INDEX(Table2xAcq.1[],_xlfn.AGGREGATE(15,6,(ROW(Tableyear1[])-ROW(INDEX(Tableyear1[],1,1))+1)/(YEAR(Tableyear1[])=YEAR(M1927)),1)))*$C$25,P1927-MAX($Q$2:Q1927)*$C$19),P1927)*(1+Tbill_YTM)^(1/52)</f>
        <v/>
      </c>
      <c r="Q1928" s="72">
        <f>SUM(N1928:P1928)</f>
        <v/>
      </c>
      <c r="R1928" s="72">
        <f>IF(YEAR(M1928)&lt;&gt;YEAR(M1927), R1927*EXP($C$20/52)+(-MAX(Q$2:Q1927)*$C$19), R1927*EXP($C$20/52))</f>
        <v/>
      </c>
      <c r="S1928" s="73">
        <f>Q1928/-R1928</f>
        <v/>
      </c>
      <c r="T1928" s="67" t="n"/>
      <c r="U1928" s="67" t="n"/>
      <c r="V1928" s="67" t="n"/>
    </row>
    <row r="1929">
      <c r="H1929" s="104" t="n">
        <v>44809</v>
      </c>
      <c r="I1929" s="105" t="n">
        <v>12588.2900390625</v>
      </c>
      <c r="J1929" s="106" t="n">
        <v>48.1640892028808</v>
      </c>
      <c r="K1929" s="107">
        <f>K1928*(1+Tbill_YTM)^(1/52)</f>
        <v/>
      </c>
      <c r="L1929" s="67" t="n"/>
      <c r="M1929" s="104" t="n">
        <v>44809</v>
      </c>
      <c r="N1929" s="108">
        <f>N1928*($I1929/$I1928)</f>
        <v/>
      </c>
      <c r="O1929" s="108">
        <f t="array" ref="O1929">IF(YEAR(M1929)&lt;&gt;YEAR(M1928),IF(O1928&gt;INDEX(Table2xAcq.1[],_xlfn.AGGREGATE(15,6,(ROW(Tableyear1[])-ROW(INDEX(Tableyear1[],1,1))+1)/(YEAR(Tableyear1[])=YEAR(M1928)),1)),O1928-(O1928-INDEX(Table2xAcq.1[],_xlfn.AGGREGATE(15,6,(ROW(Tableyear1[])-ROW(INDEX(Tableyear1[],1,1))+1)/(YEAR(Tableyear1[])=YEAR(M1928)),1)))*$C$25,O1928+MAX($Q$2:Q1928)*$C$19),O1928)*($J1929/$J1928)</f>
        <v/>
      </c>
      <c r="P1929" s="108">
        <f t="array" ref="P1929">IF(YEAR(M1929)&lt;&gt;YEAR(M1928),IF(O1928&gt;INDEX(Table2xAcq.1[],_xlfn.AGGREGATE(15,6,(ROW(Tableyear1[])-ROW(INDEX(Tableyear1[],1,1))+1)/(YEAR(Tableyear1[])=YEAR(M1928)),1)),P1928+(O1928-INDEX(Table2xAcq.1[],_xlfn.AGGREGATE(15,6,(ROW(Tableyear1[])-ROW(INDEX(Tableyear1[],1,1))+1)/(YEAR(Tableyear1[])=YEAR(M1928)),1)))*$C$25,P1928-MAX($Q$2:Q1928)*$C$19),P1928)*(1+Tbill_YTM)^(1/52)</f>
        <v/>
      </c>
      <c r="Q1929" s="72">
        <f>SUM(N1929:P1929)</f>
        <v/>
      </c>
      <c r="R1929" s="72">
        <f>IF(YEAR(M1929)&lt;&gt;YEAR(M1928), R1928*EXP($C$20/52)+(-MAX(Q$2:Q1928)*$C$19), R1928*EXP($C$20/52))</f>
        <v/>
      </c>
      <c r="S1929" s="73">
        <f>Q1929/-R1929</f>
        <v/>
      </c>
      <c r="T1929" s="67" t="n"/>
      <c r="U1929" s="67" t="n"/>
      <c r="V1929" s="67" t="n"/>
    </row>
    <row r="1930">
      <c r="H1930" s="104" t="n">
        <v>44816</v>
      </c>
      <c r="I1930" s="105" t="n">
        <v>11861.3798828125</v>
      </c>
      <c r="J1930" s="106" t="n">
        <v>42.5256614685058</v>
      </c>
      <c r="K1930" s="107">
        <f>K1929*(1+Tbill_YTM)^(1/52)</f>
        <v/>
      </c>
      <c r="L1930" s="67" t="n"/>
      <c r="M1930" s="104" t="n">
        <v>44816</v>
      </c>
      <c r="N1930" s="108">
        <f>N1929*($I1930/$I1929)</f>
        <v/>
      </c>
      <c r="O1930" s="108">
        <f t="array" ref="O1930">IF(YEAR(M1930)&lt;&gt;YEAR(M1929),IF(O1929&gt;INDEX(Table2xAcq.1[],_xlfn.AGGREGATE(15,6,(ROW(Tableyear1[])-ROW(INDEX(Tableyear1[],1,1))+1)/(YEAR(Tableyear1[])=YEAR(M1929)),1)),O1929-(O1929-INDEX(Table2xAcq.1[],_xlfn.AGGREGATE(15,6,(ROW(Tableyear1[])-ROW(INDEX(Tableyear1[],1,1))+1)/(YEAR(Tableyear1[])=YEAR(M1929)),1)))*$C$25,O1929+MAX($Q$2:Q1929)*$C$19),O1929)*($J1930/$J1929)</f>
        <v/>
      </c>
      <c r="P1930" s="108">
        <f t="array" ref="P1930">IF(YEAR(M1930)&lt;&gt;YEAR(M1929),IF(O1929&gt;INDEX(Table2xAcq.1[],_xlfn.AGGREGATE(15,6,(ROW(Tableyear1[])-ROW(INDEX(Tableyear1[],1,1))+1)/(YEAR(Tableyear1[])=YEAR(M1929)),1)),P1929+(O1929-INDEX(Table2xAcq.1[],_xlfn.AGGREGATE(15,6,(ROW(Tableyear1[])-ROW(INDEX(Tableyear1[],1,1))+1)/(YEAR(Tableyear1[])=YEAR(M1929)),1)))*$C$25,P1929-MAX($Q$2:Q1929)*$C$19),P1929)*(1+Tbill_YTM)^(1/52)</f>
        <v/>
      </c>
      <c r="Q1930" s="72">
        <f>SUM(N1930:P1930)</f>
        <v/>
      </c>
      <c r="R1930" s="72">
        <f>IF(YEAR(M1930)&lt;&gt;YEAR(M1929), R1929*EXP($C$20/52)+(-MAX(Q$2:Q1929)*$C$19), R1929*EXP($C$20/52))</f>
        <v/>
      </c>
      <c r="S1930" s="73">
        <f>Q1930/-R1930</f>
        <v/>
      </c>
      <c r="T1930" s="67" t="n"/>
      <c r="U1930" s="67" t="n"/>
      <c r="V1930" s="67" t="n"/>
    </row>
    <row r="1931">
      <c r="H1931" s="104" t="n">
        <v>44823</v>
      </c>
      <c r="I1931" s="105" t="n">
        <v>11311.240234375</v>
      </c>
      <c r="J1931" s="106" t="n">
        <v>38.6578941345214</v>
      </c>
      <c r="K1931" s="107">
        <f>K1930*(1+Tbill_YTM)^(1/52)</f>
        <v/>
      </c>
      <c r="L1931" s="67" t="n"/>
      <c r="M1931" s="104" t="n">
        <v>44823</v>
      </c>
      <c r="N1931" s="108">
        <f>N1930*($I1931/$I1930)</f>
        <v/>
      </c>
      <c r="O1931" s="108">
        <f t="array" ref="O1931">IF(YEAR(M1931)&lt;&gt;YEAR(M1930),IF(O1930&gt;INDEX(Table2xAcq.1[],_xlfn.AGGREGATE(15,6,(ROW(Tableyear1[])-ROW(INDEX(Tableyear1[],1,1))+1)/(YEAR(Tableyear1[])=YEAR(M1930)),1)),O1930-(O1930-INDEX(Table2xAcq.1[],_xlfn.AGGREGATE(15,6,(ROW(Tableyear1[])-ROW(INDEX(Tableyear1[],1,1))+1)/(YEAR(Tableyear1[])=YEAR(M1930)),1)))*$C$25,O1930+MAX($Q$2:Q1930)*$C$19),O1930)*($J1931/$J1930)</f>
        <v/>
      </c>
      <c r="P1931" s="108">
        <f t="array" ref="P1931">IF(YEAR(M1931)&lt;&gt;YEAR(M1930),IF(O1930&gt;INDEX(Table2xAcq.1[],_xlfn.AGGREGATE(15,6,(ROW(Tableyear1[])-ROW(INDEX(Tableyear1[],1,1))+1)/(YEAR(Tableyear1[])=YEAR(M1930)),1)),P1930+(O1930-INDEX(Table2xAcq.1[],_xlfn.AGGREGATE(15,6,(ROW(Tableyear1[])-ROW(INDEX(Tableyear1[],1,1))+1)/(YEAR(Tableyear1[])=YEAR(M1930)),1)))*$C$25,P1930-MAX($Q$2:Q1930)*$C$19),P1930)*(1+Tbill_YTM)^(1/52)</f>
        <v/>
      </c>
      <c r="Q1931" s="72">
        <f>SUM(N1931:P1931)</f>
        <v/>
      </c>
      <c r="R1931" s="72">
        <f>IF(YEAR(M1931)&lt;&gt;YEAR(M1930), R1930*EXP($C$20/52)+(-MAX(Q$2:Q1930)*$C$19), R1930*EXP($C$20/52))</f>
        <v/>
      </c>
      <c r="S1931" s="73">
        <f>Q1931/-R1931</f>
        <v/>
      </c>
      <c r="T1931" s="67" t="n"/>
      <c r="U1931" s="67" t="n"/>
      <c r="V1931" s="67" t="n"/>
    </row>
    <row r="1932">
      <c r="H1932" s="104" t="n">
        <v>44830</v>
      </c>
      <c r="I1932" s="105" t="n">
        <v>10971.2197265625</v>
      </c>
      <c r="J1932" s="106" t="n">
        <v>36.2640342712402</v>
      </c>
      <c r="K1932" s="107">
        <f>K1931*(1+Tbill_YTM)^(1/52)</f>
        <v/>
      </c>
      <c r="L1932" s="67" t="n"/>
      <c r="M1932" s="104" t="n">
        <v>44830</v>
      </c>
      <c r="N1932" s="108">
        <f>N1931*($I1932/$I1931)</f>
        <v/>
      </c>
      <c r="O1932" s="108">
        <f t="array" ref="O1932">IF(YEAR(M1932)&lt;&gt;YEAR(M1931),IF(O1931&gt;INDEX(Table2xAcq.1[],_xlfn.AGGREGATE(15,6,(ROW(Tableyear1[])-ROW(INDEX(Tableyear1[],1,1))+1)/(YEAR(Tableyear1[])=YEAR(M1931)),1)),O1931-(O1931-INDEX(Table2xAcq.1[],_xlfn.AGGREGATE(15,6,(ROW(Tableyear1[])-ROW(INDEX(Tableyear1[],1,1))+1)/(YEAR(Tableyear1[])=YEAR(M1931)),1)))*$C$25,O1931+MAX($Q$2:Q1931)*$C$19),O1931)*($J1932/$J1931)</f>
        <v/>
      </c>
      <c r="P1932" s="108">
        <f t="array" ref="P1932">IF(YEAR(M1932)&lt;&gt;YEAR(M1931),IF(O1931&gt;INDEX(Table2xAcq.1[],_xlfn.AGGREGATE(15,6,(ROW(Tableyear1[])-ROW(INDEX(Tableyear1[],1,1))+1)/(YEAR(Tableyear1[])=YEAR(M1931)),1)),P1931+(O1931-INDEX(Table2xAcq.1[],_xlfn.AGGREGATE(15,6,(ROW(Tableyear1[])-ROW(INDEX(Tableyear1[],1,1))+1)/(YEAR(Tableyear1[])=YEAR(M1931)),1)))*$C$25,P1931-MAX($Q$2:Q1931)*$C$19),P1931)*(1+Tbill_YTM)^(1/52)</f>
        <v/>
      </c>
      <c r="Q1932" s="72">
        <f>SUM(N1932:P1932)</f>
        <v/>
      </c>
      <c r="R1932" s="72">
        <f>IF(YEAR(M1932)&lt;&gt;YEAR(M1931), R1931*EXP($C$20/52)+(-MAX(Q$2:Q1931)*$C$19), R1931*EXP($C$20/52))</f>
        <v/>
      </c>
      <c r="S1932" s="73">
        <f>Q1932/-R1932</f>
        <v/>
      </c>
      <c r="T1932" s="67" t="n"/>
      <c r="U1932" s="67" t="n"/>
      <c r="V1932" s="67" t="n"/>
    </row>
    <row r="1933">
      <c r="H1933" s="104" t="n">
        <v>44837</v>
      </c>
      <c r="I1933" s="105" t="n">
        <v>11039.4697265625</v>
      </c>
      <c r="J1933" s="106" t="n">
        <v>36.6102485656738</v>
      </c>
      <c r="K1933" s="107">
        <f>K1932*(1+Tbill_YTM)^(1/52)</f>
        <v/>
      </c>
      <c r="L1933" s="67" t="n"/>
      <c r="M1933" s="104" t="n">
        <v>44837</v>
      </c>
      <c r="N1933" s="108">
        <f>N1932*($I1933/$I1932)</f>
        <v/>
      </c>
      <c r="O1933" s="108">
        <f t="array" ref="O1933">IF(YEAR(M1933)&lt;&gt;YEAR(M1932),IF(O1932&gt;INDEX(Table2xAcq.1[],_xlfn.AGGREGATE(15,6,(ROW(Tableyear1[])-ROW(INDEX(Tableyear1[],1,1))+1)/(YEAR(Tableyear1[])=YEAR(M1932)),1)),O1932-(O1932-INDEX(Table2xAcq.1[],_xlfn.AGGREGATE(15,6,(ROW(Tableyear1[])-ROW(INDEX(Tableyear1[],1,1))+1)/(YEAR(Tableyear1[])=YEAR(M1932)),1)))*$C$25,O1932+MAX($Q$2:Q1932)*$C$19),O1932)*($J1933/$J1932)</f>
        <v/>
      </c>
      <c r="P1933" s="108">
        <f t="array" ref="P1933">IF(YEAR(M1933)&lt;&gt;YEAR(M1932),IF(O1932&gt;INDEX(Table2xAcq.1[],_xlfn.AGGREGATE(15,6,(ROW(Tableyear1[])-ROW(INDEX(Tableyear1[],1,1))+1)/(YEAR(Tableyear1[])=YEAR(M1932)),1)),P1932+(O1932-INDEX(Table2xAcq.1[],_xlfn.AGGREGATE(15,6,(ROW(Tableyear1[])-ROW(INDEX(Tableyear1[],1,1))+1)/(YEAR(Tableyear1[])=YEAR(M1932)),1)))*$C$25,P1932-MAX($Q$2:Q1932)*$C$19),P1932)*(1+Tbill_YTM)^(1/52)</f>
        <v/>
      </c>
      <c r="Q1933" s="72">
        <f>SUM(N1933:P1933)</f>
        <v/>
      </c>
      <c r="R1933" s="72">
        <f>IF(YEAR(M1933)&lt;&gt;YEAR(M1932), R1932*EXP($C$20/52)+(-MAX(Q$2:Q1932)*$C$19), R1932*EXP($C$20/52))</f>
        <v/>
      </c>
      <c r="S1933" s="73">
        <f>Q1933/-R1933</f>
        <v/>
      </c>
      <c r="T1933" s="67" t="n"/>
      <c r="U1933" s="67" t="n"/>
      <c r="V1933" s="67" t="n"/>
    </row>
    <row r="1934">
      <c r="H1934" s="104" t="n">
        <v>44844</v>
      </c>
      <c r="I1934" s="105" t="n">
        <v>10692.0595703125</v>
      </c>
      <c r="J1934" s="106" t="n">
        <v>34.2460594177246</v>
      </c>
      <c r="K1934" s="107">
        <f>K1933*(1+Tbill_YTM)^(1/52)</f>
        <v/>
      </c>
      <c r="L1934" s="67" t="n"/>
      <c r="M1934" s="104" t="n">
        <v>44844</v>
      </c>
      <c r="N1934" s="108">
        <f>N1933*($I1934/$I1933)</f>
        <v/>
      </c>
      <c r="O1934" s="108">
        <f t="array" ref="O1934">IF(YEAR(M1934)&lt;&gt;YEAR(M1933),IF(O1933&gt;INDEX(Table2xAcq.1[],_xlfn.AGGREGATE(15,6,(ROW(Tableyear1[])-ROW(INDEX(Tableyear1[],1,1))+1)/(YEAR(Tableyear1[])=YEAR(M1933)),1)),O1933-(O1933-INDEX(Table2xAcq.1[],_xlfn.AGGREGATE(15,6,(ROW(Tableyear1[])-ROW(INDEX(Tableyear1[],1,1))+1)/(YEAR(Tableyear1[])=YEAR(M1933)),1)))*$C$25,O1933+MAX($Q$2:Q1933)*$C$19),O1933)*($J1934/$J1933)</f>
        <v/>
      </c>
      <c r="P1934" s="108">
        <f t="array" ref="P1934">IF(YEAR(M1934)&lt;&gt;YEAR(M1933),IF(O1933&gt;INDEX(Table2xAcq.1[],_xlfn.AGGREGATE(15,6,(ROW(Tableyear1[])-ROW(INDEX(Tableyear1[],1,1))+1)/(YEAR(Tableyear1[])=YEAR(M1933)),1)),P1933+(O1933-INDEX(Table2xAcq.1[],_xlfn.AGGREGATE(15,6,(ROW(Tableyear1[])-ROW(INDEX(Tableyear1[],1,1))+1)/(YEAR(Tableyear1[])=YEAR(M1933)),1)))*$C$25,P1933-MAX($Q$2:Q1933)*$C$19),P1933)*(1+Tbill_YTM)^(1/52)</f>
        <v/>
      </c>
      <c r="Q1934" s="72">
        <f>SUM(N1934:P1934)</f>
        <v/>
      </c>
      <c r="R1934" s="72">
        <f>IF(YEAR(M1934)&lt;&gt;YEAR(M1933), R1933*EXP($C$20/52)+(-MAX(Q$2:Q1933)*$C$19), R1933*EXP($C$20/52))</f>
        <v/>
      </c>
      <c r="S1934" s="73">
        <f>Q1934/-R1934</f>
        <v/>
      </c>
      <c r="T1934" s="67" t="n"/>
      <c r="U1934" s="67" t="n"/>
      <c r="V1934" s="67" t="n"/>
    </row>
    <row r="1935">
      <c r="H1935" s="104" t="n">
        <v>44851</v>
      </c>
      <c r="I1935" s="105" t="n">
        <v>11310.330078125</v>
      </c>
      <c r="J1935" s="106" t="n">
        <v>38.1534004211425</v>
      </c>
      <c r="K1935" s="107">
        <f>K1934*(1+Tbill_YTM)^(1/52)</f>
        <v/>
      </c>
      <c r="L1935" s="67" t="n"/>
      <c r="M1935" s="104" t="n">
        <v>44851</v>
      </c>
      <c r="N1935" s="108">
        <f>N1934*($I1935/$I1934)</f>
        <v/>
      </c>
      <c r="O1935" s="108">
        <f t="array" ref="O1935">IF(YEAR(M1935)&lt;&gt;YEAR(M1934),IF(O1934&gt;INDEX(Table2xAcq.1[],_xlfn.AGGREGATE(15,6,(ROW(Tableyear1[])-ROW(INDEX(Tableyear1[],1,1))+1)/(YEAR(Tableyear1[])=YEAR(M1934)),1)),O1934-(O1934-INDEX(Table2xAcq.1[],_xlfn.AGGREGATE(15,6,(ROW(Tableyear1[])-ROW(INDEX(Tableyear1[],1,1))+1)/(YEAR(Tableyear1[])=YEAR(M1934)),1)))*$C$25,O1934+MAX($Q$2:Q1934)*$C$19),O1934)*($J1935/$J1934)</f>
        <v/>
      </c>
      <c r="P1935" s="108">
        <f t="array" ref="P1935">IF(YEAR(M1935)&lt;&gt;YEAR(M1934),IF(O1934&gt;INDEX(Table2xAcq.1[],_xlfn.AGGREGATE(15,6,(ROW(Tableyear1[])-ROW(INDEX(Tableyear1[],1,1))+1)/(YEAR(Tableyear1[])=YEAR(M1934)),1)),P1934+(O1934-INDEX(Table2xAcq.1[],_xlfn.AGGREGATE(15,6,(ROW(Tableyear1[])-ROW(INDEX(Tableyear1[],1,1))+1)/(YEAR(Tableyear1[])=YEAR(M1934)),1)))*$C$25,P1934-MAX($Q$2:Q1934)*$C$19),P1934)*(1+Tbill_YTM)^(1/52)</f>
        <v/>
      </c>
      <c r="Q1935" s="72">
        <f>SUM(N1935:P1935)</f>
        <v/>
      </c>
      <c r="R1935" s="72">
        <f>IF(YEAR(M1935)&lt;&gt;YEAR(M1934), R1934*EXP($C$20/52)+(-MAX(Q$2:Q1934)*$C$19), R1934*EXP($C$20/52))</f>
        <v/>
      </c>
      <c r="S1935" s="73">
        <f>Q1935/-R1935</f>
        <v/>
      </c>
      <c r="T1935" s="67" t="n"/>
      <c r="U1935" s="67" t="n"/>
      <c r="V1935" s="67" t="n"/>
    </row>
    <row r="1936">
      <c r="H1936" s="104" t="n">
        <v>44858</v>
      </c>
      <c r="I1936" s="105" t="n">
        <v>11546.2099609375</v>
      </c>
      <c r="J1936" s="106" t="n">
        <v>39.6273040771484</v>
      </c>
      <c r="K1936" s="107">
        <f>K1935*(1+Tbill_YTM)^(1/52)</f>
        <v/>
      </c>
      <c r="L1936" s="67" t="n"/>
      <c r="M1936" s="104" t="n">
        <v>44858</v>
      </c>
      <c r="N1936" s="108">
        <f>N1935*($I1936/$I1935)</f>
        <v/>
      </c>
      <c r="O1936" s="108">
        <f t="array" ref="O1936">IF(YEAR(M1936)&lt;&gt;YEAR(M1935),IF(O1935&gt;INDEX(Table2xAcq.1[],_xlfn.AGGREGATE(15,6,(ROW(Tableyear1[])-ROW(INDEX(Tableyear1[],1,1))+1)/(YEAR(Tableyear1[])=YEAR(M1935)),1)),O1935-(O1935-INDEX(Table2xAcq.1[],_xlfn.AGGREGATE(15,6,(ROW(Tableyear1[])-ROW(INDEX(Tableyear1[],1,1))+1)/(YEAR(Tableyear1[])=YEAR(M1935)),1)))*$C$25,O1935+MAX($Q$2:Q1935)*$C$19),O1935)*($J1936/$J1935)</f>
        <v/>
      </c>
      <c r="P1936" s="108">
        <f t="array" ref="P1936">IF(YEAR(M1936)&lt;&gt;YEAR(M1935),IF(O1935&gt;INDEX(Table2xAcq.1[],_xlfn.AGGREGATE(15,6,(ROW(Tableyear1[])-ROW(INDEX(Tableyear1[],1,1))+1)/(YEAR(Tableyear1[])=YEAR(M1935)),1)),P1935+(O1935-INDEX(Table2xAcq.1[],_xlfn.AGGREGATE(15,6,(ROW(Tableyear1[])-ROW(INDEX(Tableyear1[],1,1))+1)/(YEAR(Tableyear1[])=YEAR(M1935)),1)))*$C$25,P1935-MAX($Q$2:Q1935)*$C$19),P1935)*(1+Tbill_YTM)^(1/52)</f>
        <v/>
      </c>
      <c r="Q1936" s="72">
        <f>SUM(N1936:P1936)</f>
        <v/>
      </c>
      <c r="R1936" s="72">
        <f>IF(YEAR(M1936)&lt;&gt;YEAR(M1935), R1935*EXP($C$20/52)+(-MAX(Q$2:Q1935)*$C$19), R1935*EXP($C$20/52))</f>
        <v/>
      </c>
      <c r="S1936" s="73">
        <f>Q1936/-R1936</f>
        <v/>
      </c>
      <c r="T1936" s="67" t="n"/>
      <c r="U1936" s="67" t="n"/>
      <c r="V1936" s="67" t="n"/>
    </row>
    <row r="1937">
      <c r="H1937" s="104" t="n">
        <v>44865</v>
      </c>
      <c r="I1937" s="105" t="n">
        <v>10857.0302734375</v>
      </c>
      <c r="J1937" s="106" t="n">
        <v>34.9879608154296</v>
      </c>
      <c r="K1937" s="107">
        <f>K1936*(1+Tbill_YTM)^(1/52)</f>
        <v/>
      </c>
      <c r="L1937" s="67" t="n"/>
      <c r="M1937" s="104" t="n">
        <v>44865</v>
      </c>
      <c r="N1937" s="108">
        <f>N1936*($I1937/$I1936)</f>
        <v/>
      </c>
      <c r="O1937" s="108">
        <f t="array" ref="O1937">IF(YEAR(M1937)&lt;&gt;YEAR(M1936),IF(O1936&gt;INDEX(Table2xAcq.1[],_xlfn.AGGREGATE(15,6,(ROW(Tableyear1[])-ROW(INDEX(Tableyear1[],1,1))+1)/(YEAR(Tableyear1[])=YEAR(M1936)),1)),O1936-(O1936-INDEX(Table2xAcq.1[],_xlfn.AGGREGATE(15,6,(ROW(Tableyear1[])-ROW(INDEX(Tableyear1[],1,1))+1)/(YEAR(Tableyear1[])=YEAR(M1936)),1)))*$C$25,O1936+MAX($Q$2:Q1936)*$C$19),O1936)*($J1937/$J1936)</f>
        <v/>
      </c>
      <c r="P1937" s="108">
        <f t="array" ref="P1937">IF(YEAR(M1937)&lt;&gt;YEAR(M1936),IF(O1936&gt;INDEX(Table2xAcq.1[],_xlfn.AGGREGATE(15,6,(ROW(Tableyear1[])-ROW(INDEX(Tableyear1[],1,1))+1)/(YEAR(Tableyear1[])=YEAR(M1936)),1)),P1936+(O1936-INDEX(Table2xAcq.1[],_xlfn.AGGREGATE(15,6,(ROW(Tableyear1[])-ROW(INDEX(Tableyear1[],1,1))+1)/(YEAR(Tableyear1[])=YEAR(M1936)),1)))*$C$25,P1936-MAX($Q$2:Q1936)*$C$19),P1936)*(1+Tbill_YTM)^(1/52)</f>
        <v/>
      </c>
      <c r="Q1937" s="72">
        <f>SUM(N1937:P1937)</f>
        <v/>
      </c>
      <c r="R1937" s="72">
        <f>IF(YEAR(M1937)&lt;&gt;YEAR(M1936), R1936*EXP($C$20/52)+(-MAX(Q$2:Q1936)*$C$19), R1936*EXP($C$20/52))</f>
        <v/>
      </c>
      <c r="S1937" s="73">
        <f>Q1937/-R1937</f>
        <v/>
      </c>
      <c r="T1937" s="67" t="n"/>
      <c r="U1937" s="67" t="n"/>
      <c r="V1937" s="67" t="n"/>
    </row>
    <row r="1938">
      <c r="H1938" s="104" t="n">
        <v>44872</v>
      </c>
      <c r="I1938" s="105" t="n">
        <v>11817.009765625</v>
      </c>
      <c r="J1938" s="106" t="n">
        <v>41.1111068725585</v>
      </c>
      <c r="K1938" s="107">
        <f>K1937*(1+Tbill_YTM)^(1/52)</f>
        <v/>
      </c>
      <c r="L1938" s="67" t="n"/>
      <c r="M1938" s="104" t="n">
        <v>44872</v>
      </c>
      <c r="N1938" s="108">
        <f>N1937*($I1938/$I1937)</f>
        <v/>
      </c>
      <c r="O1938" s="108">
        <f t="array" ref="O1938">IF(YEAR(M1938)&lt;&gt;YEAR(M1937),IF(O1937&gt;INDEX(Table2xAcq.1[],_xlfn.AGGREGATE(15,6,(ROW(Tableyear1[])-ROW(INDEX(Tableyear1[],1,1))+1)/(YEAR(Tableyear1[])=YEAR(M1937)),1)),O1937-(O1937-INDEX(Table2xAcq.1[],_xlfn.AGGREGATE(15,6,(ROW(Tableyear1[])-ROW(INDEX(Tableyear1[],1,1))+1)/(YEAR(Tableyear1[])=YEAR(M1937)),1)))*$C$25,O1937+MAX($Q$2:Q1937)*$C$19),O1937)*($J1938/$J1937)</f>
        <v/>
      </c>
      <c r="P1938" s="108">
        <f t="array" ref="P1938">IF(YEAR(M1938)&lt;&gt;YEAR(M1937),IF(O1937&gt;INDEX(Table2xAcq.1[],_xlfn.AGGREGATE(15,6,(ROW(Tableyear1[])-ROW(INDEX(Tableyear1[],1,1))+1)/(YEAR(Tableyear1[])=YEAR(M1937)),1)),P1937+(O1937-INDEX(Table2xAcq.1[],_xlfn.AGGREGATE(15,6,(ROW(Tableyear1[])-ROW(INDEX(Tableyear1[],1,1))+1)/(YEAR(Tableyear1[])=YEAR(M1937)),1)))*$C$25,P1937-MAX($Q$2:Q1937)*$C$19),P1937)*(1+Tbill_YTM)^(1/52)</f>
        <v/>
      </c>
      <c r="Q1938" s="72">
        <f>SUM(N1938:P1938)</f>
        <v/>
      </c>
      <c r="R1938" s="72">
        <f>IF(YEAR(M1938)&lt;&gt;YEAR(M1937), R1937*EXP($C$20/52)+(-MAX(Q$2:Q1937)*$C$19), R1937*EXP($C$20/52))</f>
        <v/>
      </c>
      <c r="S1938" s="73">
        <f>Q1938/-R1938</f>
        <v/>
      </c>
      <c r="T1938" s="67" t="n"/>
      <c r="U1938" s="67" t="n"/>
      <c r="V1938" s="67" t="n"/>
    </row>
    <row r="1939">
      <c r="H1939" s="104" t="n">
        <v>44879</v>
      </c>
      <c r="I1939" s="105" t="n">
        <v>11677.01953125</v>
      </c>
      <c r="J1939" s="106" t="n">
        <v>40.1515884399414</v>
      </c>
      <c r="K1939" s="107">
        <f>K1938*(1+Tbill_YTM)^(1/52)</f>
        <v/>
      </c>
      <c r="L1939" s="67" t="n"/>
      <c r="M1939" s="104" t="n">
        <v>44879</v>
      </c>
      <c r="N1939" s="108">
        <f>N1938*($I1939/$I1938)</f>
        <v/>
      </c>
      <c r="O1939" s="108">
        <f t="array" ref="O1939">IF(YEAR(M1939)&lt;&gt;YEAR(M1938),IF(O1938&gt;INDEX(Table2xAcq.1[],_xlfn.AGGREGATE(15,6,(ROW(Tableyear1[])-ROW(INDEX(Tableyear1[],1,1))+1)/(YEAR(Tableyear1[])=YEAR(M1938)),1)),O1938-(O1938-INDEX(Table2xAcq.1[],_xlfn.AGGREGATE(15,6,(ROW(Tableyear1[])-ROW(INDEX(Tableyear1[],1,1))+1)/(YEAR(Tableyear1[])=YEAR(M1938)),1)))*$C$25,O1938+MAX($Q$2:Q1938)*$C$19),O1938)*($J1939/$J1938)</f>
        <v/>
      </c>
      <c r="P1939" s="108">
        <f t="array" ref="P1939">IF(YEAR(M1939)&lt;&gt;YEAR(M1938),IF(O1938&gt;INDEX(Table2xAcq.1[],_xlfn.AGGREGATE(15,6,(ROW(Tableyear1[])-ROW(INDEX(Tableyear1[],1,1))+1)/(YEAR(Tableyear1[])=YEAR(M1938)),1)),P1938+(O1938-INDEX(Table2xAcq.1[],_xlfn.AGGREGATE(15,6,(ROW(Tableyear1[])-ROW(INDEX(Tableyear1[],1,1))+1)/(YEAR(Tableyear1[])=YEAR(M1938)),1)))*$C$25,P1938-MAX($Q$2:Q1938)*$C$19),P1938)*(1+Tbill_YTM)^(1/52)</f>
        <v/>
      </c>
      <c r="Q1939" s="72">
        <f>SUM(N1939:P1939)</f>
        <v/>
      </c>
      <c r="R1939" s="72">
        <f>IF(YEAR(M1939)&lt;&gt;YEAR(M1938), R1938*EXP($C$20/52)+(-MAX(Q$2:Q1938)*$C$19), R1938*EXP($C$20/52))</f>
        <v/>
      </c>
      <c r="S1939" s="73">
        <f>Q1939/-R1939</f>
        <v/>
      </c>
      <c r="T1939" s="67" t="n"/>
      <c r="U1939" s="67" t="n"/>
      <c r="V1939" s="67" t="n"/>
    </row>
    <row r="1940">
      <c r="H1940" s="104" t="n">
        <v>44886</v>
      </c>
      <c r="I1940" s="105" t="n">
        <v>11756.0302734375</v>
      </c>
      <c r="J1940" s="106" t="n">
        <v>40.675853729248</v>
      </c>
      <c r="K1940" s="107">
        <f>K1939*(1+Tbill_YTM)^(1/52)</f>
        <v/>
      </c>
      <c r="L1940" s="67" t="n"/>
      <c r="M1940" s="104" t="n">
        <v>44886</v>
      </c>
      <c r="N1940" s="108">
        <f>N1939*($I1940/$I1939)</f>
        <v/>
      </c>
      <c r="O1940" s="108">
        <f t="array" ref="O1940">IF(YEAR(M1940)&lt;&gt;YEAR(M1939),IF(O1939&gt;INDEX(Table2xAcq.1[],_xlfn.AGGREGATE(15,6,(ROW(Tableyear1[])-ROW(INDEX(Tableyear1[],1,1))+1)/(YEAR(Tableyear1[])=YEAR(M1939)),1)),O1939-(O1939-INDEX(Table2xAcq.1[],_xlfn.AGGREGATE(15,6,(ROW(Tableyear1[])-ROW(INDEX(Tableyear1[],1,1))+1)/(YEAR(Tableyear1[])=YEAR(M1939)),1)))*$C$25,O1939+MAX($Q$2:Q1939)*$C$19),O1939)*($J1940/$J1939)</f>
        <v/>
      </c>
      <c r="P1940" s="108">
        <f t="array" ref="P1940">IF(YEAR(M1940)&lt;&gt;YEAR(M1939),IF(O1939&gt;INDEX(Table2xAcq.1[],_xlfn.AGGREGATE(15,6,(ROW(Tableyear1[])-ROW(INDEX(Tableyear1[],1,1))+1)/(YEAR(Tableyear1[])=YEAR(M1939)),1)),P1939+(O1939-INDEX(Table2xAcq.1[],_xlfn.AGGREGATE(15,6,(ROW(Tableyear1[])-ROW(INDEX(Tableyear1[],1,1))+1)/(YEAR(Tableyear1[])=YEAR(M1939)),1)))*$C$25,P1939-MAX($Q$2:Q1939)*$C$19),P1939)*(1+Tbill_YTM)^(1/52)</f>
        <v/>
      </c>
      <c r="Q1940" s="72">
        <f>SUM(N1940:P1940)</f>
        <v/>
      </c>
      <c r="R1940" s="72">
        <f>IF(YEAR(M1940)&lt;&gt;YEAR(M1939), R1939*EXP($C$20/52)+(-MAX(Q$2:Q1939)*$C$19), R1939*EXP($C$20/52))</f>
        <v/>
      </c>
      <c r="S1940" s="73">
        <f>Q1940/-R1940</f>
        <v/>
      </c>
      <c r="T1940" s="67" t="n"/>
      <c r="U1940" s="67" t="n"/>
      <c r="V1940" s="67" t="n"/>
    </row>
    <row r="1941">
      <c r="H1941" s="104" t="n">
        <v>44893</v>
      </c>
      <c r="I1941" s="105" t="n">
        <v>11994.259765625</v>
      </c>
      <c r="J1941" s="106" t="n">
        <v>42.1794395446777</v>
      </c>
      <c r="K1941" s="107">
        <f>K1940*(1+Tbill_YTM)^(1/52)</f>
        <v/>
      </c>
      <c r="L1941" s="67" t="n"/>
      <c r="M1941" s="104" t="n">
        <v>44893</v>
      </c>
      <c r="N1941" s="108">
        <f>N1940*($I1941/$I1940)</f>
        <v/>
      </c>
      <c r="O1941" s="108">
        <f t="array" ref="O1941">IF(YEAR(M1941)&lt;&gt;YEAR(M1940),IF(O1940&gt;INDEX(Table2xAcq.1[],_xlfn.AGGREGATE(15,6,(ROW(Tableyear1[])-ROW(INDEX(Tableyear1[],1,1))+1)/(YEAR(Tableyear1[])=YEAR(M1940)),1)),O1940-(O1940-INDEX(Table2xAcq.1[],_xlfn.AGGREGATE(15,6,(ROW(Tableyear1[])-ROW(INDEX(Tableyear1[],1,1))+1)/(YEAR(Tableyear1[])=YEAR(M1940)),1)))*$C$25,O1940+MAX($Q$2:Q1940)*$C$19),O1940)*($J1941/$J1940)</f>
        <v/>
      </c>
      <c r="P1941" s="108">
        <f t="array" ref="P1941">IF(YEAR(M1941)&lt;&gt;YEAR(M1940),IF(O1940&gt;INDEX(Table2xAcq.1[],_xlfn.AGGREGATE(15,6,(ROW(Tableyear1[])-ROW(INDEX(Tableyear1[],1,1))+1)/(YEAR(Tableyear1[])=YEAR(M1940)),1)),P1940+(O1940-INDEX(Table2xAcq.1[],_xlfn.AGGREGATE(15,6,(ROW(Tableyear1[])-ROW(INDEX(Tableyear1[],1,1))+1)/(YEAR(Tableyear1[])=YEAR(M1940)),1)))*$C$25,P1940-MAX($Q$2:Q1940)*$C$19),P1940)*(1+Tbill_YTM)^(1/52)</f>
        <v/>
      </c>
      <c r="Q1941" s="72">
        <f>SUM(N1941:P1941)</f>
        <v/>
      </c>
      <c r="R1941" s="72">
        <f>IF(YEAR(M1941)&lt;&gt;YEAR(M1940), R1940*EXP($C$20/52)+(-MAX(Q$2:Q1940)*$C$19), R1940*EXP($C$20/52))</f>
        <v/>
      </c>
      <c r="S1941" s="73">
        <f>Q1941/-R1941</f>
        <v/>
      </c>
      <c r="T1941" s="67" t="n"/>
      <c r="U1941" s="67" t="n"/>
      <c r="V1941" s="67" t="n"/>
    </row>
    <row r="1942">
      <c r="H1942" s="104" t="n">
        <v>44900</v>
      </c>
      <c r="I1942" s="105" t="n">
        <v>11563.330078125</v>
      </c>
      <c r="J1942" s="106" t="n">
        <v>39.1228141784668</v>
      </c>
      <c r="K1942" s="107">
        <f>K1941*(1+Tbill_YTM)^(1/52)</f>
        <v/>
      </c>
      <c r="L1942" s="67" t="n"/>
      <c r="M1942" s="104" t="n">
        <v>44900</v>
      </c>
      <c r="N1942" s="108">
        <f>N1941*($I1942/$I1941)</f>
        <v/>
      </c>
      <c r="O1942" s="108">
        <f t="array" ref="O1942">IF(YEAR(M1942)&lt;&gt;YEAR(M1941),IF(O1941&gt;INDEX(Table2xAcq.1[],_xlfn.AGGREGATE(15,6,(ROW(Tableyear1[])-ROW(INDEX(Tableyear1[],1,1))+1)/(YEAR(Tableyear1[])=YEAR(M1941)),1)),O1941-(O1941-INDEX(Table2xAcq.1[],_xlfn.AGGREGATE(15,6,(ROW(Tableyear1[])-ROW(INDEX(Tableyear1[],1,1))+1)/(YEAR(Tableyear1[])=YEAR(M1941)),1)))*$C$25,O1941+MAX($Q$2:Q1941)*$C$19),O1941)*($J1942/$J1941)</f>
        <v/>
      </c>
      <c r="P1942" s="108">
        <f t="array" ref="P1942">IF(YEAR(M1942)&lt;&gt;YEAR(M1941),IF(O1941&gt;INDEX(Table2xAcq.1[],_xlfn.AGGREGATE(15,6,(ROW(Tableyear1[])-ROW(INDEX(Tableyear1[],1,1))+1)/(YEAR(Tableyear1[])=YEAR(M1941)),1)),P1941+(O1941-INDEX(Table2xAcq.1[],_xlfn.AGGREGATE(15,6,(ROW(Tableyear1[])-ROW(INDEX(Tableyear1[],1,1))+1)/(YEAR(Tableyear1[])=YEAR(M1941)),1)))*$C$25,P1941-MAX($Q$2:Q1941)*$C$19),P1941)*(1+Tbill_YTM)^(1/52)</f>
        <v/>
      </c>
      <c r="Q1942" s="72">
        <f>SUM(N1942:P1942)</f>
        <v/>
      </c>
      <c r="R1942" s="72">
        <f>IF(YEAR(M1942)&lt;&gt;YEAR(M1941), R1941*EXP($C$20/52)+(-MAX(Q$2:Q1941)*$C$19), R1941*EXP($C$20/52))</f>
        <v/>
      </c>
      <c r="S1942" s="73">
        <f>Q1942/-R1942</f>
        <v/>
      </c>
      <c r="T1942" s="67" t="n"/>
      <c r="U1942" s="67" t="n"/>
      <c r="V1942" s="67" t="n"/>
    </row>
    <row r="1943">
      <c r="H1943" s="104" t="n">
        <v>44907</v>
      </c>
      <c r="I1943" s="105" t="n">
        <v>11243.7197265625</v>
      </c>
      <c r="J1943" s="106" t="n">
        <v>36.8575477600097</v>
      </c>
      <c r="K1943" s="107">
        <f>K1942*(1+Tbill_YTM)^(1/52)</f>
        <v/>
      </c>
      <c r="L1943" s="67" t="n"/>
      <c r="M1943" s="104" t="n">
        <v>44907</v>
      </c>
      <c r="N1943" s="108">
        <f>N1942*($I1943/$I1942)</f>
        <v/>
      </c>
      <c r="O1943" s="108">
        <f t="array" ref="O1943">IF(YEAR(M1943)&lt;&gt;YEAR(M1942),IF(O1942&gt;INDEX(Table2xAcq.1[],_xlfn.AGGREGATE(15,6,(ROW(Tableyear1[])-ROW(INDEX(Tableyear1[],1,1))+1)/(YEAR(Tableyear1[])=YEAR(M1942)),1)),O1942-(O1942-INDEX(Table2xAcq.1[],_xlfn.AGGREGATE(15,6,(ROW(Tableyear1[])-ROW(INDEX(Tableyear1[],1,1))+1)/(YEAR(Tableyear1[])=YEAR(M1942)),1)))*$C$25,O1942+MAX($Q$2:Q1942)*$C$19),O1942)*($J1943/$J1942)</f>
        <v/>
      </c>
      <c r="P1943" s="108">
        <f t="array" ref="P1943">IF(YEAR(M1943)&lt;&gt;YEAR(M1942),IF(O1942&gt;INDEX(Table2xAcq.1[],_xlfn.AGGREGATE(15,6,(ROW(Tableyear1[])-ROW(INDEX(Tableyear1[],1,1))+1)/(YEAR(Tableyear1[])=YEAR(M1942)),1)),P1942+(O1942-INDEX(Table2xAcq.1[],_xlfn.AGGREGATE(15,6,(ROW(Tableyear1[])-ROW(INDEX(Tableyear1[],1,1))+1)/(YEAR(Tableyear1[])=YEAR(M1942)),1)))*$C$25,P1942-MAX($Q$2:Q1942)*$C$19),P1942)*(1+Tbill_YTM)^(1/52)</f>
        <v/>
      </c>
      <c r="Q1943" s="72">
        <f>SUM(N1943:P1943)</f>
        <v/>
      </c>
      <c r="R1943" s="72">
        <f>IF(YEAR(M1943)&lt;&gt;YEAR(M1942), R1942*EXP($C$20/52)+(-MAX(Q$2:Q1942)*$C$19), R1942*EXP($C$20/52))</f>
        <v/>
      </c>
      <c r="S1943" s="73">
        <f>Q1943/-R1943</f>
        <v/>
      </c>
      <c r="T1943" s="67" t="n"/>
      <c r="U1943" s="67" t="n"/>
      <c r="V1943" s="67" t="n"/>
    </row>
    <row r="1944">
      <c r="H1944" s="104" t="n">
        <v>44914</v>
      </c>
      <c r="I1944" s="105" t="n">
        <v>10985.4501953125</v>
      </c>
      <c r="J1944" s="106" t="n">
        <v>35.0473136901855</v>
      </c>
      <c r="K1944" s="107">
        <f>K1943*(1+Tbill_YTM)^(1/52)</f>
        <v/>
      </c>
      <c r="L1944" s="67" t="n"/>
      <c r="M1944" s="104" t="n">
        <v>44914</v>
      </c>
      <c r="N1944" s="108">
        <f>N1943*($I1944/$I1943)</f>
        <v/>
      </c>
      <c r="O1944" s="108">
        <f t="array" ref="O1944">IF(YEAR(M1944)&lt;&gt;YEAR(M1943),IF(O1943&gt;INDEX(Table2xAcq.1[],_xlfn.AGGREGATE(15,6,(ROW(Tableyear1[])-ROW(INDEX(Tableyear1[],1,1))+1)/(YEAR(Tableyear1[])=YEAR(M1943)),1)),O1943-(O1943-INDEX(Table2xAcq.1[],_xlfn.AGGREGATE(15,6,(ROW(Tableyear1[])-ROW(INDEX(Tableyear1[],1,1))+1)/(YEAR(Tableyear1[])=YEAR(M1943)),1)))*$C$25,O1943+MAX($Q$2:Q1943)*$C$19),O1943)*($J1944/$J1943)</f>
        <v/>
      </c>
      <c r="P1944" s="108">
        <f t="array" ref="P1944">IF(YEAR(M1944)&lt;&gt;YEAR(M1943),IF(O1943&gt;INDEX(Table2xAcq.1[],_xlfn.AGGREGATE(15,6,(ROW(Tableyear1[])-ROW(INDEX(Tableyear1[],1,1))+1)/(YEAR(Tableyear1[])=YEAR(M1943)),1)),P1943+(O1943-INDEX(Table2xAcq.1[],_xlfn.AGGREGATE(15,6,(ROW(Tableyear1[])-ROW(INDEX(Tableyear1[],1,1))+1)/(YEAR(Tableyear1[])=YEAR(M1943)),1)))*$C$25,P1943-MAX($Q$2:Q1943)*$C$19),P1943)*(1+Tbill_YTM)^(1/52)</f>
        <v/>
      </c>
      <c r="Q1944" s="72">
        <f>SUM(N1944:P1944)</f>
        <v/>
      </c>
      <c r="R1944" s="72">
        <f>IF(YEAR(M1944)&lt;&gt;YEAR(M1943), R1943*EXP($C$20/52)+(-MAX(Q$2:Q1943)*$C$19), R1943*EXP($C$20/52))</f>
        <v/>
      </c>
      <c r="S1944" s="73">
        <f>Q1944/-R1944</f>
        <v/>
      </c>
      <c r="T1944" s="67" t="n"/>
      <c r="U1944" s="67" t="n"/>
      <c r="V1944" s="67" t="n"/>
    </row>
    <row r="1945" ht="17.5" customHeight="1" s="15">
      <c r="A1945" s="4" t="n"/>
      <c r="G1945" s="110" t="inlineStr">
        <is>
          <t>year-end</t>
        </is>
      </c>
      <c r="H1945" s="111" t="n">
        <v>44921</v>
      </c>
      <c r="I1945" s="112" t="n">
        <v>10939.759765625</v>
      </c>
      <c r="J1945" s="113" t="n">
        <v>34.7633666992187</v>
      </c>
      <c r="K1945" s="114">
        <f>K1944*(1+Tbill_YTM)^(1/52)</f>
        <v/>
      </c>
      <c r="L1945" s="114" t="n"/>
      <c r="M1945" s="111" t="n">
        <v>44921</v>
      </c>
      <c r="N1945" s="118">
        <f>N1944*($I1945/$I1944)</f>
        <v/>
      </c>
      <c r="O1945" s="115">
        <f t="array" ref="O1945">IF(YEAR(M1945)&lt;&gt;YEAR(M1944),IF(O1944&gt;INDEX(Table2xAcq.1[],_xlfn.AGGREGATE(15,6,(ROW(Tableyear1[])-ROW(INDEX(Tableyear1[],1,1))+1)/(YEAR(Tableyear1[])=YEAR(M1944)),1)),O1944-(O1944-INDEX(Table2xAcq.1[],_xlfn.AGGREGATE(15,6,(ROW(Tableyear1[])-ROW(INDEX(Tableyear1[],1,1))+1)/(YEAR(Tableyear1[])=YEAR(M1944)),1)))*$C$25,O1944+MAX($Q$2:Q1944)*$C$19),O1944)*($J1945/$J1944)</f>
        <v/>
      </c>
      <c r="P1945" s="115">
        <f t="array" ref="P1945">IF(YEAR(M1945)&lt;&gt;YEAR(M1944),IF(O1944&gt;INDEX(Table2xAcq.1[],_xlfn.AGGREGATE(15,6,(ROW(Tableyear1[])-ROW(INDEX(Tableyear1[],1,1))+1)/(YEAR(Tableyear1[])=YEAR(M1944)),1)),P1944+(O1944-INDEX(Table2xAcq.1[],_xlfn.AGGREGATE(15,6,(ROW(Tableyear1[])-ROW(INDEX(Tableyear1[],1,1))+1)/(YEAR(Tableyear1[])=YEAR(M1944)),1)))*$C$25,P1944-MAX($Q$2:Q1944)*$C$19),P1944)*(1+Tbill_YTM)^(1/52)</f>
        <v/>
      </c>
      <c r="Q1945" s="116">
        <f>SUM(N1945:P1945)</f>
        <v/>
      </c>
      <c r="R1945" s="119">
        <f>IF(YEAR(M1945)&lt;&gt;YEAR(M1944), R1944*EXP($C$20/52)+(-MAX(Q$2:Q1944)*$C$19), R1944*EXP($C$20/52))</f>
        <v/>
      </c>
      <c r="S1945" s="117">
        <f>Q1945/-R1945</f>
        <v/>
      </c>
      <c r="T1945" s="110" t="n"/>
      <c r="U1945" s="110" t="n"/>
      <c r="V1945" s="110" t="n"/>
    </row>
    <row r="1946" ht="17.5" customHeight="1" s="15">
      <c r="H1946" s="104" t="n">
        <v>44928</v>
      </c>
      <c r="I1946" s="105" t="n">
        <v>11040.349609375</v>
      </c>
      <c r="J1946" s="106" t="n">
        <v>35.3189392089843</v>
      </c>
      <c r="K1946" s="107">
        <f>K1945*(1+Tbill_YTM)^(1/52)</f>
        <v/>
      </c>
      <c r="L1946" s="67" t="n"/>
      <c r="M1946" s="104" t="n">
        <v>44928</v>
      </c>
      <c r="N1946" s="108">
        <f>N1945*($I1946/$I1945)</f>
        <v/>
      </c>
      <c r="O1946" s="108">
        <f t="array" ref="O1946">IF(YEAR(M1946)&lt;&gt;YEAR(M1945),IF(O1945&gt;INDEX(Table2xAcq.1[],_xlfn.AGGREGATE(15,6,(ROW(Tableyear1[])-ROW(INDEX(Tableyear1[],1,1))+1)/(YEAR(Tableyear1[])=YEAR(M1945)),1)),O1945-(O1945-INDEX(Table2xAcq.1[],_xlfn.AGGREGATE(15,6,(ROW(Tableyear1[])-ROW(INDEX(Tableyear1[],1,1))+1)/(YEAR(Tableyear1[])=YEAR(M1945)),1)))*$C$25,O1945+MAX($Q$2:Q1945)*$C$19),O1945)*($J1946/$J1945)</f>
        <v/>
      </c>
      <c r="P1946" s="108">
        <f t="array" ref="P1946">IF(YEAR(M1946)&lt;&gt;YEAR(M1945),IF(O1945&gt;INDEX(Table2xAcq.1[],_xlfn.AGGREGATE(15,6,(ROW(Tableyear1[])-ROW(INDEX(Tableyear1[],1,1))+1)/(YEAR(Tableyear1[])=YEAR(M1945)),1)),P1945+(O1945-INDEX(Table2xAcq.1[],_xlfn.AGGREGATE(15,6,(ROW(Tableyear1[])-ROW(INDEX(Tableyear1[],1,1))+1)/(YEAR(Tableyear1[])=YEAR(M1945)),1)))*$C$25,P1945-MAX($Q$2:Q1945)*$C$19),P1945)*(1+Tbill_YTM)^(1/52)</f>
        <v/>
      </c>
      <c r="Q1946" s="72">
        <f>SUM(N1946:P1946)</f>
        <v/>
      </c>
      <c r="R1946" s="72">
        <f>IF(YEAR(M1946)&lt;&gt;YEAR(M1945), R1945*EXP($C$20/52)+(-MAX(Q$2:Q1945)*$C$19), R1945*EXP($C$20/52))</f>
        <v/>
      </c>
      <c r="S1946" s="73">
        <f>Q1946/-R1946</f>
        <v/>
      </c>
      <c r="T1946" s="67" t="n"/>
      <c r="U1946" s="67" t="n"/>
      <c r="V1946" s="67" t="n"/>
    </row>
    <row r="1947">
      <c r="H1947" s="104" t="n">
        <v>44935</v>
      </c>
      <c r="I1947" s="105" t="n">
        <v>11541.48046875</v>
      </c>
      <c r="J1947" s="106" t="n">
        <v>38.5035972595214</v>
      </c>
      <c r="K1947" s="107">
        <f>K1946*(1+Tbill_YTM)^(1/52)</f>
        <v/>
      </c>
      <c r="L1947" s="67" t="n"/>
      <c r="M1947" s="104" t="n">
        <v>44935</v>
      </c>
      <c r="N1947" s="108">
        <f>N1946*($I1947/$I1946)</f>
        <v/>
      </c>
      <c r="O1947" s="108">
        <f t="array" ref="O1947">IF(YEAR(M1947)&lt;&gt;YEAR(M1946),IF(O1946&gt;INDEX(Table2xAcq.1[],_xlfn.AGGREGATE(15,6,(ROW(Tableyear1[])-ROW(INDEX(Tableyear1[],1,1))+1)/(YEAR(Tableyear1[])=YEAR(M1946)),1)),O1946-(O1946-INDEX(Table2xAcq.1[],_xlfn.AGGREGATE(15,6,(ROW(Tableyear1[])-ROW(INDEX(Tableyear1[],1,1))+1)/(YEAR(Tableyear1[])=YEAR(M1946)),1)))*$C$25,O1946+MAX($Q$2:Q1946)*$C$19),O1946)*($J1947/$J1946)</f>
        <v/>
      </c>
      <c r="P1947" s="108">
        <f t="array" ref="P1947">IF(YEAR(M1947)&lt;&gt;YEAR(M1946),IF(O1946&gt;INDEX(Table2xAcq.1[],_xlfn.AGGREGATE(15,6,(ROW(Tableyear1[])-ROW(INDEX(Tableyear1[],1,1))+1)/(YEAR(Tableyear1[])=YEAR(M1946)),1)),P1946+(O1946-INDEX(Table2xAcq.1[],_xlfn.AGGREGATE(15,6,(ROW(Tableyear1[])-ROW(INDEX(Tableyear1[],1,1))+1)/(YEAR(Tableyear1[])=YEAR(M1946)),1)))*$C$25,P1946-MAX($Q$2:Q1946)*$C$19),P1946)*(1+Tbill_YTM)^(1/52)</f>
        <v/>
      </c>
      <c r="Q1947" s="72">
        <f>SUM(N1947:P1947)</f>
        <v/>
      </c>
      <c r="R1947" s="72">
        <f>IF(YEAR(M1947)&lt;&gt;YEAR(M1946), R1946*EXP($C$20/52)+(-MAX(Q$2:Q1946)*$C$19), R1946*EXP($C$20/52))</f>
        <v/>
      </c>
      <c r="S1947" s="73">
        <f>Q1947/-R1947</f>
        <v/>
      </c>
      <c r="T1947" s="67" t="n"/>
      <c r="U1947" s="67" t="n"/>
      <c r="V1947" s="67" t="n"/>
    </row>
    <row r="1948">
      <c r="H1948" s="104" t="n">
        <v>44942</v>
      </c>
      <c r="I1948" s="105" t="n">
        <v>11619.0302734375</v>
      </c>
      <c r="J1948" s="106" t="n">
        <v>38.9500465393066</v>
      </c>
      <c r="K1948" s="107">
        <f>K1947*(1+Tbill_YTM)^(1/52)</f>
        <v/>
      </c>
      <c r="L1948" s="67" t="n"/>
      <c r="M1948" s="104" t="n">
        <v>44942</v>
      </c>
      <c r="N1948" s="108">
        <f>N1947*($I1948/$I1947)</f>
        <v/>
      </c>
      <c r="O1948" s="108">
        <f t="array" ref="O1948">IF(YEAR(M1948)&lt;&gt;YEAR(M1947),IF(O1947&gt;INDEX(Table2xAcq.1[],_xlfn.AGGREGATE(15,6,(ROW(Tableyear1[])-ROW(INDEX(Tableyear1[],1,1))+1)/(YEAR(Tableyear1[])=YEAR(M1947)),1)),O1947-(O1947-INDEX(Table2xAcq.1[],_xlfn.AGGREGATE(15,6,(ROW(Tableyear1[])-ROW(INDEX(Tableyear1[],1,1))+1)/(YEAR(Tableyear1[])=YEAR(M1947)),1)))*$C$25,O1947+MAX($Q$2:Q1947)*$C$19),O1947)*($J1948/$J1947)</f>
        <v/>
      </c>
      <c r="P1948" s="108">
        <f t="array" ref="P1948">IF(YEAR(M1948)&lt;&gt;YEAR(M1947),IF(O1947&gt;INDEX(Table2xAcq.1[],_xlfn.AGGREGATE(15,6,(ROW(Tableyear1[])-ROW(INDEX(Tableyear1[],1,1))+1)/(YEAR(Tableyear1[])=YEAR(M1947)),1)),P1947+(O1947-INDEX(Table2xAcq.1[],_xlfn.AGGREGATE(15,6,(ROW(Tableyear1[])-ROW(INDEX(Tableyear1[],1,1))+1)/(YEAR(Tableyear1[])=YEAR(M1947)),1)))*$C$25,P1947-MAX($Q$2:Q1947)*$C$19),P1947)*(1+Tbill_YTM)^(1/52)</f>
        <v/>
      </c>
      <c r="Q1948" s="72">
        <f>SUM(N1948:P1948)</f>
        <v/>
      </c>
      <c r="R1948" s="72">
        <f>IF(YEAR(M1948)&lt;&gt;YEAR(M1947), R1947*EXP($C$20/52)+(-MAX(Q$2:Q1947)*$C$19), R1947*EXP($C$20/52))</f>
        <v/>
      </c>
      <c r="S1948" s="73">
        <f>Q1948/-R1948</f>
        <v/>
      </c>
      <c r="T1948" s="67" t="n"/>
      <c r="U1948" s="67" t="n"/>
      <c r="V1948" s="67" t="n"/>
    </row>
    <row r="1949">
      <c r="H1949" s="104" t="n">
        <v>44949</v>
      </c>
      <c r="I1949" s="105" t="n">
        <v>12166.599609375</v>
      </c>
      <c r="J1949" s="106" t="n">
        <v>42.6307563781738</v>
      </c>
      <c r="K1949" s="107">
        <f>K1948*(1+Tbill_YTM)^(1/52)</f>
        <v/>
      </c>
      <c r="L1949" s="67" t="n"/>
      <c r="M1949" s="104" t="n">
        <v>44949</v>
      </c>
      <c r="N1949" s="108">
        <f>N1948*($I1949/$I1948)</f>
        <v/>
      </c>
      <c r="O1949" s="108">
        <f t="array" ref="O1949">IF(YEAR(M1949)&lt;&gt;YEAR(M1948),IF(O1948&gt;INDEX(Table2xAcq.1[],_xlfn.AGGREGATE(15,6,(ROW(Tableyear1[])-ROW(INDEX(Tableyear1[],1,1))+1)/(YEAR(Tableyear1[])=YEAR(M1948)),1)),O1948-(O1948-INDEX(Table2xAcq.1[],_xlfn.AGGREGATE(15,6,(ROW(Tableyear1[])-ROW(INDEX(Tableyear1[],1,1))+1)/(YEAR(Tableyear1[])=YEAR(M1948)),1)))*$C$25,O1948+MAX($Q$2:Q1948)*$C$19),O1948)*($J1949/$J1948)</f>
        <v/>
      </c>
      <c r="P1949" s="108">
        <f t="array" ref="P1949">IF(YEAR(M1949)&lt;&gt;YEAR(M1948),IF(O1948&gt;INDEX(Table2xAcq.1[],_xlfn.AGGREGATE(15,6,(ROW(Tableyear1[])-ROW(INDEX(Tableyear1[],1,1))+1)/(YEAR(Tableyear1[])=YEAR(M1948)),1)),P1948+(O1948-INDEX(Table2xAcq.1[],_xlfn.AGGREGATE(15,6,(ROW(Tableyear1[])-ROW(INDEX(Tableyear1[],1,1))+1)/(YEAR(Tableyear1[])=YEAR(M1948)),1)))*$C$25,P1948-MAX($Q$2:Q1948)*$C$19),P1948)*(1+Tbill_YTM)^(1/52)</f>
        <v/>
      </c>
      <c r="Q1949" s="72">
        <f>SUM(N1949:P1949)</f>
        <v/>
      </c>
      <c r="R1949" s="72">
        <f>IF(YEAR(M1949)&lt;&gt;YEAR(M1948), R1948*EXP($C$20/52)+(-MAX(Q$2:Q1948)*$C$19), R1948*EXP($C$20/52))</f>
        <v/>
      </c>
      <c r="S1949" s="73">
        <f>Q1949/-R1949</f>
        <v/>
      </c>
      <c r="T1949" s="67" t="n"/>
      <c r="U1949" s="67" t="n"/>
      <c r="V1949" s="67" t="n"/>
    </row>
    <row r="1950">
      <c r="H1950" s="104" t="n">
        <v>44956</v>
      </c>
      <c r="I1950" s="105" t="n">
        <v>12573.3603515625</v>
      </c>
      <c r="J1950" s="106" t="n">
        <v>45.3590431213378</v>
      </c>
      <c r="K1950" s="107">
        <f>K1949*(1+Tbill_YTM)^(1/52)</f>
        <v/>
      </c>
      <c r="L1950" s="67" t="n"/>
      <c r="M1950" s="104" t="n">
        <v>44956</v>
      </c>
      <c r="N1950" s="108">
        <f>N1949*($I1950/$I1949)</f>
        <v/>
      </c>
      <c r="O1950" s="108">
        <f t="array" ref="O1950">IF(YEAR(M1950)&lt;&gt;YEAR(M1949),IF(O1949&gt;INDEX(Table2xAcq.1[],_xlfn.AGGREGATE(15,6,(ROW(Tableyear1[])-ROW(INDEX(Tableyear1[],1,1))+1)/(YEAR(Tableyear1[])=YEAR(M1949)),1)),O1949-(O1949-INDEX(Table2xAcq.1[],_xlfn.AGGREGATE(15,6,(ROW(Tableyear1[])-ROW(INDEX(Tableyear1[],1,1))+1)/(YEAR(Tableyear1[])=YEAR(M1949)),1)))*$C$25,O1949+MAX($Q$2:Q1949)*$C$19),O1949)*($J1950/$J1949)</f>
        <v/>
      </c>
      <c r="P1950" s="108">
        <f t="array" ref="P1950">IF(YEAR(M1950)&lt;&gt;YEAR(M1949),IF(O1949&gt;INDEX(Table2xAcq.1[],_xlfn.AGGREGATE(15,6,(ROW(Tableyear1[])-ROW(INDEX(Tableyear1[],1,1))+1)/(YEAR(Tableyear1[])=YEAR(M1949)),1)),P1949+(O1949-INDEX(Table2xAcq.1[],_xlfn.AGGREGATE(15,6,(ROW(Tableyear1[])-ROW(INDEX(Tableyear1[],1,1))+1)/(YEAR(Tableyear1[])=YEAR(M1949)),1)))*$C$25,P1949-MAX($Q$2:Q1949)*$C$19),P1949)*(1+Tbill_YTM)^(1/52)</f>
        <v/>
      </c>
      <c r="Q1950" s="72">
        <f>SUM(N1950:P1950)</f>
        <v/>
      </c>
      <c r="R1950" s="72">
        <f>IF(YEAR(M1950)&lt;&gt;YEAR(M1949), R1949*EXP($C$20/52)+(-MAX(Q$2:Q1949)*$C$19), R1949*EXP($C$20/52))</f>
        <v/>
      </c>
      <c r="S1950" s="73">
        <f>Q1950/-R1950</f>
        <v/>
      </c>
      <c r="T1950" s="67" t="n"/>
      <c r="U1950" s="67" t="n"/>
      <c r="V1950" s="67" t="n"/>
    </row>
    <row r="1951">
      <c r="H1951" s="104" t="n">
        <v>44963</v>
      </c>
      <c r="I1951" s="105" t="n">
        <v>12304.919921875</v>
      </c>
      <c r="J1951" s="106" t="n">
        <v>43.3847541809082</v>
      </c>
      <c r="K1951" s="107">
        <f>K1950*(1+Tbill_YTM)^(1/52)</f>
        <v/>
      </c>
      <c r="L1951" s="67" t="n"/>
      <c r="M1951" s="104" t="n">
        <v>44963</v>
      </c>
      <c r="N1951" s="108">
        <f>N1950*($I1951/$I1950)</f>
        <v/>
      </c>
      <c r="O1951" s="108">
        <f t="array" ref="O1951">IF(YEAR(M1951)&lt;&gt;YEAR(M1950),IF(O1950&gt;INDEX(Table2xAcq.1[],_xlfn.AGGREGATE(15,6,(ROW(Tableyear1[])-ROW(INDEX(Tableyear1[],1,1))+1)/(YEAR(Tableyear1[])=YEAR(M1950)),1)),O1950-(O1950-INDEX(Table2xAcq.1[],_xlfn.AGGREGATE(15,6,(ROW(Tableyear1[])-ROW(INDEX(Tableyear1[],1,1))+1)/(YEAR(Tableyear1[])=YEAR(M1950)),1)))*$C$25,O1950+MAX($Q$2:Q1950)*$C$19),O1950)*($J1951/$J1950)</f>
        <v/>
      </c>
      <c r="P1951" s="108">
        <f t="array" ref="P1951">IF(YEAR(M1951)&lt;&gt;YEAR(M1950),IF(O1950&gt;INDEX(Table2xAcq.1[],_xlfn.AGGREGATE(15,6,(ROW(Tableyear1[])-ROW(INDEX(Tableyear1[],1,1))+1)/(YEAR(Tableyear1[])=YEAR(M1950)),1)),P1950+(O1950-INDEX(Table2xAcq.1[],_xlfn.AGGREGATE(15,6,(ROW(Tableyear1[])-ROW(INDEX(Tableyear1[],1,1))+1)/(YEAR(Tableyear1[])=YEAR(M1950)),1)))*$C$25,P1950-MAX($Q$2:Q1950)*$C$19),P1950)*(1+Tbill_YTM)^(1/52)</f>
        <v/>
      </c>
      <c r="Q1951" s="72">
        <f>SUM(N1951:P1951)</f>
        <v/>
      </c>
      <c r="R1951" s="72">
        <f>IF(YEAR(M1951)&lt;&gt;YEAR(M1950), R1950*EXP($C$20/52)+(-MAX(Q$2:Q1950)*$C$19), R1950*EXP($C$20/52))</f>
        <v/>
      </c>
      <c r="S1951" s="73">
        <f>Q1951/-R1951</f>
        <v/>
      </c>
      <c r="T1951" s="67" t="n"/>
      <c r="U1951" s="67" t="n"/>
      <c r="V1951" s="67" t="n"/>
    </row>
    <row r="1952">
      <c r="E1952" s="4" t="n"/>
      <c r="F1952" s="4" t="n"/>
      <c r="H1952" s="104" t="n">
        <v>44970</v>
      </c>
      <c r="I1952" s="105" t="n">
        <v>12358.1796875</v>
      </c>
      <c r="J1952" s="106" t="n">
        <v>43.6823844909668</v>
      </c>
      <c r="K1952" s="107">
        <f>K1951*(1+Tbill_YTM)^(1/52)</f>
        <v/>
      </c>
      <c r="L1952" s="67" t="n"/>
      <c r="M1952" s="104" t="n">
        <v>44970</v>
      </c>
      <c r="N1952" s="108">
        <f>N1951*($I1952/$I1951)</f>
        <v/>
      </c>
      <c r="O1952" s="108">
        <f t="array" ref="O1952">IF(YEAR(M1952)&lt;&gt;YEAR(M1951),IF(O1951&gt;INDEX(Table2xAcq.1[],_xlfn.AGGREGATE(15,6,(ROW(Tableyear1[])-ROW(INDEX(Tableyear1[],1,1))+1)/(YEAR(Tableyear1[])=YEAR(M1951)),1)),O1951-(O1951-INDEX(Table2xAcq.1[],_xlfn.AGGREGATE(15,6,(ROW(Tableyear1[])-ROW(INDEX(Tableyear1[],1,1))+1)/(YEAR(Tableyear1[])=YEAR(M1951)),1)))*$C$25,O1951+MAX($Q$2:Q1951)*$C$19),O1951)*($J1952/$J1951)</f>
        <v/>
      </c>
      <c r="P1952" s="108">
        <f t="array" ref="P1952">IF(YEAR(M1952)&lt;&gt;YEAR(M1951),IF(O1951&gt;INDEX(Table2xAcq.1[],_xlfn.AGGREGATE(15,6,(ROW(Tableyear1[])-ROW(INDEX(Tableyear1[],1,1))+1)/(YEAR(Tableyear1[])=YEAR(M1951)),1)),P1951+(O1951-INDEX(Table2xAcq.1[],_xlfn.AGGREGATE(15,6,(ROW(Tableyear1[])-ROW(INDEX(Tableyear1[],1,1))+1)/(YEAR(Tableyear1[])=YEAR(M1951)),1)))*$C$25,P1951-MAX($Q$2:Q1951)*$C$19),P1951)*(1+Tbill_YTM)^(1/52)</f>
        <v/>
      </c>
      <c r="Q1952" s="72">
        <f>SUM(N1952:P1952)</f>
        <v/>
      </c>
      <c r="R1952" s="72">
        <f>IF(YEAR(M1952)&lt;&gt;YEAR(M1951), R1951*EXP($C$20/52)+(-MAX(Q$2:Q1951)*$C$19), R1951*EXP($C$20/52))</f>
        <v/>
      </c>
      <c r="S1952" s="73">
        <f>Q1952/-R1952</f>
        <v/>
      </c>
      <c r="T1952" s="67" t="n"/>
      <c r="U1952" s="67" t="n"/>
      <c r="V1952" s="67" t="n"/>
    </row>
    <row r="1953">
      <c r="B1953" s="27" t="n"/>
      <c r="C1953" s="4" t="n"/>
      <c r="D1953" s="4" t="n"/>
      <c r="H1953" s="104" t="n">
        <v>44977</v>
      </c>
      <c r="I1953" s="105" t="n">
        <v>11969.650390625</v>
      </c>
      <c r="J1953" s="106" t="n">
        <v>40.9342575073242</v>
      </c>
      <c r="K1953" s="107">
        <f>K1952*(1+Tbill_YTM)^(1/52)</f>
        <v/>
      </c>
      <c r="L1953" s="67" t="n"/>
      <c r="M1953" s="104" t="n">
        <v>44977</v>
      </c>
      <c r="N1953" s="108">
        <f>N1952*($I1953/$I1952)</f>
        <v/>
      </c>
      <c r="O1953" s="108">
        <f t="array" ref="O1953">IF(YEAR(M1953)&lt;&gt;YEAR(M1952),IF(O1952&gt;INDEX(Table2xAcq.1[],_xlfn.AGGREGATE(15,6,(ROW(Tableyear1[])-ROW(INDEX(Tableyear1[],1,1))+1)/(YEAR(Tableyear1[])=YEAR(M1952)),1)),O1952-(O1952-INDEX(Table2xAcq.1[],_xlfn.AGGREGATE(15,6,(ROW(Tableyear1[])-ROW(INDEX(Tableyear1[],1,1))+1)/(YEAR(Tableyear1[])=YEAR(M1952)),1)))*$C$25,O1952+MAX($Q$2:Q1952)*$C$19),O1952)*($J1953/$J1952)</f>
        <v/>
      </c>
      <c r="P1953" s="108">
        <f t="array" ref="P1953">IF(YEAR(M1953)&lt;&gt;YEAR(M1952),IF(O1952&gt;INDEX(Table2xAcq.1[],_xlfn.AGGREGATE(15,6,(ROW(Tableyear1[])-ROW(INDEX(Tableyear1[],1,1))+1)/(YEAR(Tableyear1[])=YEAR(M1952)),1)),P1952+(O1952-INDEX(Table2xAcq.1[],_xlfn.AGGREGATE(15,6,(ROW(Tableyear1[])-ROW(INDEX(Tableyear1[],1,1))+1)/(YEAR(Tableyear1[])=YEAR(M1952)),1)))*$C$25,P1952-MAX($Q$2:Q1952)*$C$19),P1952)*(1+Tbill_YTM)^(1/52)</f>
        <v/>
      </c>
      <c r="Q1953" s="72">
        <f>SUM(N1953:P1953)</f>
        <v/>
      </c>
      <c r="R1953" s="72">
        <f>IF(YEAR(M1953)&lt;&gt;YEAR(M1952), R1952*EXP($C$20/52)+(-MAX(Q$2:Q1952)*$C$19), R1952*EXP($C$20/52))</f>
        <v/>
      </c>
      <c r="S1953" s="73">
        <f>Q1953/-R1953</f>
        <v/>
      </c>
      <c r="T1953" s="67" t="n"/>
      <c r="U1953" s="67" t="n"/>
      <c r="V1953" s="67" t="n"/>
    </row>
    <row r="1954">
      <c r="H1954" s="104" t="n">
        <v>44984</v>
      </c>
      <c r="I1954" s="105" t="n">
        <v>12290.8095703125</v>
      </c>
      <c r="J1954" s="106" t="n">
        <v>43.1168899536132</v>
      </c>
      <c r="K1954" s="107">
        <f>K1953*(1+Tbill_YTM)^(1/52)</f>
        <v/>
      </c>
      <c r="L1954" s="67" t="n"/>
      <c r="M1954" s="104" t="n">
        <v>44984</v>
      </c>
      <c r="N1954" s="108">
        <f>N1953*($I1954/$I1953)</f>
        <v/>
      </c>
      <c r="O1954" s="108">
        <f t="array" ref="O1954">IF(YEAR(M1954)&lt;&gt;YEAR(M1953),IF(O1953&gt;INDEX(Table2xAcq.1[],_xlfn.AGGREGATE(15,6,(ROW(Tableyear1[])-ROW(INDEX(Tableyear1[],1,1))+1)/(YEAR(Tableyear1[])=YEAR(M1953)),1)),O1953-(O1953-INDEX(Table2xAcq.1[],_xlfn.AGGREGATE(15,6,(ROW(Tableyear1[])-ROW(INDEX(Tableyear1[],1,1))+1)/(YEAR(Tableyear1[])=YEAR(M1953)),1)))*$C$25,O1953+MAX($Q$2:Q1953)*$C$19),O1953)*($J1954/$J1953)</f>
        <v/>
      </c>
      <c r="P1954" s="108">
        <f t="array" ref="P1954">IF(YEAR(M1954)&lt;&gt;YEAR(M1953),IF(O1953&gt;INDEX(Table2xAcq.1[],_xlfn.AGGREGATE(15,6,(ROW(Tableyear1[])-ROW(INDEX(Tableyear1[],1,1))+1)/(YEAR(Tableyear1[])=YEAR(M1953)),1)),P1953+(O1953-INDEX(Table2xAcq.1[],_xlfn.AGGREGATE(15,6,(ROW(Tableyear1[])-ROW(INDEX(Tableyear1[],1,1))+1)/(YEAR(Tableyear1[])=YEAR(M1953)),1)))*$C$25,P1953-MAX($Q$2:Q1953)*$C$19),P1953)*(1+Tbill_YTM)^(1/52)</f>
        <v/>
      </c>
      <c r="Q1954" s="72">
        <f>SUM(N1954:P1954)</f>
        <v/>
      </c>
      <c r="R1954" s="72">
        <f>IF(YEAR(M1954)&lt;&gt;YEAR(M1953), R1953*EXP($C$20/52)+(-MAX(Q$2:Q1953)*$C$19), R1953*EXP($C$20/52))</f>
        <v/>
      </c>
      <c r="S1954" s="73">
        <f>Q1954/-R1954</f>
        <v/>
      </c>
      <c r="T1954" s="67" t="n"/>
      <c r="U1954" s="67" t="n"/>
      <c r="V1954" s="67" t="n"/>
    </row>
    <row r="1955">
      <c r="H1955" s="104" t="n">
        <v>44991</v>
      </c>
      <c r="I1955" s="105" t="n">
        <v>11830.2802734375</v>
      </c>
      <c r="J1955" s="106" t="n">
        <v>39.8528594970703</v>
      </c>
      <c r="K1955" s="107">
        <f>K1954*(1+Tbill_YTM)^(1/52)</f>
        <v/>
      </c>
      <c r="L1955" s="67" t="n"/>
      <c r="M1955" s="104" t="n">
        <v>44991</v>
      </c>
      <c r="N1955" s="108">
        <f>N1954*($I1955/$I1954)</f>
        <v/>
      </c>
      <c r="O1955" s="108">
        <f t="array" ref="O1955">IF(YEAR(M1955)&lt;&gt;YEAR(M1954),IF(O1954&gt;INDEX(Table2xAcq.1[],_xlfn.AGGREGATE(15,6,(ROW(Tableyear1[])-ROW(INDEX(Tableyear1[],1,1))+1)/(YEAR(Tableyear1[])=YEAR(M1954)),1)),O1954-(O1954-INDEX(Table2xAcq.1[],_xlfn.AGGREGATE(15,6,(ROW(Tableyear1[])-ROW(INDEX(Tableyear1[],1,1))+1)/(YEAR(Tableyear1[])=YEAR(M1954)),1)))*$C$25,O1954+MAX($Q$2:Q1954)*$C$19),O1954)*($J1955/$J1954)</f>
        <v/>
      </c>
      <c r="P1955" s="108">
        <f t="array" ref="P1955">IF(YEAR(M1955)&lt;&gt;YEAR(M1954),IF(O1954&gt;INDEX(Table2xAcq.1[],_xlfn.AGGREGATE(15,6,(ROW(Tableyear1[])-ROW(INDEX(Tableyear1[],1,1))+1)/(YEAR(Tableyear1[])=YEAR(M1954)),1)),P1954+(O1954-INDEX(Table2xAcq.1[],_xlfn.AGGREGATE(15,6,(ROW(Tableyear1[])-ROW(INDEX(Tableyear1[],1,1))+1)/(YEAR(Tableyear1[])=YEAR(M1954)),1)))*$C$25,P1954-MAX($Q$2:Q1954)*$C$19),P1954)*(1+Tbill_YTM)^(1/52)</f>
        <v/>
      </c>
      <c r="Q1955" s="72">
        <f>SUM(N1955:P1955)</f>
        <v/>
      </c>
      <c r="R1955" s="72">
        <f>IF(YEAR(M1955)&lt;&gt;YEAR(M1954), R1954*EXP($C$20/52)+(-MAX(Q$2:Q1954)*$C$19), R1954*EXP($C$20/52))</f>
        <v/>
      </c>
      <c r="S1955" s="73">
        <f>Q1955/-R1955</f>
        <v/>
      </c>
      <c r="T1955" s="67" t="n"/>
      <c r="U1955" s="67" t="n"/>
      <c r="V1955" s="67" t="n"/>
    </row>
    <row r="1956">
      <c r="H1956" s="104" t="n">
        <v>44998</v>
      </c>
      <c r="I1956" s="105" t="n">
        <v>12519.8798828125</v>
      </c>
      <c r="J1956" s="106" t="n">
        <v>44.5256767272949</v>
      </c>
      <c r="K1956" s="107">
        <f>K1955*(1+Tbill_YTM)^(1/52)</f>
        <v/>
      </c>
      <c r="L1956" s="67" t="n"/>
      <c r="M1956" s="104" t="n">
        <v>44998</v>
      </c>
      <c r="N1956" s="108">
        <f>N1955*($I1956/$I1955)</f>
        <v/>
      </c>
      <c r="O1956" s="108">
        <f t="array" ref="O1956">IF(YEAR(M1956)&lt;&gt;YEAR(M1955),IF(O1955&gt;INDEX(Table2xAcq.1[],_xlfn.AGGREGATE(15,6,(ROW(Tableyear1[])-ROW(INDEX(Tableyear1[],1,1))+1)/(YEAR(Tableyear1[])=YEAR(M1955)),1)),O1955-(O1955-INDEX(Table2xAcq.1[],_xlfn.AGGREGATE(15,6,(ROW(Tableyear1[])-ROW(INDEX(Tableyear1[],1,1))+1)/(YEAR(Tableyear1[])=YEAR(M1955)),1)))*$C$25,O1955+MAX($Q$2:Q1955)*$C$19),O1955)*($J1956/$J1955)</f>
        <v/>
      </c>
      <c r="P1956" s="108">
        <f t="array" ref="P1956">IF(YEAR(M1956)&lt;&gt;YEAR(M1955),IF(O1955&gt;INDEX(Table2xAcq.1[],_xlfn.AGGREGATE(15,6,(ROW(Tableyear1[])-ROW(INDEX(Tableyear1[],1,1))+1)/(YEAR(Tableyear1[])=YEAR(M1955)),1)),P1955+(O1955-INDEX(Table2xAcq.1[],_xlfn.AGGREGATE(15,6,(ROW(Tableyear1[])-ROW(INDEX(Tableyear1[],1,1))+1)/(YEAR(Tableyear1[])=YEAR(M1955)),1)))*$C$25,P1955-MAX($Q$2:Q1955)*$C$19),P1955)*(1+Tbill_YTM)^(1/52)</f>
        <v/>
      </c>
      <c r="Q1956" s="72">
        <f>SUM(N1956:P1956)</f>
        <v/>
      </c>
      <c r="R1956" s="72">
        <f>IF(YEAR(M1956)&lt;&gt;YEAR(M1955), R1955*EXP($C$20/52)+(-MAX(Q$2:Q1955)*$C$19), R1955*EXP($C$20/52))</f>
        <v/>
      </c>
      <c r="S1956" s="73">
        <f>Q1956/-R1956</f>
        <v/>
      </c>
      <c r="T1956" s="67" t="n"/>
      <c r="U1956" s="67" t="n"/>
      <c r="V1956" s="67" t="n"/>
    </row>
    <row r="1957">
      <c r="H1957" s="104" t="n">
        <v>45005</v>
      </c>
      <c r="I1957" s="105" t="n">
        <v>12767.0498046875</v>
      </c>
      <c r="J1957" s="106" t="n">
        <v>46.2420120239257</v>
      </c>
      <c r="K1957" s="107">
        <f>K1956*(1+Tbill_YTM)^(1/52)</f>
        <v/>
      </c>
      <c r="L1957" s="67" t="n"/>
      <c r="M1957" s="104" t="n">
        <v>45005</v>
      </c>
      <c r="N1957" s="108">
        <f>N1956*($I1957/$I1956)</f>
        <v/>
      </c>
      <c r="O1957" s="108">
        <f t="array" ref="O1957">IF(YEAR(M1957)&lt;&gt;YEAR(M1956),IF(O1956&gt;INDEX(Table2xAcq.1[],_xlfn.AGGREGATE(15,6,(ROW(Tableyear1[])-ROW(INDEX(Tableyear1[],1,1))+1)/(YEAR(Tableyear1[])=YEAR(M1956)),1)),O1956-(O1956-INDEX(Table2xAcq.1[],_xlfn.AGGREGATE(15,6,(ROW(Tableyear1[])-ROW(INDEX(Tableyear1[],1,1))+1)/(YEAR(Tableyear1[])=YEAR(M1956)),1)))*$C$25,O1956+MAX($Q$2:Q1956)*$C$19),O1956)*($J1957/$J1956)</f>
        <v/>
      </c>
      <c r="P1957" s="108">
        <f t="array" ref="P1957">IF(YEAR(M1957)&lt;&gt;YEAR(M1956),IF(O1956&gt;INDEX(Table2xAcq.1[],_xlfn.AGGREGATE(15,6,(ROW(Tableyear1[])-ROW(INDEX(Tableyear1[],1,1))+1)/(YEAR(Tableyear1[])=YEAR(M1956)),1)),P1956+(O1956-INDEX(Table2xAcq.1[],_xlfn.AGGREGATE(15,6,(ROW(Tableyear1[])-ROW(INDEX(Tableyear1[],1,1))+1)/(YEAR(Tableyear1[])=YEAR(M1956)),1)))*$C$25,P1956-MAX($Q$2:Q1956)*$C$19),P1956)*(1+Tbill_YTM)^(1/52)</f>
        <v/>
      </c>
      <c r="Q1957" s="72">
        <f>SUM(N1957:P1957)</f>
        <v/>
      </c>
      <c r="R1957" s="72">
        <f>IF(YEAR(M1957)&lt;&gt;YEAR(M1956), R1956*EXP($C$20/52)+(-MAX(Q$2:Q1956)*$C$19), R1956*EXP($C$20/52))</f>
        <v/>
      </c>
      <c r="S1957" s="73">
        <f>Q1957/-R1957</f>
        <v/>
      </c>
      <c r="T1957" s="67" t="n"/>
      <c r="U1957" s="67" t="n"/>
      <c r="V1957" s="67" t="n"/>
    </row>
    <row r="1958">
      <c r="H1958" s="104" t="n">
        <v>45012</v>
      </c>
      <c r="I1958" s="105" t="n">
        <v>13181.349609375</v>
      </c>
      <c r="J1958" s="106" t="n">
        <v>49.1786460876464</v>
      </c>
      <c r="K1958" s="107">
        <f>K1957*(1+Tbill_YTM)^(1/52)</f>
        <v/>
      </c>
      <c r="L1958" s="67" t="n"/>
      <c r="M1958" s="104" t="n">
        <v>45012</v>
      </c>
      <c r="N1958" s="108">
        <f>N1957*($I1958/$I1957)</f>
        <v/>
      </c>
      <c r="O1958" s="108">
        <f t="array" ref="O1958">IF(YEAR(M1958)&lt;&gt;YEAR(M1957),IF(O1957&gt;INDEX(Table2xAcq.1[],_xlfn.AGGREGATE(15,6,(ROW(Tableyear1[])-ROW(INDEX(Tableyear1[],1,1))+1)/(YEAR(Tableyear1[])=YEAR(M1957)),1)),O1957-(O1957-INDEX(Table2xAcq.1[],_xlfn.AGGREGATE(15,6,(ROW(Tableyear1[])-ROW(INDEX(Tableyear1[],1,1))+1)/(YEAR(Tableyear1[])=YEAR(M1957)),1)))*$C$25,O1957+MAX($Q$2:Q1957)*$C$19),O1957)*($J1958/$J1957)</f>
        <v/>
      </c>
      <c r="P1958" s="108">
        <f t="array" ref="P1958">IF(YEAR(M1958)&lt;&gt;YEAR(M1957),IF(O1957&gt;INDEX(Table2xAcq.1[],_xlfn.AGGREGATE(15,6,(ROW(Tableyear1[])-ROW(INDEX(Tableyear1[],1,1))+1)/(YEAR(Tableyear1[])=YEAR(M1957)),1)),P1957+(O1957-INDEX(Table2xAcq.1[],_xlfn.AGGREGATE(15,6,(ROW(Tableyear1[])-ROW(INDEX(Tableyear1[],1,1))+1)/(YEAR(Tableyear1[])=YEAR(M1957)),1)))*$C$25,P1957-MAX($Q$2:Q1957)*$C$19),P1957)*(1+Tbill_YTM)^(1/52)</f>
        <v/>
      </c>
      <c r="Q1958" s="72">
        <f>SUM(N1958:P1958)</f>
        <v/>
      </c>
      <c r="R1958" s="72">
        <f>IF(YEAR(M1958)&lt;&gt;YEAR(M1957), R1957*EXP($C$20/52)+(-MAX(Q$2:Q1957)*$C$19), R1957*EXP($C$20/52))</f>
        <v/>
      </c>
      <c r="S1958" s="73">
        <f>Q1958/-R1958</f>
        <v/>
      </c>
      <c r="T1958" s="67" t="n"/>
      <c r="U1958" s="67" t="n"/>
      <c r="V1958" s="67" t="n"/>
    </row>
    <row r="1959">
      <c r="H1959" s="104" t="n">
        <v>45019</v>
      </c>
      <c r="I1959" s="105" t="n">
        <v>13062.599609375</v>
      </c>
      <c r="J1959" s="106" t="n">
        <v>48.2758331298828</v>
      </c>
      <c r="K1959" s="107">
        <f>K1958*(1+Tbill_YTM)^(1/52)</f>
        <v/>
      </c>
      <c r="L1959" s="67" t="n"/>
      <c r="M1959" s="104" t="n">
        <v>45019</v>
      </c>
      <c r="N1959" s="108">
        <f>N1958*($I1959/$I1958)</f>
        <v/>
      </c>
      <c r="O1959" s="108">
        <f t="array" ref="O1959">IF(YEAR(M1959)&lt;&gt;YEAR(M1958),IF(O1958&gt;INDEX(Table2xAcq.1[],_xlfn.AGGREGATE(15,6,(ROW(Tableyear1[])-ROW(INDEX(Tableyear1[],1,1))+1)/(YEAR(Tableyear1[])=YEAR(M1958)),1)),O1958-(O1958-INDEX(Table2xAcq.1[],_xlfn.AGGREGATE(15,6,(ROW(Tableyear1[])-ROW(INDEX(Tableyear1[],1,1))+1)/(YEAR(Tableyear1[])=YEAR(M1958)),1)))*$C$25,O1958+MAX($Q$2:Q1958)*$C$19),O1958)*($J1959/$J1958)</f>
        <v/>
      </c>
      <c r="P1959" s="108">
        <f t="array" ref="P1959">IF(YEAR(M1959)&lt;&gt;YEAR(M1958),IF(O1958&gt;INDEX(Table2xAcq.1[],_xlfn.AGGREGATE(15,6,(ROW(Tableyear1[])-ROW(INDEX(Tableyear1[],1,1))+1)/(YEAR(Tableyear1[])=YEAR(M1958)),1)),P1958+(O1958-INDEX(Table2xAcq.1[],_xlfn.AGGREGATE(15,6,(ROW(Tableyear1[])-ROW(INDEX(Tableyear1[],1,1))+1)/(YEAR(Tableyear1[])=YEAR(M1958)),1)))*$C$25,P1958-MAX($Q$2:Q1958)*$C$19),P1958)*(1+Tbill_YTM)^(1/52)</f>
        <v/>
      </c>
      <c r="Q1959" s="72">
        <f>SUM(N1959:P1959)</f>
        <v/>
      </c>
      <c r="R1959" s="72">
        <f>IF(YEAR(M1959)&lt;&gt;YEAR(M1958), R1958*EXP($C$20/52)+(-MAX(Q$2:Q1958)*$C$19), R1958*EXP($C$20/52))</f>
        <v/>
      </c>
      <c r="S1959" s="73">
        <f>Q1959/-R1959</f>
        <v/>
      </c>
      <c r="T1959" s="67" t="n"/>
      <c r="U1959" s="67" t="n"/>
      <c r="V1959" s="67" t="n"/>
    </row>
    <row r="1960">
      <c r="H1960" s="104" t="n">
        <v>45026</v>
      </c>
      <c r="I1960" s="105" t="n">
        <v>13079.51953125</v>
      </c>
      <c r="J1960" s="106" t="n">
        <v>48.3055915832519</v>
      </c>
      <c r="K1960" s="107">
        <f>K1959*(1+Tbill_YTM)^(1/52)</f>
        <v/>
      </c>
      <c r="L1960" s="67" t="n"/>
      <c r="M1960" s="104" t="n">
        <v>45026</v>
      </c>
      <c r="N1960" s="108">
        <f>N1959*($I1960/$I1959)</f>
        <v/>
      </c>
      <c r="O1960" s="108">
        <f t="array" ref="O1960">IF(YEAR(M1960)&lt;&gt;YEAR(M1959),IF(O1959&gt;INDEX(Table2xAcq.1[],_xlfn.AGGREGATE(15,6,(ROW(Tableyear1[])-ROW(INDEX(Tableyear1[],1,1))+1)/(YEAR(Tableyear1[])=YEAR(M1959)),1)),O1959-(O1959-INDEX(Table2xAcq.1[],_xlfn.AGGREGATE(15,6,(ROW(Tableyear1[])-ROW(INDEX(Tableyear1[],1,1))+1)/(YEAR(Tableyear1[])=YEAR(M1959)),1)))*$C$25,O1959+MAX($Q$2:Q1959)*$C$19),O1959)*($J1960/$J1959)</f>
        <v/>
      </c>
      <c r="P1960" s="108">
        <f t="array" ref="P1960">IF(YEAR(M1960)&lt;&gt;YEAR(M1959),IF(O1959&gt;INDEX(Table2xAcq.1[],_xlfn.AGGREGATE(15,6,(ROW(Tableyear1[])-ROW(INDEX(Tableyear1[],1,1))+1)/(YEAR(Tableyear1[])=YEAR(M1959)),1)),P1959+(O1959-INDEX(Table2xAcq.1[],_xlfn.AGGREGATE(15,6,(ROW(Tableyear1[])-ROW(INDEX(Tableyear1[],1,1))+1)/(YEAR(Tableyear1[])=YEAR(M1959)),1)))*$C$25,P1959-MAX($Q$2:Q1959)*$C$19),P1959)*(1+Tbill_YTM)^(1/52)</f>
        <v/>
      </c>
      <c r="Q1960" s="72">
        <f>SUM(N1960:P1960)</f>
        <v/>
      </c>
      <c r="R1960" s="72">
        <f>IF(YEAR(M1960)&lt;&gt;YEAR(M1959), R1959*EXP($C$20/52)+(-MAX(Q$2:Q1959)*$C$19), R1959*EXP($C$20/52))</f>
        <v/>
      </c>
      <c r="S1960" s="73">
        <f>Q1960/-R1960</f>
        <v/>
      </c>
      <c r="T1960" s="67" t="n"/>
      <c r="U1960" s="67" t="n"/>
      <c r="V1960" s="67" t="n"/>
    </row>
    <row r="1961">
      <c r="H1961" s="104" t="n">
        <v>45033</v>
      </c>
      <c r="I1961" s="105" t="n">
        <v>13000.76953125</v>
      </c>
      <c r="J1961" s="106" t="n">
        <v>47.6408882141113</v>
      </c>
      <c r="K1961" s="107">
        <f>K1960*(1+Tbill_YTM)^(1/52)</f>
        <v/>
      </c>
      <c r="L1961" s="67" t="n"/>
      <c r="M1961" s="104" t="n">
        <v>45033</v>
      </c>
      <c r="N1961" s="108">
        <f>N1960*($I1961/$I1960)</f>
        <v/>
      </c>
      <c r="O1961" s="108">
        <f t="array" ref="O1961">IF(YEAR(M1961)&lt;&gt;YEAR(M1960),IF(O1960&gt;INDEX(Table2xAcq.1[],_xlfn.AGGREGATE(15,6,(ROW(Tableyear1[])-ROW(INDEX(Tableyear1[],1,1))+1)/(YEAR(Tableyear1[])=YEAR(M1960)),1)),O1960-(O1960-INDEX(Table2xAcq.1[],_xlfn.AGGREGATE(15,6,(ROW(Tableyear1[])-ROW(INDEX(Tableyear1[],1,1))+1)/(YEAR(Tableyear1[])=YEAR(M1960)),1)))*$C$25,O1960+MAX($Q$2:Q1960)*$C$19),O1960)*($J1961/$J1960)</f>
        <v/>
      </c>
      <c r="P1961" s="108">
        <f t="array" ref="P1961">IF(YEAR(M1961)&lt;&gt;YEAR(M1960),IF(O1960&gt;INDEX(Table2xAcq.1[],_xlfn.AGGREGATE(15,6,(ROW(Tableyear1[])-ROW(INDEX(Tableyear1[],1,1))+1)/(YEAR(Tableyear1[])=YEAR(M1960)),1)),P1960+(O1960-INDEX(Table2xAcq.1[],_xlfn.AGGREGATE(15,6,(ROW(Tableyear1[])-ROW(INDEX(Tableyear1[],1,1))+1)/(YEAR(Tableyear1[])=YEAR(M1960)),1)))*$C$25,P1960-MAX($Q$2:Q1960)*$C$19),P1960)*(1+Tbill_YTM)^(1/52)</f>
        <v/>
      </c>
      <c r="Q1961" s="72">
        <f>SUM(N1961:P1961)</f>
        <v/>
      </c>
      <c r="R1961" s="72">
        <f>IF(YEAR(M1961)&lt;&gt;YEAR(M1960), R1960*EXP($C$20/52)+(-MAX(Q$2:Q1960)*$C$19), R1960*EXP($C$20/52))</f>
        <v/>
      </c>
      <c r="S1961" s="73">
        <f>Q1961/-R1961</f>
        <v/>
      </c>
      <c r="T1961" s="67" t="n"/>
      <c r="U1961" s="67" t="n"/>
      <c r="V1961" s="67" t="n"/>
    </row>
    <row r="1962">
      <c r="H1962" s="104" t="n">
        <v>45040</v>
      </c>
      <c r="I1962" s="105" t="n">
        <v>13245.990234375</v>
      </c>
      <c r="J1962" s="106" t="n">
        <v>49.3473052978515</v>
      </c>
      <c r="K1962" s="107">
        <f>K1961*(1+Tbill_YTM)^(1/52)</f>
        <v/>
      </c>
      <c r="L1962" s="67" t="n"/>
      <c r="M1962" s="104" t="n">
        <v>45040</v>
      </c>
      <c r="N1962" s="108">
        <f>N1961*($I1962/$I1961)</f>
        <v/>
      </c>
      <c r="O1962" s="108">
        <f t="array" ref="O1962">IF(YEAR(M1962)&lt;&gt;YEAR(M1961),IF(O1961&gt;INDEX(Table2xAcq.1[],_xlfn.AGGREGATE(15,6,(ROW(Tableyear1[])-ROW(INDEX(Tableyear1[],1,1))+1)/(YEAR(Tableyear1[])=YEAR(M1961)),1)),O1961-(O1961-INDEX(Table2xAcq.1[],_xlfn.AGGREGATE(15,6,(ROW(Tableyear1[])-ROW(INDEX(Tableyear1[],1,1))+1)/(YEAR(Tableyear1[])=YEAR(M1961)),1)))*$C$25,O1961+MAX($Q$2:Q1961)*$C$19),O1961)*($J1962/$J1961)</f>
        <v/>
      </c>
      <c r="P1962" s="108">
        <f t="array" ref="P1962">IF(YEAR(M1962)&lt;&gt;YEAR(M1961),IF(O1961&gt;INDEX(Table2xAcq.1[],_xlfn.AGGREGATE(15,6,(ROW(Tableyear1[])-ROW(INDEX(Tableyear1[],1,1))+1)/(YEAR(Tableyear1[])=YEAR(M1961)),1)),P1961+(O1961-INDEX(Table2xAcq.1[],_xlfn.AGGREGATE(15,6,(ROW(Tableyear1[])-ROW(INDEX(Tableyear1[],1,1))+1)/(YEAR(Tableyear1[])=YEAR(M1961)),1)))*$C$25,P1961-MAX($Q$2:Q1961)*$C$19),P1961)*(1+Tbill_YTM)^(1/52)</f>
        <v/>
      </c>
      <c r="Q1962" s="72">
        <f>SUM(N1962:P1962)</f>
        <v/>
      </c>
      <c r="R1962" s="72">
        <f>IF(YEAR(M1962)&lt;&gt;YEAR(M1961), R1961*EXP($C$20/52)+(-MAX(Q$2:Q1961)*$C$19), R1961*EXP($C$20/52))</f>
        <v/>
      </c>
      <c r="S1962" s="73">
        <f>Q1962/-R1962</f>
        <v/>
      </c>
      <c r="T1962" s="67" t="n"/>
      <c r="U1962" s="67" t="n"/>
      <c r="V1962" s="67" t="n"/>
    </row>
    <row r="1963">
      <c r="H1963" s="104" t="n">
        <v>45047</v>
      </c>
      <c r="I1963" s="105" t="n">
        <v>13259.1298828125</v>
      </c>
      <c r="J1963" s="106" t="n">
        <v>49.3572311401367</v>
      </c>
      <c r="K1963" s="107">
        <f>K1962*(1+Tbill_YTM)^(1/52)</f>
        <v/>
      </c>
      <c r="L1963" s="67" t="n"/>
      <c r="M1963" s="104" t="n">
        <v>45047</v>
      </c>
      <c r="N1963" s="108">
        <f>N1962*($I1963/$I1962)</f>
        <v/>
      </c>
      <c r="O1963" s="108">
        <f t="array" ref="O1963">IF(YEAR(M1963)&lt;&gt;YEAR(M1962),IF(O1962&gt;INDEX(Table2xAcq.1[],_xlfn.AGGREGATE(15,6,(ROW(Tableyear1[])-ROW(INDEX(Tableyear1[],1,1))+1)/(YEAR(Tableyear1[])=YEAR(M1962)),1)),O1962-(O1962-INDEX(Table2xAcq.1[],_xlfn.AGGREGATE(15,6,(ROW(Tableyear1[])-ROW(INDEX(Tableyear1[],1,1))+1)/(YEAR(Tableyear1[])=YEAR(M1962)),1)))*$C$25,O1962+MAX($Q$2:Q1962)*$C$19),O1962)*($J1963/$J1962)</f>
        <v/>
      </c>
      <c r="P1963" s="108">
        <f t="array" ref="P1963">IF(YEAR(M1963)&lt;&gt;YEAR(M1962),IF(O1962&gt;INDEX(Table2xAcq.1[],_xlfn.AGGREGATE(15,6,(ROW(Tableyear1[])-ROW(INDEX(Tableyear1[],1,1))+1)/(YEAR(Tableyear1[])=YEAR(M1962)),1)),P1962+(O1962-INDEX(Table2xAcq.1[],_xlfn.AGGREGATE(15,6,(ROW(Tableyear1[])-ROW(INDEX(Tableyear1[],1,1))+1)/(YEAR(Tableyear1[])=YEAR(M1962)),1)))*$C$25,P1962-MAX($Q$2:Q1962)*$C$19),P1962)*(1+Tbill_YTM)^(1/52)</f>
        <v/>
      </c>
      <c r="Q1963" s="72">
        <f>SUM(N1963:P1963)</f>
        <v/>
      </c>
      <c r="R1963" s="72">
        <f>IF(YEAR(M1963)&lt;&gt;YEAR(M1962), R1962*EXP($C$20/52)+(-MAX(Q$2:Q1962)*$C$19), R1962*EXP($C$20/52))</f>
        <v/>
      </c>
      <c r="S1963" s="73">
        <f>Q1963/-R1963</f>
        <v/>
      </c>
      <c r="T1963" s="67" t="n"/>
      <c r="U1963" s="67" t="n"/>
      <c r="V1963" s="67" t="n"/>
    </row>
    <row r="1964">
      <c r="H1964" s="104" t="n">
        <v>45054</v>
      </c>
      <c r="I1964" s="105" t="n">
        <v>13340.1796875</v>
      </c>
      <c r="J1964" s="106" t="n">
        <v>49.9524917602539</v>
      </c>
      <c r="K1964" s="107">
        <f>K1963*(1+Tbill_YTM)^(1/52)</f>
        <v/>
      </c>
      <c r="L1964" s="67" t="n"/>
      <c r="M1964" s="104" t="n">
        <v>45054</v>
      </c>
      <c r="N1964" s="108">
        <f>N1963*($I1964/$I1963)</f>
        <v/>
      </c>
      <c r="O1964" s="108">
        <f t="array" ref="O1964">IF(YEAR(M1964)&lt;&gt;YEAR(M1963),IF(O1963&gt;INDEX(Table2xAcq.1[],_xlfn.AGGREGATE(15,6,(ROW(Tableyear1[])-ROW(INDEX(Tableyear1[],1,1))+1)/(YEAR(Tableyear1[])=YEAR(M1963)),1)),O1963-(O1963-INDEX(Table2xAcq.1[],_xlfn.AGGREGATE(15,6,(ROW(Tableyear1[])-ROW(INDEX(Tableyear1[],1,1))+1)/(YEAR(Tableyear1[])=YEAR(M1963)),1)))*$C$25,O1963+MAX($Q$2:Q1963)*$C$19),O1963)*($J1964/$J1963)</f>
        <v/>
      </c>
      <c r="P1964" s="108">
        <f t="array" ref="P1964">IF(YEAR(M1964)&lt;&gt;YEAR(M1963),IF(O1963&gt;INDEX(Table2xAcq.1[],_xlfn.AGGREGATE(15,6,(ROW(Tableyear1[])-ROW(INDEX(Tableyear1[],1,1))+1)/(YEAR(Tableyear1[])=YEAR(M1963)),1)),P1963+(O1963-INDEX(Table2xAcq.1[],_xlfn.AGGREGATE(15,6,(ROW(Tableyear1[])-ROW(INDEX(Tableyear1[],1,1))+1)/(YEAR(Tableyear1[])=YEAR(M1963)),1)))*$C$25,P1963-MAX($Q$2:Q1963)*$C$19),P1963)*(1+Tbill_YTM)^(1/52)</f>
        <v/>
      </c>
      <c r="Q1964" s="72">
        <f>SUM(N1964:P1964)</f>
        <v/>
      </c>
      <c r="R1964" s="72">
        <f>IF(YEAR(M1964)&lt;&gt;YEAR(M1963), R1963*EXP($C$20/52)+(-MAX(Q$2:Q1963)*$C$19), R1963*EXP($C$20/52))</f>
        <v/>
      </c>
      <c r="S1964" s="73">
        <f>Q1964/-R1964</f>
        <v/>
      </c>
      <c r="T1964" s="67" t="n"/>
      <c r="U1964" s="67" t="n"/>
      <c r="V1964" s="67" t="n"/>
    </row>
    <row r="1965" ht="17.5" customHeight="1" s="15" thickBot="1">
      <c r="G1965" s="82" t="inlineStr">
        <is>
          <t>reclaimed 100WMA</t>
        </is>
      </c>
      <c r="H1965" s="122" t="n">
        <v>45061</v>
      </c>
      <c r="I1965" s="123" t="n">
        <v>13803.490234375</v>
      </c>
      <c r="J1965" s="106" t="n">
        <v>53.4447021484375</v>
      </c>
      <c r="K1965" s="107">
        <f>K1964*(1+Tbill_YTM)^(1/52)</f>
        <v/>
      </c>
      <c r="L1965" s="67" t="n"/>
      <c r="M1965" s="122" t="n">
        <v>45061</v>
      </c>
      <c r="N1965" s="108">
        <f>N1964*($I1965/$I1964)</f>
        <v/>
      </c>
      <c r="O1965" s="108">
        <f t="array" ref="O1965">IF(YEAR(M1965)&lt;&gt;YEAR(M1964),IF(O1964&gt;INDEX(Table2xAcq.1[],_xlfn.AGGREGATE(15,6,(ROW(Tableyear1[])-ROW(INDEX(Tableyear1[],1,1))+1)/(YEAR(Tableyear1[])=YEAR(M1964)),1)),O1964-(O1964-INDEX(Table2xAcq.1[],_xlfn.AGGREGATE(15,6,(ROW(Tableyear1[])-ROW(INDEX(Tableyear1[],1,1))+1)/(YEAR(Tableyear1[])=YEAR(M1964)),1)))*$C$25,O1964+MAX($Q$2:Q1964)*$C$19),O1964)*($J1965/$J1964)</f>
        <v/>
      </c>
      <c r="P1965" s="108">
        <f t="array" ref="P1965">IF(YEAR(M1965)&lt;&gt;YEAR(M1964),IF(O1964&gt;INDEX(Table2xAcq.1[],_xlfn.AGGREGATE(15,6,(ROW(Tableyear1[])-ROW(INDEX(Tableyear1[],1,1))+1)/(YEAR(Tableyear1[])=YEAR(M1964)),1)),P1964+(O1964-INDEX(Table2xAcq.1[],_xlfn.AGGREGATE(15,6,(ROW(Tableyear1[])-ROW(INDEX(Tableyear1[],1,1))+1)/(YEAR(Tableyear1[])=YEAR(M1964)),1)))*$C$25,P1964-MAX($Q$2:Q1964)*$C$19),P1964)*(1+Tbill_YTM)^(1/52)</f>
        <v/>
      </c>
      <c r="Q1965" s="72">
        <f>SUM(N1965:P1965)</f>
        <v/>
      </c>
      <c r="R1965" s="72">
        <f>IF(YEAR(M1965)&lt;&gt;YEAR(M1964), R1964*EXP($C$20/52)+(-MAX(Q$2:Q1964)*$C$19), R1964*EXP($C$20/52))</f>
        <v/>
      </c>
      <c r="S1965" s="73">
        <f>Q1965/-R1965</f>
        <v/>
      </c>
      <c r="T1965" s="67" t="n"/>
      <c r="U1965" s="67" t="n"/>
      <c r="V1965" s="67" t="n"/>
    </row>
    <row r="1966">
      <c r="H1966" s="104" t="n">
        <v>45068</v>
      </c>
      <c r="I1966" s="105" t="n">
        <v>14298.41015625</v>
      </c>
      <c r="J1966" s="106" t="n">
        <v>57.1353302001953</v>
      </c>
      <c r="K1966" s="107">
        <f>K1965*(1+Tbill_YTM)^(1/52)</f>
        <v/>
      </c>
      <c r="L1966" s="67" t="n"/>
      <c r="M1966" s="104" t="n">
        <v>45068</v>
      </c>
      <c r="N1966" s="108">
        <f>N1965*($I1966/$I1965)</f>
        <v/>
      </c>
      <c r="O1966" s="108">
        <f t="array" ref="O1966">IF(YEAR(M1966)&lt;&gt;YEAR(M1965),IF(O1965&gt;INDEX(Table2xAcq.1[],_xlfn.AGGREGATE(15,6,(ROW(Tableyear1[])-ROW(INDEX(Tableyear1[],1,1))+1)/(YEAR(Tableyear1[])=YEAR(M1965)),1)),O1965-(O1965-INDEX(Table2xAcq.1[],_xlfn.AGGREGATE(15,6,(ROW(Tableyear1[])-ROW(INDEX(Tableyear1[],1,1))+1)/(YEAR(Tableyear1[])=YEAR(M1965)),1)))*$C$25,O1965+MAX($Q$2:Q1965)*$C$19),O1965)*($J1966/$J1965)</f>
        <v/>
      </c>
      <c r="P1966" s="108">
        <f t="array" ref="P1966">IF(YEAR(M1966)&lt;&gt;YEAR(M1965),IF(O1965&gt;INDEX(Table2xAcq.1[],_xlfn.AGGREGATE(15,6,(ROW(Tableyear1[])-ROW(INDEX(Tableyear1[],1,1))+1)/(YEAR(Tableyear1[])=YEAR(M1965)),1)),P1965+(O1965-INDEX(Table2xAcq.1[],_xlfn.AGGREGATE(15,6,(ROW(Tableyear1[])-ROW(INDEX(Tableyear1[],1,1))+1)/(YEAR(Tableyear1[])=YEAR(M1965)),1)))*$C$25,P1965-MAX($Q$2:Q1965)*$C$19),P1965)*(1+Tbill_YTM)^(1/52)</f>
        <v/>
      </c>
      <c r="Q1966" s="72">
        <f>SUM(N1966:P1966)</f>
        <v/>
      </c>
      <c r="R1966" s="72">
        <f>IF(YEAR(M1966)&lt;&gt;YEAR(M1965), R1965*EXP($C$20/52)+(-MAX(Q$2:Q1965)*$C$19), R1965*EXP($C$20/52))</f>
        <v/>
      </c>
      <c r="S1966" s="73">
        <f>Q1966/-R1966</f>
        <v/>
      </c>
      <c r="T1966" s="67" t="n"/>
      <c r="U1966" s="67" t="n"/>
      <c r="V1966" s="67" t="n"/>
    </row>
    <row r="1967">
      <c r="H1967" s="104" t="n">
        <v>45075</v>
      </c>
      <c r="I1967" s="105" t="n">
        <v>14546.6396484375</v>
      </c>
      <c r="J1967" s="106" t="n">
        <v>59.1294593811035</v>
      </c>
      <c r="K1967" s="107">
        <f>K1966*(1+Tbill_YTM)^(1/52)</f>
        <v/>
      </c>
      <c r="L1967" s="67" t="n"/>
      <c r="M1967" s="104" t="n">
        <v>45075</v>
      </c>
      <c r="N1967" s="108">
        <f>N1966*($I1967/$I1966)</f>
        <v/>
      </c>
      <c r="O1967" s="108">
        <f t="array" ref="O1967">IF(YEAR(M1967)&lt;&gt;YEAR(M1966),IF(O1966&gt;INDEX(Table2xAcq.1[],_xlfn.AGGREGATE(15,6,(ROW(Tableyear1[])-ROW(INDEX(Tableyear1[],1,1))+1)/(YEAR(Tableyear1[])=YEAR(M1966)),1)),O1966-(O1966-INDEX(Table2xAcq.1[],_xlfn.AGGREGATE(15,6,(ROW(Tableyear1[])-ROW(INDEX(Tableyear1[],1,1))+1)/(YEAR(Tableyear1[])=YEAR(M1966)),1)))*$C$25,O1966+MAX($Q$2:Q1966)*$C$19),O1966)*($J1967/$J1966)</f>
        <v/>
      </c>
      <c r="P1967" s="108">
        <f t="array" ref="P1967">IF(YEAR(M1967)&lt;&gt;YEAR(M1966),IF(O1966&gt;INDEX(Table2xAcq.1[],_xlfn.AGGREGATE(15,6,(ROW(Tableyear1[])-ROW(INDEX(Tableyear1[],1,1))+1)/(YEAR(Tableyear1[])=YEAR(M1966)),1)),P1966+(O1966-INDEX(Table2xAcq.1[],_xlfn.AGGREGATE(15,6,(ROW(Tableyear1[])-ROW(INDEX(Tableyear1[],1,1))+1)/(YEAR(Tableyear1[])=YEAR(M1966)),1)))*$C$25,P1966-MAX($Q$2:Q1966)*$C$19),P1966)*(1+Tbill_YTM)^(1/52)</f>
        <v/>
      </c>
      <c r="Q1967" s="72">
        <f>SUM(N1967:P1967)</f>
        <v/>
      </c>
      <c r="R1967" s="72">
        <f>IF(YEAR(M1967)&lt;&gt;YEAR(M1966), R1966*EXP($C$20/52)+(-MAX(Q$2:Q1966)*$C$19), R1966*EXP($C$20/52))</f>
        <v/>
      </c>
      <c r="S1967" s="73">
        <f>Q1967/-R1967</f>
        <v/>
      </c>
      <c r="T1967" s="67" t="n"/>
      <c r="U1967" s="67" t="n"/>
      <c r="V1967" s="67" t="n"/>
    </row>
    <row r="1968">
      <c r="H1968" s="104" t="n">
        <v>45082</v>
      </c>
      <c r="I1968" s="105" t="n">
        <v>14528.3603515625</v>
      </c>
      <c r="J1968" s="106" t="n">
        <v>58.9508781433105</v>
      </c>
      <c r="K1968" s="107">
        <f>K1967*(1+Tbill_YTM)^(1/52)</f>
        <v/>
      </c>
      <c r="L1968" s="67" t="n"/>
      <c r="M1968" s="104" t="n">
        <v>45082</v>
      </c>
      <c r="N1968" s="108">
        <f>N1967*($I1968/$I1967)</f>
        <v/>
      </c>
      <c r="O1968" s="108">
        <f t="array" ref="O1968">IF(YEAR(M1968)&lt;&gt;YEAR(M1967),IF(O1967&gt;INDEX(Table2xAcq.1[],_xlfn.AGGREGATE(15,6,(ROW(Tableyear1[])-ROW(INDEX(Tableyear1[],1,1))+1)/(YEAR(Tableyear1[])=YEAR(M1967)),1)),O1967-(O1967-INDEX(Table2xAcq.1[],_xlfn.AGGREGATE(15,6,(ROW(Tableyear1[])-ROW(INDEX(Tableyear1[],1,1))+1)/(YEAR(Tableyear1[])=YEAR(M1967)),1)))*$C$25,O1967+MAX($Q$2:Q1967)*$C$19),O1967)*($J1968/$J1967)</f>
        <v/>
      </c>
      <c r="P1968" s="108">
        <f t="array" ref="P1968">IF(YEAR(M1968)&lt;&gt;YEAR(M1967),IF(O1967&gt;INDEX(Table2xAcq.1[],_xlfn.AGGREGATE(15,6,(ROW(Tableyear1[])-ROW(INDEX(Tableyear1[],1,1))+1)/(YEAR(Tableyear1[])=YEAR(M1967)),1)),P1967+(O1967-INDEX(Table2xAcq.1[],_xlfn.AGGREGATE(15,6,(ROW(Tableyear1[])-ROW(INDEX(Tableyear1[],1,1))+1)/(YEAR(Tableyear1[])=YEAR(M1967)),1)))*$C$25,P1967-MAX($Q$2:Q1967)*$C$19),P1967)*(1+Tbill_YTM)^(1/52)</f>
        <v/>
      </c>
      <c r="Q1968" s="72">
        <f>SUM(N1968:P1968)</f>
        <v/>
      </c>
      <c r="R1968" s="72">
        <f>IF(YEAR(M1968)&lt;&gt;YEAR(M1967), R1967*EXP($C$20/52)+(-MAX(Q$2:Q1967)*$C$19), R1967*EXP($C$20/52))</f>
        <v/>
      </c>
      <c r="S1968" s="73">
        <f>Q1968/-R1968</f>
        <v/>
      </c>
      <c r="T1968" s="67" t="n"/>
      <c r="U1968" s="67" t="n"/>
      <c r="V1968" s="67" t="n"/>
    </row>
    <row r="1969">
      <c r="H1969" s="104" t="n">
        <v>45089</v>
      </c>
      <c r="I1969" s="105" t="n">
        <v>15083.919921875</v>
      </c>
      <c r="J1969" s="106" t="n">
        <v>63.3756675720214</v>
      </c>
      <c r="K1969" s="107">
        <f>K1968*(1+Tbill_YTM)^(1/52)</f>
        <v/>
      </c>
      <c r="L1969" s="67" t="n"/>
      <c r="M1969" s="104" t="n">
        <v>45089</v>
      </c>
      <c r="N1969" s="108">
        <f>N1968*($I1969/$I1968)</f>
        <v/>
      </c>
      <c r="O1969" s="108">
        <f t="array" ref="O1969">IF(YEAR(M1969)&lt;&gt;YEAR(M1968),IF(O1968&gt;INDEX(Table2xAcq.1[],_xlfn.AGGREGATE(15,6,(ROW(Tableyear1[])-ROW(INDEX(Tableyear1[],1,1))+1)/(YEAR(Tableyear1[])=YEAR(M1968)),1)),O1968-(O1968-INDEX(Table2xAcq.1[],_xlfn.AGGREGATE(15,6,(ROW(Tableyear1[])-ROW(INDEX(Tableyear1[],1,1))+1)/(YEAR(Tableyear1[])=YEAR(M1968)),1)))*$C$25,O1968+MAX($Q$2:Q1968)*$C$19),O1968)*($J1969/$J1968)</f>
        <v/>
      </c>
      <c r="P1969" s="108">
        <f t="array" ref="P1969">IF(YEAR(M1969)&lt;&gt;YEAR(M1968),IF(O1968&gt;INDEX(Table2xAcq.1[],_xlfn.AGGREGATE(15,6,(ROW(Tableyear1[])-ROW(INDEX(Tableyear1[],1,1))+1)/(YEAR(Tableyear1[])=YEAR(M1968)),1)),P1968+(O1968-INDEX(Table2xAcq.1[],_xlfn.AGGREGATE(15,6,(ROW(Tableyear1[])-ROW(INDEX(Tableyear1[],1,1))+1)/(YEAR(Tableyear1[])=YEAR(M1968)),1)))*$C$25,P1968-MAX($Q$2:Q1968)*$C$19),P1968)*(1+Tbill_YTM)^(1/52)</f>
        <v/>
      </c>
      <c r="Q1969" s="72">
        <f>SUM(N1969:P1969)</f>
        <v/>
      </c>
      <c r="R1969" s="72">
        <f>IF(YEAR(M1969)&lt;&gt;YEAR(M1968), R1968*EXP($C$20/52)+(-MAX(Q$2:Q1968)*$C$19), R1968*EXP($C$20/52))</f>
        <v/>
      </c>
      <c r="S1969" s="73">
        <f>Q1969/-R1969</f>
        <v/>
      </c>
      <c r="T1969" s="67" t="n"/>
      <c r="U1969" s="67" t="n"/>
      <c r="V1969" s="67" t="n"/>
    </row>
    <row r="1970">
      <c r="H1970" s="104" t="n">
        <v>45096</v>
      </c>
      <c r="I1970" s="105" t="n">
        <v>14891.48046875</v>
      </c>
      <c r="J1970" s="106" t="n">
        <v>61.6494064331054</v>
      </c>
      <c r="K1970" s="107">
        <f>K1969*(1+Tbill_YTM)^(1/52)</f>
        <v/>
      </c>
      <c r="L1970" s="67" t="n"/>
      <c r="M1970" s="104" t="n">
        <v>45096</v>
      </c>
      <c r="N1970" s="108">
        <f>N1969*($I1970/$I1969)</f>
        <v/>
      </c>
      <c r="O1970" s="108">
        <f t="array" ref="O1970">IF(YEAR(M1970)&lt;&gt;YEAR(M1969),IF(O1969&gt;INDEX(Table2xAcq.1[],_xlfn.AGGREGATE(15,6,(ROW(Tableyear1[])-ROW(INDEX(Tableyear1[],1,1))+1)/(YEAR(Tableyear1[])=YEAR(M1969)),1)),O1969-(O1969-INDEX(Table2xAcq.1[],_xlfn.AGGREGATE(15,6,(ROW(Tableyear1[])-ROW(INDEX(Tableyear1[],1,1))+1)/(YEAR(Tableyear1[])=YEAR(M1969)),1)))*$C$25,O1969+MAX($Q$2:Q1969)*$C$19),O1969)*($J1970/$J1969)</f>
        <v/>
      </c>
      <c r="P1970" s="108">
        <f t="array" ref="P1970">IF(YEAR(M1970)&lt;&gt;YEAR(M1969),IF(O1969&gt;INDEX(Table2xAcq.1[],_xlfn.AGGREGATE(15,6,(ROW(Tableyear1[])-ROW(INDEX(Tableyear1[],1,1))+1)/(YEAR(Tableyear1[])=YEAR(M1969)),1)),P1969+(O1969-INDEX(Table2xAcq.1[],_xlfn.AGGREGATE(15,6,(ROW(Tableyear1[])-ROW(INDEX(Tableyear1[],1,1))+1)/(YEAR(Tableyear1[])=YEAR(M1969)),1)))*$C$25,P1969-MAX($Q$2:Q1969)*$C$19),P1969)*(1+Tbill_YTM)^(1/52)</f>
        <v/>
      </c>
      <c r="Q1970" s="72">
        <f>SUM(N1970:P1970)</f>
        <v/>
      </c>
      <c r="R1970" s="72">
        <f>IF(YEAR(M1970)&lt;&gt;YEAR(M1969), R1969*EXP($C$20/52)+(-MAX(Q$2:Q1969)*$C$19), R1969*EXP($C$20/52))</f>
        <v/>
      </c>
      <c r="S1970" s="73">
        <f>Q1970/-R1970</f>
        <v/>
      </c>
      <c r="T1970" s="67" t="n"/>
      <c r="U1970" s="67" t="n"/>
      <c r="V1970" s="67" t="n"/>
    </row>
    <row r="1971">
      <c r="H1971" s="104" t="n">
        <v>45103</v>
      </c>
      <c r="I1971" s="105" t="n">
        <v>15179.2099609375</v>
      </c>
      <c r="J1971" s="106" t="n">
        <v>63.8717231750488</v>
      </c>
      <c r="K1971" s="107">
        <f>K1970*(1+Tbill_YTM)^(1/52)</f>
        <v/>
      </c>
      <c r="L1971" s="67" t="n"/>
      <c r="M1971" s="104" t="n">
        <v>45103</v>
      </c>
      <c r="N1971" s="108">
        <f>N1970*($I1971/$I1970)</f>
        <v/>
      </c>
      <c r="O1971" s="108">
        <f t="array" ref="O1971">IF(YEAR(M1971)&lt;&gt;YEAR(M1970),IF(O1970&gt;INDEX(Table2xAcq.1[],_xlfn.AGGREGATE(15,6,(ROW(Tableyear1[])-ROW(INDEX(Tableyear1[],1,1))+1)/(YEAR(Tableyear1[])=YEAR(M1970)),1)),O1970-(O1970-INDEX(Table2xAcq.1[],_xlfn.AGGREGATE(15,6,(ROW(Tableyear1[])-ROW(INDEX(Tableyear1[],1,1))+1)/(YEAR(Tableyear1[])=YEAR(M1970)),1)))*$C$25,O1970+MAX($Q$2:Q1970)*$C$19),O1970)*($J1971/$J1970)</f>
        <v/>
      </c>
      <c r="P1971" s="108">
        <f t="array" ref="P1971">IF(YEAR(M1971)&lt;&gt;YEAR(M1970),IF(O1970&gt;INDEX(Table2xAcq.1[],_xlfn.AGGREGATE(15,6,(ROW(Tableyear1[])-ROW(INDEX(Tableyear1[],1,1))+1)/(YEAR(Tableyear1[])=YEAR(M1970)),1)),P1970+(O1970-INDEX(Table2xAcq.1[],_xlfn.AGGREGATE(15,6,(ROW(Tableyear1[])-ROW(INDEX(Tableyear1[],1,1))+1)/(YEAR(Tableyear1[])=YEAR(M1970)),1)))*$C$25,P1970-MAX($Q$2:Q1970)*$C$19),P1970)*(1+Tbill_YTM)^(1/52)</f>
        <v/>
      </c>
      <c r="Q1971" s="72">
        <f>SUM(N1971:P1971)</f>
        <v/>
      </c>
      <c r="R1971" s="72">
        <f>IF(YEAR(M1971)&lt;&gt;YEAR(M1970), R1970*EXP($C$20/52)+(-MAX(Q$2:Q1970)*$C$19), R1970*EXP($C$20/52))</f>
        <v/>
      </c>
      <c r="S1971" s="73">
        <f>Q1971/-R1971</f>
        <v/>
      </c>
      <c r="T1971" s="67" t="n"/>
      <c r="U1971" s="67" t="n"/>
      <c r="V1971" s="67" t="n"/>
    </row>
    <row r="1972">
      <c r="H1972" s="104" t="n">
        <v>45110</v>
      </c>
      <c r="I1972" s="105" t="n">
        <v>15036.849609375</v>
      </c>
      <c r="J1972" s="106" t="n">
        <v>62.6811943054199</v>
      </c>
      <c r="K1972" s="107">
        <f>K1971*(1+Tbill_YTM)^(1/52)</f>
        <v/>
      </c>
      <c r="L1972" s="67" t="n"/>
      <c r="M1972" s="104" t="n">
        <v>45110</v>
      </c>
      <c r="N1972" s="108">
        <f>N1971*($I1972/$I1971)</f>
        <v/>
      </c>
      <c r="O1972" s="108">
        <f t="array" ref="O1972">IF(YEAR(M1972)&lt;&gt;YEAR(M1971),IF(O1971&gt;INDEX(Table2xAcq.1[],_xlfn.AGGREGATE(15,6,(ROW(Tableyear1[])-ROW(INDEX(Tableyear1[],1,1))+1)/(YEAR(Tableyear1[])=YEAR(M1971)),1)),O1971-(O1971-INDEX(Table2xAcq.1[],_xlfn.AGGREGATE(15,6,(ROW(Tableyear1[])-ROW(INDEX(Tableyear1[],1,1))+1)/(YEAR(Tableyear1[])=YEAR(M1971)),1)))*$C$25,O1971+MAX($Q$2:Q1971)*$C$19),O1971)*($J1972/$J1971)</f>
        <v/>
      </c>
      <c r="P1972" s="108">
        <f t="array" ref="P1972">IF(YEAR(M1972)&lt;&gt;YEAR(M1971),IF(O1971&gt;INDEX(Table2xAcq.1[],_xlfn.AGGREGATE(15,6,(ROW(Tableyear1[])-ROW(INDEX(Tableyear1[],1,1))+1)/(YEAR(Tableyear1[])=YEAR(M1971)),1)),P1971+(O1971-INDEX(Table2xAcq.1[],_xlfn.AGGREGATE(15,6,(ROW(Tableyear1[])-ROW(INDEX(Tableyear1[],1,1))+1)/(YEAR(Tableyear1[])=YEAR(M1971)),1)))*$C$25,P1971-MAX($Q$2:Q1971)*$C$19),P1971)*(1+Tbill_YTM)^(1/52)</f>
        <v/>
      </c>
      <c r="Q1972" s="72">
        <f>SUM(N1972:P1972)</f>
        <v/>
      </c>
      <c r="R1972" s="72">
        <f>IF(YEAR(M1972)&lt;&gt;YEAR(M1971), R1971*EXP($C$20/52)+(-MAX(Q$2:Q1971)*$C$19), R1971*EXP($C$20/52))</f>
        <v/>
      </c>
      <c r="S1972" s="73">
        <f>Q1972/-R1972</f>
        <v/>
      </c>
      <c r="T1972" s="67" t="n"/>
      <c r="U1972" s="67" t="n"/>
      <c r="V1972" s="67" t="n"/>
    </row>
    <row r="1973">
      <c r="H1973" s="104" t="n">
        <v>45117</v>
      </c>
      <c r="I1973" s="105" t="n">
        <v>15565.599609375</v>
      </c>
      <c r="J1973" s="106" t="n">
        <v>67.0464553833007</v>
      </c>
      <c r="K1973" s="107">
        <f>K1972*(1+Tbill_YTM)^(1/52)</f>
        <v/>
      </c>
      <c r="L1973" s="67" t="n"/>
      <c r="M1973" s="104" t="n">
        <v>45117</v>
      </c>
      <c r="N1973" s="108">
        <f>N1972*($I1973/$I1972)</f>
        <v/>
      </c>
      <c r="O1973" s="108">
        <f t="array" ref="O1973">IF(YEAR(M1973)&lt;&gt;YEAR(M1972),IF(O1972&gt;INDEX(Table2xAcq.1[],_xlfn.AGGREGATE(15,6,(ROW(Tableyear1[])-ROW(INDEX(Tableyear1[],1,1))+1)/(YEAR(Tableyear1[])=YEAR(M1972)),1)),O1972-(O1972-INDEX(Table2xAcq.1[],_xlfn.AGGREGATE(15,6,(ROW(Tableyear1[])-ROW(INDEX(Tableyear1[],1,1))+1)/(YEAR(Tableyear1[])=YEAR(M1972)),1)))*$C$25,O1972+MAX($Q$2:Q1972)*$C$19),O1972)*($J1973/$J1972)</f>
        <v/>
      </c>
      <c r="P1973" s="108">
        <f t="array" ref="P1973">IF(YEAR(M1973)&lt;&gt;YEAR(M1972),IF(O1972&gt;INDEX(Table2xAcq.1[],_xlfn.AGGREGATE(15,6,(ROW(Tableyear1[])-ROW(INDEX(Tableyear1[],1,1))+1)/(YEAR(Tableyear1[])=YEAR(M1972)),1)),P1972+(O1972-INDEX(Table2xAcq.1[],_xlfn.AGGREGATE(15,6,(ROW(Tableyear1[])-ROW(INDEX(Tableyear1[],1,1))+1)/(YEAR(Tableyear1[])=YEAR(M1972)),1)))*$C$25,P1972-MAX($Q$2:Q1972)*$C$19),P1972)*(1+Tbill_YTM)^(1/52)</f>
        <v/>
      </c>
      <c r="Q1973" s="72">
        <f>SUM(N1973:P1973)</f>
        <v/>
      </c>
      <c r="R1973" s="72">
        <f>IF(YEAR(M1973)&lt;&gt;YEAR(M1972), R1972*EXP($C$20/52)+(-MAX(Q$2:Q1972)*$C$19), R1972*EXP($C$20/52))</f>
        <v/>
      </c>
      <c r="S1973" s="73">
        <f>Q1973/-R1973</f>
        <v/>
      </c>
      <c r="T1973" s="67" t="n"/>
      <c r="U1973" s="67" t="n"/>
      <c r="V1973" s="67" t="n"/>
    </row>
    <row r="1974">
      <c r="H1974" s="104" t="n">
        <v>45124</v>
      </c>
      <c r="I1974" s="105" t="n">
        <v>15425.669921875</v>
      </c>
      <c r="J1974" s="106" t="n">
        <v>65.68727111816401</v>
      </c>
      <c r="K1974" s="107">
        <f>K1973*(1+Tbill_YTM)^(1/52)</f>
        <v/>
      </c>
      <c r="L1974" s="67" t="n"/>
      <c r="M1974" s="104" t="n">
        <v>45124</v>
      </c>
      <c r="N1974" s="108">
        <f>N1973*($I1974/$I1973)</f>
        <v/>
      </c>
      <c r="O1974" s="108">
        <f t="array" ref="O1974">IF(YEAR(M1974)&lt;&gt;YEAR(M1973),IF(O1973&gt;INDEX(Table2xAcq.1[],_xlfn.AGGREGATE(15,6,(ROW(Tableyear1[])-ROW(INDEX(Tableyear1[],1,1))+1)/(YEAR(Tableyear1[])=YEAR(M1973)),1)),O1973-(O1973-INDEX(Table2xAcq.1[],_xlfn.AGGREGATE(15,6,(ROW(Tableyear1[])-ROW(INDEX(Tableyear1[],1,1))+1)/(YEAR(Tableyear1[])=YEAR(M1973)),1)))*$C$25,O1973+MAX($Q$2:Q1973)*$C$19),O1973)*($J1974/$J1973)</f>
        <v/>
      </c>
      <c r="P1974" s="108">
        <f t="array" ref="P1974">IF(YEAR(M1974)&lt;&gt;YEAR(M1973),IF(O1973&gt;INDEX(Table2xAcq.1[],_xlfn.AGGREGATE(15,6,(ROW(Tableyear1[])-ROW(INDEX(Tableyear1[],1,1))+1)/(YEAR(Tableyear1[])=YEAR(M1973)),1)),P1973+(O1973-INDEX(Table2xAcq.1[],_xlfn.AGGREGATE(15,6,(ROW(Tableyear1[])-ROW(INDEX(Tableyear1[],1,1))+1)/(YEAR(Tableyear1[])=YEAR(M1973)),1)))*$C$25,P1973-MAX($Q$2:Q1973)*$C$19),P1973)*(1+Tbill_YTM)^(1/52)</f>
        <v/>
      </c>
      <c r="Q1974" s="72">
        <f>SUM(N1974:P1974)</f>
        <v/>
      </c>
      <c r="R1974" s="72">
        <f>IF(YEAR(M1974)&lt;&gt;YEAR(M1973), R1973*EXP($C$20/52)+(-MAX(Q$2:Q1973)*$C$19), R1973*EXP($C$20/52))</f>
        <v/>
      </c>
      <c r="S1974" s="73">
        <f>Q1974/-R1974</f>
        <v/>
      </c>
      <c r="T1974" s="67" t="n"/>
      <c r="U1974" s="67" t="n"/>
      <c r="V1974" s="67" t="n"/>
    </row>
    <row r="1975">
      <c r="H1975" s="104" t="n">
        <v>45131</v>
      </c>
      <c r="I1975" s="105" t="n">
        <v>15750.9296875</v>
      </c>
      <c r="J1975" s="106" t="n">
        <v>68.36595153808589</v>
      </c>
      <c r="K1975" s="107">
        <f>K1974*(1+Tbill_YTM)^(1/52)</f>
        <v/>
      </c>
      <c r="L1975" s="67" t="n"/>
      <c r="M1975" s="104" t="n">
        <v>45131</v>
      </c>
      <c r="N1975" s="108">
        <f>N1974*($I1975/$I1974)</f>
        <v/>
      </c>
      <c r="O1975" s="108">
        <f t="array" ref="O1975">IF(YEAR(M1975)&lt;&gt;YEAR(M1974),IF(O1974&gt;INDEX(Table2xAcq.1[],_xlfn.AGGREGATE(15,6,(ROW(Tableyear1[])-ROW(INDEX(Tableyear1[],1,1))+1)/(YEAR(Tableyear1[])=YEAR(M1974)),1)),O1974-(O1974-INDEX(Table2xAcq.1[],_xlfn.AGGREGATE(15,6,(ROW(Tableyear1[])-ROW(INDEX(Tableyear1[],1,1))+1)/(YEAR(Tableyear1[])=YEAR(M1974)),1)))*$C$25,O1974+MAX($Q$2:Q1974)*$C$19),O1974)*($J1975/$J1974)</f>
        <v/>
      </c>
      <c r="P1975" s="108">
        <f t="array" ref="P1975">IF(YEAR(M1975)&lt;&gt;YEAR(M1974),IF(O1974&gt;INDEX(Table2xAcq.1[],_xlfn.AGGREGATE(15,6,(ROW(Tableyear1[])-ROW(INDEX(Tableyear1[],1,1))+1)/(YEAR(Tableyear1[])=YEAR(M1974)),1)),P1974+(O1974-INDEX(Table2xAcq.1[],_xlfn.AGGREGATE(15,6,(ROW(Tableyear1[])-ROW(INDEX(Tableyear1[],1,1))+1)/(YEAR(Tableyear1[])=YEAR(M1974)),1)))*$C$25,P1974-MAX($Q$2:Q1974)*$C$19),P1974)*(1+Tbill_YTM)^(1/52)</f>
        <v/>
      </c>
      <c r="Q1975" s="72">
        <f>SUM(N1975:P1975)</f>
        <v/>
      </c>
      <c r="R1975" s="72">
        <f>IF(YEAR(M1975)&lt;&gt;YEAR(M1974), R1974*EXP($C$20/52)+(-MAX(Q$2:Q1974)*$C$19), R1974*EXP($C$20/52))</f>
        <v/>
      </c>
      <c r="S1975" s="73">
        <f>Q1975/-R1975</f>
        <v/>
      </c>
      <c r="T1975" s="67" t="n"/>
      <c r="U1975" s="67" t="n"/>
      <c r="V1975" s="67" t="n"/>
    </row>
    <row r="1976">
      <c r="H1976" s="104" t="n">
        <v>45138</v>
      </c>
      <c r="I1976" s="105" t="n">
        <v>15274.919921875</v>
      </c>
      <c r="J1976" s="106" t="n">
        <v>64.2189636230468</v>
      </c>
      <c r="K1976" s="107">
        <f>K1975*(1+Tbill_YTM)^(1/52)</f>
        <v/>
      </c>
      <c r="L1976" s="67" t="n"/>
      <c r="M1976" s="104" t="n">
        <v>45138</v>
      </c>
      <c r="N1976" s="108">
        <f>N1975*($I1976/$I1975)</f>
        <v/>
      </c>
      <c r="O1976" s="108">
        <f t="array" ref="O1976">IF(YEAR(M1976)&lt;&gt;YEAR(M1975),IF(O1975&gt;INDEX(Table2xAcq.1[],_xlfn.AGGREGATE(15,6,(ROW(Tableyear1[])-ROW(INDEX(Tableyear1[],1,1))+1)/(YEAR(Tableyear1[])=YEAR(M1975)),1)),O1975-(O1975-INDEX(Table2xAcq.1[],_xlfn.AGGREGATE(15,6,(ROW(Tableyear1[])-ROW(INDEX(Tableyear1[],1,1))+1)/(YEAR(Tableyear1[])=YEAR(M1975)),1)))*$C$25,O1975+MAX($Q$2:Q1975)*$C$19),O1975)*($J1976/$J1975)</f>
        <v/>
      </c>
      <c r="P1976" s="108">
        <f t="array" ref="P1976">IF(YEAR(M1976)&lt;&gt;YEAR(M1975),IF(O1975&gt;INDEX(Table2xAcq.1[],_xlfn.AGGREGATE(15,6,(ROW(Tableyear1[])-ROW(INDEX(Tableyear1[],1,1))+1)/(YEAR(Tableyear1[])=YEAR(M1975)),1)),P1975+(O1975-INDEX(Table2xAcq.1[],_xlfn.AGGREGATE(15,6,(ROW(Tableyear1[])-ROW(INDEX(Tableyear1[],1,1))+1)/(YEAR(Tableyear1[])=YEAR(M1975)),1)))*$C$25,P1975-MAX($Q$2:Q1975)*$C$19),P1975)*(1+Tbill_YTM)^(1/52)</f>
        <v/>
      </c>
      <c r="Q1976" s="72">
        <f>SUM(N1976:P1976)</f>
        <v/>
      </c>
      <c r="R1976" s="72">
        <f>IF(YEAR(M1976)&lt;&gt;YEAR(M1975), R1975*EXP($C$20/52)+(-MAX(Q$2:Q1975)*$C$19), R1975*EXP($C$20/52))</f>
        <v/>
      </c>
      <c r="S1976" s="73">
        <f>Q1976/-R1976</f>
        <v/>
      </c>
      <c r="T1976" s="67" t="n"/>
      <c r="U1976" s="67" t="n"/>
      <c r="V1976" s="67" t="n"/>
    </row>
    <row r="1977">
      <c r="H1977" s="104" t="n">
        <v>45145</v>
      </c>
      <c r="I1977" s="105" t="n">
        <v>15028.0703125</v>
      </c>
      <c r="J1977" s="106" t="n">
        <v>62.1256141662597</v>
      </c>
      <c r="K1977" s="107">
        <f>K1976*(1+Tbill_YTM)^(1/52)</f>
        <v/>
      </c>
      <c r="L1977" s="67" t="n"/>
      <c r="M1977" s="104" t="n">
        <v>45145</v>
      </c>
      <c r="N1977" s="108">
        <f>N1976*($I1977/$I1976)</f>
        <v/>
      </c>
      <c r="O1977" s="108">
        <f t="array" ref="O1977">IF(YEAR(M1977)&lt;&gt;YEAR(M1976),IF(O1976&gt;INDEX(Table2xAcq.1[],_xlfn.AGGREGATE(15,6,(ROW(Tableyear1[])-ROW(INDEX(Tableyear1[],1,1))+1)/(YEAR(Tableyear1[])=YEAR(M1976)),1)),O1976-(O1976-INDEX(Table2xAcq.1[],_xlfn.AGGREGATE(15,6,(ROW(Tableyear1[])-ROW(INDEX(Tableyear1[],1,1))+1)/(YEAR(Tableyear1[])=YEAR(M1976)),1)))*$C$25,O1976+MAX($Q$2:Q1976)*$C$19),O1976)*($J1977/$J1976)</f>
        <v/>
      </c>
      <c r="P1977" s="108">
        <f t="array" ref="P1977">IF(YEAR(M1977)&lt;&gt;YEAR(M1976),IF(O1976&gt;INDEX(Table2xAcq.1[],_xlfn.AGGREGATE(15,6,(ROW(Tableyear1[])-ROW(INDEX(Tableyear1[],1,1))+1)/(YEAR(Tableyear1[])=YEAR(M1976)),1)),P1976+(O1976-INDEX(Table2xAcq.1[],_xlfn.AGGREGATE(15,6,(ROW(Tableyear1[])-ROW(INDEX(Tableyear1[],1,1))+1)/(YEAR(Tableyear1[])=YEAR(M1976)),1)))*$C$25,P1976-MAX($Q$2:Q1976)*$C$19),P1976)*(1+Tbill_YTM)^(1/52)</f>
        <v/>
      </c>
      <c r="Q1977" s="72">
        <f>SUM(N1977:P1977)</f>
        <v/>
      </c>
      <c r="R1977" s="72">
        <f>IF(YEAR(M1977)&lt;&gt;YEAR(M1976), R1976*EXP($C$20/52)+(-MAX(Q$2:Q1976)*$C$19), R1976*EXP($C$20/52))</f>
        <v/>
      </c>
      <c r="S1977" s="73">
        <f>Q1977/-R1977</f>
        <v/>
      </c>
      <c r="T1977" s="67" t="n"/>
      <c r="U1977" s="67" t="n"/>
      <c r="V1977" s="67" t="n"/>
    </row>
    <row r="1978">
      <c r="H1978" s="104" t="n">
        <v>45152</v>
      </c>
      <c r="I1978" s="105" t="n">
        <v>14694.83984375</v>
      </c>
      <c r="J1978" s="106" t="n">
        <v>59.2881965637207</v>
      </c>
      <c r="K1978" s="107">
        <f>K1977*(1+Tbill_YTM)^(1/52)</f>
        <v/>
      </c>
      <c r="L1978" s="67" t="n"/>
      <c r="M1978" s="104" t="n">
        <v>45152</v>
      </c>
      <c r="N1978" s="108">
        <f>N1977*($I1978/$I1977)</f>
        <v/>
      </c>
      <c r="O1978" s="108">
        <f t="array" ref="O1978">IF(YEAR(M1978)&lt;&gt;YEAR(M1977),IF(O1977&gt;INDEX(Table2xAcq.1[],_xlfn.AGGREGATE(15,6,(ROW(Tableyear1[])-ROW(INDEX(Tableyear1[],1,1))+1)/(YEAR(Tableyear1[])=YEAR(M1977)),1)),O1977-(O1977-INDEX(Table2xAcq.1[],_xlfn.AGGREGATE(15,6,(ROW(Tableyear1[])-ROW(INDEX(Tableyear1[],1,1))+1)/(YEAR(Tableyear1[])=YEAR(M1977)),1)))*$C$25,O1977+MAX($Q$2:Q1977)*$C$19),O1977)*($J1978/$J1977)</f>
        <v/>
      </c>
      <c r="P1978" s="108">
        <f t="array" ref="P1978">IF(YEAR(M1978)&lt;&gt;YEAR(M1977),IF(O1977&gt;INDEX(Table2xAcq.1[],_xlfn.AGGREGATE(15,6,(ROW(Tableyear1[])-ROW(INDEX(Tableyear1[],1,1))+1)/(YEAR(Tableyear1[])=YEAR(M1977)),1)),P1977+(O1977-INDEX(Table2xAcq.1[],_xlfn.AGGREGATE(15,6,(ROW(Tableyear1[])-ROW(INDEX(Tableyear1[],1,1))+1)/(YEAR(Tableyear1[])=YEAR(M1977)),1)))*$C$25,P1977-MAX($Q$2:Q1977)*$C$19),P1977)*(1+Tbill_YTM)^(1/52)</f>
        <v/>
      </c>
      <c r="Q1978" s="72">
        <f>SUM(N1978:P1978)</f>
        <v/>
      </c>
      <c r="R1978" s="72">
        <f>IF(YEAR(M1978)&lt;&gt;YEAR(M1977), R1977*EXP($C$20/52)+(-MAX(Q$2:Q1977)*$C$19), R1977*EXP($C$20/52))</f>
        <v/>
      </c>
      <c r="S1978" s="73">
        <f>Q1978/-R1978</f>
        <v/>
      </c>
      <c r="T1978" s="67" t="n"/>
      <c r="U1978" s="67" t="n"/>
      <c r="V1978" s="67" t="n"/>
    </row>
    <row r="1979">
      <c r="H1979" s="104" t="n">
        <v>45159</v>
      </c>
      <c r="I1979" s="105" t="n">
        <v>14941.830078125</v>
      </c>
      <c r="J1979" s="106" t="n">
        <v>61.1434326171875</v>
      </c>
      <c r="K1979" s="107">
        <f>K1978*(1+Tbill_YTM)^(1/52)</f>
        <v/>
      </c>
      <c r="L1979" s="67" t="n"/>
      <c r="M1979" s="104" t="n">
        <v>45159</v>
      </c>
      <c r="N1979" s="108">
        <f>N1978*($I1979/$I1978)</f>
        <v/>
      </c>
      <c r="O1979" s="108">
        <f t="array" ref="O1979">IF(YEAR(M1979)&lt;&gt;YEAR(M1978),IF(O1978&gt;INDEX(Table2xAcq.1[],_xlfn.AGGREGATE(15,6,(ROW(Tableyear1[])-ROW(INDEX(Tableyear1[],1,1))+1)/(YEAR(Tableyear1[])=YEAR(M1978)),1)),O1978-(O1978-INDEX(Table2xAcq.1[],_xlfn.AGGREGATE(15,6,(ROW(Tableyear1[])-ROW(INDEX(Tableyear1[],1,1))+1)/(YEAR(Tableyear1[])=YEAR(M1978)),1)))*$C$25,O1978+MAX($Q$2:Q1978)*$C$19),O1978)*($J1979/$J1978)</f>
        <v/>
      </c>
      <c r="P1979" s="108">
        <f t="array" ref="P1979">IF(YEAR(M1979)&lt;&gt;YEAR(M1978),IF(O1978&gt;INDEX(Table2xAcq.1[],_xlfn.AGGREGATE(15,6,(ROW(Tableyear1[])-ROW(INDEX(Tableyear1[],1,1))+1)/(YEAR(Tableyear1[])=YEAR(M1978)),1)),P1978+(O1978-INDEX(Table2xAcq.1[],_xlfn.AGGREGATE(15,6,(ROW(Tableyear1[])-ROW(INDEX(Tableyear1[],1,1))+1)/(YEAR(Tableyear1[])=YEAR(M1978)),1)))*$C$25,P1978-MAX($Q$2:Q1978)*$C$19),P1978)*(1+Tbill_YTM)^(1/52)</f>
        <v/>
      </c>
      <c r="Q1979" s="72">
        <f>SUM(N1979:P1979)</f>
        <v/>
      </c>
      <c r="R1979" s="72">
        <f>IF(YEAR(M1979)&lt;&gt;YEAR(M1978), R1978*EXP($C$20/52)+(-MAX(Q$2:Q1978)*$C$19), R1978*EXP($C$20/52))</f>
        <v/>
      </c>
      <c r="S1979" s="73">
        <f>Q1979/-R1979</f>
        <v/>
      </c>
      <c r="T1979" s="67" t="n"/>
      <c r="U1979" s="67" t="n"/>
      <c r="V1979" s="67" t="n"/>
    </row>
    <row r="1980">
      <c r="H1980" s="104" t="n">
        <v>45166</v>
      </c>
      <c r="I1980" s="105" t="n">
        <v>15490.8603515625</v>
      </c>
      <c r="J1980" s="106" t="n">
        <v>65.6674346923828</v>
      </c>
      <c r="K1980" s="107">
        <f>K1979*(1+Tbill_YTM)^(1/52)</f>
        <v/>
      </c>
      <c r="L1980" s="67" t="n"/>
      <c r="M1980" s="104" t="n">
        <v>45166</v>
      </c>
      <c r="N1980" s="108">
        <f>N1979*($I1980/$I1979)</f>
        <v/>
      </c>
      <c r="O1980" s="108">
        <f t="array" ref="O1980">IF(YEAR(M1980)&lt;&gt;YEAR(M1979),IF(O1979&gt;INDEX(Table2xAcq.1[],_xlfn.AGGREGATE(15,6,(ROW(Tableyear1[])-ROW(INDEX(Tableyear1[],1,1))+1)/(YEAR(Tableyear1[])=YEAR(M1979)),1)),O1979-(O1979-INDEX(Table2xAcq.1[],_xlfn.AGGREGATE(15,6,(ROW(Tableyear1[])-ROW(INDEX(Tableyear1[],1,1))+1)/(YEAR(Tableyear1[])=YEAR(M1979)),1)))*$C$25,O1979+MAX($Q$2:Q1979)*$C$19),O1979)*($J1980/$J1979)</f>
        <v/>
      </c>
      <c r="P1980" s="108">
        <f t="array" ref="P1980">IF(YEAR(M1980)&lt;&gt;YEAR(M1979),IF(O1979&gt;INDEX(Table2xAcq.1[],_xlfn.AGGREGATE(15,6,(ROW(Tableyear1[])-ROW(INDEX(Tableyear1[],1,1))+1)/(YEAR(Tableyear1[])=YEAR(M1979)),1)),P1979+(O1979-INDEX(Table2xAcq.1[],_xlfn.AGGREGATE(15,6,(ROW(Tableyear1[])-ROW(INDEX(Tableyear1[],1,1))+1)/(YEAR(Tableyear1[])=YEAR(M1979)),1)))*$C$25,P1979-MAX($Q$2:Q1979)*$C$19),P1979)*(1+Tbill_YTM)^(1/52)</f>
        <v/>
      </c>
      <c r="Q1980" s="72">
        <f>SUM(N1980:P1980)</f>
        <v/>
      </c>
      <c r="R1980" s="72">
        <f>IF(YEAR(M1980)&lt;&gt;YEAR(M1979), R1979*EXP($C$20/52)+(-MAX(Q$2:Q1979)*$C$19), R1979*EXP($C$20/52))</f>
        <v/>
      </c>
      <c r="S1980" s="73">
        <f>Q1980/-R1980</f>
        <v/>
      </c>
      <c r="T1980" s="67" t="n"/>
      <c r="U1980" s="67" t="n"/>
      <c r="V1980" s="67" t="n"/>
    </row>
    <row r="1981">
      <c r="H1981" s="104" t="n">
        <v>45173</v>
      </c>
      <c r="I1981" s="105" t="n">
        <v>15280.23046875</v>
      </c>
      <c r="J1981" s="106" t="n">
        <v>63.8022727966308</v>
      </c>
      <c r="K1981" s="107">
        <f>K1980*(1+Tbill_YTM)^(1/52)</f>
        <v/>
      </c>
      <c r="L1981" s="67" t="n"/>
      <c r="M1981" s="104" t="n">
        <v>45173</v>
      </c>
      <c r="N1981" s="108">
        <f>N1980*($I1981/$I1980)</f>
        <v/>
      </c>
      <c r="O1981" s="108">
        <f t="array" ref="O1981">IF(YEAR(M1981)&lt;&gt;YEAR(M1980),IF(O1980&gt;INDEX(Table2xAcq.1[],_xlfn.AGGREGATE(15,6,(ROW(Tableyear1[])-ROW(INDEX(Tableyear1[],1,1))+1)/(YEAR(Tableyear1[])=YEAR(M1980)),1)),O1980-(O1980-INDEX(Table2xAcq.1[],_xlfn.AGGREGATE(15,6,(ROW(Tableyear1[])-ROW(INDEX(Tableyear1[],1,1))+1)/(YEAR(Tableyear1[])=YEAR(M1980)),1)))*$C$25,O1980+MAX($Q$2:Q1980)*$C$19),O1980)*($J1981/$J1980)</f>
        <v/>
      </c>
      <c r="P1981" s="108">
        <f t="array" ref="P1981">IF(YEAR(M1981)&lt;&gt;YEAR(M1980),IF(O1980&gt;INDEX(Table2xAcq.1[],_xlfn.AGGREGATE(15,6,(ROW(Tableyear1[])-ROW(INDEX(Tableyear1[],1,1))+1)/(YEAR(Tableyear1[])=YEAR(M1980)),1)),P1980+(O1980-INDEX(Table2xAcq.1[],_xlfn.AGGREGATE(15,6,(ROW(Tableyear1[])-ROW(INDEX(Tableyear1[],1,1))+1)/(YEAR(Tableyear1[])=YEAR(M1980)),1)))*$C$25,P1980-MAX($Q$2:Q1980)*$C$19),P1980)*(1+Tbill_YTM)^(1/52)</f>
        <v/>
      </c>
      <c r="Q1981" s="72">
        <f>SUM(N1981:P1981)</f>
        <v/>
      </c>
      <c r="R1981" s="72">
        <f>IF(YEAR(M1981)&lt;&gt;YEAR(M1980), R1980*EXP($C$20/52)+(-MAX(Q$2:Q1980)*$C$19), R1980*EXP($C$20/52))</f>
        <v/>
      </c>
      <c r="S1981" s="73">
        <f>Q1981/-R1981</f>
        <v/>
      </c>
      <c r="T1981" s="67" t="n"/>
      <c r="U1981" s="67" t="n"/>
      <c r="V1981" s="67" t="n"/>
    </row>
    <row r="1982">
      <c r="H1982" s="104" t="n">
        <v>45180</v>
      </c>
      <c r="I1982" s="105" t="n">
        <v>15202.400390625</v>
      </c>
      <c r="J1982" s="106" t="n">
        <v>63.0581970214843</v>
      </c>
      <c r="K1982" s="107">
        <f>K1981*(1+Tbill_YTM)^(1/52)</f>
        <v/>
      </c>
      <c r="L1982" s="67" t="n"/>
      <c r="M1982" s="104" t="n">
        <v>45180</v>
      </c>
      <c r="N1982" s="108">
        <f>N1981*($I1982/$I1981)</f>
        <v/>
      </c>
      <c r="O1982" s="108">
        <f t="array" ref="O1982">IF(YEAR(M1982)&lt;&gt;YEAR(M1981),IF(O1981&gt;INDEX(Table2xAcq.1[],_xlfn.AGGREGATE(15,6,(ROW(Tableyear1[])-ROW(INDEX(Tableyear1[],1,1))+1)/(YEAR(Tableyear1[])=YEAR(M1981)),1)),O1981-(O1981-INDEX(Table2xAcq.1[],_xlfn.AGGREGATE(15,6,(ROW(Tableyear1[])-ROW(INDEX(Tableyear1[],1,1))+1)/(YEAR(Tableyear1[])=YEAR(M1981)),1)))*$C$25,O1981+MAX($Q$2:Q1981)*$C$19),O1981)*($J1982/$J1981)</f>
        <v/>
      </c>
      <c r="P1982" s="108">
        <f t="array" ref="P1982">IF(YEAR(M1982)&lt;&gt;YEAR(M1981),IF(O1981&gt;INDEX(Table2xAcq.1[],_xlfn.AGGREGATE(15,6,(ROW(Tableyear1[])-ROW(INDEX(Tableyear1[],1,1))+1)/(YEAR(Tableyear1[])=YEAR(M1981)),1)),P1981+(O1981-INDEX(Table2xAcq.1[],_xlfn.AGGREGATE(15,6,(ROW(Tableyear1[])-ROW(INDEX(Tableyear1[],1,1))+1)/(YEAR(Tableyear1[])=YEAR(M1981)),1)))*$C$25,P1981-MAX($Q$2:Q1981)*$C$19),P1981)*(1+Tbill_YTM)^(1/52)</f>
        <v/>
      </c>
      <c r="Q1982" s="72">
        <f>SUM(N1982:P1982)</f>
        <v/>
      </c>
      <c r="R1982" s="72">
        <f>IF(YEAR(M1982)&lt;&gt;YEAR(M1981), R1981*EXP($C$20/52)+(-MAX(Q$2:Q1981)*$C$19), R1981*EXP($C$20/52))</f>
        <v/>
      </c>
      <c r="S1982" s="73">
        <f>Q1982/-R1982</f>
        <v/>
      </c>
      <c r="T1982" s="67" t="n"/>
      <c r="U1982" s="67" t="n"/>
      <c r="V1982" s="67" t="n"/>
    </row>
    <row r="1983">
      <c r="H1983" s="104" t="n">
        <v>45187</v>
      </c>
      <c r="I1983" s="105" t="n">
        <v>14701.099609375</v>
      </c>
      <c r="J1983" s="106" t="n">
        <v>58.8516693115234</v>
      </c>
      <c r="K1983" s="107">
        <f>K1982*(1+Tbill_YTM)^(1/52)</f>
        <v/>
      </c>
      <c r="L1983" s="67" t="n"/>
      <c r="M1983" s="104" t="n">
        <v>45187</v>
      </c>
      <c r="N1983" s="108">
        <f>N1982*($I1983/$I1982)</f>
        <v/>
      </c>
      <c r="O1983" s="108">
        <f t="array" ref="O1983">IF(YEAR(M1983)&lt;&gt;YEAR(M1982),IF(O1982&gt;INDEX(Table2xAcq.1[],_xlfn.AGGREGATE(15,6,(ROW(Tableyear1[])-ROW(INDEX(Tableyear1[],1,1))+1)/(YEAR(Tableyear1[])=YEAR(M1982)),1)),O1982-(O1982-INDEX(Table2xAcq.1[],_xlfn.AGGREGATE(15,6,(ROW(Tableyear1[])-ROW(INDEX(Tableyear1[],1,1))+1)/(YEAR(Tableyear1[])=YEAR(M1982)),1)))*$C$25,O1982+MAX($Q$2:Q1982)*$C$19),O1982)*($J1983/$J1982)</f>
        <v/>
      </c>
      <c r="P1983" s="108">
        <f t="array" ref="P1983">IF(YEAR(M1983)&lt;&gt;YEAR(M1982),IF(O1982&gt;INDEX(Table2xAcq.1[],_xlfn.AGGREGATE(15,6,(ROW(Tableyear1[])-ROW(INDEX(Tableyear1[],1,1))+1)/(YEAR(Tableyear1[])=YEAR(M1982)),1)),P1982+(O1982-INDEX(Table2xAcq.1[],_xlfn.AGGREGATE(15,6,(ROW(Tableyear1[])-ROW(INDEX(Tableyear1[],1,1))+1)/(YEAR(Tableyear1[])=YEAR(M1982)),1)))*$C$25,P1982-MAX($Q$2:Q1982)*$C$19),P1982)*(1+Tbill_YTM)^(1/52)</f>
        <v/>
      </c>
      <c r="Q1983" s="72">
        <f>SUM(N1983:P1983)</f>
        <v/>
      </c>
      <c r="R1983" s="72">
        <f>IF(YEAR(M1983)&lt;&gt;YEAR(M1982), R1982*EXP($C$20/52)+(-MAX(Q$2:Q1982)*$C$19), R1982*EXP($C$20/52))</f>
        <v/>
      </c>
      <c r="S1983" s="73">
        <f>Q1983/-R1983</f>
        <v/>
      </c>
      <c r="T1983" s="67" t="n"/>
      <c r="U1983" s="67" t="n"/>
      <c r="V1983" s="67" t="n"/>
    </row>
    <row r="1984">
      <c r="H1984" s="104" t="n">
        <v>45194</v>
      </c>
      <c r="I1984" s="105" t="n">
        <v>14715.240234375</v>
      </c>
      <c r="J1984" s="106" t="n">
        <v>59.0452461242675</v>
      </c>
      <c r="K1984" s="107">
        <f>K1983*(1+Tbill_YTM)^(1/52)</f>
        <v/>
      </c>
      <c r="L1984" s="67" t="n"/>
      <c r="M1984" s="104" t="n">
        <v>45194</v>
      </c>
      <c r="N1984" s="108">
        <f>N1983*($I1984/$I1983)</f>
        <v/>
      </c>
      <c r="O1984" s="108">
        <f t="array" ref="O1984">IF(YEAR(M1984)&lt;&gt;YEAR(M1983),IF(O1983&gt;INDEX(Table2xAcq.1[],_xlfn.AGGREGATE(15,6,(ROW(Tableyear1[])-ROW(INDEX(Tableyear1[],1,1))+1)/(YEAR(Tableyear1[])=YEAR(M1983)),1)),O1983-(O1983-INDEX(Table2xAcq.1[],_xlfn.AGGREGATE(15,6,(ROW(Tableyear1[])-ROW(INDEX(Tableyear1[],1,1))+1)/(YEAR(Tableyear1[])=YEAR(M1983)),1)))*$C$25,O1983+MAX($Q$2:Q1983)*$C$19),O1983)*($J1984/$J1983)</f>
        <v/>
      </c>
      <c r="P1984" s="108">
        <f t="array" ref="P1984">IF(YEAR(M1984)&lt;&gt;YEAR(M1983),IF(O1983&gt;INDEX(Table2xAcq.1[],_xlfn.AGGREGATE(15,6,(ROW(Tableyear1[])-ROW(INDEX(Tableyear1[],1,1))+1)/(YEAR(Tableyear1[])=YEAR(M1983)),1)),P1983+(O1983-INDEX(Table2xAcq.1[],_xlfn.AGGREGATE(15,6,(ROW(Tableyear1[])-ROW(INDEX(Tableyear1[],1,1))+1)/(YEAR(Tableyear1[])=YEAR(M1983)),1)))*$C$25,P1983-MAX($Q$2:Q1983)*$C$19),P1983)*(1+Tbill_YTM)^(1/52)</f>
        <v/>
      </c>
      <c r="Q1984" s="72">
        <f>SUM(N1984:P1984)</f>
        <v/>
      </c>
      <c r="R1984" s="72">
        <f>IF(YEAR(M1984)&lt;&gt;YEAR(M1983), R1983*EXP($C$20/52)+(-MAX(Q$2:Q1983)*$C$19), R1983*EXP($C$20/52))</f>
        <v/>
      </c>
      <c r="S1984" s="73">
        <f>Q1984/-R1984</f>
        <v/>
      </c>
      <c r="T1984" s="67" t="n"/>
      <c r="U1984" s="67" t="n"/>
      <c r="V1984" s="67" t="n"/>
    </row>
    <row r="1985">
      <c r="H1985" s="104" t="n">
        <v>45201</v>
      </c>
      <c r="I1985" s="105" t="n">
        <v>14973.240234375</v>
      </c>
      <c r="J1985" s="106" t="n">
        <v>60.9951820373535</v>
      </c>
      <c r="K1985" s="107">
        <f>K1984*(1+Tbill_YTM)^(1/52)</f>
        <v/>
      </c>
      <c r="L1985" s="67" t="n"/>
      <c r="M1985" s="104" t="n">
        <v>45201</v>
      </c>
      <c r="N1985" s="108">
        <f>N1984*($I1985/$I1984)</f>
        <v/>
      </c>
      <c r="O1985" s="108">
        <f t="array" ref="O1985">IF(YEAR(M1985)&lt;&gt;YEAR(M1984),IF(O1984&gt;INDEX(Table2xAcq.1[],_xlfn.AGGREGATE(15,6,(ROW(Tableyear1[])-ROW(INDEX(Tableyear1[],1,1))+1)/(YEAR(Tableyear1[])=YEAR(M1984)),1)),O1984-(O1984-INDEX(Table2xAcq.1[],_xlfn.AGGREGATE(15,6,(ROW(Tableyear1[])-ROW(INDEX(Tableyear1[],1,1))+1)/(YEAR(Tableyear1[])=YEAR(M1984)),1)))*$C$25,O1984+MAX($Q$2:Q1984)*$C$19),O1984)*($J1985/$J1984)</f>
        <v/>
      </c>
      <c r="P1985" s="108">
        <f t="array" ref="P1985">IF(YEAR(M1985)&lt;&gt;YEAR(M1984),IF(O1984&gt;INDEX(Table2xAcq.1[],_xlfn.AGGREGATE(15,6,(ROW(Tableyear1[])-ROW(INDEX(Tableyear1[],1,1))+1)/(YEAR(Tableyear1[])=YEAR(M1984)),1)),P1984+(O1984-INDEX(Table2xAcq.1[],_xlfn.AGGREGATE(15,6,(ROW(Tableyear1[])-ROW(INDEX(Tableyear1[],1,1))+1)/(YEAR(Tableyear1[])=YEAR(M1984)),1)))*$C$25,P1984-MAX($Q$2:Q1984)*$C$19),P1984)*(1+Tbill_YTM)^(1/52)</f>
        <v/>
      </c>
      <c r="Q1985" s="72">
        <f>SUM(N1985:P1985)</f>
        <v/>
      </c>
      <c r="R1985" s="72">
        <f>IF(YEAR(M1985)&lt;&gt;YEAR(M1984), R1984*EXP($C$20/52)+(-MAX(Q$2:Q1984)*$C$19), R1984*EXP($C$20/52))</f>
        <v/>
      </c>
      <c r="S1985" s="73">
        <f>Q1985/-R1985</f>
        <v/>
      </c>
      <c r="T1985" s="67" t="n"/>
      <c r="U1985" s="67" t="n"/>
      <c r="V1985" s="67" t="n"/>
    </row>
    <row r="1986">
      <c r="H1986" s="104" t="n">
        <v>45208</v>
      </c>
      <c r="I1986" s="105" t="n">
        <v>14995.1201171875</v>
      </c>
      <c r="J1986" s="106" t="n">
        <v>61.1145668029785</v>
      </c>
      <c r="K1986" s="107">
        <f>K1985*(1+Tbill_YTM)^(1/52)</f>
        <v/>
      </c>
      <c r="L1986" s="67" t="n"/>
      <c r="M1986" s="104" t="n">
        <v>45208</v>
      </c>
      <c r="N1986" s="108">
        <f>N1985*($I1986/$I1985)</f>
        <v/>
      </c>
      <c r="O1986" s="108">
        <f t="array" ref="O1986">IF(YEAR(M1986)&lt;&gt;YEAR(M1985),IF(O1985&gt;INDEX(Table2xAcq.1[],_xlfn.AGGREGATE(15,6,(ROW(Tableyear1[])-ROW(INDEX(Tableyear1[],1,1))+1)/(YEAR(Tableyear1[])=YEAR(M1985)),1)),O1985-(O1985-INDEX(Table2xAcq.1[],_xlfn.AGGREGATE(15,6,(ROW(Tableyear1[])-ROW(INDEX(Tableyear1[],1,1))+1)/(YEAR(Tableyear1[])=YEAR(M1985)),1)))*$C$25,O1985+MAX($Q$2:Q1985)*$C$19),O1985)*($J1986/$J1985)</f>
        <v/>
      </c>
      <c r="P1986" s="108">
        <f t="array" ref="P1986">IF(YEAR(M1986)&lt;&gt;YEAR(M1985),IF(O1985&gt;INDEX(Table2xAcq.1[],_xlfn.AGGREGATE(15,6,(ROW(Tableyear1[])-ROW(INDEX(Tableyear1[],1,1))+1)/(YEAR(Tableyear1[])=YEAR(M1985)),1)),P1985+(O1985-INDEX(Table2xAcq.1[],_xlfn.AGGREGATE(15,6,(ROW(Tableyear1[])-ROW(INDEX(Tableyear1[],1,1))+1)/(YEAR(Tableyear1[])=YEAR(M1985)),1)))*$C$25,P1985-MAX($Q$2:Q1985)*$C$19),P1985)*(1+Tbill_YTM)^(1/52)</f>
        <v/>
      </c>
      <c r="Q1986" s="72">
        <f>SUM(N1986:P1986)</f>
        <v/>
      </c>
      <c r="R1986" s="72">
        <f>IF(YEAR(M1986)&lt;&gt;YEAR(M1985), R1985*EXP($C$20/52)+(-MAX(Q$2:Q1985)*$C$19), R1985*EXP($C$20/52))</f>
        <v/>
      </c>
      <c r="S1986" s="73">
        <f>Q1986/-R1986</f>
        <v/>
      </c>
      <c r="T1986" s="67" t="n"/>
      <c r="U1986" s="67" t="n"/>
      <c r="V1986" s="67" t="n"/>
    </row>
    <row r="1987">
      <c r="H1987" s="104" t="n">
        <v>45215</v>
      </c>
      <c r="I1987" s="105" t="n">
        <v>14560.8798828125</v>
      </c>
      <c r="J1987" s="106" t="n">
        <v>57.4932556152343</v>
      </c>
      <c r="K1987" s="107">
        <f>K1986*(1+Tbill_YTM)^(1/52)</f>
        <v/>
      </c>
      <c r="L1987" s="67" t="n"/>
      <c r="M1987" s="104" t="n">
        <v>45215</v>
      </c>
      <c r="N1987" s="108">
        <f>N1986*($I1987/$I1986)</f>
        <v/>
      </c>
      <c r="O1987" s="108">
        <f t="array" ref="O1987">IF(YEAR(M1987)&lt;&gt;YEAR(M1986),IF(O1986&gt;INDEX(Table2xAcq.1[],_xlfn.AGGREGATE(15,6,(ROW(Tableyear1[])-ROW(INDEX(Tableyear1[],1,1))+1)/(YEAR(Tableyear1[])=YEAR(M1986)),1)),O1986-(O1986-INDEX(Table2xAcq.1[],_xlfn.AGGREGATE(15,6,(ROW(Tableyear1[])-ROW(INDEX(Tableyear1[],1,1))+1)/(YEAR(Tableyear1[])=YEAR(M1986)),1)))*$C$25,O1986+MAX($Q$2:Q1986)*$C$19),O1986)*($J1987/$J1986)</f>
        <v/>
      </c>
      <c r="P1987" s="108">
        <f t="array" ref="P1987">IF(YEAR(M1987)&lt;&gt;YEAR(M1986),IF(O1986&gt;INDEX(Table2xAcq.1[],_xlfn.AGGREGATE(15,6,(ROW(Tableyear1[])-ROW(INDEX(Tableyear1[],1,1))+1)/(YEAR(Tableyear1[])=YEAR(M1986)),1)),P1986+(O1986-INDEX(Table2xAcq.1[],_xlfn.AGGREGATE(15,6,(ROW(Tableyear1[])-ROW(INDEX(Tableyear1[],1,1))+1)/(YEAR(Tableyear1[])=YEAR(M1986)),1)))*$C$25,P1986-MAX($Q$2:Q1986)*$C$19),P1986)*(1+Tbill_YTM)^(1/52)</f>
        <v/>
      </c>
      <c r="Q1987" s="72">
        <f>SUM(N1987:P1987)</f>
        <v/>
      </c>
      <c r="R1987" s="72">
        <f>IF(YEAR(M1987)&lt;&gt;YEAR(M1986), R1986*EXP($C$20/52)+(-MAX(Q$2:Q1986)*$C$19), R1986*EXP($C$20/52))</f>
        <v/>
      </c>
      <c r="S1987" s="73">
        <f>Q1987/-R1987</f>
        <v/>
      </c>
      <c r="T1987" s="67" t="n"/>
      <c r="U1987" s="67" t="n"/>
      <c r="V1987" s="67" t="n"/>
    </row>
    <row r="1988">
      <c r="H1988" s="104" t="n">
        <v>45222</v>
      </c>
      <c r="I1988" s="105" t="n">
        <v>14180.419921875</v>
      </c>
      <c r="J1988" s="106" t="n">
        <v>54.3892745971679</v>
      </c>
      <c r="K1988" s="107">
        <f>K1987*(1+Tbill_YTM)^(1/52)</f>
        <v/>
      </c>
      <c r="L1988" s="67" t="n"/>
      <c r="M1988" s="104" t="n">
        <v>45222</v>
      </c>
      <c r="N1988" s="108">
        <f>N1987*($I1988/$I1987)</f>
        <v/>
      </c>
      <c r="O1988" s="108">
        <f t="array" ref="O1988">IF(YEAR(M1988)&lt;&gt;YEAR(M1987),IF(O1987&gt;INDEX(Table2xAcq.1[],_xlfn.AGGREGATE(15,6,(ROW(Tableyear1[])-ROW(INDEX(Tableyear1[],1,1))+1)/(YEAR(Tableyear1[])=YEAR(M1987)),1)),O1987-(O1987-INDEX(Table2xAcq.1[],_xlfn.AGGREGATE(15,6,(ROW(Tableyear1[])-ROW(INDEX(Tableyear1[],1,1))+1)/(YEAR(Tableyear1[])=YEAR(M1987)),1)))*$C$25,O1987+MAX($Q$2:Q1987)*$C$19),O1987)*($J1988/$J1987)</f>
        <v/>
      </c>
      <c r="P1988" s="108">
        <f t="array" ref="P1988">IF(YEAR(M1988)&lt;&gt;YEAR(M1987),IF(O1987&gt;INDEX(Table2xAcq.1[],_xlfn.AGGREGATE(15,6,(ROW(Tableyear1[])-ROW(INDEX(Tableyear1[],1,1))+1)/(YEAR(Tableyear1[])=YEAR(M1987)),1)),P1987+(O1987-INDEX(Table2xAcq.1[],_xlfn.AGGREGATE(15,6,(ROW(Tableyear1[])-ROW(INDEX(Tableyear1[],1,1))+1)/(YEAR(Tableyear1[])=YEAR(M1987)),1)))*$C$25,P1987-MAX($Q$2:Q1987)*$C$19),P1987)*(1+Tbill_YTM)^(1/52)</f>
        <v/>
      </c>
      <c r="Q1988" s="72">
        <f>SUM(N1988:P1988)</f>
        <v/>
      </c>
      <c r="R1988" s="72">
        <f>IF(YEAR(M1988)&lt;&gt;YEAR(M1987), R1987*EXP($C$20/52)+(-MAX(Q$2:Q1987)*$C$19), R1987*EXP($C$20/52))</f>
        <v/>
      </c>
      <c r="S1988" s="73">
        <f>Q1988/-R1988</f>
        <v/>
      </c>
      <c r="T1988" s="67" t="n"/>
      <c r="U1988" s="67" t="n"/>
      <c r="V1988" s="67" t="n"/>
    </row>
    <row r="1989">
      <c r="H1989" s="104" t="n">
        <v>45229</v>
      </c>
      <c r="I1989" s="105" t="n">
        <v>15099.490234375</v>
      </c>
      <c r="J1989" s="106" t="n">
        <v>61.5324020385742</v>
      </c>
      <c r="K1989" s="107">
        <f>K1988*(1+Tbill_YTM)^(1/52)</f>
        <v/>
      </c>
      <c r="L1989" s="67" t="n"/>
      <c r="M1989" s="104" t="n">
        <v>45229</v>
      </c>
      <c r="N1989" s="108">
        <f>N1988*($I1989/$I1988)</f>
        <v/>
      </c>
      <c r="O1989" s="108">
        <f t="array" ref="O1989">IF(YEAR(M1989)&lt;&gt;YEAR(M1988),IF(O1988&gt;INDEX(Table2xAcq.1[],_xlfn.AGGREGATE(15,6,(ROW(Tableyear1[])-ROW(INDEX(Tableyear1[],1,1))+1)/(YEAR(Tableyear1[])=YEAR(M1988)),1)),O1988-(O1988-INDEX(Table2xAcq.1[],_xlfn.AGGREGATE(15,6,(ROW(Tableyear1[])-ROW(INDEX(Tableyear1[],1,1))+1)/(YEAR(Tableyear1[])=YEAR(M1988)),1)))*$C$25,O1988+MAX($Q$2:Q1988)*$C$19),O1988)*($J1989/$J1988)</f>
        <v/>
      </c>
      <c r="P1989" s="108">
        <f t="array" ref="P1989">IF(YEAR(M1989)&lt;&gt;YEAR(M1988),IF(O1988&gt;INDEX(Table2xAcq.1[],_xlfn.AGGREGATE(15,6,(ROW(Tableyear1[])-ROW(INDEX(Tableyear1[],1,1))+1)/(YEAR(Tableyear1[])=YEAR(M1988)),1)),P1988+(O1988-INDEX(Table2xAcq.1[],_xlfn.AGGREGATE(15,6,(ROW(Tableyear1[])-ROW(INDEX(Tableyear1[],1,1))+1)/(YEAR(Tableyear1[])=YEAR(M1988)),1)))*$C$25,P1988-MAX($Q$2:Q1988)*$C$19),P1988)*(1+Tbill_YTM)^(1/52)</f>
        <v/>
      </c>
      <c r="Q1989" s="72">
        <f>SUM(N1989:P1989)</f>
        <v/>
      </c>
      <c r="R1989" s="72">
        <f>IF(YEAR(M1989)&lt;&gt;YEAR(M1988), R1988*EXP($C$20/52)+(-MAX(Q$2:Q1988)*$C$19), R1988*EXP($C$20/52))</f>
        <v/>
      </c>
      <c r="S1989" s="73">
        <f>Q1989/-R1989</f>
        <v/>
      </c>
      <c r="T1989" s="67" t="n"/>
      <c r="U1989" s="67" t="n"/>
      <c r="V1989" s="67" t="n"/>
    </row>
    <row r="1990">
      <c r="H1990" s="104" t="n">
        <v>45236</v>
      </c>
      <c r="I1990" s="105" t="n">
        <v>15529.1201171875</v>
      </c>
      <c r="J1990" s="106" t="n">
        <v>64.9845809936523</v>
      </c>
      <c r="K1990" s="107">
        <f>K1989*(1+Tbill_YTM)^(1/52)</f>
        <v/>
      </c>
      <c r="L1990" s="67" t="n"/>
      <c r="M1990" s="104" t="n">
        <v>45236</v>
      </c>
      <c r="N1990" s="108">
        <f>N1989*($I1990/$I1989)</f>
        <v/>
      </c>
      <c r="O1990" s="108">
        <f t="array" ref="O1990">IF(YEAR(M1990)&lt;&gt;YEAR(M1989),IF(O1989&gt;INDEX(Table2xAcq.1[],_xlfn.AGGREGATE(15,6,(ROW(Tableyear1[])-ROW(INDEX(Tableyear1[],1,1))+1)/(YEAR(Tableyear1[])=YEAR(M1989)),1)),O1989-(O1989-INDEX(Table2xAcq.1[],_xlfn.AGGREGATE(15,6,(ROW(Tableyear1[])-ROW(INDEX(Tableyear1[],1,1))+1)/(YEAR(Tableyear1[])=YEAR(M1989)),1)))*$C$25,O1989+MAX($Q$2:Q1989)*$C$19),O1989)*($J1990/$J1989)</f>
        <v/>
      </c>
      <c r="P1990" s="108">
        <f t="array" ref="P1990">IF(YEAR(M1990)&lt;&gt;YEAR(M1989),IF(O1989&gt;INDEX(Table2xAcq.1[],_xlfn.AGGREGATE(15,6,(ROW(Tableyear1[])-ROW(INDEX(Tableyear1[],1,1))+1)/(YEAR(Tableyear1[])=YEAR(M1989)),1)),P1989+(O1989-INDEX(Table2xAcq.1[],_xlfn.AGGREGATE(15,6,(ROW(Tableyear1[])-ROW(INDEX(Tableyear1[],1,1))+1)/(YEAR(Tableyear1[])=YEAR(M1989)),1)))*$C$25,P1989-MAX($Q$2:Q1989)*$C$19),P1989)*(1+Tbill_YTM)^(1/52)</f>
        <v/>
      </c>
      <c r="Q1990" s="72">
        <f>SUM(N1990:P1990)</f>
        <v/>
      </c>
      <c r="R1990" s="72">
        <f>IF(YEAR(M1990)&lt;&gt;YEAR(M1989), R1989*EXP($C$20/52)+(-MAX(Q$2:Q1989)*$C$19), R1989*EXP($C$20/52))</f>
        <v/>
      </c>
      <c r="S1990" s="73">
        <f>Q1990/-R1990</f>
        <v/>
      </c>
      <c r="T1990" s="67" t="n"/>
      <c r="U1990" s="67" t="n"/>
      <c r="V1990" s="67" t="n"/>
    </row>
    <row r="1991">
      <c r="H1991" s="104" t="n">
        <v>45243</v>
      </c>
      <c r="I1991" s="105" t="n">
        <v>15837.990234375</v>
      </c>
      <c r="J1991" s="106" t="n">
        <v>67.5513381958007</v>
      </c>
      <c r="K1991" s="107">
        <f>K1990*(1+Tbill_YTM)^(1/52)</f>
        <v/>
      </c>
      <c r="L1991" s="67" t="n"/>
      <c r="M1991" s="104" t="n">
        <v>45243</v>
      </c>
      <c r="N1991" s="108">
        <f>N1990*($I1991/$I1990)</f>
        <v/>
      </c>
      <c r="O1991" s="108">
        <f t="array" ref="O1991">IF(YEAR(M1991)&lt;&gt;YEAR(M1990),IF(O1990&gt;INDEX(Table2xAcq.1[],_xlfn.AGGREGATE(15,6,(ROW(Tableyear1[])-ROW(INDEX(Tableyear1[],1,1))+1)/(YEAR(Tableyear1[])=YEAR(M1990)),1)),O1990-(O1990-INDEX(Table2xAcq.1[],_xlfn.AGGREGATE(15,6,(ROW(Tableyear1[])-ROW(INDEX(Tableyear1[],1,1))+1)/(YEAR(Tableyear1[])=YEAR(M1990)),1)))*$C$25,O1990+MAX($Q$2:Q1990)*$C$19),O1990)*($J1991/$J1990)</f>
        <v/>
      </c>
      <c r="P1991" s="108">
        <f t="array" ref="P1991">IF(YEAR(M1991)&lt;&gt;YEAR(M1990),IF(O1990&gt;INDEX(Table2xAcq.1[],_xlfn.AGGREGATE(15,6,(ROW(Tableyear1[])-ROW(INDEX(Tableyear1[],1,1))+1)/(YEAR(Tableyear1[])=YEAR(M1990)),1)),P1990+(O1990-INDEX(Table2xAcq.1[],_xlfn.AGGREGATE(15,6,(ROW(Tableyear1[])-ROW(INDEX(Tableyear1[],1,1))+1)/(YEAR(Tableyear1[])=YEAR(M1990)),1)))*$C$25,P1990-MAX($Q$2:Q1990)*$C$19),P1990)*(1+Tbill_YTM)^(1/52)</f>
        <v/>
      </c>
      <c r="Q1991" s="72">
        <f>SUM(N1991:P1991)</f>
        <v/>
      </c>
      <c r="R1991" s="72">
        <f>IF(YEAR(M1991)&lt;&gt;YEAR(M1990), R1990*EXP($C$20/52)+(-MAX(Q$2:Q1990)*$C$19), R1990*EXP($C$20/52))</f>
        <v/>
      </c>
      <c r="S1991" s="73">
        <f>Q1991/-R1991</f>
        <v/>
      </c>
      <c r="T1991" s="67" t="n"/>
      <c r="U1991" s="67" t="n"/>
      <c r="V1991" s="67" t="n"/>
    </row>
    <row r="1992">
      <c r="H1992" s="104" t="n">
        <v>45250</v>
      </c>
      <c r="I1992" s="105" t="n">
        <v>15982.009765625</v>
      </c>
      <c r="J1992" s="106" t="n">
        <v>68.6655960083007</v>
      </c>
      <c r="K1992" s="107">
        <f>K1991*(1+Tbill_YTM)^(1/52)</f>
        <v/>
      </c>
      <c r="L1992" s="67" t="n"/>
      <c r="M1992" s="104" t="n">
        <v>45250</v>
      </c>
      <c r="N1992" s="108">
        <f>N1991*($I1992/$I1991)</f>
        <v/>
      </c>
      <c r="O1992" s="108">
        <f t="array" ref="O1992">IF(YEAR(M1992)&lt;&gt;YEAR(M1991),IF(O1991&gt;INDEX(Table2xAcq.1[],_xlfn.AGGREGATE(15,6,(ROW(Tableyear1[])-ROW(INDEX(Tableyear1[],1,1))+1)/(YEAR(Tableyear1[])=YEAR(M1991)),1)),O1991-(O1991-INDEX(Table2xAcq.1[],_xlfn.AGGREGATE(15,6,(ROW(Tableyear1[])-ROW(INDEX(Tableyear1[],1,1))+1)/(YEAR(Tableyear1[])=YEAR(M1991)),1)))*$C$25,O1991+MAX($Q$2:Q1991)*$C$19),O1991)*($J1992/$J1991)</f>
        <v/>
      </c>
      <c r="P1992" s="108">
        <f t="array" ref="P1992">IF(YEAR(M1992)&lt;&gt;YEAR(M1991),IF(O1991&gt;INDEX(Table2xAcq.1[],_xlfn.AGGREGATE(15,6,(ROW(Tableyear1[])-ROW(INDEX(Tableyear1[],1,1))+1)/(YEAR(Tableyear1[])=YEAR(M1991)),1)),P1991+(O1991-INDEX(Table2xAcq.1[],_xlfn.AGGREGATE(15,6,(ROW(Tableyear1[])-ROW(INDEX(Tableyear1[],1,1))+1)/(YEAR(Tableyear1[])=YEAR(M1991)),1)))*$C$25,P1991-MAX($Q$2:Q1991)*$C$19),P1991)*(1+Tbill_YTM)^(1/52)</f>
        <v/>
      </c>
      <c r="Q1992" s="72">
        <f>SUM(N1992:P1992)</f>
        <v/>
      </c>
      <c r="R1992" s="72">
        <f>IF(YEAR(M1992)&lt;&gt;YEAR(M1991), R1991*EXP($C$20/52)+(-MAX(Q$2:Q1991)*$C$19), R1991*EXP($C$20/52))</f>
        <v/>
      </c>
      <c r="S1992" s="73">
        <f>Q1992/-R1992</f>
        <v/>
      </c>
      <c r="T1992" s="67" t="n"/>
      <c r="U1992" s="67" t="n"/>
      <c r="V1992" s="67" t="n"/>
    </row>
    <row r="1993">
      <c r="H1993" s="104" t="n">
        <v>45257</v>
      </c>
      <c r="I1993" s="105" t="n">
        <v>15997.580078125</v>
      </c>
      <c r="J1993" s="106" t="n">
        <v>68.7551345825195</v>
      </c>
      <c r="K1993" s="107">
        <f>K1992*(1+Tbill_YTM)^(1/52)</f>
        <v/>
      </c>
      <c r="L1993" s="67" t="n"/>
      <c r="M1993" s="104" t="n">
        <v>45257</v>
      </c>
      <c r="N1993" s="108">
        <f>N1992*($I1993/$I1992)</f>
        <v/>
      </c>
      <c r="O1993" s="108">
        <f t="array" ref="O1993">IF(YEAR(M1993)&lt;&gt;YEAR(M1992),IF(O1992&gt;INDEX(Table2xAcq.1[],_xlfn.AGGREGATE(15,6,(ROW(Tableyear1[])-ROW(INDEX(Tableyear1[],1,1))+1)/(YEAR(Tableyear1[])=YEAR(M1992)),1)),O1992-(O1992-INDEX(Table2xAcq.1[],_xlfn.AGGREGATE(15,6,(ROW(Tableyear1[])-ROW(INDEX(Tableyear1[],1,1))+1)/(YEAR(Tableyear1[])=YEAR(M1992)),1)))*$C$25,O1992+MAX($Q$2:Q1992)*$C$19),O1992)*($J1993/$J1992)</f>
        <v/>
      </c>
      <c r="P1993" s="108">
        <f t="array" ref="P1993">IF(YEAR(M1993)&lt;&gt;YEAR(M1992),IF(O1992&gt;INDEX(Table2xAcq.1[],_xlfn.AGGREGATE(15,6,(ROW(Tableyear1[])-ROW(INDEX(Tableyear1[],1,1))+1)/(YEAR(Tableyear1[])=YEAR(M1992)),1)),P1992+(O1992-INDEX(Table2xAcq.1[],_xlfn.AGGREGATE(15,6,(ROW(Tableyear1[])-ROW(INDEX(Tableyear1[],1,1))+1)/(YEAR(Tableyear1[])=YEAR(M1992)),1)))*$C$25,P1992-MAX($Q$2:Q1992)*$C$19),P1992)*(1+Tbill_YTM)^(1/52)</f>
        <v/>
      </c>
      <c r="Q1993" s="72">
        <f>SUM(N1993:P1993)</f>
        <v/>
      </c>
      <c r="R1993" s="72">
        <f>IF(YEAR(M1993)&lt;&gt;YEAR(M1992), R1992*EXP($C$20/52)+(-MAX(Q$2:Q1992)*$C$19), R1992*EXP($C$20/52))</f>
        <v/>
      </c>
      <c r="S1993" s="73">
        <f>Q1993/-R1993</f>
        <v/>
      </c>
      <c r="T1993" s="67" t="n"/>
      <c r="U1993" s="67" t="n"/>
      <c r="V1993" s="67" t="n"/>
    </row>
    <row r="1994">
      <c r="H1994" s="104" t="n">
        <v>45264</v>
      </c>
      <c r="I1994" s="105" t="n">
        <v>16084.6904296875</v>
      </c>
      <c r="J1994" s="106" t="n">
        <v>69.39183044433589</v>
      </c>
      <c r="K1994" s="107">
        <f>K1993*(1+Tbill_YTM)^(1/52)</f>
        <v/>
      </c>
      <c r="L1994" s="67" t="n"/>
      <c r="M1994" s="104" t="n">
        <v>45264</v>
      </c>
      <c r="N1994" s="108">
        <f>N1993*($I1994/$I1993)</f>
        <v/>
      </c>
      <c r="O1994" s="108">
        <f t="array" ref="O1994">IF(YEAR(M1994)&lt;&gt;YEAR(M1993),IF(O1993&gt;INDEX(Table2xAcq.1[],_xlfn.AGGREGATE(15,6,(ROW(Tableyear1[])-ROW(INDEX(Tableyear1[],1,1))+1)/(YEAR(Tableyear1[])=YEAR(M1993)),1)),O1993-(O1993-INDEX(Table2xAcq.1[],_xlfn.AGGREGATE(15,6,(ROW(Tableyear1[])-ROW(INDEX(Tableyear1[],1,1))+1)/(YEAR(Tableyear1[])=YEAR(M1993)),1)))*$C$25,O1993+MAX($Q$2:Q1993)*$C$19),O1993)*($J1994/$J1993)</f>
        <v/>
      </c>
      <c r="P1994" s="108">
        <f t="array" ref="P1994">IF(YEAR(M1994)&lt;&gt;YEAR(M1993),IF(O1993&gt;INDEX(Table2xAcq.1[],_xlfn.AGGREGATE(15,6,(ROW(Tableyear1[])-ROW(INDEX(Tableyear1[],1,1))+1)/(YEAR(Tableyear1[])=YEAR(M1993)),1)),P1993+(O1993-INDEX(Table2xAcq.1[],_xlfn.AGGREGATE(15,6,(ROW(Tableyear1[])-ROW(INDEX(Tableyear1[],1,1))+1)/(YEAR(Tableyear1[])=YEAR(M1993)),1)))*$C$25,P1993-MAX($Q$2:Q1993)*$C$19),P1993)*(1+Tbill_YTM)^(1/52)</f>
        <v/>
      </c>
      <c r="Q1994" s="72">
        <f>SUM(N1994:P1994)</f>
        <v/>
      </c>
      <c r="R1994" s="72">
        <f>IF(YEAR(M1994)&lt;&gt;YEAR(M1993), R1993*EXP($C$20/52)+(-MAX(Q$2:Q1993)*$C$19), R1993*EXP($C$20/52))</f>
        <v/>
      </c>
      <c r="S1994" s="73">
        <f>Q1994/-R1994</f>
        <v/>
      </c>
      <c r="T1994" s="67" t="n"/>
      <c r="U1994" s="67" t="n"/>
      <c r="V1994" s="67" t="n"/>
    </row>
    <row r="1995" ht="17.5" customHeight="1" s="15" thickBot="1">
      <c r="G1995" s="85" t="inlineStr">
        <is>
          <t>Full recovery</t>
        </is>
      </c>
      <c r="H1995" s="124" t="n">
        <v>45271</v>
      </c>
      <c r="I1995" s="125" t="n">
        <v>16623.44921875</v>
      </c>
      <c r="J1995" s="106" t="n">
        <v>73.8786926269531</v>
      </c>
      <c r="K1995" s="107">
        <f>K1994*(1+Tbill_YTM)^(1/52)</f>
        <v/>
      </c>
      <c r="L1995" s="67" t="n"/>
      <c r="M1995" s="124" t="n">
        <v>45271</v>
      </c>
      <c r="N1995" s="108">
        <f>N1994*($I1995/$I1994)</f>
        <v/>
      </c>
      <c r="O1995" s="108">
        <f t="array" ref="O1995">IF(YEAR(M1995)&lt;&gt;YEAR(M1994),IF(O1994&gt;INDEX(Table2xAcq.1[],_xlfn.AGGREGATE(15,6,(ROW(Tableyear1[])-ROW(INDEX(Tableyear1[],1,1))+1)/(YEAR(Tableyear1[])=YEAR(M1994)),1)),O1994-(O1994-INDEX(Table2xAcq.1[],_xlfn.AGGREGATE(15,6,(ROW(Tableyear1[])-ROW(INDEX(Tableyear1[],1,1))+1)/(YEAR(Tableyear1[])=YEAR(M1994)),1)))*$C$25,O1994+MAX($Q$2:Q1994)*$C$19),O1994)*($J1995/$J1994)</f>
        <v/>
      </c>
      <c r="P1995" s="108">
        <f t="array" ref="P1995">IF(YEAR(M1995)&lt;&gt;YEAR(M1994),IF(O1994&gt;INDEX(Table2xAcq.1[],_xlfn.AGGREGATE(15,6,(ROW(Tableyear1[])-ROW(INDEX(Tableyear1[],1,1))+1)/(YEAR(Tableyear1[])=YEAR(M1994)),1)),P1994+(O1994-INDEX(Table2xAcq.1[],_xlfn.AGGREGATE(15,6,(ROW(Tableyear1[])-ROW(INDEX(Tableyear1[],1,1))+1)/(YEAR(Tableyear1[])=YEAR(M1994)),1)))*$C$25,P1994-MAX($Q$2:Q1994)*$C$19),P1994)*(1+Tbill_YTM)^(1/52)</f>
        <v/>
      </c>
      <c r="Q1995" s="72">
        <f>SUM(N1995:P1995)</f>
        <v/>
      </c>
      <c r="R1995" s="72">
        <f>IF(YEAR(M1995)&lt;&gt;YEAR(M1994), R1994*EXP($C$20/52)+(-MAX(Q$2:Q1994)*$C$19), R1994*EXP($C$20/52))</f>
        <v/>
      </c>
      <c r="S1995" s="73">
        <f>Q1995/-R1995</f>
        <v/>
      </c>
      <c r="T1995" s="67" t="n"/>
      <c r="U1995" s="67" t="n"/>
      <c r="V1995" s="67" t="n"/>
    </row>
    <row r="1996">
      <c r="H1996" s="104" t="n">
        <v>45278</v>
      </c>
      <c r="I1996" s="105" t="n">
        <v>16777.400390625</v>
      </c>
      <c r="J1996" s="106" t="n">
        <v>75.24163818359369</v>
      </c>
      <c r="K1996" s="107">
        <f>K1995*(1+Tbill_YTM)^(1/52)</f>
        <v/>
      </c>
      <c r="L1996" s="67" t="n"/>
      <c r="M1996" s="104" t="n">
        <v>45278</v>
      </c>
      <c r="N1996" s="108">
        <f>N1995*($I1996/$I1995)</f>
        <v/>
      </c>
      <c r="O1996" s="108">
        <f t="array" ref="O1996">IF(YEAR(M1996)&lt;&gt;YEAR(M1995),IF(O1995&gt;INDEX(Table2xAcq.1[],_xlfn.AGGREGATE(15,6,(ROW(Tableyear1[])-ROW(INDEX(Tableyear1[],1,1))+1)/(YEAR(Tableyear1[])=YEAR(M1995)),1)),O1995-(O1995-INDEX(Table2xAcq.1[],_xlfn.AGGREGATE(15,6,(ROW(Tableyear1[])-ROW(INDEX(Tableyear1[],1,1))+1)/(YEAR(Tableyear1[])=YEAR(M1995)),1)))*$C$25,O1995+MAX($Q$2:Q1995)*$C$19),O1995)*($J1996/$J1995)</f>
        <v/>
      </c>
      <c r="P1996" s="108">
        <f t="array" ref="P1996">IF(YEAR(M1996)&lt;&gt;YEAR(M1995),IF(O1995&gt;INDEX(Table2xAcq.1[],_xlfn.AGGREGATE(15,6,(ROW(Tableyear1[])-ROW(INDEX(Tableyear1[],1,1))+1)/(YEAR(Tableyear1[])=YEAR(M1995)),1)),P1995+(O1995-INDEX(Table2xAcq.1[],_xlfn.AGGREGATE(15,6,(ROW(Tableyear1[])-ROW(INDEX(Tableyear1[],1,1))+1)/(YEAR(Tableyear1[])=YEAR(M1995)),1)))*$C$25,P1995-MAX($Q$2:Q1995)*$C$19),P1995)*(1+Tbill_YTM)^(1/52)</f>
        <v/>
      </c>
      <c r="Q1996" s="72">
        <f>SUM(N1996:P1996)</f>
        <v/>
      </c>
      <c r="R1996" s="72">
        <f>IF(YEAR(M1996)&lt;&gt;YEAR(M1995), R1995*EXP($C$20/52)+(-MAX(Q$2:Q1995)*$C$19), R1995*EXP($C$20/52))</f>
        <v/>
      </c>
      <c r="S1996" s="73">
        <f>Q1996/-R1996</f>
        <v/>
      </c>
      <c r="T1996" s="67" t="n"/>
      <c r="U1996" s="67" t="n"/>
      <c r="V1996" s="67" t="n"/>
    </row>
    <row r="1997" ht="17.5" customHeight="1" s="15">
      <c r="A1997" s="4" t="n"/>
      <c r="G1997" s="110" t="inlineStr">
        <is>
          <t>year-end</t>
        </is>
      </c>
      <c r="H1997" s="111" t="n">
        <v>45285</v>
      </c>
      <c r="I1997" s="112" t="n">
        <v>16825.9296875</v>
      </c>
      <c r="J1997" s="113" t="n">
        <v>75.6873474121093</v>
      </c>
      <c r="K1997" s="114">
        <f>K1996*(1+Tbill_YTM)^(1/52)</f>
        <v/>
      </c>
      <c r="L1997" s="114" t="n"/>
      <c r="M1997" s="111" t="n">
        <v>45285</v>
      </c>
      <c r="N1997" s="118">
        <f>N1996*($I1997/$I1996)</f>
        <v/>
      </c>
      <c r="O1997" s="115">
        <f t="array" ref="O1997">IF(YEAR(M1997)&lt;&gt;YEAR(M1996),IF(O1996&gt;INDEX(Table2xAcq.1[],_xlfn.AGGREGATE(15,6,(ROW(Tableyear1[])-ROW(INDEX(Tableyear1[],1,1))+1)/(YEAR(Tableyear1[])=YEAR(M1996)),1)),O1996-(O1996-INDEX(Table2xAcq.1[],_xlfn.AGGREGATE(15,6,(ROW(Tableyear1[])-ROW(INDEX(Tableyear1[],1,1))+1)/(YEAR(Tableyear1[])=YEAR(M1996)),1)))*$C$25,O1996+MAX($Q$2:Q1996)*$C$19),O1996)*($J1997/$J1996)</f>
        <v/>
      </c>
      <c r="P1997" s="115">
        <f t="array" ref="P1997">IF(YEAR(M1997)&lt;&gt;YEAR(M1996),IF(O1996&gt;INDEX(Table2xAcq.1[],_xlfn.AGGREGATE(15,6,(ROW(Tableyear1[])-ROW(INDEX(Tableyear1[],1,1))+1)/(YEAR(Tableyear1[])=YEAR(M1996)),1)),P1996+(O1996-INDEX(Table2xAcq.1[],_xlfn.AGGREGATE(15,6,(ROW(Tableyear1[])-ROW(INDEX(Tableyear1[],1,1))+1)/(YEAR(Tableyear1[])=YEAR(M1996)),1)))*$C$25,P1996-MAX($Q$2:Q1996)*$C$19),P1996)*(1+Tbill_YTM)^(1/52)</f>
        <v/>
      </c>
      <c r="Q1997" s="116">
        <f>SUM(N1997:P1997)</f>
        <v/>
      </c>
      <c r="R1997" s="119">
        <f>IF(YEAR(M1997)&lt;&gt;YEAR(M1996), R1996*EXP($C$20/52)+(-MAX(Q$2:Q1996)*$C$19), R1996*EXP($C$20/52))</f>
        <v/>
      </c>
      <c r="S1997" s="117">
        <f>Q1997/-R1997</f>
        <v/>
      </c>
      <c r="T1997" s="110" t="n"/>
      <c r="U1997" s="110" t="n"/>
      <c r="V1997" s="110" t="n"/>
    </row>
    <row r="1998" ht="17.5" customHeight="1" s="15">
      <c r="H1998" s="104" t="n">
        <v>45292</v>
      </c>
      <c r="I1998" s="105" t="n">
        <v>16305.98046875</v>
      </c>
      <c r="J1998" s="106" t="n">
        <v>70.9668426513671</v>
      </c>
      <c r="K1998" s="107">
        <f>K1997*(1+Tbill_YTM)^(1/52)</f>
        <v/>
      </c>
      <c r="L1998" s="67" t="n"/>
      <c r="M1998" s="104" t="n">
        <v>45292</v>
      </c>
      <c r="N1998" s="108">
        <f>N1997*($I1998/$I1997)</f>
        <v/>
      </c>
      <c r="O1998" s="108">
        <f t="array" ref="O1998">IF(YEAR(M1998)&lt;&gt;YEAR(M1997),IF(O1997&gt;INDEX(Table2xAcq.1[],_xlfn.AGGREGATE(15,6,(ROW(Tableyear1[])-ROW(INDEX(Tableyear1[],1,1))+1)/(YEAR(Tableyear1[])=YEAR(M1997)),1)),O1997-(O1997-INDEX(Table2xAcq.1[],_xlfn.AGGREGATE(15,6,(ROW(Tableyear1[])-ROW(INDEX(Tableyear1[],1,1))+1)/(YEAR(Tableyear1[])=YEAR(M1997)),1)))*$C$25,O1997+MAX($Q$2:Q1997)*$C$19),O1997)*($J1998/$J1997)</f>
        <v/>
      </c>
      <c r="P1998" s="108">
        <f t="array" ref="P1998">IF(YEAR(M1998)&lt;&gt;YEAR(M1997),IF(O1997&gt;INDEX(Table2xAcq.1[],_xlfn.AGGREGATE(15,6,(ROW(Tableyear1[])-ROW(INDEX(Tableyear1[],1,1))+1)/(YEAR(Tableyear1[])=YEAR(M1997)),1)),P1997+(O1997-INDEX(Table2xAcq.1[],_xlfn.AGGREGATE(15,6,(ROW(Tableyear1[])-ROW(INDEX(Tableyear1[],1,1))+1)/(YEAR(Tableyear1[])=YEAR(M1997)),1)))*$C$25,P1997-MAX($Q$2:Q1997)*$C$19),P1997)*(1+Tbill_YTM)^(1/52)</f>
        <v/>
      </c>
      <c r="Q1998" s="72">
        <f>SUM(N1998:P1998)</f>
        <v/>
      </c>
      <c r="R1998" s="72">
        <f>IF(YEAR(M1998)&lt;&gt;YEAR(M1997), R1997*EXP($C$20/52)+(-MAX(Q$2:Q1997)*$C$19), R1997*EXP($C$20/52))</f>
        <v/>
      </c>
      <c r="S1998" s="73">
        <f>Q1998/-R1998</f>
        <v/>
      </c>
      <c r="T1998" s="67" t="n"/>
      <c r="U1998" s="67" t="n"/>
      <c r="V1998" s="67" t="n"/>
    </row>
    <row r="1999">
      <c r="H1999" s="104" t="n">
        <v>45299</v>
      </c>
      <c r="I1999" s="105" t="n">
        <v>16832.919921875</v>
      </c>
      <c r="J1999" s="106" t="n">
        <v>75.4682540893554</v>
      </c>
      <c r="K1999" s="107">
        <f>K1998*(1+Tbill_YTM)^(1/52)</f>
        <v/>
      </c>
      <c r="L1999" s="67" t="n"/>
      <c r="M1999" s="104" t="n">
        <v>45299</v>
      </c>
      <c r="N1999" s="108">
        <f>N1998*($I1999/$I1998)</f>
        <v/>
      </c>
      <c r="O1999" s="108">
        <f t="array" ref="O1999">IF(YEAR(M1999)&lt;&gt;YEAR(M1998),IF(O1998&gt;INDEX(Table2xAcq.1[],_xlfn.AGGREGATE(15,6,(ROW(Tableyear1[])-ROW(INDEX(Tableyear1[],1,1))+1)/(YEAR(Tableyear1[])=YEAR(M1998)),1)),O1998-(O1998-INDEX(Table2xAcq.1[],_xlfn.AGGREGATE(15,6,(ROW(Tableyear1[])-ROW(INDEX(Tableyear1[],1,1))+1)/(YEAR(Tableyear1[])=YEAR(M1998)),1)))*$C$25,O1998+MAX($Q$2:Q1998)*$C$19),O1998)*($J1999/$J1998)</f>
        <v/>
      </c>
      <c r="P1999" s="108">
        <f t="array" ref="P1999">IF(YEAR(M1999)&lt;&gt;YEAR(M1998),IF(O1998&gt;INDEX(Table2xAcq.1[],_xlfn.AGGREGATE(15,6,(ROW(Tableyear1[])-ROW(INDEX(Tableyear1[],1,1))+1)/(YEAR(Tableyear1[])=YEAR(M1998)),1)),P1998+(O1998-INDEX(Table2xAcq.1[],_xlfn.AGGREGATE(15,6,(ROW(Tableyear1[])-ROW(INDEX(Tableyear1[],1,1))+1)/(YEAR(Tableyear1[])=YEAR(M1998)),1)))*$C$25,P1998-MAX($Q$2:Q1998)*$C$19),P1998)*(1+Tbill_YTM)^(1/52)</f>
        <v/>
      </c>
      <c r="Q1999" s="72">
        <f>SUM(N1999:P1999)</f>
        <v/>
      </c>
      <c r="R1999" s="72">
        <f>IF(YEAR(M1999)&lt;&gt;YEAR(M1998), R1998*EXP($C$20/52)+(-MAX(Q$2:Q1998)*$C$19), R1998*EXP($C$20/52))</f>
        <v/>
      </c>
      <c r="S1999" s="73">
        <f>Q1999/-R1999</f>
        <v/>
      </c>
      <c r="T1999" s="67" t="n"/>
      <c r="U1999" s="67" t="n"/>
      <c r="V1999" s="67" t="n"/>
    </row>
    <row r="2000">
      <c r="H2000" s="104" t="n">
        <v>45306</v>
      </c>
      <c r="I2000" s="105" t="n">
        <v>17314</v>
      </c>
      <c r="J2000" s="106" t="n">
        <v>79.6609268188476</v>
      </c>
      <c r="K2000" s="107">
        <f>K1999*(1+Tbill_YTM)^(1/52)</f>
        <v/>
      </c>
      <c r="L2000" s="67" t="n"/>
      <c r="M2000" s="104" t="n">
        <v>45306</v>
      </c>
      <c r="N2000" s="108">
        <f>N1999*($I2000/$I1999)</f>
        <v/>
      </c>
      <c r="O2000" s="108">
        <f t="array" ref="O2000">IF(YEAR(M2000)&lt;&gt;YEAR(M1999),IF(O1999&gt;INDEX(Table2xAcq.1[],_xlfn.AGGREGATE(15,6,(ROW(Tableyear1[])-ROW(INDEX(Tableyear1[],1,1))+1)/(YEAR(Tableyear1[])=YEAR(M1999)),1)),O1999-(O1999-INDEX(Table2xAcq.1[],_xlfn.AGGREGATE(15,6,(ROW(Tableyear1[])-ROW(INDEX(Tableyear1[],1,1))+1)/(YEAR(Tableyear1[])=YEAR(M1999)),1)))*$C$25,O1999+MAX($Q$2:Q1999)*$C$19),O1999)*($J2000/$J1999)</f>
        <v/>
      </c>
      <c r="P2000" s="108">
        <f t="array" ref="P2000">IF(YEAR(M2000)&lt;&gt;YEAR(M1999),IF(O1999&gt;INDEX(Table2xAcq.1[],_xlfn.AGGREGATE(15,6,(ROW(Tableyear1[])-ROW(INDEX(Tableyear1[],1,1))+1)/(YEAR(Tableyear1[])=YEAR(M1999)),1)),P1999+(O1999-INDEX(Table2xAcq.1[],_xlfn.AGGREGATE(15,6,(ROW(Tableyear1[])-ROW(INDEX(Tableyear1[],1,1))+1)/(YEAR(Tableyear1[])=YEAR(M1999)),1)))*$C$25,P1999-MAX($Q$2:Q1999)*$C$19),P1999)*(1+Tbill_YTM)^(1/52)</f>
        <v/>
      </c>
      <c r="Q2000" s="72">
        <f>SUM(N2000:P2000)</f>
        <v/>
      </c>
      <c r="R2000" s="72">
        <f>IF(YEAR(M2000)&lt;&gt;YEAR(M1999), R1999*EXP($C$20/52)+(-MAX(Q$2:Q1999)*$C$19), R1999*EXP($C$20/52))</f>
        <v/>
      </c>
      <c r="S2000" s="73">
        <f>Q2000/-R2000</f>
        <v/>
      </c>
      <c r="T2000" s="67" t="n"/>
      <c r="U2000" s="67" t="n"/>
      <c r="V2000" s="67" t="n"/>
    </row>
    <row r="2001">
      <c r="H2001" s="104" t="n">
        <v>45313</v>
      </c>
      <c r="I2001" s="105" t="n">
        <v>17421.009765625</v>
      </c>
      <c r="J2001" s="106" t="n">
        <v>80.5173873901367</v>
      </c>
      <c r="K2001" s="107">
        <f>K2000*(1+Tbill_YTM)^(1/52)</f>
        <v/>
      </c>
      <c r="L2001" s="67" t="n"/>
      <c r="M2001" s="104" t="n">
        <v>45313</v>
      </c>
      <c r="N2001" s="108">
        <f>N2000*($I2001/$I2000)</f>
        <v/>
      </c>
      <c r="O2001" s="108">
        <f t="array" ref="O2001">IF(YEAR(M2001)&lt;&gt;YEAR(M2000),IF(O2000&gt;INDEX(Table2xAcq.1[],_xlfn.AGGREGATE(15,6,(ROW(Tableyear1[])-ROW(INDEX(Tableyear1[],1,1))+1)/(YEAR(Tableyear1[])=YEAR(M2000)),1)),O2000-(O2000-INDEX(Table2xAcq.1[],_xlfn.AGGREGATE(15,6,(ROW(Tableyear1[])-ROW(INDEX(Tableyear1[],1,1))+1)/(YEAR(Tableyear1[])=YEAR(M2000)),1)))*$C$25,O2000+MAX($Q$2:Q2000)*$C$19),O2000)*($J2001/$J2000)</f>
        <v/>
      </c>
      <c r="P2001" s="108">
        <f t="array" ref="P2001">IF(YEAR(M2001)&lt;&gt;YEAR(M2000),IF(O2000&gt;INDEX(Table2xAcq.1[],_xlfn.AGGREGATE(15,6,(ROW(Tableyear1[])-ROW(INDEX(Tableyear1[],1,1))+1)/(YEAR(Tableyear1[])=YEAR(M2000)),1)),P2000+(O2000-INDEX(Table2xAcq.1[],_xlfn.AGGREGATE(15,6,(ROW(Tableyear1[])-ROW(INDEX(Tableyear1[],1,1))+1)/(YEAR(Tableyear1[])=YEAR(M2000)),1)))*$C$25,P2000-MAX($Q$2:Q2000)*$C$19),P2000)*(1+Tbill_YTM)^(1/52)</f>
        <v/>
      </c>
      <c r="Q2001" s="72">
        <f>SUM(N2001:P2001)</f>
        <v/>
      </c>
      <c r="R2001" s="72">
        <f>IF(YEAR(M2001)&lt;&gt;YEAR(M2000), R2000*EXP($C$20/52)+(-MAX(Q$2:Q2000)*$C$19), R2000*EXP($C$20/52))</f>
        <v/>
      </c>
      <c r="S2001" s="73">
        <f>Q2001/-R2001</f>
        <v/>
      </c>
      <c r="T2001" s="67" t="n"/>
      <c r="U2001" s="67" t="n"/>
      <c r="V2001" s="67" t="n"/>
    </row>
    <row r="2002">
      <c r="H2002" s="104" t="n">
        <v>45320</v>
      </c>
      <c r="I2002" s="105" t="n">
        <v>17642.73046875</v>
      </c>
      <c r="J2002" s="106" t="n">
        <v>82.3996124267578</v>
      </c>
      <c r="K2002" s="107">
        <f>K2001*(1+Tbill_YTM)^(1/52)</f>
        <v/>
      </c>
      <c r="L2002" s="67" t="n"/>
      <c r="M2002" s="104" t="n">
        <v>45320</v>
      </c>
      <c r="N2002" s="108">
        <f>N2001*($I2002/$I2001)</f>
        <v/>
      </c>
      <c r="O2002" s="108">
        <f t="array" ref="O2002">IF(YEAR(M2002)&lt;&gt;YEAR(M2001),IF(O2001&gt;INDEX(Table2xAcq.1[],_xlfn.AGGREGATE(15,6,(ROW(Tableyear1[])-ROW(INDEX(Tableyear1[],1,1))+1)/(YEAR(Tableyear1[])=YEAR(M2001)),1)),O2001-(O2001-INDEX(Table2xAcq.1[],_xlfn.AGGREGATE(15,6,(ROW(Tableyear1[])-ROW(INDEX(Tableyear1[],1,1))+1)/(YEAR(Tableyear1[])=YEAR(M2001)),1)))*$C$25,O2001+MAX($Q$2:Q2001)*$C$19),O2001)*($J2002/$J2001)</f>
        <v/>
      </c>
      <c r="P2002" s="108">
        <f t="array" ref="P2002">IF(YEAR(M2002)&lt;&gt;YEAR(M2001),IF(O2001&gt;INDEX(Table2xAcq.1[],_xlfn.AGGREGATE(15,6,(ROW(Tableyear1[])-ROW(INDEX(Tableyear1[],1,1))+1)/(YEAR(Tableyear1[])=YEAR(M2001)),1)),P2001+(O2001-INDEX(Table2xAcq.1[],_xlfn.AGGREGATE(15,6,(ROW(Tableyear1[])-ROW(INDEX(Tableyear1[],1,1))+1)/(YEAR(Tableyear1[])=YEAR(M2001)),1)))*$C$25,P2001-MAX($Q$2:Q2001)*$C$19),P2001)*(1+Tbill_YTM)^(1/52)</f>
        <v/>
      </c>
      <c r="Q2002" s="72">
        <f>SUM(N2002:P2002)</f>
        <v/>
      </c>
      <c r="R2002" s="72">
        <f>IF(YEAR(M2002)&lt;&gt;YEAR(M2001), R2001*EXP($C$20/52)+(-MAX(Q$2:Q2001)*$C$19), R2001*EXP($C$20/52))</f>
        <v/>
      </c>
      <c r="S2002" s="73">
        <f>Q2002/-R2002</f>
        <v/>
      </c>
      <c r="T2002" s="67" t="n"/>
      <c r="U2002" s="67" t="n"/>
      <c r="V2002" s="67" t="n"/>
    </row>
    <row r="2003">
      <c r="H2003" s="104" t="n">
        <v>45327</v>
      </c>
      <c r="I2003" s="105" t="n">
        <v>17962.41015625</v>
      </c>
      <c r="J2003" s="106" t="n">
        <v>85.32752990722651</v>
      </c>
      <c r="K2003" s="107">
        <f>K2002*(1+Tbill_YTM)^(1/52)</f>
        <v/>
      </c>
      <c r="L2003" s="67" t="n"/>
      <c r="M2003" s="104" t="n">
        <v>45327</v>
      </c>
      <c r="N2003" s="108">
        <f>N2002*($I2003/$I2002)</f>
        <v/>
      </c>
      <c r="O2003" s="108">
        <f t="array" ref="O2003">IF(YEAR(M2003)&lt;&gt;YEAR(M2002),IF(O2002&gt;INDEX(Table2xAcq.1[],_xlfn.AGGREGATE(15,6,(ROW(Tableyear1[])-ROW(INDEX(Tableyear1[],1,1))+1)/(YEAR(Tableyear1[])=YEAR(M2002)),1)),O2002-(O2002-INDEX(Table2xAcq.1[],_xlfn.AGGREGATE(15,6,(ROW(Tableyear1[])-ROW(INDEX(Tableyear1[],1,1))+1)/(YEAR(Tableyear1[])=YEAR(M2002)),1)))*$C$25,O2002+MAX($Q$2:Q2002)*$C$19),O2002)*($J2003/$J2002)</f>
        <v/>
      </c>
      <c r="P2003" s="108">
        <f t="array" ref="P2003">IF(YEAR(M2003)&lt;&gt;YEAR(M2002),IF(O2002&gt;INDEX(Table2xAcq.1[],_xlfn.AGGREGATE(15,6,(ROW(Tableyear1[])-ROW(INDEX(Tableyear1[],1,1))+1)/(YEAR(Tableyear1[])=YEAR(M2002)),1)),P2002+(O2002-INDEX(Table2xAcq.1[],_xlfn.AGGREGATE(15,6,(ROW(Tableyear1[])-ROW(INDEX(Tableyear1[],1,1))+1)/(YEAR(Tableyear1[])=YEAR(M2002)),1)))*$C$25,P2002-MAX($Q$2:Q2002)*$C$19),P2002)*(1+Tbill_YTM)^(1/52)</f>
        <v/>
      </c>
      <c r="Q2003" s="72">
        <f>SUM(N2003:P2003)</f>
        <v/>
      </c>
      <c r="R2003" s="72">
        <f>IF(YEAR(M2003)&lt;&gt;YEAR(M2002), R2002*EXP($C$20/52)+(-MAX(Q$2:Q2002)*$C$19), R2002*EXP($C$20/52))</f>
        <v/>
      </c>
      <c r="S2003" s="73">
        <f>Q2003/-R2003</f>
        <v/>
      </c>
      <c r="T2003" s="67" t="n"/>
      <c r="U2003" s="67" t="n"/>
      <c r="V2003" s="67" t="n"/>
    </row>
    <row r="2004">
      <c r="E2004" s="4" t="n"/>
      <c r="F2004" s="4" t="n"/>
      <c r="H2004" s="104" t="n">
        <v>45334</v>
      </c>
      <c r="I2004" s="105" t="n">
        <v>17685.98046875</v>
      </c>
      <c r="J2004" s="106" t="n">
        <v>82.66851806640619</v>
      </c>
      <c r="K2004" s="107">
        <f>K2003*(1+Tbill_YTM)^(1/52)</f>
        <v/>
      </c>
      <c r="L2004" s="67" t="n"/>
      <c r="M2004" s="104" t="n">
        <v>45334</v>
      </c>
      <c r="N2004" s="108">
        <f>N2003*($I2004/$I2003)</f>
        <v/>
      </c>
      <c r="O2004" s="108">
        <f t="array" ref="O2004">IF(YEAR(M2004)&lt;&gt;YEAR(M2003),IF(O2003&gt;INDEX(Table2xAcq.1[],_xlfn.AGGREGATE(15,6,(ROW(Tableyear1[])-ROW(INDEX(Tableyear1[],1,1))+1)/(YEAR(Tableyear1[])=YEAR(M2003)),1)),O2003-(O2003-INDEX(Table2xAcq.1[],_xlfn.AGGREGATE(15,6,(ROW(Tableyear1[])-ROW(INDEX(Tableyear1[],1,1))+1)/(YEAR(Tableyear1[])=YEAR(M2003)),1)))*$C$25,O2003+MAX($Q$2:Q2003)*$C$19),O2003)*($J2004/$J2003)</f>
        <v/>
      </c>
      <c r="P2004" s="108">
        <f t="array" ref="P2004">IF(YEAR(M2004)&lt;&gt;YEAR(M2003),IF(O2003&gt;INDEX(Table2xAcq.1[],_xlfn.AGGREGATE(15,6,(ROW(Tableyear1[])-ROW(INDEX(Tableyear1[],1,1))+1)/(YEAR(Tableyear1[])=YEAR(M2003)),1)),P2003+(O2003-INDEX(Table2xAcq.1[],_xlfn.AGGREGATE(15,6,(ROW(Tableyear1[])-ROW(INDEX(Tableyear1[],1,1))+1)/(YEAR(Tableyear1[])=YEAR(M2003)),1)))*$C$25,P2003-MAX($Q$2:Q2003)*$C$19),P2003)*(1+Tbill_YTM)^(1/52)</f>
        <v/>
      </c>
      <c r="Q2004" s="72">
        <f>SUM(N2004:P2004)</f>
        <v/>
      </c>
      <c r="R2004" s="72">
        <f>IF(YEAR(M2004)&lt;&gt;YEAR(M2003), R2003*EXP($C$20/52)+(-MAX(Q$2:Q2003)*$C$19), R2003*EXP($C$20/52))</f>
        <v/>
      </c>
      <c r="S2004" s="73">
        <f>Q2004/-R2004</f>
        <v/>
      </c>
      <c r="T2004" s="67" t="n"/>
      <c r="U2004" s="67" t="n"/>
      <c r="V2004" s="67" t="n"/>
    </row>
    <row r="2005">
      <c r="B2005" s="27" t="n"/>
      <c r="C2005" s="4" t="n"/>
      <c r="D2005" s="4" t="n"/>
      <c r="H2005" s="104" t="n">
        <v>45341</v>
      </c>
      <c r="I2005" s="105" t="n">
        <v>17937.609375</v>
      </c>
      <c r="J2005" s="106" t="n">
        <v>84.8893280029296</v>
      </c>
      <c r="K2005" s="107">
        <f>K2004*(1+Tbill_YTM)^(1/52)</f>
        <v/>
      </c>
      <c r="L2005" s="67" t="n"/>
      <c r="M2005" s="104" t="n">
        <v>45341</v>
      </c>
      <c r="N2005" s="108">
        <f>N2004*($I2005/$I2004)</f>
        <v/>
      </c>
      <c r="O2005" s="108">
        <f t="array" ref="O2005">IF(YEAR(M2005)&lt;&gt;YEAR(M2004),IF(O2004&gt;INDEX(Table2xAcq.1[],_xlfn.AGGREGATE(15,6,(ROW(Tableyear1[])-ROW(INDEX(Tableyear1[],1,1))+1)/(YEAR(Tableyear1[])=YEAR(M2004)),1)),O2004-(O2004-INDEX(Table2xAcq.1[],_xlfn.AGGREGATE(15,6,(ROW(Tableyear1[])-ROW(INDEX(Tableyear1[],1,1))+1)/(YEAR(Tableyear1[])=YEAR(M2004)),1)))*$C$25,O2004+MAX($Q$2:Q2004)*$C$19),O2004)*($J2005/$J2004)</f>
        <v/>
      </c>
      <c r="P2005" s="108">
        <f t="array" ref="P2005">IF(YEAR(M2005)&lt;&gt;YEAR(M2004),IF(O2004&gt;INDEX(Table2xAcq.1[],_xlfn.AGGREGATE(15,6,(ROW(Tableyear1[])-ROW(INDEX(Tableyear1[],1,1))+1)/(YEAR(Tableyear1[])=YEAR(M2004)),1)),P2004+(O2004-INDEX(Table2xAcq.1[],_xlfn.AGGREGATE(15,6,(ROW(Tableyear1[])-ROW(INDEX(Tableyear1[],1,1))+1)/(YEAR(Tableyear1[])=YEAR(M2004)),1)))*$C$25,P2004-MAX($Q$2:Q2004)*$C$19),P2004)*(1+Tbill_YTM)^(1/52)</f>
        <v/>
      </c>
      <c r="Q2005" s="72">
        <f>SUM(N2005:P2005)</f>
        <v/>
      </c>
      <c r="R2005" s="72">
        <f>IF(YEAR(M2005)&lt;&gt;YEAR(M2004), R2004*EXP($C$20/52)+(-MAX(Q$2:Q2004)*$C$19), R2004*EXP($C$20/52))</f>
        <v/>
      </c>
      <c r="S2005" s="73">
        <f>Q2005/-R2005</f>
        <v/>
      </c>
      <c r="T2005" s="67" t="n"/>
      <c r="U2005" s="67" t="n"/>
      <c r="V2005" s="67" t="n"/>
    </row>
    <row r="2006">
      <c r="H2006" s="104" t="n">
        <v>45348</v>
      </c>
      <c r="I2006" s="105" t="n">
        <v>18302.91015625</v>
      </c>
      <c r="J2006" s="106" t="n">
        <v>88.24546051025391</v>
      </c>
      <c r="K2006" s="107">
        <f>K2005*(1+Tbill_YTM)^(1/52)</f>
        <v/>
      </c>
      <c r="L2006" s="67" t="n"/>
      <c r="M2006" s="104" t="n">
        <v>45348</v>
      </c>
      <c r="N2006" s="108">
        <f>N2005*($I2006/$I2005)</f>
        <v/>
      </c>
      <c r="O2006" s="108">
        <f t="array" ref="O2006">IF(YEAR(M2006)&lt;&gt;YEAR(M2005),IF(O2005&gt;INDEX(Table2xAcq.1[],_xlfn.AGGREGATE(15,6,(ROW(Tableyear1[])-ROW(INDEX(Tableyear1[],1,1))+1)/(YEAR(Tableyear1[])=YEAR(M2005)),1)),O2005-(O2005-INDEX(Table2xAcq.1[],_xlfn.AGGREGATE(15,6,(ROW(Tableyear1[])-ROW(INDEX(Tableyear1[],1,1))+1)/(YEAR(Tableyear1[])=YEAR(M2005)),1)))*$C$25,O2005+MAX($Q$2:Q2005)*$C$19),O2005)*($J2006/$J2005)</f>
        <v/>
      </c>
      <c r="P2006" s="108">
        <f t="array" ref="P2006">IF(YEAR(M2006)&lt;&gt;YEAR(M2005),IF(O2005&gt;INDEX(Table2xAcq.1[],_xlfn.AGGREGATE(15,6,(ROW(Tableyear1[])-ROW(INDEX(Tableyear1[],1,1))+1)/(YEAR(Tableyear1[])=YEAR(M2005)),1)),P2005+(O2005-INDEX(Table2xAcq.1[],_xlfn.AGGREGATE(15,6,(ROW(Tableyear1[])-ROW(INDEX(Tableyear1[],1,1))+1)/(YEAR(Tableyear1[])=YEAR(M2005)),1)))*$C$25,P2005-MAX($Q$2:Q2005)*$C$19),P2005)*(1+Tbill_YTM)^(1/52)</f>
        <v/>
      </c>
      <c r="Q2006" s="72">
        <f>SUM(N2006:P2006)</f>
        <v/>
      </c>
      <c r="R2006" s="72">
        <f>IF(YEAR(M2006)&lt;&gt;YEAR(M2005), R2005*EXP($C$20/52)+(-MAX(Q$2:Q2005)*$C$19), R2005*EXP($C$20/52))</f>
        <v/>
      </c>
      <c r="S2006" s="73">
        <f>Q2006/-R2006</f>
        <v/>
      </c>
      <c r="T2006" s="67" t="n"/>
      <c r="U2006" s="67" t="n"/>
      <c r="V2006" s="67" t="n"/>
    </row>
    <row r="2007">
      <c r="H2007" s="104" t="n">
        <v>45355</v>
      </c>
      <c r="I2007" s="105" t="n">
        <v>18018.44921875</v>
      </c>
      <c r="J2007" s="106" t="n">
        <v>85.4071884155273</v>
      </c>
      <c r="K2007" s="107">
        <f>K2006*(1+Tbill_YTM)^(1/52)</f>
        <v/>
      </c>
      <c r="L2007" s="67" t="n"/>
      <c r="M2007" s="104" t="n">
        <v>45355</v>
      </c>
      <c r="N2007" s="108">
        <f>N2006*($I2007/$I2006)</f>
        <v/>
      </c>
      <c r="O2007" s="108">
        <f t="array" ref="O2007">IF(YEAR(M2007)&lt;&gt;YEAR(M2006),IF(O2006&gt;INDEX(Table2xAcq.1[],_xlfn.AGGREGATE(15,6,(ROW(Tableyear1[])-ROW(INDEX(Tableyear1[],1,1))+1)/(YEAR(Tableyear1[])=YEAR(M2006)),1)),O2006-(O2006-INDEX(Table2xAcq.1[],_xlfn.AGGREGATE(15,6,(ROW(Tableyear1[])-ROW(INDEX(Tableyear1[],1,1))+1)/(YEAR(Tableyear1[])=YEAR(M2006)),1)))*$C$25,O2006+MAX($Q$2:Q2006)*$C$19),O2006)*($J2007/$J2006)</f>
        <v/>
      </c>
      <c r="P2007" s="108">
        <f t="array" ref="P2007">IF(YEAR(M2007)&lt;&gt;YEAR(M2006),IF(O2006&gt;INDEX(Table2xAcq.1[],_xlfn.AGGREGATE(15,6,(ROW(Tableyear1[])-ROW(INDEX(Tableyear1[],1,1))+1)/(YEAR(Tableyear1[])=YEAR(M2006)),1)),P2006+(O2006-INDEX(Table2xAcq.1[],_xlfn.AGGREGATE(15,6,(ROW(Tableyear1[])-ROW(INDEX(Tableyear1[],1,1))+1)/(YEAR(Tableyear1[])=YEAR(M2006)),1)))*$C$25,P2006-MAX($Q$2:Q2006)*$C$19),P2006)*(1+Tbill_YTM)^(1/52)</f>
        <v/>
      </c>
      <c r="Q2007" s="72">
        <f>SUM(N2007:P2007)</f>
        <v/>
      </c>
      <c r="R2007" s="72">
        <f>IF(YEAR(M2007)&lt;&gt;YEAR(M2006), R2006*EXP($C$20/52)+(-MAX(Q$2:Q2006)*$C$19), R2006*EXP($C$20/52))</f>
        <v/>
      </c>
      <c r="S2007" s="73">
        <f>Q2007/-R2007</f>
        <v/>
      </c>
      <c r="T2007" s="67" t="n"/>
      <c r="U2007" s="67" t="n"/>
      <c r="V2007" s="67" t="n"/>
    </row>
    <row r="2008">
      <c r="H2008" s="104" t="n">
        <v>45362</v>
      </c>
      <c r="I2008" s="105" t="n">
        <v>17808.25</v>
      </c>
      <c r="J2008" s="106" t="n">
        <v>83.29592132568359</v>
      </c>
      <c r="K2008" s="107">
        <f>K2007*(1+Tbill_YTM)^(1/52)</f>
        <v/>
      </c>
      <c r="L2008" s="67" t="n"/>
      <c r="M2008" s="104" t="n">
        <v>45362</v>
      </c>
      <c r="N2008" s="108">
        <f>N2007*($I2008/$I2007)</f>
        <v/>
      </c>
      <c r="O2008" s="108">
        <f t="array" ref="O2008">IF(YEAR(M2008)&lt;&gt;YEAR(M2007),IF(O2007&gt;INDEX(Table2xAcq.1[],_xlfn.AGGREGATE(15,6,(ROW(Tableyear1[])-ROW(INDEX(Tableyear1[],1,1))+1)/(YEAR(Tableyear1[])=YEAR(M2007)),1)),O2007-(O2007-INDEX(Table2xAcq.1[],_xlfn.AGGREGATE(15,6,(ROW(Tableyear1[])-ROW(INDEX(Tableyear1[],1,1))+1)/(YEAR(Tableyear1[])=YEAR(M2007)),1)))*$C$25,O2007+MAX($Q$2:Q2007)*$C$19),O2007)*($J2008/$J2007)</f>
        <v/>
      </c>
      <c r="P2008" s="108">
        <f t="array" ref="P2008">IF(YEAR(M2008)&lt;&gt;YEAR(M2007),IF(O2007&gt;INDEX(Table2xAcq.1[],_xlfn.AGGREGATE(15,6,(ROW(Tableyear1[])-ROW(INDEX(Tableyear1[],1,1))+1)/(YEAR(Tableyear1[])=YEAR(M2007)),1)),P2007+(O2007-INDEX(Table2xAcq.1[],_xlfn.AGGREGATE(15,6,(ROW(Tableyear1[])-ROW(INDEX(Tableyear1[],1,1))+1)/(YEAR(Tableyear1[])=YEAR(M2007)),1)))*$C$25,P2007-MAX($Q$2:Q2007)*$C$19),P2007)*(1+Tbill_YTM)^(1/52)</f>
        <v/>
      </c>
      <c r="Q2008" s="72">
        <f>SUM(N2008:P2008)</f>
        <v/>
      </c>
      <c r="R2008" s="72">
        <f>IF(YEAR(M2008)&lt;&gt;YEAR(M2007), R2007*EXP($C$20/52)+(-MAX(Q$2:Q2007)*$C$19), R2007*EXP($C$20/52))</f>
        <v/>
      </c>
      <c r="S2008" s="73">
        <f>Q2008/-R2008</f>
        <v/>
      </c>
      <c r="T2008" s="67" t="n"/>
      <c r="U2008" s="67" t="n"/>
      <c r="V2008" s="67" t="n"/>
    </row>
    <row r="2009">
      <c r="H2009" s="104" t="n">
        <v>45369</v>
      </c>
      <c r="I2009" s="105" t="n">
        <v>18339.439453125</v>
      </c>
      <c r="J2009" s="106" t="n">
        <v>88.14588928222651</v>
      </c>
      <c r="K2009" s="107">
        <f>K2008*(1+Tbill_YTM)^(1/52)</f>
        <v/>
      </c>
      <c r="L2009" s="67" t="n"/>
      <c r="M2009" s="104" t="n">
        <v>45369</v>
      </c>
      <c r="N2009" s="108">
        <f>N2008*($I2009/$I2008)</f>
        <v/>
      </c>
      <c r="O2009" s="108">
        <f t="array" ref="O2009">IF(YEAR(M2009)&lt;&gt;YEAR(M2008),IF(O2008&gt;INDEX(Table2xAcq.1[],_xlfn.AGGREGATE(15,6,(ROW(Tableyear1[])-ROW(INDEX(Tableyear1[],1,1))+1)/(YEAR(Tableyear1[])=YEAR(M2008)),1)),O2008-(O2008-INDEX(Table2xAcq.1[],_xlfn.AGGREGATE(15,6,(ROW(Tableyear1[])-ROW(INDEX(Tableyear1[],1,1))+1)/(YEAR(Tableyear1[])=YEAR(M2008)),1)))*$C$25,O2008+MAX($Q$2:Q2008)*$C$19),O2008)*($J2009/$J2008)</f>
        <v/>
      </c>
      <c r="P2009" s="108">
        <f t="array" ref="P2009">IF(YEAR(M2009)&lt;&gt;YEAR(M2008),IF(O2008&gt;INDEX(Table2xAcq.1[],_xlfn.AGGREGATE(15,6,(ROW(Tableyear1[])-ROW(INDEX(Tableyear1[],1,1))+1)/(YEAR(Tableyear1[])=YEAR(M2008)),1)),P2008+(O2008-INDEX(Table2xAcq.1[],_xlfn.AGGREGATE(15,6,(ROW(Tableyear1[])-ROW(INDEX(Tableyear1[],1,1))+1)/(YEAR(Tableyear1[])=YEAR(M2008)),1)))*$C$25,P2008-MAX($Q$2:Q2008)*$C$19),P2008)*(1+Tbill_YTM)^(1/52)</f>
        <v/>
      </c>
      <c r="Q2009" s="72">
        <f>SUM(N2009:P2009)</f>
        <v/>
      </c>
      <c r="R2009" s="72">
        <f>IF(YEAR(M2009)&lt;&gt;YEAR(M2008), R2008*EXP($C$20/52)+(-MAX(Q$2:Q2008)*$C$19), R2008*EXP($C$20/52))</f>
        <v/>
      </c>
      <c r="S2009" s="73">
        <f>Q2009/-R2009</f>
        <v/>
      </c>
      <c r="T2009" s="67" t="n"/>
      <c r="U2009" s="67" t="n"/>
      <c r="V2009" s="67" t="n"/>
    </row>
    <row r="2010">
      <c r="H2010" s="104" t="n">
        <v>45376</v>
      </c>
      <c r="I2010" s="105" t="n">
        <v>18254.689453125</v>
      </c>
      <c r="J2010" s="106" t="n">
        <v>87.17612457275391</v>
      </c>
      <c r="K2010" s="107">
        <f>K2009*(1+Tbill_YTM)^(1/52)</f>
        <v/>
      </c>
      <c r="L2010" s="67" t="n"/>
      <c r="M2010" s="104" t="n">
        <v>45376</v>
      </c>
      <c r="N2010" s="108">
        <f>N2009*($I2010/$I2009)</f>
        <v/>
      </c>
      <c r="O2010" s="108">
        <f t="array" ref="O2010">IF(YEAR(M2010)&lt;&gt;YEAR(M2009),IF(O2009&gt;INDEX(Table2xAcq.1[],_xlfn.AGGREGATE(15,6,(ROW(Tableyear1[])-ROW(INDEX(Tableyear1[],1,1))+1)/(YEAR(Tableyear1[])=YEAR(M2009)),1)),O2009-(O2009-INDEX(Table2xAcq.1[],_xlfn.AGGREGATE(15,6,(ROW(Tableyear1[])-ROW(INDEX(Tableyear1[],1,1))+1)/(YEAR(Tableyear1[])=YEAR(M2009)),1)))*$C$25,O2009+MAX($Q$2:Q2009)*$C$19),O2009)*($J2010/$J2009)</f>
        <v/>
      </c>
      <c r="P2010" s="108">
        <f t="array" ref="P2010">IF(YEAR(M2010)&lt;&gt;YEAR(M2009),IF(O2009&gt;INDEX(Table2xAcq.1[],_xlfn.AGGREGATE(15,6,(ROW(Tableyear1[])-ROW(INDEX(Tableyear1[],1,1))+1)/(YEAR(Tableyear1[])=YEAR(M2009)),1)),P2009+(O2009-INDEX(Table2xAcq.1[],_xlfn.AGGREGATE(15,6,(ROW(Tableyear1[])-ROW(INDEX(Tableyear1[],1,1))+1)/(YEAR(Tableyear1[])=YEAR(M2009)),1)))*$C$25,P2009-MAX($Q$2:Q2009)*$C$19),P2009)*(1+Tbill_YTM)^(1/52)</f>
        <v/>
      </c>
      <c r="Q2010" s="72">
        <f>SUM(N2010:P2010)</f>
        <v/>
      </c>
      <c r="R2010" s="72">
        <f>IF(YEAR(M2010)&lt;&gt;YEAR(M2009), R2009*EXP($C$20/52)+(-MAX(Q$2:Q2009)*$C$19), R2009*EXP($C$20/52))</f>
        <v/>
      </c>
      <c r="S2010" s="73">
        <f>Q2010/-R2010</f>
        <v/>
      </c>
      <c r="T2010" s="67" t="n"/>
      <c r="U2010" s="67" t="n"/>
      <c r="V2010" s="67" t="n"/>
    </row>
    <row r="2011">
      <c r="H2011" s="104" t="n">
        <v>45383</v>
      </c>
      <c r="I2011" s="105" t="n">
        <v>18108.4609375</v>
      </c>
      <c r="J2011" s="106" t="n">
        <v>85.67136383056641</v>
      </c>
      <c r="K2011" s="107">
        <f>K2010*(1+Tbill_YTM)^(1/52)</f>
        <v/>
      </c>
      <c r="L2011" s="67" t="n"/>
      <c r="M2011" s="104" t="n">
        <v>45383</v>
      </c>
      <c r="N2011" s="108">
        <f>N2010*($I2011/$I2010)</f>
        <v/>
      </c>
      <c r="O2011" s="108">
        <f t="array" ref="O2011">IF(YEAR(M2011)&lt;&gt;YEAR(M2010),IF(O2010&gt;INDEX(Table2xAcq.1[],_xlfn.AGGREGATE(15,6,(ROW(Tableyear1[])-ROW(INDEX(Tableyear1[],1,1))+1)/(YEAR(Tableyear1[])=YEAR(M2010)),1)),O2010-(O2010-INDEX(Table2xAcq.1[],_xlfn.AGGREGATE(15,6,(ROW(Tableyear1[])-ROW(INDEX(Tableyear1[],1,1))+1)/(YEAR(Tableyear1[])=YEAR(M2010)),1)))*$C$25,O2010+MAX($Q$2:Q2010)*$C$19),O2010)*($J2011/$J2010)</f>
        <v/>
      </c>
      <c r="P2011" s="108">
        <f t="array" ref="P2011">IF(YEAR(M2011)&lt;&gt;YEAR(M2010),IF(O2010&gt;INDEX(Table2xAcq.1[],_xlfn.AGGREGATE(15,6,(ROW(Tableyear1[])-ROW(INDEX(Tableyear1[],1,1))+1)/(YEAR(Tableyear1[])=YEAR(M2010)),1)),P2010+(O2010-INDEX(Table2xAcq.1[],_xlfn.AGGREGATE(15,6,(ROW(Tableyear1[])-ROW(INDEX(Tableyear1[],1,1))+1)/(YEAR(Tableyear1[])=YEAR(M2010)),1)))*$C$25,P2010-MAX($Q$2:Q2010)*$C$19),P2010)*(1+Tbill_YTM)^(1/52)</f>
        <v/>
      </c>
      <c r="Q2011" s="72">
        <f>SUM(N2011:P2011)</f>
        <v/>
      </c>
      <c r="R2011" s="72">
        <f>IF(YEAR(M2011)&lt;&gt;YEAR(M2010), R2010*EXP($C$20/52)+(-MAX(Q$2:Q2010)*$C$19), R2010*EXP($C$20/52))</f>
        <v/>
      </c>
      <c r="S2011" s="73">
        <f>Q2011/-R2011</f>
        <v/>
      </c>
      <c r="T2011" s="67" t="n"/>
      <c r="U2011" s="67" t="n"/>
      <c r="V2011" s="67" t="n"/>
    </row>
    <row r="2012">
      <c r="H2012" s="104" t="n">
        <v>45390</v>
      </c>
      <c r="I2012" s="105" t="n">
        <v>18003.490234375</v>
      </c>
      <c r="J2012" s="106" t="n">
        <v>84.6549072265625</v>
      </c>
      <c r="K2012" s="107">
        <f>K2011*(1+Tbill_YTM)^(1/52)</f>
        <v/>
      </c>
      <c r="L2012" s="67" t="n"/>
      <c r="M2012" s="104" t="n">
        <v>45390</v>
      </c>
      <c r="N2012" s="108">
        <f>N2011*($I2012/$I2011)</f>
        <v/>
      </c>
      <c r="O2012" s="108">
        <f t="array" ref="O2012">IF(YEAR(M2012)&lt;&gt;YEAR(M2011),IF(O2011&gt;INDEX(Table2xAcq.1[],_xlfn.AGGREGATE(15,6,(ROW(Tableyear1[])-ROW(INDEX(Tableyear1[],1,1))+1)/(YEAR(Tableyear1[])=YEAR(M2011)),1)),O2011-(O2011-INDEX(Table2xAcq.1[],_xlfn.AGGREGATE(15,6,(ROW(Tableyear1[])-ROW(INDEX(Tableyear1[],1,1))+1)/(YEAR(Tableyear1[])=YEAR(M2011)),1)))*$C$25,O2011+MAX($Q$2:Q2011)*$C$19),O2011)*($J2012/$J2011)</f>
        <v/>
      </c>
      <c r="P2012" s="108">
        <f t="array" ref="P2012">IF(YEAR(M2012)&lt;&gt;YEAR(M2011),IF(O2011&gt;INDEX(Table2xAcq.1[],_xlfn.AGGREGATE(15,6,(ROW(Tableyear1[])-ROW(INDEX(Tableyear1[],1,1))+1)/(YEAR(Tableyear1[])=YEAR(M2011)),1)),P2011+(O2011-INDEX(Table2xAcq.1[],_xlfn.AGGREGATE(15,6,(ROW(Tableyear1[])-ROW(INDEX(Tableyear1[],1,1))+1)/(YEAR(Tableyear1[])=YEAR(M2011)),1)))*$C$25,P2011-MAX($Q$2:Q2011)*$C$19),P2011)*(1+Tbill_YTM)^(1/52)</f>
        <v/>
      </c>
      <c r="Q2012" s="72">
        <f>SUM(N2012:P2012)</f>
        <v/>
      </c>
      <c r="R2012" s="72">
        <f>IF(YEAR(M2012)&lt;&gt;YEAR(M2011), R2011*EXP($C$20/52)+(-MAX(Q$2:Q2011)*$C$19), R2011*EXP($C$20/52))</f>
        <v/>
      </c>
      <c r="S2012" s="73">
        <f>Q2012/-R2012</f>
        <v/>
      </c>
      <c r="T2012" s="67" t="n"/>
      <c r="U2012" s="67" t="n"/>
      <c r="V2012" s="67" t="n"/>
    </row>
    <row r="2013">
      <c r="H2013" s="104" t="n">
        <v>45397</v>
      </c>
      <c r="I2013" s="105" t="n">
        <v>17037.650390625</v>
      </c>
      <c r="J2013" s="106" t="n">
        <v>75.6164093017578</v>
      </c>
      <c r="K2013" s="107">
        <f>K2012*(1+Tbill_YTM)^(1/52)</f>
        <v/>
      </c>
      <c r="L2013" s="67" t="n"/>
      <c r="M2013" s="104" t="n">
        <v>45397</v>
      </c>
      <c r="N2013" s="108">
        <f>N2012*($I2013/$I2012)</f>
        <v/>
      </c>
      <c r="O2013" s="108">
        <f t="array" ref="O2013">IF(YEAR(M2013)&lt;&gt;YEAR(M2012),IF(O2012&gt;INDEX(Table2xAcq.1[],_xlfn.AGGREGATE(15,6,(ROW(Tableyear1[])-ROW(INDEX(Tableyear1[],1,1))+1)/(YEAR(Tableyear1[])=YEAR(M2012)),1)),O2012-(O2012-INDEX(Table2xAcq.1[],_xlfn.AGGREGATE(15,6,(ROW(Tableyear1[])-ROW(INDEX(Tableyear1[],1,1))+1)/(YEAR(Tableyear1[])=YEAR(M2012)),1)))*$C$25,O2012+MAX($Q$2:Q2012)*$C$19),O2012)*($J2013/$J2012)</f>
        <v/>
      </c>
      <c r="P2013" s="108">
        <f t="array" ref="P2013">IF(YEAR(M2013)&lt;&gt;YEAR(M2012),IF(O2012&gt;INDEX(Table2xAcq.1[],_xlfn.AGGREGATE(15,6,(ROW(Tableyear1[])-ROW(INDEX(Tableyear1[],1,1))+1)/(YEAR(Tableyear1[])=YEAR(M2012)),1)),P2012+(O2012-INDEX(Table2xAcq.1[],_xlfn.AGGREGATE(15,6,(ROW(Tableyear1[])-ROW(INDEX(Tableyear1[],1,1))+1)/(YEAR(Tableyear1[])=YEAR(M2012)),1)))*$C$25,P2012-MAX($Q$2:Q2012)*$C$19),P2012)*(1+Tbill_YTM)^(1/52)</f>
        <v/>
      </c>
      <c r="Q2013" s="72">
        <f>SUM(N2013:P2013)</f>
        <v/>
      </c>
      <c r="R2013" s="72">
        <f>IF(YEAR(M2013)&lt;&gt;YEAR(M2012), R2012*EXP($C$20/52)+(-MAX(Q$2:Q2012)*$C$19), R2012*EXP($C$20/52))</f>
        <v/>
      </c>
      <c r="S2013" s="73">
        <f>Q2013/-R2013</f>
        <v/>
      </c>
      <c r="T2013" s="67" t="n"/>
      <c r="U2013" s="67" t="n"/>
      <c r="V2013" s="67" t="n"/>
    </row>
    <row r="2014">
      <c r="H2014" s="104" t="n">
        <v>45404</v>
      </c>
      <c r="I2014" s="105" t="n">
        <v>17718.30078125</v>
      </c>
      <c r="J2014" s="106" t="n">
        <v>81.54575347900391</v>
      </c>
      <c r="K2014" s="107">
        <f>K2013*(1+Tbill_YTM)^(1/52)</f>
        <v/>
      </c>
      <c r="L2014" s="67" t="n"/>
      <c r="M2014" s="104" t="n">
        <v>45404</v>
      </c>
      <c r="N2014" s="108">
        <f>N2013*($I2014/$I2013)</f>
        <v/>
      </c>
      <c r="O2014" s="108">
        <f t="array" ref="O2014">IF(YEAR(M2014)&lt;&gt;YEAR(M2013),IF(O2013&gt;INDEX(Table2xAcq.1[],_xlfn.AGGREGATE(15,6,(ROW(Tableyear1[])-ROW(INDEX(Tableyear1[],1,1))+1)/(YEAR(Tableyear1[])=YEAR(M2013)),1)),O2013-(O2013-INDEX(Table2xAcq.1[],_xlfn.AGGREGATE(15,6,(ROW(Tableyear1[])-ROW(INDEX(Tableyear1[],1,1))+1)/(YEAR(Tableyear1[])=YEAR(M2013)),1)))*$C$25,O2013+MAX($Q$2:Q2013)*$C$19),O2013)*($J2014/$J2013)</f>
        <v/>
      </c>
      <c r="P2014" s="108">
        <f t="array" ref="P2014">IF(YEAR(M2014)&lt;&gt;YEAR(M2013),IF(O2013&gt;INDEX(Table2xAcq.1[],_xlfn.AGGREGATE(15,6,(ROW(Tableyear1[])-ROW(INDEX(Tableyear1[],1,1))+1)/(YEAR(Tableyear1[])=YEAR(M2013)),1)),P2013+(O2013-INDEX(Table2xAcq.1[],_xlfn.AGGREGATE(15,6,(ROW(Tableyear1[])-ROW(INDEX(Tableyear1[],1,1))+1)/(YEAR(Tableyear1[])=YEAR(M2013)),1)))*$C$25,P2013-MAX($Q$2:Q2013)*$C$19),P2013)*(1+Tbill_YTM)^(1/52)</f>
        <v/>
      </c>
      <c r="Q2014" s="72">
        <f>SUM(N2014:P2014)</f>
        <v/>
      </c>
      <c r="R2014" s="72">
        <f>IF(YEAR(M2014)&lt;&gt;YEAR(M2013), R2013*EXP($C$20/52)+(-MAX(Q$2:Q2013)*$C$19), R2013*EXP($C$20/52))</f>
        <v/>
      </c>
      <c r="S2014" s="73">
        <f>Q2014/-R2014</f>
        <v/>
      </c>
      <c r="T2014" s="67" t="n"/>
      <c r="U2014" s="67" t="n"/>
      <c r="V2014" s="67" t="n"/>
    </row>
    <row r="2015">
      <c r="H2015" s="104" t="n">
        <v>45411</v>
      </c>
      <c r="I2015" s="105" t="n">
        <v>17890.80078125</v>
      </c>
      <c r="J2015" s="106" t="n">
        <v>83.0305709838867</v>
      </c>
      <c r="K2015" s="107">
        <f>K2014*(1+Tbill_YTM)^(1/52)</f>
        <v/>
      </c>
      <c r="L2015" s="67" t="n"/>
      <c r="M2015" s="104" t="n">
        <v>45411</v>
      </c>
      <c r="N2015" s="108">
        <f>N2014*($I2015/$I2014)</f>
        <v/>
      </c>
      <c r="O2015" s="108">
        <f t="array" ref="O2015">IF(YEAR(M2015)&lt;&gt;YEAR(M2014),IF(O2014&gt;INDEX(Table2xAcq.1[],_xlfn.AGGREGATE(15,6,(ROW(Tableyear1[])-ROW(INDEX(Tableyear1[],1,1))+1)/(YEAR(Tableyear1[])=YEAR(M2014)),1)),O2014-(O2014-INDEX(Table2xAcq.1[],_xlfn.AGGREGATE(15,6,(ROW(Tableyear1[])-ROW(INDEX(Tableyear1[],1,1))+1)/(YEAR(Tableyear1[])=YEAR(M2014)),1)))*$C$25,O2014+MAX($Q$2:Q2014)*$C$19),O2014)*($J2015/$J2014)</f>
        <v/>
      </c>
      <c r="P2015" s="108">
        <f t="array" ref="P2015">IF(YEAR(M2015)&lt;&gt;YEAR(M2014),IF(O2014&gt;INDEX(Table2xAcq.1[],_xlfn.AGGREGATE(15,6,(ROW(Tableyear1[])-ROW(INDEX(Tableyear1[],1,1))+1)/(YEAR(Tableyear1[])=YEAR(M2014)),1)),P2014+(O2014-INDEX(Table2xAcq.1[],_xlfn.AGGREGATE(15,6,(ROW(Tableyear1[])-ROW(INDEX(Tableyear1[],1,1))+1)/(YEAR(Tableyear1[])=YEAR(M2014)),1)))*$C$25,P2014-MAX($Q$2:Q2014)*$C$19),P2014)*(1+Tbill_YTM)^(1/52)</f>
        <v/>
      </c>
      <c r="Q2015" s="72">
        <f>SUM(N2015:P2015)</f>
        <v/>
      </c>
      <c r="R2015" s="72">
        <f>IF(YEAR(M2015)&lt;&gt;YEAR(M2014), R2014*EXP($C$20/52)+(-MAX(Q$2:Q2014)*$C$19), R2014*EXP($C$20/52))</f>
        <v/>
      </c>
      <c r="S2015" s="73">
        <f>Q2015/-R2015</f>
        <v/>
      </c>
      <c r="T2015" s="67" t="n"/>
      <c r="U2015" s="67" t="n"/>
      <c r="V2015" s="67" t="n"/>
    </row>
    <row r="2016">
      <c r="H2016" s="104" t="n">
        <v>45418</v>
      </c>
      <c r="I2016" s="105" t="n">
        <v>18161.1796875</v>
      </c>
      <c r="J2016" s="106" t="n">
        <v>85.47206115722651</v>
      </c>
      <c r="K2016" s="107">
        <f>K2015*(1+Tbill_YTM)^(1/52)</f>
        <v/>
      </c>
      <c r="L2016" s="67" t="n"/>
      <c r="M2016" s="104" t="n">
        <v>45418</v>
      </c>
      <c r="N2016" s="108">
        <f>N2015*($I2016/$I2015)</f>
        <v/>
      </c>
      <c r="O2016" s="108">
        <f t="array" ref="O2016">IF(YEAR(M2016)&lt;&gt;YEAR(M2015),IF(O2015&gt;INDEX(Table2xAcq.1[],_xlfn.AGGREGATE(15,6,(ROW(Tableyear1[])-ROW(INDEX(Tableyear1[],1,1))+1)/(YEAR(Tableyear1[])=YEAR(M2015)),1)),O2015-(O2015-INDEX(Table2xAcq.1[],_xlfn.AGGREGATE(15,6,(ROW(Tableyear1[])-ROW(INDEX(Tableyear1[],1,1))+1)/(YEAR(Tableyear1[])=YEAR(M2015)),1)))*$C$25,O2015+MAX($Q$2:Q2015)*$C$19),O2015)*($J2016/$J2015)</f>
        <v/>
      </c>
      <c r="P2016" s="108">
        <f t="array" ref="P2016">IF(YEAR(M2016)&lt;&gt;YEAR(M2015),IF(O2015&gt;INDEX(Table2xAcq.1[],_xlfn.AGGREGATE(15,6,(ROW(Tableyear1[])-ROW(INDEX(Tableyear1[],1,1))+1)/(YEAR(Tableyear1[])=YEAR(M2015)),1)),P2015+(O2015-INDEX(Table2xAcq.1[],_xlfn.AGGREGATE(15,6,(ROW(Tableyear1[])-ROW(INDEX(Tableyear1[],1,1))+1)/(YEAR(Tableyear1[])=YEAR(M2015)),1)))*$C$25,P2015-MAX($Q$2:Q2015)*$C$19),P2015)*(1+Tbill_YTM)^(1/52)</f>
        <v/>
      </c>
      <c r="Q2016" s="72">
        <f>SUM(N2016:P2016)</f>
        <v/>
      </c>
      <c r="R2016" s="72">
        <f>IF(YEAR(M2016)&lt;&gt;YEAR(M2015), R2015*EXP($C$20/52)+(-MAX(Q$2:Q2015)*$C$19), R2015*EXP($C$20/52))</f>
        <v/>
      </c>
      <c r="S2016" s="73">
        <f>Q2016/-R2016</f>
        <v/>
      </c>
      <c r="T2016" s="67" t="n"/>
      <c r="U2016" s="67" t="n"/>
      <c r="V2016" s="67" t="n"/>
    </row>
    <row r="2017">
      <c r="H2017" s="104" t="n">
        <v>45425</v>
      </c>
      <c r="I2017" s="105" t="n">
        <v>18546.23046875</v>
      </c>
      <c r="J2017" s="106" t="n">
        <v>89.1293182373046</v>
      </c>
      <c r="K2017" s="107">
        <f>K2016*(1+Tbill_YTM)^(1/52)</f>
        <v/>
      </c>
      <c r="L2017" s="67" t="n"/>
      <c r="M2017" s="104" t="n">
        <v>45425</v>
      </c>
      <c r="N2017" s="108">
        <f>N2016*($I2017/$I2016)</f>
        <v/>
      </c>
      <c r="O2017" s="108">
        <f t="array" ref="O2017">IF(YEAR(M2017)&lt;&gt;YEAR(M2016),IF(O2016&gt;INDEX(Table2xAcq.1[],_xlfn.AGGREGATE(15,6,(ROW(Tableyear1[])-ROW(INDEX(Tableyear1[],1,1))+1)/(YEAR(Tableyear1[])=YEAR(M2016)),1)),O2016-(O2016-INDEX(Table2xAcq.1[],_xlfn.AGGREGATE(15,6,(ROW(Tableyear1[])-ROW(INDEX(Tableyear1[],1,1))+1)/(YEAR(Tableyear1[])=YEAR(M2016)),1)))*$C$25,O2016+MAX($Q$2:Q2016)*$C$19),O2016)*($J2017/$J2016)</f>
        <v/>
      </c>
      <c r="P2017" s="108">
        <f t="array" ref="P2017">IF(YEAR(M2017)&lt;&gt;YEAR(M2016),IF(O2016&gt;INDEX(Table2xAcq.1[],_xlfn.AGGREGATE(15,6,(ROW(Tableyear1[])-ROW(INDEX(Tableyear1[],1,1))+1)/(YEAR(Tableyear1[])=YEAR(M2016)),1)),P2016+(O2016-INDEX(Table2xAcq.1[],_xlfn.AGGREGATE(15,6,(ROW(Tableyear1[])-ROW(INDEX(Tableyear1[],1,1))+1)/(YEAR(Tableyear1[])=YEAR(M2016)),1)))*$C$25,P2016-MAX($Q$2:Q2016)*$C$19),P2016)*(1+Tbill_YTM)^(1/52)</f>
        <v/>
      </c>
      <c r="Q2017" s="72">
        <f>SUM(N2017:P2017)</f>
        <v/>
      </c>
      <c r="R2017" s="72">
        <f>IF(YEAR(M2017)&lt;&gt;YEAR(M2016), R2016*EXP($C$20/52)+(-MAX(Q$2:Q2016)*$C$19), R2016*EXP($C$20/52))</f>
        <v/>
      </c>
      <c r="S2017" s="73">
        <f>Q2017/-R2017</f>
        <v/>
      </c>
      <c r="T2017" s="67" t="n"/>
      <c r="U2017" s="67" t="n"/>
      <c r="V2017" s="67" t="n"/>
    </row>
    <row r="2018">
      <c r="H2018" s="104" t="n">
        <v>45432</v>
      </c>
      <c r="I2018" s="105" t="n">
        <v>18808.349609375</v>
      </c>
      <c r="J2018" s="106" t="n">
        <v>91.4412536621093</v>
      </c>
      <c r="K2018" s="107">
        <f>K2017*(1+Tbill_YTM)^(1/52)</f>
        <v/>
      </c>
      <c r="L2018" s="67" t="n"/>
      <c r="M2018" s="104" t="n">
        <v>45432</v>
      </c>
      <c r="N2018" s="108">
        <f>N2017*($I2018/$I2017)</f>
        <v/>
      </c>
      <c r="O2018" s="108">
        <f t="array" ref="O2018">IF(YEAR(M2018)&lt;&gt;YEAR(M2017),IF(O2017&gt;INDEX(Table2xAcq.1[],_xlfn.AGGREGATE(15,6,(ROW(Tableyear1[])-ROW(INDEX(Tableyear1[],1,1))+1)/(YEAR(Tableyear1[])=YEAR(M2017)),1)),O2017-(O2017-INDEX(Table2xAcq.1[],_xlfn.AGGREGATE(15,6,(ROW(Tableyear1[])-ROW(INDEX(Tableyear1[],1,1))+1)/(YEAR(Tableyear1[])=YEAR(M2017)),1)))*$C$25,O2017+MAX($Q$2:Q2017)*$C$19),O2017)*($J2018/$J2017)</f>
        <v/>
      </c>
      <c r="P2018" s="108">
        <f t="array" ref="P2018">IF(YEAR(M2018)&lt;&gt;YEAR(M2017),IF(O2017&gt;INDEX(Table2xAcq.1[],_xlfn.AGGREGATE(15,6,(ROW(Tableyear1[])-ROW(INDEX(Tableyear1[],1,1))+1)/(YEAR(Tableyear1[])=YEAR(M2017)),1)),P2017+(O2017-INDEX(Table2xAcq.1[],_xlfn.AGGREGATE(15,6,(ROW(Tableyear1[])-ROW(INDEX(Tableyear1[],1,1))+1)/(YEAR(Tableyear1[])=YEAR(M2017)),1)))*$C$25,P2017-MAX($Q$2:Q2017)*$C$19),P2017)*(1+Tbill_YTM)^(1/52)</f>
        <v/>
      </c>
      <c r="Q2018" s="72">
        <f>SUM(N2018:P2018)</f>
        <v/>
      </c>
      <c r="R2018" s="72">
        <f>IF(YEAR(M2018)&lt;&gt;YEAR(M2017), R2017*EXP($C$20/52)+(-MAX(Q$2:Q2017)*$C$19), R2017*EXP($C$20/52))</f>
        <v/>
      </c>
      <c r="S2018" s="73">
        <f>Q2018/-R2018</f>
        <v/>
      </c>
      <c r="T2018" s="67" t="n"/>
      <c r="U2018" s="67" t="n"/>
      <c r="V2018" s="67" t="n"/>
    </row>
    <row r="2019">
      <c r="H2019" s="104" t="n">
        <v>45439</v>
      </c>
      <c r="I2019" s="105" t="n">
        <v>18536.650390625</v>
      </c>
      <c r="J2019" s="106" t="n">
        <v>88.8104248046875</v>
      </c>
      <c r="K2019" s="107">
        <f>K2018*(1+Tbill_YTM)^(1/52)</f>
        <v/>
      </c>
      <c r="L2019" s="67" t="n"/>
      <c r="M2019" s="104" t="n">
        <v>45439</v>
      </c>
      <c r="N2019" s="108">
        <f>N2018*($I2019/$I2018)</f>
        <v/>
      </c>
      <c r="O2019" s="108">
        <f t="array" ref="O2019">IF(YEAR(M2019)&lt;&gt;YEAR(M2018),IF(O2018&gt;INDEX(Table2xAcq.1[],_xlfn.AGGREGATE(15,6,(ROW(Tableyear1[])-ROW(INDEX(Tableyear1[],1,1))+1)/(YEAR(Tableyear1[])=YEAR(M2018)),1)),O2018-(O2018-INDEX(Table2xAcq.1[],_xlfn.AGGREGATE(15,6,(ROW(Tableyear1[])-ROW(INDEX(Tableyear1[],1,1))+1)/(YEAR(Tableyear1[])=YEAR(M2018)),1)))*$C$25,O2018+MAX($Q$2:Q2018)*$C$19),O2018)*($J2019/$J2018)</f>
        <v/>
      </c>
      <c r="P2019" s="108">
        <f t="array" ref="P2019">IF(YEAR(M2019)&lt;&gt;YEAR(M2018),IF(O2018&gt;INDEX(Table2xAcq.1[],_xlfn.AGGREGATE(15,6,(ROW(Tableyear1[])-ROW(INDEX(Tableyear1[],1,1))+1)/(YEAR(Tableyear1[])=YEAR(M2018)),1)),P2018+(O2018-INDEX(Table2xAcq.1[],_xlfn.AGGREGATE(15,6,(ROW(Tableyear1[])-ROW(INDEX(Tableyear1[],1,1))+1)/(YEAR(Tableyear1[])=YEAR(M2018)),1)))*$C$25,P2018-MAX($Q$2:Q2018)*$C$19),P2018)*(1+Tbill_YTM)^(1/52)</f>
        <v/>
      </c>
      <c r="Q2019" s="72">
        <f>SUM(N2019:P2019)</f>
        <v/>
      </c>
      <c r="R2019" s="72">
        <f>IF(YEAR(M2019)&lt;&gt;YEAR(M2018), R2018*EXP($C$20/52)+(-MAX(Q$2:Q2018)*$C$19), R2018*EXP($C$20/52))</f>
        <v/>
      </c>
      <c r="S2019" s="73">
        <f>Q2019/-R2019</f>
        <v/>
      </c>
      <c r="T2019" s="67" t="n"/>
      <c r="U2019" s="67" t="n"/>
      <c r="V2019" s="67" t="n"/>
    </row>
    <row r="2020">
      <c r="H2020" s="104" t="n">
        <v>45446</v>
      </c>
      <c r="I2020" s="105" t="n">
        <v>19000.94921875</v>
      </c>
      <c r="J2020" s="106" t="n">
        <v>93.1552810668945</v>
      </c>
      <c r="K2020" s="107">
        <f>K2019*(1+Tbill_YTM)^(1/52)</f>
        <v/>
      </c>
      <c r="L2020" s="67" t="n"/>
      <c r="M2020" s="104" t="n">
        <v>45446</v>
      </c>
      <c r="N2020" s="108">
        <f>N2019*($I2020/$I2019)</f>
        <v/>
      </c>
      <c r="O2020" s="108">
        <f t="array" ref="O2020">IF(YEAR(M2020)&lt;&gt;YEAR(M2019),IF(O2019&gt;INDEX(Table2xAcq.1[],_xlfn.AGGREGATE(15,6,(ROW(Tableyear1[])-ROW(INDEX(Tableyear1[],1,1))+1)/(YEAR(Tableyear1[])=YEAR(M2019)),1)),O2019-(O2019-INDEX(Table2xAcq.1[],_xlfn.AGGREGATE(15,6,(ROW(Tableyear1[])-ROW(INDEX(Tableyear1[],1,1))+1)/(YEAR(Tableyear1[])=YEAR(M2019)),1)))*$C$25,O2019+MAX($Q$2:Q2019)*$C$19),O2019)*($J2020/$J2019)</f>
        <v/>
      </c>
      <c r="P2020" s="108">
        <f t="array" ref="P2020">IF(YEAR(M2020)&lt;&gt;YEAR(M2019),IF(O2019&gt;INDEX(Table2xAcq.1[],_xlfn.AGGREGATE(15,6,(ROW(Tableyear1[])-ROW(INDEX(Tableyear1[],1,1))+1)/(YEAR(Tableyear1[])=YEAR(M2019)),1)),P2019+(O2019-INDEX(Table2xAcq.1[],_xlfn.AGGREGATE(15,6,(ROW(Tableyear1[])-ROW(INDEX(Tableyear1[],1,1))+1)/(YEAR(Tableyear1[])=YEAR(M2019)),1)))*$C$25,P2019-MAX($Q$2:Q2019)*$C$19),P2019)*(1+Tbill_YTM)^(1/52)</f>
        <v/>
      </c>
      <c r="Q2020" s="72">
        <f>SUM(N2020:P2020)</f>
        <v/>
      </c>
      <c r="R2020" s="72">
        <f>IF(YEAR(M2020)&lt;&gt;YEAR(M2019), R2019*EXP($C$20/52)+(-MAX(Q$2:Q2019)*$C$19), R2019*EXP($C$20/52))</f>
        <v/>
      </c>
      <c r="S2020" s="73">
        <f>Q2020/-R2020</f>
        <v/>
      </c>
      <c r="T2020" s="67" t="n"/>
      <c r="U2020" s="67" t="n"/>
      <c r="V2020" s="67" t="n"/>
    </row>
    <row r="2021">
      <c r="H2021" s="104" t="n">
        <v>45453</v>
      </c>
      <c r="I2021" s="105" t="n">
        <v>19659.80078125</v>
      </c>
      <c r="J2021" s="106" t="n">
        <v>99.6227340698242</v>
      </c>
      <c r="K2021" s="107">
        <f>K2020*(1+Tbill_YTM)^(1/52)</f>
        <v/>
      </c>
      <c r="L2021" s="67" t="n"/>
      <c r="M2021" s="104" t="n">
        <v>45453</v>
      </c>
      <c r="N2021" s="108">
        <f>N2020*($I2021/$I2020)</f>
        <v/>
      </c>
      <c r="O2021" s="108">
        <f t="array" ref="O2021">IF(YEAR(M2021)&lt;&gt;YEAR(M2020),IF(O2020&gt;INDEX(Table2xAcq.1[],_xlfn.AGGREGATE(15,6,(ROW(Tableyear1[])-ROW(INDEX(Tableyear1[],1,1))+1)/(YEAR(Tableyear1[])=YEAR(M2020)),1)),O2020-(O2020-INDEX(Table2xAcq.1[],_xlfn.AGGREGATE(15,6,(ROW(Tableyear1[])-ROW(INDEX(Tableyear1[],1,1))+1)/(YEAR(Tableyear1[])=YEAR(M2020)),1)))*$C$25,O2020+MAX($Q$2:Q2020)*$C$19),O2020)*($J2021/$J2020)</f>
        <v/>
      </c>
      <c r="P2021" s="108">
        <f t="array" ref="P2021">IF(YEAR(M2021)&lt;&gt;YEAR(M2020),IF(O2020&gt;INDEX(Table2xAcq.1[],_xlfn.AGGREGATE(15,6,(ROW(Tableyear1[])-ROW(INDEX(Tableyear1[],1,1))+1)/(YEAR(Tableyear1[])=YEAR(M2020)),1)),P2020+(O2020-INDEX(Table2xAcq.1[],_xlfn.AGGREGATE(15,6,(ROW(Tableyear1[])-ROW(INDEX(Tableyear1[],1,1))+1)/(YEAR(Tableyear1[])=YEAR(M2020)),1)))*$C$25,P2020-MAX($Q$2:Q2020)*$C$19),P2020)*(1+Tbill_YTM)^(1/52)</f>
        <v/>
      </c>
      <c r="Q2021" s="72">
        <f>SUM(N2021:P2021)</f>
        <v/>
      </c>
      <c r="R2021" s="72">
        <f>IF(YEAR(M2021)&lt;&gt;YEAR(M2020), R2020*EXP($C$20/52)+(-MAX(Q$2:Q2020)*$C$19), R2020*EXP($C$20/52))</f>
        <v/>
      </c>
      <c r="S2021" s="73">
        <f>Q2021/-R2021</f>
        <v/>
      </c>
      <c r="T2021" s="67" t="n"/>
      <c r="U2021" s="67" t="n"/>
      <c r="V2021" s="67" t="n"/>
    </row>
    <row r="2022">
      <c r="H2022" s="104" t="n">
        <v>45460</v>
      </c>
      <c r="I2022" s="105" t="n">
        <v>19700.4296875</v>
      </c>
      <c r="J2022" s="106" t="n">
        <v>99.8519287109375</v>
      </c>
      <c r="K2022" s="107">
        <f>K2021*(1+Tbill_YTM)^(1/52)</f>
        <v/>
      </c>
      <c r="L2022" s="67" t="n"/>
      <c r="M2022" s="104" t="n">
        <v>45460</v>
      </c>
      <c r="N2022" s="108">
        <f>N2021*($I2022/$I2021)</f>
        <v/>
      </c>
      <c r="O2022" s="108">
        <f t="array" ref="O2022">IF(YEAR(M2022)&lt;&gt;YEAR(M2021),IF(O2021&gt;INDEX(Table2xAcq.1[],_xlfn.AGGREGATE(15,6,(ROW(Tableyear1[])-ROW(INDEX(Tableyear1[],1,1))+1)/(YEAR(Tableyear1[])=YEAR(M2021)),1)),O2021-(O2021-INDEX(Table2xAcq.1[],_xlfn.AGGREGATE(15,6,(ROW(Tableyear1[])-ROW(INDEX(Tableyear1[],1,1))+1)/(YEAR(Tableyear1[])=YEAR(M2021)),1)))*$C$25,O2021+MAX($Q$2:Q2021)*$C$19),O2021)*($J2022/$J2021)</f>
        <v/>
      </c>
      <c r="P2022" s="108">
        <f t="array" ref="P2022">IF(YEAR(M2022)&lt;&gt;YEAR(M2021),IF(O2021&gt;INDEX(Table2xAcq.1[],_xlfn.AGGREGATE(15,6,(ROW(Tableyear1[])-ROW(INDEX(Tableyear1[],1,1))+1)/(YEAR(Tableyear1[])=YEAR(M2021)),1)),P2021+(O2021-INDEX(Table2xAcq.1[],_xlfn.AGGREGATE(15,6,(ROW(Tableyear1[])-ROW(INDEX(Tableyear1[],1,1))+1)/(YEAR(Tableyear1[])=YEAR(M2021)),1)))*$C$25,P2021-MAX($Q$2:Q2021)*$C$19),P2021)*(1+Tbill_YTM)^(1/52)</f>
        <v/>
      </c>
      <c r="Q2022" s="72">
        <f>SUM(N2022:P2022)</f>
        <v/>
      </c>
      <c r="R2022" s="72">
        <f>IF(YEAR(M2022)&lt;&gt;YEAR(M2021), R2021*EXP($C$20/52)+(-MAX(Q$2:Q2021)*$C$19), R2021*EXP($C$20/52))</f>
        <v/>
      </c>
      <c r="S2022" s="73">
        <f>Q2022/-R2022</f>
        <v/>
      </c>
      <c r="T2022" s="67" t="n"/>
      <c r="U2022" s="67" t="n"/>
      <c r="V2022" s="67" t="n"/>
    </row>
    <row r="2023">
      <c r="H2023" s="104" t="n">
        <v>45467</v>
      </c>
      <c r="I2023" s="105" t="n">
        <v>19682.869140625</v>
      </c>
      <c r="J2023" s="106" t="n">
        <v>99.4632873535156</v>
      </c>
      <c r="K2023" s="107">
        <f>K2022*(1+Tbill_YTM)^(1/52)</f>
        <v/>
      </c>
      <c r="L2023" s="67" t="n"/>
      <c r="M2023" s="104" t="n">
        <v>45467</v>
      </c>
      <c r="N2023" s="108">
        <f>N2022*($I2023/$I2022)</f>
        <v/>
      </c>
      <c r="O2023" s="108">
        <f t="array" ref="O2023">IF(YEAR(M2023)&lt;&gt;YEAR(M2022),IF(O2022&gt;INDEX(Table2xAcq.1[],_xlfn.AGGREGATE(15,6,(ROW(Tableyear1[])-ROW(INDEX(Tableyear1[],1,1))+1)/(YEAR(Tableyear1[])=YEAR(M2022)),1)),O2022-(O2022-INDEX(Table2xAcq.1[],_xlfn.AGGREGATE(15,6,(ROW(Tableyear1[])-ROW(INDEX(Tableyear1[],1,1))+1)/(YEAR(Tableyear1[])=YEAR(M2022)),1)))*$C$25,O2022+MAX($Q$2:Q2022)*$C$19),O2022)*($J2023/$J2022)</f>
        <v/>
      </c>
      <c r="P2023" s="108">
        <f t="array" ref="P2023">IF(YEAR(M2023)&lt;&gt;YEAR(M2022),IF(O2022&gt;INDEX(Table2xAcq.1[],_xlfn.AGGREGATE(15,6,(ROW(Tableyear1[])-ROW(INDEX(Tableyear1[],1,1))+1)/(YEAR(Tableyear1[])=YEAR(M2022)),1)),P2022+(O2022-INDEX(Table2xAcq.1[],_xlfn.AGGREGATE(15,6,(ROW(Tableyear1[])-ROW(INDEX(Tableyear1[],1,1))+1)/(YEAR(Tableyear1[])=YEAR(M2022)),1)))*$C$25,P2022-MAX($Q$2:Q2022)*$C$19),P2022)*(1+Tbill_YTM)^(1/52)</f>
        <v/>
      </c>
      <c r="Q2023" s="72">
        <f>SUM(N2023:P2023)</f>
        <v/>
      </c>
      <c r="R2023" s="72">
        <f>IF(YEAR(M2023)&lt;&gt;YEAR(M2022), R2022*EXP($C$20/52)+(-MAX(Q$2:Q2022)*$C$19), R2022*EXP($C$20/52))</f>
        <v/>
      </c>
      <c r="S2023" s="73">
        <f>Q2023/-R2023</f>
        <v/>
      </c>
      <c r="T2023" s="67" t="n"/>
      <c r="U2023" s="67" t="n"/>
      <c r="V2023" s="67" t="n"/>
    </row>
    <row r="2024">
      <c r="H2024" s="104" t="n">
        <v>45474</v>
      </c>
      <c r="I2024" s="105" t="n">
        <v>20391.970703125</v>
      </c>
      <c r="J2024" s="106" t="n">
        <v>106.661445617675</v>
      </c>
      <c r="K2024" s="107">
        <f>K2023*(1+Tbill_YTM)^(1/52)</f>
        <v/>
      </c>
      <c r="L2024" s="67" t="n"/>
      <c r="M2024" s="104" t="n">
        <v>45474</v>
      </c>
      <c r="N2024" s="108">
        <f>N2023*($I2024/$I2023)</f>
        <v/>
      </c>
      <c r="O2024" s="108">
        <f t="array" ref="O2024">IF(YEAR(M2024)&lt;&gt;YEAR(M2023),IF(O2023&gt;INDEX(Table2xAcq.1[],_xlfn.AGGREGATE(15,6,(ROW(Tableyear1[])-ROW(INDEX(Tableyear1[],1,1))+1)/(YEAR(Tableyear1[])=YEAR(M2023)),1)),O2023-(O2023-INDEX(Table2xAcq.1[],_xlfn.AGGREGATE(15,6,(ROW(Tableyear1[])-ROW(INDEX(Tableyear1[],1,1))+1)/(YEAR(Tableyear1[])=YEAR(M2023)),1)))*$C$25,O2023+MAX($Q$2:Q2023)*$C$19),O2023)*($J2024/$J2023)</f>
        <v/>
      </c>
      <c r="P2024" s="108">
        <f t="array" ref="P2024">IF(YEAR(M2024)&lt;&gt;YEAR(M2023),IF(O2023&gt;INDEX(Table2xAcq.1[],_xlfn.AGGREGATE(15,6,(ROW(Tableyear1[])-ROW(INDEX(Tableyear1[],1,1))+1)/(YEAR(Tableyear1[])=YEAR(M2023)),1)),P2023+(O2023-INDEX(Table2xAcq.1[],_xlfn.AGGREGATE(15,6,(ROW(Tableyear1[])-ROW(INDEX(Tableyear1[],1,1))+1)/(YEAR(Tableyear1[])=YEAR(M2023)),1)))*$C$25,P2023-MAX($Q$2:Q2023)*$C$19),P2023)*(1+Tbill_YTM)^(1/52)</f>
        <v/>
      </c>
      <c r="Q2024" s="72">
        <f>SUM(N2024:P2024)</f>
        <v/>
      </c>
      <c r="R2024" s="72">
        <f>IF(YEAR(M2024)&lt;&gt;YEAR(M2023), R2023*EXP($C$20/52)+(-MAX(Q$2:Q2023)*$C$19), R2023*EXP($C$20/52))</f>
        <v/>
      </c>
      <c r="S2024" s="73">
        <f>Q2024/-R2024</f>
        <v/>
      </c>
      <c r="T2024" s="67" t="n"/>
      <c r="U2024" s="67" t="n"/>
      <c r="V2024" s="67" t="n"/>
    </row>
    <row r="2025">
      <c r="H2025" s="104" t="n">
        <v>45481</v>
      </c>
      <c r="I2025" s="105" t="n">
        <v>20331.490234375</v>
      </c>
      <c r="J2025" s="106" t="n">
        <v>105.873352050781</v>
      </c>
      <c r="K2025" s="107">
        <f>K2024*(1+Tbill_YTM)^(1/52)</f>
        <v/>
      </c>
      <c r="L2025" s="67" t="n"/>
      <c r="M2025" s="104" t="n">
        <v>45481</v>
      </c>
      <c r="N2025" s="108">
        <f>N2024*($I2025/$I2024)</f>
        <v/>
      </c>
      <c r="O2025" s="108">
        <f t="array" ref="O2025">IF(YEAR(M2025)&lt;&gt;YEAR(M2024),IF(O2024&gt;INDEX(Table2xAcq.1[],_xlfn.AGGREGATE(15,6,(ROW(Tableyear1[])-ROW(INDEX(Tableyear1[],1,1))+1)/(YEAR(Tableyear1[])=YEAR(M2024)),1)),O2024-(O2024-INDEX(Table2xAcq.1[],_xlfn.AGGREGATE(15,6,(ROW(Tableyear1[])-ROW(INDEX(Tableyear1[],1,1))+1)/(YEAR(Tableyear1[])=YEAR(M2024)),1)))*$C$25,O2024+MAX($Q$2:Q2024)*$C$19),O2024)*($J2025/$J2024)</f>
        <v/>
      </c>
      <c r="P2025" s="108">
        <f t="array" ref="P2025">IF(YEAR(M2025)&lt;&gt;YEAR(M2024),IF(O2024&gt;INDEX(Table2xAcq.1[],_xlfn.AGGREGATE(15,6,(ROW(Tableyear1[])-ROW(INDEX(Tableyear1[],1,1))+1)/(YEAR(Tableyear1[])=YEAR(M2024)),1)),P2024+(O2024-INDEX(Table2xAcq.1[],_xlfn.AGGREGATE(15,6,(ROW(Tableyear1[])-ROW(INDEX(Tableyear1[],1,1))+1)/(YEAR(Tableyear1[])=YEAR(M2024)),1)))*$C$25,P2024-MAX($Q$2:Q2024)*$C$19),P2024)*(1+Tbill_YTM)^(1/52)</f>
        <v/>
      </c>
      <c r="Q2025" s="72">
        <f>SUM(N2025:P2025)</f>
        <v/>
      </c>
      <c r="R2025" s="72">
        <f>IF(YEAR(M2025)&lt;&gt;YEAR(M2024), R2024*EXP($C$20/52)+(-MAX(Q$2:Q2024)*$C$19), R2024*EXP($C$20/52))</f>
        <v/>
      </c>
      <c r="S2025" s="73">
        <f>Q2025/-R2025</f>
        <v/>
      </c>
      <c r="T2025" s="67" t="n"/>
      <c r="U2025" s="67" t="n"/>
      <c r="V2025" s="67" t="n"/>
    </row>
    <row r="2026">
      <c r="H2026" s="104" t="n">
        <v>45488</v>
      </c>
      <c r="I2026" s="105" t="n">
        <v>19522.619140625</v>
      </c>
      <c r="J2026" s="106" t="n">
        <v>97.4537734985351</v>
      </c>
      <c r="K2026" s="107">
        <f>K2025*(1+Tbill_YTM)^(1/52)</f>
        <v/>
      </c>
      <c r="L2026" s="67" t="n"/>
      <c r="M2026" s="104" t="n">
        <v>45488</v>
      </c>
      <c r="N2026" s="108">
        <f>N2025*($I2026/$I2025)</f>
        <v/>
      </c>
      <c r="O2026" s="108">
        <f t="array" ref="O2026">IF(YEAR(M2026)&lt;&gt;YEAR(M2025),IF(O2025&gt;INDEX(Table2xAcq.1[],_xlfn.AGGREGATE(15,6,(ROW(Tableyear1[])-ROW(INDEX(Tableyear1[],1,1))+1)/(YEAR(Tableyear1[])=YEAR(M2025)),1)),O2025-(O2025-INDEX(Table2xAcq.1[],_xlfn.AGGREGATE(15,6,(ROW(Tableyear1[])-ROW(INDEX(Tableyear1[],1,1))+1)/(YEAR(Tableyear1[])=YEAR(M2025)),1)))*$C$25,O2025+MAX($Q$2:Q2025)*$C$19),O2025)*($J2026/$J2025)</f>
        <v/>
      </c>
      <c r="P2026" s="108">
        <f t="array" ref="P2026">IF(YEAR(M2026)&lt;&gt;YEAR(M2025),IF(O2025&gt;INDEX(Table2xAcq.1[],_xlfn.AGGREGATE(15,6,(ROW(Tableyear1[])-ROW(INDEX(Tableyear1[],1,1))+1)/(YEAR(Tableyear1[])=YEAR(M2025)),1)),P2025+(O2025-INDEX(Table2xAcq.1[],_xlfn.AGGREGATE(15,6,(ROW(Tableyear1[])-ROW(INDEX(Tableyear1[],1,1))+1)/(YEAR(Tableyear1[])=YEAR(M2025)),1)))*$C$25,P2025-MAX($Q$2:Q2025)*$C$19),P2025)*(1+Tbill_YTM)^(1/52)</f>
        <v/>
      </c>
      <c r="Q2026" s="72">
        <f>SUM(N2026:P2026)</f>
        <v/>
      </c>
      <c r="R2026" s="72">
        <f>IF(YEAR(M2026)&lt;&gt;YEAR(M2025), R2025*EXP($C$20/52)+(-MAX(Q$2:Q2025)*$C$19), R2025*EXP($C$20/52))</f>
        <v/>
      </c>
      <c r="S2026" s="73">
        <f>Q2026/-R2026</f>
        <v/>
      </c>
      <c r="T2026" s="67" t="n"/>
      <c r="U2026" s="67" t="n"/>
      <c r="V2026" s="67" t="n"/>
    </row>
    <row r="2027">
      <c r="H2027" s="104" t="n">
        <v>45495</v>
      </c>
      <c r="I2027" s="105" t="n">
        <v>19023.66015625</v>
      </c>
      <c r="J2027" s="106" t="n">
        <v>92.2164611816406</v>
      </c>
      <c r="K2027" s="107">
        <f>K2026*(1+Tbill_YTM)^(1/52)</f>
        <v/>
      </c>
      <c r="L2027" s="67" t="n"/>
      <c r="M2027" s="104" t="n">
        <v>45495</v>
      </c>
      <c r="N2027" s="108">
        <f>N2026*($I2027/$I2026)</f>
        <v/>
      </c>
      <c r="O2027" s="108">
        <f t="array" ref="O2027">IF(YEAR(M2027)&lt;&gt;YEAR(M2026),IF(O2026&gt;INDEX(Table2xAcq.1[],_xlfn.AGGREGATE(15,6,(ROW(Tableyear1[])-ROW(INDEX(Tableyear1[],1,1))+1)/(YEAR(Tableyear1[])=YEAR(M2026)),1)),O2026-(O2026-INDEX(Table2xAcq.1[],_xlfn.AGGREGATE(15,6,(ROW(Tableyear1[])-ROW(INDEX(Tableyear1[],1,1))+1)/(YEAR(Tableyear1[])=YEAR(M2026)),1)))*$C$25,O2026+MAX($Q$2:Q2026)*$C$19),O2026)*($J2027/$J2026)</f>
        <v/>
      </c>
      <c r="P2027" s="108">
        <f t="array" ref="P2027">IF(YEAR(M2027)&lt;&gt;YEAR(M2026),IF(O2026&gt;INDEX(Table2xAcq.1[],_xlfn.AGGREGATE(15,6,(ROW(Tableyear1[])-ROW(INDEX(Tableyear1[],1,1))+1)/(YEAR(Tableyear1[])=YEAR(M2026)),1)),P2026+(O2026-INDEX(Table2xAcq.1[],_xlfn.AGGREGATE(15,6,(ROW(Tableyear1[])-ROW(INDEX(Tableyear1[],1,1))+1)/(YEAR(Tableyear1[])=YEAR(M2026)),1)))*$C$25,P2026-MAX($Q$2:Q2026)*$C$19),P2026)*(1+Tbill_YTM)^(1/52)</f>
        <v/>
      </c>
      <c r="Q2027" s="72">
        <f>SUM(N2027:P2027)</f>
        <v/>
      </c>
      <c r="R2027" s="72">
        <f>IF(YEAR(M2027)&lt;&gt;YEAR(M2026), R2026*EXP($C$20/52)+(-MAX(Q$2:Q2026)*$C$19), R2026*EXP($C$20/52))</f>
        <v/>
      </c>
      <c r="S2027" s="73">
        <f>Q2027/-R2027</f>
        <v/>
      </c>
      <c r="T2027" s="67" t="n"/>
      <c r="U2027" s="67" t="n"/>
      <c r="V2027" s="67" t="n"/>
    </row>
    <row r="2028">
      <c r="H2028" s="104" t="n">
        <v>45502</v>
      </c>
      <c r="I2028" s="105" t="n">
        <v>18440.849609375</v>
      </c>
      <c r="J2028" s="106" t="n">
        <v>86.2908248901367</v>
      </c>
      <c r="K2028" s="107">
        <f>K2027*(1+Tbill_YTM)^(1/52)</f>
        <v/>
      </c>
      <c r="L2028" s="67" t="n"/>
      <c r="M2028" s="104" t="n">
        <v>45502</v>
      </c>
      <c r="N2028" s="108">
        <f>N2027*($I2028/$I2027)</f>
        <v/>
      </c>
      <c r="O2028" s="108">
        <f t="array" ref="O2028">IF(YEAR(M2028)&lt;&gt;YEAR(M2027),IF(O2027&gt;INDEX(Table2xAcq.1[],_xlfn.AGGREGATE(15,6,(ROW(Tableyear1[])-ROW(INDEX(Tableyear1[],1,1))+1)/(YEAR(Tableyear1[])=YEAR(M2027)),1)),O2027-(O2027-INDEX(Table2xAcq.1[],_xlfn.AGGREGATE(15,6,(ROW(Tableyear1[])-ROW(INDEX(Tableyear1[],1,1))+1)/(YEAR(Tableyear1[])=YEAR(M2027)),1)))*$C$25,O2027+MAX($Q$2:Q2027)*$C$19),O2027)*($J2028/$J2027)</f>
        <v/>
      </c>
      <c r="P2028" s="108">
        <f t="array" ref="P2028">IF(YEAR(M2028)&lt;&gt;YEAR(M2027),IF(O2027&gt;INDEX(Table2xAcq.1[],_xlfn.AGGREGATE(15,6,(ROW(Tableyear1[])-ROW(INDEX(Tableyear1[],1,1))+1)/(YEAR(Tableyear1[])=YEAR(M2027)),1)),P2027+(O2027-INDEX(Table2xAcq.1[],_xlfn.AGGREGATE(15,6,(ROW(Tableyear1[])-ROW(INDEX(Tableyear1[],1,1))+1)/(YEAR(Tableyear1[])=YEAR(M2027)),1)))*$C$25,P2027-MAX($Q$2:Q2027)*$C$19),P2027)*(1+Tbill_YTM)^(1/52)</f>
        <v/>
      </c>
      <c r="Q2028" s="72">
        <f>SUM(N2028:P2028)</f>
        <v/>
      </c>
      <c r="R2028" s="72">
        <f>IF(YEAR(M2028)&lt;&gt;YEAR(M2027), R2027*EXP($C$20/52)+(-MAX(Q$2:Q2027)*$C$19), R2027*EXP($C$20/52))</f>
        <v/>
      </c>
      <c r="S2028" s="73">
        <f>Q2028/-R2028</f>
        <v/>
      </c>
      <c r="T2028" s="67" t="n"/>
      <c r="U2028" s="67" t="n"/>
      <c r="V2028" s="67" t="n"/>
    </row>
    <row r="2029">
      <c r="H2029" s="104" t="n">
        <v>45509</v>
      </c>
      <c r="I2029" s="105" t="n">
        <v>18513.099609375</v>
      </c>
      <c r="J2029" s="106" t="n">
        <v>86.699836730957</v>
      </c>
      <c r="K2029" s="107">
        <f>K2028*(1+Tbill_YTM)^(1/52)</f>
        <v/>
      </c>
      <c r="L2029" s="67" t="n"/>
      <c r="M2029" s="104" t="n">
        <v>45509</v>
      </c>
      <c r="N2029" s="108">
        <f>N2028*($I2029/$I2028)</f>
        <v/>
      </c>
      <c r="O2029" s="108">
        <f t="array" ref="O2029">IF(YEAR(M2029)&lt;&gt;YEAR(M2028),IF(O2028&gt;INDEX(Table2xAcq.1[],_xlfn.AGGREGATE(15,6,(ROW(Tableyear1[])-ROW(INDEX(Tableyear1[],1,1))+1)/(YEAR(Tableyear1[])=YEAR(M2028)),1)),O2028-(O2028-INDEX(Table2xAcq.1[],_xlfn.AGGREGATE(15,6,(ROW(Tableyear1[])-ROW(INDEX(Tableyear1[],1,1))+1)/(YEAR(Tableyear1[])=YEAR(M2028)),1)))*$C$25,O2028+MAX($Q$2:Q2028)*$C$19),O2028)*($J2029/$J2028)</f>
        <v/>
      </c>
      <c r="P2029" s="108">
        <f t="array" ref="P2029">IF(YEAR(M2029)&lt;&gt;YEAR(M2028),IF(O2028&gt;INDEX(Table2xAcq.1[],_xlfn.AGGREGATE(15,6,(ROW(Tableyear1[])-ROW(INDEX(Tableyear1[],1,1))+1)/(YEAR(Tableyear1[])=YEAR(M2028)),1)),P2028+(O2028-INDEX(Table2xAcq.1[],_xlfn.AGGREGATE(15,6,(ROW(Tableyear1[])-ROW(INDEX(Tableyear1[],1,1))+1)/(YEAR(Tableyear1[])=YEAR(M2028)),1)))*$C$25,P2028-MAX($Q$2:Q2028)*$C$19),P2028)*(1+Tbill_YTM)^(1/52)</f>
        <v/>
      </c>
      <c r="Q2029" s="72">
        <f>SUM(N2029:P2029)</f>
        <v/>
      </c>
      <c r="R2029" s="72">
        <f>IF(YEAR(M2029)&lt;&gt;YEAR(M2028), R2028*EXP($C$20/52)+(-MAX(Q$2:Q2028)*$C$19), R2028*EXP($C$20/52))</f>
        <v/>
      </c>
      <c r="S2029" s="73">
        <f>Q2029/-R2029</f>
        <v/>
      </c>
      <c r="T2029" s="67" t="n"/>
      <c r="U2029" s="67" t="n"/>
      <c r="V2029" s="67" t="n"/>
    </row>
    <row r="2030">
      <c r="H2030" s="104" t="n">
        <v>45516</v>
      </c>
      <c r="I2030" s="105" t="n">
        <v>19508.51953125</v>
      </c>
      <c r="J2030" s="106" t="n">
        <v>96.1170120239257</v>
      </c>
      <c r="K2030" s="107">
        <f>K2029*(1+Tbill_YTM)^(1/52)</f>
        <v/>
      </c>
      <c r="L2030" s="67" t="n"/>
      <c r="M2030" s="104" t="n">
        <v>45516</v>
      </c>
      <c r="N2030" s="108">
        <f>N2029*($I2030/$I2029)</f>
        <v/>
      </c>
      <c r="O2030" s="108">
        <f t="array" ref="O2030">IF(YEAR(M2030)&lt;&gt;YEAR(M2029),IF(O2029&gt;INDEX(Table2xAcq.1[],_xlfn.AGGREGATE(15,6,(ROW(Tableyear1[])-ROW(INDEX(Tableyear1[],1,1))+1)/(YEAR(Tableyear1[])=YEAR(M2029)),1)),O2029-(O2029-INDEX(Table2xAcq.1[],_xlfn.AGGREGATE(15,6,(ROW(Tableyear1[])-ROW(INDEX(Tableyear1[],1,1))+1)/(YEAR(Tableyear1[])=YEAR(M2029)),1)))*$C$25,O2029+MAX($Q$2:Q2029)*$C$19),O2029)*($J2030/$J2029)</f>
        <v/>
      </c>
      <c r="P2030" s="108">
        <f t="array" ref="P2030">IF(YEAR(M2030)&lt;&gt;YEAR(M2029),IF(O2029&gt;INDEX(Table2xAcq.1[],_xlfn.AGGREGATE(15,6,(ROW(Tableyear1[])-ROW(INDEX(Tableyear1[],1,1))+1)/(YEAR(Tableyear1[])=YEAR(M2029)),1)),P2029+(O2029-INDEX(Table2xAcq.1[],_xlfn.AGGREGATE(15,6,(ROW(Tableyear1[])-ROW(INDEX(Tableyear1[],1,1))+1)/(YEAR(Tableyear1[])=YEAR(M2029)),1)))*$C$25,P2029-MAX($Q$2:Q2029)*$C$19),P2029)*(1+Tbill_YTM)^(1/52)</f>
        <v/>
      </c>
      <c r="Q2030" s="72">
        <f>SUM(N2030:P2030)</f>
        <v/>
      </c>
      <c r="R2030" s="72">
        <f>IF(YEAR(M2030)&lt;&gt;YEAR(M2029), R2029*EXP($C$20/52)+(-MAX(Q$2:Q2029)*$C$19), R2029*EXP($C$20/52))</f>
        <v/>
      </c>
      <c r="S2030" s="73">
        <f>Q2030/-R2030</f>
        <v/>
      </c>
      <c r="T2030" s="67" t="n"/>
      <c r="U2030" s="67" t="n"/>
      <c r="V2030" s="67" t="n"/>
    </row>
    <row r="2031">
      <c r="H2031" s="104" t="n">
        <v>45523</v>
      </c>
      <c r="I2031" s="105" t="n">
        <v>19720.869140625</v>
      </c>
      <c r="J2031" s="106" t="n">
        <v>97.9924621582031</v>
      </c>
      <c r="K2031" s="107">
        <f>K2030*(1+Tbill_YTM)^(1/52)</f>
        <v/>
      </c>
      <c r="L2031" s="67" t="n"/>
      <c r="M2031" s="104" t="n">
        <v>45523</v>
      </c>
      <c r="N2031" s="108">
        <f>N2030*($I2031/$I2030)</f>
        <v/>
      </c>
      <c r="O2031" s="108">
        <f t="array" ref="O2031">IF(YEAR(M2031)&lt;&gt;YEAR(M2030),IF(O2030&gt;INDEX(Table2xAcq.1[],_xlfn.AGGREGATE(15,6,(ROW(Tableyear1[])-ROW(INDEX(Tableyear1[],1,1))+1)/(YEAR(Tableyear1[])=YEAR(M2030)),1)),O2030-(O2030-INDEX(Table2xAcq.1[],_xlfn.AGGREGATE(15,6,(ROW(Tableyear1[])-ROW(INDEX(Tableyear1[],1,1))+1)/(YEAR(Tableyear1[])=YEAR(M2030)),1)))*$C$25,O2030+MAX($Q$2:Q2030)*$C$19),O2030)*($J2031/$J2030)</f>
        <v/>
      </c>
      <c r="P2031" s="108">
        <f t="array" ref="P2031">IF(YEAR(M2031)&lt;&gt;YEAR(M2030),IF(O2030&gt;INDEX(Table2xAcq.1[],_xlfn.AGGREGATE(15,6,(ROW(Tableyear1[])-ROW(INDEX(Tableyear1[],1,1))+1)/(YEAR(Tableyear1[])=YEAR(M2030)),1)),P2030+(O2030-INDEX(Table2xAcq.1[],_xlfn.AGGREGATE(15,6,(ROW(Tableyear1[])-ROW(INDEX(Tableyear1[],1,1))+1)/(YEAR(Tableyear1[])=YEAR(M2030)),1)))*$C$25,P2030-MAX($Q$2:Q2030)*$C$19),P2030)*(1+Tbill_YTM)^(1/52)</f>
        <v/>
      </c>
      <c r="Q2031" s="72">
        <f>SUM(N2031:P2031)</f>
        <v/>
      </c>
      <c r="R2031" s="72">
        <f>IF(YEAR(M2031)&lt;&gt;YEAR(M2030), R2030*EXP($C$20/52)+(-MAX(Q$2:Q2030)*$C$19), R2030*EXP($C$20/52))</f>
        <v/>
      </c>
      <c r="S2031" s="73">
        <f>Q2031/-R2031</f>
        <v/>
      </c>
      <c r="T2031" s="67" t="n"/>
      <c r="U2031" s="67" t="n"/>
      <c r="V2031" s="67" t="n"/>
    </row>
    <row r="2032">
      <c r="H2032" s="104" t="n">
        <v>45530</v>
      </c>
      <c r="I2032" s="105" t="n">
        <v>19574.640625</v>
      </c>
      <c r="J2032" s="106" t="n">
        <v>96.3165283203125</v>
      </c>
      <c r="K2032" s="107">
        <f>K2031*(1+Tbill_YTM)^(1/52)</f>
        <v/>
      </c>
      <c r="L2032" s="67" t="n"/>
      <c r="M2032" s="104" t="n">
        <v>45530</v>
      </c>
      <c r="N2032" s="108">
        <f>N2031*($I2032/$I2031)</f>
        <v/>
      </c>
      <c r="O2032" s="108">
        <f t="array" ref="O2032">IF(YEAR(M2032)&lt;&gt;YEAR(M2031),IF(O2031&gt;INDEX(Table2xAcq.1[],_xlfn.AGGREGATE(15,6,(ROW(Tableyear1[])-ROW(INDEX(Tableyear1[],1,1))+1)/(YEAR(Tableyear1[])=YEAR(M2031)),1)),O2031-(O2031-INDEX(Table2xAcq.1[],_xlfn.AGGREGATE(15,6,(ROW(Tableyear1[])-ROW(INDEX(Tableyear1[],1,1))+1)/(YEAR(Tableyear1[])=YEAR(M2031)),1)))*$C$25,O2031+MAX($Q$2:Q2031)*$C$19),O2031)*($J2032/$J2031)</f>
        <v/>
      </c>
      <c r="P2032" s="108">
        <f t="array" ref="P2032">IF(YEAR(M2032)&lt;&gt;YEAR(M2031),IF(O2031&gt;INDEX(Table2xAcq.1[],_xlfn.AGGREGATE(15,6,(ROW(Tableyear1[])-ROW(INDEX(Tableyear1[],1,1))+1)/(YEAR(Tableyear1[])=YEAR(M2031)),1)),P2031+(O2031-INDEX(Table2xAcq.1[],_xlfn.AGGREGATE(15,6,(ROW(Tableyear1[])-ROW(INDEX(Tableyear1[],1,1))+1)/(YEAR(Tableyear1[])=YEAR(M2031)),1)))*$C$25,P2031-MAX($Q$2:Q2031)*$C$19),P2031)*(1+Tbill_YTM)^(1/52)</f>
        <v/>
      </c>
      <c r="Q2032" s="72">
        <f>SUM(N2032:P2032)</f>
        <v/>
      </c>
      <c r="R2032" s="72">
        <f>IF(YEAR(M2032)&lt;&gt;YEAR(M2031), R2031*EXP($C$20/52)+(-MAX(Q$2:Q2031)*$C$19), R2031*EXP($C$20/52))</f>
        <v/>
      </c>
      <c r="S2032" s="73">
        <f>Q2032/-R2032</f>
        <v/>
      </c>
      <c r="T2032" s="67" t="n"/>
      <c r="U2032" s="67" t="n"/>
      <c r="V2032" s="67" t="n"/>
    </row>
    <row r="2033">
      <c r="H2033" s="104" t="n">
        <v>45537</v>
      </c>
      <c r="I2033" s="105" t="n">
        <v>18421.310546875</v>
      </c>
      <c r="J2033" s="106" t="n">
        <v>85.2333984375</v>
      </c>
      <c r="K2033" s="107">
        <f>K2032*(1+Tbill_YTM)^(1/52)</f>
        <v/>
      </c>
      <c r="L2033" s="67" t="n"/>
      <c r="M2033" s="104" t="n">
        <v>45537</v>
      </c>
      <c r="N2033" s="108">
        <f>N2032*($I2033/$I2032)</f>
        <v/>
      </c>
      <c r="O2033" s="108">
        <f t="array" ref="O2033">IF(YEAR(M2033)&lt;&gt;YEAR(M2032),IF(O2032&gt;INDEX(Table2xAcq.1[],_xlfn.AGGREGATE(15,6,(ROW(Tableyear1[])-ROW(INDEX(Tableyear1[],1,1))+1)/(YEAR(Tableyear1[])=YEAR(M2032)),1)),O2032-(O2032-INDEX(Table2xAcq.1[],_xlfn.AGGREGATE(15,6,(ROW(Tableyear1[])-ROW(INDEX(Tableyear1[],1,1))+1)/(YEAR(Tableyear1[])=YEAR(M2032)),1)))*$C$25,O2032+MAX($Q$2:Q2032)*$C$19),O2032)*($J2033/$J2032)</f>
        <v/>
      </c>
      <c r="P2033" s="108">
        <f t="array" ref="P2033">IF(YEAR(M2033)&lt;&gt;YEAR(M2032),IF(O2032&gt;INDEX(Table2xAcq.1[],_xlfn.AGGREGATE(15,6,(ROW(Tableyear1[])-ROW(INDEX(Tableyear1[],1,1))+1)/(YEAR(Tableyear1[])=YEAR(M2032)),1)),P2032+(O2032-INDEX(Table2xAcq.1[],_xlfn.AGGREGATE(15,6,(ROW(Tableyear1[])-ROW(INDEX(Tableyear1[],1,1))+1)/(YEAR(Tableyear1[])=YEAR(M2032)),1)))*$C$25,P2032-MAX($Q$2:Q2032)*$C$19),P2032)*(1+Tbill_YTM)^(1/52)</f>
        <v/>
      </c>
      <c r="Q2033" s="72">
        <f>SUM(N2033:P2033)</f>
        <v/>
      </c>
      <c r="R2033" s="72">
        <f>IF(YEAR(M2033)&lt;&gt;YEAR(M2032), R2032*EXP($C$20/52)+(-MAX(Q$2:Q2032)*$C$19), R2032*EXP($C$20/52))</f>
        <v/>
      </c>
      <c r="S2033" s="73">
        <f>Q2033/-R2033</f>
        <v/>
      </c>
      <c r="T2033" s="67" t="n"/>
      <c r="U2033" s="67" t="n"/>
      <c r="V2033" s="67" t="n"/>
    </row>
    <row r="2034">
      <c r="H2034" s="104" t="n">
        <v>45544</v>
      </c>
      <c r="I2034" s="105" t="n">
        <v>19514.58984375</v>
      </c>
      <c r="J2034" s="106" t="n">
        <v>95.3987503051757</v>
      </c>
      <c r="K2034" s="107">
        <f>K2033*(1+Tbill_YTM)^(1/52)</f>
        <v/>
      </c>
      <c r="L2034" s="67" t="n"/>
      <c r="M2034" s="104" t="n">
        <v>45544</v>
      </c>
      <c r="N2034" s="108">
        <f>N2033*($I2034/$I2033)</f>
        <v/>
      </c>
      <c r="O2034" s="108">
        <f t="array" ref="O2034">IF(YEAR(M2034)&lt;&gt;YEAR(M2033),IF(O2033&gt;INDEX(Table2xAcq.1[],_xlfn.AGGREGATE(15,6,(ROW(Tableyear1[])-ROW(INDEX(Tableyear1[],1,1))+1)/(YEAR(Tableyear1[])=YEAR(M2033)),1)),O2033-(O2033-INDEX(Table2xAcq.1[],_xlfn.AGGREGATE(15,6,(ROW(Tableyear1[])-ROW(INDEX(Tableyear1[],1,1))+1)/(YEAR(Tableyear1[])=YEAR(M2033)),1)))*$C$25,O2033+MAX($Q$2:Q2033)*$C$19),O2033)*($J2034/$J2033)</f>
        <v/>
      </c>
      <c r="P2034" s="108">
        <f t="array" ref="P2034">IF(YEAR(M2034)&lt;&gt;YEAR(M2033),IF(O2033&gt;INDEX(Table2xAcq.1[],_xlfn.AGGREGATE(15,6,(ROW(Tableyear1[])-ROW(INDEX(Tableyear1[],1,1))+1)/(YEAR(Tableyear1[])=YEAR(M2033)),1)),P2033+(O2033-INDEX(Table2xAcq.1[],_xlfn.AGGREGATE(15,6,(ROW(Tableyear1[])-ROW(INDEX(Tableyear1[],1,1))+1)/(YEAR(Tableyear1[])=YEAR(M2033)),1)))*$C$25,P2033-MAX($Q$2:Q2033)*$C$19),P2033)*(1+Tbill_YTM)^(1/52)</f>
        <v/>
      </c>
      <c r="Q2034" s="72">
        <f>SUM(N2034:P2034)</f>
        <v/>
      </c>
      <c r="R2034" s="72">
        <f>IF(YEAR(M2034)&lt;&gt;YEAR(M2033), R2033*EXP($C$20/52)+(-MAX(Q$2:Q2033)*$C$19), R2033*EXP($C$20/52))</f>
        <v/>
      </c>
      <c r="S2034" s="73">
        <f>Q2034/-R2034</f>
        <v/>
      </c>
      <c r="T2034" s="67" t="n"/>
      <c r="U2034" s="67" t="n"/>
      <c r="V2034" s="67" t="n"/>
    </row>
    <row r="2035">
      <c r="H2035" s="104" t="n">
        <v>45551</v>
      </c>
      <c r="I2035" s="105" t="n">
        <v>19791.490234375</v>
      </c>
      <c r="J2035" s="106" t="n">
        <v>98.0822448730468</v>
      </c>
      <c r="K2035" s="107">
        <f>K2034*(1+Tbill_YTM)^(1/52)</f>
        <v/>
      </c>
      <c r="L2035" s="67" t="n"/>
      <c r="M2035" s="104" t="n">
        <v>45551</v>
      </c>
      <c r="N2035" s="108">
        <f>N2034*($I2035/$I2034)</f>
        <v/>
      </c>
      <c r="O2035" s="108">
        <f t="array" ref="O2035">IF(YEAR(M2035)&lt;&gt;YEAR(M2034),IF(O2034&gt;INDEX(Table2xAcq.1[],_xlfn.AGGREGATE(15,6,(ROW(Tableyear1[])-ROW(INDEX(Tableyear1[],1,1))+1)/(YEAR(Tableyear1[])=YEAR(M2034)),1)),O2034-(O2034-INDEX(Table2xAcq.1[],_xlfn.AGGREGATE(15,6,(ROW(Tableyear1[])-ROW(INDEX(Tableyear1[],1,1))+1)/(YEAR(Tableyear1[])=YEAR(M2034)),1)))*$C$25,O2034+MAX($Q$2:Q2034)*$C$19),O2034)*($J2035/$J2034)</f>
        <v/>
      </c>
      <c r="P2035" s="108">
        <f t="array" ref="P2035">IF(YEAR(M2035)&lt;&gt;YEAR(M2034),IF(O2034&gt;INDEX(Table2xAcq.1[],_xlfn.AGGREGATE(15,6,(ROW(Tableyear1[])-ROW(INDEX(Tableyear1[],1,1))+1)/(YEAR(Tableyear1[])=YEAR(M2034)),1)),P2034+(O2034-INDEX(Table2xAcq.1[],_xlfn.AGGREGATE(15,6,(ROW(Tableyear1[])-ROW(INDEX(Tableyear1[],1,1))+1)/(YEAR(Tableyear1[])=YEAR(M2034)),1)))*$C$25,P2034-MAX($Q$2:Q2034)*$C$19),P2034)*(1+Tbill_YTM)^(1/52)</f>
        <v/>
      </c>
      <c r="Q2035" s="72">
        <f>SUM(N2035:P2035)</f>
        <v/>
      </c>
      <c r="R2035" s="72">
        <f>IF(YEAR(M2035)&lt;&gt;YEAR(M2034), R2034*EXP($C$20/52)+(-MAX(Q$2:Q2034)*$C$19), R2034*EXP($C$20/52))</f>
        <v/>
      </c>
      <c r="S2035" s="73">
        <f>Q2035/-R2035</f>
        <v/>
      </c>
      <c r="T2035" s="67" t="n"/>
      <c r="U2035" s="67" t="n"/>
      <c r="V2035" s="67" t="n"/>
    </row>
    <row r="2036">
      <c r="H2036" s="104" t="n">
        <v>45558</v>
      </c>
      <c r="I2036" s="105" t="n">
        <v>20008.619140625</v>
      </c>
      <c r="J2036" s="106" t="n">
        <v>99.9576873779296</v>
      </c>
      <c r="K2036" s="107">
        <f>K2035*(1+Tbill_YTM)^(1/52)</f>
        <v/>
      </c>
      <c r="L2036" s="67" t="n"/>
      <c r="M2036" s="104" t="n">
        <v>45558</v>
      </c>
      <c r="N2036" s="108">
        <f>N2035*($I2036/$I2035)</f>
        <v/>
      </c>
      <c r="O2036" s="108">
        <f t="array" ref="O2036">IF(YEAR(M2036)&lt;&gt;YEAR(M2035),IF(O2035&gt;INDEX(Table2xAcq.1[],_xlfn.AGGREGATE(15,6,(ROW(Tableyear1[])-ROW(INDEX(Tableyear1[],1,1))+1)/(YEAR(Tableyear1[])=YEAR(M2035)),1)),O2035-(O2035-INDEX(Table2xAcq.1[],_xlfn.AGGREGATE(15,6,(ROW(Tableyear1[])-ROW(INDEX(Tableyear1[],1,1))+1)/(YEAR(Tableyear1[])=YEAR(M2035)),1)))*$C$25,O2035+MAX($Q$2:Q2035)*$C$19),O2035)*($J2036/$J2035)</f>
        <v/>
      </c>
      <c r="P2036" s="108">
        <f t="array" ref="P2036">IF(YEAR(M2036)&lt;&gt;YEAR(M2035),IF(O2035&gt;INDEX(Table2xAcq.1[],_xlfn.AGGREGATE(15,6,(ROW(Tableyear1[])-ROW(INDEX(Tableyear1[],1,1))+1)/(YEAR(Tableyear1[])=YEAR(M2035)),1)),P2035+(O2035-INDEX(Table2xAcq.1[],_xlfn.AGGREGATE(15,6,(ROW(Tableyear1[])-ROW(INDEX(Tableyear1[],1,1))+1)/(YEAR(Tableyear1[])=YEAR(M2035)),1)))*$C$25,P2035-MAX($Q$2:Q2035)*$C$19),P2035)*(1+Tbill_YTM)^(1/52)</f>
        <v/>
      </c>
      <c r="Q2036" s="72">
        <f>SUM(N2036:P2036)</f>
        <v/>
      </c>
      <c r="R2036" s="72">
        <f>IF(YEAR(M2036)&lt;&gt;YEAR(M2035), R2035*EXP($C$20/52)+(-MAX(Q$2:Q2035)*$C$19), R2035*EXP($C$20/52))</f>
        <v/>
      </c>
      <c r="S2036" s="73">
        <f>Q2036/-R2036</f>
        <v/>
      </c>
      <c r="T2036" s="67" t="n"/>
      <c r="U2036" s="67" t="n"/>
      <c r="V2036" s="67" t="n"/>
    </row>
    <row r="2037">
      <c r="H2037" s="104" t="n">
        <v>45565</v>
      </c>
      <c r="I2037" s="105" t="n">
        <v>20035.01953125</v>
      </c>
      <c r="J2037" s="106" t="n">
        <v>100.15852355957</v>
      </c>
      <c r="K2037" s="107">
        <f>K2036*(1+Tbill_YTM)^(1/52)</f>
        <v/>
      </c>
      <c r="L2037" s="67" t="n"/>
      <c r="M2037" s="104" t="n">
        <v>45565</v>
      </c>
      <c r="N2037" s="108">
        <f>N2036*($I2037/$I2036)</f>
        <v/>
      </c>
      <c r="O2037" s="108">
        <f t="array" ref="O2037">IF(YEAR(M2037)&lt;&gt;YEAR(M2036),IF(O2036&gt;INDEX(Table2xAcq.1[],_xlfn.AGGREGATE(15,6,(ROW(Tableyear1[])-ROW(INDEX(Tableyear1[],1,1))+1)/(YEAR(Tableyear1[])=YEAR(M2036)),1)),O2036-(O2036-INDEX(Table2xAcq.1[],_xlfn.AGGREGATE(15,6,(ROW(Tableyear1[])-ROW(INDEX(Tableyear1[],1,1))+1)/(YEAR(Tableyear1[])=YEAR(M2036)),1)))*$C$25,O2036+MAX($Q$2:Q2036)*$C$19),O2036)*($J2037/$J2036)</f>
        <v/>
      </c>
      <c r="P2037" s="108">
        <f t="array" ref="P2037">IF(YEAR(M2037)&lt;&gt;YEAR(M2036),IF(O2036&gt;INDEX(Table2xAcq.1[],_xlfn.AGGREGATE(15,6,(ROW(Tableyear1[])-ROW(INDEX(Tableyear1[],1,1))+1)/(YEAR(Tableyear1[])=YEAR(M2036)),1)),P2036+(O2036-INDEX(Table2xAcq.1[],_xlfn.AGGREGATE(15,6,(ROW(Tableyear1[])-ROW(INDEX(Tableyear1[],1,1))+1)/(YEAR(Tableyear1[])=YEAR(M2036)),1)))*$C$25,P2036-MAX($Q$2:Q2036)*$C$19),P2036)*(1+Tbill_YTM)^(1/52)</f>
        <v/>
      </c>
      <c r="Q2037" s="72">
        <f>SUM(N2037:P2037)</f>
        <v/>
      </c>
      <c r="R2037" s="72">
        <f>IF(YEAR(M2037)&lt;&gt;YEAR(M2036), R2036*EXP($C$20/52)+(-MAX(Q$2:Q2036)*$C$19), R2036*EXP($C$20/52))</f>
        <v/>
      </c>
      <c r="S2037" s="73">
        <f>Q2037/-R2037</f>
        <v/>
      </c>
      <c r="T2037" s="67" t="n"/>
      <c r="U2037" s="67" t="n"/>
      <c r="V2037" s="67" t="n"/>
    </row>
    <row r="2038">
      <c r="H2038" s="104" t="n">
        <v>45572</v>
      </c>
      <c r="I2038" s="105" t="n">
        <v>20271.970703125</v>
      </c>
      <c r="J2038" s="106" t="n">
        <v>102.38427734375</v>
      </c>
      <c r="K2038" s="107">
        <f>K2037*(1+Tbill_YTM)^(1/52)</f>
        <v/>
      </c>
      <c r="L2038" s="67" t="n"/>
      <c r="M2038" s="104" t="n">
        <v>45572</v>
      </c>
      <c r="N2038" s="108">
        <f>N2037*($I2038/$I2037)</f>
        <v/>
      </c>
      <c r="O2038" s="108">
        <f t="array" ref="O2038">IF(YEAR(M2038)&lt;&gt;YEAR(M2037),IF(O2037&gt;INDEX(Table2xAcq.1[],_xlfn.AGGREGATE(15,6,(ROW(Tableyear1[])-ROW(INDEX(Tableyear1[],1,1))+1)/(YEAR(Tableyear1[])=YEAR(M2037)),1)),O2037-(O2037-INDEX(Table2xAcq.1[],_xlfn.AGGREGATE(15,6,(ROW(Tableyear1[])-ROW(INDEX(Tableyear1[],1,1))+1)/(YEAR(Tableyear1[])=YEAR(M2037)),1)))*$C$25,O2037+MAX($Q$2:Q2037)*$C$19),O2037)*($J2038/$J2037)</f>
        <v/>
      </c>
      <c r="P2038" s="108">
        <f t="array" ref="P2038">IF(YEAR(M2038)&lt;&gt;YEAR(M2037),IF(O2037&gt;INDEX(Table2xAcq.1[],_xlfn.AGGREGATE(15,6,(ROW(Tableyear1[])-ROW(INDEX(Tableyear1[],1,1))+1)/(YEAR(Tableyear1[])=YEAR(M2037)),1)),P2037+(O2037-INDEX(Table2xAcq.1[],_xlfn.AGGREGATE(15,6,(ROW(Tableyear1[])-ROW(INDEX(Tableyear1[],1,1))+1)/(YEAR(Tableyear1[])=YEAR(M2037)),1)))*$C$25,P2037-MAX($Q$2:Q2037)*$C$19),P2037)*(1+Tbill_YTM)^(1/52)</f>
        <v/>
      </c>
      <c r="Q2038" s="72">
        <f>SUM(N2038:P2038)</f>
        <v/>
      </c>
      <c r="R2038" s="72">
        <f>IF(YEAR(M2038)&lt;&gt;YEAR(M2037), R2037*EXP($C$20/52)+(-MAX(Q$2:Q2037)*$C$19), R2037*EXP($C$20/52))</f>
        <v/>
      </c>
      <c r="S2038" s="73">
        <f>Q2038/-R2038</f>
        <v/>
      </c>
      <c r="T2038" s="67" t="n"/>
      <c r="U2038" s="67" t="n"/>
      <c r="V2038" s="67" t="n"/>
    </row>
    <row r="2039">
      <c r="H2039" s="104" t="n">
        <v>45579</v>
      </c>
      <c r="I2039" s="105" t="n">
        <v>20324.0390625</v>
      </c>
      <c r="J2039" s="106" t="n">
        <v>102.733612060546</v>
      </c>
      <c r="K2039" s="107">
        <f>K2038*(1+Tbill_YTM)^(1/52)</f>
        <v/>
      </c>
      <c r="L2039" s="67" t="n"/>
      <c r="M2039" s="104" t="n">
        <v>45579</v>
      </c>
      <c r="N2039" s="108">
        <f>N2038*($I2039/$I2038)</f>
        <v/>
      </c>
      <c r="O2039" s="108">
        <f t="array" ref="O2039">IF(YEAR(M2039)&lt;&gt;YEAR(M2038),IF(O2038&gt;INDEX(Table2xAcq.1[],_xlfn.AGGREGATE(15,6,(ROW(Tableyear1[])-ROW(INDEX(Tableyear1[],1,1))+1)/(YEAR(Tableyear1[])=YEAR(M2038)),1)),O2038-(O2038-INDEX(Table2xAcq.1[],_xlfn.AGGREGATE(15,6,(ROW(Tableyear1[])-ROW(INDEX(Tableyear1[],1,1))+1)/(YEAR(Tableyear1[])=YEAR(M2038)),1)))*$C$25,O2038+MAX($Q$2:Q2038)*$C$19),O2038)*($J2039/$J2038)</f>
        <v/>
      </c>
      <c r="P2039" s="108">
        <f t="array" ref="P2039">IF(YEAR(M2039)&lt;&gt;YEAR(M2038),IF(O2038&gt;INDEX(Table2xAcq.1[],_xlfn.AGGREGATE(15,6,(ROW(Tableyear1[])-ROW(INDEX(Tableyear1[],1,1))+1)/(YEAR(Tableyear1[])=YEAR(M2038)),1)),P2038+(O2038-INDEX(Table2xAcq.1[],_xlfn.AGGREGATE(15,6,(ROW(Tableyear1[])-ROW(INDEX(Tableyear1[],1,1))+1)/(YEAR(Tableyear1[])=YEAR(M2038)),1)))*$C$25,P2038-MAX($Q$2:Q2038)*$C$19),P2038)*(1+Tbill_YTM)^(1/52)</f>
        <v/>
      </c>
      <c r="Q2039" s="72">
        <f>SUM(N2039:P2039)</f>
        <v/>
      </c>
      <c r="R2039" s="72">
        <f>IF(YEAR(M2039)&lt;&gt;YEAR(M2038), R2038*EXP($C$20/52)+(-MAX(Q$2:Q2038)*$C$19), R2038*EXP($C$20/52))</f>
        <v/>
      </c>
      <c r="S2039" s="73">
        <f>Q2039/-R2039</f>
        <v/>
      </c>
      <c r="T2039" s="67" t="n"/>
      <c r="U2039" s="67" t="n"/>
      <c r="V2039" s="67" t="n"/>
    </row>
    <row r="2040">
      <c r="H2040" s="104" t="n">
        <v>45586</v>
      </c>
      <c r="I2040" s="105" t="n">
        <v>20352.01953125</v>
      </c>
      <c r="J2040" s="106" t="n">
        <v>102.903274536132</v>
      </c>
      <c r="K2040" s="107">
        <f>K2039*(1+Tbill_YTM)^(1/52)</f>
        <v/>
      </c>
      <c r="L2040" s="67" t="n"/>
      <c r="M2040" s="104" t="n">
        <v>45586</v>
      </c>
      <c r="N2040" s="108">
        <f>N2039*($I2040/$I2039)</f>
        <v/>
      </c>
      <c r="O2040" s="108">
        <f t="array" ref="O2040">IF(YEAR(M2040)&lt;&gt;YEAR(M2039),IF(O2039&gt;INDEX(Table2xAcq.1[],_xlfn.AGGREGATE(15,6,(ROW(Tableyear1[])-ROW(INDEX(Tableyear1[],1,1))+1)/(YEAR(Tableyear1[])=YEAR(M2039)),1)),O2039-(O2039-INDEX(Table2xAcq.1[],_xlfn.AGGREGATE(15,6,(ROW(Tableyear1[])-ROW(INDEX(Tableyear1[],1,1))+1)/(YEAR(Tableyear1[])=YEAR(M2039)),1)))*$C$25,O2039+MAX($Q$2:Q2039)*$C$19),O2039)*($J2040/$J2039)</f>
        <v/>
      </c>
      <c r="P2040" s="108">
        <f t="array" ref="P2040">IF(YEAR(M2040)&lt;&gt;YEAR(M2039),IF(O2039&gt;INDEX(Table2xAcq.1[],_xlfn.AGGREGATE(15,6,(ROW(Tableyear1[])-ROW(INDEX(Tableyear1[],1,1))+1)/(YEAR(Tableyear1[])=YEAR(M2039)),1)),P2039+(O2039-INDEX(Table2xAcq.1[],_xlfn.AGGREGATE(15,6,(ROW(Tableyear1[])-ROW(INDEX(Tableyear1[],1,1))+1)/(YEAR(Tableyear1[])=YEAR(M2039)),1)))*$C$25,P2039-MAX($Q$2:Q2039)*$C$19),P2039)*(1+Tbill_YTM)^(1/52)</f>
        <v/>
      </c>
      <c r="Q2040" s="72">
        <f>SUM(N2040:P2040)</f>
        <v/>
      </c>
      <c r="R2040" s="72">
        <f>IF(YEAR(M2040)&lt;&gt;YEAR(M2039), R2039*EXP($C$20/52)+(-MAX(Q$2:Q2039)*$C$19), R2039*EXP($C$20/52))</f>
        <v/>
      </c>
      <c r="S2040" s="73">
        <f>Q2040/-R2040</f>
        <v/>
      </c>
      <c r="T2040" s="67" t="n"/>
      <c r="U2040" s="67" t="n"/>
      <c r="V2040" s="67" t="n"/>
    </row>
    <row r="2041">
      <c r="H2041" s="104" t="n">
        <v>45593</v>
      </c>
      <c r="I2041" s="105" t="n">
        <v>20033.140625</v>
      </c>
      <c r="J2041" s="106" t="n">
        <v>99.4598693847656</v>
      </c>
      <c r="K2041" s="107">
        <f>K2040*(1+Tbill_YTM)^(1/52)</f>
        <v/>
      </c>
      <c r="L2041" s="67" t="n"/>
      <c r="M2041" s="104" t="n">
        <v>45593</v>
      </c>
      <c r="N2041" s="108">
        <f>N2040*($I2041/$I2040)</f>
        <v/>
      </c>
      <c r="O2041" s="108">
        <f t="array" ref="O2041">IF(YEAR(M2041)&lt;&gt;YEAR(M2040),IF(O2040&gt;INDEX(Table2xAcq.1[],_xlfn.AGGREGATE(15,6,(ROW(Tableyear1[])-ROW(INDEX(Tableyear1[],1,1))+1)/(YEAR(Tableyear1[])=YEAR(M2040)),1)),O2040-(O2040-INDEX(Table2xAcq.1[],_xlfn.AGGREGATE(15,6,(ROW(Tableyear1[])-ROW(INDEX(Tableyear1[],1,1))+1)/(YEAR(Tableyear1[])=YEAR(M2040)),1)))*$C$25,O2040+MAX($Q$2:Q2040)*$C$19),O2040)*($J2041/$J2040)</f>
        <v/>
      </c>
      <c r="P2041" s="108">
        <f t="array" ref="P2041">IF(YEAR(M2041)&lt;&gt;YEAR(M2040),IF(O2040&gt;INDEX(Table2xAcq.1[],_xlfn.AGGREGATE(15,6,(ROW(Tableyear1[])-ROW(INDEX(Tableyear1[],1,1))+1)/(YEAR(Tableyear1[])=YEAR(M2040)),1)),P2040+(O2040-INDEX(Table2xAcq.1[],_xlfn.AGGREGATE(15,6,(ROW(Tableyear1[])-ROW(INDEX(Tableyear1[],1,1))+1)/(YEAR(Tableyear1[])=YEAR(M2040)),1)))*$C$25,P2040-MAX($Q$2:Q2040)*$C$19),P2040)*(1+Tbill_YTM)^(1/52)</f>
        <v/>
      </c>
      <c r="Q2041" s="72">
        <f>SUM(N2041:P2041)</f>
        <v/>
      </c>
      <c r="R2041" s="72">
        <f>IF(YEAR(M2041)&lt;&gt;YEAR(M2040), R2040*EXP($C$20/52)+(-MAX(Q$2:Q2040)*$C$19), R2040*EXP($C$20/52))</f>
        <v/>
      </c>
      <c r="S2041" s="73">
        <f>Q2041/-R2041</f>
        <v/>
      </c>
      <c r="T2041" s="67" t="n"/>
      <c r="U2041" s="67" t="n"/>
      <c r="V2041" s="67" t="n"/>
    </row>
    <row r="2042">
      <c r="H2042" s="104" t="n">
        <v>45600</v>
      </c>
      <c r="I2042" s="105" t="n">
        <v>21117.1796875</v>
      </c>
      <c r="J2042" s="106" t="n">
        <v>110.388969421386</v>
      </c>
      <c r="K2042" s="107">
        <f>K2041*(1+Tbill_YTM)^(1/52)</f>
        <v/>
      </c>
      <c r="L2042" s="67" t="n"/>
      <c r="M2042" s="104" t="n">
        <v>45600</v>
      </c>
      <c r="N2042" s="108">
        <f>N2041*($I2042/$I2041)</f>
        <v/>
      </c>
      <c r="O2042" s="108">
        <f t="array" ref="O2042">IF(YEAR(M2042)&lt;&gt;YEAR(M2041),IF(O2041&gt;INDEX(Table2xAcq.1[],_xlfn.AGGREGATE(15,6,(ROW(Tableyear1[])-ROW(INDEX(Tableyear1[],1,1))+1)/(YEAR(Tableyear1[])=YEAR(M2041)),1)),O2041-(O2041-INDEX(Table2xAcq.1[],_xlfn.AGGREGATE(15,6,(ROW(Tableyear1[])-ROW(INDEX(Tableyear1[],1,1))+1)/(YEAR(Tableyear1[])=YEAR(M2041)),1)))*$C$25,O2041+MAX($Q$2:Q2041)*$C$19),O2041)*($J2042/$J2041)</f>
        <v/>
      </c>
      <c r="P2042" s="108">
        <f t="array" ref="P2042">IF(YEAR(M2042)&lt;&gt;YEAR(M2041),IF(O2041&gt;INDEX(Table2xAcq.1[],_xlfn.AGGREGATE(15,6,(ROW(Tableyear1[])-ROW(INDEX(Tableyear1[],1,1))+1)/(YEAR(Tableyear1[])=YEAR(M2041)),1)),P2041+(O2041-INDEX(Table2xAcq.1[],_xlfn.AGGREGATE(15,6,(ROW(Tableyear1[])-ROW(INDEX(Tableyear1[],1,1))+1)/(YEAR(Tableyear1[])=YEAR(M2041)),1)))*$C$25,P2041-MAX($Q$2:Q2041)*$C$19),P2041)*(1+Tbill_YTM)^(1/52)</f>
        <v/>
      </c>
      <c r="Q2042" s="72">
        <f>SUM(N2042:P2042)</f>
        <v/>
      </c>
      <c r="R2042" s="72">
        <f>IF(YEAR(M2042)&lt;&gt;YEAR(M2041), R2041*EXP($C$20/52)+(-MAX(Q$2:Q2041)*$C$19), R2041*EXP($C$20/52))</f>
        <v/>
      </c>
      <c r="S2042" s="73">
        <f>Q2042/-R2042</f>
        <v/>
      </c>
      <c r="T2042" s="67" t="n"/>
      <c r="U2042" s="67" t="n"/>
      <c r="V2042" s="67" t="n"/>
    </row>
    <row r="2043">
      <c r="H2043" s="104" t="n">
        <v>45607</v>
      </c>
      <c r="I2043" s="105" t="n">
        <v>20394.130859375</v>
      </c>
      <c r="J2043" s="106" t="n">
        <v>102.753562927246</v>
      </c>
      <c r="K2043" s="107">
        <f>K2042*(1+Tbill_YTM)^(1/52)</f>
        <v/>
      </c>
      <c r="L2043" s="67" t="n"/>
      <c r="M2043" s="104" t="n">
        <v>45607</v>
      </c>
      <c r="N2043" s="108">
        <f>N2042*($I2043/$I2042)</f>
        <v/>
      </c>
      <c r="O2043" s="108">
        <f t="array" ref="O2043">IF(YEAR(M2043)&lt;&gt;YEAR(M2042),IF(O2042&gt;INDEX(Table2xAcq.1[],_xlfn.AGGREGATE(15,6,(ROW(Tableyear1[])-ROW(INDEX(Tableyear1[],1,1))+1)/(YEAR(Tableyear1[])=YEAR(M2042)),1)),O2042-(O2042-INDEX(Table2xAcq.1[],_xlfn.AGGREGATE(15,6,(ROW(Tableyear1[])-ROW(INDEX(Tableyear1[],1,1))+1)/(YEAR(Tableyear1[])=YEAR(M2042)),1)))*$C$25,O2042+MAX($Q$2:Q2042)*$C$19),O2042)*($J2043/$J2042)</f>
        <v/>
      </c>
      <c r="P2043" s="108">
        <f t="array" ref="P2043">IF(YEAR(M2043)&lt;&gt;YEAR(M2042),IF(O2042&gt;INDEX(Table2xAcq.1[],_xlfn.AGGREGATE(15,6,(ROW(Tableyear1[])-ROW(INDEX(Tableyear1[],1,1))+1)/(YEAR(Tableyear1[])=YEAR(M2042)),1)),P2042+(O2042-INDEX(Table2xAcq.1[],_xlfn.AGGREGATE(15,6,(ROW(Tableyear1[])-ROW(INDEX(Tableyear1[],1,1))+1)/(YEAR(Tableyear1[])=YEAR(M2042)),1)))*$C$25,P2042-MAX($Q$2:Q2042)*$C$19),P2042)*(1+Tbill_YTM)^(1/52)</f>
        <v/>
      </c>
      <c r="Q2043" s="72">
        <f>SUM(N2043:P2043)</f>
        <v/>
      </c>
      <c r="R2043" s="72">
        <f>IF(YEAR(M2043)&lt;&gt;YEAR(M2042), R2042*EXP($C$20/52)+(-MAX(Q$2:Q2042)*$C$19), R2042*EXP($C$20/52))</f>
        <v/>
      </c>
      <c r="S2043" s="73">
        <f>Q2043/-R2043</f>
        <v/>
      </c>
      <c r="T2043" s="67" t="n"/>
      <c r="U2043" s="67" t="n"/>
      <c r="V2043" s="67" t="n"/>
    </row>
    <row r="2044">
      <c r="H2044" s="104" t="n">
        <v>45614</v>
      </c>
      <c r="I2044" s="105" t="n">
        <v>20776.23046875</v>
      </c>
      <c r="J2044" s="106" t="n">
        <v>106.516372680664</v>
      </c>
      <c r="K2044" s="107">
        <f>K2043*(1+Tbill_YTM)^(1/52)</f>
        <v/>
      </c>
      <c r="L2044" s="67" t="n"/>
      <c r="M2044" s="104" t="n">
        <v>45614</v>
      </c>
      <c r="N2044" s="108">
        <f>N2043*($I2044/$I2043)</f>
        <v/>
      </c>
      <c r="O2044" s="108">
        <f t="array" ref="O2044">IF(YEAR(M2044)&lt;&gt;YEAR(M2043),IF(O2043&gt;INDEX(Table2xAcq.1[],_xlfn.AGGREGATE(15,6,(ROW(Tableyear1[])-ROW(INDEX(Tableyear1[],1,1))+1)/(YEAR(Tableyear1[])=YEAR(M2043)),1)),O2043-(O2043-INDEX(Table2xAcq.1[],_xlfn.AGGREGATE(15,6,(ROW(Tableyear1[])-ROW(INDEX(Tableyear1[],1,1))+1)/(YEAR(Tableyear1[])=YEAR(M2043)),1)))*$C$25,O2043+MAX($Q$2:Q2043)*$C$19),O2043)*($J2044/$J2043)</f>
        <v/>
      </c>
      <c r="P2044" s="108">
        <f t="array" ref="P2044">IF(YEAR(M2044)&lt;&gt;YEAR(M2043),IF(O2043&gt;INDEX(Table2xAcq.1[],_xlfn.AGGREGATE(15,6,(ROW(Tableyear1[])-ROW(INDEX(Tableyear1[],1,1))+1)/(YEAR(Tableyear1[])=YEAR(M2043)),1)),P2043+(O2043-INDEX(Table2xAcq.1[],_xlfn.AGGREGATE(15,6,(ROW(Tableyear1[])-ROW(INDEX(Tableyear1[],1,1))+1)/(YEAR(Tableyear1[])=YEAR(M2043)),1)))*$C$25,P2043-MAX($Q$2:Q2043)*$C$19),P2043)*(1+Tbill_YTM)^(1/52)</f>
        <v/>
      </c>
      <c r="Q2044" s="72">
        <f>SUM(N2044:P2044)</f>
        <v/>
      </c>
      <c r="R2044" s="72">
        <f>IF(YEAR(M2044)&lt;&gt;YEAR(M2043), R2043*EXP($C$20/52)+(-MAX(Q$2:Q2043)*$C$19), R2043*EXP($C$20/52))</f>
        <v/>
      </c>
      <c r="S2044" s="73">
        <f>Q2044/-R2044</f>
        <v/>
      </c>
      <c r="T2044" s="67" t="n"/>
      <c r="U2044" s="67" t="n"/>
      <c r="V2044" s="67" t="n"/>
    </row>
    <row r="2045">
      <c r="H2045" s="104" t="n">
        <v>45621</v>
      </c>
      <c r="I2045" s="105" t="n">
        <v>20930.369140625</v>
      </c>
      <c r="J2045" s="106" t="n">
        <v>108.003532409667</v>
      </c>
      <c r="K2045" s="107">
        <f>K2044*(1+Tbill_YTM)^(1/52)</f>
        <v/>
      </c>
      <c r="L2045" s="67" t="n"/>
      <c r="M2045" s="104" t="n">
        <v>45621</v>
      </c>
      <c r="N2045" s="108">
        <f>N2044*($I2045/$I2044)</f>
        <v/>
      </c>
      <c r="O2045" s="108">
        <f t="array" ref="O2045">IF(YEAR(M2045)&lt;&gt;YEAR(M2044),IF(O2044&gt;INDEX(Table2xAcq.1[],_xlfn.AGGREGATE(15,6,(ROW(Tableyear1[])-ROW(INDEX(Tableyear1[],1,1))+1)/(YEAR(Tableyear1[])=YEAR(M2044)),1)),O2044-(O2044-INDEX(Table2xAcq.1[],_xlfn.AGGREGATE(15,6,(ROW(Tableyear1[])-ROW(INDEX(Tableyear1[],1,1))+1)/(YEAR(Tableyear1[])=YEAR(M2044)),1)))*$C$25,O2044+MAX($Q$2:Q2044)*$C$19),O2044)*($J2045/$J2044)</f>
        <v/>
      </c>
      <c r="P2045" s="108">
        <f t="array" ref="P2045">IF(YEAR(M2045)&lt;&gt;YEAR(M2044),IF(O2044&gt;INDEX(Table2xAcq.1[],_xlfn.AGGREGATE(15,6,(ROW(Tableyear1[])-ROW(INDEX(Tableyear1[],1,1))+1)/(YEAR(Tableyear1[])=YEAR(M2044)),1)),P2044+(O2044-INDEX(Table2xAcq.1[],_xlfn.AGGREGATE(15,6,(ROW(Tableyear1[])-ROW(INDEX(Tableyear1[],1,1))+1)/(YEAR(Tableyear1[])=YEAR(M2044)),1)))*$C$25,P2044-MAX($Q$2:Q2044)*$C$19),P2044)*(1+Tbill_YTM)^(1/52)</f>
        <v/>
      </c>
      <c r="Q2045" s="72">
        <f>SUM(N2045:P2045)</f>
        <v/>
      </c>
      <c r="R2045" s="72">
        <f>IF(YEAR(M2045)&lt;&gt;YEAR(M2044), R2044*EXP($C$20/52)+(-MAX(Q$2:Q2044)*$C$19), R2044*EXP($C$20/52))</f>
        <v/>
      </c>
      <c r="S2045" s="73">
        <f>Q2045/-R2045</f>
        <v/>
      </c>
      <c r="T2045" s="67" t="n"/>
      <c r="U2045" s="67" t="n"/>
      <c r="V2045" s="67" t="n"/>
    </row>
    <row r="2046">
      <c r="H2046" s="104" t="n">
        <v>45628</v>
      </c>
      <c r="I2046" s="105" t="n">
        <v>21622.25</v>
      </c>
      <c r="J2046" s="106" t="n">
        <v>115.109947204589</v>
      </c>
      <c r="K2046" s="107">
        <f>K2045*(1+Tbill_YTM)^(1/52)</f>
        <v/>
      </c>
      <c r="L2046" s="67" t="n"/>
      <c r="M2046" s="104" t="n">
        <v>45628</v>
      </c>
      <c r="N2046" s="108">
        <f>N2045*($I2046/$I2045)</f>
        <v/>
      </c>
      <c r="O2046" s="108">
        <f t="array" ref="O2046">IF(YEAR(M2046)&lt;&gt;YEAR(M2045),IF(O2045&gt;INDEX(Table2xAcq.1[],_xlfn.AGGREGATE(15,6,(ROW(Tableyear1[])-ROW(INDEX(Tableyear1[],1,1))+1)/(YEAR(Tableyear1[])=YEAR(M2045)),1)),O2045-(O2045-INDEX(Table2xAcq.1[],_xlfn.AGGREGATE(15,6,(ROW(Tableyear1[])-ROW(INDEX(Tableyear1[],1,1))+1)/(YEAR(Tableyear1[])=YEAR(M2045)),1)))*$C$25,O2045+MAX($Q$2:Q2045)*$C$19),O2045)*($J2046/$J2045)</f>
        <v/>
      </c>
      <c r="P2046" s="108">
        <f t="array" ref="P2046">IF(YEAR(M2046)&lt;&gt;YEAR(M2045),IF(O2045&gt;INDEX(Table2xAcq.1[],_xlfn.AGGREGATE(15,6,(ROW(Tableyear1[])-ROW(INDEX(Tableyear1[],1,1))+1)/(YEAR(Tableyear1[])=YEAR(M2045)),1)),P2045+(O2045-INDEX(Table2xAcq.1[],_xlfn.AGGREGATE(15,6,(ROW(Tableyear1[])-ROW(INDEX(Tableyear1[],1,1))+1)/(YEAR(Tableyear1[])=YEAR(M2045)),1)))*$C$25,P2045-MAX($Q$2:Q2045)*$C$19),P2045)*(1+Tbill_YTM)^(1/52)</f>
        <v/>
      </c>
      <c r="Q2046" s="72">
        <f>SUM(N2046:P2046)</f>
        <v/>
      </c>
      <c r="R2046" s="72">
        <f>IF(YEAR(M2046)&lt;&gt;YEAR(M2045), R2045*EXP($C$20/52)+(-MAX(Q$2:Q2045)*$C$19), R2045*EXP($C$20/52))</f>
        <v/>
      </c>
      <c r="S2046" s="73">
        <f>Q2046/-R2046</f>
        <v/>
      </c>
      <c r="T2046" s="67" t="n"/>
      <c r="U2046" s="67" t="n"/>
      <c r="V2046" s="67" t="n"/>
    </row>
    <row r="2047">
      <c r="H2047" s="104" t="n">
        <v>45635</v>
      </c>
      <c r="I2047" s="105" t="n">
        <v>21780.25</v>
      </c>
      <c r="J2047" s="106" t="n">
        <v>116.656982421875</v>
      </c>
      <c r="K2047" s="107">
        <f>K2046*(1+Tbill_YTM)^(1/52)</f>
        <v/>
      </c>
      <c r="L2047" s="67" t="n"/>
      <c r="M2047" s="104" t="n">
        <v>45635</v>
      </c>
      <c r="N2047" s="108">
        <f>N2046*($I2047/$I2046)</f>
        <v/>
      </c>
      <c r="O2047" s="108">
        <f t="array" ref="O2047">IF(YEAR(M2047)&lt;&gt;YEAR(M2046),IF(O2046&gt;INDEX(Table2xAcq.1[],_xlfn.AGGREGATE(15,6,(ROW(Tableyear1[])-ROW(INDEX(Tableyear1[],1,1))+1)/(YEAR(Tableyear1[])=YEAR(M2046)),1)),O2046-(O2046-INDEX(Table2xAcq.1[],_xlfn.AGGREGATE(15,6,(ROW(Tableyear1[])-ROW(INDEX(Tableyear1[],1,1))+1)/(YEAR(Tableyear1[])=YEAR(M2046)),1)))*$C$25,O2046+MAX($Q$2:Q2046)*$C$19),O2046)*($J2047/$J2046)</f>
        <v/>
      </c>
      <c r="P2047" s="108">
        <f t="array" ref="P2047">IF(YEAR(M2047)&lt;&gt;YEAR(M2046),IF(O2046&gt;INDEX(Table2xAcq.1[],_xlfn.AGGREGATE(15,6,(ROW(Tableyear1[])-ROW(INDEX(Tableyear1[],1,1))+1)/(YEAR(Tableyear1[])=YEAR(M2046)),1)),P2046+(O2046-INDEX(Table2xAcq.1[],_xlfn.AGGREGATE(15,6,(ROW(Tableyear1[])-ROW(INDEX(Tableyear1[],1,1))+1)/(YEAR(Tableyear1[])=YEAR(M2046)),1)))*$C$25,P2046-MAX($Q$2:Q2046)*$C$19),P2046)*(1+Tbill_YTM)^(1/52)</f>
        <v/>
      </c>
      <c r="Q2047" s="72">
        <f>SUM(N2047:P2047)</f>
        <v/>
      </c>
      <c r="R2047" s="72">
        <f>IF(YEAR(M2047)&lt;&gt;YEAR(M2046), R2046*EXP($C$20/52)+(-MAX(Q$2:Q2046)*$C$19), R2046*EXP($C$20/52))</f>
        <v/>
      </c>
      <c r="S2047" s="73">
        <f>Q2047/-R2047</f>
        <v/>
      </c>
      <c r="T2047" s="67" t="n"/>
      <c r="U2047" s="67" t="n"/>
      <c r="V2047" s="67" t="n"/>
    </row>
    <row r="2048">
      <c r="H2048" s="104" t="n">
        <v>45642</v>
      </c>
      <c r="I2048" s="105" t="n">
        <v>21289.150390625</v>
      </c>
      <c r="J2048" s="106" t="n">
        <v>111.237350463867</v>
      </c>
      <c r="K2048" s="107">
        <f>K2047*(1+Tbill_YTM)^(1/52)</f>
        <v/>
      </c>
      <c r="L2048" s="67" t="n"/>
      <c r="M2048" s="104" t="n">
        <v>45642</v>
      </c>
      <c r="N2048" s="108">
        <f>N2047*($I2048/$I2047)</f>
        <v/>
      </c>
      <c r="O2048" s="108">
        <f t="array" ref="O2048">IF(YEAR(M2048)&lt;&gt;YEAR(M2047),IF(O2047&gt;INDEX(Table2xAcq.1[],_xlfn.AGGREGATE(15,6,(ROW(Tableyear1[])-ROW(INDEX(Tableyear1[],1,1))+1)/(YEAR(Tableyear1[])=YEAR(M2047)),1)),O2047-(O2047-INDEX(Table2xAcq.1[],_xlfn.AGGREGATE(15,6,(ROW(Tableyear1[])-ROW(INDEX(Tableyear1[],1,1))+1)/(YEAR(Tableyear1[])=YEAR(M2047)),1)))*$C$25,O2047+MAX($Q$2:Q2047)*$C$19),O2047)*($J2048/$J2047)</f>
        <v/>
      </c>
      <c r="P2048" s="108">
        <f t="array" ref="P2048">IF(YEAR(M2048)&lt;&gt;YEAR(M2047),IF(O2047&gt;INDEX(Table2xAcq.1[],_xlfn.AGGREGATE(15,6,(ROW(Tableyear1[])-ROW(INDEX(Tableyear1[],1,1))+1)/(YEAR(Tableyear1[])=YEAR(M2047)),1)),P2047+(O2047-INDEX(Table2xAcq.1[],_xlfn.AGGREGATE(15,6,(ROW(Tableyear1[])-ROW(INDEX(Tableyear1[],1,1))+1)/(YEAR(Tableyear1[])=YEAR(M2047)),1)))*$C$25,P2047-MAX($Q$2:Q2047)*$C$19),P2047)*(1+Tbill_YTM)^(1/52)</f>
        <v/>
      </c>
      <c r="Q2048" s="72">
        <f>SUM(N2048:P2048)</f>
        <v/>
      </c>
      <c r="R2048" s="72">
        <f>IF(YEAR(M2048)&lt;&gt;YEAR(M2047), R2047*EXP($C$20/52)+(-MAX(Q$2:Q2047)*$C$19), R2047*EXP($C$20/52))</f>
        <v/>
      </c>
      <c r="S2048" s="73">
        <f>Q2048/-R2048</f>
        <v/>
      </c>
      <c r="T2048" s="67" t="n"/>
      <c r="U2048" s="67" t="n"/>
      <c r="V2048" s="67" t="n"/>
    </row>
    <row r="2049">
      <c r="H2049" s="104" t="n">
        <v>45649</v>
      </c>
      <c r="I2049" s="105" t="n">
        <v>21473.01953125</v>
      </c>
      <c r="J2049" s="106" t="n">
        <v>112.944091796875</v>
      </c>
      <c r="K2049" s="107">
        <f>K2048*(1+Tbill_YTM)^(1/52)</f>
        <v/>
      </c>
      <c r="L2049" s="67" t="n"/>
      <c r="M2049" s="104" t="n">
        <v>45649</v>
      </c>
      <c r="N2049" s="108">
        <f>N2048*($I2049/$I2048)</f>
        <v/>
      </c>
      <c r="O2049" s="108">
        <f t="array" ref="O2049">IF(YEAR(M2049)&lt;&gt;YEAR(M2048),IF(O2048&gt;INDEX(Table2xAcq.1[],_xlfn.AGGREGATE(15,6,(ROW(Tableyear1[])-ROW(INDEX(Tableyear1[],1,1))+1)/(YEAR(Tableyear1[])=YEAR(M2048)),1)),O2048-(O2048-INDEX(Table2xAcq.1[],_xlfn.AGGREGATE(15,6,(ROW(Tableyear1[])-ROW(INDEX(Tableyear1[],1,1))+1)/(YEAR(Tableyear1[])=YEAR(M2048)),1)))*$C$25,O2048+MAX($Q$2:Q2048)*$C$19),O2048)*($J2049/$J2048)</f>
        <v/>
      </c>
      <c r="P2049" s="108">
        <f t="array" ref="P2049">IF(YEAR(M2049)&lt;&gt;YEAR(M2048),IF(O2048&gt;INDEX(Table2xAcq.1[],_xlfn.AGGREGATE(15,6,(ROW(Tableyear1[])-ROW(INDEX(Tableyear1[],1,1))+1)/(YEAR(Tableyear1[])=YEAR(M2048)),1)),P2048+(O2048-INDEX(Table2xAcq.1[],_xlfn.AGGREGATE(15,6,(ROW(Tableyear1[])-ROW(INDEX(Tableyear1[],1,1))+1)/(YEAR(Tableyear1[])=YEAR(M2048)),1)))*$C$25,P2048-MAX($Q$2:Q2048)*$C$19),P2048)*(1+Tbill_YTM)^(1/52)</f>
        <v/>
      </c>
      <c r="Q2049" s="72">
        <f>SUM(N2049:P2049)</f>
        <v/>
      </c>
      <c r="R2049" s="72">
        <f>IF(YEAR(M2049)&lt;&gt;YEAR(M2048), R2048*EXP($C$20/52)+(-MAX(Q$2:Q2048)*$C$19), R2048*EXP($C$20/52))</f>
        <v/>
      </c>
      <c r="S2049" s="73">
        <f>Q2049/-R2049</f>
        <v/>
      </c>
      <c r="T2049" s="67" t="n"/>
      <c r="U2049" s="67" t="n"/>
      <c r="V2049" s="67" t="n"/>
    </row>
    <row r="2050" ht="17.5" customHeight="1" s="15">
      <c r="A2050" s="4" t="n"/>
      <c r="G2050" s="110" t="inlineStr">
        <is>
          <t>year-end</t>
        </is>
      </c>
      <c r="H2050" s="111" t="n">
        <v>45656</v>
      </c>
      <c r="I2050" s="112" t="n">
        <v>21326.16015625</v>
      </c>
      <c r="J2050" s="113" t="n">
        <v>111.128494262695</v>
      </c>
      <c r="K2050" s="114">
        <f>K2049*(1+Tbill_YTM)^(1/52)</f>
        <v/>
      </c>
      <c r="L2050" s="114" t="n"/>
      <c r="M2050" s="111" t="n">
        <v>45656</v>
      </c>
      <c r="N2050" s="118">
        <f>N2049*($I2050/$I2049)</f>
        <v/>
      </c>
      <c r="O2050" s="115">
        <f t="array" ref="O2050">IF(YEAR(M2050)&lt;&gt;YEAR(M2049),IF(O2049&gt;INDEX(Table2xAcq.1[],_xlfn.AGGREGATE(15,6,(ROW(Tableyear1[])-ROW(INDEX(Tableyear1[],1,1))+1)/(YEAR(Tableyear1[])=YEAR(M2049)),1)),O2049-(O2049-INDEX(Table2xAcq.1[],_xlfn.AGGREGATE(15,6,(ROW(Tableyear1[])-ROW(INDEX(Tableyear1[],1,1))+1)/(YEAR(Tableyear1[])=YEAR(M2049)),1)))*$C$25,O2049+MAX($Q$2:Q2049)*$C$19),O2049)*($J2050/$J2049)</f>
        <v/>
      </c>
      <c r="P2050" s="115">
        <f t="array" ref="P2050">IF(YEAR(M2050)&lt;&gt;YEAR(M2049),IF(O2049&gt;INDEX(Table2xAcq.1[],_xlfn.AGGREGATE(15,6,(ROW(Tableyear1[])-ROW(INDEX(Tableyear1[],1,1))+1)/(YEAR(Tableyear1[])=YEAR(M2049)),1)),P2049+(O2049-INDEX(Table2xAcq.1[],_xlfn.AGGREGATE(15,6,(ROW(Tableyear1[])-ROW(INDEX(Tableyear1[],1,1))+1)/(YEAR(Tableyear1[])=YEAR(M2049)),1)))*$C$25,P2049-MAX($Q$2:Q2049)*$C$19),P2049)*(1+Tbill_YTM)^(1/52)</f>
        <v/>
      </c>
      <c r="Q2050" s="116">
        <f>SUM(N2050:P2050)</f>
        <v/>
      </c>
      <c r="R2050" s="119">
        <f>IF(YEAR(M2050)&lt;&gt;YEAR(M2049), R2049*EXP($C$20/52)+(-MAX(Q$2:Q2049)*$C$19), R2049*EXP($C$20/52))</f>
        <v/>
      </c>
      <c r="S2050" s="117">
        <f>Q2050/-R2050</f>
        <v/>
      </c>
      <c r="T2050" s="110" t="n"/>
      <c r="U2050" s="110" t="n"/>
      <c r="V2050" s="110" t="n"/>
    </row>
    <row r="2051" ht="17.5" customHeight="1" s="15">
      <c r="H2051" s="104" t="n">
        <v>45663</v>
      </c>
      <c r="I2051" s="105" t="n">
        <v>20847.580078125</v>
      </c>
      <c r="J2051" s="106" t="n">
        <v>106.085380554199</v>
      </c>
      <c r="K2051" s="107">
        <f>K2050*(1+Tbill_YTM)^(1/52)</f>
        <v/>
      </c>
      <c r="L2051" s="67" t="n"/>
      <c r="M2051" s="104" t="n">
        <v>45663</v>
      </c>
      <c r="N2051" s="108">
        <f>N2050*($I2051/$I2050)</f>
        <v/>
      </c>
      <c r="O2051" s="108">
        <f t="array" ref="O2051">IF(YEAR(M2051)&lt;&gt;YEAR(M2050),IF(O2050&gt;INDEX(Table2xAcq.1[],_xlfn.AGGREGATE(15,6,(ROW(Tableyear1[])-ROW(INDEX(Tableyear1[],1,1))+1)/(YEAR(Tableyear1[])=YEAR(M2050)),1)),O2050-(O2050-INDEX(Table2xAcq.1[],_xlfn.AGGREGATE(15,6,(ROW(Tableyear1[])-ROW(INDEX(Tableyear1[],1,1))+1)/(YEAR(Tableyear1[])=YEAR(M2050)),1)))*$C$25,O2050+MAX($Q$2:Q2050)*$C$19),O2050)*($J2051/$J2050)</f>
        <v/>
      </c>
      <c r="P2051" s="108">
        <f t="array" ref="P2051">IF(YEAR(M2051)&lt;&gt;YEAR(M2050),IF(O2050&gt;INDEX(Table2xAcq.1[],_xlfn.AGGREGATE(15,6,(ROW(Tableyear1[])-ROW(INDEX(Tableyear1[],1,1))+1)/(YEAR(Tableyear1[])=YEAR(M2050)),1)),P2050+(O2050-INDEX(Table2xAcq.1[],_xlfn.AGGREGATE(15,6,(ROW(Tableyear1[])-ROW(INDEX(Tableyear1[],1,1))+1)/(YEAR(Tableyear1[])=YEAR(M2050)),1)))*$C$25,P2050-MAX($Q$2:Q2050)*$C$19),P2050)*(1+Tbill_YTM)^(1/52)</f>
        <v/>
      </c>
      <c r="Q2051" s="72">
        <f>SUM(N2051:P2051)</f>
        <v/>
      </c>
      <c r="R2051" s="72">
        <f>IF(YEAR(M2051)&lt;&gt;YEAR(M2050), R2050*EXP($C$20/52)+(-MAX(Q$2:Q2050)*$C$19), R2050*EXP($C$20/52))</f>
        <v/>
      </c>
      <c r="S2051" s="73">
        <f>Q2051/-R2051</f>
        <v/>
      </c>
      <c r="T2051" s="67" t="n"/>
      <c r="U2051" s="67" t="n"/>
      <c r="V2051" s="67" t="n"/>
    </row>
    <row r="2052">
      <c r="H2052" s="104" t="n">
        <v>45670</v>
      </c>
      <c r="I2052" s="105" t="n">
        <v>21441.16015625</v>
      </c>
      <c r="J2052" s="106" t="n">
        <v>112.03726196289</v>
      </c>
      <c r="K2052" s="107">
        <f>K2051*(1+Tbill_YTM)^(1/52)</f>
        <v/>
      </c>
      <c r="L2052" s="67" t="n"/>
      <c r="M2052" s="104" t="n">
        <v>45670</v>
      </c>
      <c r="N2052" s="108">
        <f>N2051*($I2052/$I2051)</f>
        <v/>
      </c>
      <c r="O2052" s="108">
        <f t="array" ref="O2052">IF(YEAR(M2052)&lt;&gt;YEAR(M2051),IF(O2051&gt;INDEX(Table2xAcq.1[],_xlfn.AGGREGATE(15,6,(ROW(Tableyear1[])-ROW(INDEX(Tableyear1[],1,1))+1)/(YEAR(Tableyear1[])=YEAR(M2051)),1)),O2051-(O2051-INDEX(Table2xAcq.1[],_xlfn.AGGREGATE(15,6,(ROW(Tableyear1[])-ROW(INDEX(Tableyear1[],1,1))+1)/(YEAR(Tableyear1[])=YEAR(M2051)),1)))*$C$25,O2051+MAX($Q$2:Q2051)*$C$19),O2051)*($J2052/$J2051)</f>
        <v/>
      </c>
      <c r="P2052" s="108">
        <f t="array" ref="P2052">IF(YEAR(M2052)&lt;&gt;YEAR(M2051),IF(O2051&gt;INDEX(Table2xAcq.1[],_xlfn.AGGREGATE(15,6,(ROW(Tableyear1[])-ROW(INDEX(Tableyear1[],1,1))+1)/(YEAR(Tableyear1[])=YEAR(M2051)),1)),P2051+(O2051-INDEX(Table2xAcq.1[],_xlfn.AGGREGATE(15,6,(ROW(Tableyear1[])-ROW(INDEX(Tableyear1[],1,1))+1)/(YEAR(Tableyear1[])=YEAR(M2051)),1)))*$C$25,P2051-MAX($Q$2:Q2051)*$C$19),P2051)*(1+Tbill_YTM)^(1/52)</f>
        <v/>
      </c>
      <c r="Q2052" s="72">
        <f>SUM(N2052:P2052)</f>
        <v/>
      </c>
      <c r="R2052" s="72">
        <f>IF(YEAR(M2052)&lt;&gt;YEAR(M2051), R2051*EXP($C$20/52)+(-MAX(Q$2:Q2051)*$C$19), R2051*EXP($C$20/52))</f>
        <v/>
      </c>
      <c r="S2052" s="73">
        <f>Q2052/-R2052</f>
        <v/>
      </c>
      <c r="T2052" s="67" t="n"/>
      <c r="U2052" s="67" t="n"/>
      <c r="V2052" s="67" t="n"/>
    </row>
    <row r="2053">
      <c r="H2053" s="104" t="n">
        <v>45677</v>
      </c>
      <c r="I2053" s="105" t="n">
        <v>21774.009765625</v>
      </c>
      <c r="J2053" s="106" t="n">
        <v>115.332763671875</v>
      </c>
      <c r="K2053" s="107">
        <f>K2052*(1+Tbill_YTM)^(1/52)</f>
        <v/>
      </c>
      <c r="L2053" s="67" t="n"/>
      <c r="M2053" s="104" t="n">
        <v>45677</v>
      </c>
      <c r="N2053" s="108">
        <f>N2052*($I2053/$I2052)</f>
        <v/>
      </c>
      <c r="O2053" s="108">
        <f t="array" ref="O2053">IF(YEAR(M2053)&lt;&gt;YEAR(M2052),IF(O2052&gt;INDEX(Table2xAcq.1[],_xlfn.AGGREGATE(15,6,(ROW(Tableyear1[])-ROW(INDEX(Tableyear1[],1,1))+1)/(YEAR(Tableyear1[])=YEAR(M2052)),1)),O2052-(O2052-INDEX(Table2xAcq.1[],_xlfn.AGGREGATE(15,6,(ROW(Tableyear1[])-ROW(INDEX(Tableyear1[],1,1))+1)/(YEAR(Tableyear1[])=YEAR(M2052)),1)))*$C$25,O2052+MAX($Q$2:Q2052)*$C$19),O2052)*($J2053/$J2052)</f>
        <v/>
      </c>
      <c r="P2053" s="108">
        <f t="array" ref="P2053">IF(YEAR(M2053)&lt;&gt;YEAR(M2052),IF(O2052&gt;INDEX(Table2xAcq.1[],_xlfn.AGGREGATE(15,6,(ROW(Tableyear1[])-ROW(INDEX(Tableyear1[],1,1))+1)/(YEAR(Tableyear1[])=YEAR(M2052)),1)),P2052+(O2052-INDEX(Table2xAcq.1[],_xlfn.AGGREGATE(15,6,(ROW(Tableyear1[])-ROW(INDEX(Tableyear1[],1,1))+1)/(YEAR(Tableyear1[])=YEAR(M2052)),1)))*$C$25,P2052-MAX($Q$2:Q2052)*$C$19),P2052)*(1+Tbill_YTM)^(1/52)</f>
        <v/>
      </c>
      <c r="Q2053" s="72">
        <f>SUM(N2053:P2053)</f>
        <v/>
      </c>
      <c r="R2053" s="72">
        <f>IF(YEAR(M2053)&lt;&gt;YEAR(M2052), R2052*EXP($C$20/52)+(-MAX(Q$2:Q2052)*$C$19), R2052*EXP($C$20/52))</f>
        <v/>
      </c>
      <c r="S2053" s="73">
        <f>Q2053/-R2053</f>
        <v/>
      </c>
      <c r="T2053" s="67" t="n"/>
      <c r="U2053" s="67" t="n"/>
      <c r="V2053" s="67" t="n"/>
    </row>
    <row r="2054">
      <c r="H2054" s="104" t="n">
        <v>45684</v>
      </c>
      <c r="I2054" s="105" t="n">
        <v>21478.05078125</v>
      </c>
      <c r="J2054" s="106" t="n">
        <v>111.857505798339</v>
      </c>
      <c r="K2054" s="107">
        <f>K2053*(1+Tbill_YTM)^(1/52)</f>
        <v/>
      </c>
      <c r="L2054" s="67" t="n"/>
      <c r="M2054" s="104" t="n">
        <v>45684</v>
      </c>
      <c r="N2054" s="108">
        <f>N2053*($I2054/$I2053)</f>
        <v/>
      </c>
      <c r="O2054" s="108">
        <f t="array" ref="O2054">IF(YEAR(M2054)&lt;&gt;YEAR(M2053),IF(O2053&gt;INDEX(Table2xAcq.1[],_xlfn.AGGREGATE(15,6,(ROW(Tableyear1[])-ROW(INDEX(Tableyear1[],1,1))+1)/(YEAR(Tableyear1[])=YEAR(M2053)),1)),O2053-(O2053-INDEX(Table2xAcq.1[],_xlfn.AGGREGATE(15,6,(ROW(Tableyear1[])-ROW(INDEX(Tableyear1[],1,1))+1)/(YEAR(Tableyear1[])=YEAR(M2053)),1)))*$C$25,O2053+MAX($Q$2:Q2053)*$C$19),O2053)*($J2054/$J2053)</f>
        <v/>
      </c>
      <c r="P2054" s="108">
        <f t="array" ref="P2054">IF(YEAR(M2054)&lt;&gt;YEAR(M2053),IF(O2053&gt;INDEX(Table2xAcq.1[],_xlfn.AGGREGATE(15,6,(ROW(Tableyear1[])-ROW(INDEX(Tableyear1[],1,1))+1)/(YEAR(Tableyear1[])=YEAR(M2053)),1)),P2053+(O2053-INDEX(Table2xAcq.1[],_xlfn.AGGREGATE(15,6,(ROW(Tableyear1[])-ROW(INDEX(Tableyear1[],1,1))+1)/(YEAR(Tableyear1[])=YEAR(M2053)),1)))*$C$25,P2053-MAX($Q$2:Q2053)*$C$19),P2053)*(1+Tbill_YTM)^(1/52)</f>
        <v/>
      </c>
      <c r="Q2054" s="72">
        <f>SUM(N2054:P2054)</f>
        <v/>
      </c>
      <c r="R2054" s="72">
        <f>IF(YEAR(M2054)&lt;&gt;YEAR(M2053), R2053*EXP($C$20/52)+(-MAX(Q$2:Q2053)*$C$19), R2053*EXP($C$20/52))</f>
        <v/>
      </c>
      <c r="S2054" s="73">
        <f>Q2054/-R2054</f>
        <v/>
      </c>
      <c r="T2054" s="67" t="n"/>
      <c r="U2054" s="67" t="n"/>
      <c r="V2054" s="67" t="n"/>
    </row>
    <row r="2055">
      <c r="H2055" s="104" t="n">
        <v>45691</v>
      </c>
      <c r="I2055" s="105" t="n">
        <v>21491.310546875</v>
      </c>
      <c r="J2055" s="106" t="n">
        <v>111.997314453125</v>
      </c>
      <c r="K2055" s="107">
        <f>K2054*(1+Tbill_YTM)^(1/52)</f>
        <v/>
      </c>
      <c r="L2055" s="67" t="n"/>
      <c r="M2055" s="104" t="n">
        <v>45691</v>
      </c>
      <c r="N2055" s="108">
        <f>N2054*($I2055/$I2054)</f>
        <v/>
      </c>
      <c r="O2055" s="108">
        <f t="array" ref="O2055">IF(YEAR(M2055)&lt;&gt;YEAR(M2054),IF(O2054&gt;INDEX(Table2xAcq.1[],_xlfn.AGGREGATE(15,6,(ROW(Tableyear1[])-ROW(INDEX(Tableyear1[],1,1))+1)/(YEAR(Tableyear1[])=YEAR(M2054)),1)),O2054-(O2054-INDEX(Table2xAcq.1[],_xlfn.AGGREGATE(15,6,(ROW(Tableyear1[])-ROW(INDEX(Tableyear1[],1,1))+1)/(YEAR(Tableyear1[])=YEAR(M2054)),1)))*$C$25,O2054+MAX($Q$2:Q2054)*$C$19),O2054)*($J2055/$J2054)</f>
        <v/>
      </c>
      <c r="P2055" s="108">
        <f t="array" ref="P2055">IF(YEAR(M2055)&lt;&gt;YEAR(M2054),IF(O2054&gt;INDEX(Table2xAcq.1[],_xlfn.AGGREGATE(15,6,(ROW(Tableyear1[])-ROW(INDEX(Tableyear1[],1,1))+1)/(YEAR(Tableyear1[])=YEAR(M2054)),1)),P2054+(O2054-INDEX(Table2xAcq.1[],_xlfn.AGGREGATE(15,6,(ROW(Tableyear1[])-ROW(INDEX(Tableyear1[],1,1))+1)/(YEAR(Tableyear1[])=YEAR(M2054)),1)))*$C$25,P2054-MAX($Q$2:Q2054)*$C$19),P2054)*(1+Tbill_YTM)^(1/52)</f>
        <v/>
      </c>
      <c r="Q2055" s="72">
        <f>SUM(N2055:P2055)</f>
        <v/>
      </c>
      <c r="R2055" s="72">
        <f>IF(YEAR(M2055)&lt;&gt;YEAR(M2054), R2054*EXP($C$20/52)+(-MAX(Q$2:Q2054)*$C$19), R2054*EXP($C$20/52))</f>
        <v/>
      </c>
      <c r="S2055" s="73">
        <f>Q2055/-R2055</f>
        <v/>
      </c>
      <c r="T2055" s="67" t="n"/>
      <c r="U2055" s="67" t="n"/>
      <c r="V2055" s="67" t="n"/>
    </row>
    <row r="2056">
      <c r="H2056" s="104" t="n">
        <v>45698</v>
      </c>
      <c r="I2056" s="105" t="n">
        <v>22114.689453125</v>
      </c>
      <c r="J2056" s="106" t="n">
        <v>118.378616333007</v>
      </c>
      <c r="K2056" s="107">
        <f>K2055*(1+Tbill_YTM)^(1/52)</f>
        <v/>
      </c>
      <c r="L2056" s="67" t="n"/>
      <c r="M2056" s="104" t="n">
        <v>45698</v>
      </c>
      <c r="N2056" s="108">
        <f>N2055*($I2056/$I2055)</f>
        <v/>
      </c>
      <c r="O2056" s="108">
        <f t="array" ref="O2056">IF(YEAR(M2056)&lt;&gt;YEAR(M2055),IF(O2055&gt;INDEX(Table2xAcq.1[],_xlfn.AGGREGATE(15,6,(ROW(Tableyear1[])-ROW(INDEX(Tableyear1[],1,1))+1)/(YEAR(Tableyear1[])=YEAR(M2055)),1)),O2055-(O2055-INDEX(Table2xAcq.1[],_xlfn.AGGREGATE(15,6,(ROW(Tableyear1[])-ROW(INDEX(Tableyear1[],1,1))+1)/(YEAR(Tableyear1[])=YEAR(M2055)),1)))*$C$25,O2055+MAX($Q$2:Q2055)*$C$19),O2055)*($J2056/$J2055)</f>
        <v/>
      </c>
      <c r="P2056" s="108">
        <f t="array" ref="P2056">IF(YEAR(M2056)&lt;&gt;YEAR(M2055),IF(O2055&gt;INDEX(Table2xAcq.1[],_xlfn.AGGREGATE(15,6,(ROW(Tableyear1[])-ROW(INDEX(Tableyear1[],1,1))+1)/(YEAR(Tableyear1[])=YEAR(M2055)),1)),P2055+(O2055-INDEX(Table2xAcq.1[],_xlfn.AGGREGATE(15,6,(ROW(Tableyear1[])-ROW(INDEX(Tableyear1[],1,1))+1)/(YEAR(Tableyear1[])=YEAR(M2055)),1)))*$C$25,P2055-MAX($Q$2:Q2055)*$C$19),P2055)*(1+Tbill_YTM)^(1/52)</f>
        <v/>
      </c>
      <c r="Q2056" s="72">
        <f>SUM(N2056:P2056)</f>
        <v/>
      </c>
      <c r="R2056" s="72">
        <f>IF(YEAR(M2056)&lt;&gt;YEAR(M2055), R2055*EXP($C$20/52)+(-MAX(Q$2:Q2055)*$C$19), R2055*EXP($C$20/52))</f>
        <v/>
      </c>
      <c r="S2056" s="73">
        <f>Q2056/-R2056</f>
        <v/>
      </c>
      <c r="T2056" s="67" t="n"/>
      <c r="U2056" s="67" t="n"/>
      <c r="V2056" s="67" t="n"/>
    </row>
    <row r="2057">
      <c r="E2057" s="4" t="n"/>
      <c r="F2057" s="4" t="n"/>
      <c r="H2057" s="104" t="n">
        <v>45705</v>
      </c>
      <c r="I2057" s="105" t="n">
        <v>21614.080078125</v>
      </c>
      <c r="J2057" s="106" t="n">
        <v>112.985961914062</v>
      </c>
      <c r="K2057" s="107">
        <f>K2056*(1+Tbill_YTM)^(1/52)</f>
        <v/>
      </c>
      <c r="L2057" s="67" t="n"/>
      <c r="M2057" s="104" t="n">
        <v>45705</v>
      </c>
      <c r="N2057" s="108">
        <f>N2056*($I2057/$I2056)</f>
        <v/>
      </c>
      <c r="O2057" s="108">
        <f t="array" ref="O2057">IF(YEAR(M2057)&lt;&gt;YEAR(M2056),IF(O2056&gt;INDEX(Table2xAcq.1[],_xlfn.AGGREGATE(15,6,(ROW(Tableyear1[])-ROW(INDEX(Tableyear1[],1,1))+1)/(YEAR(Tableyear1[])=YEAR(M2056)),1)),O2056-(O2056-INDEX(Table2xAcq.1[],_xlfn.AGGREGATE(15,6,(ROW(Tableyear1[])-ROW(INDEX(Tableyear1[],1,1))+1)/(YEAR(Tableyear1[])=YEAR(M2056)),1)))*$C$25,O2056+MAX($Q$2:Q2056)*$C$19),O2056)*($J2057/$J2056)</f>
        <v/>
      </c>
      <c r="P2057" s="108">
        <f t="array" ref="P2057">IF(YEAR(M2057)&lt;&gt;YEAR(M2056),IF(O2056&gt;INDEX(Table2xAcq.1[],_xlfn.AGGREGATE(15,6,(ROW(Tableyear1[])-ROW(INDEX(Tableyear1[],1,1))+1)/(YEAR(Tableyear1[])=YEAR(M2056)),1)),P2056+(O2056-INDEX(Table2xAcq.1[],_xlfn.AGGREGATE(15,6,(ROW(Tableyear1[])-ROW(INDEX(Tableyear1[],1,1))+1)/(YEAR(Tableyear1[])=YEAR(M2056)),1)))*$C$25,P2056-MAX($Q$2:Q2056)*$C$19),P2056)*(1+Tbill_YTM)^(1/52)</f>
        <v/>
      </c>
      <c r="Q2057" s="72">
        <f>SUM(N2057:P2057)</f>
        <v/>
      </c>
      <c r="R2057" s="72">
        <f>IF(YEAR(M2057)&lt;&gt;YEAR(M2056), R2056*EXP($C$20/52)+(-MAX(Q$2:Q2056)*$C$19), R2056*EXP($C$20/52))</f>
        <v/>
      </c>
      <c r="S2057" s="73">
        <f>Q2057/-R2057</f>
        <v/>
      </c>
      <c r="T2057" s="67" t="n"/>
      <c r="U2057" s="67" t="n"/>
      <c r="V2057" s="67" t="n"/>
    </row>
    <row r="2058">
      <c r="B2058" s="27" t="n"/>
      <c r="C2058" s="4" t="n"/>
      <c r="D2058" s="4" t="n"/>
      <c r="H2058" s="104" t="n">
        <v>45712</v>
      </c>
      <c r="I2058" s="105" t="n">
        <v>20884.41015625</v>
      </c>
      <c r="J2058" s="106" t="n">
        <v>105.146652221679</v>
      </c>
      <c r="K2058" s="107">
        <f>K2057*(1+Tbill_YTM)^(1/52)</f>
        <v/>
      </c>
      <c r="L2058" s="67" t="n"/>
      <c r="M2058" s="104" t="n">
        <v>45712</v>
      </c>
      <c r="N2058" s="108">
        <f>N2057*($I2058/$I2057)</f>
        <v/>
      </c>
      <c r="O2058" s="108">
        <f t="array" ref="O2058">IF(YEAR(M2058)&lt;&gt;YEAR(M2057),IF(O2057&gt;INDEX(Table2xAcq.1[],_xlfn.AGGREGATE(15,6,(ROW(Tableyear1[])-ROW(INDEX(Tableyear1[],1,1))+1)/(YEAR(Tableyear1[])=YEAR(M2057)),1)),O2057-(O2057-INDEX(Table2xAcq.1[],_xlfn.AGGREGATE(15,6,(ROW(Tableyear1[])-ROW(INDEX(Tableyear1[],1,1))+1)/(YEAR(Tableyear1[])=YEAR(M2057)),1)))*$C$25,O2057+MAX($Q$2:Q2057)*$C$19),O2057)*($J2058/$J2057)</f>
        <v/>
      </c>
      <c r="P2058" s="108">
        <f t="array" ref="P2058">IF(YEAR(M2058)&lt;&gt;YEAR(M2057),IF(O2057&gt;INDEX(Table2xAcq.1[],_xlfn.AGGREGATE(15,6,(ROW(Tableyear1[])-ROW(INDEX(Tableyear1[],1,1))+1)/(YEAR(Tableyear1[])=YEAR(M2057)),1)),P2057+(O2057-INDEX(Table2xAcq.1[],_xlfn.AGGREGATE(15,6,(ROW(Tableyear1[])-ROW(INDEX(Tableyear1[],1,1))+1)/(YEAR(Tableyear1[])=YEAR(M2057)),1)))*$C$25,P2057-MAX($Q$2:Q2057)*$C$19),P2057)*(1+Tbill_YTM)^(1/52)</f>
        <v/>
      </c>
      <c r="Q2058" s="72">
        <f>SUM(N2058:P2058)</f>
        <v/>
      </c>
      <c r="R2058" s="72">
        <f>IF(YEAR(M2058)&lt;&gt;YEAR(M2057), R2057*EXP($C$20/52)+(-MAX(Q$2:Q2057)*$C$19), R2057*EXP($C$20/52))</f>
        <v/>
      </c>
      <c r="S2058" s="73">
        <f>Q2058/-R2058</f>
        <v/>
      </c>
      <c r="T2058" s="67" t="n"/>
      <c r="U2058" s="67" t="n"/>
      <c r="V2058" s="67" t="n"/>
    </row>
    <row r="2059">
      <c r="H2059" s="104" t="n">
        <v>45719</v>
      </c>
      <c r="I2059" s="105" t="n">
        <v>20201.369140625</v>
      </c>
      <c r="J2059" s="106" t="n">
        <v>98.22608947753901</v>
      </c>
      <c r="K2059" s="107">
        <f>K2058*(1+Tbill_YTM)^(1/52)</f>
        <v/>
      </c>
      <c r="L2059" s="67" t="n"/>
      <c r="M2059" s="104" t="n">
        <v>45719</v>
      </c>
      <c r="N2059" s="108">
        <f>N2058*($I2059/$I2058)</f>
        <v/>
      </c>
      <c r="O2059" s="108">
        <f t="array" ref="O2059">IF(YEAR(M2059)&lt;&gt;YEAR(M2058),IF(O2058&gt;INDEX(Table2xAcq.1[],_xlfn.AGGREGATE(15,6,(ROW(Tableyear1[])-ROW(INDEX(Tableyear1[],1,1))+1)/(YEAR(Tableyear1[])=YEAR(M2058)),1)),O2058-(O2058-INDEX(Table2xAcq.1[],_xlfn.AGGREGATE(15,6,(ROW(Tableyear1[])-ROW(INDEX(Tableyear1[],1,1))+1)/(YEAR(Tableyear1[])=YEAR(M2058)),1)))*$C$25,O2058+MAX($Q$2:Q2058)*$C$19),O2058)*($J2059/$J2058)</f>
        <v/>
      </c>
      <c r="P2059" s="108">
        <f t="array" ref="P2059">IF(YEAR(M2059)&lt;&gt;YEAR(M2058),IF(O2058&gt;INDEX(Table2xAcq.1[],_xlfn.AGGREGATE(15,6,(ROW(Tableyear1[])-ROW(INDEX(Tableyear1[],1,1))+1)/(YEAR(Tableyear1[])=YEAR(M2058)),1)),P2058+(O2058-INDEX(Table2xAcq.1[],_xlfn.AGGREGATE(15,6,(ROW(Tableyear1[])-ROW(INDEX(Tableyear1[],1,1))+1)/(YEAR(Tableyear1[])=YEAR(M2058)),1)))*$C$25,P2058-MAX($Q$2:Q2058)*$C$19),P2058)*(1+Tbill_YTM)^(1/52)</f>
        <v/>
      </c>
      <c r="Q2059" s="72">
        <f>SUM(N2059:P2059)</f>
        <v/>
      </c>
      <c r="R2059" s="72">
        <f>IF(YEAR(M2059)&lt;&gt;YEAR(M2058), R2058*EXP($C$20/52)+(-MAX(Q$2:Q2058)*$C$19), R2058*EXP($C$20/52))</f>
        <v/>
      </c>
      <c r="S2059" s="73">
        <f>Q2059/-R2059</f>
        <v/>
      </c>
      <c r="T2059" s="67" t="n"/>
      <c r="U2059" s="67" t="n"/>
      <c r="V2059" s="67" t="n"/>
    </row>
    <row r="2060">
      <c r="H2060" s="104" t="n">
        <v>45726</v>
      </c>
      <c r="I2060" s="105" t="n">
        <v>19704.640625</v>
      </c>
      <c r="J2060" s="106" t="n">
        <v>93.06312561035151</v>
      </c>
      <c r="K2060" s="107">
        <f>K2059*(1+Tbill_YTM)^(1/52)</f>
        <v/>
      </c>
      <c r="L2060" s="67" t="n"/>
      <c r="M2060" s="104" t="n">
        <v>45726</v>
      </c>
      <c r="N2060" s="108">
        <f>N2059*($I2060/$I2059)</f>
        <v/>
      </c>
      <c r="O2060" s="108">
        <f t="array" ref="O2060">IF(YEAR(M2060)&lt;&gt;YEAR(M2059),IF(O2059&gt;INDEX(Table2xAcq.1[],_xlfn.AGGREGATE(15,6,(ROW(Tableyear1[])-ROW(INDEX(Tableyear1[],1,1))+1)/(YEAR(Tableyear1[])=YEAR(M2059)),1)),O2059-(O2059-INDEX(Table2xAcq.1[],_xlfn.AGGREGATE(15,6,(ROW(Tableyear1[])-ROW(INDEX(Tableyear1[],1,1))+1)/(YEAR(Tableyear1[])=YEAR(M2059)),1)))*$C$25,O2059+MAX($Q$2:Q2059)*$C$19),O2059)*($J2060/$J2059)</f>
        <v/>
      </c>
      <c r="P2060" s="108">
        <f t="array" ref="P2060">IF(YEAR(M2060)&lt;&gt;YEAR(M2059),IF(O2059&gt;INDEX(Table2xAcq.1[],_xlfn.AGGREGATE(15,6,(ROW(Tableyear1[])-ROW(INDEX(Tableyear1[],1,1))+1)/(YEAR(Tableyear1[])=YEAR(M2059)),1)),P2059+(O2059-INDEX(Table2xAcq.1[],_xlfn.AGGREGATE(15,6,(ROW(Tableyear1[])-ROW(INDEX(Tableyear1[],1,1))+1)/(YEAR(Tableyear1[])=YEAR(M2059)),1)))*$C$25,P2059-MAX($Q$2:Q2059)*$C$19),P2059)*(1+Tbill_YTM)^(1/52)</f>
        <v/>
      </c>
      <c r="Q2060" s="72">
        <f>SUM(N2060:P2060)</f>
        <v/>
      </c>
      <c r="R2060" s="72">
        <f>IF(YEAR(M2060)&lt;&gt;YEAR(M2059), R2059*EXP($C$20/52)+(-MAX(Q$2:Q2059)*$C$19), R2059*EXP($C$20/52))</f>
        <v/>
      </c>
      <c r="S2060" s="73">
        <f>Q2060/-R2060</f>
        <v/>
      </c>
      <c r="T2060" s="67" t="n"/>
      <c r="U2060" s="67" t="n"/>
      <c r="V2060" s="67" t="n"/>
    </row>
    <row r="2061">
      <c r="H2061" s="104" t="n">
        <v>45733</v>
      </c>
      <c r="I2061" s="105" t="n">
        <v>19753.970703125</v>
      </c>
      <c r="J2061" s="106" t="n">
        <v>93.4326248168945</v>
      </c>
      <c r="K2061" s="107">
        <f>K2060*(1+Tbill_YTM)^(1/52)</f>
        <v/>
      </c>
      <c r="L2061" s="67" t="n"/>
      <c r="M2061" s="104" t="n">
        <v>45733</v>
      </c>
      <c r="N2061" s="108">
        <f>N2060*($I2061/$I2060)</f>
        <v/>
      </c>
      <c r="O2061" s="108">
        <f t="array" ref="O2061">IF(YEAR(M2061)&lt;&gt;YEAR(M2060),IF(O2060&gt;INDEX(Table2xAcq.1[],_xlfn.AGGREGATE(15,6,(ROW(Tableyear1[])-ROW(INDEX(Tableyear1[],1,1))+1)/(YEAR(Tableyear1[])=YEAR(M2060)),1)),O2060-(O2060-INDEX(Table2xAcq.1[],_xlfn.AGGREGATE(15,6,(ROW(Tableyear1[])-ROW(INDEX(Tableyear1[],1,1))+1)/(YEAR(Tableyear1[])=YEAR(M2060)),1)))*$C$25,O2060+MAX($Q$2:Q2060)*$C$19),O2060)*($J2061/$J2060)</f>
        <v/>
      </c>
      <c r="P2061" s="108">
        <f t="array" ref="P2061">IF(YEAR(M2061)&lt;&gt;YEAR(M2060),IF(O2060&gt;INDEX(Table2xAcq.1[],_xlfn.AGGREGATE(15,6,(ROW(Tableyear1[])-ROW(INDEX(Tableyear1[],1,1))+1)/(YEAR(Tableyear1[])=YEAR(M2060)),1)),P2060+(O2060-INDEX(Table2xAcq.1[],_xlfn.AGGREGATE(15,6,(ROW(Tableyear1[])-ROW(INDEX(Tableyear1[],1,1))+1)/(YEAR(Tableyear1[])=YEAR(M2060)),1)))*$C$25,P2060-MAX($Q$2:Q2060)*$C$19),P2060)*(1+Tbill_YTM)^(1/52)</f>
        <v/>
      </c>
      <c r="Q2061" s="72">
        <f>SUM(N2061:P2061)</f>
        <v/>
      </c>
      <c r="R2061" s="72">
        <f>IF(YEAR(M2061)&lt;&gt;YEAR(M2060), R2060*EXP($C$20/52)+(-MAX(Q$2:Q2060)*$C$19), R2060*EXP($C$20/52))</f>
        <v/>
      </c>
      <c r="S2061" s="73">
        <f>Q2061/-R2061</f>
        <v/>
      </c>
      <c r="T2061" s="67" t="n"/>
      <c r="U2061" s="67" t="n"/>
      <c r="V2061" s="67" t="n"/>
    </row>
    <row r="2062">
      <c r="H2062" s="104" t="n">
        <v>45740</v>
      </c>
      <c r="I2062" s="105" t="n">
        <v>19281.400390625</v>
      </c>
      <c r="J2062" s="106" t="n">
        <v>88.8189163208007</v>
      </c>
      <c r="K2062" s="107">
        <f>K2061*(1+Tbill_YTM)^(1/52)</f>
        <v/>
      </c>
      <c r="L2062" s="67" t="n"/>
      <c r="M2062" s="104" t="n">
        <v>45740</v>
      </c>
      <c r="N2062" s="108">
        <f>N2061*($I2062/$I2061)</f>
        <v/>
      </c>
      <c r="O2062" s="108">
        <f t="array" ref="O2062">IF(YEAR(M2062)&lt;&gt;YEAR(M2061),IF(O2061&gt;INDEX(Table2xAcq.1[],_xlfn.AGGREGATE(15,6,(ROW(Tableyear1[])-ROW(INDEX(Tableyear1[],1,1))+1)/(YEAR(Tableyear1[])=YEAR(M2061)),1)),O2061-(O2061-INDEX(Table2xAcq.1[],_xlfn.AGGREGATE(15,6,(ROW(Tableyear1[])-ROW(INDEX(Tableyear1[],1,1))+1)/(YEAR(Tableyear1[])=YEAR(M2061)),1)))*$C$25,O2061+MAX($Q$2:Q2061)*$C$19),O2061)*($J2062/$J2061)</f>
        <v/>
      </c>
      <c r="P2062" s="108">
        <f t="array" ref="P2062">IF(YEAR(M2062)&lt;&gt;YEAR(M2061),IF(O2061&gt;INDEX(Table2xAcq.1[],_xlfn.AGGREGATE(15,6,(ROW(Tableyear1[])-ROW(INDEX(Tableyear1[],1,1))+1)/(YEAR(Tableyear1[])=YEAR(M2061)),1)),P2061+(O2061-INDEX(Table2xAcq.1[],_xlfn.AGGREGATE(15,6,(ROW(Tableyear1[])-ROW(INDEX(Tableyear1[],1,1))+1)/(YEAR(Tableyear1[])=YEAR(M2061)),1)))*$C$25,P2061-MAX($Q$2:Q2061)*$C$19),P2061)*(1+Tbill_YTM)^(1/52)</f>
        <v/>
      </c>
      <c r="Q2062" s="72">
        <f>SUM(N2062:P2062)</f>
        <v/>
      </c>
      <c r="R2062" s="72">
        <f>IF(YEAR(M2062)&lt;&gt;YEAR(M2061), R2061*EXP($C$20/52)+(-MAX(Q$2:Q2061)*$C$19), R2061*EXP($C$20/52))</f>
        <v/>
      </c>
      <c r="S2062" s="73">
        <f>Q2062/-R2062</f>
        <v/>
      </c>
      <c r="T2062" s="67" t="n"/>
      <c r="U2062" s="67" t="n"/>
      <c r="V2062" s="67" t="n"/>
    </row>
    <row r="2063" ht="17.5" customHeight="1" s="15" thickBot="1">
      <c r="G2063" s="79" t="inlineStr">
        <is>
          <t>below 100WMA</t>
        </is>
      </c>
      <c r="H2063" s="120" t="n">
        <v>45747</v>
      </c>
      <c r="I2063" s="121" t="n">
        <v>17397.69921875</v>
      </c>
      <c r="J2063" s="106" t="n">
        <v>71.7311325073242</v>
      </c>
      <c r="K2063" s="107">
        <f>K2062*(1+Tbill_YTM)^(1/52)</f>
        <v/>
      </c>
      <c r="L2063" s="67" t="n"/>
      <c r="M2063" s="120" t="n">
        <v>45747</v>
      </c>
      <c r="N2063" s="108">
        <f>N2062*($I2063/$I2062)</f>
        <v/>
      </c>
      <c r="O2063" s="108">
        <f t="array" ref="O2063">IF(YEAR(M2063)&lt;&gt;YEAR(M2062),IF(O2062&gt;INDEX(Table2xAcq.1[],_xlfn.AGGREGATE(15,6,(ROW(Tableyear1[])-ROW(INDEX(Tableyear1[],1,1))+1)/(YEAR(Tableyear1[])=YEAR(M2062)),1)),O2062-(O2062-INDEX(Table2xAcq.1[],_xlfn.AGGREGATE(15,6,(ROW(Tableyear1[])-ROW(INDEX(Tableyear1[],1,1))+1)/(YEAR(Tableyear1[])=YEAR(M2062)),1)))*$C$25,O2062+MAX($Q$2:Q2062)*$C$19),O2062)*($J2063/$J2062)</f>
        <v/>
      </c>
      <c r="P2063" s="108">
        <f t="array" ref="P2063">IF(YEAR(M2063)&lt;&gt;YEAR(M2062),IF(O2062&gt;INDEX(Table2xAcq.1[],_xlfn.AGGREGATE(15,6,(ROW(Tableyear1[])-ROW(INDEX(Tableyear1[],1,1))+1)/(YEAR(Tableyear1[])=YEAR(M2062)),1)),P2062+(O2062-INDEX(Table2xAcq.1[],_xlfn.AGGREGATE(15,6,(ROW(Tableyear1[])-ROW(INDEX(Tableyear1[],1,1))+1)/(YEAR(Tableyear1[])=YEAR(M2062)),1)))*$C$25,P2062-MAX($Q$2:Q2062)*$C$19),P2062)*(1+Tbill_YTM)^(1/52)</f>
        <v/>
      </c>
      <c r="Q2063" s="72">
        <f>SUM(N2063:P2063)</f>
        <v/>
      </c>
      <c r="R2063" s="72">
        <f>IF(YEAR(M2063)&lt;&gt;YEAR(M2062), R2062*EXP($C$20/52)+(-MAX(Q$2:Q2062)*$C$19), R2062*EXP($C$20/52))</f>
        <v/>
      </c>
      <c r="S2063" s="73">
        <f>Q2063/-R2063</f>
        <v/>
      </c>
      <c r="T2063" s="67" t="n"/>
      <c r="U2063" s="67" t="n"/>
      <c r="V2063" s="67" t="n"/>
    </row>
    <row r="2064" ht="17.5" customHeight="1" s="15" thickBot="1">
      <c r="G2064" s="82" t="inlineStr">
        <is>
          <t>reclaimed 100WMA</t>
        </is>
      </c>
      <c r="H2064" s="122" t="n">
        <v>45754</v>
      </c>
      <c r="I2064" s="123" t="n">
        <v>18690.05078125</v>
      </c>
      <c r="J2064" s="106" t="n">
        <v>81.3205947875976</v>
      </c>
      <c r="K2064" s="107">
        <f>K2063*(1+Tbill_YTM)^(1/52)</f>
        <v/>
      </c>
      <c r="L2064" s="67" t="n"/>
      <c r="M2064" s="122" t="n">
        <v>45754</v>
      </c>
      <c r="N2064" s="108">
        <f>N2063*($I2064/$I2063)</f>
        <v/>
      </c>
      <c r="O2064" s="108">
        <f t="array" ref="O2064">IF(YEAR(M2064)&lt;&gt;YEAR(M2063),IF(O2063&gt;INDEX(Table2xAcq.1[],_xlfn.AGGREGATE(15,6,(ROW(Tableyear1[])-ROW(INDEX(Tableyear1[],1,1))+1)/(YEAR(Tableyear1[])=YEAR(M2063)),1)),O2063-(O2063-INDEX(Table2xAcq.1[],_xlfn.AGGREGATE(15,6,(ROW(Tableyear1[])-ROW(INDEX(Tableyear1[],1,1))+1)/(YEAR(Tableyear1[])=YEAR(M2063)),1)))*$C$25,O2063+MAX($Q$2:Q2063)*$C$19),O2063)*($J2064/$J2063)</f>
        <v/>
      </c>
      <c r="P2064" s="108">
        <f t="array" ref="P2064">IF(YEAR(M2064)&lt;&gt;YEAR(M2063),IF(O2063&gt;INDEX(Table2xAcq.1[],_xlfn.AGGREGATE(15,6,(ROW(Tableyear1[])-ROW(INDEX(Tableyear1[],1,1))+1)/(YEAR(Tableyear1[])=YEAR(M2063)),1)),P2063+(O2063-INDEX(Table2xAcq.1[],_xlfn.AGGREGATE(15,6,(ROW(Tableyear1[])-ROW(INDEX(Tableyear1[],1,1))+1)/(YEAR(Tableyear1[])=YEAR(M2063)),1)))*$C$25,P2063-MAX($Q$2:Q2063)*$C$19),P2063)*(1+Tbill_YTM)^(1/52)</f>
        <v/>
      </c>
      <c r="Q2064" s="72">
        <f>SUM(N2064:P2064)</f>
        <v/>
      </c>
      <c r="R2064" s="72">
        <f>IF(YEAR(M2064)&lt;&gt;YEAR(M2063), R2063*EXP($C$20/52)+(-MAX(Q$2:Q2063)*$C$19), R2063*EXP($C$20/52))</f>
        <v/>
      </c>
      <c r="S2064" s="73">
        <f>Q2064/-R2064</f>
        <v/>
      </c>
      <c r="T2064" s="67" t="n"/>
      <c r="U2064" s="67" t="n"/>
      <c r="V2064" s="67" t="n"/>
    </row>
    <row r="2065">
      <c r="H2065" s="104" t="n">
        <v>45761</v>
      </c>
      <c r="I2065" s="105" t="n">
        <v>18258.08984375</v>
      </c>
      <c r="J2065" s="106" t="n">
        <v>77.5547332763671</v>
      </c>
      <c r="K2065" s="107">
        <f>K2064*(1+Tbill_YTM)^(1/52)</f>
        <v/>
      </c>
      <c r="L2065" s="67" t="n"/>
      <c r="M2065" s="104" t="n">
        <v>45761</v>
      </c>
      <c r="N2065" s="108">
        <f>N2064*($I2065/$I2064)</f>
        <v/>
      </c>
      <c r="O2065" s="108">
        <f t="array" ref="O2065">IF(YEAR(M2065)&lt;&gt;YEAR(M2064),IF(O2064&gt;INDEX(Table2xAcq.1[],_xlfn.AGGREGATE(15,6,(ROW(Tableyear1[])-ROW(INDEX(Tableyear1[],1,1))+1)/(YEAR(Tableyear1[])=YEAR(M2064)),1)),O2064-(O2064-INDEX(Table2xAcq.1[],_xlfn.AGGREGATE(15,6,(ROW(Tableyear1[])-ROW(INDEX(Tableyear1[],1,1))+1)/(YEAR(Tableyear1[])=YEAR(M2064)),1)))*$C$25,O2064+MAX($Q$2:Q2064)*$C$19),O2064)*($J2065/$J2064)</f>
        <v/>
      </c>
      <c r="P2065" s="108">
        <f t="array" ref="P2065">IF(YEAR(M2065)&lt;&gt;YEAR(M2064),IF(O2064&gt;INDEX(Table2xAcq.1[],_xlfn.AGGREGATE(15,6,(ROW(Tableyear1[])-ROW(INDEX(Tableyear1[],1,1))+1)/(YEAR(Tableyear1[])=YEAR(M2064)),1)),P2064+(O2064-INDEX(Table2xAcq.1[],_xlfn.AGGREGATE(15,6,(ROW(Tableyear1[])-ROW(INDEX(Tableyear1[],1,1))+1)/(YEAR(Tableyear1[])=YEAR(M2064)),1)))*$C$25,P2064-MAX($Q$2:Q2064)*$C$19),P2064)*(1+Tbill_YTM)^(1/52)</f>
        <v/>
      </c>
      <c r="Q2065" s="72">
        <f>SUM(N2065:P2065)</f>
        <v/>
      </c>
      <c r="R2065" s="72">
        <f>IF(YEAR(M2065)&lt;&gt;YEAR(M2064), R2064*EXP($C$20/52)+(-MAX(Q$2:Q2064)*$C$19), R2064*EXP($C$20/52))</f>
        <v/>
      </c>
      <c r="S2065" s="73">
        <f>Q2065/-R2065</f>
        <v/>
      </c>
      <c r="T2065" s="67" t="n"/>
      <c r="U2065" s="67" t="n"/>
      <c r="V2065" s="67" t="n"/>
    </row>
    <row r="2066">
      <c r="H2066" s="104" t="n">
        <v>45768</v>
      </c>
      <c r="I2066" s="105" t="n">
        <v>19432.560546875</v>
      </c>
      <c r="J2066" s="106" t="n">
        <v>87.4638366699218</v>
      </c>
      <c r="K2066" s="107">
        <f>K2065*(1+Tbill_YTM)^(1/52)</f>
        <v/>
      </c>
      <c r="L2066" s="67" t="n"/>
      <c r="M2066" s="104" t="n">
        <v>45768</v>
      </c>
      <c r="N2066" s="108">
        <f>N2065*($I2066/$I2065)</f>
        <v/>
      </c>
      <c r="O2066" s="108">
        <f t="array" ref="O2066">IF(YEAR(M2066)&lt;&gt;YEAR(M2065),IF(O2065&gt;INDEX(Table2xAcq.1[],_xlfn.AGGREGATE(15,6,(ROW(Tableyear1[])-ROW(INDEX(Tableyear1[],1,1))+1)/(YEAR(Tableyear1[])=YEAR(M2065)),1)),O2065-(O2065-INDEX(Table2xAcq.1[],_xlfn.AGGREGATE(15,6,(ROW(Tableyear1[])-ROW(INDEX(Tableyear1[],1,1))+1)/(YEAR(Tableyear1[])=YEAR(M2065)),1)))*$C$25,O2065+MAX($Q$2:Q2065)*$C$19),O2065)*($J2066/$J2065)</f>
        <v/>
      </c>
      <c r="P2066" s="108">
        <f t="array" ref="P2066">IF(YEAR(M2066)&lt;&gt;YEAR(M2065),IF(O2065&gt;INDEX(Table2xAcq.1[],_xlfn.AGGREGATE(15,6,(ROW(Tableyear1[])-ROW(INDEX(Tableyear1[],1,1))+1)/(YEAR(Tableyear1[])=YEAR(M2065)),1)),P2065+(O2065-INDEX(Table2xAcq.1[],_xlfn.AGGREGATE(15,6,(ROW(Tableyear1[])-ROW(INDEX(Tableyear1[],1,1))+1)/(YEAR(Tableyear1[])=YEAR(M2065)),1)))*$C$25,P2065-MAX($Q$2:Q2065)*$C$19),P2065)*(1+Tbill_YTM)^(1/52)</f>
        <v/>
      </c>
      <c r="Q2066" s="72">
        <f>SUM(N2066:P2066)</f>
        <v/>
      </c>
      <c r="R2066" s="72">
        <f>IF(YEAR(M2066)&lt;&gt;YEAR(M2065), R2065*EXP($C$20/52)+(-MAX(Q$2:Q2065)*$C$19), R2065*EXP($C$20/52))</f>
        <v/>
      </c>
      <c r="S2066" s="73">
        <f>Q2066/-R2066</f>
        <v/>
      </c>
      <c r="T2066" s="67" t="n"/>
      <c r="U2066" s="67" t="n"/>
      <c r="V2066" s="67" t="n"/>
    </row>
    <row r="2067">
      <c r="H2067" s="104" t="n">
        <v>45775</v>
      </c>
      <c r="I2067" s="105" t="n">
        <v>20102.609375</v>
      </c>
      <c r="J2067" s="106" t="n">
        <v>93.43727111816401</v>
      </c>
      <c r="K2067" s="107">
        <f>K2066*(1+Tbill_YTM)^(1/52)</f>
        <v/>
      </c>
      <c r="L2067" s="67" t="n"/>
      <c r="M2067" s="104" t="n">
        <v>45775</v>
      </c>
      <c r="N2067" s="108">
        <f>N2066*($I2067/$I2066)</f>
        <v/>
      </c>
      <c r="O2067" s="108">
        <f t="array" ref="O2067">IF(YEAR(M2067)&lt;&gt;YEAR(M2066),IF(O2066&gt;INDEX(Table2xAcq.1[],_xlfn.AGGREGATE(15,6,(ROW(Tableyear1[])-ROW(INDEX(Tableyear1[],1,1))+1)/(YEAR(Tableyear1[])=YEAR(M2066)),1)),O2066-(O2066-INDEX(Table2xAcq.1[],_xlfn.AGGREGATE(15,6,(ROW(Tableyear1[])-ROW(INDEX(Tableyear1[],1,1))+1)/(YEAR(Tableyear1[])=YEAR(M2066)),1)))*$C$25,O2066+MAX($Q$2:Q2066)*$C$19),O2066)*($J2067/$J2066)</f>
        <v/>
      </c>
      <c r="P2067" s="108">
        <f t="array" ref="P2067">IF(YEAR(M2067)&lt;&gt;YEAR(M2066),IF(O2066&gt;INDEX(Table2xAcq.1[],_xlfn.AGGREGATE(15,6,(ROW(Tableyear1[])-ROW(INDEX(Tableyear1[],1,1))+1)/(YEAR(Tableyear1[])=YEAR(M2066)),1)),P2066+(O2066-INDEX(Table2xAcq.1[],_xlfn.AGGREGATE(15,6,(ROW(Tableyear1[])-ROW(INDEX(Tableyear1[],1,1))+1)/(YEAR(Tableyear1[])=YEAR(M2066)),1)))*$C$25,P2066-MAX($Q$2:Q2066)*$C$19),P2066)*(1+Tbill_YTM)^(1/52)</f>
        <v/>
      </c>
      <c r="Q2067" s="72">
        <f>SUM(N2067:P2067)</f>
        <v/>
      </c>
      <c r="R2067" s="72">
        <f>IF(YEAR(M2067)&lt;&gt;YEAR(M2066), R2066*EXP($C$20/52)+(-MAX(Q$2:Q2066)*$C$19), R2066*EXP($C$20/52))</f>
        <v/>
      </c>
      <c r="S2067" s="73">
        <f>Q2067/-R2067</f>
        <v/>
      </c>
      <c r="T2067" s="67" t="n"/>
      <c r="U2067" s="67" t="n"/>
      <c r="V2067" s="67" t="n"/>
    </row>
    <row r="2068">
      <c r="H2068" s="104" t="n">
        <v>45782</v>
      </c>
      <c r="I2068" s="105" t="n">
        <v>20061.44921875</v>
      </c>
      <c r="J2068" s="106" t="n">
        <v>92.977783203125</v>
      </c>
      <c r="K2068" s="107">
        <f>K2067*(1+Tbill_YTM)^(1/52)</f>
        <v/>
      </c>
      <c r="L2068" s="67" t="n"/>
      <c r="M2068" s="104" t="n">
        <v>45782</v>
      </c>
      <c r="N2068" s="108">
        <f>N2067*($I2068/$I2067)</f>
        <v/>
      </c>
      <c r="O2068" s="108">
        <f t="array" ref="O2068">IF(YEAR(M2068)&lt;&gt;YEAR(M2067),IF(O2067&gt;INDEX(Table2xAcq.1[],_xlfn.AGGREGATE(15,6,(ROW(Tableyear1[])-ROW(INDEX(Tableyear1[],1,1))+1)/(YEAR(Tableyear1[])=YEAR(M2067)),1)),O2067-(O2067-INDEX(Table2xAcq.1[],_xlfn.AGGREGATE(15,6,(ROW(Tableyear1[])-ROW(INDEX(Tableyear1[],1,1))+1)/(YEAR(Tableyear1[])=YEAR(M2067)),1)))*$C$25,O2067+MAX($Q$2:Q2067)*$C$19),O2067)*($J2068/$J2067)</f>
        <v/>
      </c>
      <c r="P2068" s="108">
        <f t="array" ref="P2068">IF(YEAR(M2068)&lt;&gt;YEAR(M2067),IF(O2067&gt;INDEX(Table2xAcq.1[],_xlfn.AGGREGATE(15,6,(ROW(Tableyear1[])-ROW(INDEX(Tableyear1[],1,1))+1)/(YEAR(Tableyear1[])=YEAR(M2067)),1)),P2067+(O2067-INDEX(Table2xAcq.1[],_xlfn.AGGREGATE(15,6,(ROW(Tableyear1[])-ROW(INDEX(Tableyear1[],1,1))+1)/(YEAR(Tableyear1[])=YEAR(M2067)),1)))*$C$25,P2067-MAX($Q$2:Q2067)*$C$19),P2067)*(1+Tbill_YTM)^(1/52)</f>
        <v/>
      </c>
      <c r="Q2068" s="72">
        <f>SUM(N2068:P2068)</f>
        <v/>
      </c>
      <c r="R2068" s="72">
        <f>IF(YEAR(M2068)&lt;&gt;YEAR(M2067), R2067*EXP($C$20/52)+(-MAX(Q$2:Q2067)*$C$19), R2067*EXP($C$20/52))</f>
        <v/>
      </c>
      <c r="S2068" s="73">
        <f>Q2068/-R2068</f>
        <v/>
      </c>
      <c r="T2068" s="67" t="n"/>
      <c r="U2068" s="67" t="n"/>
      <c r="V2068" s="67" t="n"/>
    </row>
    <row r="2069">
      <c r="H2069" s="104" t="n">
        <v>45789</v>
      </c>
      <c r="I2069" s="105" t="n">
        <v>21427.939453125</v>
      </c>
      <c r="J2069" s="106" t="n">
        <v>105.943519592285</v>
      </c>
      <c r="K2069" s="107">
        <f>K2068*(1+Tbill_YTM)^(1/52)</f>
        <v/>
      </c>
      <c r="L2069" s="67" t="n"/>
      <c r="M2069" s="104" t="n">
        <v>45789</v>
      </c>
      <c r="N2069" s="108">
        <f>N2068*($I2069/$I2068)</f>
        <v/>
      </c>
      <c r="O2069" s="108">
        <f t="array" ref="O2069">IF(YEAR(M2069)&lt;&gt;YEAR(M2068),IF(O2068&gt;INDEX(Table2xAcq.1[],_xlfn.AGGREGATE(15,6,(ROW(Tableyear1[])-ROW(INDEX(Tableyear1[],1,1))+1)/(YEAR(Tableyear1[])=YEAR(M2068)),1)),O2068-(O2068-INDEX(Table2xAcq.1[],_xlfn.AGGREGATE(15,6,(ROW(Tableyear1[])-ROW(INDEX(Tableyear1[],1,1))+1)/(YEAR(Tableyear1[])=YEAR(M2068)),1)))*$C$25,O2068+MAX($Q$2:Q2068)*$C$19),O2068)*($J2069/$J2068)</f>
        <v/>
      </c>
      <c r="P2069" s="108">
        <f t="array" ref="P2069">IF(YEAR(M2069)&lt;&gt;YEAR(M2068),IF(O2068&gt;INDEX(Table2xAcq.1[],_xlfn.AGGREGATE(15,6,(ROW(Tableyear1[])-ROW(INDEX(Tableyear1[],1,1))+1)/(YEAR(Tableyear1[])=YEAR(M2068)),1)),P2068+(O2068-INDEX(Table2xAcq.1[],_xlfn.AGGREGATE(15,6,(ROW(Tableyear1[])-ROW(INDEX(Tableyear1[],1,1))+1)/(YEAR(Tableyear1[])=YEAR(M2068)),1)))*$C$25,P2068-MAX($Q$2:Q2068)*$C$19),P2068)*(1+Tbill_YTM)^(1/52)</f>
        <v/>
      </c>
      <c r="Q2069" s="72">
        <f>SUM(N2069:P2069)</f>
        <v/>
      </c>
      <c r="R2069" s="72">
        <f>IF(YEAR(M2069)&lt;&gt;YEAR(M2068), R2068*EXP($C$20/52)+(-MAX(Q$2:Q2068)*$C$19), R2068*EXP($C$20/52))</f>
        <v/>
      </c>
      <c r="S2069" s="73">
        <f>Q2069/-R2069</f>
        <v/>
      </c>
      <c r="T2069" s="67" t="n"/>
      <c r="U2069" s="67" t="n"/>
      <c r="V2069" s="67" t="n"/>
    </row>
    <row r="2070">
      <c r="H2070" s="104" t="n">
        <v>45796</v>
      </c>
      <c r="I2070" s="105" t="n">
        <v>20915.66015625</v>
      </c>
      <c r="J2070" s="106" t="n">
        <v>100.829147338867</v>
      </c>
      <c r="K2070" s="107">
        <f>K2069*(1+Tbill_YTM)^(1/52)</f>
        <v/>
      </c>
      <c r="L2070" s="67" t="n"/>
      <c r="M2070" s="104" t="n">
        <v>45796</v>
      </c>
      <c r="N2070" s="108">
        <f>N2069*($I2070/$I2069)</f>
        <v/>
      </c>
      <c r="O2070" s="108">
        <f t="array" ref="O2070">IF(YEAR(M2070)&lt;&gt;YEAR(M2069),IF(O2069&gt;INDEX(Table2xAcq.1[],_xlfn.AGGREGATE(15,6,(ROW(Tableyear1[])-ROW(INDEX(Tableyear1[],1,1))+1)/(YEAR(Tableyear1[])=YEAR(M2069)),1)),O2069-(O2069-INDEX(Table2xAcq.1[],_xlfn.AGGREGATE(15,6,(ROW(Tableyear1[])-ROW(INDEX(Tableyear1[],1,1))+1)/(YEAR(Tableyear1[])=YEAR(M2069)),1)))*$C$25,O2069+MAX($Q$2:Q2069)*$C$19),O2069)*($J2070/$J2069)</f>
        <v/>
      </c>
      <c r="P2070" s="108">
        <f t="array" ref="P2070">IF(YEAR(M2070)&lt;&gt;YEAR(M2069),IF(O2069&gt;INDEX(Table2xAcq.1[],_xlfn.AGGREGATE(15,6,(ROW(Tableyear1[])-ROW(INDEX(Tableyear1[],1,1))+1)/(YEAR(Tableyear1[])=YEAR(M2069)),1)),P2069+(O2069-INDEX(Table2xAcq.1[],_xlfn.AGGREGATE(15,6,(ROW(Tableyear1[])-ROW(INDEX(Tableyear1[],1,1))+1)/(YEAR(Tableyear1[])=YEAR(M2069)),1)))*$C$25,P2069-MAX($Q$2:Q2069)*$C$19),P2069)*(1+Tbill_YTM)^(1/52)</f>
        <v/>
      </c>
      <c r="Q2070" s="72">
        <f>SUM(N2070:P2070)</f>
        <v/>
      </c>
      <c r="R2070" s="72">
        <f>IF(YEAR(M2070)&lt;&gt;YEAR(M2069), R2069*EXP($C$20/52)+(-MAX(Q$2:Q2069)*$C$19), R2069*EXP($C$20/52))</f>
        <v/>
      </c>
      <c r="S2070" s="73">
        <f>Q2070/-R2070</f>
        <v/>
      </c>
      <c r="T2070" s="67" t="n"/>
      <c r="U2070" s="67" t="n"/>
      <c r="V2070" s="67" t="n"/>
    </row>
    <row r="2071">
      <c r="H2071" s="104" t="n">
        <v>45803</v>
      </c>
      <c r="I2071" s="105" t="n">
        <v>21340.990234375</v>
      </c>
      <c r="J2071" s="106" t="n">
        <v>104.614990234375</v>
      </c>
      <c r="K2071" s="107">
        <f>K2070*(1+Tbill_YTM)^(1/52)</f>
        <v/>
      </c>
      <c r="L2071" s="67" t="n"/>
      <c r="M2071" s="104" t="n">
        <v>45803</v>
      </c>
      <c r="N2071" s="108">
        <f>N2070*($I2071/$I2070)</f>
        <v/>
      </c>
      <c r="O2071" s="108">
        <f t="array" ref="O2071">IF(YEAR(M2071)&lt;&gt;YEAR(M2070),IF(O2070&gt;INDEX(Table2xAcq.1[],_xlfn.AGGREGATE(15,6,(ROW(Tableyear1[])-ROW(INDEX(Tableyear1[],1,1))+1)/(YEAR(Tableyear1[])=YEAR(M2070)),1)),O2070-(O2070-INDEX(Table2xAcq.1[],_xlfn.AGGREGATE(15,6,(ROW(Tableyear1[])-ROW(INDEX(Tableyear1[],1,1))+1)/(YEAR(Tableyear1[])=YEAR(M2070)),1)))*$C$25,O2070+MAX($Q$2:Q2070)*$C$19),O2070)*($J2071/$J2070)</f>
        <v/>
      </c>
      <c r="P2071" s="108">
        <f t="array" ref="P2071">IF(YEAR(M2071)&lt;&gt;YEAR(M2070),IF(O2070&gt;INDEX(Table2xAcq.1[],_xlfn.AGGREGATE(15,6,(ROW(Tableyear1[])-ROW(INDEX(Tableyear1[],1,1))+1)/(YEAR(Tableyear1[])=YEAR(M2070)),1)),P2070+(O2070-INDEX(Table2xAcq.1[],_xlfn.AGGREGATE(15,6,(ROW(Tableyear1[])-ROW(INDEX(Tableyear1[],1,1))+1)/(YEAR(Tableyear1[])=YEAR(M2070)),1)))*$C$25,P2070-MAX($Q$2:Q2070)*$C$19),P2070)*(1+Tbill_YTM)^(1/52)</f>
        <v/>
      </c>
      <c r="Q2071" s="72">
        <f>SUM(N2071:P2071)</f>
        <v/>
      </c>
      <c r="R2071" s="72">
        <f>IF(YEAR(M2071)&lt;&gt;YEAR(M2070), R2070*EXP($C$20/52)+(-MAX(Q$2:Q2070)*$C$19), R2070*EXP($C$20/52))</f>
        <v/>
      </c>
      <c r="S2071" s="73">
        <f>Q2071/-R2071</f>
        <v/>
      </c>
      <c r="T2071" s="67" t="n"/>
      <c r="U2071" s="67" t="n"/>
      <c r="V2071" s="67" t="n"/>
    </row>
    <row r="2072">
      <c r="H2072" s="104" t="n">
        <v>45810</v>
      </c>
      <c r="I2072" s="105" t="n">
        <v>21761.7890625</v>
      </c>
      <c r="J2072" s="106" t="n">
        <v>108.830345153808</v>
      </c>
      <c r="K2072" s="107">
        <f>K2071*(1+Tbill_YTM)^(1/52)</f>
        <v/>
      </c>
      <c r="L2072" s="67" t="n"/>
      <c r="M2072" s="104" t="n">
        <v>45810</v>
      </c>
      <c r="N2072" s="108">
        <f>N2071*($I2072/$I2071)</f>
        <v/>
      </c>
      <c r="O2072" s="108">
        <f t="array" ref="O2072">IF(YEAR(M2072)&lt;&gt;YEAR(M2071),IF(O2071&gt;INDEX(Table2xAcq.1[],_xlfn.AGGREGATE(15,6,(ROW(Tableyear1[])-ROW(INDEX(Tableyear1[],1,1))+1)/(YEAR(Tableyear1[])=YEAR(M2071)),1)),O2071-(O2071-INDEX(Table2xAcq.1[],_xlfn.AGGREGATE(15,6,(ROW(Tableyear1[])-ROW(INDEX(Tableyear1[],1,1))+1)/(YEAR(Tableyear1[])=YEAR(M2071)),1)))*$C$25,O2071+MAX($Q$2:Q2071)*$C$19),O2071)*($J2072/$J2071)</f>
        <v/>
      </c>
      <c r="P2072" s="108">
        <f t="array" ref="P2072">IF(YEAR(M2072)&lt;&gt;YEAR(M2071),IF(O2071&gt;INDEX(Table2xAcq.1[],_xlfn.AGGREGATE(15,6,(ROW(Tableyear1[])-ROW(INDEX(Tableyear1[],1,1))+1)/(YEAR(Tableyear1[])=YEAR(M2071)),1)),P2071+(O2071-INDEX(Table2xAcq.1[],_xlfn.AGGREGATE(15,6,(ROW(Tableyear1[])-ROW(INDEX(Tableyear1[],1,1))+1)/(YEAR(Tableyear1[])=YEAR(M2071)),1)))*$C$25,P2071-MAX($Q$2:Q2071)*$C$19),P2071)*(1+Tbill_YTM)^(1/52)</f>
        <v/>
      </c>
      <c r="Q2072" s="72">
        <f>SUM(N2072:P2072)</f>
        <v/>
      </c>
      <c r="R2072" s="72">
        <f>IF(YEAR(M2072)&lt;&gt;YEAR(M2071), R2071*EXP($C$20/52)+(-MAX(Q$2:Q2071)*$C$19), R2071*EXP($C$20/52))</f>
        <v/>
      </c>
      <c r="S2072" s="73">
        <f>Q2072/-R2072</f>
        <v/>
      </c>
      <c r="T2072" s="67" t="n"/>
      <c r="U2072" s="67" t="n"/>
      <c r="V2072" s="67" t="n"/>
    </row>
    <row r="2073">
      <c r="H2073" s="104" t="n">
        <v>45817</v>
      </c>
      <c r="I2073" s="105" t="n">
        <v>21631.0390625</v>
      </c>
      <c r="J2073" s="106" t="n">
        <v>107.491821289062</v>
      </c>
      <c r="K2073" s="107">
        <f>K2072*(1+Tbill_YTM)^(1/52)</f>
        <v/>
      </c>
      <c r="L2073" s="67" t="n"/>
      <c r="M2073" s="104" t="n">
        <v>45817</v>
      </c>
      <c r="N2073" s="108">
        <f>N2072*($I2073/$I2072)</f>
        <v/>
      </c>
      <c r="O2073" s="108">
        <f t="array" ref="O2073">IF(YEAR(M2073)&lt;&gt;YEAR(M2072),IF(O2072&gt;INDEX(Table2xAcq.1[],_xlfn.AGGREGATE(15,6,(ROW(Tableyear1[])-ROW(INDEX(Tableyear1[],1,1))+1)/(YEAR(Tableyear1[])=YEAR(M2072)),1)),O2072-(O2072-INDEX(Table2xAcq.1[],_xlfn.AGGREGATE(15,6,(ROW(Tableyear1[])-ROW(INDEX(Tableyear1[],1,1))+1)/(YEAR(Tableyear1[])=YEAR(M2072)),1)))*$C$25,O2072+MAX($Q$2:Q2072)*$C$19),O2072)*($J2073/$J2072)</f>
        <v/>
      </c>
      <c r="P2073" s="108">
        <f t="array" ref="P2073">IF(YEAR(M2073)&lt;&gt;YEAR(M2072),IF(O2072&gt;INDEX(Table2xAcq.1[],_xlfn.AGGREGATE(15,6,(ROW(Tableyear1[])-ROW(INDEX(Tableyear1[],1,1))+1)/(YEAR(Tableyear1[])=YEAR(M2072)),1)),P2072+(O2072-INDEX(Table2xAcq.1[],_xlfn.AGGREGATE(15,6,(ROW(Tableyear1[])-ROW(INDEX(Tableyear1[],1,1))+1)/(YEAR(Tableyear1[])=YEAR(M2072)),1)))*$C$25,P2072-MAX($Q$2:Q2072)*$C$19),P2072)*(1+Tbill_YTM)^(1/52)</f>
        <v/>
      </c>
      <c r="Q2073" s="72">
        <f>SUM(N2073:P2073)</f>
        <v/>
      </c>
      <c r="R2073" s="72">
        <f>IF(YEAR(M2073)&lt;&gt;YEAR(M2072), R2072*EXP($C$20/52)+(-MAX(Q$2:Q2072)*$C$19), R2072*EXP($C$20/52))</f>
        <v/>
      </c>
      <c r="S2073" s="73">
        <f>Q2073/-R2073</f>
        <v/>
      </c>
      <c r="T2073" s="67" t="n"/>
      <c r="U2073" s="67" t="n"/>
      <c r="V2073" s="67" t="n"/>
    </row>
    <row r="2074">
      <c r="H2074" s="104" t="n">
        <v>45824</v>
      </c>
      <c r="I2074" s="105" t="n">
        <v>21626.390625</v>
      </c>
      <c r="J2074" s="106" t="n">
        <v>107.232101440429</v>
      </c>
      <c r="K2074" s="107">
        <f>K2073*(1+Tbill_YTM)^(1/52)</f>
        <v/>
      </c>
      <c r="L2074" s="67" t="n"/>
      <c r="M2074" s="104" t="n">
        <v>45824</v>
      </c>
      <c r="N2074" s="108">
        <f>N2073*($I2074/$I2073)</f>
        <v/>
      </c>
      <c r="O2074" s="108">
        <f t="array" ref="O2074">IF(YEAR(M2074)&lt;&gt;YEAR(M2073),IF(O2073&gt;INDEX(Table2xAcq.1[],_xlfn.AGGREGATE(15,6,(ROW(Tableyear1[])-ROW(INDEX(Tableyear1[],1,1))+1)/(YEAR(Tableyear1[])=YEAR(M2073)),1)),O2073-(O2073-INDEX(Table2xAcq.1[],_xlfn.AGGREGATE(15,6,(ROW(Tableyear1[])-ROW(INDEX(Tableyear1[],1,1))+1)/(YEAR(Tableyear1[])=YEAR(M2073)),1)))*$C$25,O2073+MAX($Q$2:Q2073)*$C$19),O2073)*($J2074/$J2073)</f>
        <v/>
      </c>
      <c r="P2074" s="108">
        <f t="array" ref="P2074">IF(YEAR(M2074)&lt;&gt;YEAR(M2073),IF(O2073&gt;INDEX(Table2xAcq.1[],_xlfn.AGGREGATE(15,6,(ROW(Tableyear1[])-ROW(INDEX(Tableyear1[],1,1))+1)/(YEAR(Tableyear1[])=YEAR(M2073)),1)),P2073+(O2073-INDEX(Table2xAcq.1[],_xlfn.AGGREGATE(15,6,(ROW(Tableyear1[])-ROW(INDEX(Tableyear1[],1,1))+1)/(YEAR(Tableyear1[])=YEAR(M2073)),1)))*$C$25,P2073-MAX($Q$2:Q2073)*$C$19),P2073)*(1+Tbill_YTM)^(1/52)</f>
        <v/>
      </c>
      <c r="Q2074" s="72">
        <f>SUM(N2074:P2074)</f>
        <v/>
      </c>
      <c r="R2074" s="72">
        <f>IF(YEAR(M2074)&lt;&gt;YEAR(M2073), R2073*EXP($C$20/52)+(-MAX(Q$2:Q2073)*$C$19), R2073*EXP($C$20/52))</f>
        <v/>
      </c>
      <c r="S2074" s="73">
        <f>Q2074/-R2074</f>
        <v/>
      </c>
      <c r="T2074" s="67" t="n"/>
      <c r="U2074" s="67" t="n"/>
      <c r="V2074" s="67" t="n"/>
    </row>
    <row r="2075" ht="17.5" customHeight="1" s="15" thickBot="1">
      <c r="G2075" s="85" t="inlineStr">
        <is>
          <t>Full recovery</t>
        </is>
      </c>
      <c r="H2075" s="124" t="n">
        <v>45831</v>
      </c>
      <c r="I2075" s="125" t="n">
        <v>22534.19921875</v>
      </c>
      <c r="J2075" s="106" t="n">
        <v>116.102355957031</v>
      </c>
      <c r="K2075" s="107">
        <f>K2074*(1+Tbill_YTM)^(1/52)</f>
        <v/>
      </c>
      <c r="L2075" s="67" t="n"/>
      <c r="M2075" s="124" t="n">
        <v>45831</v>
      </c>
      <c r="N2075" s="108">
        <f>N2074*($I2075/$I2074)</f>
        <v/>
      </c>
      <c r="O2075" s="108">
        <f t="array" ref="O2075">IF(YEAR(M2075)&lt;&gt;YEAR(M2074),IF(O2074&gt;INDEX(Table2xAcq.1[],_xlfn.AGGREGATE(15,6,(ROW(Tableyear1[])-ROW(INDEX(Tableyear1[],1,1))+1)/(YEAR(Tableyear1[])=YEAR(M2074)),1)),O2074-(O2074-INDEX(Table2xAcq.1[],_xlfn.AGGREGATE(15,6,(ROW(Tableyear1[])-ROW(INDEX(Tableyear1[],1,1))+1)/(YEAR(Tableyear1[])=YEAR(M2074)),1)))*$C$25,O2074+MAX($Q$2:Q2074)*$C$19),O2074)*($J2075/$J2074)</f>
        <v/>
      </c>
      <c r="P2075" s="108">
        <f t="array" ref="P2075">IF(YEAR(M2075)&lt;&gt;YEAR(M2074),IF(O2074&gt;INDEX(Table2xAcq.1[],_xlfn.AGGREGATE(15,6,(ROW(Tableyear1[])-ROW(INDEX(Tableyear1[],1,1))+1)/(YEAR(Tableyear1[])=YEAR(M2074)),1)),P2074+(O2074-INDEX(Table2xAcq.1[],_xlfn.AGGREGATE(15,6,(ROW(Tableyear1[])-ROW(INDEX(Tableyear1[],1,1))+1)/(YEAR(Tableyear1[])=YEAR(M2074)),1)))*$C$25,P2074-MAX($Q$2:Q2074)*$C$19),P2074)*(1+Tbill_YTM)^(1/52)</f>
        <v/>
      </c>
      <c r="Q2075" s="72">
        <f>SUM(N2075:P2075)</f>
        <v/>
      </c>
      <c r="R2075" s="72">
        <f>IF(YEAR(M2075)&lt;&gt;YEAR(M2074), R2074*EXP($C$20/52)+(-MAX(Q$2:Q2074)*$C$19), R2074*EXP($C$20/52))</f>
        <v/>
      </c>
      <c r="S2075" s="73">
        <f>Q2075/-R2075</f>
        <v/>
      </c>
      <c r="T2075" s="67" t="n"/>
      <c r="U2075" s="67" t="n"/>
      <c r="V2075" s="67" t="n"/>
    </row>
    <row r="2076">
      <c r="H2076" s="104" t="n">
        <v>45838</v>
      </c>
      <c r="I2076" s="105" t="n">
        <v>22866.970703125</v>
      </c>
      <c r="J2076" s="106" t="n">
        <v>119.489997863769</v>
      </c>
      <c r="K2076" s="107">
        <f>K2075*(1+Tbill_YTM)^(1/52)</f>
        <v/>
      </c>
      <c r="L2076" s="67" t="n"/>
      <c r="M2076" s="104" t="n">
        <v>45838</v>
      </c>
      <c r="N2076" s="108">
        <f>N2075*($I2076/$I2075)</f>
        <v/>
      </c>
      <c r="O2076" s="108">
        <f t="array" ref="O2076">IF(YEAR(M2076)&lt;&gt;YEAR(M2075),IF(O2075&gt;INDEX(Table2xAcq.1[],_xlfn.AGGREGATE(15,6,(ROW(Tableyear1[])-ROW(INDEX(Tableyear1[],1,1))+1)/(YEAR(Tableyear1[])=YEAR(M2075)),1)),O2075-(O2075-INDEX(Table2xAcq.1[],_xlfn.AGGREGATE(15,6,(ROW(Tableyear1[])-ROW(INDEX(Tableyear1[],1,1))+1)/(YEAR(Tableyear1[])=YEAR(M2075)),1)))*$C$25,O2075+MAX($Q$2:Q2075)*$C$19),O2075)*($J2076/$J2075)</f>
        <v/>
      </c>
      <c r="P2076" s="108">
        <f t="array" ref="P2076">IF(YEAR(M2076)&lt;&gt;YEAR(M2075),IF(O2075&gt;INDEX(Table2xAcq.1[],_xlfn.AGGREGATE(15,6,(ROW(Tableyear1[])-ROW(INDEX(Tableyear1[],1,1))+1)/(YEAR(Tableyear1[])=YEAR(M2075)),1)),P2075+(O2075-INDEX(Table2xAcq.1[],_xlfn.AGGREGATE(15,6,(ROW(Tableyear1[])-ROW(INDEX(Tableyear1[],1,1))+1)/(YEAR(Tableyear1[])=YEAR(M2075)),1)))*$C$25,P2075-MAX($Q$2:Q2075)*$C$19),P2075)*(1+Tbill_YTM)^(1/52)</f>
        <v/>
      </c>
      <c r="Q2076" s="72">
        <f>SUM(N2076:P2076)</f>
        <v/>
      </c>
      <c r="R2076" s="72">
        <f>IF(YEAR(M2076)&lt;&gt;YEAR(M2075), R2075*EXP($C$20/52)+(-MAX(Q$2:Q2075)*$C$19), R2075*EXP($C$20/52))</f>
        <v/>
      </c>
      <c r="S2076" s="73">
        <f>Q2076/-R2076</f>
        <v/>
      </c>
      <c r="T2076" s="67" t="n"/>
      <c r="U2076" s="67" t="n"/>
      <c r="V2076" s="67" t="n"/>
    </row>
    <row r="2077">
      <c r="H2077" s="104" t="n">
        <v>45845</v>
      </c>
      <c r="I2077" s="105" t="n">
        <v>22780.599609375</v>
      </c>
      <c r="J2077" s="106" t="n">
        <v>118.5</v>
      </c>
      <c r="K2077" s="107">
        <f>K2076*(1+Tbill_YTM)^(1/52)</f>
        <v/>
      </c>
      <c r="L2077" s="67" t="n"/>
      <c r="M2077" s="104" t="n">
        <v>45845</v>
      </c>
      <c r="N2077" s="108">
        <f>N2076*($I2077/$I2076)</f>
        <v/>
      </c>
      <c r="O2077" s="108">
        <f t="array" ref="O2077">IF(YEAR(M2077)&lt;&gt;YEAR(M2076),IF(O2076&gt;INDEX(Table2xAcq.1[],_xlfn.AGGREGATE(15,6,(ROW(Tableyear1[])-ROW(INDEX(Tableyear1[],1,1))+1)/(YEAR(Tableyear1[])=YEAR(M2076)),1)),O2076-(O2076-INDEX(Table2xAcq.1[],_xlfn.AGGREGATE(15,6,(ROW(Tableyear1[])-ROW(INDEX(Tableyear1[],1,1))+1)/(YEAR(Tableyear1[])=YEAR(M2076)),1)))*$C$25,O2076+MAX($Q$2:Q2076)*$C$19),O2076)*($J2077/$J2076)</f>
        <v/>
      </c>
      <c r="P2077" s="108">
        <f t="array" ref="P2077">IF(YEAR(M2077)&lt;&gt;YEAR(M2076),IF(O2076&gt;INDEX(Table2xAcq.1[],_xlfn.AGGREGATE(15,6,(ROW(Tableyear1[])-ROW(INDEX(Tableyear1[],1,1))+1)/(YEAR(Tableyear1[])=YEAR(M2076)),1)),P2076+(O2076-INDEX(Table2xAcq.1[],_xlfn.AGGREGATE(15,6,(ROW(Tableyear1[])-ROW(INDEX(Tableyear1[],1,1))+1)/(YEAR(Tableyear1[])=YEAR(M2076)),1)))*$C$25,P2076-MAX($Q$2:Q2076)*$C$19),P2076)*(1+Tbill_YTM)^(1/52)</f>
        <v/>
      </c>
      <c r="Q2077" s="72">
        <f>SUM(N2077:P2077)</f>
        <v/>
      </c>
      <c r="R2077" s="72">
        <f>IF(YEAR(M2077)&lt;&gt;YEAR(M2076), R2076*EXP($C$20/52)+(-MAX(Q$2:Q2076)*$C$19), R2076*EXP($C$20/52))</f>
        <v/>
      </c>
      <c r="S2077" s="73">
        <f>Q2077/-R2077</f>
        <v/>
      </c>
      <c r="T2077" s="67" t="n"/>
      <c r="U2077" s="67" t="n"/>
      <c r="V2077" s="67" t="n"/>
    </row>
    <row r="2078" ht="17.5" customHeight="1" s="15">
      <c r="A2078" s="4" t="n"/>
      <c r="G2078" s="110" t="inlineStr">
        <is>
          <t>year-end</t>
        </is>
      </c>
      <c r="H2078" s="111" t="n">
        <v>45852</v>
      </c>
      <c r="I2078" s="112" t="n">
        <v>23065.474609375</v>
      </c>
      <c r="J2078" s="113" t="n">
        <v>121.370002746582</v>
      </c>
      <c r="K2078" s="114">
        <f>K2077*(1+Tbill_YTM)^(1/52)</f>
        <v/>
      </c>
      <c r="L2078" s="114" t="n"/>
      <c r="M2078" s="111" t="n">
        <v>45852</v>
      </c>
      <c r="N2078" s="118">
        <f>N2077*($I2078/$I2077)</f>
        <v/>
      </c>
      <c r="O2078" s="115">
        <f t="array" ref="O2078">IF(YEAR(M2078)&lt;&gt;YEAR(M2077),IF(O2077&gt;INDEX(Table2xAcq.1[],_xlfn.AGGREGATE(15,6,(ROW(Tableyear1[])-ROW(INDEX(Tableyear1[],1,1))+1)/(YEAR(Tableyear1[])=YEAR(M2077)),1)),O2077-(O2077-INDEX(Table2xAcq.1[],_xlfn.AGGREGATE(15,6,(ROW(Tableyear1[])-ROW(INDEX(Tableyear1[],1,1))+1)/(YEAR(Tableyear1[])=YEAR(M2077)),1)))*$C$25,O2077+MAX($Q$2:Q2077)*$C$19),O2077)*($J2078/$J2077)</f>
        <v/>
      </c>
      <c r="P2078" s="115">
        <f t="array" ref="P2078">IF(YEAR(M2078)&lt;&gt;YEAR(M2077),IF(O2077&gt;INDEX(Table2xAcq.1[],_xlfn.AGGREGATE(15,6,(ROW(Tableyear1[])-ROW(INDEX(Tableyear1[],1,1))+1)/(YEAR(Tableyear1[])=YEAR(M2077)),1)),P2077+(O2077-INDEX(Table2xAcq.1[],_xlfn.AGGREGATE(15,6,(ROW(Tableyear1[])-ROW(INDEX(Tableyear1[],1,1))+1)/(YEAR(Tableyear1[])=YEAR(M2077)),1)))*$C$25,P2077-MAX($Q$2:Q2077)*$C$19),P2077)*(1+Tbill_YTM)^(1/52)</f>
        <v/>
      </c>
      <c r="Q2078" s="116">
        <f>SUM(N2078:P2078)</f>
        <v/>
      </c>
      <c r="R2078" s="119">
        <f>IF(YEAR(M2078)&lt;&gt;YEAR(M2077), R2077*EXP($C$20/52)+(-MAX(Q$2:Q2077)*$C$19), R2077*EXP($C$20/52))</f>
        <v/>
      </c>
      <c r="S2078" s="117">
        <f>Q2078/-R2078</f>
        <v/>
      </c>
      <c r="T2078" s="110" t="n"/>
      <c r="U2078" s="110" t="n"/>
      <c r="V2078" s="110" t="n"/>
    </row>
    <row r="2079" ht="17.5" customHeight="1" s="15">
      <c r="G2079" s="67" t="n"/>
      <c r="H2079" s="67" t="n"/>
      <c r="I2079" s="67" t="n"/>
      <c r="J2079" s="67" t="n"/>
      <c r="K2079" s="67" t="n"/>
      <c r="L2079" s="67" t="n"/>
      <c r="M2079" s="67" t="n"/>
      <c r="N2079" s="68">
        <f>N2078*($I2079/$I2078)</f>
        <v/>
      </c>
      <c r="O2079" s="108">
        <f t="array" ref="O2079">IF(YEAR(M2079)&lt;&gt;YEAR(M2078),IF(O2078&gt;INDEX(Table2xAcq.1[],_xlfn.AGGREGATE(15,6,(ROW(Tableyear1[])-ROW(INDEX(Tableyear1[],1,1))+1)/(YEAR(Tableyear1[])=YEAR(M2078)),1)),O2078-(O2078-INDEX(Table2xAcq.1[],_xlfn.AGGREGATE(15,6,(ROW(Tableyear1[])-ROW(INDEX(Tableyear1[],1,1))+1)/(YEAR(Tableyear1[])=YEAR(M2078)),1)))*$C$25,O2078+MAX($Q$2:Q2078)*$C$19),O2078)*($J2079/$J2078)</f>
        <v/>
      </c>
      <c r="P2079" s="108">
        <f t="array" ref="P2079">IF(YEAR(M2079)&lt;&gt;YEAR(M2078),IF(O2078&gt;INDEX(Table2xAcq.1[],_xlfn.AGGREGATE(15,6,(ROW(Tableyear1[])-ROW(INDEX(Tableyear1[],1,1))+1)/(YEAR(Tableyear1[])=YEAR(M2078)),1)),P2078+(O2078-INDEX(Table2xAcq.1[],_xlfn.AGGREGATE(15,6,(ROW(Tableyear1[])-ROW(INDEX(Tableyear1[],1,1))+1)/(YEAR(Tableyear1[])=YEAR(M2078)),1)))*$C$25,P2078-MAX($Q$2:Q2078)*$C$19),P2078)*(1+Tbill_YTM)^(1/52)</f>
        <v/>
      </c>
      <c r="Q2079" s="72" t="n"/>
      <c r="R2079" s="67" t="n"/>
      <c r="S2079" s="67" t="n"/>
      <c r="T2079" s="67" t="n"/>
      <c r="U2079" s="67" t="n"/>
      <c r="V2079" s="67" t="n"/>
    </row>
    <row r="2080">
      <c r="G2080" s="67" t="n"/>
      <c r="H2080" s="67" t="n"/>
      <c r="I2080" s="67" t="n"/>
      <c r="J2080" s="67" t="n"/>
      <c r="K2080" s="67" t="n"/>
      <c r="L2080" s="67" t="n"/>
      <c r="M2080" s="67" t="n"/>
      <c r="N2080" s="68">
        <f>N2079*($I2080/$I2079)</f>
        <v/>
      </c>
      <c r="O2080" s="108">
        <f t="array" ref="O2080">IF(YEAR(M2080)&lt;&gt;YEAR(M2079),IF(O2079&gt;INDEX(Table2xAcq.1[],_xlfn.AGGREGATE(15,6,(ROW(Tableyear1[])-ROW(INDEX(Tableyear1[],1,1))+1)/(YEAR(Tableyear1[])=YEAR(M2079)),1)),O2079-(O2079-INDEX(Table2xAcq.1[],_xlfn.AGGREGATE(15,6,(ROW(Tableyear1[])-ROW(INDEX(Tableyear1[],1,1))+1)/(YEAR(Tableyear1[])=YEAR(M2079)),1)))*$C$25,O2079+MAX($Q$2:Q2079)*$C$19),O2079)*($J2080/$J2079)</f>
        <v/>
      </c>
      <c r="P2080" s="108">
        <f t="array" ref="P2080">IF(YEAR(M2080)&lt;&gt;YEAR(M2079),IF(O2079&gt;INDEX(Table2xAcq.1[],_xlfn.AGGREGATE(15,6,(ROW(Tableyear1[])-ROW(INDEX(Tableyear1[],1,1))+1)/(YEAR(Tableyear1[])=YEAR(M2079)),1)),P2079+(O2079-INDEX(Table2xAcq.1[],_xlfn.AGGREGATE(15,6,(ROW(Tableyear1[])-ROW(INDEX(Tableyear1[],1,1))+1)/(YEAR(Tableyear1[])=YEAR(M2079)),1)))*$C$25,P2079-MAX($Q$2:Q2079)*$C$19),P2079)*(1+Tbill_YTM)^(1/52)</f>
        <v/>
      </c>
      <c r="Q2080" s="72" t="n"/>
      <c r="R2080" s="67" t="n"/>
      <c r="S2080" s="67" t="n"/>
      <c r="T2080" s="67" t="n"/>
      <c r="U2080" s="67" t="n"/>
      <c r="V2080" s="67" t="n"/>
    </row>
    <row r="2081">
      <c r="G2081" s="67" t="n"/>
      <c r="H2081" s="67" t="n"/>
      <c r="I2081" s="67" t="n"/>
      <c r="J2081" s="67" t="n"/>
      <c r="K2081" s="67" t="n"/>
      <c r="L2081" s="67" t="n"/>
      <c r="M2081" s="67" t="n"/>
      <c r="N2081" s="68">
        <f>N2080*($I2081/$I2080)</f>
        <v/>
      </c>
      <c r="O2081" s="108">
        <f t="array" ref="O2081">IF(YEAR(M2081)&lt;&gt;YEAR(M2080),IF(O2080&gt;INDEX(Table2xAcq.1[],_xlfn.AGGREGATE(15,6,(ROW(Tableyear1[])-ROW(INDEX(Tableyear1[],1,1))+1)/(YEAR(Tableyear1[])=YEAR(M2080)),1)),O2080-(O2080-INDEX(Table2xAcq.1[],_xlfn.AGGREGATE(15,6,(ROW(Tableyear1[])-ROW(INDEX(Tableyear1[],1,1))+1)/(YEAR(Tableyear1[])=YEAR(M2080)),1)))*$C$25,O2080+MAX($Q$2:Q2080)*$C$19),O2080)*($J2081/$J2080)</f>
        <v/>
      </c>
      <c r="P2081" s="108">
        <f t="array" ref="P2081">IF(YEAR(M2081)&lt;&gt;YEAR(M2080),IF(O2080&gt;INDEX(Table2xAcq.1[],_xlfn.AGGREGATE(15,6,(ROW(Tableyear1[])-ROW(INDEX(Tableyear1[],1,1))+1)/(YEAR(Tableyear1[])=YEAR(M2080)),1)),P2080+(O2080-INDEX(Table2xAcq.1[],_xlfn.AGGREGATE(15,6,(ROW(Tableyear1[])-ROW(INDEX(Tableyear1[],1,1))+1)/(YEAR(Tableyear1[])=YEAR(M2080)),1)))*$C$25,P2080-MAX($Q$2:Q2080)*$C$19),P2080)*(1+Tbill_YTM)^(1/52)</f>
        <v/>
      </c>
      <c r="Q2081" s="72" t="n"/>
      <c r="R2081" s="67" t="n"/>
      <c r="S2081" s="67" t="n"/>
      <c r="T2081" s="67" t="n"/>
      <c r="U2081" s="67" t="n"/>
      <c r="V2081" s="67" t="n"/>
    </row>
    <row r="2082">
      <c r="G2082" s="67" t="n"/>
      <c r="H2082" s="67" t="n"/>
      <c r="I2082" s="67" t="n"/>
      <c r="J2082" s="67" t="n"/>
      <c r="K2082" s="67" t="n"/>
      <c r="L2082" s="67" t="n"/>
      <c r="M2082" s="67" t="n"/>
      <c r="N2082" s="68">
        <f>N2081*($I2082/$I2081)</f>
        <v/>
      </c>
      <c r="O2082" s="108">
        <f t="array" ref="O2082">IF(YEAR(M2082)&lt;&gt;YEAR(M2081),IF(O2081&gt;INDEX(Table2xAcq.1[],_xlfn.AGGREGATE(15,6,(ROW(Tableyear1[])-ROW(INDEX(Tableyear1[],1,1))+1)/(YEAR(Tableyear1[])=YEAR(M2081)),1)),O2081-(O2081-INDEX(Table2xAcq.1[],_xlfn.AGGREGATE(15,6,(ROW(Tableyear1[])-ROW(INDEX(Tableyear1[],1,1))+1)/(YEAR(Tableyear1[])=YEAR(M2081)),1)))*$C$25,O2081+MAX($Q$2:Q2081)*$C$19),O2081)*($J2082/$J2081)</f>
        <v/>
      </c>
      <c r="P2082" s="108">
        <f t="array" ref="P2082">IF(YEAR(M2082)&lt;&gt;YEAR(M2081),IF(O2081&gt;INDEX(Table2xAcq.1[],_xlfn.AGGREGATE(15,6,(ROW(Tableyear1[])-ROW(INDEX(Tableyear1[],1,1))+1)/(YEAR(Tableyear1[])=YEAR(M2081)),1)),P2081+(O2081-INDEX(Table2xAcq.1[],_xlfn.AGGREGATE(15,6,(ROW(Tableyear1[])-ROW(INDEX(Tableyear1[],1,1))+1)/(YEAR(Tableyear1[])=YEAR(M2081)),1)))*$C$25,P2081-MAX($Q$2:Q2081)*$C$19),P2081)*(1+Tbill_YTM)^(1/52)</f>
        <v/>
      </c>
      <c r="Q2082" s="72" t="n"/>
      <c r="R2082" s="67" t="n"/>
      <c r="S2082" s="67" t="n"/>
      <c r="T2082" s="67" t="n"/>
      <c r="U2082" s="67" t="n"/>
      <c r="V2082" s="67" t="n"/>
    </row>
    <row r="2083">
      <c r="G2083" s="67" t="n"/>
      <c r="H2083" s="67" t="n"/>
      <c r="I2083" s="67" t="n"/>
      <c r="J2083" s="67" t="n"/>
      <c r="K2083" s="67" t="n"/>
      <c r="L2083" s="67" t="n"/>
      <c r="M2083" s="67" t="n"/>
      <c r="N2083" s="68">
        <f>N2082*($I2083/$I2082)</f>
        <v/>
      </c>
      <c r="O2083" s="108">
        <f t="array" ref="O2083">IF(YEAR(M2083)&lt;&gt;YEAR(M2082),IF(O2082&gt;INDEX(Table2xAcq.1[],_xlfn.AGGREGATE(15,6,(ROW(Tableyear1[])-ROW(INDEX(Tableyear1[],1,1))+1)/(YEAR(Tableyear1[])=YEAR(M2082)),1)),O2082-(O2082-INDEX(Table2xAcq.1[],_xlfn.AGGREGATE(15,6,(ROW(Tableyear1[])-ROW(INDEX(Tableyear1[],1,1))+1)/(YEAR(Tableyear1[])=YEAR(M2082)),1)))*$C$25,O2082+MAX($Q$2:Q2082)*$C$19),O2082)*($J2083/$J2082)</f>
        <v/>
      </c>
      <c r="P2083" s="108">
        <f t="array" ref="P2083">IF(YEAR(M2083)&lt;&gt;YEAR(M2082),IF(O2082&gt;INDEX(Table2xAcq.1[],_xlfn.AGGREGATE(15,6,(ROW(Tableyear1[])-ROW(INDEX(Tableyear1[],1,1))+1)/(YEAR(Tableyear1[])=YEAR(M2082)),1)),P2082+(O2082-INDEX(Table2xAcq.1[],_xlfn.AGGREGATE(15,6,(ROW(Tableyear1[])-ROW(INDEX(Tableyear1[],1,1))+1)/(YEAR(Tableyear1[])=YEAR(M2082)),1)))*$C$25,P2082-MAX($Q$2:Q2082)*$C$19),P2082)*(1+Tbill_YTM)^(1/52)</f>
        <v/>
      </c>
      <c r="Q2083" s="67" t="n"/>
      <c r="R2083" s="67" t="n"/>
      <c r="S2083" s="67" t="n"/>
      <c r="T2083" s="67" t="n"/>
      <c r="U2083" s="67" t="n"/>
      <c r="V2083" s="67" t="n"/>
    </row>
    <row r="2084">
      <c r="G2084" s="67" t="n"/>
      <c r="H2084" s="67" t="n"/>
      <c r="I2084" s="67" t="n"/>
      <c r="J2084" s="67" t="n"/>
      <c r="K2084" s="67" t="n"/>
      <c r="L2084" s="67" t="n"/>
      <c r="M2084" s="67" t="n"/>
      <c r="N2084" s="68">
        <f>N2083*($I2084/$I2083)</f>
        <v/>
      </c>
      <c r="O2084" s="108">
        <f t="array" ref="O2084">IF(YEAR(M2084)&lt;&gt;YEAR(M2083),IF(O2083&gt;INDEX(Table2xAcq.1[],_xlfn.AGGREGATE(15,6,(ROW(Tableyear1[])-ROW(INDEX(Tableyear1[],1,1))+1)/(YEAR(Tableyear1[])=YEAR(M2083)),1)),O2083-(O2083-INDEX(Table2xAcq.1[],_xlfn.AGGREGATE(15,6,(ROW(Tableyear1[])-ROW(INDEX(Tableyear1[],1,1))+1)/(YEAR(Tableyear1[])=YEAR(M2083)),1)))*$C$25,O2083+MAX($Q$2:Q2083)*$C$19),O2083)*($J2084/$J2083)</f>
        <v/>
      </c>
      <c r="P2084" s="108">
        <f t="array" ref="P2084">IF(YEAR(M2084)&lt;&gt;YEAR(M2083),IF(O2083&gt;INDEX(Table2xAcq.1[],_xlfn.AGGREGATE(15,6,(ROW(Tableyear1[])-ROW(INDEX(Tableyear1[],1,1))+1)/(YEAR(Tableyear1[])=YEAR(M2083)),1)),P2083+(O2083-INDEX(Table2xAcq.1[],_xlfn.AGGREGATE(15,6,(ROW(Tableyear1[])-ROW(INDEX(Tableyear1[],1,1))+1)/(YEAR(Tableyear1[])=YEAR(M2083)),1)))*$C$25,P2083-MAX($Q$2:Q2083)*$C$19),P2083)*(1+Tbill_YTM)^(1/52)</f>
        <v/>
      </c>
      <c r="Q2084" s="67" t="n"/>
      <c r="R2084" s="67" t="n"/>
      <c r="S2084" s="67" t="n"/>
      <c r="T2084" s="67" t="n"/>
      <c r="U2084" s="67" t="n"/>
      <c r="V2084" s="67" t="n"/>
    </row>
    <row r="2085">
      <c r="E2085" s="4" t="n"/>
      <c r="F2085" s="4" t="n"/>
      <c r="G2085" s="67" t="n"/>
      <c r="H2085" s="67" t="n"/>
      <c r="I2085" s="67" t="n"/>
      <c r="J2085" s="67" t="n"/>
      <c r="K2085" s="67" t="n"/>
      <c r="L2085" s="67" t="n"/>
      <c r="M2085" s="67" t="n"/>
      <c r="N2085" s="68">
        <f>N2084*($I2085/$I2084)</f>
        <v/>
      </c>
      <c r="O2085" s="108">
        <f t="array" ref="O2085">IF(YEAR(M2085)&lt;&gt;YEAR(M2084),IF(O2084&gt;INDEX(Table2xAcq.1[],_xlfn.AGGREGATE(15,6,(ROW(Tableyear1[])-ROW(INDEX(Tableyear1[],1,1))+1)/(YEAR(Tableyear1[])=YEAR(M2084)),1)),O2084-(O2084-INDEX(Table2xAcq.1[],_xlfn.AGGREGATE(15,6,(ROW(Tableyear1[])-ROW(INDEX(Tableyear1[],1,1))+1)/(YEAR(Tableyear1[])=YEAR(M2084)),1)))*$C$25,O2084+MAX($Q$2:Q2084)*$C$19),O2084)*($J2085/$J2084)</f>
        <v/>
      </c>
      <c r="P2085" s="108">
        <f t="array" ref="P2085">IF(YEAR(M2085)&lt;&gt;YEAR(M2084),IF(O2084&gt;INDEX(Table2xAcq.1[],_xlfn.AGGREGATE(15,6,(ROW(Tableyear1[])-ROW(INDEX(Tableyear1[],1,1))+1)/(YEAR(Tableyear1[])=YEAR(M2084)),1)),P2084+(O2084-INDEX(Table2xAcq.1[],_xlfn.AGGREGATE(15,6,(ROW(Tableyear1[])-ROW(INDEX(Tableyear1[],1,1))+1)/(YEAR(Tableyear1[])=YEAR(M2084)),1)))*$C$25,P2084-MAX($Q$2:Q2084)*$C$19),P2084)*(1+Tbill_YTM)^(1/52)</f>
        <v/>
      </c>
      <c r="Q2085" s="67" t="n"/>
      <c r="R2085" s="67" t="n"/>
      <c r="S2085" s="67" t="n"/>
      <c r="T2085" s="67" t="n"/>
      <c r="U2085" s="67" t="n"/>
      <c r="V2085" s="67" t="n"/>
    </row>
    <row r="2086">
      <c r="B2086" s="27" t="n"/>
      <c r="C2086" s="4" t="n"/>
      <c r="D2086" s="4" t="n"/>
      <c r="G2086" s="67" t="n"/>
      <c r="H2086" s="67" t="n"/>
      <c r="I2086" s="67" t="n"/>
      <c r="J2086" s="67" t="n"/>
      <c r="K2086" s="67" t="n"/>
      <c r="L2086" s="67" t="n"/>
      <c r="M2086" s="67" t="n"/>
      <c r="N2086" s="67" t="n"/>
      <c r="O2086" s="67" t="n"/>
      <c r="P2086" s="67" t="n"/>
      <c r="Q2086" s="67" t="n"/>
      <c r="R2086" s="67" t="n"/>
      <c r="S2086" s="67" t="n"/>
      <c r="T2086" s="67" t="n"/>
      <c r="U2086" s="67" t="n"/>
      <c r="V2086" s="67" t="n"/>
    </row>
  </sheetData>
  <conditionalFormatting sqref="C21">
    <cfRule type="cellIs" priority="13" operator="lessThan" dxfId="8">
      <formula>1.6</formula>
    </cfRule>
    <cfRule type="cellIs" priority="14" operator="greaterThan" dxfId="9">
      <formula>1.6</formula>
    </cfRule>
  </conditionalFormatting>
  <conditionalFormatting sqref="C13">
    <cfRule type="cellIs" priority="10" operator="equal" dxfId="9">
      <formula>"no under-investment"</formula>
    </cfRule>
    <cfRule type="cellIs" priority="11" operator="equal" dxfId="8">
      <formula>"under-investment"</formula>
    </cfRule>
  </conditionalFormatting>
  <conditionalFormatting sqref="C22">
    <cfRule type="cellIs" priority="5" operator="equal" dxfId="8">
      <formula>"liquidity risk"</formula>
    </cfRule>
    <cfRule type="cellIs" priority="6" operator="equal" dxfId="9">
      <formula>"without liquidity risk"</formula>
    </cfRule>
    <cfRule type="cellIs" priority="7" operator="equal" dxfId="8">
      <formula>" liquidity risk"</formula>
    </cfRule>
  </conditionalFormatting>
  <conditionalFormatting sqref="C12">
    <cfRule type="cellIs" priority="3" operator="lessThan" dxfId="8">
      <formula>80</formula>
    </cfRule>
    <cfRule type="cellIs" priority="4" operator="greaterThan" dxfId="9">
      <formula>80</formula>
    </cfRule>
  </conditionalFormatting>
  <conditionalFormatting sqref="D12">
    <cfRule type="cellIs" priority="1" operator="equal" dxfId="9">
      <formula>"no under-investment"</formula>
    </cfRule>
    <cfRule type="cellIs" priority="2" operator="equal" dxfId="8">
      <formula>"under-investment"</formula>
    </cfRule>
  </conditionalFormatting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肯毅 林</dc:creator>
  <dcterms:created xmlns:dcterms="http://purl.org/dc/terms/" xmlns:xsi="http://www.w3.org/2001/XMLSchema-instance" xsi:type="dcterms:W3CDTF">2025-07-21T15:14:49Z</dcterms:created>
  <dcterms:modified xmlns:dcterms="http://purl.org/dc/terms/" xmlns:xsi="http://www.w3.org/2001/XMLSchema-instance" xsi:type="dcterms:W3CDTF">2025-08-01T12:49:08Z</dcterms:modified>
  <cp:lastModifiedBy>肯毅 林</cp:lastModifiedBy>
  <cp:lastPrinted>2025-07-23T02:41:38Z</cp:lastPrinted>
</cp:coreProperties>
</file>