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04.xml"/>
  <Override ContentType="application/vnd.openxmlformats-officedocument.drawingml.chart+xml" PartName="/xl/charts/chart43.xml"/>
  <Override ContentType="application/vnd.openxmlformats-officedocument.drawingml.chart+xml" PartName="/xl/charts/chart120.xml"/>
  <Override ContentType="application/vnd.openxmlformats-officedocument.drawingml.chart+xml" PartName="/xl/charts/chart78.xml"/>
  <Override ContentType="application/vnd.openxmlformats-officedocument.drawingml.chart+xml" PartName="/xl/charts/chart35.xml"/>
  <Override ContentType="application/vnd.openxmlformats-officedocument.drawingml.chart+xml" PartName="/xl/charts/chart112.xml"/>
  <Override ContentType="application/vnd.openxmlformats-officedocument.drawingml.chart+xml" PartName="/xl/charts/chart61.xml"/>
  <Override ContentType="application/vnd.openxmlformats-officedocument.drawingml.chart+xml" PartName="/xl/charts/chart130.xml"/>
  <Override ContentType="application/vnd.openxmlformats-officedocument.drawingml.chart+xml" PartName="/xl/charts/chart94.xml"/>
  <Override ContentType="application/vnd.openxmlformats-officedocument.drawingml.chart+xml" PartName="/xl/charts/chart122.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86.xml"/>
  <Override ContentType="application/vnd.openxmlformats-officedocument.drawingml.chart+xml" PartName="/xl/charts/chart29.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127.xml"/>
  <Override ContentType="application/vnd.openxmlformats-officedocument.drawingml.chart+xml" PartName="/xl/charts/chart76.xml"/>
  <Override ContentType="application/vnd.openxmlformats-officedocument.drawingml.chart+xml" PartName="/xl/charts/chart114.xml"/>
  <Override ContentType="application/vnd.openxmlformats-officedocument.drawingml.chart+xml" PartName="/xl/charts/chart129.xml"/>
  <Override ContentType="application/vnd.openxmlformats-officedocument.drawingml.chart+xml" PartName="/xl/charts/chart58.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132.xml"/>
  <Override ContentType="application/vnd.openxmlformats-officedocument.drawingml.chart+xml" PartName="/xl/charts/chart102.xml"/>
  <Override ContentType="application/vnd.openxmlformats-officedocument.drawingml.chart+xml" PartName="/xl/charts/chart92.xml"/>
  <Override ContentType="application/vnd.openxmlformats-officedocument.drawingml.chart+xml" PartName="/xl/charts/chart5.xml"/>
  <Override ContentType="application/vnd.openxmlformats-officedocument.drawingml.chart+xml" PartName="/xl/charts/chart88.xml"/>
  <Override ContentType="application/vnd.openxmlformats-officedocument.drawingml.chart+xml" PartName="/xl/charts/chart57.xml"/>
  <Override ContentType="application/vnd.openxmlformats-officedocument.drawingml.chart+xml" PartName="/xl/charts/chart109.xml"/>
  <Override ContentType="application/vnd.openxmlformats-officedocument.drawingml.chart+xml" PartName="/xl/charts/chart14.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116.xml"/>
  <Override ContentType="application/vnd.openxmlformats-officedocument.drawingml.chart+xml" PartName="/xl/charts/chart2.xml"/>
  <Override ContentType="application/vnd.openxmlformats-officedocument.drawingml.chart+xml" PartName="/xl/charts/chart135.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91.xml"/>
  <Override ContentType="application/vnd.openxmlformats-officedocument.drawingml.chart+xml" PartName="/xl/charts/chart118.xml"/>
  <Override ContentType="application/vnd.openxmlformats-officedocument.drawingml.chart+xml" PartName="/xl/charts/chart55.xml"/>
  <Override ContentType="application/vnd.openxmlformats-officedocument.drawingml.chart+xml" PartName="/xl/charts/chart81.xml"/>
  <Override ContentType="application/vnd.openxmlformats-officedocument.drawingml.chart+xml" PartName="/xl/charts/chart12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8.xml"/>
  <Override ContentType="application/vnd.openxmlformats-officedocument.drawingml.chart+xml" PartName="/xl/charts/chart100.xml"/>
  <Override ContentType="application/vnd.openxmlformats-officedocument.drawingml.chart+xml" PartName="/xl/charts/chart98.xml"/>
  <Override ContentType="application/vnd.openxmlformats-officedocument.drawingml.chart+xml" PartName="/xl/charts/chart85.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83.xml"/>
  <Override ContentType="application/vnd.openxmlformats-officedocument.drawingml.chart+xml" PartName="/xl/charts/chart111.xml"/>
  <Override ContentType="application/vnd.openxmlformats-officedocument.drawingml.chart+xml" PartName="/xl/charts/chart66.xml"/>
  <Override ContentType="application/vnd.openxmlformats-officedocument.drawingml.chart+xml" PartName="/xl/charts/chart124.xml"/>
  <Override ContentType="application/vnd.openxmlformats-officedocument.drawingml.chart+xml" PartName="/xl/charts/chart70.xml"/>
  <Override ContentType="application/vnd.openxmlformats-officedocument.drawingml.chart+xml" PartName="/xl/charts/chart137.xml"/>
  <Override ContentType="application/vnd.openxmlformats-officedocument.drawingml.chart+xml" PartName="/xl/charts/chart40.xml"/>
  <Override ContentType="application/vnd.openxmlformats-officedocument.drawingml.chart+xml" PartName="/xl/charts/chart96.xml"/>
  <Override ContentType="application/vnd.openxmlformats-officedocument.drawingml.chart+xml" PartName="/xl/charts/chart107.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7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95.xml"/>
  <Override ContentType="application/vnd.openxmlformats-officedocument.drawingml.chart+xml" PartName="/xl/charts/chart44.xml"/>
  <Override ContentType="application/vnd.openxmlformats-officedocument.drawingml.chart+xml" PartName="/xl/charts/chart121.xml"/>
  <Override ContentType="application/vnd.openxmlformats-officedocument.drawingml.chart+xml" PartName="/xl/charts/chart87.xml"/>
  <Override ContentType="application/vnd.openxmlformats-officedocument.drawingml.chart+xml" PartName="/xl/charts/chart103.xml"/>
  <Override ContentType="application/vnd.openxmlformats-officedocument.drawingml.chart+xml" PartName="/xl/charts/chart26.xml"/>
  <Override ContentType="application/vnd.openxmlformats-officedocument.drawingml.chart+xml" PartName="/xl/charts/chart138.xml"/>
  <Override ContentType="application/vnd.openxmlformats-officedocument.drawingml.chart+xml" PartName="/xl/charts/chart77.xml"/>
  <Override ContentType="application/vnd.openxmlformats-officedocument.drawingml.chart+xml" PartName="/xl/charts/chart10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42.xml"/>
  <Override ContentType="application/vnd.openxmlformats-officedocument.drawingml.chart+xml" PartName="/xl/charts/chart113.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89.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131.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93.xml"/>
  <Override ContentType="application/vnd.openxmlformats-officedocument.drawingml.chart+xml" PartName="/xl/charts/chart101.xml"/>
  <Override ContentType="application/vnd.openxmlformats-officedocument.drawingml.chart+xml" PartName="/xl/charts/chart28.xml"/>
  <Override ContentType="application/vnd.openxmlformats-officedocument.drawingml.chart+xml" PartName="/xl/charts/chart6.xml"/>
  <Override ContentType="application/vnd.openxmlformats-officedocument.drawingml.chart+xml" PartName="/xl/charts/chart80.xml"/>
  <Override ContentType="application/vnd.openxmlformats-officedocument.drawingml.chart+xml" PartName="/xl/charts/chart133.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75.xml"/>
  <Override ContentType="application/vnd.openxmlformats-officedocument.drawingml.chart+xml" PartName="/xl/charts/chart115.xml"/>
  <Override ContentType="application/vnd.openxmlformats-officedocument.drawingml.chart+xml" PartName="/xl/charts/chart128.xml"/>
  <Override ContentType="application/vnd.openxmlformats-officedocument.drawingml.chart+xml" PartName="/xl/charts/chart65.xml"/>
  <Override ContentType="application/vnd.openxmlformats-officedocument.drawingml.chart+xml" PartName="/xl/charts/chart90.xml"/>
  <Override ContentType="application/vnd.openxmlformats-officedocument.drawingml.chart+xml" PartName="/xl/charts/chart117.xml"/>
  <Override ContentType="application/vnd.openxmlformats-officedocument.drawingml.chart+xml" PartName="/xl/charts/chart82.xml"/>
  <Override ContentType="application/vnd.openxmlformats-officedocument.drawingml.chart+xml" PartName="/xl/charts/chart13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125.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2.xml"/>
  <Override ContentType="application/vnd.openxmlformats-officedocument.drawingml.chart+xml" PartName="/xl/charts/chart56.xml"/>
  <Override ContentType="application/vnd.openxmlformats-officedocument.drawingml.chart+xml" PartName="/xl/charts/chart108.xml"/>
  <Override ContentType="application/vnd.openxmlformats-officedocument.drawingml.chart+xml" PartName="/xl/charts/chart99.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41.xml"/>
  <Override ContentType="application/vnd.openxmlformats-officedocument.drawingml.chart+xml" PartName="/xl/charts/chart136.xml"/>
  <Override ContentType="application/vnd.openxmlformats-officedocument.drawingml.chart+xml" PartName="/xl/charts/chart11.xml"/>
  <Override ContentType="application/vnd.openxmlformats-officedocument.drawingml.chart+xml" PartName="/xl/charts/chart84.xml"/>
  <Override ContentType="application/vnd.openxmlformats-officedocument.drawingml.chart+xml" PartName="/xl/charts/chart71.xml"/>
  <Override ContentType="application/vnd.openxmlformats-officedocument.drawingml.chart+xml" PartName="/xl/charts/chart123.xml"/>
  <Override ContentType="application/vnd.openxmlformats-officedocument.drawingml.chart+xml" PartName="/xl/charts/chart54.xml"/>
  <Override ContentType="application/vnd.openxmlformats-officedocument.drawingml.chart+xml" PartName="/xl/charts/chart97.xml"/>
  <Override ContentType="application/vnd.openxmlformats-officedocument.drawingml.chart+xml" PartName="/xl/charts/chart106.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11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19.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PPORT ANNUEL 2023" sheetId="1" r:id="rId4"/>
    <sheet state="visible" name="RAPPORT CPV DECEMBRE 2023" sheetId="2" r:id="rId5"/>
    <sheet state="visible" name="01-01-24" sheetId="3" r:id="rId6"/>
    <sheet state="visible" name="02-01-24" sheetId="4" r:id="rId7"/>
    <sheet state="visible" name="03-01-24" sheetId="5" r:id="rId8"/>
    <sheet state="visible" name="04-01-24" sheetId="6" r:id="rId9"/>
    <sheet state="visible" name="05-01-24" sheetId="7" r:id="rId10"/>
    <sheet state="visible" name="06-01-24" sheetId="8" r:id="rId11"/>
    <sheet state="visible" name="07-01-24" sheetId="9" r:id="rId12"/>
    <sheet state="visible" name="08-01-24" sheetId="10" r:id="rId13"/>
    <sheet state="visible" name="09-01-24" sheetId="11" r:id="rId14"/>
    <sheet state="visible" name="10-01-24" sheetId="12" r:id="rId15"/>
    <sheet state="visible" name="11-01-24" sheetId="13" r:id="rId16"/>
    <sheet state="visible" name="12-01-24" sheetId="14" r:id="rId17"/>
    <sheet state="visible" name="13-01-24" sheetId="15" r:id="rId18"/>
    <sheet state="visible" name="14-01-24" sheetId="16" r:id="rId19"/>
    <sheet state="visible" name="15-01-24" sheetId="17" r:id="rId20"/>
    <sheet state="visible" name="16-01-24" sheetId="18" r:id="rId21"/>
    <sheet state="visible" name="17-01-24" sheetId="19" r:id="rId22"/>
    <sheet state="visible" name="18-01-24" sheetId="20" r:id="rId23"/>
  </sheets>
  <externalReferences>
    <externalReference r:id="rId24"/>
  </externalReferences>
  <definedNames/>
  <calcPr/>
  <extLst>
    <ext uri="GoogleSheetsCustomDataVersion2">
      <go:sheetsCustomData xmlns:go="http://customooxmlschemas.google.com/" r:id="rId25" roundtripDataChecksum="ZUCdx1a5VRRr6MYjeaLD4syjr7N1CNOFIHTqT8ovmUw="/>
    </ext>
  </extLst>
</workbook>
</file>

<file path=xl/sharedStrings.xml><?xml version="1.0" encoding="utf-8"?>
<sst xmlns="http://schemas.openxmlformats.org/spreadsheetml/2006/main" count="2754" uniqueCount="420">
  <si>
    <t>DPP/DEX/DPD/SPBA/UECS/PV-DIASS</t>
  </si>
  <si>
    <t>RAPPORT ANNUEL DE PRODUCTION 2023</t>
  </si>
  <si>
    <t>CPV- SOLAIRE  DIASS 2023</t>
  </si>
  <si>
    <t>RELEVE DES PARAMETRES DE PRODUCTION 2023</t>
  </si>
  <si>
    <t>MOIS /ANNEE  2023</t>
  </si>
  <si>
    <t>PRODUCTION  MENSUELLE EN (KWh )</t>
  </si>
  <si>
    <t>MOYENNE PR MENSUEL EN %</t>
  </si>
  <si>
    <t>DISPONIBILITES  MOYENNES  MENSUELLES  EN %</t>
  </si>
  <si>
    <t>IRRADIANCE MOYENNE MENSUELLE W/m2</t>
  </si>
  <si>
    <t>ENSOLEILLEMENT TOTAL MENSUEL (KWh/m2)</t>
  </si>
  <si>
    <t>TEMPERATURE MOYENNE DES PANNEAUX  (°C )</t>
  </si>
  <si>
    <t xml:space="preserve">PR DE REFERENCE 2022 </t>
  </si>
  <si>
    <t>ECCART DU PR</t>
  </si>
  <si>
    <t>JANVIER</t>
  </si>
  <si>
    <t>FÉVRIER</t>
  </si>
  <si>
    <t>MARS</t>
  </si>
  <si>
    <t>AVRIL</t>
  </si>
  <si>
    <t>MAI</t>
  </si>
  <si>
    <t>JUIN</t>
  </si>
  <si>
    <t>JUILLET</t>
  </si>
  <si>
    <t>AOÛT</t>
  </si>
  <si>
    <t>SEPTEMBRE</t>
  </si>
  <si>
    <t>OCTOBRE</t>
  </si>
  <si>
    <t>NOVEMBRE</t>
  </si>
  <si>
    <t>DÉCEMBRE</t>
  </si>
  <si>
    <t>TOTAL/MOY</t>
  </si>
  <si>
    <t>TABLEAU DE COMPARAISON DES PARAMETRES DE PRODUCTION 2022 ET 2023</t>
  </si>
  <si>
    <t>ANNEE 2022</t>
  </si>
  <si>
    <t>ANNEE 2023</t>
  </si>
  <si>
    <t>MOIS /ANNEE  2022</t>
  </si>
  <si>
    <t>ENSOLEILLEMENT MOYEN MENSUEL (KWh/m2)</t>
  </si>
  <si>
    <t xml:space="preserve">TOTAL/MOY </t>
  </si>
  <si>
    <t>PRODUCTION PAR PTR 2023</t>
  </si>
  <si>
    <t>Mois</t>
  </si>
  <si>
    <t>PTR1 (kWh)</t>
  </si>
  <si>
    <t>PTR2 (kWh)</t>
  </si>
  <si>
    <t>PTR3 (kWh)</t>
  </si>
  <si>
    <t>PTR4 (kWh)</t>
  </si>
  <si>
    <t>PTR5 (kWh)</t>
  </si>
  <si>
    <t>PTR6 (kWh)</t>
  </si>
  <si>
    <t>PTR7 (kWh)</t>
  </si>
  <si>
    <t>PTR8 (kWh)</t>
  </si>
  <si>
    <t>TOTAL</t>
  </si>
  <si>
    <r>
      <rPr>
        <rFont val="Calibri"/>
        <b/>
        <color rgb="FF000000"/>
        <sz val="28.0"/>
        <u/>
      </rPr>
      <t>Commentaires:</t>
    </r>
    <r>
      <rPr>
        <rFont val="Calibri"/>
        <color rgb="FF000000"/>
        <sz val="20.0"/>
      </rPr>
      <t xml:space="preserve">
 L'étude comparative des paramètres de production de 2022 et 2023 montre que la production de 2022 estimée à </t>
    </r>
    <r>
      <rPr>
        <rFont val="Calibri"/>
        <color rgb="FFFF0000"/>
        <sz val="20.0"/>
      </rPr>
      <t>28 898 014 kWh</t>
    </r>
    <r>
      <rPr>
        <rFont val="Calibri"/>
        <color rgb="FF000000"/>
        <sz val="20.0"/>
      </rPr>
      <t xml:space="preserve"> est supérieure à celle de 2023 qui est estimée à </t>
    </r>
    <r>
      <rPr>
        <rFont val="Calibri"/>
        <color rgb="FFFF0000"/>
        <sz val="20.0"/>
      </rPr>
      <t xml:space="preserve">28 018 941 kWh </t>
    </r>
    <r>
      <rPr>
        <rFont val="Calibri"/>
        <color rgb="FF000000"/>
        <sz val="20.0"/>
      </rPr>
      <t xml:space="preserve">, ceci est du à une indisponibilité certains PTR au cours de l'année notamment le PTR5 entre Février et Mars puis le PTR4 au mois de Mai (pour des déficits de ventilateurs de refroidissement) et enfin les PTR6 7 et 8 de Septembre à Novembre (pour cause de flash électrique sur les bornes embrochables des transformateurs BT/HTA), ces indisponibilités sont illustrées par les diagrammes d'évolution des énergies par PTR
</t>
    </r>
    <r>
      <rPr>
        <rFont val="Calibri"/>
        <color rgb="FFFF0000"/>
        <sz val="20.0"/>
      </rPr>
      <t>Les pertes d'énergies estimées pour ces PTR sont de l'ordre de 4 484 310 kWh</t>
    </r>
  </si>
  <si>
    <t>Centrale Photovoltaïque SOLAIRE DIASS   DPP/DPD/SPBA</t>
  </si>
  <si>
    <t>PUISSANCE  INSTALLEE    :       23,114 Mw</t>
  </si>
  <si>
    <t xml:space="preserve">Nbre de PANNEAUX SOLAIRES  :       85608 </t>
  </si>
  <si>
    <t>Nbre  d'ONDULEURS         :               32</t>
  </si>
  <si>
    <t>DPP/DPD/SPBA/SOLAIRE-DIASS</t>
  </si>
  <si>
    <t>RAPPORT MENSUEL SOLAIRE-DIASS DECEMBRE 2023</t>
  </si>
  <si>
    <t>Puissance  Nominale    :  21,6   (KVA)</t>
  </si>
  <si>
    <t>Puissance STC  : 23,114   (KW)</t>
  </si>
  <si>
    <t>Nombre de PTR        :  08</t>
  </si>
  <si>
    <t>BILAN   MENSUEL  CPV-DIASS DECEMBRE 2023</t>
  </si>
  <si>
    <t>Nombre de MODULES    :     85 608</t>
  </si>
  <si>
    <t>JOURS DE SEMAINES</t>
  </si>
  <si>
    <t>oct-23</t>
  </si>
  <si>
    <t>HEURES  POINTE  JOURNALIERE  (HEURES)</t>
  </si>
  <si>
    <t xml:space="preserve"> Irradiances Crete Solaire-DIASS  (W/m2)</t>
  </si>
  <si>
    <t xml:space="preserve">  PUISSANCES    Cretes  JOURNALIERE (kw) </t>
  </si>
  <si>
    <t>ENERGIE    PRODUITE (kWH)</t>
  </si>
  <si>
    <t xml:space="preserve">(%) PR   AU COMPTEUR </t>
  </si>
  <si>
    <t>OBJECTIF CONTRACTUEL PR EN (%)</t>
  </si>
  <si>
    <t>ECART OBJECTIF CONTRACTUEL (%)</t>
  </si>
  <si>
    <t>Nombre d'Onduleur  en Service</t>
  </si>
  <si>
    <t>Commentaires</t>
  </si>
  <si>
    <t>Colonne1</t>
  </si>
  <si>
    <t>VENDREDI</t>
  </si>
  <si>
    <t>SAMEDI</t>
  </si>
  <si>
    <t>PR CONTRACTUEL  2023</t>
  </si>
  <si>
    <t>DIMANCHE</t>
  </si>
  <si>
    <t>CPV-DIASS</t>
  </si>
  <si>
    <t>PR%</t>
  </si>
  <si>
    <t>LUNDI</t>
  </si>
  <si>
    <t>Défaut ventilateur ond1 PTR6</t>
  </si>
  <si>
    <t>Janvier</t>
  </si>
  <si>
    <t>MARDI</t>
  </si>
  <si>
    <t>Février</t>
  </si>
  <si>
    <t>MERCREDI</t>
  </si>
  <si>
    <t>Arret du PTR6 pour maintenance</t>
  </si>
  <si>
    <t>Mars</t>
  </si>
  <si>
    <t>JEUDI</t>
  </si>
  <si>
    <t>Avril</t>
  </si>
  <si>
    <t>Réception de 4 ventilateurs de refroidissement</t>
  </si>
  <si>
    <t>Mai</t>
  </si>
  <si>
    <t>Déclenchement ond1 du PTR4</t>
  </si>
  <si>
    <t>Juin</t>
  </si>
  <si>
    <t>Juillet</t>
  </si>
  <si>
    <t>Aout</t>
  </si>
  <si>
    <t>Septembre</t>
  </si>
  <si>
    <t>Octobre</t>
  </si>
  <si>
    <t>Novembre</t>
  </si>
  <si>
    <t>Décembre</t>
  </si>
  <si>
    <t>Changement catre PVO Ond1/PTR3</t>
  </si>
  <si>
    <t>Appoint de Gaz SF6 de la cellule du PTR1</t>
  </si>
  <si>
    <t>Défaut fusible F25 Ond1/PTR5</t>
  </si>
  <si>
    <t>Maintenance du PTR5</t>
  </si>
  <si>
    <t>Défaut carte PVO ond3 du PTR3</t>
  </si>
  <si>
    <t>Cretes Max</t>
  </si>
  <si>
    <t>TOTALE  PRODUCTION DECEMBRE (kWh)  2023</t>
  </si>
  <si>
    <t>TABLEAU D'ENSOLEILEMMENT  ET D'IRRADIANCE  2023</t>
  </si>
  <si>
    <t>MOIS</t>
  </si>
  <si>
    <t>SOMME.ENSOLEIL. (KWh/m2)</t>
  </si>
  <si>
    <t>MOY. IRRADI  (W/m2)</t>
  </si>
  <si>
    <t>WEB.PORTAIL DECEMBRE 2023</t>
  </si>
  <si>
    <t>Annee -2023</t>
  </si>
  <si>
    <t>Sénégal Diass - Meteo - Ensoleillement des Plantes (kWh/m2)</t>
  </si>
  <si>
    <t>Sénégal Diass - Meteo - Irradiance des Plantes (W/m2)</t>
  </si>
  <si>
    <t>% PR  RATIO   PERFORMANCE Compteur  PR %</t>
  </si>
  <si>
    <t>Production Journalieres en  kwh</t>
  </si>
  <si>
    <t xml:space="preserve">% PR CONTRACTUEL  Mensuel </t>
  </si>
  <si>
    <t>QUANTITE  CO2 JOURNALIERE EVITEE   EN  TONNES</t>
  </si>
  <si>
    <t xml:space="preserve">    QUANTITE EQUIVALENTE  JOURNALIERE  EN  EAU  (TONNES )</t>
  </si>
  <si>
    <t>NOMBRE  DE FOYERS ALIMENTES  EN ENERGIE2</t>
  </si>
  <si>
    <t>MOYENNE (Kwh/m2)</t>
  </si>
  <si>
    <t>MOYENNE (W/m2)</t>
  </si>
  <si>
    <t xml:space="preserve"> %MOYENNE  PR Compteur</t>
  </si>
  <si>
    <t>ENERGIE ( KwH)</t>
  </si>
  <si>
    <t xml:space="preserve">MOY,% PR </t>
  </si>
  <si>
    <t>EQUIV , TOTALE  CO2</t>
  </si>
  <si>
    <t xml:space="preserve">EQUIV,TOTALE  EAU </t>
  </si>
  <si>
    <t>NOMBRE DE FOYERS  EQUIV,</t>
  </si>
  <si>
    <t>TOTAUX</t>
  </si>
  <si>
    <t xml:space="preserve">TOTAL MENSUEL </t>
  </si>
  <si>
    <t xml:space="preserve">MOYENNE ENSOLEILLEMENT </t>
  </si>
  <si>
    <t xml:space="preserve">MOYENNE IRRADIANCE DES PLANTES </t>
  </si>
  <si>
    <t>MOYENNE PR (PERFORMANCE-RATIO)</t>
  </si>
  <si>
    <t xml:space="preserve">TOTALE ENERGIE JOURNALIERE PRODUITE </t>
  </si>
  <si>
    <t xml:space="preserve">PR CONTRACTUEL DE REFERENCE </t>
  </si>
  <si>
    <t xml:space="preserve"> QUANTITE EQUIVALENTE DE CO2  EVITEE   EN TONNES</t>
  </si>
  <si>
    <t xml:space="preserve">QUANTITE  EQUIVALENTE  D' EAU H2O EN m3 </t>
  </si>
  <si>
    <t>NOMBRE DE FOYERS  ALIMENTES EN  ENERGIE</t>
  </si>
  <si>
    <t>(kWh/m2)</t>
  </si>
  <si>
    <t>(W/m2)</t>
  </si>
  <si>
    <t>%</t>
  </si>
  <si>
    <t>(GwH)</t>
  </si>
  <si>
    <t>(Tonnes)</t>
  </si>
  <si>
    <t>FOYERS</t>
  </si>
  <si>
    <t>Dec 22-23</t>
  </si>
  <si>
    <t>Tableau de reference Décembre 2022</t>
  </si>
  <si>
    <t>Tableau de Parametres Décembre  2023</t>
  </si>
  <si>
    <t>MOIS(2022-2023)</t>
  </si>
  <si>
    <t>Ensoleillement  (KwH/m2) Déc 22</t>
  </si>
  <si>
    <t xml:space="preserve"> (%) PR Journalier Déc 22</t>
  </si>
  <si>
    <t xml:space="preserve"> Énergie Journaliere Déc 22 (kWh)</t>
  </si>
  <si>
    <t>Ensoleillement  (KwH/m2) Déc 23</t>
  </si>
  <si>
    <t>(%) PR Journalier Déc 23</t>
  </si>
  <si>
    <t xml:space="preserve"> Énergie  Journaliere (kWh) Déc 23</t>
  </si>
  <si>
    <t>Déc/22/23</t>
  </si>
  <si>
    <t>ENSOLLEIEMENT</t>
  </si>
  <si>
    <t xml:space="preserve">%PR </t>
  </si>
  <si>
    <t>ENERGIE</t>
  </si>
  <si>
    <t>ENSOLLEIEMENT2</t>
  </si>
  <si>
    <t>%PR</t>
  </si>
  <si>
    <t>ENERGIE2</t>
  </si>
  <si>
    <t>Total /Moyenne</t>
  </si>
  <si>
    <t>Tableau de relevé du KD, du nombre de démarrage et des pertes dues aux
 indisponibilités aléatoires IA et programmées IP</t>
  </si>
  <si>
    <t>déc-23</t>
  </si>
  <si>
    <t>Disponibilité</t>
  </si>
  <si>
    <t xml:space="preserve">Nombre de
 démarrage </t>
  </si>
  <si>
    <t>Pertes IA
 (kWh)</t>
  </si>
  <si>
    <t>Eauipement</t>
  </si>
  <si>
    <t>Pertes IP
 (kWh)</t>
  </si>
  <si>
    <t>Equipement</t>
  </si>
  <si>
    <t>PTR6-7-8</t>
  </si>
  <si>
    <r>
      <rPr>
        <rFont val="Calibri"/>
        <color theme="1"/>
        <sz val="22.0"/>
      </rPr>
      <t>Les pertes de l'IA sont dues à l'arret des
 PTR6,7 et 8 pour manque de connecteurs séparables doubles
Cette indisponibilité a engendré des pertes estimées à</t>
    </r>
    <r>
      <rPr>
        <rFont val="Calibri"/>
        <color rgb="FFFF0000"/>
        <sz val="22.0"/>
      </rPr>
      <t xml:space="preserve"> 1 228 884 kWh</t>
    </r>
    <r>
      <rPr>
        <rFont val="Calibri"/>
        <color theme="1"/>
        <sz val="22.0"/>
      </rPr>
      <t xml:space="preserve"> durant le mois d'Octobre 2023    
Admettons que le prix du kWh pour une centrale solaire est de </t>
    </r>
    <r>
      <rPr>
        <rFont val="Calibri"/>
        <color rgb="FFFF0000"/>
        <sz val="22.0"/>
      </rPr>
      <t>15F</t>
    </r>
    <r>
      <rPr>
        <rFont val="Calibri"/>
        <color theme="1"/>
        <sz val="22.0"/>
      </rPr>
      <t xml:space="preserve"> donc les pertes s'estimeront à une valeur de   </t>
    </r>
    <r>
      <rPr>
        <rFont val="Calibri"/>
        <color rgb="FFFF0000"/>
        <sz val="22.0"/>
      </rPr>
      <t>18 433 260 F CFA</t>
    </r>
    <r>
      <rPr>
        <rFont val="Calibri"/>
        <color theme="1"/>
        <sz val="22.0"/>
      </rPr>
      <t xml:space="preserve"> au mois d'Octobre 2023
Les pertes de l'IP sont dues a l'application du planning de maintenance annuel du PTR5
</t>
    </r>
    <r>
      <rPr>
        <rFont val="Calibri"/>
        <color rgb="FFFF0000"/>
        <sz val="22.0"/>
      </rPr>
      <t xml:space="preserve">
                     </t>
    </r>
  </si>
  <si>
    <t>"</t>
  </si>
  <si>
    <t>PTR5</t>
  </si>
  <si>
    <t>Total/Moy-</t>
  </si>
  <si>
    <t>DONNEES D’EXPLOITATION  SOLAIRE DIASS  JANVIER 2024</t>
  </si>
  <si>
    <t>W.PORTAIL</t>
  </si>
  <si>
    <t>RUBRIQUES</t>
  </si>
  <si>
    <t>UNITES</t>
  </si>
  <si>
    <t>Valeurs</t>
  </si>
  <si>
    <t>Heures</t>
  </si>
  <si>
    <t>Meteo - Irradiance (W/m2)</t>
  </si>
  <si>
    <t>Puissances  Horaires (kW)</t>
  </si>
  <si>
    <t>ENERGIES Horaires (KWH)</t>
  </si>
  <si>
    <t>Nombre d'onduleur en fonctionnement</t>
  </si>
  <si>
    <t>à</t>
  </si>
  <si>
    <r>
      <rPr>
        <rFont val="Calibri"/>
        <b/>
        <i/>
        <color theme="1"/>
        <sz val="22.0"/>
      </rPr>
      <t xml:space="preserve">NB1   </t>
    </r>
    <r>
      <rPr>
        <rFont val="Calibri"/>
        <b val="0"/>
        <i/>
        <color theme="1"/>
        <sz val="22.0"/>
      </rPr>
      <t>Perte de reseaux pour la supervision scada</t>
    </r>
  </si>
  <si>
    <t>a</t>
  </si>
  <si>
    <t>Nombre d'onduleur Hors service</t>
  </si>
  <si>
    <t>Nombre  de  Démarrage</t>
  </si>
  <si>
    <t xml:space="preserve">Heure de lever du  soleil </t>
  </si>
  <si>
    <t>H</t>
  </si>
  <si>
    <r>
      <rPr>
        <rFont val="Calibri"/>
        <b/>
        <i/>
        <color theme="1"/>
        <sz val="22.0"/>
      </rPr>
      <t>NB2</t>
    </r>
    <r>
      <rPr>
        <rFont val="Calibri"/>
        <b val="0"/>
        <i/>
        <color theme="1"/>
        <sz val="22.0"/>
      </rPr>
      <t xml:space="preserve">  Enregistreur de donnèes defectueux sur PTR6</t>
    </r>
  </si>
  <si>
    <t xml:space="preserve">Heure de coucher du  soleil </t>
  </si>
  <si>
    <t>Totale Heure de Fonctionnement</t>
  </si>
  <si>
    <t xml:space="preserve">agege </t>
  </si>
  <si>
    <t>Absence réseau (heures perdues)</t>
  </si>
  <si>
    <r>
      <rPr>
        <rFont val="Calibri"/>
        <b/>
        <i/>
        <color theme="1"/>
        <sz val="22.0"/>
      </rPr>
      <t>NB3 :</t>
    </r>
    <r>
      <rPr>
        <rFont val="Calibri"/>
        <i/>
        <color theme="1"/>
        <sz val="22.0"/>
      </rPr>
      <t xml:space="preserve"> 14h30 Arret Onduleur 3PTR3 suite au defaut sur une carte PVO</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</si>
  <si>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</si>
  <si>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</si>
  <si>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t>Total énergie active  Journaliere  Produite (Kwh)</t>
  </si>
  <si>
    <r>
      <rPr>
        <rFont val="Calibri"/>
        <b/>
        <i/>
        <color theme="1"/>
        <sz val="22.0"/>
      </rPr>
      <t>NB4 :</t>
    </r>
    <r>
      <rPr>
        <rFont val="Calibri"/>
        <i/>
        <color theme="1"/>
        <sz val="22.0"/>
      </rPr>
      <t xml:space="preserve"> Pousuite desherbage Champs solaire avec le Prestataire</t>
    </r>
  </si>
  <si>
    <t>ببب3</t>
  </si>
  <si>
    <r>
      <rPr>
        <rFont val="Calibri"/>
        <b/>
        <i/>
        <color theme="1"/>
        <sz val="22.0"/>
      </rPr>
      <t>NB5 :</t>
    </r>
    <r>
      <rPr>
        <rFont val="Calibri"/>
        <i/>
        <color theme="1"/>
        <sz val="22.0"/>
      </rPr>
      <t xml:space="preserve">  Reprise nettoyage des panneaux solaires avec le tracteur </t>
    </r>
  </si>
  <si>
    <t>CRETES  JOURNALIERES</t>
  </si>
  <si>
    <t>,</t>
  </si>
  <si>
    <t>POURCENTAGES  DE DISPONIBILITES  ET PERFORMANCES -RATIO  JOURNALIERES  PAR  PTR  ET  ONDULEUR</t>
  </si>
  <si>
    <t xml:space="preserve">PR (%) Pourcentage Ratio par Onduleurs </t>
  </si>
  <si>
    <t xml:space="preserve"> </t>
  </si>
  <si>
    <t xml:space="preserve"> DESIGNATION Ensemble Onduleurs CPV-DIASS</t>
  </si>
  <si>
    <t>Pourcentage de Disponibilite (%) Moyenne par PTR</t>
  </si>
  <si>
    <t xml:space="preserve">POURCENTAGES  DE DISPONIBILITES  ET PERFORMANCES -RATIO  JOURNALIERES  PAR  PTR  ET  ONDULEURS </t>
  </si>
  <si>
    <t>PR/ONDULEURS</t>
  </si>
  <si>
    <t>PTR 1</t>
  </si>
  <si>
    <t>ONDULEUR PTR1.1</t>
  </si>
  <si>
    <t>KD</t>
  </si>
  <si>
    <t>ONDULEUR PTR1.2</t>
  </si>
  <si>
    <t>ONDULEUR PTR1.3</t>
  </si>
  <si>
    <t>ONDULEUR PTR1.4</t>
  </si>
  <si>
    <t>PTR 2</t>
  </si>
  <si>
    <t>ONDULEUR PTR2.1</t>
  </si>
  <si>
    <t>ONDULEUR PTR2.2</t>
  </si>
  <si>
    <t>ONDULEUR PTR2.3</t>
  </si>
  <si>
    <t>ONDULEUR PTR2.4</t>
  </si>
  <si>
    <t>PTR 3</t>
  </si>
  <si>
    <t>ONDULEUR PTR3.1</t>
  </si>
  <si>
    <t>ONDULEUR PTR3.2</t>
  </si>
  <si>
    <t>PR Totale des Compteurs (%</t>
  </si>
  <si>
    <t>Ensoleillement</t>
  </si>
  <si>
    <t>%PR de Reference mensuel</t>
  </si>
  <si>
    <t>ONDULEUR PTR3.3</t>
  </si>
  <si>
    <t xml:space="preserve">(%)PR Compteurs </t>
  </si>
  <si>
    <t>%PR  mensuel</t>
  </si>
  <si>
    <t>ONDULEUR PTR3.4</t>
  </si>
  <si>
    <t>PTR4</t>
  </si>
  <si>
    <t>ONDULEUR PTR4.1</t>
  </si>
  <si>
    <t>ONDULEUR PTR4.2</t>
  </si>
  <si>
    <t>ONDULEUR PTR4.3</t>
  </si>
  <si>
    <t>ONDULEUR PTR4.4</t>
  </si>
  <si>
    <t>PTR 5</t>
  </si>
  <si>
    <t>ONDULEUR PTR5.1</t>
  </si>
  <si>
    <t>ONDULEUR PTR5.2</t>
  </si>
  <si>
    <t>ONDULEUR PTR5.3</t>
  </si>
  <si>
    <t>ONDULEUR PTR5.4</t>
  </si>
  <si>
    <t>PTR 6</t>
  </si>
  <si>
    <t>ONDULEUR PTR6.1</t>
  </si>
  <si>
    <t>ONDULEUR PTR6.2</t>
  </si>
  <si>
    <t>ONDULEUR PTR6.3</t>
  </si>
  <si>
    <t>ONDULEUR PTR6.4</t>
  </si>
  <si>
    <t>PTR 7</t>
  </si>
  <si>
    <t>ONDULEUR PTR7.1</t>
  </si>
  <si>
    <t>ONDULEUR PTR7.2</t>
  </si>
  <si>
    <t>ONDULEUR PTR7.3</t>
  </si>
  <si>
    <t>ONDULEUR PTR7.4</t>
  </si>
  <si>
    <t>PTR 8</t>
  </si>
  <si>
    <t>ONDULEUR PTR8.1</t>
  </si>
  <si>
    <t>ONDULEUR PTR8.2</t>
  </si>
  <si>
    <t>ONDULEUR PTR8.3</t>
  </si>
  <si>
    <t>ONDULEUR PTR8.4</t>
  </si>
  <si>
    <t xml:space="preserve">  MOYENNE KD</t>
  </si>
  <si>
    <t>WEB PORTAIL JANVIER 2024</t>
  </si>
  <si>
    <t>ENSOLEILLEMENT JOURNALIER Kwh/m2</t>
  </si>
  <si>
    <t>ENERGIE   2023(kWH)</t>
  </si>
  <si>
    <t>NOMBRE  DE FOYERS ALIMENTES  EN ENERGIE</t>
  </si>
  <si>
    <t>Moyenne Mensuel</t>
  </si>
  <si>
    <t>Tableau de reference  JANVIER   2023</t>
  </si>
  <si>
    <t>Tableau de Parametres   JANVIER 2024</t>
  </si>
  <si>
    <t>NOV 23/24</t>
  </si>
  <si>
    <r>
      <rPr>
        <rFont val="Calibri"/>
        <b/>
        <color theme="0"/>
        <sz val="20.0"/>
      </rPr>
      <t>Mois  (</t>
    </r>
    <r>
      <rPr>
        <rFont val="Calibri"/>
        <b/>
        <color rgb="FFFF0000"/>
        <sz val="20.0"/>
      </rPr>
      <t>2023-2024</t>
    </r>
    <r>
      <rPr>
        <rFont val="Calibri"/>
        <b/>
        <color theme="0"/>
        <sz val="20.0"/>
      </rPr>
      <t>)</t>
    </r>
  </si>
  <si>
    <t>Ensoleillement  (KwH/m2)  JANVIER 23</t>
  </si>
  <si>
    <t xml:space="preserve"> (%) PR Journalier Diass  JANVIER 23</t>
  </si>
  <si>
    <t xml:space="preserve"> Énergie Journaliere Compteur  JANVIER 23 (kWh)</t>
  </si>
  <si>
    <t>Ensoleillement  (KwH/m2) JANVIER 24</t>
  </si>
  <si>
    <t xml:space="preserve"> PR Mensuel Diass(%)</t>
  </si>
  <si>
    <t>(%) PR Journalier Diass  JANVIER 24</t>
  </si>
  <si>
    <t xml:space="preserve"> Énergie  Journaliere Compteur (kWh)  JANVIER 24</t>
  </si>
  <si>
    <t>RECAPITULATIF MENSUEL DES ENERGIES, du PR ET DE L'IRRADIANCE</t>
  </si>
  <si>
    <t>Mois /2023</t>
  </si>
  <si>
    <t>Energie en KWh</t>
  </si>
  <si>
    <t>PR en %</t>
  </si>
  <si>
    <t>Irradiance en W/m2</t>
  </si>
  <si>
    <t xml:space="preserve">JANVIER </t>
  </si>
  <si>
    <t>FEVRIER</t>
  </si>
  <si>
    <t>AOUT</t>
  </si>
  <si>
    <t>DECEMBRE</t>
  </si>
  <si>
    <t>NB1  logiciel scada inoperationnel sur ste</t>
  </si>
  <si>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</si>
  <si>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14h30 Arret Onduleur 3PTR3 suite au defaut sur une carte PVO</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</si>
  <si>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</si>
  <si>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</si>
  <si>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</si>
  <si>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Reprise nettoyage des panneaux solaires avec le tracteur </t>
    </r>
  </si>
  <si>
    <r>
      <rPr>
        <rFont val="Calibri"/>
        <b/>
        <color theme="0"/>
        <sz val="20.0"/>
      </rPr>
      <t>Mois  (</t>
    </r>
    <r>
      <rPr>
        <rFont val="Calibri"/>
        <b/>
        <color rgb="FFFF0000"/>
        <sz val="20.0"/>
      </rPr>
      <t>2023-2024</t>
    </r>
    <r>
      <rPr>
        <rFont val="Calibri"/>
        <b/>
        <color theme="0"/>
        <sz val="20.0"/>
      </rPr>
      <t>)</t>
    </r>
  </si>
  <si>
    <t>NB1    Scada de supervision  inoperationnel sur site</t>
  </si>
  <si>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</si>
  <si>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suivi exploitation onduleurs et perte de com sur l'onduleur 02 PTR8</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</si>
  <si>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</si>
  <si>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</si>
  <si>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</si>
  <si>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Reprise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</si>
  <si>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</si>
  <si>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 xml:space="preserve"> Retablissement partiel de la supervison de l'exploitation</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</si>
  <si>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</si>
  <si>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suivi exploitation onduleurs et perte de com sur l'onduleur 02 PTR8</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</si>
  <si>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</si>
  <si>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</si>
  <si>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</si>
  <si>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Reprise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</si>
  <si>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</si>
  <si>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 xml:space="preserve"> Retablissement partiel de la supervison de l'exploitation</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</si>
  <si>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</si>
  <si>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suivi exploitation onduleurs et perte de com sur l'onduleur 02 PTR8</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</si>
  <si>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</si>
  <si>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</si>
  <si>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</si>
  <si>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Reprise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</si>
  <si>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</si>
  <si>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 xml:space="preserve"> Retablissement partiel de la supervison de l'exploitation</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</si>
  <si>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</si>
  <si>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suivi exploitation onduleurs et perte de com sur l'onduleur 02 PTR8</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</si>
  <si>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</si>
  <si>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</si>
  <si>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</si>
  <si>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Reprise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</si>
  <si>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</si>
  <si>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 xml:space="preserve"> Defaut fonctionnement logiciel de supervision scada imputabe a GPM</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</si>
  <si>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</si>
  <si>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suivi exploitation onduleurs et perte de com sur l'onduleur 02 PTR8</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</si>
  <si>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</si>
  <si>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</si>
  <si>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</si>
  <si>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Reprise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</si>
  <si>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</si>
  <si>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 xml:space="preserve"> Intervention d'un technicien informaticien de GPM  sur le defaut d'ouverture du logiciel d'exploitation scada</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</si>
  <si>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</si>
  <si>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Reprise configuration de l'Enerium de la cellule 4 avec calibrage et parametrage a nouveau</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</si>
  <si>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</si>
  <si>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</si>
  <si>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</si>
  <si>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Reprise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</si>
  <si>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</si>
  <si>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 xml:space="preserve">Travaux sur l'onduleur 02 PTR8   avec </t>
    </r>
    <r>
      <rPr>
        <rFont val="Calibri"/>
        <b/>
        <i/>
        <color theme="1"/>
        <sz val="22.0"/>
      </rPr>
      <t>r</t>
    </r>
    <r>
      <rPr>
        <rFont val="Calibri"/>
        <b val="0"/>
        <i/>
        <color theme="1"/>
        <sz val="22.0"/>
      </rPr>
      <t>etablissement Com  vers le scada</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</si>
  <si>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</si>
  <si>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Reprise configuration de l'Enerium de la cellule 4 avec calibrage et parametrage a nouveau</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</si>
  <si>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</si>
  <si>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</si>
  <si>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</si>
  <si>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Reprise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</si>
  <si>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</si>
  <si>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Rupture de l'axe de manutention du Tracteur de nettoyage des panneaux  et immobisation Engin pour travaux</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</si>
  <si>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</si>
  <si>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Reprise configuration de l'Enerium de la cellule 4 avec calibrage et parametrage a nouveau</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</si>
  <si>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</si>
  <si>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</si>
  <si>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</si>
  <si>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Suspension  nettoyage des panneaux solaires avec le tracteur </t>
    </r>
  </si>
  <si>
    <t>Probleme de COM due a un defaut d'enregist</t>
  </si>
  <si>
    <t xml:space="preserve">Communication </t>
  </si>
  <si>
    <t>suite au defaut</t>
  </si>
  <si>
    <t>d'Enregistreur</t>
  </si>
  <si>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</si>
  <si>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Rupture de l'axe de manutention du Tracteur de nettoyage des panneaux  et immobisation Engin pour travaux</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</si>
  <si>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</si>
  <si>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Depose et nettoyage des filtres lateraux des PTR 1 et 2</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</si>
  <si>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</si>
  <si>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</si>
  <si>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</si>
  <si>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Suspension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</si>
  <si>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</si>
  <si>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Rupture de l'axe de manutention du Tracteur de nettoyage des panneaux  et immobisation Engin pour travaux</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</si>
  <si>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</si>
  <si>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Depose et nettoyage des filtres lateraux des PTR 1 et 2</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</si>
  <si>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</si>
  <si>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</si>
  <si>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</si>
  <si>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Suspension  nettoyage des panneaux solaires avec le tracteur </t>
    </r>
  </si>
  <si>
    <t xml:space="preserve">  l'enregistreur</t>
  </si>
  <si>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</si>
  <si>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Rupture de l'axe de manutention du Tracteur de nettoyage des panneaux  et immobisation Engin pour travaux</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</si>
  <si>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</si>
  <si>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Depose et nettoyage des filtres lateraux des PTR 1 et 2</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</si>
  <si>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</si>
  <si>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</si>
  <si>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</si>
  <si>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Suspension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</si>
  <si>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</si>
  <si>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Rupture de l'axe de manutention du Tracteur de nettoyage des panneaux  et immobisation Engin pour travaux</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</si>
  <si>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</si>
  <si>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Depose et nettoyage des filtres lateraux des PTR 1 et 2</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</si>
  <si>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</si>
  <si>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</si>
  <si>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</si>
  <si>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Suspension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</si>
  <si>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</si>
  <si>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Preparation intervention  de l'engrenage sur la rotation du Sunbrosse</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</si>
  <si>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</si>
  <si>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Depose et nettoyage des filtres lateraux des PTR 4 et 5</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</si>
  <si>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</si>
  <si>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</si>
  <si>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</si>
  <si>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Suspension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</si>
  <si>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</si>
  <si>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 xml:space="preserve"> intervention  de l'engrenage sur la rotation du Sunbrosse</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</si>
  <si>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</si>
  <si>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Depose et nettoyage des filtres lateraux des PTR 4 et 5</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</si>
  <si>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</si>
  <si>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</si>
  <si>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i/>
        <color theme="1"/>
        <sz val="22.0"/>
      </rPr>
      <t xml:space="preserve"> Pousuite desherbage Champs solaire avec le Prestataire</t>
    </r>
  </si>
  <si>
    <r>
      <rPr>
        <rFont val="Calibri"/>
        <b/>
        <i/>
        <color theme="1"/>
        <sz val="22.0"/>
      </rPr>
      <t>NB5 :</t>
    </r>
    <r>
      <rPr>
        <rFont val="Calibri"/>
        <i/>
        <color theme="1"/>
        <sz val="22.0"/>
      </rPr>
      <t xml:space="preserve">  Suspension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</si>
  <si>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</si>
  <si>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 xml:space="preserve"> De</t>
    </r>
    <r>
      <rPr>
        <rFont val="Calibri"/>
        <b/>
        <i/>
        <color theme="1"/>
        <sz val="22.0"/>
      </rPr>
      <t xml:space="preserve"> 09h15 a 11h25</t>
    </r>
    <r>
      <rPr>
        <rFont val="Calibri"/>
        <b val="0"/>
        <i/>
        <color theme="1"/>
        <sz val="22.0"/>
      </rPr>
      <t xml:space="preserve"> Appplication Planning de maintenance mensuel et journalier sur</t>
    </r>
    <r>
      <rPr>
        <rFont val="Calibri"/>
        <b/>
        <i/>
        <color theme="1"/>
        <sz val="22.0"/>
      </rPr>
      <t xml:space="preserve"> PTR1</t>
    </r>
    <r>
      <rPr>
        <rFont val="Calibri"/>
        <b val="0"/>
        <i/>
        <color theme="1"/>
        <sz val="22.0"/>
      </rPr>
      <t xml:space="preserve"> avec nettoyage ;depoussierage des composants electroniques et mecaniques des 04 Onduleurs</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</si>
  <si>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</si>
  <si>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Immobilsation tracteur pour travaux sur l'engrenage de rotation du Sunbrosse</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</si>
  <si>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</si>
  <si>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</si>
  <si>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b val="0"/>
        <i/>
        <color theme="1"/>
        <sz val="22.0"/>
      </rPr>
      <t xml:space="preserve"> Perte de Com, sur PTR6 soit 04 ONDULEURS</t>
    </r>
  </si>
  <si>
    <r>
      <rPr>
        <rFont val="Calibri"/>
        <b/>
        <i/>
        <color theme="1"/>
        <sz val="22.0"/>
      </rPr>
      <t>NB5 :</t>
    </r>
    <r>
      <rPr>
        <rFont val="Calibri"/>
        <i/>
        <color theme="1"/>
        <sz val="22.0"/>
      </rPr>
      <t xml:space="preserve">  Suspension  nettoyage des panneaux solaires avec le tracteur </t>
    </r>
  </si>
  <si>
    <r>
      <rPr>
        <rFont val="Calibri"/>
        <b/>
        <color theme="0"/>
        <sz val="20.0"/>
      </rPr>
      <t>Mois  (</t>
    </r>
    <r>
      <rPr>
        <rFont val="Calibri"/>
        <b/>
        <color rgb="FFFF0000"/>
        <sz val="20.0"/>
      </rPr>
      <t>2023-2024</t>
    </r>
    <r>
      <rPr>
        <rFont val="Calibri"/>
        <b/>
        <color theme="0"/>
        <sz val="20.0"/>
      </rPr>
      <t>)</t>
    </r>
  </si>
  <si>
    <r>
      <rPr>
        <rFont val="Calibri"/>
        <b/>
        <i/>
        <color theme="1"/>
        <sz val="22.0"/>
      </rPr>
      <t xml:space="preserve">NB1   </t>
    </r>
    <r>
      <rPr>
        <rFont val="Calibri"/>
        <b val="0"/>
        <i/>
        <color theme="1"/>
        <sz val="22.0"/>
      </rPr>
      <t xml:space="preserve">  Tracteur de nettoyage en panne et le depannage est en cours</t>
    </r>
  </si>
  <si>
    <r>
      <rPr>
        <rFont val="Calibri"/>
        <b/>
        <i/>
        <color theme="1"/>
        <sz val="22.0"/>
      </rPr>
      <t>NB2</t>
    </r>
    <r>
      <rPr>
        <rFont val="Calibri"/>
        <b val="0"/>
        <i/>
        <color theme="1"/>
        <sz val="22.0"/>
      </rPr>
      <t xml:space="preserve">  Enregistreur de donnèes defectueux sur PTR6</t>
    </r>
  </si>
  <si>
    <r>
      <rPr>
        <rFont val="Calibri"/>
        <b/>
        <i/>
        <color theme="1"/>
        <sz val="22.0"/>
      </rPr>
      <t>NB3 :</t>
    </r>
    <r>
      <rPr>
        <rFont val="Calibri"/>
        <i/>
        <color theme="1"/>
        <sz val="22.0"/>
      </rPr>
      <t xml:space="preserve">  Intervention sur la Com de  l'Ond2 PTR8 </t>
    </r>
  </si>
  <si>
    <r>
      <rPr>
        <rFont val="Times New Roman"/>
        <b/>
        <color theme="1"/>
        <sz val="20.0"/>
      </rPr>
      <t xml:space="preserve">ENERGIE TOTALE PRODUITE  EN </t>
    </r>
    <r>
      <rPr>
        <rFont val="Times New Roman"/>
        <b/>
        <color rgb="FFFF0000"/>
        <sz val="20.0"/>
      </rPr>
      <t>DEBUT</t>
    </r>
    <r>
      <rPr>
        <rFont val="Times New Roman"/>
        <b/>
        <color theme="1"/>
        <sz val="20.0"/>
      </rPr>
      <t xml:space="preserve"> DE PARCOURS  (kWh)</t>
    </r>
  </si>
  <si>
    <r>
      <rPr>
        <rFont val="Times New Roman"/>
        <b/>
        <color theme="1"/>
        <sz val="20.0"/>
      </rPr>
      <t xml:space="preserve">ENERGIE TOTALE PRODUITE  EN </t>
    </r>
    <r>
      <rPr>
        <rFont val="Times New Roman"/>
        <b/>
        <color rgb="FFFF0000"/>
        <sz val="20.0"/>
      </rPr>
      <t xml:space="preserve"> FIN</t>
    </r>
    <r>
      <rPr>
        <rFont val="Times New Roman"/>
        <b/>
        <color theme="1"/>
        <sz val="20.0"/>
      </rPr>
      <t xml:space="preserve">  DE PARCOURS   (kWh)</t>
    </r>
  </si>
  <si>
    <r>
      <rPr>
        <rFont val="Calibri"/>
        <b/>
        <i/>
        <color theme="1"/>
        <sz val="22.0"/>
      </rPr>
      <t>NB4 :</t>
    </r>
    <r>
      <rPr>
        <rFont val="Calibri"/>
        <b val="0"/>
        <i/>
        <color theme="1"/>
        <sz val="22.0"/>
      </rPr>
      <t xml:space="preserve"> Perte de Com, sur PTR6 soit 04 ONDULEURS</t>
    </r>
  </si>
  <si>
    <r>
      <rPr>
        <rFont val="Calibri"/>
        <b/>
        <i/>
        <color theme="1"/>
        <sz val="22.0"/>
      </rPr>
      <t>NB5 :</t>
    </r>
    <r>
      <rPr>
        <rFont val="Calibri"/>
        <i/>
        <color theme="1"/>
        <sz val="22.0"/>
      </rPr>
      <t xml:space="preserve">  Suspension  nettoyage des panneaux solaires avec le tracteur </t>
    </r>
  </si>
  <si>
    <r>
      <rPr>
        <rFont val="Calibri"/>
        <b/>
        <color theme="0"/>
        <sz val="20.0"/>
      </rPr>
      <t>Mois  (</t>
    </r>
    <r>
      <rPr>
        <rFont val="Calibri"/>
        <b/>
        <color rgb="FFFF0000"/>
        <sz val="20.0"/>
      </rPr>
      <t>2023-2024</t>
    </r>
    <r>
      <rPr>
        <rFont val="Calibri"/>
        <b/>
        <color theme="0"/>
        <sz val="20.0"/>
      </rPr>
      <t>)</t>
    </r>
  </si>
</sst>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_-* #,##0.00\ _€_-;\-* #,##0.00\ _€_-;_-* &quot;-&quot;??\ _€_-;_-@"/>
    <numFmt numFmtId="165" formatCode="[$-101040C]#,##0.00;\-#,##0.00"/>
    <numFmt numFmtId="166" formatCode="D/M/YYYY"/>
    <numFmt numFmtId="167" formatCode="_-* #,##0.00_-;\-* #,##0.00_-;_-* &quot;-&quot;_-;_-@"/>
    <numFmt numFmtId="168" formatCode="[$-40C]d\-mmm"/>
    <numFmt numFmtId="169" formatCode="0.0%"/>
    <numFmt numFmtId="170" formatCode="0.000"/>
    <numFmt numFmtId="171" formatCode="#,##0.000"/>
    <numFmt numFmtId="172" formatCode="_-* #,##0\ _€_-;\-* #,##0\ _€_-;_-* &quot;-&quot;??\ _€_-;_-@"/>
    <numFmt numFmtId="173" formatCode="_-* #,##0.0\ _€_-;\-* #,##0.0\ _€_-;_-* &quot;-&quot;??\ _€_-;_-@"/>
  </numFmts>
  <fonts count="70">
    <font>
      <sz val="11.0"/>
      <color theme="1"/>
      <name val="Calibri"/>
      <scheme val="minor"/>
    </font>
    <font>
      <sz val="11.0"/>
      <color rgb="FF000000"/>
      <name val="Calibri"/>
    </font>
    <font>
      <b/>
      <sz val="16.0"/>
      <color rgb="FF000000"/>
      <name val="Calibri"/>
    </font>
    <font/>
    <font>
      <b/>
      <sz val="28.0"/>
      <color rgb="FF000000"/>
      <name val="Calibri"/>
    </font>
    <font>
      <b/>
      <sz val="26.0"/>
      <color rgb="FF000000"/>
      <name val="Calibri"/>
    </font>
    <font>
      <sz val="24.0"/>
      <color rgb="FF000000"/>
      <name val="Calibri"/>
    </font>
    <font>
      <sz val="16.0"/>
      <color rgb="FF000000"/>
      <name val="Calibri"/>
    </font>
    <font>
      <sz val="18.0"/>
      <color rgb="FF000000"/>
      <name val="Calibri"/>
    </font>
    <font>
      <sz val="14.0"/>
      <color theme="1"/>
      <name val="Arial"/>
    </font>
    <font>
      <b/>
      <sz val="18.0"/>
      <color rgb="FF000000"/>
      <name val="Calibri"/>
    </font>
    <font>
      <b/>
      <sz val="18.0"/>
      <color rgb="FF000000"/>
      <name val="Arial"/>
    </font>
    <font>
      <b/>
      <sz val="24.0"/>
      <color rgb="FF000000"/>
      <name val="Calibri"/>
    </font>
    <font>
      <b/>
      <sz val="22.0"/>
      <color rgb="FF000000"/>
      <name val="Calibri"/>
    </font>
    <font>
      <sz val="18.0"/>
      <color rgb="FF000000"/>
      <name val="Arial"/>
    </font>
    <font>
      <b/>
      <sz val="14.0"/>
      <color theme="1"/>
      <name val="Arial"/>
    </font>
    <font>
      <sz val="20.0"/>
      <color rgb="FF000000"/>
      <name val="Calibri"/>
    </font>
    <font>
      <sz val="11.0"/>
      <color theme="1"/>
      <name val="Calibri"/>
    </font>
    <font>
      <sz val="20.0"/>
      <color theme="1"/>
      <name val="Calibri"/>
    </font>
    <font>
      <b/>
      <sz val="20.0"/>
      <color theme="1"/>
      <name val="Calibri"/>
    </font>
    <font>
      <b/>
      <sz val="24.0"/>
      <color theme="1"/>
      <name val="Calibri"/>
    </font>
    <font>
      <b/>
      <sz val="28.0"/>
      <color theme="1"/>
      <name val="Calibri"/>
    </font>
    <font>
      <sz val="12.0"/>
      <color theme="1"/>
      <name val="Calibri"/>
    </font>
    <font>
      <b/>
      <sz val="18.0"/>
      <color theme="0"/>
      <name val="Calibri"/>
    </font>
    <font>
      <b/>
      <sz val="18.0"/>
      <color theme="1"/>
      <name val="Calibri"/>
    </font>
    <font>
      <color theme="1"/>
      <name val="Calibri"/>
      <scheme val="minor"/>
    </font>
    <font>
      <sz val="16.0"/>
      <color theme="1"/>
      <name val="Calibri"/>
    </font>
    <font>
      <sz val="18.0"/>
      <color theme="1"/>
      <name val="Calibri"/>
    </font>
    <font>
      <i/>
      <sz val="14.0"/>
      <color theme="1"/>
      <name val="Calibri"/>
    </font>
    <font>
      <i/>
      <sz val="20.0"/>
      <color theme="1"/>
      <name val="Calibri"/>
    </font>
    <font>
      <sz val="18.0"/>
      <color rgb="FFFF0000"/>
      <name val="Calibri"/>
    </font>
    <font>
      <i/>
      <sz val="11.0"/>
      <color theme="1"/>
      <name val="Calibri"/>
    </font>
    <font>
      <b/>
      <sz val="22.0"/>
      <color theme="1"/>
      <name val="Calibri"/>
    </font>
    <font>
      <sz val="28.0"/>
      <color theme="1"/>
      <name val="Calibri"/>
    </font>
    <font>
      <sz val="24.0"/>
      <color theme="1"/>
      <name val="Calibri"/>
    </font>
    <font>
      <b/>
      <sz val="26.0"/>
      <color theme="1"/>
      <name val="Calibri"/>
    </font>
    <font>
      <b/>
      <sz val="36.0"/>
      <color theme="1"/>
      <name val="Calibri"/>
    </font>
    <font>
      <b/>
      <sz val="14.0"/>
      <color theme="1"/>
      <name val="Calibri"/>
    </font>
    <font>
      <b/>
      <sz val="12.0"/>
      <color theme="1"/>
      <name val="Times New Roman"/>
    </font>
    <font>
      <b/>
      <sz val="12.0"/>
      <color rgb="FFFF0000"/>
      <name val="Times New Roman"/>
    </font>
    <font>
      <b/>
      <sz val="18.0"/>
      <color theme="1"/>
      <name val="Times New Roman"/>
    </font>
    <font>
      <sz val="14.0"/>
      <color theme="1"/>
      <name val="Calibri"/>
    </font>
    <font>
      <b/>
      <sz val="14.0"/>
      <color theme="0"/>
      <name val="Calibri"/>
    </font>
    <font>
      <b/>
      <sz val="20.0"/>
      <color theme="0"/>
      <name val="Calibri"/>
    </font>
    <font>
      <sz val="22.0"/>
      <color theme="1"/>
      <name val="Calibri"/>
    </font>
    <font>
      <b/>
      <sz val="24.0"/>
      <color rgb="FFFF0000"/>
      <name val="Calibri"/>
    </font>
    <font>
      <b/>
      <sz val="36.0"/>
      <color rgb="FF0070C0"/>
      <name val="Calibri"/>
    </font>
    <font>
      <b/>
      <sz val="28.0"/>
      <color theme="1"/>
      <name val="Times New Roman"/>
    </font>
    <font>
      <b/>
      <sz val="14.0"/>
      <color theme="1"/>
      <name val="Times New Roman"/>
    </font>
    <font>
      <b/>
      <sz val="11.0"/>
      <color theme="0"/>
      <name val="Calibri"/>
    </font>
    <font>
      <b/>
      <sz val="24.0"/>
      <color theme="0"/>
      <name val="Calibri"/>
    </font>
    <font>
      <b/>
      <sz val="26.0"/>
      <color theme="1"/>
      <name val="Times New Roman"/>
    </font>
    <font>
      <b/>
      <sz val="24.0"/>
      <color theme="1"/>
      <name val="Times New Roman"/>
    </font>
    <font>
      <b/>
      <sz val="20.0"/>
      <color theme="1"/>
      <name val="Times New Roman"/>
    </font>
    <font>
      <b/>
      <sz val="26.0"/>
      <color rgb="FFFF0000"/>
      <name val="Times New Roman"/>
    </font>
    <font>
      <sz val="22.0"/>
      <color rgb="FF000000"/>
      <name val="Verdana"/>
    </font>
    <font>
      <b/>
      <i/>
      <sz val="22.0"/>
      <color theme="1"/>
      <name val="Calibri"/>
    </font>
    <font>
      <i/>
      <sz val="22.0"/>
      <color theme="1"/>
      <name val="Calibri"/>
    </font>
    <font>
      <b/>
      <sz val="12.0"/>
      <color theme="1"/>
      <name val="Calibri"/>
    </font>
    <font>
      <b/>
      <sz val="16.0"/>
      <color theme="1"/>
      <name val="Calibri"/>
    </font>
    <font>
      <sz val="12.0"/>
      <color rgb="FF000000"/>
      <name val="Calibri"/>
    </font>
    <font>
      <b/>
      <sz val="12.0"/>
      <color theme="0"/>
      <name val="Calibri"/>
    </font>
    <font>
      <sz val="11.0"/>
      <color rgb="FFFF0000"/>
      <name val="Calibri"/>
    </font>
    <font>
      <sz val="22.0"/>
      <color rgb="FFFF0000"/>
      <name val="Calibri"/>
    </font>
    <font>
      <b/>
      <sz val="11.0"/>
      <color theme="1"/>
      <name val="Calibri"/>
    </font>
    <font>
      <b/>
      <sz val="22.0"/>
      <color rgb="FFFF0000"/>
      <name val="Calibri"/>
    </font>
    <font>
      <b/>
      <sz val="36.0"/>
      <color theme="0"/>
      <name val="Calibri"/>
    </font>
    <font>
      <sz val="22.0"/>
      <color rgb="FFC00000"/>
      <name val="Calibri"/>
    </font>
    <font>
      <b/>
      <sz val="18.0"/>
      <color rgb="FFFF0000"/>
      <name val="Calibri"/>
    </font>
    <font>
      <sz val="20.0"/>
      <color rgb="FFFF0000"/>
      <name val="Calibri"/>
    </font>
  </fonts>
  <fills count="34">
    <fill>
      <patternFill patternType="none"/>
    </fill>
    <fill>
      <patternFill patternType="lightGray"/>
    </fill>
    <fill>
      <patternFill patternType="solid">
        <fgColor rgb="FFBFBFBF"/>
        <bgColor rgb="FFBFBFBF"/>
      </patternFill>
    </fill>
    <fill>
      <patternFill patternType="solid">
        <fgColor rgb="FFFFFF00"/>
        <bgColor rgb="FFFFFF00"/>
      </patternFill>
    </fill>
    <fill>
      <patternFill patternType="solid">
        <fgColor rgb="FFFFE598"/>
        <bgColor rgb="FFFFE598"/>
      </patternFill>
    </fill>
    <fill>
      <patternFill patternType="solid">
        <fgColor rgb="FFF7CAAC"/>
        <bgColor rgb="FFF7CAAC"/>
      </patternFill>
    </fill>
    <fill>
      <patternFill patternType="solid">
        <fgColor rgb="FFB4C6E7"/>
        <bgColor rgb="FFB4C6E7"/>
      </patternFill>
    </fill>
    <fill>
      <patternFill patternType="solid">
        <fgColor rgb="FFD9E2F3"/>
        <bgColor rgb="FFD9E2F3"/>
      </patternFill>
    </fill>
    <fill>
      <patternFill patternType="solid">
        <fgColor rgb="FFC00000"/>
        <bgColor rgb="FFC00000"/>
      </patternFill>
    </fill>
    <fill>
      <patternFill patternType="solid">
        <fgColor theme="0"/>
        <bgColor theme="0"/>
      </patternFill>
    </fill>
    <fill>
      <patternFill patternType="solid">
        <fgColor rgb="FFFFD965"/>
        <bgColor rgb="FFFFD965"/>
      </patternFill>
    </fill>
    <fill>
      <patternFill patternType="solid">
        <fgColor theme="4"/>
        <bgColor theme="4"/>
      </patternFill>
    </fill>
    <fill>
      <patternFill patternType="solid">
        <fgColor rgb="FF8EAADB"/>
        <bgColor rgb="FF8EAADB"/>
      </patternFill>
    </fill>
    <fill>
      <patternFill patternType="solid">
        <fgColor rgb="FF92D050"/>
        <bgColor rgb="FF92D050"/>
      </patternFill>
    </fill>
    <fill>
      <patternFill patternType="solid">
        <fgColor rgb="FFF2F2F2"/>
        <bgColor rgb="FFF2F2F2"/>
      </patternFill>
    </fill>
    <fill>
      <patternFill patternType="solid">
        <fgColor rgb="FFD0CECE"/>
        <bgColor rgb="FFD0CECE"/>
      </patternFill>
    </fill>
    <fill>
      <patternFill patternType="solid">
        <fgColor rgb="FFFFFFFF"/>
        <bgColor rgb="FFFFFFFF"/>
      </patternFill>
    </fill>
    <fill>
      <patternFill patternType="solid">
        <fgColor rgb="FFD8D8D8"/>
        <bgColor rgb="FFD8D8D8"/>
      </patternFill>
    </fill>
    <fill>
      <patternFill patternType="solid">
        <fgColor rgb="FFF4B083"/>
        <bgColor rgb="FFF4B083"/>
      </patternFill>
    </fill>
    <fill>
      <patternFill patternType="solid">
        <fgColor rgb="FF757070"/>
        <bgColor rgb="FF757070"/>
      </patternFill>
    </fill>
    <fill>
      <patternFill patternType="solid">
        <fgColor rgb="FF2F5496"/>
        <bgColor rgb="FF2F5496"/>
      </patternFill>
    </fill>
    <fill>
      <patternFill patternType="solid">
        <fgColor rgb="FF548135"/>
        <bgColor rgb="FF548135"/>
      </patternFill>
    </fill>
    <fill>
      <patternFill patternType="solid">
        <fgColor rgb="FFC55A11"/>
        <bgColor rgb="FFC55A11"/>
      </patternFill>
    </fill>
    <fill>
      <patternFill patternType="solid">
        <fgColor rgb="FFAEABAB"/>
        <bgColor rgb="FFAEABAB"/>
      </patternFill>
    </fill>
    <fill>
      <patternFill patternType="solid">
        <fgColor rgb="FF8496B0"/>
        <bgColor rgb="FF8496B0"/>
      </patternFill>
    </fill>
    <fill>
      <patternFill patternType="solid">
        <fgColor rgb="FFBDD6EE"/>
        <bgColor rgb="FFBDD6EE"/>
      </patternFill>
    </fill>
    <fill>
      <patternFill patternType="solid">
        <fgColor rgb="FFC5E0B3"/>
        <bgColor rgb="FFC5E0B3"/>
      </patternFill>
    </fill>
    <fill>
      <patternFill patternType="solid">
        <fgColor rgb="FFC0C0C0"/>
        <bgColor rgb="FFC0C0C0"/>
      </patternFill>
    </fill>
    <fill>
      <patternFill patternType="solid">
        <fgColor rgb="FFEBEBEB"/>
        <bgColor rgb="FFEBEBEB"/>
      </patternFill>
    </fill>
    <fill>
      <patternFill patternType="solid">
        <fgColor rgb="FF595959"/>
        <bgColor rgb="FF595959"/>
      </patternFill>
    </fill>
    <fill>
      <patternFill patternType="solid">
        <fgColor rgb="FFD6DCE4"/>
        <bgColor rgb="FFD6DCE4"/>
      </patternFill>
    </fill>
    <fill>
      <patternFill patternType="solid">
        <fgColor rgb="FFC8C8C8"/>
        <bgColor rgb="FFC8C8C8"/>
      </patternFill>
    </fill>
    <fill>
      <patternFill patternType="solid">
        <fgColor rgb="FF262626"/>
        <bgColor rgb="FF262626"/>
      </patternFill>
    </fill>
    <fill>
      <patternFill patternType="solid">
        <fgColor rgb="FF44546A"/>
        <bgColor rgb="FF44546A"/>
      </patternFill>
    </fill>
  </fills>
  <borders count="184">
    <border/>
    <border>
      <left/>
      <top/>
      <bottom/>
    </border>
    <border>
      <right/>
      <top/>
      <bottom/>
    </border>
    <border>
      <top/>
      <bottom/>
    </border>
    <border>
      <left style="medium">
        <color rgb="FF000000"/>
      </left>
      <right style="medium">
        <color rgb="FF000000"/>
      </right>
      <top style="medium">
        <color rgb="FF000000"/>
      </top>
      <bottom style="medium">
        <color rgb="FF000000"/>
      </bottom>
    </border>
    <border>
      <left/>
      <right/>
      <top style="thin">
        <color rgb="FF8EAADB"/>
      </top>
      <bottom style="thin">
        <color rgb="FF8EAADB"/>
      </bottom>
    </border>
    <border>
      <left style="medium">
        <color rgb="FF000000"/>
      </left>
      <right style="medium">
        <color rgb="FF000000"/>
      </right>
      <top style="medium">
        <color rgb="FF000000"/>
      </top>
      <bottom style="thin">
        <color rgb="FF8EAADB"/>
      </bottom>
    </border>
    <border>
      <top style="thin">
        <color rgb="FF8EAADB"/>
      </top>
      <bottom style="thin">
        <color rgb="FF8EAADB"/>
      </bottom>
    </border>
    <border>
      <left style="medium">
        <color rgb="FF000000"/>
      </left>
      <right style="medium">
        <color rgb="FF000000"/>
      </right>
      <top style="thin">
        <color rgb="FF8EAADB"/>
      </top>
      <bottom style="thin">
        <color rgb="FF8EAADB"/>
      </bottom>
    </border>
    <border>
      <left style="medium">
        <color rgb="FF000000"/>
      </left>
      <right style="medium">
        <color rgb="FF000000"/>
      </right>
      <top style="thin">
        <color rgb="FF8EAADB"/>
      </top>
      <bottom style="medium">
        <color rgb="FF000000"/>
      </bottom>
    </border>
    <border>
      <left style="thick">
        <color rgb="FF000000"/>
      </left>
      <right style="thick">
        <color rgb="FF000000"/>
      </right>
      <top style="medium">
        <color rgb="FF000000"/>
      </top>
      <bottom style="medium">
        <color rgb="FF000000"/>
      </bottom>
    </border>
    <border>
      <left style="thick">
        <color rgb="FF000000"/>
      </left>
      <right style="thick">
        <color rgb="FF000000"/>
      </right>
      <top/>
      <bottom style="medium">
        <color rgb="FF000000"/>
      </bottom>
    </border>
    <border>
      <left style="thick">
        <color rgb="FF000000"/>
      </left>
      <right/>
      <top/>
      <bottom style="medium">
        <color rgb="FF000000"/>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style="medium">
        <color rgb="FF000000"/>
      </left>
      <right/>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style="thin">
        <color rgb="FF8EAADB"/>
      </bottom>
    </border>
    <border>
      <left style="medium">
        <color rgb="FF000000"/>
      </left>
      <top style="thin">
        <color rgb="FF8EAADB"/>
      </top>
      <bottom style="thin">
        <color rgb="FF8EAADB"/>
      </bottom>
    </border>
    <border>
      <left style="medium">
        <color rgb="FF000000"/>
      </left>
      <right/>
      <top style="thin">
        <color rgb="FF8EAADB"/>
      </top>
      <bottom style="thin">
        <color rgb="FF8EAADB"/>
      </bottom>
    </border>
    <border>
      <left/>
      <right/>
      <top style="thin">
        <color rgb="FF8EAADB"/>
      </top>
      <bottom/>
    </border>
    <border>
      <left style="medium">
        <color rgb="FF000000"/>
      </left>
      <right/>
      <top style="thin">
        <color rgb="FF8EAADB"/>
      </top>
      <bottom style="medium">
        <color rgb="FF000000"/>
      </bottom>
    </border>
    <border>
      <left/>
      <right style="medium">
        <color rgb="FF000000"/>
      </right>
      <top style="medium">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top/>
    </border>
    <border>
      <top/>
    </border>
    <border>
      <right/>
      <top/>
    </border>
    <border>
      <left/>
      <bottom/>
    </border>
    <border>
      <bottom/>
    </border>
    <border>
      <right/>
      <bottom/>
    </border>
    <border>
      <left/>
    </border>
    <border>
      <right/>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medium">
        <color rgb="FF000000"/>
      </right>
      <top style="medium">
        <color rgb="FF000000"/>
      </top>
      <bottom style="thin">
        <color rgb="FF8EAADB"/>
      </bottom>
    </border>
    <border>
      <left style="medium">
        <color rgb="FF000000"/>
      </left>
      <right style="thin">
        <color theme="4"/>
      </right>
      <top style="medium">
        <color rgb="FF000000"/>
      </top>
      <bottom style="thin">
        <color rgb="FF8EAADB"/>
      </bottom>
    </border>
    <border>
      <left style="medium">
        <color rgb="FF000000"/>
      </left>
      <right style="thin">
        <color rgb="FF000000"/>
      </right>
      <top style="medium">
        <color rgb="FF000000"/>
      </top>
      <bottom style="thin">
        <color rgb="FF8EAADB"/>
      </bottom>
    </border>
    <border>
      <left/>
      <right style="thin">
        <color rgb="FF000000"/>
      </right>
      <top/>
    </border>
    <border>
      <left style="thin">
        <color rgb="FF000000"/>
      </left>
      <right style="medium">
        <color rgb="FF000000"/>
      </right>
      <top style="thin">
        <color rgb="FF8EAADB"/>
      </top>
      <bottom style="thin">
        <color rgb="FF8EAADB"/>
      </bottom>
    </border>
    <border>
      <left style="medium">
        <color rgb="FF000000"/>
      </left>
      <right style="thin">
        <color theme="4"/>
      </right>
      <top style="thin">
        <color rgb="FF8EAADB"/>
      </top>
      <bottom style="thin">
        <color rgb="FF8EAADB"/>
      </bottom>
    </border>
    <border>
      <left style="medium">
        <color rgb="FF000000"/>
      </left>
      <right style="thin">
        <color rgb="FF000000"/>
      </right>
      <top style="thin">
        <color rgb="FF8EAADB"/>
      </top>
      <bottom style="thin">
        <color rgb="FF8EAADB"/>
      </bottom>
    </border>
    <border>
      <left/>
      <right style="thin">
        <color rgb="FF000000"/>
      </right>
    </border>
    <border>
      <left/>
      <top/>
      <bottom style="medium">
        <color rgb="FF000000"/>
      </bottom>
    </border>
    <border>
      <right style="medium">
        <color rgb="FF000000"/>
      </right>
      <top/>
      <bottom style="medium">
        <color rgb="FF000000"/>
      </bottom>
    </border>
    <border>
      <left style="thin">
        <color rgb="FF000000"/>
      </left>
      <right style="medium">
        <color rgb="FF000000"/>
      </right>
      <top/>
      <bottom style="thin">
        <color rgb="FF8EAADB"/>
      </bottom>
    </border>
    <border>
      <left/>
      <right style="thin">
        <color rgb="FF000000"/>
      </right>
      <bottom/>
    </border>
    <border>
      <left/>
      <right style="thin">
        <color rgb="FF000000"/>
      </right>
      <top/>
      <bottom/>
    </border>
    <border>
      <left/>
      <right style="medium">
        <color rgb="FF000000"/>
      </right>
      <top/>
      <bottom style="medium">
        <color rgb="FF8EAADB"/>
      </bottom>
    </border>
    <border>
      <left style="medium">
        <color rgb="FF000000"/>
      </left>
      <right style="medium">
        <color rgb="FF000000"/>
      </right>
      <top/>
      <bottom style="medium">
        <color rgb="FF8EAADB"/>
      </bottom>
    </border>
    <border>
      <left/>
      <right style="medium">
        <color rgb="FF000000"/>
      </right>
      <top/>
      <bottom/>
    </border>
    <border>
      <left style="medium">
        <color rgb="FF000000"/>
      </left>
      <right style="medium">
        <color rgb="FF000000"/>
      </right>
      <top/>
      <bottom/>
    </border>
    <border>
      <left style="thin">
        <color rgb="FF000000"/>
      </left>
      <right style="medium">
        <color rgb="FF000000"/>
      </right>
      <top style="thin">
        <color rgb="FF8EAADB"/>
      </top>
      <bottom/>
    </border>
    <border>
      <left style="medium">
        <color rgb="FF000000"/>
      </left>
      <right/>
      <top style="thin">
        <color rgb="FF8EAADB"/>
      </top>
      <bottom/>
    </border>
    <border>
      <left style="medium">
        <color rgb="FF000000"/>
      </left>
      <right style="thin">
        <color theme="4"/>
      </right>
      <top style="thin">
        <color rgb="FF8EAADB"/>
      </top>
      <bottom/>
    </border>
    <border>
      <left/>
      <right style="thin">
        <color theme="4"/>
      </right>
      <top style="thin">
        <color rgb="FF8EAADB"/>
      </top>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ttom style="medium">
        <color rgb="FF000000"/>
      </bottom>
    </border>
    <border>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8EAADB"/>
      </left>
      <right style="medium">
        <color rgb="FF8EAADB"/>
      </right>
      <top style="medium">
        <color rgb="FF8EAADB"/>
      </top>
      <bottom style="medium">
        <color rgb="FF8EAADB"/>
      </bottom>
    </border>
    <border>
      <left/>
      <right style="medium">
        <color rgb="FF8EAADB"/>
      </right>
      <top/>
      <bottom style="medium">
        <color rgb="FF8EAADB"/>
      </bottom>
    </border>
    <border>
      <right style="medium">
        <color rgb="FF8EAADB"/>
      </right>
      <bottom style="medium">
        <color rgb="FF8EAADB"/>
      </bottom>
    </border>
    <border>
      <right style="medium">
        <color rgb="FF8EAADB"/>
      </right>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style="medium">
        <color rgb="FF000000"/>
      </bottom>
    </border>
    <border>
      <left/>
      <right style="thin">
        <color rgb="FF000000"/>
      </right>
      <top style="thin">
        <color rgb="FF000000"/>
      </top>
      <bottom style="thin">
        <color rgb="FF8EAADB"/>
      </bottom>
    </border>
    <border>
      <left style="medium">
        <color rgb="FF000000"/>
      </left>
      <right/>
      <top/>
      <bottom/>
    </border>
    <border>
      <left style="thin">
        <color rgb="FF000000"/>
      </left>
      <right style="thin">
        <color rgb="FF000000"/>
      </right>
      <top style="medium">
        <color rgb="FF000000"/>
      </top>
      <bottom style="thin">
        <color rgb="FF8EAADB"/>
      </bottom>
    </border>
    <border>
      <left style="medium">
        <color rgb="FF000000"/>
      </left>
      <right style="thin">
        <color rgb="FF000000"/>
      </right>
      <top style="thin">
        <color rgb="FF000000"/>
      </top>
      <bottom style="thin">
        <color rgb="FF8EAADB"/>
      </bottom>
    </border>
    <border>
      <left style="thin">
        <color rgb="FF000000"/>
      </left>
      <right style="thin">
        <color rgb="FF000000"/>
      </right>
      <top style="thin">
        <color rgb="FF000000"/>
      </top>
      <bottom style="thin">
        <color rgb="FF8EAADB"/>
      </bottom>
    </border>
    <border>
      <left style="thin">
        <color rgb="FF000000"/>
      </left>
      <right style="medium">
        <color rgb="FF000000"/>
      </right>
      <top style="thin">
        <color rgb="FF000000"/>
      </top>
      <bottom/>
    </border>
    <border>
      <left style="thin">
        <color rgb="FF000000"/>
      </left>
      <right style="thin">
        <color rgb="FF000000"/>
      </right>
      <top style="thin">
        <color rgb="FF8EAADB"/>
      </top>
      <bottom style="thin">
        <color rgb="FF8EAADB"/>
      </bottom>
    </border>
    <border>
      <left style="thin">
        <color rgb="FF000000"/>
      </left>
      <right style="medium">
        <color rgb="FF000000"/>
      </right>
      <top/>
      <bottom/>
    </border>
    <border>
      <left style="thin">
        <color rgb="FF000000"/>
      </left>
      <right style="thin">
        <color rgb="FF000000"/>
      </right>
      <top style="thin">
        <color rgb="FF8EAADB"/>
      </top>
      <bottom/>
    </border>
    <border>
      <left style="medium">
        <color rgb="FF000000"/>
      </left>
      <right style="thin">
        <color rgb="FF000000"/>
      </right>
      <top style="thin">
        <color rgb="FF8EAADB"/>
      </top>
      <bottom/>
    </border>
    <border>
      <left style="thin">
        <color rgb="FF000000"/>
      </left>
      <right/>
      <top style="thin">
        <color rgb="FF8EAADB"/>
      </top>
      <bottom style="thin">
        <color rgb="FF8EAADB"/>
      </bottom>
    </border>
    <border>
      <left/>
      <right/>
      <top style="medium">
        <color rgb="FF000000"/>
      </top>
      <bottom/>
    </border>
    <border>
      <top style="medium">
        <color rgb="FF000000"/>
      </top>
    </border>
    <border>
      <left/>
      <top style="thin">
        <color rgb="FF000000"/>
      </top>
    </border>
    <border>
      <left style="thin">
        <color rgb="FF000000"/>
      </left>
      <right style="thin">
        <color rgb="FF000000"/>
      </right>
      <bottom/>
    </border>
    <border>
      <right style="thin">
        <color rgb="FF000000"/>
      </right>
      <bottom/>
    </border>
    <border>
      <left style="thin">
        <color rgb="FF000000"/>
      </left>
      <right/>
      <top style="thin">
        <color rgb="FF000000"/>
      </top>
      <bottom/>
    </border>
    <border>
      <left style="medium">
        <color rgb="FF000000"/>
      </left>
      <right/>
      <top style="thin">
        <color rgb="FF000000"/>
      </top>
      <bottom/>
    </border>
    <border>
      <left style="medium">
        <color rgb="FF000000"/>
      </left>
      <right style="thin">
        <color rgb="FF000000"/>
      </right>
      <top style="thin">
        <color rgb="FF000000"/>
      </top>
      <bottom/>
    </border>
    <border>
      <left style="medium">
        <color rgb="FF000000"/>
      </left>
      <right style="thin">
        <color rgb="FF000000"/>
      </right>
      <top style="medium">
        <color rgb="FF000000"/>
      </top>
      <bottom/>
    </border>
    <border>
      <left style="thin">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style="medium">
        <color rgb="FF000000"/>
      </top>
      <bottom/>
    </border>
    <border>
      <left style="thin">
        <color rgb="FF000000"/>
      </left>
      <right style="thin">
        <color rgb="FF000000"/>
      </right>
      <top style="medium">
        <color rgb="FF000000"/>
      </top>
    </border>
    <border>
      <right style="medium">
        <color rgb="FF000000"/>
      </right>
      <top style="medium">
        <color rgb="FF000000"/>
      </top>
    </border>
    <border>
      <left style="medium">
        <color rgb="FF000000"/>
      </left>
      <top style="medium">
        <color rgb="FF000000"/>
      </top>
    </border>
    <border>
      <left/>
      <right style="medium">
        <color rgb="FF000000"/>
      </right>
      <top style="medium">
        <color rgb="FF000000"/>
      </top>
      <bottom style="thin">
        <color rgb="FF8EAADB"/>
      </bottom>
    </border>
    <border>
      <right style="medium">
        <color rgb="FF000000"/>
      </right>
      <top style="thin">
        <color rgb="FF8EAADB"/>
      </top>
      <bottom style="thin">
        <color rgb="FF8EAADB"/>
      </bottom>
    </border>
    <border>
      <left/>
      <right style="medium">
        <color rgb="FF000000"/>
      </right>
      <top style="thin">
        <color rgb="FF8EAADB"/>
      </top>
      <bottom style="thin">
        <color rgb="FF8EAADB"/>
      </bottom>
    </border>
    <border>
      <left style="thin">
        <color rgb="FF000000"/>
      </left>
      <right style="thin">
        <color rgb="FF000000"/>
      </right>
      <top style="thin">
        <color rgb="FF8EAADB"/>
      </top>
    </border>
    <border>
      <right style="medium">
        <color rgb="FF000000"/>
      </right>
      <top style="thin">
        <color rgb="FF8EAADB"/>
      </top>
    </border>
    <border>
      <left/>
      <right style="medium">
        <color rgb="FF000000"/>
      </right>
      <top style="thin">
        <color rgb="FF8EAADB"/>
      </top>
      <bottom style="medium">
        <color rgb="FF000000"/>
      </bottom>
    </border>
    <border>
      <left/>
      <right/>
      <top/>
      <bottom style="medium">
        <color rgb="FF000000"/>
      </bottom>
    </border>
    <border>
      <bottom style="medium">
        <color rgb="FF000000"/>
      </bottom>
    </border>
    <border>
      <right style="medium">
        <color rgb="FF000000"/>
      </right>
      <bottom style="medium">
        <color rgb="FF000000"/>
      </bottom>
    </border>
    <border>
      <left style="hair">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top style="medium">
        <color rgb="FF000000"/>
      </top>
    </border>
    <border>
      <left style="double">
        <color rgb="FF000000"/>
      </left>
      <top style="medium">
        <color rgb="FF000000"/>
      </top>
    </border>
    <border>
      <left style="hair">
        <color rgb="FF000000"/>
      </left>
      <right style="double">
        <color rgb="FF000000"/>
      </right>
      <top style="medium">
        <color rgb="FF000000"/>
      </top>
    </border>
    <border>
      <left/>
      <top style="medium">
        <color rgb="FF000000"/>
      </top>
    </border>
    <border>
      <left style="double">
        <color rgb="FF000000"/>
      </left>
    </border>
    <border>
      <left style="hair">
        <color rgb="FF000000"/>
      </left>
      <right style="double">
        <color rgb="FF000000"/>
      </right>
    </border>
    <border>
      <right style="medium">
        <color rgb="FF000000"/>
      </right>
    </border>
    <border>
      <left style="double">
        <color rgb="FF000000"/>
      </left>
      <bottom style="thin">
        <color rgb="FF000000"/>
      </bottom>
    </border>
    <border>
      <left style="thin">
        <color rgb="FF000000"/>
      </left>
      <right/>
      <top/>
      <bottom/>
    </border>
    <border>
      <left/>
      <bottom style="medium">
        <color rgb="FF000000"/>
      </bottom>
    </border>
    <border>
      <left/>
      <right style="thin">
        <color rgb="FF000000"/>
      </right>
      <top style="thin">
        <color rgb="FF000000"/>
      </top>
      <bottom/>
    </border>
    <border>
      <left/>
      <top style="thin">
        <color rgb="FF000000"/>
      </top>
      <bottom/>
    </border>
    <border>
      <top style="thin">
        <color rgb="FF000000"/>
      </top>
      <bottom/>
    </border>
    <border>
      <right/>
      <top style="thin">
        <color rgb="FF000000"/>
      </top>
      <bottom/>
    </border>
    <border>
      <left style="thin">
        <color rgb="FF000000"/>
      </left>
      <right style="thin">
        <color rgb="FF000000"/>
      </right>
      <top style="thin">
        <color theme="4"/>
      </top>
      <bottom/>
    </border>
    <border>
      <left style="thin">
        <color rgb="FF000000"/>
      </left>
      <right/>
      <top style="thin">
        <color theme="4"/>
      </top>
      <bottom/>
    </border>
    <border>
      <right/>
      <top style="thin">
        <color rgb="FF000000"/>
      </top>
      <bottom style="thin">
        <color rgb="FF000000"/>
      </bottom>
    </border>
    <border>
      <left style="thin">
        <color rgb="FF000000"/>
      </left>
      <right style="thin">
        <color rgb="FF000000"/>
      </right>
      <bottom style="thin">
        <color theme="4"/>
      </bottom>
    </border>
    <border>
      <left style="thin">
        <color rgb="FF000000"/>
      </left>
      <right style="thin">
        <color rgb="FF000000"/>
      </right>
      <top style="thin">
        <color theme="4"/>
      </top>
      <bottom style="thin">
        <color theme="4"/>
      </bottom>
    </border>
    <border>
      <left style="thin">
        <color rgb="FF000000"/>
      </left>
      <right style="thin">
        <color rgb="FF000000"/>
      </right>
      <bottom style="thin">
        <color rgb="FF000000"/>
      </bottom>
    </border>
    <border>
      <left style="thin">
        <color rgb="FF000000"/>
      </left>
      <top/>
    </border>
    <border>
      <right style="thin">
        <color rgb="FF000000"/>
      </right>
      <top/>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8EAADB"/>
      </bottom>
    </border>
    <border>
      <left style="thin">
        <color rgb="FF000000"/>
      </left>
      <right style="thin">
        <color rgb="FF000000"/>
      </right>
      <top/>
      <bottom style="thin">
        <color rgb="FF8EAADB"/>
      </bottom>
    </border>
    <border>
      <left style="thin">
        <color rgb="FF000000"/>
      </left>
      <top style="thin">
        <color rgb="FF8EAADB"/>
      </top>
      <bottom style="thin">
        <color rgb="FF8EAADB"/>
      </bottom>
    </border>
    <border>
      <left style="thin">
        <color rgb="FF000000"/>
      </left>
      <top style="thin">
        <color rgb="FF8EAADB"/>
      </top>
      <bottom style="thin">
        <color rgb="FF000000"/>
      </bottom>
    </border>
    <border>
      <left style="thin">
        <color rgb="FF000000"/>
      </left>
      <top style="thin">
        <color rgb="FF000000"/>
      </top>
      <bottom style="thin">
        <color rgb="FF8EAADB"/>
      </bottom>
    </border>
    <border>
      <left style="thin">
        <color rgb="FF000000"/>
      </left>
      <right/>
      <top/>
      <bottom style="medium">
        <color rgb="FF000000"/>
      </bottom>
    </border>
    <border>
      <left style="thin">
        <color rgb="FF000000"/>
      </left>
      <right/>
      <top style="medium">
        <color rgb="FF000000"/>
      </top>
      <bottom style="medium">
        <color rgb="FF000000"/>
      </bottom>
    </border>
    <border>
      <left style="thin">
        <color rgb="FF000000"/>
      </left>
      <right/>
      <top style="thin">
        <color rgb="FF8EAADB"/>
      </top>
      <bottom style="thin">
        <color rgb="FF000000"/>
      </bottom>
    </border>
    <border>
      <left/>
      <top style="thin">
        <color rgb="FF000000"/>
      </top>
      <bottom style="thin">
        <color rgb="FF000000"/>
      </bottom>
    </border>
    <border>
      <left/>
      <right/>
      <top style="thin">
        <color rgb="FF000000"/>
      </top>
      <bottom style="thin">
        <color rgb="FF8EAADB"/>
      </bottom>
    </border>
    <border>
      <top style="thin">
        <color rgb="FF8EAADB"/>
      </top>
      <bottom style="thin">
        <color rgb="FF000000"/>
      </bottom>
    </border>
    <border>
      <left style="thin">
        <color rgb="FF000000"/>
      </left>
      <right/>
      <top style="thin">
        <color rgb="FF8EAADB"/>
      </top>
      <bottom/>
    </border>
    <border>
      <left style="thin">
        <color rgb="FF000000"/>
      </left>
      <right/>
      <top/>
      <bottom style="thin">
        <color rgb="FF8EAADB"/>
      </bottom>
    </border>
    <border>
      <left style="medium">
        <color rgb="FF000000"/>
      </left>
      <right style="medium">
        <color rgb="FF000000"/>
      </right>
    </border>
    <border>
      <left/>
      <right/>
      <top style="medium">
        <color rgb="FF000000"/>
      </top>
    </border>
    <border>
      <left/>
      <right/>
      <bottom style="thin">
        <color rgb="FF000000"/>
      </bottom>
    </border>
    <border>
      <left style="medium">
        <color rgb="FF000000"/>
      </left>
      <right style="thin">
        <color rgb="FF000000"/>
      </right>
      <top/>
      <bottom/>
    </border>
    <border>
      <left style="thin">
        <color rgb="FF8EAADB"/>
      </left>
      <top style="thin">
        <color rgb="FF8EAADB"/>
      </top>
      <bottom style="thin">
        <color rgb="FF8EAADB"/>
      </bottom>
    </border>
    <border>
      <right style="thin">
        <color rgb="FF000000"/>
      </right>
      <top style="thin">
        <color rgb="FF8EAADB"/>
      </top>
    </border>
    <border>
      <left/>
      <right style="thin">
        <color rgb="FF000000"/>
      </right>
      <top style="thin">
        <color rgb="FF8EAADB"/>
      </top>
      <bottom style="thin">
        <color rgb="FF8EAADB"/>
      </bottom>
    </border>
    <border>
      <left/>
      <right style="thin">
        <color rgb="FF000000"/>
      </right>
      <top/>
      <bottom style="thin">
        <color rgb="FF8EAADB"/>
      </bottom>
    </border>
    <border>
      <left style="thin">
        <color rgb="FF000000"/>
      </left>
      <bottom/>
    </border>
    <border>
      <left style="thin">
        <color rgb="FF000000"/>
      </left>
      <top style="thin">
        <color rgb="FF000000"/>
      </top>
      <bottom/>
    </border>
    <border>
      <bottom style="thin">
        <color rgb="FF8EAADB"/>
      </bottom>
    </border>
    <border>
      <left/>
      <right style="medium">
        <color rgb="FF000000"/>
      </right>
      <top/>
      <bottom style="thin">
        <color rgb="FF8EAADB"/>
      </bottom>
    </border>
    <border>
      <right style="thin">
        <color rgb="FF000000"/>
      </right>
      <top style="thin">
        <color rgb="FF8EAADB"/>
      </top>
      <bottom style="thin">
        <color rgb="FF8EAADB"/>
      </bottom>
    </border>
    <border>
      <left/>
      <right style="medium">
        <color rgb="FF000000"/>
      </right>
      <top style="thin">
        <color rgb="FF8EAADB"/>
      </top>
      <bottom/>
    </border>
    <border>
      <left/>
      <right/>
      <top style="thin">
        <color rgb="FF8EAADB"/>
      </top>
      <bottom style="thin">
        <color rgb="FF000000"/>
      </bottom>
    </border>
    <border>
      <left style="medium">
        <color rgb="FF000000"/>
      </left>
    </border>
    <border>
      <right style="thin">
        <color rgb="FF8EAADB"/>
      </right>
      <top style="thin">
        <color rgb="FF8EAADB"/>
      </top>
      <bottom style="thin">
        <color rgb="FF8EAADB"/>
      </bottom>
    </border>
  </borders>
  <cellStyleXfs count="1">
    <xf borderId="0" fillId="0" fontId="0" numFmtId="0" applyAlignment="1" applyFont="1"/>
  </cellStyleXfs>
  <cellXfs count="625">
    <xf borderId="0" fillId="0" fontId="0" numFmtId="0" xfId="0" applyAlignment="1" applyFont="1">
      <alignment readingOrder="0" shrinkToFit="0" vertical="bottom" wrapText="0"/>
    </xf>
    <xf borderId="0" fillId="0" fontId="1" numFmtId="0" xfId="0" applyAlignment="1" applyFont="1">
      <alignment horizontal="left" readingOrder="1" shrinkToFit="0" wrapText="1"/>
    </xf>
    <xf borderId="1" fillId="2" fontId="2" numFmtId="0" xfId="0" applyAlignment="1" applyBorder="1" applyFill="1" applyFont="1">
      <alignment horizontal="center" readingOrder="1" shrinkToFit="0" vertical="center" wrapText="1"/>
    </xf>
    <xf borderId="2" fillId="0" fontId="3" numFmtId="0" xfId="0" applyBorder="1" applyFont="1"/>
    <xf borderId="1" fillId="3" fontId="4" numFmtId="0" xfId="0" applyAlignment="1" applyBorder="1" applyFill="1" applyFont="1">
      <alignment horizontal="center" readingOrder="1" shrinkToFit="0" wrapText="1"/>
    </xf>
    <xf borderId="3" fillId="0" fontId="3" numFmtId="0" xfId="0" applyBorder="1" applyFont="1"/>
    <xf borderId="1" fillId="4" fontId="5" numFmtId="0" xfId="0" applyAlignment="1" applyBorder="1" applyFill="1" applyFont="1">
      <alignment horizontal="center" readingOrder="1" shrinkToFit="0" vertical="center" wrapText="1"/>
    </xf>
    <xf borderId="1" fillId="5" fontId="6" numFmtId="0" xfId="0" applyAlignment="1" applyBorder="1" applyFill="1" applyFont="1">
      <alignment horizontal="center" readingOrder="1" shrinkToFit="0" vertical="center" wrapText="1"/>
    </xf>
    <xf borderId="4" fillId="6" fontId="7" numFmtId="0" xfId="0" applyAlignment="1" applyBorder="1" applyFill="1" applyFont="1">
      <alignment horizontal="center" readingOrder="1" shrinkToFit="0" vertical="center" wrapText="1"/>
    </xf>
    <xf borderId="4" fillId="5" fontId="7" numFmtId="0" xfId="0" applyAlignment="1" applyBorder="1" applyFont="1">
      <alignment horizontal="center" readingOrder="1" shrinkToFit="0" vertical="center" wrapText="1"/>
    </xf>
    <xf borderId="4" fillId="4" fontId="8" numFmtId="0" xfId="0" applyAlignment="1" applyBorder="1" applyFont="1">
      <alignment horizontal="center" readingOrder="1" shrinkToFit="0" wrapText="1"/>
    </xf>
    <xf borderId="5" fillId="7" fontId="9" numFmtId="164" xfId="0" applyAlignment="1" applyBorder="1" applyFill="1" applyFont="1" applyNumberFormat="1">
      <alignment horizontal="center" vertical="center"/>
    </xf>
    <xf borderId="6" fillId="7" fontId="9" numFmtId="2" xfId="0" applyAlignment="1" applyBorder="1" applyFont="1" applyNumberFormat="1">
      <alignment horizontal="center" vertical="center"/>
    </xf>
    <xf borderId="6" fillId="7" fontId="9" numFmtId="0" xfId="0" applyAlignment="1" applyBorder="1" applyFont="1">
      <alignment horizontal="center" vertical="center"/>
    </xf>
    <xf borderId="7" fillId="0" fontId="9" numFmtId="164" xfId="0" applyAlignment="1" applyBorder="1" applyFont="1" applyNumberFormat="1">
      <alignment horizontal="center" vertical="center"/>
    </xf>
    <xf borderId="8" fillId="0" fontId="9" numFmtId="2" xfId="0" applyAlignment="1" applyBorder="1" applyFont="1" applyNumberFormat="1">
      <alignment horizontal="center" vertical="center"/>
    </xf>
    <xf borderId="8" fillId="0" fontId="9" numFmtId="0" xfId="0" applyAlignment="1" applyBorder="1" applyFont="1">
      <alignment horizontal="center" vertical="center"/>
    </xf>
    <xf borderId="8" fillId="7" fontId="9" numFmtId="2" xfId="0" applyAlignment="1" applyBorder="1" applyFont="1" applyNumberFormat="1">
      <alignment horizontal="center" vertical="center"/>
    </xf>
    <xf borderId="8" fillId="7" fontId="9" numFmtId="0" xfId="0" applyAlignment="1" applyBorder="1" applyFont="1">
      <alignment horizontal="center" vertical="center"/>
    </xf>
    <xf borderId="9" fillId="0" fontId="9" numFmtId="2" xfId="0" applyAlignment="1" applyBorder="1" applyFont="1" applyNumberFormat="1">
      <alignment horizontal="center" vertical="center"/>
    </xf>
    <xf borderId="9" fillId="0" fontId="9" numFmtId="0" xfId="0" applyAlignment="1" applyBorder="1" applyFont="1">
      <alignment horizontal="center" vertical="center"/>
    </xf>
    <xf borderId="9" fillId="8" fontId="9" numFmtId="2" xfId="0" applyAlignment="1" applyBorder="1" applyFill="1" applyFont="1" applyNumberFormat="1">
      <alignment horizontal="center" vertical="center"/>
    </xf>
    <xf borderId="4" fillId="4" fontId="10" numFmtId="0" xfId="0" applyAlignment="1" applyBorder="1" applyFont="1">
      <alignment horizontal="center" readingOrder="1" shrinkToFit="0" vertical="center" wrapText="1"/>
    </xf>
    <xf borderId="10" fillId="3" fontId="11" numFmtId="165" xfId="0" applyAlignment="1" applyBorder="1" applyFont="1" applyNumberFormat="1">
      <alignment horizontal="center" readingOrder="1" shrinkToFit="0" vertical="center" wrapText="1"/>
    </xf>
    <xf borderId="11" fillId="3" fontId="11" numFmtId="2" xfId="0" applyAlignment="1" applyBorder="1" applyFont="1" applyNumberFormat="1">
      <alignment horizontal="center" readingOrder="1" shrinkToFit="0" vertical="center" wrapText="1"/>
    </xf>
    <xf borderId="11" fillId="3" fontId="11" numFmtId="165" xfId="0" applyAlignment="1" applyBorder="1" applyFont="1" applyNumberFormat="1">
      <alignment horizontal="center" readingOrder="1" shrinkToFit="0" vertical="center" wrapText="1"/>
    </xf>
    <xf borderId="12" fillId="3" fontId="11" numFmtId="165" xfId="0" applyAlignment="1" applyBorder="1" applyFont="1" applyNumberFormat="1">
      <alignment horizontal="center" readingOrder="1" shrinkToFit="0" vertical="center" wrapText="1"/>
    </xf>
    <xf borderId="1" fillId="5" fontId="12" numFmtId="0" xfId="0" applyAlignment="1" applyBorder="1" applyFont="1">
      <alignment horizontal="center" readingOrder="1" shrinkToFit="0" wrapText="1"/>
    </xf>
    <xf borderId="13" fillId="9" fontId="12" numFmtId="0" xfId="0" applyAlignment="1" applyBorder="1" applyFill="1" applyFont="1">
      <alignment horizontal="center" readingOrder="1" shrinkToFit="0" wrapText="1"/>
    </xf>
    <xf borderId="14" fillId="0" fontId="12" numFmtId="0" xfId="0" applyAlignment="1" applyBorder="1" applyFont="1">
      <alignment horizontal="center" readingOrder="1" shrinkToFit="0" vertical="center" wrapText="1"/>
    </xf>
    <xf borderId="15" fillId="0" fontId="3" numFmtId="0" xfId="0" applyBorder="1" applyFont="1"/>
    <xf borderId="14" fillId="0" fontId="13" numFmtId="0" xfId="0" applyAlignment="1" applyBorder="1" applyFont="1">
      <alignment horizontal="center" readingOrder="1" shrinkToFit="0" vertical="center" wrapText="1"/>
    </xf>
    <xf borderId="16" fillId="0" fontId="3" numFmtId="0" xfId="0" applyBorder="1" applyFont="1"/>
    <xf borderId="10" fillId="3" fontId="11" numFmtId="2" xfId="0" applyAlignment="1" applyBorder="1" applyFont="1" applyNumberFormat="1">
      <alignment horizontal="center" readingOrder="1" shrinkToFit="0" vertical="center" wrapText="1"/>
    </xf>
    <xf borderId="17" fillId="6" fontId="7" numFmtId="0" xfId="0" applyAlignment="1" applyBorder="1" applyFont="1">
      <alignment horizontal="center" readingOrder="1" shrinkToFit="0" vertical="center" wrapText="1"/>
    </xf>
    <xf borderId="18" fillId="5" fontId="7" numFmtId="0" xfId="0" applyAlignment="1" applyBorder="1" applyFont="1">
      <alignment horizontal="center" readingOrder="1" shrinkToFit="0" vertical="center" wrapText="1"/>
    </xf>
    <xf borderId="19" fillId="5" fontId="7" numFmtId="0" xfId="0" applyAlignment="1" applyBorder="1" applyFont="1">
      <alignment horizontal="center" readingOrder="1" shrinkToFit="0" vertical="center" wrapText="1"/>
    </xf>
    <xf borderId="20" fillId="4" fontId="8" numFmtId="166" xfId="0" applyAlignment="1" applyBorder="1" applyFont="1" applyNumberFormat="1">
      <alignment horizontal="center" readingOrder="1" shrinkToFit="0" wrapText="1"/>
    </xf>
    <xf borderId="5" fillId="7" fontId="9" numFmtId="164" xfId="0" applyAlignment="1" applyBorder="1" applyFont="1" applyNumberFormat="1">
      <alignment horizontal="center" vertical="center"/>
    </xf>
    <xf borderId="6" fillId="7" fontId="9" numFmtId="167" xfId="0" applyAlignment="1" applyBorder="1" applyFont="1" applyNumberFormat="1">
      <alignment horizontal="center" vertical="center"/>
    </xf>
    <xf borderId="21" fillId="7" fontId="9" numFmtId="167" xfId="0" applyAlignment="1" applyBorder="1" applyFont="1" applyNumberFormat="1">
      <alignment horizontal="center" vertical="center"/>
    </xf>
    <xf borderId="7" fillId="0" fontId="9" numFmtId="164" xfId="0" applyAlignment="1" applyBorder="1" applyFont="1" applyNumberFormat="1">
      <alignment horizontal="center" vertical="center"/>
    </xf>
    <xf borderId="8" fillId="0" fontId="9" numFmtId="167" xfId="0" applyAlignment="1" applyBorder="1" applyFont="1" applyNumberFormat="1">
      <alignment horizontal="center" vertical="center"/>
    </xf>
    <xf borderId="22" fillId="0" fontId="9" numFmtId="167" xfId="0" applyAlignment="1" applyBorder="1" applyFont="1" applyNumberFormat="1">
      <alignment horizontal="center" vertical="center"/>
    </xf>
    <xf borderId="8" fillId="7" fontId="9" numFmtId="167" xfId="0" applyAlignment="1" applyBorder="1" applyFont="1" applyNumberFormat="1">
      <alignment horizontal="center" vertical="center"/>
    </xf>
    <xf borderId="23" fillId="7" fontId="9" numFmtId="167" xfId="0" applyAlignment="1" applyBorder="1" applyFont="1" applyNumberFormat="1">
      <alignment horizontal="center" vertical="center"/>
    </xf>
    <xf borderId="23" fillId="7" fontId="9" numFmtId="2" xfId="0" applyAlignment="1" applyBorder="1" applyFont="1" applyNumberFormat="1">
      <alignment horizontal="right" vertical="center"/>
    </xf>
    <xf borderId="22" fillId="0" fontId="9" numFmtId="2" xfId="0" applyAlignment="1" applyBorder="1" applyFont="1" applyNumberFormat="1">
      <alignment horizontal="right" vertical="center"/>
    </xf>
    <xf borderId="24" fillId="8" fontId="9" numFmtId="164" xfId="0" applyAlignment="1" applyBorder="1" applyFont="1" applyNumberFormat="1">
      <alignment horizontal="center" vertical="center"/>
    </xf>
    <xf borderId="9" fillId="8" fontId="9" numFmtId="167" xfId="0" applyAlignment="1" applyBorder="1" applyFont="1" applyNumberFormat="1">
      <alignment horizontal="center" vertical="center"/>
    </xf>
    <xf borderId="25" fillId="8" fontId="9" numFmtId="2" xfId="0" applyAlignment="1" applyBorder="1" applyFont="1" applyNumberFormat="1">
      <alignment horizontal="right" vertical="center"/>
    </xf>
    <xf borderId="26" fillId="4" fontId="14" numFmtId="0" xfId="0" applyAlignment="1" applyBorder="1" applyFont="1">
      <alignment horizontal="center" readingOrder="1" shrinkToFit="0" wrapText="1"/>
    </xf>
    <xf borderId="4" fillId="3" fontId="15" numFmtId="167" xfId="0" applyAlignment="1" applyBorder="1" applyFont="1" applyNumberFormat="1">
      <alignment horizontal="center" vertical="center"/>
    </xf>
    <xf borderId="27" fillId="0" fontId="16" numFmtId="0" xfId="0" applyAlignment="1" applyBorder="1" applyFont="1">
      <alignment horizontal="left" readingOrder="1" shrinkToFit="0" vertical="top" wrapText="1"/>
    </xf>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0" fillId="0" fontId="1" numFmtId="167" xfId="0" applyAlignment="1" applyFont="1" applyNumberFormat="1">
      <alignment horizontal="left" readingOrder="1" shrinkToFit="0" wrapText="1"/>
    </xf>
    <xf borderId="0" fillId="0" fontId="17" numFmtId="0" xfId="0" applyAlignment="1" applyFont="1">
      <alignment horizontal="center"/>
    </xf>
    <xf borderId="13" fillId="6" fontId="17" numFmtId="0" xfId="0" applyBorder="1" applyFont="1"/>
    <xf borderId="35" fillId="6" fontId="4" numFmtId="0" xfId="0" applyAlignment="1" applyBorder="1" applyFont="1">
      <alignment horizontal="center" vertical="center"/>
    </xf>
    <xf borderId="36" fillId="0" fontId="3" numFmtId="0" xfId="0" applyBorder="1" applyFont="1"/>
    <xf borderId="37" fillId="0" fontId="3" numFmtId="0" xfId="0" applyBorder="1" applyFont="1"/>
    <xf borderId="38" fillId="0" fontId="3" numFmtId="0" xfId="0" applyBorder="1" applyFont="1"/>
    <xf borderId="39" fillId="0" fontId="3" numFmtId="0" xfId="0" applyBorder="1" applyFont="1"/>
    <xf borderId="40" fillId="0" fontId="3" numFmtId="0" xfId="0" applyBorder="1" applyFont="1"/>
    <xf borderId="13" fillId="6" fontId="18" numFmtId="0" xfId="0" applyBorder="1" applyFont="1"/>
    <xf borderId="13" fillId="6" fontId="16" numFmtId="0" xfId="0" applyAlignment="1" applyBorder="1" applyFont="1">
      <alignment horizontal="center" vertical="center"/>
    </xf>
    <xf borderId="0" fillId="0" fontId="19" numFmtId="0" xfId="0" applyAlignment="1" applyFont="1">
      <alignment horizontal="center"/>
    </xf>
    <xf borderId="0" fillId="0" fontId="19" numFmtId="0" xfId="0" applyFont="1"/>
    <xf borderId="35" fillId="10" fontId="20" numFmtId="0" xfId="0" applyAlignment="1" applyBorder="1" applyFill="1" applyFont="1">
      <alignment horizontal="center"/>
    </xf>
    <xf borderId="41" fillId="0" fontId="3" numFmtId="0" xfId="0" applyBorder="1" applyFont="1"/>
    <xf borderId="42" fillId="0" fontId="3" numFmtId="0" xfId="0" applyBorder="1" applyFont="1"/>
    <xf borderId="1" fillId="6" fontId="21" numFmtId="0" xfId="0" applyAlignment="1" applyBorder="1" applyFont="1">
      <alignment horizontal="center"/>
    </xf>
    <xf borderId="13" fillId="2" fontId="17" numFmtId="0" xfId="0" applyBorder="1" applyFont="1"/>
    <xf borderId="13" fillId="2" fontId="17" numFmtId="0" xfId="0" applyAlignment="1" applyBorder="1" applyFont="1">
      <alignment horizontal="center"/>
    </xf>
    <xf borderId="13" fillId="2" fontId="19" numFmtId="0" xfId="0" applyBorder="1" applyFont="1"/>
    <xf borderId="13" fillId="2" fontId="19" numFmtId="0" xfId="0" applyAlignment="1" applyBorder="1" applyFont="1">
      <alignment horizontal="center"/>
    </xf>
    <xf borderId="13" fillId="2" fontId="18" numFmtId="0" xfId="0" applyAlignment="1" applyBorder="1" applyFont="1">
      <alignment horizontal="center"/>
    </xf>
    <xf borderId="1" fillId="3" fontId="19" numFmtId="0" xfId="0" applyAlignment="1" applyBorder="1" applyFont="1">
      <alignment horizontal="center"/>
    </xf>
    <xf borderId="0" fillId="0" fontId="22" numFmtId="0" xfId="0" applyAlignment="1" applyFont="1">
      <alignment horizontal="center" shrinkToFit="0" wrapText="1"/>
    </xf>
    <xf borderId="43" fillId="11" fontId="23" numFmtId="0" xfId="0" applyAlignment="1" applyBorder="1" applyFill="1" applyFont="1">
      <alignment horizontal="center" shrinkToFit="0" vertical="center" wrapText="1"/>
    </xf>
    <xf borderId="44" fillId="11" fontId="23" numFmtId="17" xfId="0" applyAlignment="1" applyBorder="1" applyFont="1" applyNumberFormat="1">
      <alignment horizontal="center" shrinkToFit="0" vertical="center" wrapText="1"/>
    </xf>
    <xf borderId="45" fillId="11" fontId="23" numFmtId="0" xfId="0" applyAlignment="1" applyBorder="1" applyFont="1">
      <alignment horizontal="center" shrinkToFit="0" vertical="center" wrapText="1"/>
    </xf>
    <xf borderId="27" fillId="0" fontId="24" numFmtId="0" xfId="0" applyAlignment="1" applyBorder="1" applyFont="1">
      <alignment horizontal="center" shrinkToFit="0" vertical="center" wrapText="1"/>
    </xf>
    <xf borderId="46" fillId="0" fontId="24" numFmtId="0" xfId="0" applyAlignment="1" applyBorder="1" applyFont="1">
      <alignment horizontal="center" shrinkToFit="0" vertical="center" wrapText="1"/>
    </xf>
    <xf borderId="44" fillId="0" fontId="24" numFmtId="0" xfId="0" applyAlignment="1" applyBorder="1" applyFont="1">
      <alignment horizontal="center" shrinkToFit="0" vertical="center" wrapText="1"/>
    </xf>
    <xf borderId="47" fillId="11" fontId="23" numFmtId="0" xfId="0" applyAlignment="1" applyBorder="1" applyFont="1">
      <alignment horizontal="center" shrinkToFit="0" vertical="center" wrapText="1"/>
    </xf>
    <xf borderId="48" fillId="11" fontId="23" numFmtId="0" xfId="0" applyAlignment="1" applyBorder="1" applyFont="1">
      <alignment horizontal="center" shrinkToFit="0" wrapText="1"/>
    </xf>
    <xf borderId="49" fillId="11" fontId="23" numFmtId="0" xfId="0" applyAlignment="1" applyBorder="1" applyFont="1">
      <alignment horizontal="center" shrinkToFit="0" wrapText="1"/>
    </xf>
    <xf borderId="49" fillId="11" fontId="23" numFmtId="0" xfId="0" applyAlignment="1" applyBorder="1" applyFont="1">
      <alignment shrinkToFit="0" wrapText="1"/>
    </xf>
    <xf borderId="50" fillId="11" fontId="23" numFmtId="0" xfId="0" applyAlignment="1" applyBorder="1" applyFont="1">
      <alignment horizontal="center" shrinkToFit="0" vertical="center" wrapText="1"/>
    </xf>
    <xf borderId="0" fillId="0" fontId="25" numFmtId="0" xfId="0" applyFont="1"/>
    <xf borderId="51" fillId="12" fontId="26" numFmtId="0" xfId="0" applyAlignment="1" applyBorder="1" applyFill="1" applyFont="1">
      <alignment horizontal="center" vertical="center"/>
    </xf>
    <xf borderId="48" fillId="13" fontId="18" numFmtId="168" xfId="0" applyAlignment="1" applyBorder="1" applyFill="1" applyFont="1" applyNumberFormat="1">
      <alignment horizontal="center" vertical="center"/>
    </xf>
    <xf borderId="52" fillId="3" fontId="24" numFmtId="20" xfId="0" applyAlignment="1" applyBorder="1" applyFont="1" applyNumberFormat="1">
      <alignment horizontal="center" vertical="center"/>
    </xf>
    <xf borderId="44" fillId="3" fontId="24" numFmtId="4" xfId="0" applyAlignment="1" applyBorder="1" applyFont="1" applyNumberFormat="1">
      <alignment horizontal="center" vertical="center"/>
    </xf>
    <xf borderId="53" fillId="7" fontId="18" numFmtId="3" xfId="0" applyAlignment="1" applyBorder="1" applyFont="1" applyNumberFormat="1">
      <alignment horizontal="center" vertical="center"/>
    </xf>
    <xf borderId="21" fillId="7" fontId="18" numFmtId="4" xfId="0" applyAlignment="1" applyBorder="1" applyFont="1" applyNumberFormat="1">
      <alignment horizontal="center" vertical="center"/>
    </xf>
    <xf borderId="54" fillId="7" fontId="18" numFmtId="4" xfId="0" applyAlignment="1" applyBorder="1" applyFont="1" applyNumberFormat="1">
      <alignment horizontal="center" vertical="center"/>
    </xf>
    <xf borderId="55" fillId="7" fontId="18" numFmtId="3" xfId="0" applyAlignment="1" applyBorder="1" applyFont="1" applyNumberFormat="1">
      <alignment horizontal="center" vertical="center"/>
    </xf>
    <xf borderId="56" fillId="6" fontId="22" numFmtId="0" xfId="0" applyAlignment="1" applyBorder="1" applyFont="1">
      <alignment horizontal="left" shrinkToFit="0" wrapText="1"/>
    </xf>
    <xf borderId="0" fillId="0" fontId="26" numFmtId="16" xfId="0" applyAlignment="1" applyFont="1" applyNumberFormat="1">
      <alignment horizontal="center"/>
    </xf>
    <xf borderId="57" fillId="9" fontId="18" numFmtId="3" xfId="0" applyAlignment="1" applyBorder="1" applyFont="1" applyNumberFormat="1">
      <alignment horizontal="center" vertical="center"/>
    </xf>
    <xf borderId="22" fillId="0" fontId="18" numFmtId="4" xfId="0" applyAlignment="1" applyBorder="1" applyFont="1" applyNumberFormat="1">
      <alignment horizontal="center" vertical="center"/>
    </xf>
    <xf borderId="58" fillId="0" fontId="18" numFmtId="4" xfId="0" applyAlignment="1" applyBorder="1" applyFont="1" applyNumberFormat="1">
      <alignment horizontal="center" vertical="center"/>
    </xf>
    <xf borderId="59" fillId="0" fontId="18" numFmtId="3" xfId="0" applyAlignment="1" applyBorder="1" applyFont="1" applyNumberFormat="1">
      <alignment horizontal="center" vertical="center"/>
    </xf>
    <xf borderId="60" fillId="0" fontId="3" numFmtId="0" xfId="0" applyBorder="1" applyFont="1"/>
    <xf borderId="51" fillId="14" fontId="26" numFmtId="0" xfId="0" applyBorder="1" applyFill="1" applyFont="1"/>
    <xf borderId="61" fillId="15" fontId="24" numFmtId="0" xfId="0" applyAlignment="1" applyBorder="1" applyFill="1" applyFont="1">
      <alignment horizontal="center"/>
    </xf>
    <xf borderId="62" fillId="0" fontId="3" numFmtId="0" xfId="0" applyBorder="1" applyFont="1"/>
    <xf borderId="63" fillId="7" fontId="18" numFmtId="3" xfId="0" applyAlignment="1" applyBorder="1" applyFont="1" applyNumberFormat="1">
      <alignment horizontal="center" vertical="center"/>
    </xf>
    <xf borderId="23" fillId="7" fontId="18" numFmtId="4" xfId="0" applyAlignment="1" applyBorder="1" applyFont="1" applyNumberFormat="1">
      <alignment horizontal="center" vertical="center"/>
    </xf>
    <xf borderId="58" fillId="7" fontId="18" numFmtId="4" xfId="0" applyAlignment="1" applyBorder="1" applyFont="1" applyNumberFormat="1">
      <alignment horizontal="center" vertical="center"/>
    </xf>
    <xf borderId="64" fillId="0" fontId="3" numFmtId="0" xfId="0" applyBorder="1" applyFont="1"/>
    <xf borderId="20" fillId="16" fontId="24" numFmtId="0" xfId="0" applyAlignment="1" applyBorder="1" applyFill="1" applyFont="1">
      <alignment horizontal="center" shrinkToFit="0" vertical="center" wrapText="1"/>
    </xf>
    <xf borderId="4" fillId="16" fontId="24" numFmtId="0" xfId="0" applyAlignment="1" applyBorder="1" applyFont="1">
      <alignment horizontal="center" shrinkToFit="0" vertical="center" wrapText="1"/>
    </xf>
    <xf borderId="65" fillId="6" fontId="22" numFmtId="0" xfId="0" applyAlignment="1" applyBorder="1" applyFont="1">
      <alignment shrinkToFit="0" wrapText="1"/>
    </xf>
    <xf borderId="66" fillId="7" fontId="24" numFmtId="0" xfId="0" applyAlignment="1" applyBorder="1" applyFont="1">
      <alignment horizontal="center" shrinkToFit="0" vertical="center" wrapText="1"/>
    </xf>
    <xf borderId="67" fillId="7" fontId="27" numFmtId="169" xfId="0" applyAlignment="1" applyBorder="1" applyFont="1" applyNumberFormat="1">
      <alignment horizontal="center" shrinkToFit="0" vertical="center" wrapText="1"/>
    </xf>
    <xf borderId="57" fillId="7" fontId="18" numFmtId="3" xfId="0" applyAlignment="1" applyBorder="1" applyFont="1" applyNumberFormat="1">
      <alignment horizontal="center" vertical="center"/>
    </xf>
    <xf borderId="66" fillId="9" fontId="24" numFmtId="0" xfId="0" applyAlignment="1" applyBorder="1" applyFont="1">
      <alignment horizontal="center" shrinkToFit="0" vertical="center" wrapText="1"/>
    </xf>
    <xf borderId="67" fillId="9" fontId="27" numFmtId="169" xfId="0" applyAlignment="1" applyBorder="1" applyFont="1" applyNumberFormat="1">
      <alignment horizontal="center" shrinkToFit="0" vertical="center" wrapText="1"/>
    </xf>
    <xf borderId="23" fillId="9" fontId="18" numFmtId="4" xfId="0" applyAlignment="1" applyBorder="1" applyFont="1" applyNumberFormat="1">
      <alignment horizontal="center" vertical="center"/>
    </xf>
    <xf borderId="58" fillId="9" fontId="18" numFmtId="4" xfId="0" applyAlignment="1" applyBorder="1" applyFont="1" applyNumberFormat="1">
      <alignment horizontal="center" vertical="center"/>
    </xf>
    <xf borderId="65" fillId="6" fontId="28" numFmtId="0" xfId="0" applyAlignment="1" applyBorder="1" applyFont="1">
      <alignment shrinkToFit="0" wrapText="1"/>
    </xf>
    <xf borderId="13" fillId="6" fontId="28" numFmtId="0" xfId="0" applyAlignment="1" applyBorder="1" applyFont="1">
      <alignment shrinkToFit="0" wrapText="1"/>
    </xf>
    <xf borderId="56" fillId="6" fontId="22" numFmtId="0" xfId="0" applyAlignment="1" applyBorder="1" applyFont="1">
      <alignment horizontal="center" shrinkToFit="0" wrapText="1"/>
    </xf>
    <xf borderId="68" fillId="3" fontId="24" numFmtId="0" xfId="0" applyAlignment="1" applyBorder="1" applyFont="1">
      <alignment horizontal="center" shrinkToFit="0" vertical="center" wrapText="1"/>
    </xf>
    <xf borderId="69" fillId="3" fontId="27" numFmtId="169" xfId="0" applyAlignment="1" applyBorder="1" applyFont="1" applyNumberFormat="1">
      <alignment horizontal="center" shrinkToFit="0" vertical="center" wrapText="1"/>
    </xf>
    <xf borderId="13" fillId="2" fontId="29" numFmtId="0" xfId="0" applyAlignment="1" applyBorder="1" applyFont="1">
      <alignment horizontal="left" shrinkToFit="0" vertical="center" wrapText="1"/>
    </xf>
    <xf borderId="56" fillId="6" fontId="28" numFmtId="0" xfId="0" applyAlignment="1" applyBorder="1" applyFont="1">
      <alignment horizontal="center" shrinkToFit="0" wrapText="1"/>
    </xf>
    <xf borderId="51" fillId="14" fontId="26" numFmtId="0" xfId="0" applyAlignment="1" applyBorder="1" applyFont="1">
      <alignment horizontal="left"/>
    </xf>
    <xf borderId="70" fillId="7" fontId="18" numFmtId="3" xfId="0" applyAlignment="1" applyBorder="1" applyFont="1" applyNumberFormat="1">
      <alignment horizontal="center" vertical="center"/>
    </xf>
    <xf borderId="71" fillId="7" fontId="18" numFmtId="4" xfId="0" applyAlignment="1" applyBorder="1" applyFont="1" applyNumberFormat="1">
      <alignment horizontal="center" vertical="center"/>
    </xf>
    <xf borderId="72" fillId="7" fontId="18" numFmtId="4" xfId="0" applyAlignment="1" applyBorder="1" applyFont="1" applyNumberFormat="1">
      <alignment horizontal="center" vertical="center"/>
    </xf>
    <xf borderId="51" fillId="14" fontId="30" numFmtId="0" xfId="0" applyBorder="1" applyFont="1"/>
    <xf borderId="51" fillId="14" fontId="26" numFmtId="0" xfId="0" applyAlignment="1" applyBorder="1" applyFont="1">
      <alignment horizontal="center"/>
    </xf>
    <xf borderId="70" fillId="9" fontId="18" numFmtId="3" xfId="0" applyAlignment="1" applyBorder="1" applyFont="1" applyNumberFormat="1">
      <alignment horizontal="center" vertical="center"/>
    </xf>
    <xf borderId="71" fillId="9" fontId="18" numFmtId="4" xfId="0" applyAlignment="1" applyBorder="1" applyFont="1" applyNumberFormat="1">
      <alignment horizontal="center" vertical="center"/>
    </xf>
    <xf borderId="72" fillId="9" fontId="18" numFmtId="4" xfId="0" applyAlignment="1" applyBorder="1" applyFont="1" applyNumberFormat="1">
      <alignment horizontal="center" vertical="center"/>
    </xf>
    <xf borderId="0" fillId="0" fontId="31" numFmtId="0" xfId="0" applyFont="1"/>
    <xf borderId="24" fillId="7" fontId="18" numFmtId="4" xfId="0" applyAlignment="1" applyBorder="1" applyFont="1" applyNumberFormat="1">
      <alignment horizontal="center" vertical="center"/>
    </xf>
    <xf borderId="73" fillId="7" fontId="18" numFmtId="4" xfId="0" applyAlignment="1" applyBorder="1" applyFont="1" applyNumberFormat="1">
      <alignment horizontal="center" vertical="center"/>
    </xf>
    <xf borderId="13" fillId="6" fontId="22" numFmtId="0" xfId="0" applyAlignment="1" applyBorder="1" applyFont="1">
      <alignment horizontal="left" shrinkToFit="0" wrapText="1"/>
    </xf>
    <xf borderId="74" fillId="0" fontId="17" numFmtId="0" xfId="0" applyBorder="1" applyFont="1"/>
    <xf borderId="45" fillId="17" fontId="32" numFmtId="0" xfId="0" applyAlignment="1" applyBorder="1" applyFill="1" applyFont="1">
      <alignment horizontal="center"/>
    </xf>
    <xf borderId="44" fillId="17" fontId="20" numFmtId="4" xfId="0" applyAlignment="1" applyBorder="1" applyFont="1" applyNumberFormat="1">
      <alignment horizontal="center"/>
    </xf>
    <xf borderId="75" fillId="17" fontId="20" numFmtId="0" xfId="0" applyAlignment="1" applyBorder="1" applyFont="1">
      <alignment horizontal="center"/>
    </xf>
    <xf borderId="76" fillId="0" fontId="33" numFmtId="3" xfId="0" applyAlignment="1" applyBorder="1" applyFont="1" applyNumberFormat="1">
      <alignment vertical="center"/>
    </xf>
    <xf borderId="4" fillId="0" fontId="34" numFmtId="2" xfId="0" applyAlignment="1" applyBorder="1" applyFont="1" applyNumberFormat="1">
      <alignment horizontal="center" shrinkToFit="0" vertical="center" wrapText="1"/>
    </xf>
    <xf borderId="20" fillId="17" fontId="32" numFmtId="2" xfId="0" applyAlignment="1" applyBorder="1" applyFont="1" applyNumberFormat="1">
      <alignment horizontal="center"/>
    </xf>
    <xf borderId="20" fillId="17" fontId="32" numFmtId="1" xfId="0" applyAlignment="1" applyBorder="1" applyFont="1" applyNumberFormat="1">
      <alignment horizontal="center"/>
    </xf>
    <xf borderId="0" fillId="0" fontId="17" numFmtId="16" xfId="0" applyFont="1" applyNumberFormat="1"/>
    <xf borderId="61" fillId="3" fontId="24" numFmtId="0" xfId="0" applyAlignment="1" applyBorder="1" applyFont="1">
      <alignment horizontal="center"/>
    </xf>
    <xf borderId="77" fillId="0" fontId="3" numFmtId="0" xfId="0" applyBorder="1" applyFont="1"/>
    <xf borderId="18" fillId="6" fontId="24" numFmtId="3" xfId="0" applyAlignment="1" applyBorder="1" applyFont="1" applyNumberFormat="1">
      <alignment horizontal="center"/>
    </xf>
    <xf borderId="18" fillId="17" fontId="24" numFmtId="2" xfId="0" applyAlignment="1" applyBorder="1" applyFont="1" applyNumberFormat="1">
      <alignment horizontal="center"/>
    </xf>
    <xf borderId="14" fillId="6" fontId="35" numFmtId="0" xfId="0" applyAlignment="1" applyBorder="1" applyFont="1">
      <alignment horizontal="center"/>
    </xf>
    <xf borderId="14" fillId="10" fontId="36" numFmtId="3" xfId="0" applyAlignment="1" applyBorder="1" applyFont="1" applyNumberFormat="1">
      <alignment horizontal="center"/>
    </xf>
    <xf borderId="0" fillId="0" fontId="18" numFmtId="3" xfId="0" applyFont="1" applyNumberFormat="1"/>
    <xf borderId="0" fillId="0" fontId="17" numFmtId="3" xfId="0" applyFont="1" applyNumberFormat="1"/>
    <xf borderId="0" fillId="0" fontId="17" numFmtId="170" xfId="0" applyFont="1" applyNumberFormat="1"/>
    <xf borderId="13" fillId="6" fontId="24" numFmtId="0" xfId="0" applyAlignment="1" applyBorder="1" applyFont="1">
      <alignment horizontal="left"/>
    </xf>
    <xf borderId="13" fillId="10" fontId="32" numFmtId="3" xfId="0" applyAlignment="1" applyBorder="1" applyFont="1" applyNumberFormat="1">
      <alignment horizontal="center"/>
    </xf>
    <xf borderId="13" fillId="10" fontId="36" numFmtId="3" xfId="0" applyAlignment="1" applyBorder="1" applyFont="1" applyNumberFormat="1">
      <alignment horizontal="center"/>
    </xf>
    <xf borderId="1" fillId="6" fontId="19" numFmtId="0" xfId="0" applyAlignment="1" applyBorder="1" applyFont="1">
      <alignment horizontal="center"/>
    </xf>
    <xf borderId="78" fillId="17" fontId="24" numFmtId="0" xfId="0" applyAlignment="1" applyBorder="1" applyFont="1">
      <alignment horizontal="center"/>
    </xf>
    <xf borderId="79" fillId="17" fontId="24" numFmtId="0" xfId="0" applyAlignment="1" applyBorder="1" applyFont="1">
      <alignment horizontal="center"/>
    </xf>
    <xf borderId="20" fillId="17" fontId="24" numFmtId="0" xfId="0" applyAlignment="1" applyBorder="1" applyFont="1">
      <alignment horizontal="center"/>
    </xf>
    <xf borderId="80" fillId="7" fontId="24" numFmtId="0" xfId="0" applyAlignment="1" applyBorder="1" applyFont="1">
      <alignment horizontal="center" shrinkToFit="0" vertical="center" wrapText="1"/>
    </xf>
    <xf borderId="81" fillId="7" fontId="24" numFmtId="4" xfId="0" applyAlignment="1" applyBorder="1" applyFont="1" applyNumberFormat="1">
      <alignment horizontal="center" shrinkToFit="0" vertical="center" wrapText="1"/>
    </xf>
    <xf borderId="81" fillId="7" fontId="24" numFmtId="2" xfId="0" applyAlignment="1" applyBorder="1" applyFont="1" applyNumberFormat="1">
      <alignment horizontal="center" shrinkToFit="0" vertical="center" wrapText="1"/>
    </xf>
    <xf borderId="80" fillId="0" fontId="24" numFmtId="0" xfId="0" applyAlignment="1" applyBorder="1" applyFont="1">
      <alignment horizontal="center" shrinkToFit="0" vertical="center" wrapText="1"/>
    </xf>
    <xf borderId="82" fillId="0" fontId="24" numFmtId="4" xfId="0" applyAlignment="1" applyBorder="1" applyFont="1" applyNumberFormat="1">
      <alignment horizontal="center" shrinkToFit="0" vertical="center" wrapText="1"/>
    </xf>
    <xf borderId="82" fillId="0" fontId="24" numFmtId="2" xfId="0" applyAlignment="1" applyBorder="1" applyFont="1" applyNumberFormat="1">
      <alignment horizontal="center" shrinkToFit="0" vertical="center" wrapText="1"/>
    </xf>
    <xf borderId="0" fillId="0" fontId="24" numFmtId="0" xfId="0" applyAlignment="1" applyFont="1">
      <alignment horizontal="center" shrinkToFit="0" vertical="center" wrapText="1"/>
    </xf>
    <xf borderId="83" fillId="0" fontId="17" numFmtId="0" xfId="0" applyBorder="1" applyFont="1"/>
    <xf borderId="80" fillId="3" fontId="24" numFmtId="0" xfId="0" applyAlignment="1" applyBorder="1" applyFont="1">
      <alignment horizontal="center" shrinkToFit="0" vertical="center" wrapText="1"/>
    </xf>
    <xf borderId="81" fillId="3" fontId="24" numFmtId="2" xfId="0" applyAlignment="1" applyBorder="1" applyFont="1" applyNumberFormat="1">
      <alignment horizontal="center" shrinkToFit="0" vertical="center" wrapText="1"/>
    </xf>
    <xf borderId="13" fillId="9" fontId="17" numFmtId="0" xfId="0" applyBorder="1" applyFont="1"/>
    <xf borderId="35" fillId="9" fontId="37" numFmtId="0" xfId="0" applyAlignment="1" applyBorder="1" applyFont="1">
      <alignment horizontal="center" shrinkToFit="0" vertical="center" wrapText="1"/>
    </xf>
    <xf borderId="13" fillId="9" fontId="17" numFmtId="0" xfId="0" applyAlignment="1" applyBorder="1" applyFont="1">
      <alignment horizontal="center"/>
    </xf>
    <xf borderId="0" fillId="0" fontId="22" numFmtId="0" xfId="0" applyFont="1"/>
    <xf borderId="0" fillId="0" fontId="38" numFmtId="0" xfId="0" applyAlignment="1" applyFont="1">
      <alignment horizontal="center"/>
    </xf>
    <xf borderId="0" fillId="0" fontId="39" numFmtId="3" xfId="0" applyAlignment="1" applyFont="1" applyNumberFormat="1">
      <alignment horizontal="center"/>
    </xf>
    <xf borderId="0" fillId="0" fontId="38" numFmtId="20" xfId="0" applyAlignment="1" applyFont="1" applyNumberFormat="1">
      <alignment horizontal="center"/>
    </xf>
    <xf borderId="0" fillId="0" fontId="38" numFmtId="0" xfId="0" applyAlignment="1" applyFont="1">
      <alignment horizontal="center" shrinkToFit="0" wrapText="1"/>
    </xf>
    <xf borderId="13" fillId="9" fontId="40" numFmtId="171" xfId="0" applyAlignment="1" applyBorder="1" applyFont="1" applyNumberFormat="1">
      <alignment horizontal="center"/>
    </xf>
    <xf borderId="13" fillId="9" fontId="22" numFmtId="0" xfId="0" applyBorder="1" applyFont="1"/>
    <xf borderId="0" fillId="0" fontId="25" numFmtId="0" xfId="0" applyFont="1"/>
    <xf borderId="0" fillId="0" fontId="41" numFmtId="0" xfId="0" applyAlignment="1" applyFont="1">
      <alignment horizontal="center"/>
    </xf>
    <xf borderId="0" fillId="0" fontId="17" numFmtId="4" xfId="0" applyFont="1" applyNumberFormat="1"/>
    <xf borderId="74" fillId="18" fontId="27" numFmtId="0" xfId="0" applyAlignment="1" applyBorder="1" applyFill="1" applyFont="1">
      <alignment horizontal="center"/>
    </xf>
    <xf borderId="84" fillId="0" fontId="3" numFmtId="0" xfId="0" applyBorder="1" applyFont="1"/>
    <xf borderId="85" fillId="0" fontId="3" numFmtId="0" xfId="0" applyBorder="1" applyFont="1"/>
    <xf borderId="86" fillId="19" fontId="42" numFmtId="0" xfId="0" applyAlignment="1" applyBorder="1" applyFill="1" applyFont="1">
      <alignment horizontal="center" shrinkToFit="0" vertical="center" wrapText="1"/>
    </xf>
    <xf borderId="87" fillId="11" fontId="42" numFmtId="0" xfId="0" applyAlignment="1" applyBorder="1" applyFont="1">
      <alignment horizontal="center" shrinkToFit="0" vertical="center" wrapText="1"/>
    </xf>
    <xf borderId="88" fillId="11" fontId="42" numFmtId="0" xfId="0" applyAlignment="1" applyBorder="1" applyFont="1">
      <alignment horizontal="center" shrinkToFit="0" vertical="center" wrapText="1"/>
    </xf>
    <xf borderId="88" fillId="20" fontId="42" numFmtId="0" xfId="0" applyAlignment="1" applyBorder="1" applyFill="1" applyFont="1">
      <alignment horizontal="center" shrinkToFit="0" vertical="center" wrapText="1"/>
    </xf>
    <xf borderId="89" fillId="11" fontId="42" numFmtId="0" xfId="0" applyAlignment="1" applyBorder="1" applyFont="1">
      <alignment horizontal="center" shrinkToFit="0" vertical="center" wrapText="1"/>
    </xf>
    <xf borderId="90" fillId="21" fontId="42" numFmtId="0" xfId="0" applyAlignment="1" applyBorder="1" applyFill="1" applyFont="1">
      <alignment horizontal="center" shrinkToFit="0" vertical="center" wrapText="1"/>
    </xf>
    <xf borderId="44" fillId="21" fontId="42" numFmtId="0" xfId="0" applyAlignment="1" applyBorder="1" applyFont="1">
      <alignment horizontal="center" shrinkToFit="0" vertical="center" wrapText="1"/>
    </xf>
    <xf borderId="91" fillId="6" fontId="18" numFmtId="16" xfId="0" applyAlignment="1" applyBorder="1" applyFont="1" applyNumberFormat="1">
      <alignment horizontal="center"/>
    </xf>
    <xf borderId="92" fillId="7" fontId="18" numFmtId="4" xfId="0" applyAlignment="1" applyBorder="1" applyFont="1" applyNumberFormat="1">
      <alignment horizontal="center" vertical="center"/>
    </xf>
    <xf borderId="55" fillId="7" fontId="18" numFmtId="4" xfId="0" applyAlignment="1" applyBorder="1" applyFont="1" applyNumberFormat="1">
      <alignment horizontal="center" vertical="center"/>
    </xf>
    <xf borderId="93" fillId="7" fontId="18" numFmtId="170" xfId="0" applyAlignment="1" applyBorder="1" applyFont="1" applyNumberFormat="1">
      <alignment horizontal="center" vertical="center"/>
    </xf>
    <xf borderId="94" fillId="7" fontId="18" numFmtId="171" xfId="0" applyAlignment="1" applyBorder="1" applyFont="1" applyNumberFormat="1">
      <alignment horizontal="center" vertical="center"/>
    </xf>
    <xf borderId="95" fillId="7" fontId="18" numFmtId="3" xfId="0" applyAlignment="1" applyBorder="1" applyFont="1" applyNumberFormat="1">
      <alignment horizontal="center" vertical="center"/>
    </xf>
    <xf borderId="0" fillId="0" fontId="26" numFmtId="2" xfId="0" applyFont="1" applyNumberFormat="1"/>
    <xf borderId="96" fillId="9" fontId="18" numFmtId="4" xfId="0" applyAlignment="1" applyBorder="1" applyFont="1" applyNumberFormat="1">
      <alignment horizontal="center" vertical="center"/>
    </xf>
    <xf borderId="59" fillId="0" fontId="18" numFmtId="4" xfId="0" applyAlignment="1" applyBorder="1" applyFont="1" applyNumberFormat="1">
      <alignment horizontal="center" vertical="center"/>
    </xf>
    <xf borderId="59" fillId="0" fontId="18" numFmtId="170" xfId="0" applyAlignment="1" applyBorder="1" applyFont="1" applyNumberFormat="1">
      <alignment horizontal="center" vertical="center"/>
    </xf>
    <xf borderId="96" fillId="0" fontId="18" numFmtId="0" xfId="0" applyAlignment="1" applyBorder="1" applyFont="1">
      <alignment horizontal="center" vertical="center"/>
    </xf>
    <xf borderId="57" fillId="9" fontId="18" numFmtId="3" xfId="0" applyAlignment="1" applyBorder="1" applyFont="1" applyNumberFormat="1">
      <alignment horizontal="center" vertical="center"/>
    </xf>
    <xf borderId="96" fillId="7" fontId="18" numFmtId="4" xfId="0" applyAlignment="1" applyBorder="1" applyFont="1" applyNumberFormat="1">
      <alignment horizontal="center" vertical="center"/>
    </xf>
    <xf borderId="59" fillId="7" fontId="18" numFmtId="4" xfId="0" applyAlignment="1" applyBorder="1" applyFont="1" applyNumberFormat="1">
      <alignment horizontal="center" vertical="center"/>
    </xf>
    <xf borderId="59" fillId="7" fontId="18" numFmtId="3" xfId="0" applyAlignment="1" applyBorder="1" applyFont="1" applyNumberFormat="1">
      <alignment horizontal="center" vertical="center"/>
    </xf>
    <xf borderId="59" fillId="7" fontId="18" numFmtId="170" xfId="0" applyAlignment="1" applyBorder="1" applyFont="1" applyNumberFormat="1">
      <alignment horizontal="center" vertical="center"/>
    </xf>
    <xf borderId="96" fillId="7" fontId="18" numFmtId="171" xfId="0" applyAlignment="1" applyBorder="1" applyFont="1" applyNumberFormat="1">
      <alignment horizontal="center" vertical="center"/>
    </xf>
    <xf borderId="57" fillId="7" fontId="18" numFmtId="3" xfId="0" applyAlignment="1" applyBorder="1" applyFont="1" applyNumberFormat="1">
      <alignment horizontal="center" vertical="center"/>
    </xf>
    <xf borderId="96" fillId="0" fontId="18" numFmtId="170" xfId="0" applyAlignment="1" applyBorder="1" applyFont="1" applyNumberFormat="1">
      <alignment horizontal="center" vertical="center"/>
    </xf>
    <xf borderId="57" fillId="0" fontId="18" numFmtId="3" xfId="0" applyAlignment="1" applyBorder="1" applyFont="1" applyNumberFormat="1">
      <alignment horizontal="center" vertical="center"/>
    </xf>
    <xf borderId="59" fillId="9" fontId="18" numFmtId="4" xfId="0" applyAlignment="1" applyBorder="1" applyFont="1" applyNumberFormat="1">
      <alignment horizontal="center" vertical="center"/>
    </xf>
    <xf borderId="59" fillId="9" fontId="18" numFmtId="3" xfId="0" applyAlignment="1" applyBorder="1" applyFont="1" applyNumberFormat="1">
      <alignment horizontal="center" vertical="center"/>
    </xf>
    <xf borderId="59" fillId="9" fontId="18" numFmtId="170" xfId="0" applyAlignment="1" applyBorder="1" applyFont="1" applyNumberFormat="1">
      <alignment horizontal="center" vertical="center"/>
    </xf>
    <xf borderId="96" fillId="9" fontId="18" numFmtId="171" xfId="0" applyAlignment="1" applyBorder="1" applyFont="1" applyNumberFormat="1">
      <alignment horizontal="center" vertical="center"/>
    </xf>
    <xf borderId="0" fillId="0" fontId="22" numFmtId="0" xfId="0" applyAlignment="1" applyFont="1">
      <alignment horizontal="center"/>
    </xf>
    <xf borderId="59" fillId="9" fontId="18" numFmtId="171" xfId="0" applyAlignment="1" applyBorder="1" applyFont="1" applyNumberFormat="1">
      <alignment horizontal="center" vertical="center"/>
    </xf>
    <xf borderId="59" fillId="7" fontId="18" numFmtId="171" xfId="0" applyAlignment="1" applyBorder="1" applyFont="1" applyNumberFormat="1">
      <alignment horizontal="center" vertical="center"/>
    </xf>
    <xf borderId="51" fillId="9" fontId="18" numFmtId="170" xfId="0" applyAlignment="1" applyBorder="1" applyFont="1" applyNumberFormat="1">
      <alignment horizontal="center" vertical="center"/>
    </xf>
    <xf borderId="97" fillId="9" fontId="18" numFmtId="3" xfId="0" applyAlignment="1" applyBorder="1" applyFont="1" applyNumberFormat="1">
      <alignment horizontal="center" vertical="center"/>
    </xf>
    <xf borderId="98" fillId="7" fontId="18" numFmtId="4" xfId="0" applyAlignment="1" applyBorder="1" applyFont="1" applyNumberFormat="1">
      <alignment horizontal="center" vertical="center"/>
    </xf>
    <xf borderId="99" fillId="7" fontId="18" numFmtId="4" xfId="0" applyAlignment="1" applyBorder="1" applyFont="1" applyNumberFormat="1">
      <alignment horizontal="center" vertical="center"/>
    </xf>
    <xf borderId="99" fillId="7" fontId="18" numFmtId="3" xfId="0" applyAlignment="1" applyBorder="1" applyFont="1" applyNumberFormat="1">
      <alignment horizontal="center" vertical="center"/>
    </xf>
    <xf borderId="99" fillId="7" fontId="18" numFmtId="171" xfId="0" applyAlignment="1" applyBorder="1" applyFont="1" applyNumberFormat="1">
      <alignment horizontal="center" vertical="center"/>
    </xf>
    <xf borderId="98" fillId="7" fontId="18" numFmtId="171" xfId="0" applyAlignment="1" applyBorder="1" applyFont="1" applyNumberFormat="1">
      <alignment horizontal="center" vertical="center"/>
    </xf>
    <xf borderId="70" fillId="7" fontId="18" numFmtId="3" xfId="0" applyAlignment="1" applyBorder="1" applyFont="1" applyNumberFormat="1">
      <alignment horizontal="center" vertical="center"/>
    </xf>
    <xf borderId="98" fillId="9" fontId="18" numFmtId="4" xfId="0" applyAlignment="1" applyBorder="1" applyFont="1" applyNumberFormat="1">
      <alignment horizontal="center" vertical="center"/>
    </xf>
    <xf borderId="99" fillId="9" fontId="18" numFmtId="4" xfId="0" applyAlignment="1" applyBorder="1" applyFont="1" applyNumberFormat="1">
      <alignment horizontal="center" vertical="center"/>
    </xf>
    <xf borderId="99" fillId="9" fontId="18" numFmtId="3" xfId="0" applyAlignment="1" applyBorder="1" applyFont="1" applyNumberFormat="1">
      <alignment horizontal="center" vertical="center"/>
    </xf>
    <xf borderId="99" fillId="9" fontId="18" numFmtId="170" xfId="0" applyAlignment="1" applyBorder="1" applyFont="1" applyNumberFormat="1">
      <alignment horizontal="center" vertical="center"/>
    </xf>
    <xf borderId="100" fillId="7" fontId="18" numFmtId="4" xfId="0" applyAlignment="1" applyBorder="1" applyFont="1" applyNumberFormat="1">
      <alignment horizontal="center" vertical="center"/>
    </xf>
    <xf borderId="23" fillId="7" fontId="18" numFmtId="4" xfId="0" applyAlignment="1" applyBorder="1" applyFont="1" applyNumberFormat="1">
      <alignment horizontal="center" vertical="center"/>
    </xf>
    <xf borderId="0" fillId="0" fontId="41" numFmtId="17" xfId="0" applyAlignment="1" applyFont="1" applyNumberFormat="1">
      <alignment horizontal="center"/>
    </xf>
    <xf borderId="0" fillId="0" fontId="41" numFmtId="0" xfId="0" applyAlignment="1" applyFont="1">
      <alignment horizontal="center"/>
    </xf>
    <xf borderId="0" fillId="0" fontId="41" numFmtId="0" xfId="0" applyFont="1"/>
    <xf borderId="101" fillId="3" fontId="34" numFmtId="0" xfId="0" applyAlignment="1" applyBorder="1" applyFont="1">
      <alignment horizontal="center"/>
    </xf>
    <xf borderId="46" fillId="0" fontId="20" numFmtId="2" xfId="0" applyAlignment="1" applyBorder="1" applyFont="1" applyNumberFormat="1">
      <alignment horizontal="center"/>
    </xf>
    <xf borderId="102" fillId="0" fontId="20" numFmtId="4" xfId="0" applyAlignment="1" applyBorder="1" applyFont="1" applyNumberFormat="1">
      <alignment horizontal="center"/>
    </xf>
    <xf borderId="46" fillId="0" fontId="20" numFmtId="3" xfId="0" applyAlignment="1" applyBorder="1" applyFont="1" applyNumberFormat="1">
      <alignment horizontal="center"/>
    </xf>
    <xf borderId="46" fillId="0" fontId="20" numFmtId="4" xfId="0" applyAlignment="1" applyBorder="1" applyFont="1" applyNumberFormat="1">
      <alignment horizontal="center"/>
    </xf>
    <xf borderId="0" fillId="0" fontId="22" numFmtId="16" xfId="0" applyAlignment="1" applyFont="1" applyNumberFormat="1">
      <alignment horizontal="center"/>
    </xf>
    <xf borderId="0" fillId="0" fontId="22" numFmtId="170" xfId="0" applyAlignment="1" applyFont="1" applyNumberFormat="1">
      <alignment horizontal="center"/>
    </xf>
    <xf borderId="0" fillId="0" fontId="26" numFmtId="0" xfId="0" applyAlignment="1" applyFont="1">
      <alignment horizontal="center" shrinkToFit="0" vertical="center" wrapText="1"/>
    </xf>
    <xf borderId="51" fillId="21" fontId="26" numFmtId="0" xfId="0" applyAlignment="1" applyBorder="1" applyFont="1">
      <alignment horizontal="center" shrinkToFit="0" vertical="center" wrapText="1"/>
    </xf>
    <xf borderId="52" fillId="21" fontId="26" numFmtId="0" xfId="0" applyAlignment="1" applyBorder="1" applyFont="1">
      <alignment horizontal="center" shrinkToFit="0" vertical="center" wrapText="1"/>
    </xf>
    <xf borderId="52" fillId="21" fontId="26" numFmtId="0" xfId="0" applyAlignment="1" applyBorder="1" applyFont="1">
      <alignment horizontal="center" shrinkToFit="0" wrapText="1"/>
    </xf>
    <xf borderId="43" fillId="3" fontId="18" numFmtId="0" xfId="0" applyAlignment="1" applyBorder="1" applyFont="1">
      <alignment horizontal="center"/>
    </xf>
    <xf borderId="44" fillId="3" fontId="18" numFmtId="0" xfId="0" applyAlignment="1" applyBorder="1" applyFont="1">
      <alignment horizontal="center"/>
    </xf>
    <xf borderId="45" fillId="3" fontId="18" numFmtId="0" xfId="0" applyAlignment="1" applyBorder="1" applyFont="1">
      <alignment horizontal="center"/>
    </xf>
    <xf borderId="52" fillId="3" fontId="18" numFmtId="0" xfId="0" applyAlignment="1" applyBorder="1" applyFont="1">
      <alignment horizontal="center"/>
    </xf>
    <xf borderId="52" fillId="3" fontId="18" numFmtId="170" xfId="0" applyAlignment="1" applyBorder="1" applyFont="1" applyNumberFormat="1">
      <alignment horizontal="center"/>
    </xf>
    <xf borderId="74" fillId="0" fontId="20" numFmtId="17" xfId="0" applyAlignment="1" applyBorder="1" applyFont="1" applyNumberFormat="1">
      <alignment horizontal="center"/>
    </xf>
    <xf borderId="44" fillId="0" fontId="20" numFmtId="4" xfId="0" applyAlignment="1" applyBorder="1" applyFont="1" applyNumberFormat="1">
      <alignment horizontal="center"/>
    </xf>
    <xf borderId="84" fillId="0" fontId="20" numFmtId="2" xfId="0" applyAlignment="1" applyBorder="1" applyFont="1" applyNumberFormat="1">
      <alignment horizontal="center"/>
    </xf>
    <xf borderId="44" fillId="0" fontId="20" numFmtId="2" xfId="0" applyAlignment="1" applyBorder="1" applyFont="1" applyNumberFormat="1">
      <alignment horizontal="center"/>
    </xf>
    <xf borderId="84" fillId="0" fontId="20" numFmtId="170" xfId="0" applyAlignment="1" applyBorder="1" applyFont="1" applyNumberFormat="1">
      <alignment horizontal="center"/>
    </xf>
    <xf borderId="85" fillId="0" fontId="20" numFmtId="3" xfId="0" applyAlignment="1" applyBorder="1" applyFont="1" applyNumberFormat="1">
      <alignment horizontal="center"/>
    </xf>
    <xf borderId="0" fillId="0" fontId="41" numFmtId="4" xfId="0" applyFont="1" applyNumberFormat="1"/>
    <xf borderId="46" fillId="3" fontId="20" numFmtId="17" xfId="0" applyAlignment="1" applyBorder="1" applyFont="1" applyNumberFormat="1">
      <alignment horizontal="center"/>
    </xf>
    <xf borderId="103" fillId="3" fontId="21" numFmtId="0" xfId="0" applyAlignment="1" applyBorder="1" applyFont="1">
      <alignment horizontal="center" vertical="center"/>
    </xf>
    <xf borderId="27" fillId="3" fontId="21" numFmtId="0" xfId="0" applyAlignment="1" applyBorder="1" applyFont="1">
      <alignment horizontal="center" vertical="center"/>
    </xf>
    <xf borderId="13" fillId="9" fontId="21" numFmtId="0" xfId="0" applyAlignment="1" applyBorder="1" applyFont="1">
      <alignment horizontal="center" vertical="center"/>
    </xf>
    <xf borderId="104" fillId="0" fontId="3" numFmtId="0" xfId="0" applyBorder="1" applyFont="1"/>
    <xf borderId="105" fillId="0" fontId="3" numFmtId="0" xfId="0" applyBorder="1" applyFont="1"/>
    <xf borderId="65" fillId="9" fontId="21" numFmtId="0" xfId="0" applyAlignment="1" applyBorder="1" applyFont="1">
      <alignment horizontal="center" vertical="center"/>
    </xf>
    <xf borderId="106" fillId="11" fontId="43" numFmtId="17" xfId="0" applyAlignment="1" applyBorder="1" applyFont="1" applyNumberFormat="1">
      <alignment horizontal="center" shrinkToFit="0" vertical="center" wrapText="1"/>
    </xf>
    <xf borderId="107" fillId="21" fontId="43" numFmtId="0" xfId="0" applyAlignment="1" applyBorder="1" applyFont="1">
      <alignment horizontal="center" shrinkToFit="0" vertical="center" wrapText="1"/>
    </xf>
    <xf borderId="49" fillId="21" fontId="43" numFmtId="0" xfId="0" applyAlignment="1" applyBorder="1" applyFont="1">
      <alignment horizontal="center" shrinkToFit="0" vertical="center" wrapText="1"/>
    </xf>
    <xf borderId="108" fillId="22" fontId="43" numFmtId="0" xfId="0" applyAlignment="1" applyBorder="1" applyFill="1" applyFont="1">
      <alignment horizontal="center" shrinkToFit="0" vertical="center" wrapText="1"/>
    </xf>
    <xf borderId="49" fillId="22" fontId="43" numFmtId="0" xfId="0" applyAlignment="1" applyBorder="1" applyFont="1">
      <alignment horizontal="center" shrinkToFit="0" vertical="center" wrapText="1"/>
    </xf>
    <xf borderId="109" fillId="23" fontId="43" numFmtId="17" xfId="0" applyAlignment="1" applyBorder="1" applyFill="1" applyFont="1" applyNumberFormat="1">
      <alignment horizontal="center" shrinkToFit="0" wrapText="1"/>
    </xf>
    <xf borderId="110" fillId="24" fontId="32" numFmtId="17" xfId="0" applyAlignment="1" applyBorder="1" applyFill="1" applyFont="1" applyNumberFormat="1">
      <alignment horizontal="center"/>
    </xf>
    <xf borderId="111" fillId="0" fontId="3" numFmtId="0" xfId="0" applyBorder="1" applyFont="1"/>
    <xf borderId="112" fillId="0" fontId="3" numFmtId="0" xfId="0" applyBorder="1" applyFont="1"/>
    <xf borderId="113" fillId="18" fontId="32" numFmtId="17" xfId="0" applyAlignment="1" applyBorder="1" applyFont="1" applyNumberFormat="1">
      <alignment horizontal="center"/>
    </xf>
    <xf borderId="4" fillId="25" fontId="19" numFmtId="0" xfId="0" applyAlignment="1" applyBorder="1" applyFill="1" applyFont="1">
      <alignment horizontal="center"/>
    </xf>
    <xf borderId="102" fillId="0" fontId="18" numFmtId="0" xfId="0" applyAlignment="1" applyBorder="1" applyFont="1">
      <alignment horizontal="center"/>
    </xf>
    <xf borderId="114" fillId="0" fontId="18" numFmtId="0" xfId="0" applyAlignment="1" applyBorder="1" applyFont="1">
      <alignment horizontal="center"/>
    </xf>
    <xf borderId="115" fillId="0" fontId="18" numFmtId="0" xfId="0" applyAlignment="1" applyBorder="1" applyFont="1">
      <alignment horizontal="center"/>
    </xf>
    <xf borderId="116" fillId="0" fontId="18" numFmtId="0" xfId="0" applyAlignment="1" applyBorder="1" applyFont="1">
      <alignment horizontal="center"/>
    </xf>
    <xf borderId="21" fillId="7" fontId="44" numFmtId="2" xfId="0" applyAlignment="1" applyBorder="1" applyFont="1" applyNumberFormat="1">
      <alignment horizontal="center"/>
    </xf>
    <xf borderId="94" fillId="7" fontId="44" numFmtId="2" xfId="0" applyAlignment="1" applyBorder="1" applyFont="1" applyNumberFormat="1">
      <alignment horizontal="center"/>
    </xf>
    <xf borderId="117" fillId="7" fontId="44" numFmtId="172" xfId="0" applyAlignment="1" applyBorder="1" applyFont="1" applyNumberFormat="1">
      <alignment horizontal="center"/>
    </xf>
    <xf borderId="22" fillId="0" fontId="44" numFmtId="2" xfId="0" applyAlignment="1" applyBorder="1" applyFont="1" applyNumberFormat="1">
      <alignment horizontal="center"/>
    </xf>
    <xf borderId="96" fillId="0" fontId="44" numFmtId="2" xfId="0" applyAlignment="1" applyBorder="1" applyFont="1" applyNumberFormat="1">
      <alignment horizontal="center"/>
    </xf>
    <xf borderId="118" fillId="0" fontId="44" numFmtId="172" xfId="0" applyAlignment="1" applyBorder="1" applyFont="1" applyNumberFormat="1">
      <alignment horizontal="center"/>
    </xf>
    <xf borderId="23" fillId="7" fontId="44" numFmtId="2" xfId="0" applyAlignment="1" applyBorder="1" applyFont="1" applyNumberFormat="1">
      <alignment horizontal="center"/>
    </xf>
    <xf borderId="96" fillId="7" fontId="44" numFmtId="2" xfId="0" applyAlignment="1" applyBorder="1" applyFont="1" applyNumberFormat="1">
      <alignment horizontal="center"/>
    </xf>
    <xf borderId="119" fillId="7" fontId="44" numFmtId="172" xfId="0" applyAlignment="1" applyBorder="1" applyFont="1" applyNumberFormat="1">
      <alignment horizontal="center"/>
    </xf>
    <xf borderId="0" fillId="0" fontId="17" numFmtId="20" xfId="0" applyFont="1" applyNumberFormat="1"/>
    <xf borderId="120" fillId="0" fontId="44" numFmtId="2" xfId="0" applyAlignment="1" applyBorder="1" applyFont="1" applyNumberFormat="1">
      <alignment horizontal="center"/>
    </xf>
    <xf borderId="121" fillId="0" fontId="44" numFmtId="172" xfId="0" applyAlignment="1" applyBorder="1" applyFont="1" applyNumberFormat="1">
      <alignment horizontal="center"/>
    </xf>
    <xf borderId="71" fillId="7" fontId="44" numFmtId="2" xfId="0" applyAlignment="1" applyBorder="1" applyFont="1" applyNumberFormat="1">
      <alignment horizontal="center"/>
    </xf>
    <xf borderId="98" fillId="7" fontId="44" numFmtId="2" xfId="0" applyAlignment="1" applyBorder="1" applyFont="1" applyNumberFormat="1">
      <alignment horizontal="center"/>
    </xf>
    <xf borderId="122" fillId="7" fontId="44" numFmtId="172" xfId="0" applyAlignment="1" applyBorder="1" applyFont="1" applyNumberFormat="1">
      <alignment horizontal="center"/>
    </xf>
    <xf borderId="4" fillId="0" fontId="19" numFmtId="0" xfId="0" applyAlignment="1" applyBorder="1" applyFont="1">
      <alignment horizontal="center" vertical="center"/>
    </xf>
    <xf borderId="20" fillId="26" fontId="20" numFmtId="2" xfId="0" applyAlignment="1" applyBorder="1" applyFill="1" applyFont="1" applyNumberFormat="1">
      <alignment horizontal="center" vertical="center"/>
    </xf>
    <xf borderId="123" fillId="26" fontId="20" numFmtId="3" xfId="0" applyAlignment="1" applyBorder="1" applyFont="1" applyNumberFormat="1">
      <alignment horizontal="center"/>
    </xf>
    <xf borderId="4" fillId="25" fontId="32" numFmtId="2" xfId="0" applyAlignment="1" applyBorder="1" applyFont="1" applyNumberFormat="1">
      <alignment horizontal="center"/>
    </xf>
    <xf borderId="20" fillId="25" fontId="32" numFmtId="2" xfId="0" applyAlignment="1" applyBorder="1" applyFont="1" applyNumberFormat="1">
      <alignment horizontal="center"/>
    </xf>
    <xf borderId="17" fillId="25" fontId="20" numFmtId="3" xfId="0" applyAlignment="1" applyBorder="1" applyFont="1" applyNumberFormat="1">
      <alignment horizontal="center"/>
    </xf>
    <xf borderId="0" fillId="0" fontId="18" numFmtId="172" xfId="0" applyFont="1" applyNumberFormat="1"/>
    <xf borderId="116" fillId="3" fontId="44" numFmtId="0" xfId="0" applyAlignment="1" applyBorder="1" applyFont="1">
      <alignment horizontal="center" shrinkToFit="0" wrapText="1"/>
    </xf>
    <xf borderId="102" fillId="0" fontId="3" numFmtId="0" xfId="0" applyBorder="1" applyFont="1"/>
    <xf borderId="115" fillId="0" fontId="3" numFmtId="0" xfId="0" applyBorder="1" applyFont="1"/>
    <xf borderId="76" fillId="0" fontId="3" numFmtId="0" xfId="0" applyBorder="1" applyFont="1"/>
    <xf borderId="124" fillId="0" fontId="3" numFmtId="0" xfId="0" applyBorder="1" applyFont="1"/>
    <xf borderId="125" fillId="0" fontId="3" numFmtId="0" xfId="0" applyBorder="1" applyFont="1"/>
    <xf borderId="30" fillId="0" fontId="44" numFmtId="17" xfId="0" applyAlignment="1" applyBorder="1" applyFont="1" applyNumberFormat="1">
      <alignment horizontal="center" vertical="center"/>
    </xf>
    <xf borderId="4" fillId="0" fontId="44" numFmtId="0" xfId="0" applyAlignment="1" applyBorder="1" applyFont="1">
      <alignment horizontal="center" vertical="center"/>
    </xf>
    <xf borderId="14" fillId="0" fontId="44" numFmtId="0" xfId="0" applyAlignment="1" applyBorder="1" applyFont="1">
      <alignment horizontal="left" shrinkToFit="0" vertical="center" wrapText="1"/>
    </xf>
    <xf borderId="14" fillId="0" fontId="44" numFmtId="0" xfId="0" applyAlignment="1" applyBorder="1" applyFont="1">
      <alignment horizontal="center" shrinkToFit="0" vertical="center" wrapText="1"/>
    </xf>
    <xf borderId="126" fillId="0" fontId="44" numFmtId="0" xfId="0" applyAlignment="1" applyBorder="1" applyFont="1">
      <alignment horizontal="center" shrinkToFit="0" vertical="center" wrapText="1"/>
    </xf>
    <xf borderId="14" fillId="11" fontId="44" numFmtId="0" xfId="0" applyAlignment="1" applyBorder="1" applyFont="1">
      <alignment horizontal="center" vertical="center"/>
    </xf>
    <xf borderId="91" fillId="6" fontId="18" numFmtId="16" xfId="0" applyAlignment="1" applyBorder="1" applyFont="1" applyNumberFormat="1">
      <alignment horizontal="center"/>
    </xf>
    <xf borderId="127" fillId="0" fontId="44" numFmtId="2" xfId="0" applyAlignment="1" applyBorder="1" applyFont="1" applyNumberFormat="1">
      <alignment horizontal="center" vertical="center"/>
    </xf>
    <xf borderId="128" fillId="0" fontId="44" numFmtId="0" xfId="0" applyAlignment="1" applyBorder="1" applyFont="1">
      <alignment horizontal="center" vertical="center"/>
    </xf>
    <xf borderId="129" fillId="0" fontId="44" numFmtId="173" xfId="0" applyAlignment="1" applyBorder="1" applyFont="1" applyNumberFormat="1">
      <alignment horizontal="center" vertical="center"/>
    </xf>
    <xf borderId="130" fillId="0" fontId="44" numFmtId="164" xfId="0" applyAlignment="1" applyBorder="1" applyFont="1" applyNumberFormat="1">
      <alignment horizontal="center" vertical="center"/>
    </xf>
    <xf borderId="129" fillId="0" fontId="44" numFmtId="172" xfId="0" applyBorder="1" applyFont="1" applyNumberFormat="1"/>
    <xf borderId="130" fillId="0" fontId="44" numFmtId="172" xfId="0" applyAlignment="1" applyBorder="1" applyFont="1" applyNumberFormat="1">
      <alignment horizontal="center"/>
    </xf>
    <xf borderId="131" fillId="23" fontId="44" numFmtId="0" xfId="0" applyAlignment="1" applyBorder="1" applyFont="1">
      <alignment horizontal="center" shrinkToFit="0" vertical="top" wrapText="1"/>
    </xf>
    <xf borderId="30" fillId="0" fontId="44" numFmtId="0" xfId="0" applyAlignment="1" applyBorder="1" applyFont="1">
      <alignment horizontal="center" vertical="center"/>
    </xf>
    <xf borderId="132" fillId="0" fontId="44" numFmtId="173" xfId="0" applyAlignment="1" applyBorder="1" applyFont="1" applyNumberFormat="1">
      <alignment horizontal="center" vertical="center"/>
    </xf>
    <xf borderId="133" fillId="0" fontId="44" numFmtId="164" xfId="0" applyAlignment="1" applyBorder="1" applyFont="1" applyNumberFormat="1">
      <alignment horizontal="center" vertical="center"/>
    </xf>
    <xf borderId="132" fillId="0" fontId="44" numFmtId="172" xfId="0" applyBorder="1" applyFont="1" applyNumberFormat="1"/>
    <xf borderId="133" fillId="0" fontId="44" numFmtId="172" xfId="0" applyAlignment="1" applyBorder="1" applyFont="1" applyNumberFormat="1">
      <alignment horizontal="center"/>
    </xf>
    <xf borderId="134" fillId="0" fontId="3" numFmtId="0" xfId="0" applyBorder="1" applyFont="1"/>
    <xf borderId="96" fillId="0" fontId="44" numFmtId="172" xfId="0" applyAlignment="1" applyBorder="1" applyFont="1" applyNumberFormat="1">
      <alignment horizontal="center" vertical="center"/>
    </xf>
    <xf borderId="132" fillId="0" fontId="44" numFmtId="172" xfId="0" applyAlignment="1" applyBorder="1" applyFont="1" applyNumberFormat="1">
      <alignment horizontal="center" vertical="center"/>
    </xf>
    <xf borderId="32" fillId="0" fontId="44" numFmtId="0" xfId="0" applyAlignment="1" applyBorder="1" applyFont="1">
      <alignment horizontal="center" vertical="center"/>
    </xf>
    <xf borderId="135" fillId="0" fontId="44" numFmtId="172" xfId="0" applyAlignment="1" applyBorder="1" applyFont="1" applyNumberFormat="1">
      <alignment horizontal="center" vertical="center"/>
    </xf>
    <xf borderId="85" fillId="0" fontId="20" numFmtId="0" xfId="0" applyBorder="1" applyFont="1"/>
    <xf borderId="44" fillId="13" fontId="20" numFmtId="2" xfId="0" applyAlignment="1" applyBorder="1" applyFont="1" applyNumberFormat="1">
      <alignment horizontal="center" vertical="center"/>
    </xf>
    <xf borderId="45" fillId="13" fontId="20" numFmtId="0" xfId="0" applyAlignment="1" applyBorder="1" applyFont="1">
      <alignment horizontal="center" vertical="center"/>
    </xf>
    <xf borderId="44" fillId="13" fontId="45" numFmtId="172" xfId="0" applyBorder="1" applyFont="1" applyNumberFormat="1"/>
    <xf borderId="43" fillId="13" fontId="20" numFmtId="172" xfId="0" applyBorder="1" applyFont="1" applyNumberFormat="1"/>
    <xf borderId="43" fillId="13" fontId="45" numFmtId="172" xfId="0" applyAlignment="1" applyBorder="1" applyFont="1" applyNumberFormat="1">
      <alignment horizontal="center" vertical="center"/>
    </xf>
    <xf borderId="136" fillId="13" fontId="20" numFmtId="172" xfId="0" applyAlignment="1" applyBorder="1" applyFont="1" applyNumberFormat="1">
      <alignment horizontal="center"/>
    </xf>
    <xf borderId="137" fillId="0" fontId="3" numFmtId="0" xfId="0" applyBorder="1" applyFont="1"/>
    <xf borderId="0" fillId="0" fontId="44" numFmtId="0" xfId="0" applyFont="1"/>
    <xf borderId="35" fillId="3" fontId="46" numFmtId="0" xfId="0" applyAlignment="1" applyBorder="1" applyFont="1">
      <alignment horizontal="center" shrinkToFit="0" vertical="center" wrapText="1"/>
    </xf>
    <xf borderId="13" fillId="14" fontId="19" numFmtId="0" xfId="0" applyAlignment="1" applyBorder="1" applyFont="1">
      <alignment horizontal="center"/>
    </xf>
    <xf borderId="43" fillId="27" fontId="47" numFmtId="0" xfId="0" applyAlignment="1" applyBorder="1" applyFill="1" applyFont="1">
      <alignment horizontal="center" vertical="center"/>
    </xf>
    <xf borderId="47" fillId="27" fontId="47" numFmtId="0" xfId="0" applyAlignment="1" applyBorder="1" applyFont="1">
      <alignment horizontal="center" vertical="center"/>
    </xf>
    <xf borderId="44" fillId="27" fontId="47" numFmtId="0" xfId="0" applyAlignment="1" applyBorder="1" applyFont="1">
      <alignment horizontal="center" vertical="center"/>
    </xf>
    <xf borderId="0" fillId="0" fontId="48" numFmtId="1" xfId="0" applyAlignment="1" applyFont="1" applyNumberFormat="1">
      <alignment horizontal="center"/>
    </xf>
    <xf borderId="0" fillId="0" fontId="17" numFmtId="1" xfId="0" applyFont="1" applyNumberFormat="1"/>
    <xf borderId="29" fillId="0" fontId="24" numFmtId="0" xfId="0" applyAlignment="1" applyBorder="1" applyFont="1">
      <alignment horizontal="center" vertical="center"/>
    </xf>
    <xf borderId="46" fillId="0" fontId="32" numFmtId="0" xfId="0" applyAlignment="1" applyBorder="1" applyFont="1">
      <alignment horizontal="center" shrinkToFit="0" wrapText="1"/>
    </xf>
    <xf borderId="138" fillId="11" fontId="32" numFmtId="0" xfId="0" applyAlignment="1" applyBorder="1" applyFont="1">
      <alignment horizontal="center" shrinkToFit="0" wrapText="1"/>
    </xf>
    <xf borderId="48" fillId="11" fontId="49" numFmtId="0" xfId="0" applyBorder="1" applyFont="1"/>
    <xf borderId="139" fillId="11" fontId="50" numFmtId="0" xfId="0" applyAlignment="1" applyBorder="1" applyFont="1">
      <alignment horizontal="center" vertical="center"/>
    </xf>
    <xf borderId="140" fillId="0" fontId="3" numFmtId="0" xfId="0" applyBorder="1" applyFont="1"/>
    <xf borderId="141" fillId="0" fontId="3" numFmtId="0" xfId="0" applyBorder="1" applyFont="1"/>
    <xf borderId="138" fillId="11" fontId="49" numFmtId="0" xfId="0" applyBorder="1" applyFont="1"/>
    <xf borderId="74" fillId="0" fontId="51" numFmtId="0" xfId="0" applyAlignment="1" applyBorder="1" applyFont="1">
      <alignment horizontal="left" vertical="center"/>
    </xf>
    <xf borderId="85" fillId="0" fontId="52" numFmtId="0" xfId="0" applyAlignment="1" applyBorder="1" applyFont="1">
      <alignment horizontal="left" vertical="center"/>
    </xf>
    <xf borderId="84" fillId="0" fontId="53" numFmtId="0" xfId="0" applyAlignment="1" applyBorder="1" applyFont="1">
      <alignment horizontal="left" vertical="center"/>
    </xf>
    <xf borderId="44" fillId="0" fontId="54" numFmtId="3" xfId="0" applyAlignment="1" applyBorder="1" applyFont="1" applyNumberFormat="1">
      <alignment horizontal="center"/>
    </xf>
    <xf borderId="46" fillId="0" fontId="19" numFmtId="20" xfId="0" applyAlignment="1" applyBorder="1" applyFont="1" applyNumberFormat="1">
      <alignment horizontal="center" vertical="center"/>
    </xf>
    <xf borderId="142" fillId="28" fontId="55" numFmtId="2" xfId="0" applyAlignment="1" applyBorder="1" applyFill="1" applyFont="1" applyNumberFormat="1">
      <alignment horizontal="center" shrinkToFit="1" vertical="center" wrapText="0"/>
    </xf>
    <xf borderId="143" fillId="28" fontId="55" numFmtId="2" xfId="0" applyAlignment="1" applyBorder="1" applyFont="1" applyNumberFormat="1">
      <alignment horizontal="center" shrinkToFit="1" vertical="center" wrapText="0"/>
    </xf>
    <xf borderId="49" fillId="28" fontId="55" numFmtId="2" xfId="0" applyAlignment="1" applyBorder="1" applyFont="1" applyNumberFormat="1">
      <alignment horizontal="center" shrinkToFit="1" vertical="center" wrapText="0"/>
    </xf>
    <xf borderId="35" fillId="2" fontId="56" numFmtId="0" xfId="0" applyAlignment="1" applyBorder="1" applyFont="1">
      <alignment horizontal="left" shrinkToFit="0" vertical="center" wrapText="1"/>
    </xf>
    <xf borderId="74" fillId="18" fontId="52" numFmtId="0" xfId="0" applyAlignment="1" applyBorder="1" applyFont="1">
      <alignment horizontal="center" vertical="center"/>
    </xf>
    <xf borderId="127" fillId="0" fontId="19" numFmtId="20" xfId="0" applyAlignment="1" applyBorder="1" applyFont="1" applyNumberFormat="1">
      <alignment horizontal="center" vertical="center"/>
    </xf>
    <xf borderId="74" fillId="0" fontId="52" numFmtId="0" xfId="0" applyAlignment="1" applyBorder="1" applyFont="1">
      <alignment horizontal="center" shrinkToFit="0" vertical="center" wrapText="1"/>
    </xf>
    <xf borderId="84" fillId="0" fontId="53" numFmtId="0" xfId="0" applyAlignment="1" applyBorder="1" applyFont="1">
      <alignment horizontal="left" shrinkToFit="0" vertical="center" wrapText="1"/>
    </xf>
    <xf borderId="44" fillId="0" fontId="51" numFmtId="0" xfId="0" applyAlignment="1" applyBorder="1" applyFont="1">
      <alignment horizontal="center" shrinkToFit="0" wrapText="1"/>
    </xf>
    <xf borderId="0" fillId="0" fontId="40" numFmtId="1" xfId="0" applyAlignment="1" applyFont="1" applyNumberFormat="1">
      <alignment horizontal="center"/>
    </xf>
    <xf borderId="51" fillId="28" fontId="55" numFmtId="2" xfId="0" applyAlignment="1" applyBorder="1" applyFont="1" applyNumberFormat="1">
      <alignment horizontal="center" shrinkToFit="1" vertical="center" wrapText="0"/>
    </xf>
    <xf borderId="136" fillId="28" fontId="55" numFmtId="2" xfId="0" applyAlignment="1" applyBorder="1" applyFont="1" applyNumberFormat="1">
      <alignment horizontal="center" shrinkToFit="1" vertical="center" wrapText="0"/>
    </xf>
    <xf borderId="74" fillId="0" fontId="52" numFmtId="0" xfId="0" applyAlignment="1" applyBorder="1" applyFont="1">
      <alignment horizontal="left" vertical="center"/>
    </xf>
    <xf borderId="84" fillId="0" fontId="53" numFmtId="0" xfId="0" applyAlignment="1" applyBorder="1" applyFont="1">
      <alignment horizontal="center" vertical="center"/>
    </xf>
    <xf borderId="44" fillId="0" fontId="51" numFmtId="20" xfId="0" applyAlignment="1" applyBorder="1" applyFont="1" applyNumberFormat="1">
      <alignment horizontal="center"/>
    </xf>
    <xf borderId="84" fillId="0" fontId="34" numFmtId="0" xfId="0" applyBorder="1" applyFont="1"/>
    <xf borderId="74" fillId="0" fontId="53" numFmtId="0" xfId="0" applyAlignment="1" applyBorder="1" applyFont="1">
      <alignment horizontal="center" vertical="center"/>
    </xf>
    <xf borderId="35" fillId="2" fontId="57" numFmtId="0" xfId="0" applyAlignment="1" applyBorder="1" applyFont="1">
      <alignment horizontal="left" shrinkToFit="0" vertical="center" wrapText="1"/>
    </xf>
    <xf borderId="43" fillId="17" fontId="53" numFmtId="0" xfId="0" applyAlignment="1" applyBorder="1" applyFont="1">
      <alignment horizontal="left" vertical="center"/>
    </xf>
    <xf borderId="47" fillId="17" fontId="53" numFmtId="0" xfId="0" applyAlignment="1" applyBorder="1" applyFont="1">
      <alignment horizontal="left" vertical="center"/>
    </xf>
    <xf borderId="127" fillId="0" fontId="33" numFmtId="3" xfId="0" applyAlignment="1" applyBorder="1" applyFont="1" applyNumberFormat="1">
      <alignment horizontal="center"/>
    </xf>
    <xf borderId="74" fillId="11" fontId="47" numFmtId="0" xfId="0" applyAlignment="1" applyBorder="1" applyFont="1">
      <alignment horizontal="left" vertical="center"/>
    </xf>
    <xf borderId="144" fillId="0" fontId="3" numFmtId="0" xfId="0" applyBorder="1" applyFont="1"/>
    <xf borderId="44" fillId="3" fontId="36" numFmtId="3" xfId="0" applyAlignment="1" applyBorder="1" applyFont="1" applyNumberFormat="1">
      <alignment horizontal="center" vertical="center"/>
    </xf>
    <xf borderId="0" fillId="0" fontId="58" numFmtId="4" xfId="0" applyAlignment="1" applyFont="1" applyNumberFormat="1">
      <alignment horizontal="center"/>
    </xf>
    <xf borderId="0" fillId="0" fontId="58" numFmtId="0" xfId="0" applyAlignment="1" applyFont="1">
      <alignment horizontal="center"/>
    </xf>
    <xf borderId="0" fillId="0" fontId="25" numFmtId="0" xfId="0" applyAlignment="1" applyFont="1">
      <alignment readingOrder="0"/>
    </xf>
    <xf borderId="145" fillId="0" fontId="19" numFmtId="20" xfId="0" applyAlignment="1" applyBorder="1" applyFont="1" applyNumberFormat="1">
      <alignment horizontal="center" vertical="center"/>
    </xf>
    <xf borderId="35" fillId="2" fontId="57" numFmtId="0" xfId="0" applyAlignment="1" applyBorder="1" applyFont="1">
      <alignment horizontal="left" readingOrder="1" shrinkToFit="0" vertical="center" wrapText="1"/>
    </xf>
    <xf borderId="146" fillId="0" fontId="19" numFmtId="20" xfId="0" applyAlignment="1" applyBorder="1" applyFont="1" applyNumberFormat="1">
      <alignment horizontal="center" vertical="center"/>
    </xf>
    <xf borderId="0" fillId="0" fontId="33" numFmtId="3" xfId="0" applyAlignment="1" applyFont="1" applyNumberFormat="1">
      <alignment horizontal="center"/>
    </xf>
    <xf borderId="147" fillId="0" fontId="19" numFmtId="20" xfId="0" applyAlignment="1" applyBorder="1" applyFont="1" applyNumberFormat="1">
      <alignment horizontal="center" vertical="center"/>
    </xf>
    <xf borderId="52" fillId="28" fontId="55" numFmtId="2" xfId="0" applyAlignment="1" applyBorder="1" applyFont="1" applyNumberFormat="1">
      <alignment horizontal="center" shrinkToFit="1" vertical="center" wrapText="0"/>
    </xf>
    <xf borderId="0" fillId="0" fontId="27" numFmtId="3" xfId="0" applyAlignment="1" applyFont="1" applyNumberFormat="1">
      <alignment horizontal="center"/>
    </xf>
    <xf borderId="52" fillId="23" fontId="17" numFmtId="20" xfId="0" applyBorder="1" applyFont="1" applyNumberFormat="1"/>
    <xf borderId="74" fillId="6" fontId="35" numFmtId="0" xfId="0" applyAlignment="1" applyBorder="1" applyFont="1">
      <alignment horizontal="center"/>
    </xf>
    <xf borderId="44" fillId="13" fontId="36" numFmtId="3" xfId="0" applyAlignment="1" applyBorder="1" applyFont="1" applyNumberFormat="1">
      <alignment horizontal="center" vertical="center"/>
    </xf>
    <xf borderId="148" fillId="29" fontId="17" numFmtId="0" xfId="0" applyAlignment="1" applyBorder="1" applyFill="1" applyFont="1">
      <alignment horizontal="center"/>
    </xf>
    <xf borderId="149" fillId="0" fontId="3" numFmtId="0" xfId="0" applyBorder="1" applyFont="1"/>
    <xf borderId="52" fillId="3" fontId="32" numFmtId="20" xfId="0" applyAlignment="1" applyBorder="1" applyFont="1" applyNumberFormat="1">
      <alignment horizontal="center"/>
    </xf>
    <xf borderId="49" fillId="3" fontId="35" numFmtId="4" xfId="0" applyAlignment="1" applyBorder="1" applyFont="1" applyNumberFormat="1">
      <alignment horizontal="center"/>
    </xf>
    <xf borderId="138" fillId="29" fontId="44" numFmtId="0" xfId="0" applyAlignment="1" applyBorder="1" applyFont="1">
      <alignment horizontal="center"/>
    </xf>
    <xf borderId="0" fillId="0" fontId="55" numFmtId="170" xfId="0" applyAlignment="1" applyFont="1" applyNumberFormat="1">
      <alignment horizontal="center" shrinkToFit="1" vertical="top" wrapText="0"/>
    </xf>
    <xf borderId="74" fillId="6" fontId="59" numFmtId="0" xfId="0" applyAlignment="1" applyBorder="1" applyFont="1">
      <alignment horizontal="center" vertical="center"/>
    </xf>
    <xf borderId="44" fillId="6" fontId="59" numFmtId="0" xfId="0" applyAlignment="1" applyBorder="1" applyFont="1">
      <alignment horizontal="center" shrinkToFit="0" vertical="center" wrapText="1"/>
    </xf>
    <xf borderId="134" fillId="0" fontId="60" numFmtId="2" xfId="0" applyAlignment="1" applyBorder="1" applyFont="1" applyNumberFormat="1">
      <alignment horizontal="center" shrinkToFit="0" wrapText="1"/>
    </xf>
    <xf borderId="43" fillId="3" fontId="37" numFmtId="0" xfId="0" applyAlignment="1" applyBorder="1" applyFont="1">
      <alignment horizontal="center" shrinkToFit="0" vertical="center" wrapText="1"/>
    </xf>
    <xf borderId="150" fillId="3" fontId="59" numFmtId="0" xfId="0" applyAlignment="1" applyBorder="1" applyFont="1">
      <alignment horizontal="center" shrinkToFit="0" vertical="center" wrapText="1"/>
    </xf>
    <xf borderId="151" fillId="0" fontId="3" numFmtId="0" xfId="0" applyBorder="1" applyFont="1"/>
    <xf borderId="48" fillId="3" fontId="37" numFmtId="0" xfId="0" applyAlignment="1" applyBorder="1" applyFont="1">
      <alignment horizontal="center" shrinkToFit="0" wrapText="1"/>
    </xf>
    <xf borderId="47" fillId="3" fontId="37" numFmtId="0" xfId="0" applyAlignment="1" applyBorder="1" applyFont="1">
      <alignment horizontal="center" shrinkToFit="0" wrapText="1"/>
    </xf>
    <xf borderId="0" fillId="0" fontId="17" numFmtId="2" xfId="0" applyFont="1" applyNumberFormat="1"/>
    <xf borderId="136" fillId="2" fontId="41" numFmtId="0" xfId="0" applyAlignment="1" applyBorder="1" applyFont="1">
      <alignment vertical="center"/>
    </xf>
    <xf borderId="152" fillId="2" fontId="17" numFmtId="0" xfId="0" applyBorder="1" applyFont="1"/>
    <xf borderId="153" fillId="2" fontId="17" numFmtId="0" xfId="0" applyBorder="1" applyFont="1"/>
    <xf borderId="49" fillId="2" fontId="17" numFmtId="0" xfId="0" applyBorder="1" applyFont="1"/>
    <xf borderId="15" fillId="0" fontId="24" numFmtId="4" xfId="0" applyAlignment="1" applyBorder="1" applyFont="1" applyNumberFormat="1">
      <alignment horizontal="center" vertical="center"/>
    </xf>
    <xf borderId="65" fillId="11" fontId="61" numFmtId="2" xfId="0" applyAlignment="1" applyBorder="1" applyFont="1" applyNumberFormat="1">
      <alignment horizontal="center" shrinkToFit="0" wrapText="1"/>
    </xf>
    <xf borderId="46" fillId="0" fontId="32" numFmtId="0" xfId="0" applyAlignment="1" applyBorder="1" applyFont="1">
      <alignment horizontal="center" vertical="center"/>
    </xf>
    <xf borderId="74" fillId="0" fontId="44" numFmtId="0" xfId="0" applyAlignment="1" applyBorder="1" applyFont="1">
      <alignment horizontal="center"/>
    </xf>
    <xf borderId="154" fillId="7" fontId="44" numFmtId="2" xfId="0" applyAlignment="1" applyBorder="1" applyFont="1" applyNumberFormat="1">
      <alignment horizontal="center" shrinkToFit="0" wrapText="1"/>
    </xf>
    <xf borderId="155" fillId="7" fontId="44" numFmtId="4" xfId="0" applyAlignment="1" applyBorder="1" applyFont="1" applyNumberFormat="1">
      <alignment horizontal="center" shrinkToFit="0" vertical="center" wrapText="1"/>
    </xf>
    <xf borderId="48" fillId="15" fontId="32" numFmtId="2" xfId="0" applyAlignment="1" applyBorder="1" applyFont="1" applyNumberFormat="1">
      <alignment horizontal="center" vertical="center"/>
    </xf>
    <xf borderId="46" fillId="0" fontId="18" numFmtId="2" xfId="0" applyAlignment="1" applyBorder="1" applyFont="1" applyNumberFormat="1">
      <alignment horizontal="center" shrinkToFit="0" vertical="center" wrapText="1"/>
    </xf>
    <xf borderId="127" fillId="0" fontId="3" numFmtId="0" xfId="0" applyBorder="1" applyFont="1"/>
    <xf borderId="156" fillId="0" fontId="44" numFmtId="2" xfId="0" applyAlignment="1" applyBorder="1" applyFont="1" applyNumberFormat="1">
      <alignment horizontal="center" shrinkToFit="0" wrapText="1"/>
    </xf>
    <xf borderId="13" fillId="15" fontId="32" numFmtId="2" xfId="0" applyAlignment="1" applyBorder="1" applyFont="1" applyNumberFormat="1">
      <alignment horizontal="center" vertical="center"/>
    </xf>
    <xf borderId="127" fillId="0" fontId="18" numFmtId="2" xfId="0" applyAlignment="1" applyBorder="1" applyFont="1" applyNumberFormat="1">
      <alignment horizontal="center" shrinkToFit="0" vertical="center" wrapText="1"/>
    </xf>
    <xf borderId="0" fillId="0" fontId="62" numFmtId="0" xfId="0" applyFont="1"/>
    <xf borderId="100" fillId="7" fontId="44" numFmtId="2" xfId="0" applyAlignment="1" applyBorder="1" applyFont="1" applyNumberFormat="1">
      <alignment horizontal="center" shrinkToFit="0" wrapText="1"/>
    </xf>
    <xf borderId="13" fillId="9" fontId="35" numFmtId="4" xfId="0" applyAlignment="1" applyBorder="1" applyFont="1" applyNumberFormat="1">
      <alignment horizontal="center"/>
    </xf>
    <xf borderId="147" fillId="0" fontId="3" numFmtId="0" xfId="0" applyBorder="1" applyFont="1"/>
    <xf borderId="157" fillId="0" fontId="44" numFmtId="2" xfId="0" applyAlignment="1" applyBorder="1" applyFont="1" applyNumberFormat="1">
      <alignment horizontal="center" shrinkToFit="0" wrapText="1"/>
    </xf>
    <xf borderId="51" fillId="7" fontId="44" numFmtId="4" xfId="0" applyAlignment="1" applyBorder="1" applyFont="1" applyNumberFormat="1">
      <alignment horizontal="center" shrinkToFit="0" vertical="center" wrapText="1"/>
    </xf>
    <xf borderId="123" fillId="15" fontId="32" numFmtId="2" xfId="0" applyAlignment="1" applyBorder="1" applyFont="1" applyNumberFormat="1">
      <alignment horizontal="center" vertical="center"/>
    </xf>
    <xf borderId="147" fillId="0" fontId="18" numFmtId="2" xfId="0" applyAlignment="1" applyBorder="1" applyFont="1" applyNumberFormat="1">
      <alignment horizontal="center" shrinkToFit="0" vertical="center" wrapText="1"/>
    </xf>
    <xf borderId="44" fillId="2" fontId="44" numFmtId="0" xfId="0" applyAlignment="1" applyBorder="1" applyFont="1">
      <alignment horizontal="center"/>
    </xf>
    <xf borderId="74" fillId="2" fontId="44" numFmtId="0" xfId="0" applyAlignment="1" applyBorder="1" applyFont="1">
      <alignment horizontal="center"/>
    </xf>
    <xf borderId="101" fillId="4" fontId="44" numFmtId="0" xfId="0" applyBorder="1" applyFont="1"/>
    <xf borderId="44" fillId="2" fontId="44" numFmtId="1" xfId="0" applyAlignment="1" applyBorder="1" applyFont="1" applyNumberFormat="1">
      <alignment vertical="center"/>
    </xf>
    <xf borderId="127" fillId="0" fontId="32" numFmtId="0" xfId="0" applyAlignment="1" applyBorder="1" applyFont="1">
      <alignment horizontal="center" vertical="center"/>
    </xf>
    <xf borderId="158" fillId="0" fontId="44" numFmtId="2" xfId="0" applyAlignment="1" applyBorder="1" applyFont="1" applyNumberFormat="1">
      <alignment horizontal="center" shrinkToFit="0" wrapText="1"/>
    </xf>
    <xf borderId="101" fillId="15" fontId="32" numFmtId="2" xfId="0" applyAlignment="1" applyBorder="1" applyFont="1" applyNumberFormat="1">
      <alignment horizontal="center" vertical="center"/>
    </xf>
    <xf borderId="27" fillId="0" fontId="44" numFmtId="0" xfId="0" applyAlignment="1" applyBorder="1" applyFont="1">
      <alignment horizontal="center"/>
    </xf>
    <xf borderId="84" fillId="0" fontId="44" numFmtId="0" xfId="0" applyBorder="1" applyFont="1"/>
    <xf borderId="43" fillId="2" fontId="63" numFmtId="0" xfId="0" applyBorder="1" applyFont="1"/>
    <xf borderId="47" fillId="2" fontId="63" numFmtId="0" xfId="0" applyBorder="1" applyFont="1"/>
    <xf borderId="159" fillId="4" fontId="44" numFmtId="0" xfId="0" applyBorder="1" applyFont="1"/>
    <xf borderId="44" fillId="0" fontId="17" numFmtId="0" xfId="0" applyBorder="1" applyFont="1"/>
    <xf borderId="44" fillId="0" fontId="18" numFmtId="2" xfId="0" applyAlignment="1" applyBorder="1" applyFont="1" applyNumberFormat="1">
      <alignment horizontal="center" shrinkToFit="0" vertical="center" wrapText="1"/>
    </xf>
    <xf borderId="0" fillId="0" fontId="18" numFmtId="0" xfId="0" applyFont="1"/>
    <xf borderId="0" fillId="0" fontId="26" numFmtId="0" xfId="0" applyAlignment="1" applyFont="1">
      <alignment horizontal="center" shrinkToFit="0" wrapText="1"/>
    </xf>
    <xf borderId="0" fillId="0" fontId="18" numFmtId="0" xfId="0" applyAlignment="1" applyFont="1">
      <alignment horizontal="center"/>
    </xf>
    <xf borderId="0" fillId="0" fontId="18" numFmtId="17" xfId="0" applyAlignment="1" applyFont="1" applyNumberFormat="1">
      <alignment horizontal="center"/>
    </xf>
    <xf borderId="0" fillId="0" fontId="26" numFmtId="0" xfId="0" applyAlignment="1" applyFont="1">
      <alignment horizontal="center"/>
    </xf>
    <xf borderId="0" fillId="0" fontId="18" numFmtId="16" xfId="0" applyAlignment="1" applyFont="1" applyNumberFormat="1">
      <alignment horizontal="center"/>
    </xf>
    <xf borderId="0" fillId="0" fontId="18" numFmtId="4" xfId="0" applyAlignment="1" applyFont="1" applyNumberFormat="1">
      <alignment horizontal="center"/>
    </xf>
    <xf borderId="0" fillId="0" fontId="18" numFmtId="2" xfId="0" applyAlignment="1" applyFont="1" applyNumberFormat="1">
      <alignment horizontal="center"/>
    </xf>
    <xf borderId="43" fillId="2" fontId="44" numFmtId="0" xfId="0" applyBorder="1" applyFont="1"/>
    <xf borderId="47" fillId="2" fontId="44" numFmtId="0" xfId="0" applyBorder="1" applyFont="1"/>
    <xf borderId="160" fillId="2" fontId="44" numFmtId="0" xfId="0" applyBorder="1" applyFont="1"/>
    <xf borderId="32" fillId="0" fontId="44" numFmtId="0" xfId="0" applyAlignment="1" applyBorder="1" applyFont="1">
      <alignment horizontal="center"/>
    </xf>
    <xf borderId="161" fillId="7" fontId="44" numFmtId="2" xfId="0" applyAlignment="1" applyBorder="1" applyFont="1" applyNumberFormat="1">
      <alignment horizontal="center" shrinkToFit="0" wrapText="1"/>
    </xf>
    <xf borderId="88" fillId="2" fontId="44" numFmtId="0" xfId="0" applyBorder="1" applyFont="1"/>
    <xf borderId="46" fillId="9" fontId="32" numFmtId="0" xfId="0" applyAlignment="1" applyBorder="1" applyFont="1">
      <alignment horizontal="center" vertical="center"/>
    </xf>
    <xf borderId="162" fillId="9" fontId="44" numFmtId="0" xfId="0" applyAlignment="1" applyBorder="1" applyFont="1">
      <alignment horizontal="center"/>
    </xf>
    <xf borderId="163" fillId="7" fontId="44" numFmtId="2" xfId="0" applyAlignment="1" applyBorder="1" applyFont="1" applyNumberFormat="1">
      <alignment horizontal="center" shrinkToFit="0" wrapText="1"/>
    </xf>
    <xf borderId="7" fillId="0" fontId="44" numFmtId="2" xfId="0" applyAlignment="1" applyBorder="1" applyFont="1" applyNumberFormat="1">
      <alignment horizontal="center" shrinkToFit="0" wrapText="1"/>
    </xf>
    <xf borderId="0" fillId="0" fontId="17" numFmtId="0" xfId="0" applyAlignment="1" applyFont="1">
      <alignment shrinkToFit="0" wrapText="1"/>
    </xf>
    <xf borderId="5" fillId="7" fontId="44" numFmtId="2" xfId="0" applyAlignment="1" applyBorder="1" applyFont="1" applyNumberFormat="1">
      <alignment horizontal="center" shrinkToFit="0" wrapText="1"/>
    </xf>
    <xf borderId="164" fillId="0" fontId="44" numFmtId="2" xfId="0" applyAlignment="1" applyBorder="1" applyFont="1" applyNumberFormat="1">
      <alignment horizontal="center" shrinkToFit="0" wrapText="1"/>
    </xf>
    <xf borderId="152" fillId="2" fontId="44" numFmtId="0" xfId="0" applyBorder="1" applyFont="1"/>
    <xf borderId="153" fillId="2" fontId="44" numFmtId="0" xfId="0" applyBorder="1" applyFont="1"/>
    <xf borderId="159" fillId="2" fontId="44" numFmtId="0" xfId="0" applyBorder="1" applyFont="1"/>
    <xf borderId="0" fillId="0" fontId="64" numFmtId="0" xfId="0" applyFont="1"/>
    <xf borderId="165" fillId="7" fontId="44" numFmtId="2" xfId="0" applyAlignment="1" applyBorder="1" applyFont="1" applyNumberFormat="1">
      <alignment horizontal="center" shrinkToFit="0" wrapText="1"/>
    </xf>
    <xf borderId="0" fillId="0" fontId="41" numFmtId="3" xfId="0" applyFont="1" applyNumberFormat="1"/>
    <xf borderId="166" fillId="7" fontId="44" numFmtId="2" xfId="0" applyAlignment="1" applyBorder="1" applyFont="1" applyNumberFormat="1">
      <alignment horizontal="center" shrinkToFit="0" wrapText="1"/>
    </xf>
    <xf borderId="94" fillId="7" fontId="44" numFmtId="4" xfId="0" applyAlignment="1" applyBorder="1" applyFont="1" applyNumberFormat="1">
      <alignment horizontal="center" shrinkToFit="0" vertical="center" wrapText="1"/>
    </xf>
    <xf borderId="0" fillId="0" fontId="26" numFmtId="0" xfId="0" applyFont="1"/>
    <xf borderId="100" fillId="7" fontId="63" numFmtId="2" xfId="0" applyAlignment="1" applyBorder="1" applyFont="1" applyNumberFormat="1">
      <alignment horizontal="center" shrinkToFit="0" wrapText="1"/>
    </xf>
    <xf borderId="52" fillId="7" fontId="44" numFmtId="4" xfId="0" applyAlignment="1" applyBorder="1" applyFont="1" applyNumberFormat="1">
      <alignment horizontal="center" shrinkToFit="0" vertical="center" wrapText="1"/>
    </xf>
    <xf borderId="50" fillId="15" fontId="32" numFmtId="2" xfId="0" applyAlignment="1" applyBorder="1" applyFont="1" applyNumberFormat="1">
      <alignment horizontal="center" vertical="center"/>
    </xf>
    <xf borderId="0" fillId="0" fontId="18" numFmtId="2" xfId="0" applyAlignment="1" applyFont="1" applyNumberFormat="1">
      <alignment horizontal="center" shrinkToFit="0" vertical="center" wrapText="1"/>
    </xf>
    <xf borderId="159" fillId="12" fontId="59" numFmtId="0" xfId="0" applyAlignment="1" applyBorder="1" applyFont="1">
      <alignment horizontal="center"/>
    </xf>
    <xf borderId="159" fillId="12" fontId="59" numFmtId="0" xfId="0" applyAlignment="1" applyBorder="1" applyFont="1">
      <alignment horizontal="center"/>
    </xf>
    <xf borderId="167" fillId="0" fontId="60" numFmtId="2" xfId="0" applyAlignment="1" applyBorder="1" applyFont="1" applyNumberFormat="1">
      <alignment horizontal="center" shrinkToFit="0" wrapText="1"/>
    </xf>
    <xf borderId="168" fillId="3" fontId="65" numFmtId="2" xfId="0" applyAlignment="1" applyBorder="1" applyFont="1" applyNumberFormat="1">
      <alignment horizontal="center" vertical="center"/>
    </xf>
    <xf borderId="46" fillId="2" fontId="65" numFmtId="2" xfId="0" applyAlignment="1" applyBorder="1" applyFont="1" applyNumberFormat="1">
      <alignment horizontal="center" vertical="center"/>
    </xf>
    <xf borderId="169" fillId="0" fontId="3" numFmtId="0" xfId="0" applyBorder="1" applyFont="1"/>
    <xf borderId="74" fillId="30" fontId="18" numFmtId="0" xfId="0" applyAlignment="1" applyBorder="1" applyFill="1" applyFont="1">
      <alignment horizontal="center"/>
    </xf>
    <xf borderId="74" fillId="30" fontId="20" numFmtId="0" xfId="0" applyAlignment="1" applyBorder="1" applyFont="1">
      <alignment horizontal="center"/>
    </xf>
    <xf borderId="74" fillId="18" fontId="18" numFmtId="0" xfId="0" applyAlignment="1" applyBorder="1" applyFont="1">
      <alignment horizontal="center"/>
    </xf>
    <xf borderId="170" fillId="19" fontId="66" numFmtId="17" xfId="0" applyAlignment="1" applyBorder="1" applyFont="1" applyNumberFormat="1">
      <alignment horizontal="center" shrinkToFit="0" vertical="center" wrapText="1"/>
    </xf>
    <xf borderId="13" fillId="11" fontId="23" numFmtId="0" xfId="0" applyAlignment="1" applyBorder="1" applyFont="1">
      <alignment horizontal="center" shrinkToFit="0" vertical="center" wrapText="1"/>
    </xf>
    <xf borderId="49" fillId="11" fontId="23" numFmtId="0" xfId="0" applyAlignment="1" applyBorder="1" applyFont="1">
      <alignment horizontal="center" shrinkToFit="0" vertical="center" wrapText="1"/>
    </xf>
    <xf borderId="68" fillId="11" fontId="23" numFmtId="0" xfId="0" applyAlignment="1" applyBorder="1" applyFont="1">
      <alignment horizontal="center" shrinkToFit="0" vertical="center" wrapText="1"/>
    </xf>
    <xf borderId="28" fillId="0" fontId="17" numFmtId="0" xfId="0" applyBorder="1" applyFont="1"/>
    <xf borderId="170" fillId="21" fontId="42" numFmtId="0" xfId="0" applyAlignment="1" applyBorder="1" applyFont="1">
      <alignment horizontal="center" shrinkToFit="0" vertical="center" wrapText="1"/>
    </xf>
    <xf borderId="51" fillId="21" fontId="42" numFmtId="0" xfId="0" applyAlignment="1" applyBorder="1" applyFont="1">
      <alignment horizontal="center" shrinkToFit="0" vertical="center" wrapText="1"/>
    </xf>
    <xf borderId="97" fillId="21" fontId="42" numFmtId="0" xfId="0" applyAlignment="1" applyBorder="1" applyFont="1">
      <alignment horizontal="center" shrinkToFit="0" vertical="center" wrapText="1"/>
    </xf>
    <xf borderId="171" fillId="0" fontId="18" numFmtId="16" xfId="0" applyAlignment="1" applyBorder="1" applyFont="1" applyNumberFormat="1">
      <alignment horizontal="center"/>
    </xf>
    <xf borderId="94" fillId="7" fontId="18" numFmtId="4" xfId="0" applyAlignment="1" applyBorder="1" applyFont="1" applyNumberFormat="1">
      <alignment horizontal="center"/>
    </xf>
    <xf borderId="90" fillId="7" fontId="18" numFmtId="3" xfId="0" applyAlignment="1" applyBorder="1" applyFont="1" applyNumberFormat="1">
      <alignment horizontal="center"/>
    </xf>
    <xf borderId="94" fillId="2" fontId="18" numFmtId="4" xfId="0" applyAlignment="1" applyBorder="1" applyFont="1" applyNumberFormat="1">
      <alignment horizontal="center"/>
    </xf>
    <xf borderId="94" fillId="2" fontId="18" numFmtId="171" xfId="0" applyAlignment="1" applyBorder="1" applyFont="1" applyNumberFormat="1">
      <alignment horizontal="center"/>
    </xf>
    <xf borderId="95" fillId="2" fontId="18" numFmtId="3" xfId="0" applyAlignment="1" applyBorder="1" applyFont="1" applyNumberFormat="1">
      <alignment horizontal="center"/>
    </xf>
    <xf borderId="120" fillId="0" fontId="18" numFmtId="4" xfId="0" applyAlignment="1" applyBorder="1" applyFont="1" applyNumberFormat="1">
      <alignment horizontal="center"/>
    </xf>
    <xf borderId="172" fillId="0" fontId="18" numFmtId="3" xfId="0" applyAlignment="1" applyBorder="1" applyFont="1" applyNumberFormat="1">
      <alignment horizontal="center"/>
    </xf>
    <xf borderId="96" fillId="2" fontId="18" numFmtId="4" xfId="0" applyAlignment="1" applyBorder="1" applyFont="1" applyNumberFormat="1">
      <alignment horizontal="center"/>
    </xf>
    <xf borderId="96" fillId="2" fontId="18" numFmtId="0" xfId="0" applyAlignment="1" applyBorder="1" applyFont="1">
      <alignment horizontal="center"/>
    </xf>
    <xf borderId="57" fillId="2" fontId="18" numFmtId="3" xfId="0" applyAlignment="1" applyBorder="1" applyFont="1" applyNumberFormat="1">
      <alignment horizontal="center"/>
    </xf>
    <xf borderId="51" fillId="7" fontId="18" numFmtId="4" xfId="0" applyAlignment="1" applyBorder="1" applyFont="1" applyNumberFormat="1">
      <alignment horizontal="center"/>
    </xf>
    <xf borderId="173" fillId="7" fontId="18" numFmtId="3" xfId="0" applyAlignment="1" applyBorder="1" applyFont="1" applyNumberFormat="1">
      <alignment horizontal="center"/>
    </xf>
    <xf borderId="96" fillId="2" fontId="18" numFmtId="171" xfId="0" applyAlignment="1" applyBorder="1" applyFont="1" applyNumberFormat="1">
      <alignment horizontal="center"/>
    </xf>
    <xf borderId="31" fillId="0" fontId="18" numFmtId="3" xfId="0" applyAlignment="1" applyBorder="1" applyFont="1" applyNumberFormat="1">
      <alignment horizontal="center"/>
    </xf>
    <xf borderId="0" fillId="0" fontId="26" numFmtId="0" xfId="0" applyAlignment="1" applyFont="1">
      <alignment horizontal="center"/>
    </xf>
    <xf borderId="174" fillId="9" fontId="18" numFmtId="3" xfId="0" applyAlignment="1" applyBorder="1" applyFont="1" applyNumberFormat="1">
      <alignment horizontal="center"/>
    </xf>
    <xf borderId="173" fillId="9" fontId="18" numFmtId="3" xfId="0" applyAlignment="1" applyBorder="1" applyFont="1" applyNumberFormat="1">
      <alignment horizontal="center"/>
    </xf>
    <xf borderId="96" fillId="2" fontId="18" numFmtId="170" xfId="0" applyAlignment="1" applyBorder="1" applyFont="1" applyNumberFormat="1">
      <alignment horizontal="center"/>
    </xf>
    <xf borderId="147" fillId="0" fontId="18" numFmtId="4" xfId="0" applyAlignment="1" applyBorder="1" applyFont="1" applyNumberFormat="1">
      <alignment horizontal="center"/>
    </xf>
    <xf borderId="13" fillId="9" fontId="18" numFmtId="3" xfId="0" applyAlignment="1" applyBorder="1" applyFont="1" applyNumberFormat="1">
      <alignment horizontal="center"/>
    </xf>
    <xf borderId="13" fillId="2" fontId="18" numFmtId="4" xfId="0" applyAlignment="1" applyBorder="1" applyFont="1" applyNumberFormat="1">
      <alignment horizontal="center"/>
    </xf>
    <xf borderId="65" fillId="2" fontId="18" numFmtId="171" xfId="0" applyAlignment="1" applyBorder="1" applyFont="1" applyNumberFormat="1">
      <alignment horizontal="center"/>
    </xf>
    <xf borderId="13" fillId="2" fontId="18" numFmtId="3" xfId="0" applyAlignment="1" applyBorder="1" applyFont="1" applyNumberFormat="1">
      <alignment horizontal="center"/>
    </xf>
    <xf borderId="74" fillId="0" fontId="18" numFmtId="16" xfId="0" applyAlignment="1" applyBorder="1" applyFont="1" applyNumberFormat="1">
      <alignment horizontal="center"/>
    </xf>
    <xf borderId="45" fillId="31" fontId="20" numFmtId="4" xfId="0" applyAlignment="1" applyBorder="1" applyFill="1" applyFont="1" applyNumberFormat="1">
      <alignment horizontal="center"/>
    </xf>
    <xf borderId="44" fillId="31" fontId="35" numFmtId="4" xfId="0" applyAlignment="1" applyBorder="1" applyFont="1" applyNumberFormat="1">
      <alignment horizontal="center"/>
    </xf>
    <xf borderId="45" fillId="31" fontId="20" numFmtId="3" xfId="0" applyAlignment="1" applyBorder="1" applyFont="1" applyNumberFormat="1">
      <alignment horizontal="center"/>
    </xf>
    <xf borderId="45" fillId="31" fontId="17" numFmtId="0" xfId="0" applyBorder="1" applyFont="1"/>
    <xf borderId="49" fillId="3" fontId="17" numFmtId="0" xfId="0" applyBorder="1" applyFont="1"/>
    <xf borderId="35" fillId="3" fontId="21" numFmtId="0" xfId="0" applyAlignment="1" applyBorder="1" applyFont="1">
      <alignment horizontal="center" vertical="center"/>
    </xf>
    <xf borderId="148" fillId="3" fontId="21" numFmtId="0" xfId="0" applyAlignment="1" applyBorder="1" applyFont="1">
      <alignment horizontal="center" vertical="center"/>
    </xf>
    <xf borderId="52" fillId="3" fontId="19" numFmtId="17" xfId="0" applyBorder="1" applyFont="1" applyNumberFormat="1"/>
    <xf borderId="175" fillId="0" fontId="3" numFmtId="0" xfId="0" applyBorder="1" applyFont="1"/>
    <xf borderId="136" fillId="11" fontId="43" numFmtId="17" xfId="0" applyAlignment="1" applyBorder="1" applyFont="1" applyNumberFormat="1">
      <alignment horizontal="center" shrinkToFit="0" vertical="center" wrapText="1"/>
    </xf>
    <xf borderId="48" fillId="22" fontId="43" numFmtId="0" xfId="0" applyBorder="1" applyFont="1"/>
    <xf borderId="106" fillId="23" fontId="43" numFmtId="17" xfId="0" applyAlignment="1" applyBorder="1" applyFont="1" applyNumberFormat="1">
      <alignment horizontal="center" shrinkToFit="0" wrapText="1"/>
    </xf>
    <xf borderId="176" fillId="24" fontId="32" numFmtId="17" xfId="0" applyAlignment="1" applyBorder="1" applyFont="1" applyNumberFormat="1">
      <alignment horizontal="center"/>
    </xf>
    <xf borderId="14" fillId="18" fontId="32" numFmtId="17" xfId="0" applyAlignment="1" applyBorder="1" applyFont="1" applyNumberFormat="1">
      <alignment horizontal="center"/>
    </xf>
    <xf borderId="55" fillId="7" fontId="44" numFmtId="2" xfId="0" applyAlignment="1" applyBorder="1" applyFont="1" applyNumberFormat="1">
      <alignment horizontal="center" vertical="center"/>
    </xf>
    <xf borderId="94" fillId="7" fontId="44" numFmtId="2" xfId="0" applyAlignment="1" applyBorder="1" applyFont="1" applyNumberFormat="1">
      <alignment horizontal="center" vertical="center"/>
    </xf>
    <xf borderId="117" fillId="7" fontId="18" numFmtId="3" xfId="0" applyAlignment="1" applyBorder="1" applyFont="1" applyNumberFormat="1">
      <alignment horizontal="center"/>
    </xf>
    <xf borderId="174" fillId="7" fontId="16" numFmtId="2" xfId="0" applyAlignment="1" applyBorder="1" applyFont="1" applyNumberFormat="1">
      <alignment horizontal="center"/>
    </xf>
    <xf borderId="177" fillId="0" fontId="44" numFmtId="0" xfId="0" applyAlignment="1" applyBorder="1" applyFont="1">
      <alignment horizontal="center"/>
    </xf>
    <xf borderId="155" fillId="7" fontId="44" numFmtId="4" xfId="0" applyAlignment="1" applyBorder="1" applyFont="1" applyNumberFormat="1">
      <alignment horizontal="center"/>
    </xf>
    <xf borderId="178" fillId="7" fontId="44" numFmtId="3" xfId="0" applyAlignment="1" applyBorder="1" applyFont="1" applyNumberFormat="1">
      <alignment horizontal="center"/>
    </xf>
    <xf borderId="59" fillId="0" fontId="44" numFmtId="2" xfId="0" applyAlignment="1" applyBorder="1" applyFont="1" applyNumberFormat="1">
      <alignment horizontal="center" vertical="center"/>
    </xf>
    <xf borderId="96" fillId="0" fontId="44" numFmtId="2" xfId="0" applyAlignment="1" applyBorder="1" applyFont="1" applyNumberFormat="1">
      <alignment horizontal="center" vertical="center"/>
    </xf>
    <xf borderId="121" fillId="0" fontId="18" numFmtId="3" xfId="0" applyAlignment="1" applyBorder="1" applyFont="1" applyNumberFormat="1">
      <alignment horizontal="center"/>
    </xf>
    <xf borderId="134" fillId="0" fontId="44" numFmtId="4" xfId="0" applyAlignment="1" applyBorder="1" applyFont="1" applyNumberFormat="1">
      <alignment horizontal="center"/>
    </xf>
    <xf borderId="5" fillId="7" fontId="44" numFmtId="0" xfId="0" applyAlignment="1" applyBorder="1" applyFont="1">
      <alignment horizontal="center"/>
    </xf>
    <xf borderId="121" fillId="0" fontId="44" numFmtId="3" xfId="0" applyAlignment="1" applyBorder="1" applyFont="1" applyNumberFormat="1">
      <alignment horizontal="center"/>
    </xf>
    <xf borderId="59" fillId="7" fontId="44" numFmtId="2" xfId="0" applyAlignment="1" applyBorder="1" applyFont="1" applyNumberFormat="1">
      <alignment horizontal="center" vertical="center"/>
    </xf>
    <xf borderId="96" fillId="7" fontId="44" numFmtId="2" xfId="0" applyAlignment="1" applyBorder="1" applyFont="1" applyNumberFormat="1">
      <alignment horizontal="center" vertical="center"/>
    </xf>
    <xf borderId="68" fillId="7" fontId="18" numFmtId="3" xfId="0" applyAlignment="1" applyBorder="1" applyFont="1" applyNumberFormat="1">
      <alignment horizontal="center"/>
    </xf>
    <xf borderId="7" fillId="0" fontId="44" numFmtId="0" xfId="0" applyAlignment="1" applyBorder="1" applyFont="1">
      <alignment horizontal="center"/>
    </xf>
    <xf borderId="68" fillId="7" fontId="44" numFmtId="3" xfId="0" applyAlignment="1" applyBorder="1" applyFont="1" applyNumberFormat="1">
      <alignment horizontal="center"/>
    </xf>
    <xf borderId="134" fillId="0" fontId="18" numFmtId="3" xfId="0" applyAlignment="1" applyBorder="1" applyFont="1" applyNumberFormat="1">
      <alignment horizontal="center"/>
    </xf>
    <xf borderId="134" fillId="0" fontId="44" numFmtId="3" xfId="0" applyAlignment="1" applyBorder="1" applyFont="1" applyNumberFormat="1">
      <alignment horizontal="center"/>
    </xf>
    <xf borderId="119" fillId="7" fontId="44" numFmtId="3" xfId="0" applyAlignment="1" applyBorder="1" applyFont="1" applyNumberFormat="1">
      <alignment horizontal="center"/>
    </xf>
    <xf borderId="178" fillId="9" fontId="18" numFmtId="3" xfId="0" applyAlignment="1" applyBorder="1" applyFont="1" applyNumberFormat="1">
      <alignment horizontal="center"/>
    </xf>
    <xf borderId="119" fillId="7" fontId="18" numFmtId="3" xfId="0" applyAlignment="1" applyBorder="1" applyFont="1" applyNumberFormat="1">
      <alignment horizontal="center"/>
    </xf>
    <xf borderId="119" fillId="9" fontId="18" numFmtId="3" xfId="0" applyAlignment="1" applyBorder="1" applyFont="1" applyNumberFormat="1">
      <alignment horizontal="center"/>
    </xf>
    <xf borderId="7" fillId="0" fontId="67" numFmtId="0" xfId="0" applyAlignment="1" applyBorder="1" applyFont="1">
      <alignment horizontal="center"/>
    </xf>
    <xf borderId="96" fillId="7" fontId="44" numFmtId="4" xfId="0" applyAlignment="1" applyBorder="1" applyFont="1" applyNumberFormat="1">
      <alignment horizontal="center"/>
    </xf>
    <xf borderId="96" fillId="0" fontId="44" numFmtId="4" xfId="0" applyAlignment="1" applyBorder="1" applyFont="1" applyNumberFormat="1">
      <alignment horizontal="center"/>
    </xf>
    <xf borderId="173" fillId="7" fontId="16" numFmtId="2" xfId="0" applyAlignment="1" applyBorder="1" applyFont="1" applyNumberFormat="1">
      <alignment horizontal="center"/>
    </xf>
    <xf borderId="179" fillId="0" fontId="16" numFmtId="2" xfId="0" applyAlignment="1" applyBorder="1" applyFont="1" applyNumberFormat="1">
      <alignment horizontal="center"/>
    </xf>
    <xf borderId="180" fillId="7" fontId="18" numFmtId="3" xfId="0" applyAlignment="1" applyBorder="1" applyFont="1" applyNumberFormat="1">
      <alignment horizontal="center"/>
    </xf>
    <xf borderId="180" fillId="7" fontId="44" numFmtId="3" xfId="0" applyAlignment="1" applyBorder="1" applyFont="1" applyNumberFormat="1">
      <alignment horizontal="center"/>
    </xf>
    <xf borderId="181" fillId="7" fontId="44" numFmtId="0" xfId="0" applyAlignment="1" applyBorder="1" applyFont="1">
      <alignment horizontal="center"/>
    </xf>
    <xf borderId="182" fillId="0" fontId="44" numFmtId="2" xfId="0" applyAlignment="1" applyBorder="1" applyFont="1" applyNumberFormat="1">
      <alignment horizontal="center" vertical="center"/>
    </xf>
    <xf borderId="127" fillId="0" fontId="44" numFmtId="2" xfId="0" applyAlignment="1" applyBorder="1" applyFont="1" applyNumberFormat="1">
      <alignment horizontal="center" vertical="center"/>
    </xf>
    <xf borderId="127" fillId="0" fontId="44" numFmtId="4" xfId="0" applyAlignment="1" applyBorder="1" applyFont="1" applyNumberFormat="1">
      <alignment horizontal="center"/>
    </xf>
    <xf borderId="13" fillId="7" fontId="44" numFmtId="0" xfId="0" applyAlignment="1" applyBorder="1" applyFont="1">
      <alignment horizontal="center"/>
    </xf>
    <xf borderId="4" fillId="32" fontId="17" numFmtId="0" xfId="0" applyBorder="1" applyFill="1" applyFont="1"/>
    <xf borderId="19" fillId="23" fontId="20" numFmtId="2" xfId="0" applyAlignment="1" applyBorder="1" applyFont="1" applyNumberFormat="1">
      <alignment horizontal="center" vertical="center"/>
    </xf>
    <xf borderId="52" fillId="23" fontId="20" numFmtId="2" xfId="0" applyAlignment="1" applyBorder="1" applyFont="1" applyNumberFormat="1">
      <alignment horizontal="center"/>
    </xf>
    <xf borderId="52" fillId="3" fontId="20" numFmtId="3" xfId="0" applyAlignment="1" applyBorder="1" applyFont="1" applyNumberFormat="1">
      <alignment horizontal="center" vertical="center"/>
    </xf>
    <xf borderId="44" fillId="23" fontId="20" numFmtId="4" xfId="0" applyAlignment="1" applyBorder="1" applyFont="1" applyNumberFormat="1">
      <alignment horizontal="center"/>
    </xf>
    <xf borderId="15" fillId="0" fontId="17" numFmtId="170" xfId="0" applyBorder="1" applyFont="1" applyNumberFormat="1"/>
    <xf borderId="20" fillId="3" fontId="20" numFmtId="3" xfId="0" applyAlignment="1" applyBorder="1" applyFont="1" applyNumberFormat="1">
      <alignment horizontal="center"/>
    </xf>
    <xf borderId="0" fillId="0" fontId="27" numFmtId="0" xfId="0" applyAlignment="1" applyFont="1">
      <alignment horizontal="center"/>
    </xf>
    <xf borderId="74" fillId="17" fontId="53" numFmtId="0" xfId="0" applyAlignment="1" applyBorder="1" applyFont="1">
      <alignment horizontal="center" vertical="center"/>
    </xf>
    <xf borderId="0" fillId="0" fontId="18" numFmtId="0" xfId="0" applyAlignment="1" applyFont="1">
      <alignment horizontal="center" vertical="center"/>
    </xf>
    <xf borderId="0" fillId="0" fontId="18" numFmtId="3" xfId="0" applyAlignment="1" applyFont="1" applyNumberFormat="1">
      <alignment horizontal="center" vertical="center"/>
    </xf>
    <xf borderId="0" fillId="0" fontId="18" numFmtId="2" xfId="0" applyAlignment="1" applyFont="1" applyNumberFormat="1">
      <alignment horizontal="center" vertical="center"/>
    </xf>
    <xf borderId="183" fillId="0" fontId="18" numFmtId="0" xfId="0" applyAlignment="1" applyBorder="1" applyFont="1">
      <alignment horizontal="center" vertical="center"/>
    </xf>
    <xf borderId="0" fillId="0" fontId="18" numFmtId="4" xfId="0" applyAlignment="1" applyFont="1" applyNumberFormat="1">
      <alignment horizontal="center" vertical="center"/>
    </xf>
    <xf borderId="0" fillId="0" fontId="19" numFmtId="3" xfId="0" applyAlignment="1" applyFont="1" applyNumberFormat="1">
      <alignment horizontal="center" vertical="center"/>
    </xf>
    <xf borderId="0" fillId="0" fontId="19" numFmtId="2" xfId="0" applyAlignment="1" applyFont="1" applyNumberFormat="1">
      <alignment horizontal="center" vertical="center"/>
    </xf>
    <xf borderId="49" fillId="23" fontId="18" numFmtId="2" xfId="0" applyAlignment="1" applyBorder="1" applyFont="1" applyNumberFormat="1">
      <alignment horizontal="center" shrinkToFit="0" vertical="center" wrapText="1"/>
    </xf>
    <xf borderId="51" fillId="23" fontId="18" numFmtId="2" xfId="0" applyAlignment="1" applyBorder="1" applyFont="1" applyNumberFormat="1">
      <alignment horizontal="center" shrinkToFit="0" vertical="center" wrapText="1"/>
    </xf>
    <xf borderId="52" fillId="23" fontId="18" numFmtId="2" xfId="0" applyAlignment="1" applyBorder="1" applyFont="1" applyNumberFormat="1">
      <alignment horizontal="center" shrinkToFit="0" vertical="center" wrapText="1"/>
    </xf>
    <xf borderId="51" fillId="2" fontId="18" numFmtId="4" xfId="0" applyAlignment="1" applyBorder="1" applyFont="1" applyNumberFormat="1">
      <alignment horizontal="center"/>
    </xf>
    <xf borderId="51" fillId="2" fontId="18" numFmtId="171" xfId="0" applyAlignment="1" applyBorder="1" applyFont="1" applyNumberFormat="1">
      <alignment horizontal="center"/>
    </xf>
    <xf borderId="97" fillId="2" fontId="18" numFmtId="3" xfId="0" applyAlignment="1" applyBorder="1" applyFont="1" applyNumberFormat="1">
      <alignment horizontal="center"/>
    </xf>
    <xf borderId="51" fillId="33" fontId="18" numFmtId="2" xfId="0" applyAlignment="1" applyBorder="1" applyFill="1" applyFont="1" applyNumberFormat="1">
      <alignment horizontal="center" shrinkToFit="0" vertical="center" wrapText="1"/>
    </xf>
    <xf borderId="44" fillId="33" fontId="18" numFmtId="2" xfId="0" applyAlignment="1" applyBorder="1" applyFont="1" applyNumberFormat="1">
      <alignment horizontal="center" shrinkToFit="0" vertical="center" wrapText="1"/>
    </xf>
    <xf borderId="159" fillId="33" fontId="59" numFmtId="0" xfId="0" applyAlignment="1" applyBorder="1" applyFont="1">
      <alignment horizontal="center"/>
    </xf>
    <xf borderId="15" fillId="0" fontId="68" numFmtId="4" xfId="0" applyAlignment="1" applyBorder="1" applyFont="1" applyNumberFormat="1">
      <alignment horizontal="center" vertical="center"/>
    </xf>
    <xf borderId="46" fillId="0" fontId="65" numFmtId="0" xfId="0" applyAlignment="1" applyBorder="1" applyFont="1">
      <alignment horizontal="center" vertical="center"/>
    </xf>
    <xf borderId="155" fillId="7" fontId="63" numFmtId="4" xfId="0" applyAlignment="1" applyBorder="1" applyFont="1" applyNumberFormat="1">
      <alignment horizontal="center" shrinkToFit="0" vertical="center" wrapText="1"/>
    </xf>
    <xf borderId="46" fillId="0" fontId="69" numFmtId="2" xfId="0" applyAlignment="1" applyBorder="1" applyFont="1" applyNumberFormat="1">
      <alignment horizontal="center" shrinkToFit="0" vertical="center" wrapText="1"/>
    </xf>
    <xf borderId="127" fillId="0" fontId="69" numFmtId="2" xfId="0" applyAlignment="1" applyBorder="1" applyFont="1" applyNumberFormat="1">
      <alignment horizontal="center" shrinkToFit="0" vertical="center" wrapText="1"/>
    </xf>
    <xf borderId="51" fillId="7" fontId="63" numFmtId="4" xfId="0" applyAlignment="1" applyBorder="1" applyFont="1" applyNumberFormat="1">
      <alignment horizontal="center" shrinkToFit="0" vertical="center" wrapText="1"/>
    </xf>
    <xf borderId="147" fillId="0" fontId="69" numFmtId="2" xfId="0" applyAlignment="1" applyBorder="1" applyFont="1" applyNumberFormat="1">
      <alignment horizontal="center" shrinkToFit="0" vertical="center" wrapText="1"/>
    </xf>
  </cellXfs>
  <cellStyles count="1">
    <cellStyle xfId="0" name="Normal" builtinId="0"/>
  </cellStyles>
  <dxfs count="5">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
      <font/>
      <fill>
        <patternFill patternType="solid">
          <fgColor theme="0"/>
          <bgColor theme="0"/>
        </patternFill>
      </fill>
      <border/>
    </dxf>
  </dxfs>
  <tableStyles count="80">
    <tableStyle count="4" pivot="0" name="RAPPORT ANNUEL 2023-style">
      <tableStyleElement dxfId="1" type="headerRow"/>
      <tableStyleElement dxfId="2" type="firstRowStripe"/>
      <tableStyleElement dxfId="3" type="secondRowStripe"/>
      <tableStyleElement dxfId="4" type="totalRow"/>
    </tableStyle>
    <tableStyle count="4" pivot="0" name="RAPPORT CPV DECEMBRE 2023-style">
      <tableStyleElement dxfId="1" type="headerRow"/>
      <tableStyleElement dxfId="2" type="firstRowStripe"/>
      <tableStyleElement dxfId="3" type="secondRowStripe"/>
      <tableStyleElement dxfId="4" type="totalRow"/>
    </tableStyle>
    <tableStyle count="3" pivot="0" name="RAPPORT CPV DECEMBRE 2023-style 2">
      <tableStyleElement dxfId="1" type="headerRow"/>
      <tableStyleElement dxfId="2" type="firstRowStripe"/>
      <tableStyleElement dxfId="3" type="secondRowStripe"/>
    </tableStyle>
    <tableStyle count="3" pivot="0" name="RAPPORT CPV DECEMBRE 2023-style 3">
      <tableStyleElement dxfId="1" type="headerRow"/>
      <tableStyleElement dxfId="2" type="firstRowStripe"/>
      <tableStyleElement dxfId="3" type="secondRowStripe"/>
    </tableStyle>
    <tableStyle count="3" pivot="0" name="RAPPORT CPV DECEMBRE 2023-style 4">
      <tableStyleElement dxfId="1" type="headerRow"/>
      <tableStyleElement dxfId="2" type="firstRowStripe"/>
      <tableStyleElement dxfId="3" type="secondRowStripe"/>
    </tableStyle>
    <tableStyle count="3" pivot="0" name="RAPPORT CPV DECEMBRE 2023-style 5">
      <tableStyleElement dxfId="1" type="headerRow"/>
      <tableStyleElement dxfId="2" type="firstRowStripe"/>
      <tableStyleElement dxfId="3" type="secondRowStripe"/>
    </tableStyle>
    <tableStyle count="3" pivot="0" name="RAPPORT CPV DECEMBRE 2023-style 6">
      <tableStyleElement dxfId="1" type="headerRow"/>
      <tableStyleElement dxfId="2" type="firstRowStripe"/>
      <tableStyleElement dxfId="3" type="secondRowStripe"/>
    </tableStyle>
    <tableStyle count="3" pivot="0" name="RAPPORT CPV DECEMBRE 2023-style 7">
      <tableStyleElement dxfId="1" type="headerRow"/>
      <tableStyleElement dxfId="2" type="firstRowStripe"/>
      <tableStyleElement dxfId="3" type="secondRowStripe"/>
    </tableStyle>
    <tableStyle count="3" pivot="0" name="01-01-24-style">
      <tableStyleElement dxfId="1" type="headerRow"/>
      <tableStyleElement dxfId="2" type="firstRowStripe"/>
      <tableStyleElement dxfId="3" type="secondRowStripe"/>
    </tableStyle>
    <tableStyle count="3" pivot="0" name="01-01-24-style 2">
      <tableStyleElement dxfId="1" type="headerRow"/>
      <tableStyleElement dxfId="2" type="firstRowStripe"/>
      <tableStyleElement dxfId="3" type="secondRowStripe"/>
    </tableStyle>
    <tableStyle count="3" pivot="0" name="01-01-24-style 3">
      <tableStyleElement dxfId="1" type="headerRow"/>
      <tableStyleElement dxfId="2" type="firstRowStripe"/>
      <tableStyleElement dxfId="3" type="secondRowStripe"/>
    </tableStyle>
    <tableStyle count="3" pivot="0" name="01-01-24-style 4">
      <tableStyleElement dxfId="1" type="headerRow"/>
      <tableStyleElement dxfId="2" type="firstRowStripe"/>
      <tableStyleElement dxfId="3" type="secondRowStripe"/>
    </tableStyle>
    <tableStyle count="3" pivot="0" name="02-01-24-style">
      <tableStyleElement dxfId="1" type="headerRow"/>
      <tableStyleElement dxfId="2" type="firstRowStripe"/>
      <tableStyleElement dxfId="3" type="secondRowStripe"/>
    </tableStyle>
    <tableStyle count="3" pivot="0" name="02-01-24-style 2">
      <tableStyleElement dxfId="1" type="headerRow"/>
      <tableStyleElement dxfId="2" type="firstRowStripe"/>
      <tableStyleElement dxfId="3" type="secondRowStripe"/>
    </tableStyle>
    <tableStyle count="3" pivot="0" name="02-01-24-style 3">
      <tableStyleElement dxfId="1" type="headerRow"/>
      <tableStyleElement dxfId="2" type="firstRowStripe"/>
      <tableStyleElement dxfId="3" type="secondRowStripe"/>
    </tableStyle>
    <tableStyle count="3" pivot="0" name="02-01-24-style 4">
      <tableStyleElement dxfId="1" type="headerRow"/>
      <tableStyleElement dxfId="2" type="firstRowStripe"/>
      <tableStyleElement dxfId="3" type="secondRowStripe"/>
    </tableStyle>
    <tableStyle count="3" pivot="0" name="03-01-24-style">
      <tableStyleElement dxfId="1" type="headerRow"/>
      <tableStyleElement dxfId="2" type="firstRowStripe"/>
      <tableStyleElement dxfId="3" type="secondRowStripe"/>
    </tableStyle>
    <tableStyle count="3" pivot="0" name="03-01-24-style 2">
      <tableStyleElement dxfId="1" type="headerRow"/>
      <tableStyleElement dxfId="2" type="firstRowStripe"/>
      <tableStyleElement dxfId="3" type="secondRowStripe"/>
    </tableStyle>
    <tableStyle count="3" pivot="0" name="03-01-24-style 3">
      <tableStyleElement dxfId="1" type="headerRow"/>
      <tableStyleElement dxfId="2" type="firstRowStripe"/>
      <tableStyleElement dxfId="3" type="secondRowStripe"/>
    </tableStyle>
    <tableStyle count="3" pivot="0" name="03-01-24-style 4">
      <tableStyleElement dxfId="1" type="headerRow"/>
      <tableStyleElement dxfId="2" type="firstRowStripe"/>
      <tableStyleElement dxfId="3" type="secondRowStripe"/>
    </tableStyle>
    <tableStyle count="3" pivot="0" name="04-01-24-style">
      <tableStyleElement dxfId="1" type="headerRow"/>
      <tableStyleElement dxfId="2" type="firstRowStripe"/>
      <tableStyleElement dxfId="3" type="secondRowStripe"/>
    </tableStyle>
    <tableStyle count="3" pivot="0" name="04-01-24-style 2">
      <tableStyleElement dxfId="1" type="headerRow"/>
      <tableStyleElement dxfId="2" type="firstRowStripe"/>
      <tableStyleElement dxfId="3" type="secondRowStripe"/>
    </tableStyle>
    <tableStyle count="3" pivot="0" name="04-01-24-style 3">
      <tableStyleElement dxfId="1" type="headerRow"/>
      <tableStyleElement dxfId="2" type="firstRowStripe"/>
      <tableStyleElement dxfId="3" type="secondRowStripe"/>
    </tableStyle>
    <tableStyle count="3" pivot="0" name="04-01-24-style 4">
      <tableStyleElement dxfId="1" type="headerRow"/>
      <tableStyleElement dxfId="2" type="firstRowStripe"/>
      <tableStyleElement dxfId="3" type="secondRowStripe"/>
    </tableStyle>
    <tableStyle count="3" pivot="0" name="05-01-24-style">
      <tableStyleElement dxfId="1" type="headerRow"/>
      <tableStyleElement dxfId="2" type="firstRowStripe"/>
      <tableStyleElement dxfId="3" type="secondRowStripe"/>
    </tableStyle>
    <tableStyle count="3" pivot="0" name="05-01-24-style 2">
      <tableStyleElement dxfId="1" type="headerRow"/>
      <tableStyleElement dxfId="2" type="firstRowStripe"/>
      <tableStyleElement dxfId="3" type="secondRowStripe"/>
    </tableStyle>
    <tableStyle count="3" pivot="0" name="05-01-24-style 3">
      <tableStyleElement dxfId="1" type="headerRow"/>
      <tableStyleElement dxfId="2" type="firstRowStripe"/>
      <tableStyleElement dxfId="3" type="secondRowStripe"/>
    </tableStyle>
    <tableStyle count="3" pivot="0" name="05-01-24-style 4">
      <tableStyleElement dxfId="1" type="headerRow"/>
      <tableStyleElement dxfId="2" type="firstRowStripe"/>
      <tableStyleElement dxfId="3" type="secondRowStripe"/>
    </tableStyle>
    <tableStyle count="3" pivot="0" name="06-01-24-style">
      <tableStyleElement dxfId="1" type="headerRow"/>
      <tableStyleElement dxfId="2" type="firstRowStripe"/>
      <tableStyleElement dxfId="3" type="secondRowStripe"/>
    </tableStyle>
    <tableStyle count="3" pivot="0" name="06-01-24-style 2">
      <tableStyleElement dxfId="1" type="headerRow"/>
      <tableStyleElement dxfId="2" type="firstRowStripe"/>
      <tableStyleElement dxfId="3" type="secondRowStripe"/>
    </tableStyle>
    <tableStyle count="3" pivot="0" name="06-01-24-style 3">
      <tableStyleElement dxfId="1" type="headerRow"/>
      <tableStyleElement dxfId="2" type="firstRowStripe"/>
      <tableStyleElement dxfId="3" type="secondRowStripe"/>
    </tableStyle>
    <tableStyle count="3" pivot="0" name="06-01-24-style 4">
      <tableStyleElement dxfId="1" type="headerRow"/>
      <tableStyleElement dxfId="2" type="firstRowStripe"/>
      <tableStyleElement dxfId="3" type="secondRowStripe"/>
    </tableStyle>
    <tableStyle count="3" pivot="0" name="07-01-24-style">
      <tableStyleElement dxfId="1" type="headerRow"/>
      <tableStyleElement dxfId="2" type="firstRowStripe"/>
      <tableStyleElement dxfId="3" type="secondRowStripe"/>
    </tableStyle>
    <tableStyle count="3" pivot="0" name="07-01-24-style 2">
      <tableStyleElement dxfId="1" type="headerRow"/>
      <tableStyleElement dxfId="2" type="firstRowStripe"/>
      <tableStyleElement dxfId="3" type="secondRowStripe"/>
    </tableStyle>
    <tableStyle count="3" pivot="0" name="07-01-24-style 3">
      <tableStyleElement dxfId="1" type="headerRow"/>
      <tableStyleElement dxfId="2" type="firstRowStripe"/>
      <tableStyleElement dxfId="3" type="secondRowStripe"/>
    </tableStyle>
    <tableStyle count="3" pivot="0" name="07-01-24-style 4">
      <tableStyleElement dxfId="1" type="headerRow"/>
      <tableStyleElement dxfId="2" type="firstRowStripe"/>
      <tableStyleElement dxfId="3" type="secondRowStripe"/>
    </tableStyle>
    <tableStyle count="3" pivot="0" name="08-01-24-style">
      <tableStyleElement dxfId="1" type="headerRow"/>
      <tableStyleElement dxfId="2" type="firstRowStripe"/>
      <tableStyleElement dxfId="3" type="secondRowStripe"/>
    </tableStyle>
    <tableStyle count="3" pivot="0" name="08-01-24-style 2">
      <tableStyleElement dxfId="1" type="headerRow"/>
      <tableStyleElement dxfId="2" type="firstRowStripe"/>
      <tableStyleElement dxfId="3" type="secondRowStripe"/>
    </tableStyle>
    <tableStyle count="3" pivot="0" name="08-01-24-style 3">
      <tableStyleElement dxfId="1" type="headerRow"/>
      <tableStyleElement dxfId="2" type="firstRowStripe"/>
      <tableStyleElement dxfId="3" type="secondRowStripe"/>
    </tableStyle>
    <tableStyle count="3" pivot="0" name="08-01-24-style 4">
      <tableStyleElement dxfId="1" type="headerRow"/>
      <tableStyleElement dxfId="2" type="firstRowStripe"/>
      <tableStyleElement dxfId="3" type="secondRowStripe"/>
    </tableStyle>
    <tableStyle count="3" pivot="0" name="09-01-24-style">
      <tableStyleElement dxfId="1" type="headerRow"/>
      <tableStyleElement dxfId="2" type="firstRowStripe"/>
      <tableStyleElement dxfId="3" type="secondRowStripe"/>
    </tableStyle>
    <tableStyle count="3" pivot="0" name="09-01-24-style 2">
      <tableStyleElement dxfId="1" type="headerRow"/>
      <tableStyleElement dxfId="2" type="firstRowStripe"/>
      <tableStyleElement dxfId="3" type="secondRowStripe"/>
    </tableStyle>
    <tableStyle count="3" pivot="0" name="09-01-24-style 3">
      <tableStyleElement dxfId="1" type="headerRow"/>
      <tableStyleElement dxfId="2" type="firstRowStripe"/>
      <tableStyleElement dxfId="3" type="secondRowStripe"/>
    </tableStyle>
    <tableStyle count="3" pivot="0" name="09-01-24-style 4">
      <tableStyleElement dxfId="1" type="headerRow"/>
      <tableStyleElement dxfId="2" type="firstRowStripe"/>
      <tableStyleElement dxfId="3" type="secondRowStripe"/>
    </tableStyle>
    <tableStyle count="3" pivot="0" name="10-01-24-style">
      <tableStyleElement dxfId="1" type="headerRow"/>
      <tableStyleElement dxfId="2" type="firstRowStripe"/>
      <tableStyleElement dxfId="3" type="secondRowStripe"/>
    </tableStyle>
    <tableStyle count="3" pivot="0" name="10-01-24-style 2">
      <tableStyleElement dxfId="1" type="headerRow"/>
      <tableStyleElement dxfId="2" type="firstRowStripe"/>
      <tableStyleElement dxfId="3" type="secondRowStripe"/>
    </tableStyle>
    <tableStyle count="3" pivot="0" name="10-01-24-style 3">
      <tableStyleElement dxfId="1" type="headerRow"/>
      <tableStyleElement dxfId="2" type="firstRowStripe"/>
      <tableStyleElement dxfId="3" type="secondRowStripe"/>
    </tableStyle>
    <tableStyle count="3" pivot="0" name="10-01-24-style 4">
      <tableStyleElement dxfId="1" type="headerRow"/>
      <tableStyleElement dxfId="2" type="firstRowStripe"/>
      <tableStyleElement dxfId="3" type="secondRowStripe"/>
    </tableStyle>
    <tableStyle count="3" pivot="0" name="11-01-24-style">
      <tableStyleElement dxfId="1" type="headerRow"/>
      <tableStyleElement dxfId="2" type="firstRowStripe"/>
      <tableStyleElement dxfId="3" type="secondRowStripe"/>
    </tableStyle>
    <tableStyle count="3" pivot="0" name="11-01-24-style 2">
      <tableStyleElement dxfId="1" type="headerRow"/>
      <tableStyleElement dxfId="2" type="firstRowStripe"/>
      <tableStyleElement dxfId="3" type="secondRowStripe"/>
    </tableStyle>
    <tableStyle count="3" pivot="0" name="11-01-24-style 3">
      <tableStyleElement dxfId="1" type="headerRow"/>
      <tableStyleElement dxfId="2" type="firstRowStripe"/>
      <tableStyleElement dxfId="3" type="secondRowStripe"/>
    </tableStyle>
    <tableStyle count="3" pivot="0" name="11-01-24-style 4">
      <tableStyleElement dxfId="1" type="headerRow"/>
      <tableStyleElement dxfId="2" type="firstRowStripe"/>
      <tableStyleElement dxfId="3" type="secondRowStripe"/>
    </tableStyle>
    <tableStyle count="3" pivot="0" name="12-01-24-style">
      <tableStyleElement dxfId="1" type="headerRow"/>
      <tableStyleElement dxfId="2" type="firstRowStripe"/>
      <tableStyleElement dxfId="3" type="secondRowStripe"/>
    </tableStyle>
    <tableStyle count="3" pivot="0" name="12-01-24-style 2">
      <tableStyleElement dxfId="1" type="headerRow"/>
      <tableStyleElement dxfId="2" type="firstRowStripe"/>
      <tableStyleElement dxfId="3" type="secondRowStripe"/>
    </tableStyle>
    <tableStyle count="3" pivot="0" name="12-01-24-style 3">
      <tableStyleElement dxfId="1" type="headerRow"/>
      <tableStyleElement dxfId="2" type="firstRowStripe"/>
      <tableStyleElement dxfId="3" type="secondRowStripe"/>
    </tableStyle>
    <tableStyle count="3" pivot="0" name="12-01-24-style 4">
      <tableStyleElement dxfId="1" type="headerRow"/>
      <tableStyleElement dxfId="2" type="firstRowStripe"/>
      <tableStyleElement dxfId="3" type="secondRowStripe"/>
    </tableStyle>
    <tableStyle count="3" pivot="0" name="13-01-24-style">
      <tableStyleElement dxfId="1" type="headerRow"/>
      <tableStyleElement dxfId="2" type="firstRowStripe"/>
      <tableStyleElement dxfId="3" type="secondRowStripe"/>
    </tableStyle>
    <tableStyle count="3" pivot="0" name="13-01-24-style 2">
      <tableStyleElement dxfId="1" type="headerRow"/>
      <tableStyleElement dxfId="2" type="firstRowStripe"/>
      <tableStyleElement dxfId="3" type="secondRowStripe"/>
    </tableStyle>
    <tableStyle count="3" pivot="0" name="13-01-24-style 3">
      <tableStyleElement dxfId="1" type="headerRow"/>
      <tableStyleElement dxfId="2" type="firstRowStripe"/>
      <tableStyleElement dxfId="3" type="secondRowStripe"/>
    </tableStyle>
    <tableStyle count="3" pivot="0" name="13-01-24-style 4">
      <tableStyleElement dxfId="1" type="headerRow"/>
      <tableStyleElement dxfId="2" type="firstRowStripe"/>
      <tableStyleElement dxfId="3" type="secondRowStripe"/>
    </tableStyle>
    <tableStyle count="3" pivot="0" name="14-01-24-style">
      <tableStyleElement dxfId="1" type="headerRow"/>
      <tableStyleElement dxfId="2" type="firstRowStripe"/>
      <tableStyleElement dxfId="3" type="secondRowStripe"/>
    </tableStyle>
    <tableStyle count="3" pivot="0" name="14-01-24-style 2">
      <tableStyleElement dxfId="1" type="headerRow"/>
      <tableStyleElement dxfId="2" type="firstRowStripe"/>
      <tableStyleElement dxfId="3" type="secondRowStripe"/>
    </tableStyle>
    <tableStyle count="3" pivot="0" name="14-01-24-style 3">
      <tableStyleElement dxfId="1" type="headerRow"/>
      <tableStyleElement dxfId="2" type="firstRowStripe"/>
      <tableStyleElement dxfId="3" type="secondRowStripe"/>
    </tableStyle>
    <tableStyle count="3" pivot="0" name="14-01-24-style 4">
      <tableStyleElement dxfId="1" type="headerRow"/>
      <tableStyleElement dxfId="2" type="firstRowStripe"/>
      <tableStyleElement dxfId="3" type="secondRowStripe"/>
    </tableStyle>
    <tableStyle count="3" pivot="0" name="15-01-24-style">
      <tableStyleElement dxfId="1" type="headerRow"/>
      <tableStyleElement dxfId="2" type="firstRowStripe"/>
      <tableStyleElement dxfId="3" type="secondRowStripe"/>
    </tableStyle>
    <tableStyle count="3" pivot="0" name="15-01-24-style 2">
      <tableStyleElement dxfId="1" type="headerRow"/>
      <tableStyleElement dxfId="2" type="firstRowStripe"/>
      <tableStyleElement dxfId="3" type="secondRowStripe"/>
    </tableStyle>
    <tableStyle count="3" pivot="0" name="15-01-24-style 3">
      <tableStyleElement dxfId="1" type="headerRow"/>
      <tableStyleElement dxfId="2" type="firstRowStripe"/>
      <tableStyleElement dxfId="3" type="secondRowStripe"/>
    </tableStyle>
    <tableStyle count="3" pivot="0" name="15-01-24-style 4">
      <tableStyleElement dxfId="1" type="headerRow"/>
      <tableStyleElement dxfId="2" type="firstRowStripe"/>
      <tableStyleElement dxfId="3" type="secondRowStripe"/>
    </tableStyle>
    <tableStyle count="3" pivot="0" name="16-01-24-style">
      <tableStyleElement dxfId="1" type="headerRow"/>
      <tableStyleElement dxfId="2" type="firstRowStripe"/>
      <tableStyleElement dxfId="3" type="secondRowStripe"/>
    </tableStyle>
    <tableStyle count="3" pivot="0" name="16-01-24-style 2">
      <tableStyleElement dxfId="1" type="headerRow"/>
      <tableStyleElement dxfId="2" type="firstRowStripe"/>
      <tableStyleElement dxfId="3" type="secondRowStripe"/>
    </tableStyle>
    <tableStyle count="3" pivot="0" name="16-01-24-style 3">
      <tableStyleElement dxfId="1" type="headerRow"/>
      <tableStyleElement dxfId="2" type="firstRowStripe"/>
      <tableStyleElement dxfId="3" type="secondRowStripe"/>
    </tableStyle>
    <tableStyle count="3" pivot="0" name="16-01-24-style 4">
      <tableStyleElement dxfId="1" type="headerRow"/>
      <tableStyleElement dxfId="2" type="firstRowStripe"/>
      <tableStyleElement dxfId="3" type="secondRowStripe"/>
    </tableStyle>
    <tableStyle count="3" pivot="0" name="17-01-24-style">
      <tableStyleElement dxfId="1" type="headerRow"/>
      <tableStyleElement dxfId="2" type="firstRowStripe"/>
      <tableStyleElement dxfId="3" type="secondRowStripe"/>
    </tableStyle>
    <tableStyle count="3" pivot="0" name="17-01-24-style 2">
      <tableStyleElement dxfId="1" type="headerRow"/>
      <tableStyleElement dxfId="2" type="firstRowStripe"/>
      <tableStyleElement dxfId="3" type="secondRowStripe"/>
    </tableStyle>
    <tableStyle count="3" pivot="0" name="17-01-24-style 3">
      <tableStyleElement dxfId="1" type="headerRow"/>
      <tableStyleElement dxfId="2" type="firstRowStripe"/>
      <tableStyleElement dxfId="3" type="secondRowStripe"/>
    </tableStyle>
    <tableStyle count="3" pivot="0" name="17-01-24-style 4">
      <tableStyleElement dxfId="1" type="headerRow"/>
      <tableStyleElement dxfId="2" type="firstRowStripe"/>
      <tableStyleElement dxfId="3" type="secondRowStripe"/>
    </tableStyle>
    <tableStyle count="3" pivot="0" name="18-01-24-style">
      <tableStyleElement dxfId="1" type="headerRow"/>
      <tableStyleElement dxfId="2" type="firstRowStripe"/>
      <tableStyleElement dxfId="3" type="secondRowStripe"/>
    </tableStyle>
    <tableStyle count="3" pivot="0" name="18-01-24-style 2">
      <tableStyleElement dxfId="1" type="headerRow"/>
      <tableStyleElement dxfId="2" type="firstRowStripe"/>
      <tableStyleElement dxfId="3" type="secondRowStripe"/>
    </tableStyle>
    <tableStyle count="3" pivot="0" name="18-01-24-style 3">
      <tableStyleElement dxfId="1" type="headerRow"/>
      <tableStyleElement dxfId="2" type="firstRowStripe"/>
      <tableStyleElement dxfId="3" type="secondRowStripe"/>
    </tableStyle>
    <tableStyle count="3" pivot="0" name="18-01-24-style 4">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externalLink" Target="externalLinks/externalLink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GRAPHE DE PRODUCTION  ET RATIO-PERFOMANCE MENSUEL 2022</a:t>
            </a:r>
          </a:p>
        </c:rich>
      </c:tx>
      <c:overlay val="0"/>
    </c:title>
    <c:plotArea>
      <c:layout>
        <c:manualLayout>
          <c:xMode val="edge"/>
          <c:yMode val="edge"/>
          <c:x val="0.09867849544637179"/>
          <c:y val="0.09982321247450639"/>
          <c:w val="0.8294818129283655"/>
          <c:h val="0.5621753833262978"/>
        </c:manualLayout>
      </c:layout>
      <c:barChart>
        <c:barDir val="col"/>
        <c:ser>
          <c:idx val="0"/>
          <c:order val="0"/>
          <c:tx>
            <c:v>PRODUCTION  MENSUELLE EN (KWh )</c:v>
          </c:tx>
          <c:spPr>
            <a:solidFill>
              <a:schemeClr val="accent1"/>
            </a:solidFill>
            <a:ln cmpd="sng">
              <a:solidFill>
                <a:srgbClr val="000000"/>
              </a:solidFill>
            </a:ln>
          </c:spPr>
          <c:cat>
            <c:strRef>
              <c:f>'RAPPORT ANNUEL 2023'!$A$17:$A$28</c:f>
            </c:strRef>
          </c:cat>
          <c:val>
            <c:numRef>
              <c:f>'RAPPORT ANNUEL 2023'!$B$17:$B$28</c:f>
              <c:numCache/>
            </c:numRef>
          </c:val>
        </c:ser>
        <c:axId val="2026415131"/>
        <c:axId val="1162964129"/>
      </c:barChart>
      <c:lineChart>
        <c:varyColors val="0"/>
        <c:ser>
          <c:idx val="1"/>
          <c:order val="1"/>
          <c:tx>
            <c:v>MOYENNE PR MENSUEL EN %</c:v>
          </c:tx>
          <c:spPr>
            <a:ln cmpd="sng" w="28575">
              <a:solidFill>
                <a:schemeClr val="accent2"/>
              </a:solidFill>
            </a:ln>
          </c:spPr>
          <c:marker>
            <c:symbol val="none"/>
          </c:marker>
          <c:cat>
            <c:strRef>
              <c:f>'RAPPORT ANNUEL 2023'!$A$17:$A$28</c:f>
            </c:strRef>
          </c:cat>
          <c:val>
            <c:numRef>
              <c:f>'RAPPORT ANNUEL 2023'!$C$17:$C$28</c:f>
              <c:numCache/>
            </c:numRef>
          </c:val>
          <c:smooth val="0"/>
        </c:ser>
        <c:axId val="2026415131"/>
        <c:axId val="1162964129"/>
      </c:lineChart>
      <c:catAx>
        <c:axId val="20264151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162964129"/>
      </c:catAx>
      <c:valAx>
        <c:axId val="11629641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2026415131"/>
      </c:valAx>
    </c:plotArea>
    <c:legend>
      <c:legendPos val="b"/>
      <c:layout>
        <c:manualLayout>
          <c:xMode val="edge"/>
          <c:yMode val="edge"/>
          <c:x val="0.11947661523859333"/>
          <c:y val="0.8341281249248141"/>
        </c:manualLayout>
      </c:layout>
      <c:overlay val="0"/>
      <c:txPr>
        <a:bodyPr/>
        <a:lstStyle/>
        <a:p>
          <a:pPr lvl="0">
            <a:defRPr b="0" i="0" sz="900">
              <a:solidFill>
                <a:schemeClr val="lt1"/>
              </a:solidFill>
              <a:latin typeface="+mn-lt"/>
            </a:defRPr>
          </a:pPr>
        </a:p>
      </c:txPr>
    </c:legend>
    <c:plotVisOnly val="1"/>
  </c:chart>
  <c:spPr>
    <a:solidFill>
      <a:schemeClr val="dk1"/>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 Ratio -Performance  %PR Septembre 2022-2023</a:t>
            </a:r>
          </a:p>
        </c:rich>
      </c:tx>
      <c:layout>
        <c:manualLayout>
          <c:xMode val="edge"/>
          <c:yMode val="edge"/>
          <c:x val="0.1613478504961191"/>
          <c:y val="0.04854408499215483"/>
        </c:manualLayout>
      </c:layout>
      <c:overlay val="0"/>
    </c:title>
    <c:plotArea>
      <c:layout>
        <c:manualLayout>
          <c:xMode val="edge"/>
          <c:yMode val="edge"/>
          <c:x val="0.05093380407639164"/>
          <c:y val="0.17281273605547587"/>
          <c:w val="0.9490661959236082"/>
          <c:h val="0.47200065890693554"/>
        </c:manualLayout>
      </c:layout>
      <c:barChart>
        <c:barDir val="col"/>
        <c:ser>
          <c:idx val="0"/>
          <c:order val="0"/>
          <c:tx>
            <c:v> (%) PR Journalier Déc 22</c:v>
          </c:tx>
          <c:spPr>
            <a:solidFill>
              <a:schemeClr val="accent1"/>
            </a:solidFill>
            <a:ln cmpd="sng">
              <a:solidFill>
                <a:srgbClr val="000000"/>
              </a:solidFill>
            </a:ln>
          </c:spPr>
          <c:cat>
            <c:strRef>
              <c:f>'RAPPORT CPV DECEMBRE 2023'!$A$147:$A$177</c:f>
            </c:strRef>
          </c:cat>
          <c:val>
            <c:numRef>
              <c:f>'RAPPORT CPV DECEMBRE 2023'!$C$147:$C$178</c:f>
              <c:numCache/>
            </c:numRef>
          </c:val>
        </c:ser>
        <c:ser>
          <c:idx val="1"/>
          <c:order val="1"/>
          <c:tx>
            <c:v>(%) PR Journalier Déc 23</c:v>
          </c:tx>
          <c:spPr>
            <a:solidFill>
              <a:schemeClr val="accent2"/>
            </a:solidFill>
            <a:ln cmpd="sng">
              <a:solidFill>
                <a:srgbClr val="000000"/>
              </a:solidFill>
            </a:ln>
          </c:spPr>
          <c:cat>
            <c:strRef>
              <c:f>'RAPPORT CPV DECEMBRE 2023'!$A$147:$A$177</c:f>
            </c:strRef>
          </c:cat>
          <c:val>
            <c:numRef>
              <c:f>'RAPPORT CPV DECEMBRE 2023'!$F$146:$F$178</c:f>
              <c:numCache/>
            </c:numRef>
          </c:val>
        </c:ser>
        <c:axId val="1015494236"/>
        <c:axId val="398611915"/>
      </c:barChart>
      <c:catAx>
        <c:axId val="10154942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398611915"/>
      </c:catAx>
      <c:valAx>
        <c:axId val="39861191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015494236"/>
      </c:valAx>
    </c:plotArea>
    <c:legend>
      <c:legendPos val="b"/>
      <c:layout>
        <c:manualLayout>
          <c:xMode val="edge"/>
          <c:yMode val="edge"/>
          <c:x val="0.035690815073821366"/>
          <c:y val="0.8599409520207738"/>
        </c:manualLayout>
      </c:layout>
      <c:overlay val="0"/>
      <c:txPr>
        <a:bodyPr/>
        <a:lstStyle/>
        <a:p>
          <a:pPr lvl="0">
            <a:defRPr b="0" i="0" sz="2800">
              <a:solidFill>
                <a:schemeClr val="lt1"/>
              </a:solidFill>
              <a:latin typeface="+mn-lt"/>
            </a:defRPr>
          </a:pPr>
        </a:p>
      </c:txPr>
    </c:legend>
    <c:plotVisOnly val="1"/>
  </c:chart>
  <c:spPr>
    <a:solidFill>
      <a:schemeClr val="dk1"/>
    </a:solidFill>
  </c:spPr>
</c:chartSpace>
</file>

<file path=xl/charts/chart10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'13-01-24'!$A$112:$A$139</c:f>
            </c:strRef>
          </c:cat>
          <c:val>
            <c:numRef>
              <c:f>'13-01-24'!$C$112:$C$139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'13-01-24'!$A$112:$A$139</c:f>
            </c:strRef>
          </c:cat>
          <c:val>
            <c:numRef>
              <c:f>'13-01-24'!$G$112:$G$140</c:f>
              <c:numCache/>
            </c:numRef>
          </c:val>
        </c:ser>
        <c:axId val="960611526"/>
        <c:axId val="922528762"/>
      </c:barChart>
      <c:catAx>
        <c:axId val="960611526"/>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922528762"/>
      </c:catAx>
      <c:valAx>
        <c:axId val="922528762"/>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960611526"/>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0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'13-01-24'!$A$112:$A$141</c:f>
            </c:strRef>
          </c:cat>
          <c:val>
            <c:numRef>
              <c:f>'13-01-24'!$D$112:$D$141</c:f>
              <c:numCache/>
            </c:numRef>
          </c:val>
        </c:ser>
        <c:ser>
          <c:idx val="1"/>
          <c:order val="1"/>
          <c:tx>
            <c:v> Énergie  Journaliere Compteur (kWh)  JANVIER 24</c:v>
          </c:tx>
          <c:spPr>
            <a:solidFill>
              <a:schemeClr val="accent2"/>
            </a:solidFill>
            <a:ln cmpd="sng">
              <a:solidFill>
                <a:srgbClr val="000000"/>
              </a:solidFill>
            </a:ln>
          </c:spPr>
          <c:cat>
            <c:strRef>
              <c:f>'13-01-24'!$A$112:$A$141</c:f>
            </c:strRef>
          </c:cat>
          <c:val>
            <c:numRef>
              <c:f>'13-01-24'!$H$112:$H$141</c:f>
              <c:numCache/>
            </c:numRef>
          </c:val>
        </c:ser>
        <c:axId val="1991201521"/>
        <c:axId val="704788777"/>
      </c:barChart>
      <c:catAx>
        <c:axId val="19912015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704788777"/>
      </c:catAx>
      <c:valAx>
        <c:axId val="704788777"/>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991201521"/>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0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'13-01-24'!$K$44:$K$73</c:f>
            </c:strRef>
          </c:cat>
          <c:val>
            <c:numRef>
              <c:f>'13-01-24'!$M$44:$M$73</c:f>
              <c:numCache/>
            </c:numRef>
          </c:val>
          <c:smooth val="0"/>
        </c:ser>
        <c:ser>
          <c:idx val="1"/>
          <c:order val="1"/>
          <c:tx>
            <c:v>%PR de Reference mensuel</c:v>
          </c:tx>
          <c:spPr>
            <a:ln cmpd="sng" w="28575">
              <a:solidFill>
                <a:schemeClr val="accent3"/>
              </a:solidFill>
            </a:ln>
          </c:spPr>
          <c:marker>
            <c:symbol val="none"/>
          </c:marker>
          <c:cat>
            <c:strRef>
              <c:f>'13-01-24'!$K$44:$K$73</c:f>
            </c:strRef>
          </c:cat>
          <c:val>
            <c:numRef>
              <c:f>'13-01-24'!$N$45:$N$73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'13-01-24'!$K$44:$K$73</c:f>
            </c:strRef>
          </c:cat>
          <c:val>
            <c:numRef>
              <c:f>'13-01-24'!$L$46:$L$74</c:f>
              <c:numCache/>
            </c:numRef>
          </c:val>
          <c:smooth val="0"/>
        </c:ser>
        <c:axId val="1440383119"/>
        <c:axId val="2010339477"/>
      </c:lineChart>
      <c:catAx>
        <c:axId val="14403831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2010339477"/>
      </c:catAx>
      <c:valAx>
        <c:axId val="2010339477"/>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1440383119"/>
      </c:valAx>
    </c:plotArea>
    <c:plotVisOnly val="1"/>
  </c:chart>
  <c:spPr>
    <a:solidFill>
      <a:schemeClr val="dk1"/>
    </a:solidFill>
  </c:spPr>
</c:chartSpace>
</file>

<file path=xl/charts/chart10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1554428982"/>
        <c:axId val="1712207415"/>
      </c:lineChart>
      <c:catAx>
        <c:axId val="15544289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712207415"/>
      </c:catAx>
      <c:valAx>
        <c:axId val="1712207415"/>
        <c:scaling>
          <c:orientation val="minMax"/>
        </c:scaling>
        <c:delete val="0"/>
        <c:axPos val="l"/>
        <c:tickLblPos val="nextTo"/>
        <c:spPr>
          <a:ln>
            <a:noFill/>
          </a:ln>
        </c:spPr>
        <c:crossAx val="1554428982"/>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0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'14-01-24'!$C$31:$C$69</c:f>
            </c:strRef>
          </c:cat>
          <c:val>
            <c:numRef>
              <c:f>'14-01-24'!$H$31:$H$69</c:f>
              <c:numCache/>
            </c:numRef>
          </c:val>
        </c:ser>
        <c:ser>
          <c:idx val="1"/>
          <c:order val="1"/>
          <c:tx>
            <c:strRef>
              <c:f>'14-01-24'!$I$30</c:f>
            </c:strRef>
          </c:tx>
          <c:cat>
            <c:strRef>
              <c:f>'14-01-24'!$C$31:$C$69</c:f>
            </c:strRef>
          </c:cat>
          <c:val>
            <c:numRef>
              <c:f>'14-01-24'!$I$31:$I$69</c:f>
              <c:numCache/>
            </c:numRef>
          </c:val>
        </c:ser>
        <c:overlap val="100"/>
        <c:axId val="1131331912"/>
        <c:axId val="1646583910"/>
      </c:barChart>
      <c:catAx>
        <c:axId val="1131331912"/>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1646583910"/>
      </c:catAx>
      <c:valAx>
        <c:axId val="1646583910"/>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1131331912"/>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10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'14-01-24'!$B$11:$B$24</c:f>
            </c:strRef>
          </c:cat>
          <c:val>
            <c:numRef>
              <c:f>'14-01-24'!$D$11:$D$25</c:f>
              <c:numCache/>
            </c:numRef>
          </c:val>
        </c:ser>
        <c:axId val="406594348"/>
        <c:axId val="889291887"/>
      </c:barChart>
      <c:lineChart>
        <c:varyColors val="0"/>
        <c:ser>
          <c:idx val="1"/>
          <c:order val="1"/>
          <c:tx>
            <c:v>ENERGIES Horaires (KWH)</c:v>
          </c:tx>
          <c:spPr>
            <a:ln cmpd="sng" w="76200">
              <a:solidFill>
                <a:srgbClr val="0070C0">
                  <a:alpha val="100000"/>
                </a:srgbClr>
              </a:solidFill>
            </a:ln>
          </c:spPr>
          <c:marker>
            <c:symbol val="none"/>
          </c:marker>
          <c:cat>
            <c:strRef>
              <c:f>'14-01-24'!$B$11:$B$24</c:f>
            </c:strRef>
          </c:cat>
          <c:val>
            <c:numRef>
              <c:f>'14-01-24'!$E$11:$E$25</c:f>
              <c:numCache/>
            </c:numRef>
          </c:val>
          <c:smooth val="0"/>
        </c:ser>
        <c:axId val="406594348"/>
        <c:axId val="889291887"/>
      </c:lineChart>
      <c:catAx>
        <c:axId val="4065943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889291887"/>
      </c:catAx>
      <c:valAx>
        <c:axId val="88929188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406594348"/>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0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'14-01-24'!$B$76:$B$105</c:f>
            </c:strRef>
          </c:cat>
          <c:val>
            <c:numRef>
              <c:f>'14-01-24'!$E$76:$E$85</c:f>
              <c:numCache/>
            </c:numRef>
          </c:val>
        </c:ser>
        <c:axId val="2099876064"/>
        <c:axId val="2036864331"/>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'14-01-24'!$B$76:$B$105</c:f>
            </c:strRef>
          </c:cat>
          <c:val>
            <c:numRef>
              <c:f>'14-01-24'!$D$76:$D$85</c:f>
              <c:numCache/>
            </c:numRef>
          </c:val>
          <c:smooth val="0"/>
        </c:ser>
        <c:axId val="2099876064"/>
        <c:axId val="2036864331"/>
      </c:lineChart>
      <c:catAx>
        <c:axId val="20998760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2036864331"/>
      </c:catAx>
      <c:valAx>
        <c:axId val="203686433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2099876064"/>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0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'14-01-24'!$A$112:$A$139</c:f>
            </c:strRef>
          </c:cat>
          <c:val>
            <c:numRef>
              <c:f>'14-01-24'!$C$112:$C$139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'14-01-24'!$A$112:$A$139</c:f>
            </c:strRef>
          </c:cat>
          <c:val>
            <c:numRef>
              <c:f>'14-01-24'!$G$112:$G$140</c:f>
              <c:numCache/>
            </c:numRef>
          </c:val>
        </c:ser>
        <c:axId val="1559709215"/>
        <c:axId val="1257398110"/>
      </c:barChart>
      <c:catAx>
        <c:axId val="1559709215"/>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257398110"/>
      </c:catAx>
      <c:valAx>
        <c:axId val="1257398110"/>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559709215"/>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0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'14-01-24'!$A$112:$A$141</c:f>
            </c:strRef>
          </c:cat>
          <c:val>
            <c:numRef>
              <c:f>'14-01-24'!$D$112:$D$141</c:f>
              <c:numCache/>
            </c:numRef>
          </c:val>
        </c:ser>
        <c:ser>
          <c:idx val="1"/>
          <c:order val="1"/>
          <c:tx>
            <c:v> Énergie  Journaliere Compteur (kWh)  JANVIER 24</c:v>
          </c:tx>
          <c:spPr>
            <a:solidFill>
              <a:schemeClr val="accent2"/>
            </a:solidFill>
            <a:ln cmpd="sng">
              <a:solidFill>
                <a:srgbClr val="000000"/>
              </a:solidFill>
            </a:ln>
          </c:spPr>
          <c:cat>
            <c:strRef>
              <c:f>'14-01-24'!$A$112:$A$141</c:f>
            </c:strRef>
          </c:cat>
          <c:val>
            <c:numRef>
              <c:f>'14-01-24'!$H$112:$H$141</c:f>
              <c:numCache/>
            </c:numRef>
          </c:val>
        </c:ser>
        <c:axId val="539485896"/>
        <c:axId val="1438553467"/>
      </c:barChart>
      <c:catAx>
        <c:axId val="5394858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438553467"/>
      </c:catAx>
      <c:valAx>
        <c:axId val="1438553467"/>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539485896"/>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0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'14-01-24'!$K$44:$K$73</c:f>
            </c:strRef>
          </c:cat>
          <c:val>
            <c:numRef>
              <c:f>'14-01-24'!$M$44:$M$73</c:f>
              <c:numCache/>
            </c:numRef>
          </c:val>
          <c:smooth val="0"/>
        </c:ser>
        <c:ser>
          <c:idx val="1"/>
          <c:order val="1"/>
          <c:tx>
            <c:v>%PR de Reference mensuel</c:v>
          </c:tx>
          <c:spPr>
            <a:ln cmpd="sng" w="28575">
              <a:solidFill>
                <a:schemeClr val="accent3"/>
              </a:solidFill>
            </a:ln>
          </c:spPr>
          <c:marker>
            <c:symbol val="none"/>
          </c:marker>
          <c:cat>
            <c:strRef>
              <c:f>'14-01-24'!$K$44:$K$73</c:f>
            </c:strRef>
          </c:cat>
          <c:val>
            <c:numRef>
              <c:f>'14-01-24'!$N$45:$N$73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'14-01-24'!$K$44:$K$73</c:f>
            </c:strRef>
          </c:cat>
          <c:val>
            <c:numRef>
              <c:f>'14-01-24'!$L$46:$L$74</c:f>
              <c:numCache/>
            </c:numRef>
          </c:val>
          <c:smooth val="0"/>
        </c:ser>
        <c:axId val="565254224"/>
        <c:axId val="896601128"/>
      </c:lineChart>
      <c:catAx>
        <c:axId val="5652542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896601128"/>
      </c:catAx>
      <c:valAx>
        <c:axId val="896601128"/>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565254224"/>
      </c:valAx>
    </c:plotArea>
    <c:plotVisOnly val="1"/>
  </c:chart>
  <c:spPr>
    <a:solidFill>
      <a:schemeClr val="dk1"/>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Energies Journalieres Compteur  (kWh) Septembre
2022 2023</a:t>
            </a:r>
          </a:p>
        </c:rich>
      </c:tx>
      <c:layout>
        <c:manualLayout>
          <c:xMode val="edge"/>
          <c:yMode val="edge"/>
          <c:x val="0.14739698001057064"/>
          <c:y val="0.028801508564054865"/>
        </c:manualLayout>
      </c:layout>
      <c:overlay val="0"/>
    </c:title>
    <c:plotArea>
      <c:layout>
        <c:manualLayout>
          <c:xMode val="edge"/>
          <c:yMode val="edge"/>
          <c:x val="0.042450672021655714"/>
          <c:y val="0.10567300455771055"/>
          <c:w val="0.8937148828285598"/>
          <c:h val="0.5100179340878728"/>
        </c:manualLayout>
      </c:layout>
      <c:barChart>
        <c:barDir val="col"/>
        <c:ser>
          <c:idx val="0"/>
          <c:order val="0"/>
          <c:tx>
            <c:v> Énergie Journaliere Déc 22 (kWh)</c:v>
          </c:tx>
          <c:spPr>
            <a:solidFill>
              <a:srgbClr val="00B0F0"/>
            </a:solidFill>
            <a:ln cmpd="sng">
              <a:solidFill>
                <a:srgbClr val="000000"/>
              </a:solidFill>
            </a:ln>
          </c:spPr>
          <c:cat>
            <c:strRef>
              <c:f>'RAPPORT CPV DECEMBRE 2023'!$A$147:$A$177</c:f>
            </c:strRef>
          </c:cat>
          <c:val>
            <c:numRef>
              <c:f>'RAPPORT CPV DECEMBRE 2023'!$D$147:$D$178</c:f>
              <c:numCache/>
            </c:numRef>
          </c:val>
        </c:ser>
        <c:ser>
          <c:idx val="1"/>
          <c:order val="1"/>
          <c:tx>
            <c:v> Énergie  Journaliere (kWh) Déc 23</c:v>
          </c:tx>
          <c:spPr>
            <a:solidFill>
              <a:schemeClr val="accent2"/>
            </a:solidFill>
            <a:ln cmpd="sng">
              <a:solidFill>
                <a:srgbClr val="000000"/>
              </a:solidFill>
            </a:ln>
          </c:spPr>
          <c:cat>
            <c:strRef>
              <c:f>'RAPPORT CPV DECEMBRE 2023'!$A$147:$A$177</c:f>
            </c:strRef>
          </c:cat>
          <c:val>
            <c:numRef>
              <c:f>'RAPPORT CPV DECEMBRE 2023'!$G$146:$G$178</c:f>
              <c:numCache/>
            </c:numRef>
          </c:val>
        </c:ser>
        <c:axId val="2084619678"/>
        <c:axId val="1077459465"/>
      </c:barChart>
      <c:catAx>
        <c:axId val="20846196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800">
                <a:solidFill>
                  <a:schemeClr val="lt1"/>
                </a:solidFill>
                <a:latin typeface="+mn-lt"/>
              </a:defRPr>
            </a:pPr>
          </a:p>
        </c:txPr>
        <c:crossAx val="1077459465"/>
      </c:catAx>
      <c:valAx>
        <c:axId val="10774594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2084619678"/>
      </c:valAx>
    </c:plotArea>
    <c:legend>
      <c:legendPos val="b"/>
      <c:layout>
        <c:manualLayout>
          <c:xMode val="edge"/>
          <c:yMode val="edge"/>
          <c:x val="0.04245226252759566"/>
          <c:y val="0.8034157635022307"/>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261194976"/>
        <c:axId val="893218935"/>
      </c:lineChart>
      <c:catAx>
        <c:axId val="2611949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893218935"/>
      </c:catAx>
      <c:valAx>
        <c:axId val="893218935"/>
        <c:scaling>
          <c:orientation val="minMax"/>
        </c:scaling>
        <c:delete val="0"/>
        <c:axPos val="l"/>
        <c:tickLblPos val="nextTo"/>
        <c:spPr>
          <a:ln>
            <a:noFill/>
          </a:ln>
        </c:spPr>
        <c:crossAx val="261194976"/>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'15-01-24'!$C$31:$C$69</c:f>
            </c:strRef>
          </c:cat>
          <c:val>
            <c:numRef>
              <c:f>'15-01-24'!$H$31:$H$69</c:f>
              <c:numCache/>
            </c:numRef>
          </c:val>
        </c:ser>
        <c:ser>
          <c:idx val="1"/>
          <c:order val="1"/>
          <c:tx>
            <c:strRef>
              <c:f>'15-01-24'!$I$30</c:f>
            </c:strRef>
          </c:tx>
          <c:cat>
            <c:strRef>
              <c:f>'15-01-24'!$C$31:$C$69</c:f>
            </c:strRef>
          </c:cat>
          <c:val>
            <c:numRef>
              <c:f>'15-01-24'!$I$31:$I$69</c:f>
              <c:numCache/>
            </c:numRef>
          </c:val>
        </c:ser>
        <c:overlap val="100"/>
        <c:axId val="1817709641"/>
        <c:axId val="457774217"/>
      </c:barChart>
      <c:catAx>
        <c:axId val="1817709641"/>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457774217"/>
      </c:catAx>
      <c:valAx>
        <c:axId val="457774217"/>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1817709641"/>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1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'15-01-24'!$B$11:$B$24</c:f>
            </c:strRef>
          </c:cat>
          <c:val>
            <c:numRef>
              <c:f>'15-01-24'!$D$11:$D$25</c:f>
              <c:numCache/>
            </c:numRef>
          </c:val>
        </c:ser>
        <c:axId val="68887648"/>
        <c:axId val="2010571771"/>
      </c:barChart>
      <c:lineChart>
        <c:varyColors val="0"/>
        <c:ser>
          <c:idx val="1"/>
          <c:order val="1"/>
          <c:tx>
            <c:v>ENERGIES Horaires (KWH)</c:v>
          </c:tx>
          <c:spPr>
            <a:ln cmpd="sng" w="76200">
              <a:solidFill>
                <a:srgbClr val="0070C0">
                  <a:alpha val="100000"/>
                </a:srgbClr>
              </a:solidFill>
            </a:ln>
          </c:spPr>
          <c:marker>
            <c:symbol val="none"/>
          </c:marker>
          <c:cat>
            <c:strRef>
              <c:f>'15-01-24'!$B$11:$B$24</c:f>
            </c:strRef>
          </c:cat>
          <c:val>
            <c:numRef>
              <c:f>'15-01-24'!$E$11:$E$25</c:f>
              <c:numCache/>
            </c:numRef>
          </c:val>
          <c:smooth val="0"/>
        </c:ser>
        <c:axId val="68887648"/>
        <c:axId val="2010571771"/>
      </c:lineChart>
      <c:catAx>
        <c:axId val="688876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2010571771"/>
      </c:catAx>
      <c:valAx>
        <c:axId val="201057177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68887648"/>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'15-01-24'!$B$76:$B$105</c:f>
            </c:strRef>
          </c:cat>
          <c:val>
            <c:numRef>
              <c:f>'15-01-24'!$E$76:$E$85</c:f>
              <c:numCache/>
            </c:numRef>
          </c:val>
        </c:ser>
        <c:axId val="1366844170"/>
        <c:axId val="595659129"/>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'15-01-24'!$B$76:$B$105</c:f>
            </c:strRef>
          </c:cat>
          <c:val>
            <c:numRef>
              <c:f>'15-01-24'!$D$76:$D$85</c:f>
              <c:numCache/>
            </c:numRef>
          </c:val>
          <c:smooth val="0"/>
        </c:ser>
        <c:axId val="1366844170"/>
        <c:axId val="595659129"/>
      </c:lineChart>
      <c:catAx>
        <c:axId val="13668441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595659129"/>
      </c:catAx>
      <c:valAx>
        <c:axId val="5956591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366844170"/>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'15-01-24'!$A$112:$A$139</c:f>
            </c:strRef>
          </c:cat>
          <c:val>
            <c:numRef>
              <c:f>'15-01-24'!$C$112:$C$139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'15-01-24'!$A$112:$A$139</c:f>
            </c:strRef>
          </c:cat>
          <c:val>
            <c:numRef>
              <c:f>'15-01-24'!$G$112:$G$140</c:f>
              <c:numCache/>
            </c:numRef>
          </c:val>
        </c:ser>
        <c:axId val="946008541"/>
        <c:axId val="835725619"/>
      </c:barChart>
      <c:catAx>
        <c:axId val="946008541"/>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835725619"/>
      </c:catAx>
      <c:valAx>
        <c:axId val="835725619"/>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946008541"/>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'15-01-24'!$A$112:$A$141</c:f>
            </c:strRef>
          </c:cat>
          <c:val>
            <c:numRef>
              <c:f>'15-01-24'!$D$112:$D$141</c:f>
              <c:numCache/>
            </c:numRef>
          </c:val>
        </c:ser>
        <c:ser>
          <c:idx val="1"/>
          <c:order val="1"/>
          <c:tx>
            <c:v> Énergie  Journaliere Compteur (kWh)  JANVIER 24</c:v>
          </c:tx>
          <c:spPr>
            <a:solidFill>
              <a:schemeClr val="accent2"/>
            </a:solidFill>
            <a:ln cmpd="sng">
              <a:solidFill>
                <a:srgbClr val="000000"/>
              </a:solidFill>
            </a:ln>
          </c:spPr>
          <c:cat>
            <c:strRef>
              <c:f>'15-01-24'!$A$112:$A$141</c:f>
            </c:strRef>
          </c:cat>
          <c:val>
            <c:numRef>
              <c:f>'15-01-24'!$H$112:$H$141</c:f>
              <c:numCache/>
            </c:numRef>
          </c:val>
        </c:ser>
        <c:axId val="1745505574"/>
        <c:axId val="423137085"/>
      </c:barChart>
      <c:catAx>
        <c:axId val="1745505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423137085"/>
      </c:catAx>
      <c:valAx>
        <c:axId val="423137085"/>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745505574"/>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'15-01-24'!$K$44:$K$73</c:f>
            </c:strRef>
          </c:cat>
          <c:val>
            <c:numRef>
              <c:f>'15-01-24'!$M$44:$M$73</c:f>
              <c:numCache/>
            </c:numRef>
          </c:val>
          <c:smooth val="0"/>
        </c:ser>
        <c:ser>
          <c:idx val="1"/>
          <c:order val="1"/>
          <c:tx>
            <c:v>%PR de Reference mensuel</c:v>
          </c:tx>
          <c:spPr>
            <a:ln cmpd="sng" w="28575">
              <a:solidFill>
                <a:schemeClr val="accent3"/>
              </a:solidFill>
            </a:ln>
          </c:spPr>
          <c:marker>
            <c:symbol val="none"/>
          </c:marker>
          <c:cat>
            <c:strRef>
              <c:f>'15-01-24'!$K$44:$K$73</c:f>
            </c:strRef>
          </c:cat>
          <c:val>
            <c:numRef>
              <c:f>'15-01-24'!$N$45:$N$73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'15-01-24'!$K$44:$K$73</c:f>
            </c:strRef>
          </c:cat>
          <c:val>
            <c:numRef>
              <c:f>'15-01-24'!$L$46:$L$74</c:f>
              <c:numCache/>
            </c:numRef>
          </c:val>
          <c:smooth val="0"/>
        </c:ser>
        <c:axId val="1915398039"/>
        <c:axId val="1051883252"/>
      </c:lineChart>
      <c:catAx>
        <c:axId val="1915398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051883252"/>
      </c:catAx>
      <c:valAx>
        <c:axId val="1051883252"/>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1915398039"/>
      </c:valAx>
    </c:plotArea>
    <c:plotVisOnly val="1"/>
  </c:chart>
  <c:spPr>
    <a:solidFill>
      <a:schemeClr val="dk1"/>
    </a:solidFill>
  </c:spPr>
</c:chartSpace>
</file>

<file path=xl/charts/chart1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1504853421"/>
        <c:axId val="1370259935"/>
      </c:lineChart>
      <c:catAx>
        <c:axId val="15048534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370259935"/>
      </c:catAx>
      <c:valAx>
        <c:axId val="1370259935"/>
        <c:scaling>
          <c:orientation val="minMax"/>
        </c:scaling>
        <c:delete val="0"/>
        <c:axPos val="l"/>
        <c:tickLblPos val="nextTo"/>
        <c:spPr>
          <a:ln>
            <a:noFill/>
          </a:ln>
        </c:spPr>
        <c:crossAx val="1504853421"/>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'16-01-24'!$C$31:$C$69</c:f>
            </c:strRef>
          </c:cat>
          <c:val>
            <c:numRef>
              <c:f>'16-01-24'!$H$31:$H$69</c:f>
              <c:numCache/>
            </c:numRef>
          </c:val>
        </c:ser>
        <c:ser>
          <c:idx val="1"/>
          <c:order val="1"/>
          <c:tx>
            <c:strRef>
              <c:f>'16-01-24'!$I$30</c:f>
            </c:strRef>
          </c:tx>
          <c:cat>
            <c:strRef>
              <c:f>'16-01-24'!$C$31:$C$69</c:f>
            </c:strRef>
          </c:cat>
          <c:val>
            <c:numRef>
              <c:f>'16-01-24'!$I$31:$I$69</c:f>
              <c:numCache/>
            </c:numRef>
          </c:val>
        </c:ser>
        <c:overlap val="100"/>
        <c:axId val="1039775290"/>
        <c:axId val="994643375"/>
      </c:barChart>
      <c:catAx>
        <c:axId val="1039775290"/>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994643375"/>
      </c:catAx>
      <c:valAx>
        <c:axId val="994643375"/>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1039775290"/>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1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'16-01-24'!$B$11:$B$24</c:f>
            </c:strRef>
          </c:cat>
          <c:val>
            <c:numRef>
              <c:f>'16-01-24'!$D$11:$D$25</c:f>
              <c:numCache/>
            </c:numRef>
          </c:val>
        </c:ser>
        <c:axId val="1971730205"/>
        <c:axId val="236222661"/>
      </c:barChart>
      <c:lineChart>
        <c:varyColors val="0"/>
        <c:ser>
          <c:idx val="1"/>
          <c:order val="1"/>
          <c:tx>
            <c:v>ENERGIES Horaires (KWH)</c:v>
          </c:tx>
          <c:spPr>
            <a:ln cmpd="sng" w="76200">
              <a:solidFill>
                <a:srgbClr val="0070C0">
                  <a:alpha val="100000"/>
                </a:srgbClr>
              </a:solidFill>
            </a:ln>
          </c:spPr>
          <c:marker>
            <c:symbol val="none"/>
          </c:marker>
          <c:cat>
            <c:strRef>
              <c:f>'16-01-24'!$B$11:$B$24</c:f>
            </c:strRef>
          </c:cat>
          <c:val>
            <c:numRef>
              <c:f>'16-01-24'!$E$11:$E$25</c:f>
              <c:numCache/>
            </c:numRef>
          </c:val>
          <c:smooth val="0"/>
        </c:ser>
        <c:axId val="1971730205"/>
        <c:axId val="236222661"/>
      </c:lineChart>
      <c:catAx>
        <c:axId val="19717302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236222661"/>
      </c:catAx>
      <c:valAx>
        <c:axId val="2362226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971730205"/>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rgbClr val="757575"/>
                </a:solidFill>
                <a:latin typeface="+mn-lt"/>
              </a:defRPr>
            </a:pPr>
            <a:r>
              <a:rPr b="1" i="0" sz="2400">
                <a:solidFill>
                  <a:srgbClr val="757575"/>
                </a:solidFill>
                <a:latin typeface="+mn-lt"/>
              </a:rPr>
              <a:t>GRAPHIQUE    ENSOLEILLEMENT   ET PRODUCTION  JOURNALIERE</a:t>
            </a:r>
          </a:p>
        </c:rich>
      </c:tx>
      <c:overlay val="0"/>
    </c:title>
    <c:plotArea>
      <c:layout>
        <c:manualLayout>
          <c:xMode val="edge"/>
          <c:yMode val="edge"/>
          <c:x val="0.06463480159574331"/>
          <c:y val="0.19042020872450116"/>
          <c:w val="0.8966272965879265"/>
          <c:h val="0.47348421726389656"/>
        </c:manualLayout>
      </c:layout>
      <c:barChart>
        <c:barDir val="col"/>
        <c:ser>
          <c:idx val="0"/>
          <c:order val="0"/>
          <c:tx>
            <c:v>Sénégal Diass - Meteo - Ensoleillement des Plantes (kWh/m2)</c:v>
          </c:tx>
          <c:spPr>
            <a:solidFill>
              <a:schemeClr val="accent5"/>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'RAPPORT CPV DECEMBRE 2023'!$A$100:$A$130</c:f>
            </c:strRef>
          </c:cat>
          <c:val>
            <c:numRef>
              <c:f>'RAPPORT CPV DECEMBRE 2023'!$B$100:$B$130</c:f>
              <c:numCache/>
            </c:numRef>
          </c:val>
        </c:ser>
        <c:axId val="198457897"/>
        <c:axId val="738451718"/>
      </c:barChart>
      <c:lineChart>
        <c:varyColors val="0"/>
        <c:ser>
          <c:idx val="1"/>
          <c:order val="1"/>
          <c:tx>
            <c:v>Production Journalieres en  kwh</c:v>
          </c:tx>
          <c:spPr>
            <a:ln cmpd="sng" w="57150">
              <a:solidFill>
                <a:schemeClr val="accent2"/>
              </a:solidFill>
            </a:ln>
          </c:spPr>
          <c:marker>
            <c:symbol val="none"/>
          </c:marker>
          <c:cat>
            <c:strRef>
              <c:f>'RAPPORT CPV DECEMBRE 2023'!$A$100:$A$130</c:f>
            </c:strRef>
          </c:cat>
          <c:val>
            <c:numRef>
              <c:f>'RAPPORT CPV DECEMBRE 2023'!$E$100:$E$130</c:f>
              <c:numCache/>
            </c:numRef>
          </c:val>
          <c:smooth val="0"/>
        </c:ser>
        <c:axId val="198457897"/>
        <c:axId val="738451718"/>
      </c:lineChart>
      <c:catAx>
        <c:axId val="198457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800">
                <a:solidFill>
                  <a:srgbClr val="000000"/>
                </a:solidFill>
                <a:latin typeface="+mn-lt"/>
              </a:defRPr>
            </a:pPr>
          </a:p>
        </c:txPr>
        <c:crossAx val="738451718"/>
      </c:catAx>
      <c:valAx>
        <c:axId val="73845171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mn-lt"/>
              </a:defRPr>
            </a:pPr>
          </a:p>
        </c:txPr>
        <c:crossAx val="198457897"/>
      </c:valAx>
    </c:plotArea>
    <c:legend>
      <c:legendPos val="b"/>
      <c:layout>
        <c:manualLayout>
          <c:xMode val="edge"/>
          <c:yMode val="edge"/>
          <c:x val="0.06769073749280197"/>
          <c:y val="0.866002796418158"/>
        </c:manualLayout>
      </c:layout>
      <c:overlay val="0"/>
      <c:txPr>
        <a:bodyPr/>
        <a:lstStyle/>
        <a:p>
          <a:pPr lvl="0">
            <a:defRPr b="0" i="0" sz="2400">
              <a:solidFill>
                <a:srgbClr val="1A1A1A"/>
              </a:solidFill>
              <a:latin typeface="+mn-lt"/>
            </a:defRPr>
          </a:pPr>
        </a:p>
      </c:txPr>
    </c:legend>
    <c:plotVisOnly val="1"/>
  </c:chart>
</c:chartSpace>
</file>

<file path=xl/charts/chart1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'16-01-24'!$B$76:$B$105</c:f>
            </c:strRef>
          </c:cat>
          <c:val>
            <c:numRef>
              <c:f>'16-01-24'!$E$76:$E$85</c:f>
              <c:numCache/>
            </c:numRef>
          </c:val>
        </c:ser>
        <c:axId val="2078521093"/>
        <c:axId val="2107131358"/>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'16-01-24'!$B$76:$B$105</c:f>
            </c:strRef>
          </c:cat>
          <c:val>
            <c:numRef>
              <c:f>'16-01-24'!$D$76:$D$85</c:f>
              <c:numCache/>
            </c:numRef>
          </c:val>
          <c:smooth val="0"/>
        </c:ser>
        <c:axId val="2078521093"/>
        <c:axId val="2107131358"/>
      </c:lineChart>
      <c:catAx>
        <c:axId val="20785210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2107131358"/>
      </c:catAx>
      <c:valAx>
        <c:axId val="21071313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2078521093"/>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'16-01-24'!$A$112:$A$139</c:f>
            </c:strRef>
          </c:cat>
          <c:val>
            <c:numRef>
              <c:f>'16-01-24'!$C$112:$C$139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'16-01-24'!$A$112:$A$139</c:f>
            </c:strRef>
          </c:cat>
          <c:val>
            <c:numRef>
              <c:f>'16-01-24'!$G$112:$G$140</c:f>
              <c:numCache/>
            </c:numRef>
          </c:val>
        </c:ser>
        <c:axId val="1942147777"/>
        <c:axId val="622693915"/>
      </c:barChart>
      <c:catAx>
        <c:axId val="1942147777"/>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622693915"/>
      </c:catAx>
      <c:valAx>
        <c:axId val="622693915"/>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942147777"/>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'16-01-24'!$A$112:$A$141</c:f>
            </c:strRef>
          </c:cat>
          <c:val>
            <c:numRef>
              <c:f>'16-01-24'!$D$112:$D$141</c:f>
              <c:numCache/>
            </c:numRef>
          </c:val>
        </c:ser>
        <c:ser>
          <c:idx val="1"/>
          <c:order val="1"/>
          <c:tx>
            <c:v> Énergie  Journaliere Compteur (kWh)  JANVIER 24</c:v>
          </c:tx>
          <c:spPr>
            <a:solidFill>
              <a:schemeClr val="accent2"/>
            </a:solidFill>
            <a:ln cmpd="sng">
              <a:solidFill>
                <a:srgbClr val="000000"/>
              </a:solidFill>
            </a:ln>
          </c:spPr>
          <c:cat>
            <c:strRef>
              <c:f>'16-01-24'!$A$112:$A$141</c:f>
            </c:strRef>
          </c:cat>
          <c:val>
            <c:numRef>
              <c:f>'16-01-24'!$H$112:$H$141</c:f>
              <c:numCache/>
            </c:numRef>
          </c:val>
        </c:ser>
        <c:axId val="2142598679"/>
        <c:axId val="2147032463"/>
      </c:barChart>
      <c:catAx>
        <c:axId val="21425986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2147032463"/>
      </c:catAx>
      <c:valAx>
        <c:axId val="2147032463"/>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2142598679"/>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'16-01-24'!$K$44:$K$73</c:f>
            </c:strRef>
          </c:cat>
          <c:val>
            <c:numRef>
              <c:f>'16-01-24'!$M$44:$M$73</c:f>
              <c:numCache/>
            </c:numRef>
          </c:val>
          <c:smooth val="0"/>
        </c:ser>
        <c:ser>
          <c:idx val="1"/>
          <c:order val="1"/>
          <c:tx>
            <c:v>%PR de Reference mensuel</c:v>
          </c:tx>
          <c:spPr>
            <a:ln cmpd="sng" w="28575">
              <a:solidFill>
                <a:schemeClr val="accent3"/>
              </a:solidFill>
            </a:ln>
          </c:spPr>
          <c:marker>
            <c:symbol val="none"/>
          </c:marker>
          <c:cat>
            <c:strRef>
              <c:f>'16-01-24'!$K$44:$K$73</c:f>
            </c:strRef>
          </c:cat>
          <c:val>
            <c:numRef>
              <c:f>'16-01-24'!$N$45:$N$73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'16-01-24'!$K$44:$K$73</c:f>
            </c:strRef>
          </c:cat>
          <c:val>
            <c:numRef>
              <c:f>'16-01-24'!$L$46:$L$74</c:f>
              <c:numCache/>
            </c:numRef>
          </c:val>
          <c:smooth val="0"/>
        </c:ser>
        <c:axId val="1244747405"/>
        <c:axId val="328817188"/>
      </c:lineChart>
      <c:catAx>
        <c:axId val="12447474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328817188"/>
      </c:catAx>
      <c:valAx>
        <c:axId val="328817188"/>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1244747405"/>
      </c:valAx>
    </c:plotArea>
    <c:plotVisOnly val="1"/>
  </c:chart>
  <c:spPr>
    <a:solidFill>
      <a:schemeClr val="dk1"/>
    </a:solidFill>
  </c:spPr>
</c:chartSpace>
</file>

<file path=xl/charts/chart1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2003518960"/>
        <c:axId val="1115070459"/>
      </c:lineChart>
      <c:catAx>
        <c:axId val="20035189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115070459"/>
      </c:catAx>
      <c:valAx>
        <c:axId val="1115070459"/>
        <c:scaling>
          <c:orientation val="minMax"/>
        </c:scaling>
        <c:delete val="0"/>
        <c:axPos val="l"/>
        <c:tickLblPos val="nextTo"/>
        <c:spPr>
          <a:ln>
            <a:noFill/>
          </a:ln>
        </c:spPr>
        <c:crossAx val="2003518960"/>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91,04</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'17-01-24'!$C$31:$C$69</c:f>
            </c:strRef>
          </c:cat>
          <c:val>
            <c:numRef>
              <c:f>'17-01-24'!$H$31:$H$69</c:f>
              <c:numCache/>
            </c:numRef>
          </c:val>
        </c:ser>
        <c:ser>
          <c:idx val="1"/>
          <c:order val="1"/>
          <c:tx>
            <c:strRef>
              <c:f>'17-01-24'!$I$30</c:f>
            </c:strRef>
          </c:tx>
          <c:cat>
            <c:strRef>
              <c:f>'17-01-24'!$C$31:$C$69</c:f>
            </c:strRef>
          </c:cat>
          <c:val>
            <c:numRef>
              <c:f>'17-01-24'!$I$31:$I$69</c:f>
              <c:numCache/>
            </c:numRef>
          </c:val>
        </c:ser>
        <c:overlap val="100"/>
        <c:axId val="487226526"/>
        <c:axId val="766957229"/>
      </c:barChart>
      <c:catAx>
        <c:axId val="487226526"/>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766957229"/>
      </c:catAx>
      <c:valAx>
        <c:axId val="766957229"/>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487226526"/>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1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'17-01-24'!$B$11:$B$24</c:f>
            </c:strRef>
          </c:cat>
          <c:val>
            <c:numRef>
              <c:f>'17-01-24'!$D$11:$D$25</c:f>
              <c:numCache/>
            </c:numRef>
          </c:val>
        </c:ser>
        <c:axId val="321223558"/>
        <c:axId val="2118917147"/>
      </c:barChart>
      <c:lineChart>
        <c:varyColors val="0"/>
        <c:ser>
          <c:idx val="1"/>
          <c:order val="1"/>
          <c:tx>
            <c:v>ENERGIES Horaires (KWH)</c:v>
          </c:tx>
          <c:spPr>
            <a:ln cmpd="sng" w="76200">
              <a:solidFill>
                <a:srgbClr val="0070C0">
                  <a:alpha val="100000"/>
                </a:srgbClr>
              </a:solidFill>
            </a:ln>
          </c:spPr>
          <c:marker>
            <c:symbol val="none"/>
          </c:marker>
          <c:cat>
            <c:strRef>
              <c:f>'17-01-24'!$B$11:$B$24</c:f>
            </c:strRef>
          </c:cat>
          <c:val>
            <c:numRef>
              <c:f>'17-01-24'!$E$11:$E$25</c:f>
              <c:numCache/>
            </c:numRef>
          </c:val>
          <c:smooth val="0"/>
        </c:ser>
        <c:axId val="321223558"/>
        <c:axId val="2118917147"/>
      </c:lineChart>
      <c:catAx>
        <c:axId val="3212235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2118917147"/>
      </c:catAx>
      <c:valAx>
        <c:axId val="21189171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321223558"/>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'17-01-24'!$B$76:$B$105</c:f>
            </c:strRef>
          </c:cat>
          <c:val>
            <c:numRef>
              <c:f>'17-01-24'!$E$76:$E$85</c:f>
              <c:numCache/>
            </c:numRef>
          </c:val>
        </c:ser>
        <c:axId val="958696834"/>
        <c:axId val="1659112487"/>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'17-01-24'!$B$76:$B$105</c:f>
            </c:strRef>
          </c:cat>
          <c:val>
            <c:numRef>
              <c:f>'17-01-24'!$D$76:$D$85</c:f>
              <c:numCache/>
            </c:numRef>
          </c:val>
          <c:smooth val="0"/>
        </c:ser>
        <c:axId val="958696834"/>
        <c:axId val="1659112487"/>
      </c:lineChart>
      <c:catAx>
        <c:axId val="9586968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1659112487"/>
      </c:catAx>
      <c:valAx>
        <c:axId val="165911248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958696834"/>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'17-01-24'!$A$112:$A$139</c:f>
            </c:strRef>
          </c:cat>
          <c:val>
            <c:numRef>
              <c:f>'17-01-24'!$C$112:$C$139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'17-01-24'!$A$112:$A$139</c:f>
            </c:strRef>
          </c:cat>
          <c:val>
            <c:numRef>
              <c:f>'17-01-24'!$G$112:$G$140</c:f>
              <c:numCache/>
            </c:numRef>
          </c:val>
        </c:ser>
        <c:axId val="137031376"/>
        <c:axId val="1297635633"/>
      </c:barChart>
      <c:catAx>
        <c:axId val="137031376"/>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297635633"/>
      </c:catAx>
      <c:valAx>
        <c:axId val="1297635633"/>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37031376"/>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'17-01-24'!$A$112:$A$141</c:f>
            </c:strRef>
          </c:cat>
          <c:val>
            <c:numRef>
              <c:f>'17-01-24'!$D$112:$D$141</c:f>
              <c:numCache/>
            </c:numRef>
          </c:val>
        </c:ser>
        <c:ser>
          <c:idx val="1"/>
          <c:order val="1"/>
          <c:tx>
            <c:v> Énergie  Journaliere Compteur (kWh)  JANVIER 24</c:v>
          </c:tx>
          <c:spPr>
            <a:solidFill>
              <a:schemeClr val="accent2"/>
            </a:solidFill>
            <a:ln cmpd="sng">
              <a:solidFill>
                <a:srgbClr val="000000"/>
              </a:solidFill>
            </a:ln>
          </c:spPr>
          <c:cat>
            <c:strRef>
              <c:f>'17-01-24'!$A$112:$A$141</c:f>
            </c:strRef>
          </c:cat>
          <c:val>
            <c:numRef>
              <c:f>'17-01-24'!$H$112:$H$141</c:f>
              <c:numCache/>
            </c:numRef>
          </c:val>
        </c:ser>
        <c:axId val="923968779"/>
        <c:axId val="1794431615"/>
      </c:barChart>
      <c:catAx>
        <c:axId val="923968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794431615"/>
      </c:catAx>
      <c:valAx>
        <c:axId val="1794431615"/>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923968779"/>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'01-01-24'!$C$31:$C$69</c:f>
            </c:strRef>
          </c:cat>
          <c:val>
            <c:numRef>
              <c:f>'01-01-24'!$H$31:$H$69</c:f>
              <c:numCache/>
            </c:numRef>
          </c:val>
        </c:ser>
        <c:ser>
          <c:idx val="1"/>
          <c:order val="1"/>
          <c:tx>
            <c:strRef>
              <c:f>'01-01-24'!$I$30</c:f>
            </c:strRef>
          </c:tx>
          <c:cat>
            <c:strRef>
              <c:f>'01-01-24'!$C$31:$C$69</c:f>
            </c:strRef>
          </c:cat>
          <c:val>
            <c:numRef>
              <c:f>'01-01-24'!$I$31:$I$69</c:f>
              <c:numCache/>
            </c:numRef>
          </c:val>
        </c:ser>
        <c:overlap val="100"/>
        <c:axId val="1407301969"/>
        <c:axId val="2120464239"/>
      </c:barChart>
      <c:catAx>
        <c:axId val="1407301969"/>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2120464239"/>
      </c:catAx>
      <c:valAx>
        <c:axId val="2120464239"/>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1407301969"/>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1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'17-01-24'!$K$44:$K$73</c:f>
            </c:strRef>
          </c:cat>
          <c:val>
            <c:numRef>
              <c:f>'17-01-24'!$M$44:$M$73</c:f>
              <c:numCache/>
            </c:numRef>
          </c:val>
          <c:smooth val="0"/>
        </c:ser>
        <c:ser>
          <c:idx val="1"/>
          <c:order val="1"/>
          <c:tx>
            <c:v>%PR de Reference mensuel</c:v>
          </c:tx>
          <c:spPr>
            <a:ln cmpd="sng" w="28575">
              <a:solidFill>
                <a:schemeClr val="accent3"/>
              </a:solidFill>
            </a:ln>
          </c:spPr>
          <c:marker>
            <c:symbol val="none"/>
          </c:marker>
          <c:cat>
            <c:strRef>
              <c:f>'17-01-24'!$K$44:$K$73</c:f>
            </c:strRef>
          </c:cat>
          <c:val>
            <c:numRef>
              <c:f>'17-01-24'!$N$45:$N$73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'17-01-24'!$K$44:$K$73</c:f>
            </c:strRef>
          </c:cat>
          <c:val>
            <c:numRef>
              <c:f>'17-01-24'!$L$46:$L$74</c:f>
              <c:numCache/>
            </c:numRef>
          </c:val>
          <c:smooth val="0"/>
        </c:ser>
        <c:axId val="1794786796"/>
        <c:axId val="1678957372"/>
      </c:lineChart>
      <c:catAx>
        <c:axId val="17947867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678957372"/>
      </c:catAx>
      <c:valAx>
        <c:axId val="1678957372"/>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1794786796"/>
      </c:valAx>
    </c:plotArea>
    <c:plotVisOnly val="1"/>
  </c:chart>
  <c:spPr>
    <a:solidFill>
      <a:schemeClr val="dk1"/>
    </a:solidFill>
  </c:spPr>
</c:chartSpace>
</file>

<file path=xl/charts/chart1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1083772554"/>
        <c:axId val="270870348"/>
      </c:lineChart>
      <c:catAx>
        <c:axId val="10837725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270870348"/>
      </c:catAx>
      <c:valAx>
        <c:axId val="270870348"/>
        <c:scaling>
          <c:orientation val="minMax"/>
        </c:scaling>
        <c:delete val="0"/>
        <c:axPos val="l"/>
        <c:tickLblPos val="nextTo"/>
        <c:spPr>
          <a:ln>
            <a:noFill/>
          </a:ln>
        </c:spPr>
        <c:crossAx val="1083772554"/>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'18-01-24'!$C$31:$C$69</c:f>
            </c:strRef>
          </c:cat>
          <c:val>
            <c:numRef>
              <c:f>'18-01-24'!$H$31:$H$69</c:f>
              <c:numCache/>
            </c:numRef>
          </c:val>
        </c:ser>
        <c:ser>
          <c:idx val="1"/>
          <c:order val="1"/>
          <c:tx>
            <c:strRef>
              <c:f>'18-01-24'!$I$30</c:f>
            </c:strRef>
          </c:tx>
          <c:cat>
            <c:strRef>
              <c:f>'18-01-24'!$C$31:$C$69</c:f>
            </c:strRef>
          </c:cat>
          <c:val>
            <c:numRef>
              <c:f>'18-01-24'!$I$31:$I$69</c:f>
              <c:numCache/>
            </c:numRef>
          </c:val>
        </c:ser>
        <c:overlap val="100"/>
        <c:axId val="371757505"/>
        <c:axId val="1177892742"/>
      </c:barChart>
      <c:catAx>
        <c:axId val="371757505"/>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1177892742"/>
      </c:catAx>
      <c:valAx>
        <c:axId val="1177892742"/>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371757505"/>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1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'18-01-24'!$B$11:$B$24</c:f>
            </c:strRef>
          </c:cat>
          <c:val>
            <c:numRef>
              <c:f>'18-01-24'!$D$11:$D$25</c:f>
              <c:numCache/>
            </c:numRef>
          </c:val>
        </c:ser>
        <c:axId val="433507171"/>
        <c:axId val="480453625"/>
      </c:barChart>
      <c:lineChart>
        <c:varyColors val="0"/>
        <c:ser>
          <c:idx val="1"/>
          <c:order val="1"/>
          <c:tx>
            <c:v>ENERGIES Horaires (KWH)</c:v>
          </c:tx>
          <c:spPr>
            <a:ln cmpd="sng" w="76200">
              <a:solidFill>
                <a:srgbClr val="0070C0">
                  <a:alpha val="100000"/>
                </a:srgbClr>
              </a:solidFill>
            </a:ln>
          </c:spPr>
          <c:marker>
            <c:symbol val="none"/>
          </c:marker>
          <c:cat>
            <c:strRef>
              <c:f>'18-01-24'!$B$11:$B$24</c:f>
            </c:strRef>
          </c:cat>
          <c:val>
            <c:numRef>
              <c:f>'18-01-24'!$E$11:$E$25</c:f>
              <c:numCache/>
            </c:numRef>
          </c:val>
          <c:smooth val="0"/>
        </c:ser>
        <c:axId val="433507171"/>
        <c:axId val="480453625"/>
      </c:lineChart>
      <c:catAx>
        <c:axId val="4335071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480453625"/>
      </c:catAx>
      <c:valAx>
        <c:axId val="4804536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433507171"/>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'18-01-24'!$B$76:$B$105</c:f>
            </c:strRef>
          </c:cat>
          <c:val>
            <c:numRef>
              <c:f>'18-01-24'!$E$76:$E$85</c:f>
              <c:numCache/>
            </c:numRef>
          </c:val>
        </c:ser>
        <c:axId val="273956002"/>
        <c:axId val="225806056"/>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'18-01-24'!$B$76:$B$105</c:f>
            </c:strRef>
          </c:cat>
          <c:val>
            <c:numRef>
              <c:f>'18-01-24'!$D$76:$D$85</c:f>
              <c:numCache/>
            </c:numRef>
          </c:val>
          <c:smooth val="0"/>
        </c:ser>
        <c:axId val="273956002"/>
        <c:axId val="225806056"/>
      </c:lineChart>
      <c:catAx>
        <c:axId val="2739560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225806056"/>
      </c:catAx>
      <c:valAx>
        <c:axId val="22580605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273956002"/>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'18-01-24'!$A$112:$A$139</c:f>
            </c:strRef>
          </c:cat>
          <c:val>
            <c:numRef>
              <c:f>'18-01-24'!$C$112:$C$139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'18-01-24'!$A$112:$A$139</c:f>
            </c:strRef>
          </c:cat>
          <c:val>
            <c:numRef>
              <c:f>'18-01-24'!$G$112:$G$140</c:f>
              <c:numCache/>
            </c:numRef>
          </c:val>
        </c:ser>
        <c:axId val="1456614803"/>
        <c:axId val="1511027686"/>
      </c:barChart>
      <c:catAx>
        <c:axId val="1456614803"/>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511027686"/>
      </c:catAx>
      <c:valAx>
        <c:axId val="1511027686"/>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456614803"/>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'18-01-24'!$A$112:$A$141</c:f>
            </c:strRef>
          </c:cat>
          <c:val>
            <c:numRef>
              <c:f>'18-01-24'!$D$112:$D$141</c:f>
              <c:numCache/>
            </c:numRef>
          </c:val>
        </c:ser>
        <c:ser>
          <c:idx val="1"/>
          <c:order val="1"/>
          <c:tx>
            <c:v> Énergie  Journaliere Compteur (kWh)  JANVIER 24</c:v>
          </c:tx>
          <c:spPr>
            <a:solidFill>
              <a:schemeClr val="accent2"/>
            </a:solidFill>
            <a:ln cmpd="sng">
              <a:solidFill>
                <a:srgbClr val="000000"/>
              </a:solidFill>
            </a:ln>
          </c:spPr>
          <c:cat>
            <c:strRef>
              <c:f>'18-01-24'!$A$112:$A$141</c:f>
            </c:strRef>
          </c:cat>
          <c:val>
            <c:numRef>
              <c:f>'18-01-24'!$H$112:$H$141</c:f>
              <c:numCache/>
            </c:numRef>
          </c:val>
        </c:ser>
        <c:axId val="666838749"/>
        <c:axId val="1586926921"/>
      </c:barChart>
      <c:catAx>
        <c:axId val="6668387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586926921"/>
      </c:catAx>
      <c:valAx>
        <c:axId val="1586926921"/>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666838749"/>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'18-01-24'!$K$44:$K$73</c:f>
            </c:strRef>
          </c:cat>
          <c:val>
            <c:numRef>
              <c:f>'18-01-24'!$M$44:$M$73</c:f>
              <c:numCache/>
            </c:numRef>
          </c:val>
          <c:smooth val="0"/>
        </c:ser>
        <c:ser>
          <c:idx val="1"/>
          <c:order val="1"/>
          <c:tx>
            <c:v>%PR de Reference mensuel</c:v>
          </c:tx>
          <c:spPr>
            <a:ln cmpd="sng" w="28575">
              <a:solidFill>
                <a:schemeClr val="accent3"/>
              </a:solidFill>
            </a:ln>
          </c:spPr>
          <c:marker>
            <c:symbol val="none"/>
          </c:marker>
          <c:cat>
            <c:strRef>
              <c:f>'18-01-24'!$K$44:$K$73</c:f>
            </c:strRef>
          </c:cat>
          <c:val>
            <c:numRef>
              <c:f>'18-01-24'!$N$45:$N$73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'18-01-24'!$K$44:$K$73</c:f>
            </c:strRef>
          </c:cat>
          <c:val>
            <c:numRef>
              <c:f>'18-01-24'!$L$46:$L$74</c:f>
              <c:numCache/>
            </c:numRef>
          </c:val>
          <c:smooth val="0"/>
        </c:ser>
        <c:axId val="377563043"/>
        <c:axId val="824700910"/>
      </c:lineChart>
      <c:catAx>
        <c:axId val="3775630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824700910"/>
      </c:catAx>
      <c:valAx>
        <c:axId val="824700910"/>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377563043"/>
      </c:valAx>
    </c:plotArea>
    <c:plotVisOnly val="1"/>
  </c:chart>
  <c:spPr>
    <a:solidFill>
      <a:schemeClr val="dk1"/>
    </a:solidFill>
  </c:spPr>
</c:chartSpace>
</file>

<file path=xl/charts/chart1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647559327"/>
        <c:axId val="1089998820"/>
      </c:lineChart>
      <c:catAx>
        <c:axId val="6475593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089998820"/>
      </c:catAx>
      <c:valAx>
        <c:axId val="1089998820"/>
        <c:scaling>
          <c:orientation val="minMax"/>
        </c:scaling>
        <c:delete val="0"/>
        <c:axPos val="l"/>
        <c:tickLblPos val="nextTo"/>
        <c:spPr>
          <a:ln>
            <a:noFill/>
          </a:ln>
        </c:spPr>
        <c:crossAx val="647559327"/>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'01-01-24'!$B$11:$B$24</c:f>
            </c:strRef>
          </c:cat>
          <c:val>
            <c:numRef>
              <c:f>'01-01-24'!$D$11:$D$25</c:f>
              <c:numCache/>
            </c:numRef>
          </c:val>
        </c:ser>
        <c:axId val="1907646775"/>
        <c:axId val="203742693"/>
      </c:barChart>
      <c:lineChart>
        <c:varyColors val="0"/>
        <c:ser>
          <c:idx val="1"/>
          <c:order val="1"/>
          <c:tx>
            <c:v>ENERGIES Horaires (KWH)</c:v>
          </c:tx>
          <c:spPr>
            <a:ln cmpd="sng" w="76200">
              <a:solidFill>
                <a:srgbClr val="0070C0">
                  <a:alpha val="100000"/>
                </a:srgbClr>
              </a:solidFill>
            </a:ln>
          </c:spPr>
          <c:marker>
            <c:symbol val="none"/>
          </c:marker>
          <c:cat>
            <c:strRef>
              <c:f>'01-01-24'!$B$11:$B$24</c:f>
            </c:strRef>
          </c:cat>
          <c:val>
            <c:numRef>
              <c:f>'01-01-24'!$E$11:$E$25</c:f>
              <c:numCache/>
            </c:numRef>
          </c:val>
          <c:smooth val="0"/>
        </c:ser>
        <c:axId val="1907646775"/>
        <c:axId val="203742693"/>
      </c:lineChart>
      <c:catAx>
        <c:axId val="1907646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203742693"/>
      </c:catAx>
      <c:valAx>
        <c:axId val="20374269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907646775"/>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'01-01-24'!$B$76:$B$105</c:f>
            </c:strRef>
          </c:cat>
          <c:val>
            <c:numRef>
              <c:f>'01-01-24'!$E$76:$E$105</c:f>
              <c:numCache/>
            </c:numRef>
          </c:val>
        </c:ser>
        <c:axId val="519283665"/>
        <c:axId val="458587980"/>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'01-01-24'!$B$76:$B$105</c:f>
            </c:strRef>
          </c:cat>
          <c:val>
            <c:numRef>
              <c:f>'01-01-24'!$D$76:$D$101</c:f>
              <c:numCache/>
            </c:numRef>
          </c:val>
          <c:smooth val="0"/>
        </c:ser>
        <c:axId val="519283665"/>
        <c:axId val="458587980"/>
      </c:lineChart>
      <c:catAx>
        <c:axId val="5192836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458587980"/>
      </c:catAx>
      <c:valAx>
        <c:axId val="4585879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519283665"/>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'01-01-24'!$A$112:$A$139</c:f>
            </c:strRef>
          </c:cat>
          <c:val>
            <c:numRef>
              <c:f>'01-01-24'!$C$112:$C$139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'01-01-24'!$A$112:$A$139</c:f>
            </c:strRef>
          </c:cat>
          <c:val>
            <c:numRef>
              <c:f>'01-01-24'!$G$112:$G$140</c:f>
              <c:numCache/>
            </c:numRef>
          </c:val>
        </c:ser>
        <c:axId val="1494108439"/>
        <c:axId val="662969502"/>
      </c:barChart>
      <c:catAx>
        <c:axId val="1494108439"/>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662969502"/>
      </c:catAx>
      <c:valAx>
        <c:axId val="662969502"/>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494108439"/>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'01-01-24'!$A$112:$A$141</c:f>
            </c:strRef>
          </c:cat>
          <c:val>
            <c:numRef>
              <c:f>'01-01-24'!$D$112:$D$141</c:f>
              <c:numCache/>
            </c:numRef>
          </c:val>
        </c:ser>
        <c:ser>
          <c:idx val="1"/>
          <c:order val="1"/>
          <c:tx>
            <c:v> Énergie  Journaliere Compteur (kWh)  JANVIER 24</c:v>
          </c:tx>
          <c:spPr>
            <a:solidFill>
              <a:schemeClr val="accent2"/>
            </a:solidFill>
            <a:ln cmpd="sng">
              <a:solidFill>
                <a:srgbClr val="000000"/>
              </a:solidFill>
            </a:ln>
          </c:spPr>
          <c:cat>
            <c:strRef>
              <c:f>'01-01-24'!$A$112:$A$141</c:f>
            </c:strRef>
          </c:cat>
          <c:val>
            <c:numRef>
              <c:f>'01-01-24'!$H$112:$H$141</c:f>
              <c:numCache/>
            </c:numRef>
          </c:val>
        </c:ser>
        <c:axId val="829355520"/>
        <c:axId val="2116460446"/>
      </c:barChart>
      <c:catAx>
        <c:axId val="8293555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2116460446"/>
      </c:catAx>
      <c:valAx>
        <c:axId val="2116460446"/>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829355520"/>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'01-01-24'!$K$44:$K$73</c:f>
            </c:strRef>
          </c:cat>
          <c:val>
            <c:numRef>
              <c:f>'01-01-24'!$M$44:$M$73</c:f>
              <c:numCache/>
            </c:numRef>
          </c:val>
          <c:smooth val="0"/>
        </c:ser>
        <c:axId val="1665529384"/>
        <c:axId val="387715066"/>
      </c:lineChart>
      <c:catAx>
        <c:axId val="16655293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387715066"/>
      </c:catAx>
      <c:valAx>
        <c:axId val="387715066"/>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1665529384"/>
      </c:valAx>
    </c:plotArea>
    <c:plotVisOnly val="1"/>
  </c:chart>
  <c:spPr>
    <a:solidFill>
      <a:schemeClr val="dk1"/>
    </a:solidFill>
  </c:spPr>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715794933"/>
        <c:axId val="1724470399"/>
      </c:lineChart>
      <c:catAx>
        <c:axId val="7157949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724470399"/>
      </c:catAx>
      <c:valAx>
        <c:axId val="1724470399"/>
        <c:scaling>
          <c:orientation val="minMax"/>
        </c:scaling>
        <c:delete val="0"/>
        <c:axPos val="l"/>
        <c:tickLblPos val="nextTo"/>
        <c:spPr>
          <a:ln>
            <a:noFill/>
          </a:ln>
        </c:spPr>
        <c:crossAx val="715794933"/>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000000"/>
                </a:solidFill>
                <a:latin typeface="+mn-lt"/>
              </a:defRPr>
            </a:pPr>
            <a:r>
              <a:rPr b="1" i="0" sz="1600">
                <a:solidFill>
                  <a:srgbClr val="000000"/>
                </a:solidFill>
                <a:latin typeface="+mn-lt"/>
              </a:rPr>
              <a:t>Diagramme de Comparaison des Energies 2022-2023</a:t>
            </a:r>
          </a:p>
        </c:rich>
      </c:tx>
      <c:layout>
        <c:manualLayout>
          <c:xMode val="edge"/>
          <c:yMode val="edge"/>
          <c:x val="0.11983879479467162"/>
          <c:y val="0.02028401345559465"/>
        </c:manualLayout>
      </c:layout>
      <c:overlay val="0"/>
    </c:title>
    <c:plotArea>
      <c:layout/>
      <c:barChart>
        <c:barDir val="col"/>
        <c:ser>
          <c:idx val="0"/>
          <c:order val="0"/>
          <c:spPr>
            <a:solidFill>
              <a:schemeClr val="accent1"/>
            </a:solidFill>
            <a:ln cmpd="sng">
              <a:solidFill>
                <a:srgbClr val="000000"/>
              </a:solidFill>
            </a:ln>
          </c:spPr>
          <c:cat>
            <c:strRef>
              <c:f>'RAPPORT ANNUEL 2023'!$A$38:$A$49</c:f>
            </c:strRef>
          </c:cat>
          <c:val>
            <c:numRef>
              <c:f>'RAPPORT ANNUEL 2023'!$B$38:$B$49</c:f>
              <c:numCache/>
            </c:numRef>
          </c:val>
        </c:ser>
        <c:ser>
          <c:idx val="1"/>
          <c:order val="1"/>
          <c:spPr>
            <a:solidFill>
              <a:schemeClr val="accent2"/>
            </a:solidFill>
            <a:ln cmpd="sng">
              <a:solidFill>
                <a:srgbClr val="000000"/>
              </a:solidFill>
            </a:ln>
          </c:spPr>
          <c:cat>
            <c:strRef>
              <c:f>'RAPPORT ANNUEL 2023'!$A$38:$A$49</c:f>
            </c:strRef>
          </c:cat>
          <c:val>
            <c:numRef>
              <c:f>'RAPPORT ANNUEL 2023'!$I$38:$I$49</c:f>
              <c:numCache/>
            </c:numRef>
          </c:val>
        </c:ser>
        <c:axId val="953266895"/>
        <c:axId val="833507975"/>
      </c:barChart>
      <c:catAx>
        <c:axId val="9532668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500">
                <a:solidFill>
                  <a:schemeClr val="lt1"/>
                </a:solidFill>
                <a:latin typeface="+mn-lt"/>
              </a:defRPr>
            </a:pPr>
          </a:p>
        </c:txPr>
        <c:crossAx val="833507975"/>
      </c:catAx>
      <c:valAx>
        <c:axId val="83350797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953266895"/>
      </c:valAx>
    </c:plotArea>
    <c:legend>
      <c:legendPos val="b"/>
      <c:layout>
        <c:manualLayout>
          <c:xMode val="edge"/>
          <c:yMode val="edge"/>
          <c:x val="0.04986702700400173"/>
          <c:y val="0.8233249118297591"/>
        </c:manualLayout>
      </c:layout>
      <c:overlay val="0"/>
      <c:txPr>
        <a:bodyPr/>
        <a:lstStyle/>
        <a:p>
          <a:pPr lvl="0">
            <a:defRPr b="0" i="0" sz="3000">
              <a:solidFill>
                <a:schemeClr val="lt1"/>
              </a:solidFill>
              <a:latin typeface="+mn-lt"/>
            </a:defRPr>
          </a:pPr>
        </a:p>
      </c:txPr>
    </c:legend>
    <c:plotVisOnly val="1"/>
  </c:chart>
  <c:spPr>
    <a:solidFill>
      <a:schemeClr val="dk1"/>
    </a:solidFill>
  </c:spPr>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'02-01-24'!$C$31:$C$69</c:f>
            </c:strRef>
          </c:cat>
          <c:val>
            <c:numRef>
              <c:f>'02-01-24'!$H$31:$H$69</c:f>
              <c:numCache/>
            </c:numRef>
          </c:val>
        </c:ser>
        <c:ser>
          <c:idx val="1"/>
          <c:order val="1"/>
          <c:tx>
            <c:strRef>
              <c:f>'02-01-24'!$I$30</c:f>
            </c:strRef>
          </c:tx>
          <c:cat>
            <c:strRef>
              <c:f>'02-01-24'!$C$31:$C$69</c:f>
            </c:strRef>
          </c:cat>
          <c:val>
            <c:numRef>
              <c:f>'02-01-24'!$I$31:$I$69</c:f>
              <c:numCache/>
            </c:numRef>
          </c:val>
        </c:ser>
        <c:overlap val="100"/>
        <c:axId val="228460406"/>
        <c:axId val="1642653800"/>
      </c:barChart>
      <c:catAx>
        <c:axId val="228460406"/>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1642653800"/>
      </c:catAx>
      <c:valAx>
        <c:axId val="1642653800"/>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228460406"/>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'02-01-24'!$B$11:$B$24</c:f>
            </c:strRef>
          </c:cat>
          <c:val>
            <c:numRef>
              <c:f>'02-01-24'!$D$11:$D$25</c:f>
              <c:numCache/>
            </c:numRef>
          </c:val>
        </c:ser>
        <c:axId val="676189484"/>
        <c:axId val="1747587102"/>
      </c:barChart>
      <c:lineChart>
        <c:varyColors val="0"/>
        <c:ser>
          <c:idx val="1"/>
          <c:order val="1"/>
          <c:tx>
            <c:v>ENERGIES Horaires (KWH)</c:v>
          </c:tx>
          <c:spPr>
            <a:ln cmpd="sng" w="76200">
              <a:solidFill>
                <a:srgbClr val="0070C0">
                  <a:alpha val="100000"/>
                </a:srgbClr>
              </a:solidFill>
            </a:ln>
          </c:spPr>
          <c:marker>
            <c:symbol val="none"/>
          </c:marker>
          <c:cat>
            <c:strRef>
              <c:f>'02-01-24'!$B$11:$B$24</c:f>
            </c:strRef>
          </c:cat>
          <c:val>
            <c:numRef>
              <c:f>'02-01-24'!$E$11:$E$25</c:f>
              <c:numCache/>
            </c:numRef>
          </c:val>
          <c:smooth val="0"/>
        </c:ser>
        <c:axId val="676189484"/>
        <c:axId val="1747587102"/>
      </c:lineChart>
      <c:catAx>
        <c:axId val="6761894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1747587102"/>
      </c:catAx>
      <c:valAx>
        <c:axId val="174758710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676189484"/>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'02-01-24'!$B$76:$B$105</c:f>
            </c:strRef>
          </c:cat>
          <c:val>
            <c:numRef>
              <c:f>'02-01-24'!$E$76:$E$105</c:f>
              <c:numCache/>
            </c:numRef>
          </c:val>
        </c:ser>
        <c:axId val="1530206417"/>
        <c:axId val="92022457"/>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'02-01-24'!$B$76:$B$105</c:f>
            </c:strRef>
          </c:cat>
          <c:val>
            <c:numRef>
              <c:f>'02-01-24'!$D$76:$D$101</c:f>
              <c:numCache/>
            </c:numRef>
          </c:val>
          <c:smooth val="0"/>
        </c:ser>
        <c:axId val="1530206417"/>
        <c:axId val="92022457"/>
      </c:lineChart>
      <c:catAx>
        <c:axId val="15302064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92022457"/>
      </c:catAx>
      <c:valAx>
        <c:axId val="920224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530206417"/>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'02-01-24'!$A$112:$A$139</c:f>
            </c:strRef>
          </c:cat>
          <c:val>
            <c:numRef>
              <c:f>'02-01-24'!$C$112:$C$139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'02-01-24'!$A$112:$A$139</c:f>
            </c:strRef>
          </c:cat>
          <c:val>
            <c:numRef>
              <c:f>'02-01-24'!$G$112:$G$140</c:f>
              <c:numCache/>
            </c:numRef>
          </c:val>
        </c:ser>
        <c:axId val="475285860"/>
        <c:axId val="943240415"/>
      </c:barChart>
      <c:catAx>
        <c:axId val="475285860"/>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943240415"/>
      </c:catAx>
      <c:valAx>
        <c:axId val="943240415"/>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475285860"/>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'02-01-24'!$A$112:$A$141</c:f>
            </c:strRef>
          </c:cat>
          <c:val>
            <c:numRef>
              <c:f>'02-01-24'!$D$112:$D$141</c:f>
              <c:numCache/>
            </c:numRef>
          </c:val>
        </c:ser>
        <c:ser>
          <c:idx val="1"/>
          <c:order val="1"/>
          <c:tx>
            <c:v> Énergie  Journaliere Compteur (kWh)  JANVIER 24</c:v>
          </c:tx>
          <c:spPr>
            <a:solidFill>
              <a:schemeClr val="accent2"/>
            </a:solidFill>
            <a:ln cmpd="sng">
              <a:solidFill>
                <a:srgbClr val="000000"/>
              </a:solidFill>
            </a:ln>
          </c:spPr>
          <c:cat>
            <c:strRef>
              <c:f>'02-01-24'!$A$112:$A$141</c:f>
            </c:strRef>
          </c:cat>
          <c:val>
            <c:numRef>
              <c:f>'02-01-24'!$H$112:$H$141</c:f>
              <c:numCache/>
            </c:numRef>
          </c:val>
        </c:ser>
        <c:axId val="411798317"/>
        <c:axId val="198619998"/>
      </c:barChart>
      <c:catAx>
        <c:axId val="4117983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98619998"/>
      </c:catAx>
      <c:valAx>
        <c:axId val="198619998"/>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411798317"/>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'02-01-24'!$K$44:$K$73</c:f>
            </c:strRef>
          </c:cat>
          <c:val>
            <c:numRef>
              <c:f>'02-01-24'!$M$44:$M$73</c:f>
              <c:numCache/>
            </c:numRef>
          </c:val>
          <c:smooth val="0"/>
        </c:ser>
        <c:ser>
          <c:idx val="1"/>
          <c:order val="1"/>
          <c:tx>
            <c:v>%PR de Reference mensuel</c:v>
          </c:tx>
          <c:spPr>
            <a:ln cmpd="sng" w="28575">
              <a:solidFill>
                <a:schemeClr val="accent3"/>
              </a:solidFill>
            </a:ln>
          </c:spPr>
          <c:marker>
            <c:symbol val="none"/>
          </c:marker>
          <c:cat>
            <c:strRef>
              <c:f>'02-01-24'!$K$44:$K$73</c:f>
            </c:strRef>
          </c:cat>
          <c:val>
            <c:numRef>
              <c:f>'02-01-24'!$N$45:$N$73</c:f>
              <c:numCache/>
            </c:numRef>
          </c:val>
          <c:smooth val="0"/>
        </c:ser>
        <c:axId val="1923652381"/>
        <c:axId val="418556132"/>
      </c:lineChart>
      <c:catAx>
        <c:axId val="1923652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418556132"/>
      </c:catAx>
      <c:valAx>
        <c:axId val="418556132"/>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1923652381"/>
      </c:valAx>
    </c:plotArea>
    <c:plotVisOnly val="1"/>
  </c:chart>
  <c:spPr>
    <a:solidFill>
      <a:schemeClr val="dk1"/>
    </a:solidFill>
  </c:spPr>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1953088859"/>
        <c:axId val="1568622991"/>
      </c:lineChart>
      <c:catAx>
        <c:axId val="19530888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568622991"/>
      </c:catAx>
      <c:valAx>
        <c:axId val="1568622991"/>
        <c:scaling>
          <c:orientation val="minMax"/>
        </c:scaling>
        <c:delete val="0"/>
        <c:axPos val="l"/>
        <c:tickLblPos val="nextTo"/>
        <c:spPr>
          <a:ln>
            <a:noFill/>
          </a:ln>
        </c:spPr>
        <c:crossAx val="1953088859"/>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'03-01-24'!$C$31:$C$69</c:f>
            </c:strRef>
          </c:cat>
          <c:val>
            <c:numRef>
              <c:f>'03-01-24'!$H$31:$H$69</c:f>
              <c:numCache/>
            </c:numRef>
          </c:val>
        </c:ser>
        <c:ser>
          <c:idx val="1"/>
          <c:order val="1"/>
          <c:tx>
            <c:strRef>
              <c:f>'03-01-24'!$I$30</c:f>
            </c:strRef>
          </c:tx>
          <c:cat>
            <c:strRef>
              <c:f>'03-01-24'!$C$31:$C$69</c:f>
            </c:strRef>
          </c:cat>
          <c:val>
            <c:numRef>
              <c:f>'03-01-24'!$I$31:$I$69</c:f>
              <c:numCache/>
            </c:numRef>
          </c:val>
        </c:ser>
        <c:overlap val="100"/>
        <c:axId val="1652340258"/>
        <c:axId val="1665134443"/>
      </c:barChart>
      <c:catAx>
        <c:axId val="1652340258"/>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1665134443"/>
      </c:catAx>
      <c:valAx>
        <c:axId val="1665134443"/>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1652340258"/>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'03-01-24'!$B$11:$B$24</c:f>
            </c:strRef>
          </c:cat>
          <c:val>
            <c:numRef>
              <c:f>'03-01-24'!$D$11:$D$25</c:f>
              <c:numCache/>
            </c:numRef>
          </c:val>
        </c:ser>
        <c:axId val="2063326121"/>
        <c:axId val="245601342"/>
      </c:barChart>
      <c:lineChart>
        <c:varyColors val="0"/>
        <c:ser>
          <c:idx val="1"/>
          <c:order val="1"/>
          <c:tx>
            <c:v>ENERGIES Horaires (KWH)</c:v>
          </c:tx>
          <c:spPr>
            <a:ln cmpd="sng" w="76200">
              <a:solidFill>
                <a:srgbClr val="0070C0">
                  <a:alpha val="100000"/>
                </a:srgbClr>
              </a:solidFill>
            </a:ln>
          </c:spPr>
          <c:marker>
            <c:symbol val="none"/>
          </c:marker>
          <c:cat>
            <c:strRef>
              <c:f>'03-01-24'!$B$11:$B$24</c:f>
            </c:strRef>
          </c:cat>
          <c:val>
            <c:numRef>
              <c:f>'03-01-24'!$E$11:$E$25</c:f>
              <c:numCache/>
            </c:numRef>
          </c:val>
          <c:smooth val="0"/>
        </c:ser>
        <c:axId val="2063326121"/>
        <c:axId val="245601342"/>
      </c:lineChart>
      <c:catAx>
        <c:axId val="20633261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245601342"/>
      </c:catAx>
      <c:valAx>
        <c:axId val="2456013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2063326121"/>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'03-01-24'!$B$76:$B$105</c:f>
            </c:strRef>
          </c:cat>
          <c:val>
            <c:numRef>
              <c:f>'03-01-24'!$E$76:$E$105</c:f>
              <c:numCache/>
            </c:numRef>
          </c:val>
        </c:ser>
        <c:axId val="653529851"/>
        <c:axId val="1866588427"/>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'03-01-24'!$B$76:$B$105</c:f>
            </c:strRef>
          </c:cat>
          <c:val>
            <c:numRef>
              <c:f>'03-01-24'!$D$76:$D$101</c:f>
              <c:numCache/>
            </c:numRef>
          </c:val>
          <c:smooth val="0"/>
        </c:ser>
        <c:axId val="653529851"/>
        <c:axId val="1866588427"/>
      </c:lineChart>
      <c:catAx>
        <c:axId val="6535298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1866588427"/>
      </c:catAx>
      <c:valAx>
        <c:axId val="186658842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653529851"/>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Diagramme de Comparaison des PR 2022-2023</a:t>
            </a:r>
          </a:p>
        </c:rich>
      </c:tx>
      <c:overlay val="0"/>
    </c:title>
    <c:plotArea>
      <c:layout/>
      <c:barChart>
        <c:barDir val="col"/>
        <c:ser>
          <c:idx val="0"/>
          <c:order val="0"/>
          <c:spPr>
            <a:solidFill>
              <a:schemeClr val="accent1"/>
            </a:solidFill>
            <a:ln cmpd="sng">
              <a:solidFill>
                <a:srgbClr val="000000"/>
              </a:solidFill>
            </a:ln>
          </c:spPr>
          <c:cat>
            <c:strRef>
              <c:f>'RAPPORT ANNUEL 2023'!$A$38:$A$49</c:f>
            </c:strRef>
          </c:cat>
          <c:val>
            <c:numRef>
              <c:f>'RAPPORT ANNUEL 2023'!$C$38:$C$49</c:f>
              <c:numCache/>
            </c:numRef>
          </c:val>
        </c:ser>
        <c:ser>
          <c:idx val="1"/>
          <c:order val="1"/>
          <c:spPr>
            <a:solidFill>
              <a:schemeClr val="accent2"/>
            </a:solidFill>
            <a:ln cmpd="sng">
              <a:solidFill>
                <a:srgbClr val="000000"/>
              </a:solidFill>
            </a:ln>
          </c:spPr>
          <c:cat>
            <c:strRef>
              <c:f>'RAPPORT ANNUEL 2023'!$A$38:$A$49</c:f>
            </c:strRef>
          </c:cat>
          <c:val>
            <c:numRef>
              <c:f>'RAPPORT ANNUEL 2023'!$J$38:$J$49</c:f>
              <c:numCache/>
            </c:numRef>
          </c:val>
        </c:ser>
        <c:axId val="1881987676"/>
        <c:axId val="1262802779"/>
      </c:barChart>
      <c:catAx>
        <c:axId val="1881987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500">
                <a:solidFill>
                  <a:schemeClr val="lt1"/>
                </a:solidFill>
                <a:latin typeface="+mn-lt"/>
              </a:defRPr>
            </a:pPr>
          </a:p>
        </c:txPr>
        <c:crossAx val="1262802779"/>
      </c:catAx>
      <c:valAx>
        <c:axId val="126280277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881987676"/>
      </c:valAx>
    </c:plotArea>
    <c:legend>
      <c:legendPos val="b"/>
      <c:overlay val="0"/>
      <c:txPr>
        <a:bodyPr/>
        <a:lstStyle/>
        <a:p>
          <a:pPr lvl="0">
            <a:defRPr b="0" i="0" sz="3000">
              <a:solidFill>
                <a:schemeClr val="lt1"/>
              </a:solidFill>
              <a:latin typeface="+mn-lt"/>
            </a:defRPr>
          </a:pPr>
        </a:p>
      </c:txPr>
    </c:legend>
    <c:plotVisOnly val="1"/>
  </c:chart>
  <c:spPr>
    <a:solidFill>
      <a:schemeClr val="dk1"/>
    </a:solidFill>
  </c:spPr>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'03-01-24'!$A$112:$A$139</c:f>
            </c:strRef>
          </c:cat>
          <c:val>
            <c:numRef>
              <c:f>'03-01-24'!$C$112:$C$139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'03-01-24'!$A$112:$A$139</c:f>
            </c:strRef>
          </c:cat>
          <c:val>
            <c:numRef>
              <c:f>'03-01-24'!$G$112:$G$140</c:f>
              <c:numCache/>
            </c:numRef>
          </c:val>
        </c:ser>
        <c:axId val="75275295"/>
        <c:axId val="507807804"/>
      </c:barChart>
      <c:catAx>
        <c:axId val="75275295"/>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507807804"/>
      </c:catAx>
      <c:valAx>
        <c:axId val="507807804"/>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75275295"/>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'03-01-24'!$A$112:$A$141</c:f>
            </c:strRef>
          </c:cat>
          <c:val>
            <c:numRef>
              <c:f>'03-01-24'!$D$112:$D$141</c:f>
              <c:numCache/>
            </c:numRef>
          </c:val>
        </c:ser>
        <c:ser>
          <c:idx val="1"/>
          <c:order val="1"/>
          <c:tx>
            <c:v> Énergie  Journaliere Compteur (kWh)  JANVIER 24</c:v>
          </c:tx>
          <c:spPr>
            <a:solidFill>
              <a:schemeClr val="accent2"/>
            </a:solidFill>
            <a:ln cmpd="sng">
              <a:solidFill>
                <a:srgbClr val="000000"/>
              </a:solidFill>
            </a:ln>
          </c:spPr>
          <c:cat>
            <c:strRef>
              <c:f>'03-01-24'!$A$112:$A$141</c:f>
            </c:strRef>
          </c:cat>
          <c:val>
            <c:numRef>
              <c:f>'03-01-24'!$H$112:$H$141</c:f>
              <c:numCache/>
            </c:numRef>
          </c:val>
        </c:ser>
        <c:axId val="1943008756"/>
        <c:axId val="1247355636"/>
      </c:barChart>
      <c:catAx>
        <c:axId val="19430087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247355636"/>
      </c:catAx>
      <c:valAx>
        <c:axId val="1247355636"/>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943008756"/>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'03-01-24'!$K$44:$K$73</c:f>
            </c:strRef>
          </c:cat>
          <c:val>
            <c:numRef>
              <c:f>'03-01-24'!$M$44:$M$73</c:f>
              <c:numCache/>
            </c:numRef>
          </c:val>
          <c:smooth val="0"/>
        </c:ser>
        <c:ser>
          <c:idx val="1"/>
          <c:order val="1"/>
          <c:tx>
            <c:v>%PR de Reference mensuel</c:v>
          </c:tx>
          <c:spPr>
            <a:ln cmpd="sng" w="28575">
              <a:solidFill>
                <a:schemeClr val="accent3"/>
              </a:solidFill>
            </a:ln>
          </c:spPr>
          <c:marker>
            <c:symbol val="none"/>
          </c:marker>
          <c:cat>
            <c:strRef>
              <c:f>'03-01-24'!$K$44:$K$73</c:f>
            </c:strRef>
          </c:cat>
          <c:val>
            <c:numRef>
              <c:f>'03-01-24'!$N$45:$N$73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'03-01-24'!$K$44:$K$73</c:f>
            </c:strRef>
          </c:cat>
          <c:val>
            <c:numRef>
              <c:f>'03-01-24'!$L$46:$L$74</c:f>
              <c:numCache/>
            </c:numRef>
          </c:val>
          <c:smooth val="0"/>
        </c:ser>
        <c:axId val="857566557"/>
        <c:axId val="339858069"/>
      </c:lineChart>
      <c:catAx>
        <c:axId val="8575665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339858069"/>
      </c:catAx>
      <c:valAx>
        <c:axId val="339858069"/>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857566557"/>
      </c:valAx>
    </c:plotArea>
    <c:plotVisOnly val="1"/>
  </c:chart>
  <c:spPr>
    <a:solidFill>
      <a:schemeClr val="dk1"/>
    </a:solidFill>
  </c:spPr>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522384812"/>
        <c:axId val="730257425"/>
      </c:lineChart>
      <c:catAx>
        <c:axId val="5223848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730257425"/>
      </c:catAx>
      <c:valAx>
        <c:axId val="730257425"/>
        <c:scaling>
          <c:orientation val="minMax"/>
        </c:scaling>
        <c:delete val="0"/>
        <c:axPos val="l"/>
        <c:tickLblPos val="nextTo"/>
        <c:spPr>
          <a:ln>
            <a:noFill/>
          </a:ln>
        </c:spPr>
        <c:crossAx val="522384812"/>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'04-01-24'!$C$31:$C$69</c:f>
            </c:strRef>
          </c:cat>
          <c:val>
            <c:numRef>
              <c:f>'04-01-24'!$H$31:$H$69</c:f>
              <c:numCache/>
            </c:numRef>
          </c:val>
        </c:ser>
        <c:ser>
          <c:idx val="1"/>
          <c:order val="1"/>
          <c:tx>
            <c:strRef>
              <c:f>'04-01-24'!$I$30</c:f>
            </c:strRef>
          </c:tx>
          <c:cat>
            <c:strRef>
              <c:f>'04-01-24'!$C$31:$C$69</c:f>
            </c:strRef>
          </c:cat>
          <c:val>
            <c:numRef>
              <c:f>'04-01-24'!$I$31:$I$69</c:f>
              <c:numCache/>
            </c:numRef>
          </c:val>
        </c:ser>
        <c:overlap val="100"/>
        <c:axId val="382199884"/>
        <c:axId val="1910656676"/>
      </c:barChart>
      <c:catAx>
        <c:axId val="382199884"/>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1910656676"/>
      </c:catAx>
      <c:valAx>
        <c:axId val="1910656676"/>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382199884"/>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'04-01-24'!$B$11:$B$24</c:f>
            </c:strRef>
          </c:cat>
          <c:val>
            <c:numRef>
              <c:f>'04-01-24'!$D$11:$D$25</c:f>
              <c:numCache/>
            </c:numRef>
          </c:val>
        </c:ser>
        <c:axId val="511398834"/>
        <c:axId val="185618953"/>
      </c:barChart>
      <c:lineChart>
        <c:varyColors val="0"/>
        <c:ser>
          <c:idx val="1"/>
          <c:order val="1"/>
          <c:tx>
            <c:v>ENERGIES Horaires (KWH)</c:v>
          </c:tx>
          <c:spPr>
            <a:ln cmpd="sng" w="76200">
              <a:solidFill>
                <a:srgbClr val="0070C0">
                  <a:alpha val="100000"/>
                </a:srgbClr>
              </a:solidFill>
            </a:ln>
          </c:spPr>
          <c:marker>
            <c:symbol val="none"/>
          </c:marker>
          <c:cat>
            <c:strRef>
              <c:f>'04-01-24'!$B$11:$B$24</c:f>
            </c:strRef>
          </c:cat>
          <c:val>
            <c:numRef>
              <c:f>'04-01-24'!$E$11:$E$25</c:f>
              <c:numCache/>
            </c:numRef>
          </c:val>
          <c:smooth val="0"/>
        </c:ser>
        <c:axId val="511398834"/>
        <c:axId val="185618953"/>
      </c:lineChart>
      <c:catAx>
        <c:axId val="5113988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185618953"/>
      </c:catAx>
      <c:valAx>
        <c:axId val="18561895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511398834"/>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'04-01-24'!$B$76:$B$105</c:f>
            </c:strRef>
          </c:cat>
          <c:val>
            <c:numRef>
              <c:f>'04-01-24'!$E$76:$E$105</c:f>
              <c:numCache/>
            </c:numRef>
          </c:val>
        </c:ser>
        <c:axId val="125590236"/>
        <c:axId val="613587039"/>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'04-01-24'!$B$76:$B$105</c:f>
            </c:strRef>
          </c:cat>
          <c:val>
            <c:numRef>
              <c:f>'04-01-24'!$D$76:$D$101</c:f>
              <c:numCache/>
            </c:numRef>
          </c:val>
          <c:smooth val="0"/>
        </c:ser>
        <c:axId val="125590236"/>
        <c:axId val="613587039"/>
      </c:lineChart>
      <c:catAx>
        <c:axId val="1255902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613587039"/>
      </c:catAx>
      <c:valAx>
        <c:axId val="61358703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25590236"/>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'04-01-24'!$A$112:$A$139</c:f>
            </c:strRef>
          </c:cat>
          <c:val>
            <c:numRef>
              <c:f>'04-01-24'!$C$112:$C$139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'04-01-24'!$A$112:$A$139</c:f>
            </c:strRef>
          </c:cat>
          <c:val>
            <c:numRef>
              <c:f>'04-01-24'!$G$112:$G$140</c:f>
              <c:numCache/>
            </c:numRef>
          </c:val>
        </c:ser>
        <c:axId val="1384378567"/>
        <c:axId val="562591021"/>
      </c:barChart>
      <c:catAx>
        <c:axId val="1384378567"/>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562591021"/>
      </c:catAx>
      <c:valAx>
        <c:axId val="562591021"/>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384378567"/>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'04-01-24'!$A$112:$A$141</c:f>
            </c:strRef>
          </c:cat>
          <c:val>
            <c:numRef>
              <c:f>'04-01-24'!$D$112:$D$141</c:f>
              <c:numCache/>
            </c:numRef>
          </c:val>
        </c:ser>
        <c:ser>
          <c:idx val="1"/>
          <c:order val="1"/>
          <c:tx>
            <c:v> Énergie  Journaliere Compteur (kWh)  JANVIER 24</c:v>
          </c:tx>
          <c:spPr>
            <a:solidFill>
              <a:schemeClr val="accent2"/>
            </a:solidFill>
            <a:ln cmpd="sng">
              <a:solidFill>
                <a:srgbClr val="000000"/>
              </a:solidFill>
            </a:ln>
          </c:spPr>
          <c:cat>
            <c:strRef>
              <c:f>'04-01-24'!$A$112:$A$141</c:f>
            </c:strRef>
          </c:cat>
          <c:val>
            <c:numRef>
              <c:f>'04-01-24'!$H$112:$H$141</c:f>
              <c:numCache/>
            </c:numRef>
          </c:val>
        </c:ser>
        <c:axId val="1917855150"/>
        <c:axId val="92941074"/>
      </c:barChart>
      <c:catAx>
        <c:axId val="19178551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92941074"/>
      </c:catAx>
      <c:valAx>
        <c:axId val="92941074"/>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917855150"/>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'04-01-24'!$K$44:$K$73</c:f>
            </c:strRef>
          </c:cat>
          <c:val>
            <c:numRef>
              <c:f>'04-01-24'!$M$44:$M$73</c:f>
              <c:numCache/>
            </c:numRef>
          </c:val>
          <c:smooth val="0"/>
        </c:ser>
        <c:ser>
          <c:idx val="1"/>
          <c:order val="1"/>
          <c:tx>
            <c:v>%PR de Reference mensuel</c:v>
          </c:tx>
          <c:spPr>
            <a:ln cmpd="sng" w="28575">
              <a:solidFill>
                <a:schemeClr val="accent3"/>
              </a:solidFill>
            </a:ln>
          </c:spPr>
          <c:marker>
            <c:symbol val="none"/>
          </c:marker>
          <c:cat>
            <c:strRef>
              <c:f>'04-01-24'!$K$44:$K$73</c:f>
            </c:strRef>
          </c:cat>
          <c:val>
            <c:numRef>
              <c:f>'04-01-24'!$N$45:$N$73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'04-01-24'!$K$44:$K$73</c:f>
            </c:strRef>
          </c:cat>
          <c:val>
            <c:numRef>
              <c:f>'04-01-24'!$L$46:$L$74</c:f>
              <c:numCache/>
            </c:numRef>
          </c:val>
          <c:smooth val="0"/>
        </c:ser>
        <c:axId val="1509083556"/>
        <c:axId val="288333511"/>
      </c:lineChart>
      <c:catAx>
        <c:axId val="15090835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288333511"/>
      </c:catAx>
      <c:valAx>
        <c:axId val="288333511"/>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1509083556"/>
      </c:valAx>
    </c:plotArea>
    <c:plotVisOnly val="1"/>
  </c:chart>
  <c:spPr>
    <a:solidFill>
      <a:schemeClr val="dk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Diagramme de Comparaison des KD 2022-2023</a:t>
            </a:r>
          </a:p>
        </c:rich>
      </c:tx>
      <c:overlay val="0"/>
    </c:title>
    <c:plotArea>
      <c:layout/>
      <c:barChart>
        <c:barDir val="col"/>
        <c:ser>
          <c:idx val="0"/>
          <c:order val="0"/>
          <c:spPr>
            <a:solidFill>
              <a:schemeClr val="accent1"/>
            </a:solidFill>
            <a:ln cmpd="sng">
              <a:solidFill>
                <a:srgbClr val="000000"/>
              </a:solidFill>
            </a:ln>
          </c:spPr>
          <c:cat>
            <c:strRef>
              <c:f>'RAPPORT ANNUEL 2023'!$A$38:$A$49</c:f>
            </c:strRef>
          </c:cat>
          <c:val>
            <c:numRef>
              <c:f>'RAPPORT ANNUEL 2023'!$D$38:$D$49</c:f>
              <c:numCache/>
            </c:numRef>
          </c:val>
        </c:ser>
        <c:ser>
          <c:idx val="1"/>
          <c:order val="1"/>
          <c:spPr>
            <a:solidFill>
              <a:schemeClr val="accent2"/>
            </a:solidFill>
            <a:ln cmpd="sng">
              <a:solidFill>
                <a:srgbClr val="000000"/>
              </a:solidFill>
            </a:ln>
          </c:spPr>
          <c:cat>
            <c:strRef>
              <c:f>'RAPPORT ANNUEL 2023'!$A$38:$A$49</c:f>
            </c:strRef>
          </c:cat>
          <c:val>
            <c:numRef>
              <c:f>'RAPPORT ANNUEL 2023'!$K$38:$K$49</c:f>
              <c:numCache/>
            </c:numRef>
          </c:val>
        </c:ser>
        <c:axId val="1683712409"/>
        <c:axId val="1380936789"/>
      </c:barChart>
      <c:catAx>
        <c:axId val="16837124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380936789"/>
      </c:catAx>
      <c:valAx>
        <c:axId val="1380936789"/>
        <c:scaling>
          <c:orientation val="minMax"/>
          <c:max val="1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683712409"/>
      </c:valAx>
    </c:plotArea>
    <c:legend>
      <c:legendPos val="b"/>
      <c:overlay val="0"/>
      <c:txPr>
        <a:bodyPr/>
        <a:lstStyle/>
        <a:p>
          <a:pPr lvl="0">
            <a:defRPr b="0" i="0" sz="900">
              <a:solidFill>
                <a:schemeClr val="lt1"/>
              </a:solidFill>
              <a:latin typeface="+mn-lt"/>
            </a:defRPr>
          </a:pPr>
        </a:p>
      </c:txPr>
    </c:legend>
    <c:plotVisOnly val="1"/>
  </c:chart>
  <c:spPr>
    <a:solidFill>
      <a:schemeClr val="dk1"/>
    </a:solidFill>
  </c:spPr>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1830794324"/>
        <c:axId val="1133747999"/>
      </c:lineChart>
      <c:catAx>
        <c:axId val="1830794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133747999"/>
      </c:catAx>
      <c:valAx>
        <c:axId val="1133747999"/>
        <c:scaling>
          <c:orientation val="minMax"/>
        </c:scaling>
        <c:delete val="0"/>
        <c:axPos val="l"/>
        <c:tickLblPos val="nextTo"/>
        <c:spPr>
          <a:ln>
            <a:noFill/>
          </a:ln>
        </c:spPr>
        <c:crossAx val="1830794324"/>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'05-01-24'!$C$31:$C$69</c:f>
            </c:strRef>
          </c:cat>
          <c:val>
            <c:numRef>
              <c:f>'05-01-24'!$H$31:$H$69</c:f>
              <c:numCache/>
            </c:numRef>
          </c:val>
        </c:ser>
        <c:ser>
          <c:idx val="1"/>
          <c:order val="1"/>
          <c:tx>
            <c:strRef>
              <c:f>'05-01-24'!$I$30</c:f>
            </c:strRef>
          </c:tx>
          <c:cat>
            <c:strRef>
              <c:f>'05-01-24'!$C$31:$C$69</c:f>
            </c:strRef>
          </c:cat>
          <c:val>
            <c:numRef>
              <c:f>'05-01-24'!$I$31:$I$69</c:f>
              <c:numCache/>
            </c:numRef>
          </c:val>
        </c:ser>
        <c:overlap val="100"/>
        <c:axId val="882338879"/>
        <c:axId val="1554045079"/>
      </c:barChart>
      <c:catAx>
        <c:axId val="882338879"/>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1554045079"/>
      </c:catAx>
      <c:valAx>
        <c:axId val="1554045079"/>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882338879"/>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'05-01-24'!$B$11:$B$24</c:f>
            </c:strRef>
          </c:cat>
          <c:val>
            <c:numRef>
              <c:f>'05-01-24'!$D$11:$D$25</c:f>
              <c:numCache/>
            </c:numRef>
          </c:val>
        </c:ser>
        <c:axId val="631688194"/>
        <c:axId val="294735989"/>
      </c:barChart>
      <c:lineChart>
        <c:varyColors val="0"/>
        <c:ser>
          <c:idx val="1"/>
          <c:order val="1"/>
          <c:tx>
            <c:v>ENERGIES Horaires (KWH)</c:v>
          </c:tx>
          <c:spPr>
            <a:ln cmpd="sng" w="76200">
              <a:solidFill>
                <a:srgbClr val="0070C0">
                  <a:alpha val="100000"/>
                </a:srgbClr>
              </a:solidFill>
            </a:ln>
          </c:spPr>
          <c:marker>
            <c:symbol val="none"/>
          </c:marker>
          <c:cat>
            <c:strRef>
              <c:f>'05-01-24'!$B$11:$B$24</c:f>
            </c:strRef>
          </c:cat>
          <c:val>
            <c:numRef>
              <c:f>'05-01-24'!$E$11:$E$25</c:f>
              <c:numCache/>
            </c:numRef>
          </c:val>
          <c:smooth val="0"/>
        </c:ser>
        <c:axId val="631688194"/>
        <c:axId val="294735989"/>
      </c:lineChart>
      <c:catAx>
        <c:axId val="6316881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294735989"/>
      </c:catAx>
      <c:valAx>
        <c:axId val="29473598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631688194"/>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'05-01-24'!$B$76:$B$105</c:f>
            </c:strRef>
          </c:cat>
          <c:val>
            <c:numRef>
              <c:f>'05-01-24'!$E$76:$E$105</c:f>
              <c:numCache/>
            </c:numRef>
          </c:val>
        </c:ser>
        <c:axId val="1770415342"/>
        <c:axId val="1217471329"/>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'05-01-24'!$B$76:$B$105</c:f>
            </c:strRef>
          </c:cat>
          <c:val>
            <c:numRef>
              <c:f>'05-01-24'!$D$76:$D$101</c:f>
              <c:numCache/>
            </c:numRef>
          </c:val>
          <c:smooth val="0"/>
        </c:ser>
        <c:axId val="1770415342"/>
        <c:axId val="1217471329"/>
      </c:lineChart>
      <c:catAx>
        <c:axId val="17704153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1217471329"/>
      </c:catAx>
      <c:valAx>
        <c:axId val="12174713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770415342"/>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'05-01-24'!$A$112:$A$139</c:f>
            </c:strRef>
          </c:cat>
          <c:val>
            <c:numRef>
              <c:f>'05-01-24'!$C$112:$C$139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'05-01-24'!$A$112:$A$139</c:f>
            </c:strRef>
          </c:cat>
          <c:val>
            <c:numRef>
              <c:f>'05-01-24'!$G$112:$G$140</c:f>
              <c:numCache/>
            </c:numRef>
          </c:val>
        </c:ser>
        <c:axId val="1922177279"/>
        <c:axId val="1358438529"/>
      </c:barChart>
      <c:catAx>
        <c:axId val="1922177279"/>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358438529"/>
      </c:catAx>
      <c:valAx>
        <c:axId val="1358438529"/>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922177279"/>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'05-01-24'!$A$112:$A$141</c:f>
            </c:strRef>
          </c:cat>
          <c:val>
            <c:numRef>
              <c:f>'05-01-24'!$D$112:$D$141</c:f>
              <c:numCache/>
            </c:numRef>
          </c:val>
        </c:ser>
        <c:ser>
          <c:idx val="1"/>
          <c:order val="1"/>
          <c:tx>
            <c:v> Énergie  Journaliere Compteur (kWh)  JANVIER 24</c:v>
          </c:tx>
          <c:spPr>
            <a:solidFill>
              <a:schemeClr val="accent2"/>
            </a:solidFill>
            <a:ln cmpd="sng">
              <a:solidFill>
                <a:srgbClr val="000000"/>
              </a:solidFill>
            </a:ln>
          </c:spPr>
          <c:cat>
            <c:strRef>
              <c:f>'05-01-24'!$A$112:$A$141</c:f>
            </c:strRef>
          </c:cat>
          <c:val>
            <c:numRef>
              <c:f>'05-01-24'!$H$112:$H$141</c:f>
              <c:numCache/>
            </c:numRef>
          </c:val>
        </c:ser>
        <c:axId val="707602163"/>
        <c:axId val="145427012"/>
      </c:barChart>
      <c:catAx>
        <c:axId val="7076021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45427012"/>
      </c:catAx>
      <c:valAx>
        <c:axId val="145427012"/>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707602163"/>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'05-01-24'!$K$44:$K$73</c:f>
            </c:strRef>
          </c:cat>
          <c:val>
            <c:numRef>
              <c:f>'05-01-24'!$M$44:$M$73</c:f>
              <c:numCache/>
            </c:numRef>
          </c:val>
          <c:smooth val="0"/>
        </c:ser>
        <c:ser>
          <c:idx val="1"/>
          <c:order val="1"/>
          <c:tx>
            <c:v>%PR de Reference mensuel</c:v>
          </c:tx>
          <c:spPr>
            <a:ln cmpd="sng" w="28575">
              <a:solidFill>
                <a:schemeClr val="accent3"/>
              </a:solidFill>
            </a:ln>
          </c:spPr>
          <c:marker>
            <c:symbol val="none"/>
          </c:marker>
          <c:cat>
            <c:strRef>
              <c:f>'05-01-24'!$K$44:$K$73</c:f>
            </c:strRef>
          </c:cat>
          <c:val>
            <c:numRef>
              <c:f>'05-01-24'!$N$45:$N$73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'05-01-24'!$K$44:$K$73</c:f>
            </c:strRef>
          </c:cat>
          <c:val>
            <c:numRef>
              <c:f>'05-01-24'!$L$46:$L$74</c:f>
              <c:numCache/>
            </c:numRef>
          </c:val>
          <c:smooth val="0"/>
        </c:ser>
        <c:axId val="490180214"/>
        <c:axId val="517889825"/>
      </c:lineChart>
      <c:catAx>
        <c:axId val="4901802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517889825"/>
      </c:catAx>
      <c:valAx>
        <c:axId val="517889825"/>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490180214"/>
      </c:valAx>
    </c:plotArea>
    <c:plotVisOnly val="1"/>
  </c:chart>
  <c:spPr>
    <a:solidFill>
      <a:schemeClr val="dk1"/>
    </a:solidFill>
  </c:spPr>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808811290"/>
        <c:axId val="236976531"/>
      </c:lineChart>
      <c:catAx>
        <c:axId val="8088112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236976531"/>
      </c:catAx>
      <c:valAx>
        <c:axId val="236976531"/>
        <c:scaling>
          <c:orientation val="minMax"/>
        </c:scaling>
        <c:delete val="0"/>
        <c:axPos val="l"/>
        <c:tickLblPos val="nextTo"/>
        <c:spPr>
          <a:ln>
            <a:noFill/>
          </a:ln>
        </c:spPr>
        <c:crossAx val="808811290"/>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'06-01-24'!$C$31:$C$69</c:f>
            </c:strRef>
          </c:cat>
          <c:val>
            <c:numRef>
              <c:f>'06-01-24'!$H$31:$H$69</c:f>
              <c:numCache/>
            </c:numRef>
          </c:val>
        </c:ser>
        <c:ser>
          <c:idx val="1"/>
          <c:order val="1"/>
          <c:tx>
            <c:strRef>
              <c:f>'06-01-24'!$I$30</c:f>
            </c:strRef>
          </c:tx>
          <c:cat>
            <c:strRef>
              <c:f>'06-01-24'!$C$31:$C$69</c:f>
            </c:strRef>
          </c:cat>
          <c:val>
            <c:numRef>
              <c:f>'06-01-24'!$I$31:$I$69</c:f>
              <c:numCache/>
            </c:numRef>
          </c:val>
        </c:ser>
        <c:overlap val="100"/>
        <c:axId val="357095896"/>
        <c:axId val="570646269"/>
      </c:barChart>
      <c:catAx>
        <c:axId val="357095896"/>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570646269"/>
      </c:catAx>
      <c:valAx>
        <c:axId val="570646269"/>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357095896"/>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'06-01-24'!$B$11:$B$24</c:f>
            </c:strRef>
          </c:cat>
          <c:val>
            <c:numRef>
              <c:f>'06-01-24'!$D$11:$D$25</c:f>
              <c:numCache/>
            </c:numRef>
          </c:val>
        </c:ser>
        <c:axId val="1162721622"/>
        <c:axId val="2139224726"/>
      </c:barChart>
      <c:lineChart>
        <c:varyColors val="0"/>
        <c:ser>
          <c:idx val="1"/>
          <c:order val="1"/>
          <c:tx>
            <c:v>ENERGIES Horaires (KWH)</c:v>
          </c:tx>
          <c:spPr>
            <a:ln cmpd="sng" w="76200">
              <a:solidFill>
                <a:srgbClr val="0070C0">
                  <a:alpha val="100000"/>
                </a:srgbClr>
              </a:solidFill>
            </a:ln>
          </c:spPr>
          <c:marker>
            <c:symbol val="none"/>
          </c:marker>
          <c:cat>
            <c:strRef>
              <c:f>'06-01-24'!$B$11:$B$24</c:f>
            </c:strRef>
          </c:cat>
          <c:val>
            <c:numRef>
              <c:f>'06-01-24'!$E$11:$E$25</c:f>
              <c:numCache/>
            </c:numRef>
          </c:val>
          <c:smooth val="0"/>
        </c:ser>
        <c:axId val="1162721622"/>
        <c:axId val="2139224726"/>
      </c:lineChart>
      <c:catAx>
        <c:axId val="11627216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2139224726"/>
      </c:catAx>
      <c:valAx>
        <c:axId val="21392247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162721622"/>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rgbClr val="000000"/>
                </a:solidFill>
                <a:latin typeface="+mn-lt"/>
              </a:defRPr>
            </a:pPr>
            <a:r>
              <a:rPr b="1" i="0" sz="2400">
                <a:solidFill>
                  <a:srgbClr val="000000"/>
                </a:solidFill>
                <a:latin typeface="+mn-lt"/>
              </a:rPr>
              <a:t>Diagramme de Comparaison des irradiances et ensoleillement 2022-2023</a:t>
            </a:r>
          </a:p>
        </c:rich>
      </c:tx>
      <c:overlay val="0"/>
    </c:title>
    <c:plotArea>
      <c:layout/>
      <c:barChart>
        <c:barDir val="col"/>
        <c:ser>
          <c:idx val="0"/>
          <c:order val="0"/>
          <c:spPr>
            <a:solidFill>
              <a:schemeClr val="accent1"/>
            </a:solidFill>
            <a:ln cmpd="sng">
              <a:solidFill>
                <a:srgbClr val="000000"/>
              </a:solidFill>
            </a:ln>
          </c:spPr>
          <c:cat>
            <c:strRef>
              <c:f>'RAPPORT ANNUEL 2023'!$A$38:$A$49</c:f>
            </c:strRef>
          </c:cat>
          <c:val>
            <c:numRef>
              <c:f>'RAPPORT ANNUEL 2023'!$E$38:$E$49</c:f>
              <c:numCache/>
            </c:numRef>
          </c:val>
        </c:ser>
        <c:ser>
          <c:idx val="1"/>
          <c:order val="1"/>
          <c:spPr>
            <a:solidFill>
              <a:schemeClr val="accent2"/>
            </a:solidFill>
            <a:ln cmpd="sng">
              <a:solidFill>
                <a:srgbClr val="000000"/>
              </a:solidFill>
            </a:ln>
          </c:spPr>
          <c:cat>
            <c:strRef>
              <c:f>'RAPPORT ANNUEL 2023'!$A$38:$A$49</c:f>
            </c:strRef>
          </c:cat>
          <c:val>
            <c:numRef>
              <c:f>'RAPPORT ANNUEL 2023'!$F$38:$F$49</c:f>
              <c:numCache/>
            </c:numRef>
          </c:val>
        </c:ser>
        <c:ser>
          <c:idx val="2"/>
          <c:order val="2"/>
          <c:spPr>
            <a:solidFill>
              <a:schemeClr val="accent3"/>
            </a:solidFill>
            <a:ln cmpd="sng">
              <a:solidFill>
                <a:srgbClr val="000000"/>
              </a:solidFill>
            </a:ln>
          </c:spPr>
          <c:cat>
            <c:strRef>
              <c:f>'RAPPORT ANNUEL 2023'!$A$38:$A$49</c:f>
            </c:strRef>
          </c:cat>
          <c:val>
            <c:numRef>
              <c:f>'RAPPORT ANNUEL 2023'!$L$38:$L$49</c:f>
              <c:numCache/>
            </c:numRef>
          </c:val>
        </c:ser>
        <c:ser>
          <c:idx val="3"/>
          <c:order val="3"/>
          <c:spPr>
            <a:solidFill>
              <a:schemeClr val="accent4"/>
            </a:solidFill>
            <a:ln cmpd="sng">
              <a:solidFill>
                <a:srgbClr val="000000"/>
              </a:solidFill>
            </a:ln>
          </c:spPr>
          <c:cat>
            <c:strRef>
              <c:f>'RAPPORT ANNUEL 2023'!$A$38:$A$49</c:f>
            </c:strRef>
          </c:cat>
          <c:val>
            <c:numRef>
              <c:f>'RAPPORT ANNUEL 2023'!$M$38:$M$49</c:f>
              <c:numCache/>
            </c:numRef>
          </c:val>
        </c:ser>
        <c:axId val="853263119"/>
        <c:axId val="2120897710"/>
      </c:barChart>
      <c:catAx>
        <c:axId val="8532631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chemeClr val="lt1"/>
                </a:solidFill>
                <a:latin typeface="+mn-lt"/>
              </a:defRPr>
            </a:pPr>
          </a:p>
        </c:txPr>
        <c:crossAx val="2120897710"/>
      </c:catAx>
      <c:valAx>
        <c:axId val="2120897710"/>
        <c:scaling>
          <c:orientation val="minMax"/>
          <c:max val="3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853263119"/>
      </c:valAx>
    </c:plotArea>
    <c:legend>
      <c:legendPos val="b"/>
      <c:overlay val="0"/>
      <c:txPr>
        <a:bodyPr/>
        <a:lstStyle/>
        <a:p>
          <a:pPr lvl="0">
            <a:defRPr b="0" i="0" sz="900">
              <a:solidFill>
                <a:schemeClr val="lt1"/>
              </a:solidFill>
              <a:latin typeface="+mn-lt"/>
            </a:defRPr>
          </a:pPr>
        </a:p>
      </c:txPr>
    </c:legend>
    <c:plotVisOnly val="1"/>
  </c:chart>
  <c:spPr>
    <a:solidFill>
      <a:schemeClr val="dk1"/>
    </a:solidFill>
  </c:spPr>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'06-01-24'!$B$76:$B$105</c:f>
            </c:strRef>
          </c:cat>
          <c:val>
            <c:numRef>
              <c:f>'06-01-24'!$E$76:$E$105</c:f>
              <c:numCache/>
            </c:numRef>
          </c:val>
        </c:ser>
        <c:axId val="997351044"/>
        <c:axId val="255074158"/>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'06-01-24'!$B$76:$B$105</c:f>
            </c:strRef>
          </c:cat>
          <c:val>
            <c:numRef>
              <c:f>'06-01-24'!$D$76:$D$101</c:f>
              <c:numCache/>
            </c:numRef>
          </c:val>
          <c:smooth val="0"/>
        </c:ser>
        <c:axId val="997351044"/>
        <c:axId val="255074158"/>
      </c:lineChart>
      <c:catAx>
        <c:axId val="9973510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255074158"/>
      </c:catAx>
      <c:valAx>
        <c:axId val="2550741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997351044"/>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'06-01-24'!$A$112:$A$139</c:f>
            </c:strRef>
          </c:cat>
          <c:val>
            <c:numRef>
              <c:f>'06-01-24'!$C$112:$C$139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'06-01-24'!$A$112:$A$139</c:f>
            </c:strRef>
          </c:cat>
          <c:val>
            <c:numRef>
              <c:f>'06-01-24'!$G$112:$G$140</c:f>
              <c:numCache/>
            </c:numRef>
          </c:val>
        </c:ser>
        <c:axId val="304218336"/>
        <c:axId val="847323433"/>
      </c:barChart>
      <c:catAx>
        <c:axId val="304218336"/>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847323433"/>
      </c:catAx>
      <c:valAx>
        <c:axId val="847323433"/>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304218336"/>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'06-01-24'!$A$112:$A$141</c:f>
            </c:strRef>
          </c:cat>
          <c:val>
            <c:numRef>
              <c:f>'06-01-24'!$D$112:$D$141</c:f>
              <c:numCache/>
            </c:numRef>
          </c:val>
        </c:ser>
        <c:ser>
          <c:idx val="1"/>
          <c:order val="1"/>
          <c:tx>
            <c:v> Énergie  Journaliere Compteur (kWh)  JANVIER 24</c:v>
          </c:tx>
          <c:spPr>
            <a:solidFill>
              <a:schemeClr val="accent2"/>
            </a:solidFill>
            <a:ln cmpd="sng">
              <a:solidFill>
                <a:srgbClr val="000000"/>
              </a:solidFill>
            </a:ln>
          </c:spPr>
          <c:cat>
            <c:strRef>
              <c:f>'06-01-24'!$A$112:$A$141</c:f>
            </c:strRef>
          </c:cat>
          <c:val>
            <c:numRef>
              <c:f>'06-01-24'!$H$112:$H$141</c:f>
              <c:numCache/>
            </c:numRef>
          </c:val>
        </c:ser>
        <c:axId val="2072539347"/>
        <c:axId val="1794307702"/>
      </c:barChart>
      <c:catAx>
        <c:axId val="2072539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794307702"/>
      </c:catAx>
      <c:valAx>
        <c:axId val="1794307702"/>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2072539347"/>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'06-01-24'!$K$44:$K$73</c:f>
            </c:strRef>
          </c:cat>
          <c:val>
            <c:numRef>
              <c:f>'06-01-24'!$M$44:$M$73</c:f>
              <c:numCache/>
            </c:numRef>
          </c:val>
          <c:smooth val="0"/>
        </c:ser>
        <c:ser>
          <c:idx val="1"/>
          <c:order val="1"/>
          <c:tx>
            <c:v>%PR de Reference mensuel</c:v>
          </c:tx>
          <c:spPr>
            <a:ln cmpd="sng" w="28575">
              <a:solidFill>
                <a:schemeClr val="accent3"/>
              </a:solidFill>
            </a:ln>
          </c:spPr>
          <c:marker>
            <c:symbol val="none"/>
          </c:marker>
          <c:cat>
            <c:strRef>
              <c:f>'06-01-24'!$K$44:$K$73</c:f>
            </c:strRef>
          </c:cat>
          <c:val>
            <c:numRef>
              <c:f>'06-01-24'!$N$45:$N$73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'06-01-24'!$K$44:$K$73</c:f>
            </c:strRef>
          </c:cat>
          <c:val>
            <c:numRef>
              <c:f>'06-01-24'!$L$46:$L$74</c:f>
              <c:numCache/>
            </c:numRef>
          </c:val>
          <c:smooth val="0"/>
        </c:ser>
        <c:axId val="512539162"/>
        <c:axId val="267477536"/>
      </c:lineChart>
      <c:catAx>
        <c:axId val="5125391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267477536"/>
      </c:catAx>
      <c:valAx>
        <c:axId val="267477536"/>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512539162"/>
      </c:valAx>
    </c:plotArea>
    <c:plotVisOnly val="1"/>
  </c:chart>
  <c:spPr>
    <a:solidFill>
      <a:schemeClr val="dk1"/>
    </a:solidFill>
  </c:spPr>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332231831"/>
        <c:axId val="311115027"/>
      </c:lineChart>
      <c:catAx>
        <c:axId val="3322318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311115027"/>
      </c:catAx>
      <c:valAx>
        <c:axId val="311115027"/>
        <c:scaling>
          <c:orientation val="minMax"/>
        </c:scaling>
        <c:delete val="0"/>
        <c:axPos val="l"/>
        <c:tickLblPos val="nextTo"/>
        <c:spPr>
          <a:ln>
            <a:noFill/>
          </a:ln>
        </c:spPr>
        <c:crossAx val="332231831"/>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'07-01-24'!$C$31:$C$69</c:f>
            </c:strRef>
          </c:cat>
          <c:val>
            <c:numRef>
              <c:f>'07-01-24'!$H$31:$H$69</c:f>
              <c:numCache/>
            </c:numRef>
          </c:val>
        </c:ser>
        <c:ser>
          <c:idx val="1"/>
          <c:order val="1"/>
          <c:tx>
            <c:strRef>
              <c:f>'07-01-24'!$I$30</c:f>
            </c:strRef>
          </c:tx>
          <c:cat>
            <c:strRef>
              <c:f>'07-01-24'!$C$31:$C$69</c:f>
            </c:strRef>
          </c:cat>
          <c:val>
            <c:numRef>
              <c:f>'07-01-24'!$I$31:$I$69</c:f>
              <c:numCache/>
            </c:numRef>
          </c:val>
        </c:ser>
        <c:overlap val="100"/>
        <c:axId val="806080664"/>
        <c:axId val="564592774"/>
      </c:barChart>
      <c:catAx>
        <c:axId val="806080664"/>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564592774"/>
      </c:catAx>
      <c:valAx>
        <c:axId val="564592774"/>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806080664"/>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'07-01-24'!$B$11:$B$24</c:f>
            </c:strRef>
          </c:cat>
          <c:val>
            <c:numRef>
              <c:f>'07-01-24'!$D$11:$D$25</c:f>
              <c:numCache/>
            </c:numRef>
          </c:val>
        </c:ser>
        <c:axId val="1919787223"/>
        <c:axId val="899840743"/>
      </c:barChart>
      <c:lineChart>
        <c:varyColors val="0"/>
        <c:ser>
          <c:idx val="1"/>
          <c:order val="1"/>
          <c:tx>
            <c:v>ENERGIES Horaires (KWH)</c:v>
          </c:tx>
          <c:spPr>
            <a:ln cmpd="sng" w="76200">
              <a:solidFill>
                <a:srgbClr val="0070C0">
                  <a:alpha val="100000"/>
                </a:srgbClr>
              </a:solidFill>
            </a:ln>
          </c:spPr>
          <c:marker>
            <c:symbol val="none"/>
          </c:marker>
          <c:cat>
            <c:strRef>
              <c:f>'07-01-24'!$B$11:$B$24</c:f>
            </c:strRef>
          </c:cat>
          <c:val>
            <c:numRef>
              <c:f>'07-01-24'!$E$11:$E$25</c:f>
              <c:numCache/>
            </c:numRef>
          </c:val>
          <c:smooth val="0"/>
        </c:ser>
        <c:axId val="1919787223"/>
        <c:axId val="899840743"/>
      </c:lineChart>
      <c:catAx>
        <c:axId val="19197872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899840743"/>
      </c:catAx>
      <c:valAx>
        <c:axId val="8998407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919787223"/>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'07-01-24'!$B$76:$B$105</c:f>
            </c:strRef>
          </c:cat>
          <c:val>
            <c:numRef>
              <c:f>'07-01-24'!$E$76:$E$83</c:f>
              <c:numCache/>
            </c:numRef>
          </c:val>
        </c:ser>
        <c:axId val="1027289560"/>
        <c:axId val="1484280251"/>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'07-01-24'!$B$76:$B$105</c:f>
            </c:strRef>
          </c:cat>
          <c:val>
            <c:numRef>
              <c:f>'07-01-24'!$D$76:$D$84</c:f>
              <c:numCache/>
            </c:numRef>
          </c:val>
          <c:smooth val="0"/>
        </c:ser>
        <c:axId val="1027289560"/>
        <c:axId val="1484280251"/>
      </c:lineChart>
      <c:catAx>
        <c:axId val="10272895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1484280251"/>
      </c:catAx>
      <c:valAx>
        <c:axId val="14842802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027289560"/>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'07-01-24'!$A$112:$A$139</c:f>
            </c:strRef>
          </c:cat>
          <c:val>
            <c:numRef>
              <c:f>'07-01-24'!$C$112:$C$139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'07-01-24'!$A$112:$A$139</c:f>
            </c:strRef>
          </c:cat>
          <c:val>
            <c:numRef>
              <c:f>'07-01-24'!$G$112:$G$140</c:f>
              <c:numCache/>
            </c:numRef>
          </c:val>
        </c:ser>
        <c:axId val="1364308528"/>
        <c:axId val="1981356547"/>
      </c:barChart>
      <c:catAx>
        <c:axId val="1364308528"/>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981356547"/>
      </c:catAx>
      <c:valAx>
        <c:axId val="1981356547"/>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364308528"/>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'07-01-24'!$A$112:$A$141</c:f>
            </c:strRef>
          </c:cat>
          <c:val>
            <c:numRef>
              <c:f>'07-01-24'!$D$112:$D$141</c:f>
              <c:numCache/>
            </c:numRef>
          </c:val>
        </c:ser>
        <c:ser>
          <c:idx val="1"/>
          <c:order val="1"/>
          <c:tx>
            <c:v> Énergie  Journaliere Compteur (kWh)  JANVIER 24</c:v>
          </c:tx>
          <c:spPr>
            <a:solidFill>
              <a:schemeClr val="accent2"/>
            </a:solidFill>
            <a:ln cmpd="sng">
              <a:solidFill>
                <a:srgbClr val="000000"/>
              </a:solidFill>
            </a:ln>
          </c:spPr>
          <c:cat>
            <c:strRef>
              <c:f>'07-01-24'!$A$112:$A$141</c:f>
            </c:strRef>
          </c:cat>
          <c:val>
            <c:numRef>
              <c:f>'07-01-24'!$H$112:$H$141</c:f>
              <c:numCache/>
            </c:numRef>
          </c:val>
        </c:ser>
        <c:axId val="259848242"/>
        <c:axId val="94147688"/>
      </c:barChart>
      <c:catAx>
        <c:axId val="2598482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94147688"/>
      </c:catAx>
      <c:valAx>
        <c:axId val="94147688"/>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259848242"/>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Diagramme d'évolution des énergies par PTR</a:t>
            </a:r>
          </a:p>
        </c:rich>
      </c:tx>
      <c:overlay val="0"/>
    </c:title>
    <c:plotArea>
      <c:layout/>
      <c:lineChart>
        <c:ser>
          <c:idx val="0"/>
          <c:order val="0"/>
          <c:spPr>
            <a:ln cmpd="sng" w="28575">
              <a:solidFill>
                <a:schemeClr val="accent1"/>
              </a:solidFill>
            </a:ln>
          </c:spPr>
          <c:marker>
            <c:symbol val="none"/>
          </c:marker>
          <c:cat>
            <c:strRef>
              <c:f>'RAPPORT ANNUEL 2023'!$A$107:$A$118</c:f>
            </c:strRef>
          </c:cat>
          <c:val>
            <c:numRef>
              <c:f>'RAPPORT ANNUEL 2023'!$B$107:$B$118</c:f>
              <c:numCache/>
            </c:numRef>
          </c:val>
          <c:smooth val="0"/>
        </c:ser>
        <c:ser>
          <c:idx val="1"/>
          <c:order val="1"/>
          <c:spPr>
            <a:ln cmpd="sng" w="28575">
              <a:solidFill>
                <a:schemeClr val="accent2"/>
              </a:solidFill>
            </a:ln>
          </c:spPr>
          <c:marker>
            <c:symbol val="none"/>
          </c:marker>
          <c:cat>
            <c:strRef>
              <c:f>'RAPPORT ANNUEL 2023'!$A$107:$A$118</c:f>
            </c:strRef>
          </c:cat>
          <c:val>
            <c:numRef>
              <c:f>'RAPPORT ANNUEL 2023'!$C$107:$C$118</c:f>
              <c:numCache/>
            </c:numRef>
          </c:val>
          <c:smooth val="0"/>
        </c:ser>
        <c:ser>
          <c:idx val="2"/>
          <c:order val="2"/>
          <c:spPr>
            <a:ln cmpd="sng" w="28575">
              <a:solidFill>
                <a:schemeClr val="accent3"/>
              </a:solidFill>
            </a:ln>
          </c:spPr>
          <c:marker>
            <c:symbol val="none"/>
          </c:marker>
          <c:cat>
            <c:strRef>
              <c:f>'RAPPORT ANNUEL 2023'!$A$107:$A$118</c:f>
            </c:strRef>
          </c:cat>
          <c:val>
            <c:numRef>
              <c:f>'RAPPORT ANNUEL 2023'!$D$107:$D$118</c:f>
              <c:numCache/>
            </c:numRef>
          </c:val>
          <c:smooth val="0"/>
        </c:ser>
        <c:ser>
          <c:idx val="3"/>
          <c:order val="3"/>
          <c:spPr>
            <a:ln cmpd="sng" w="28575">
              <a:solidFill>
                <a:schemeClr val="accent4"/>
              </a:solidFill>
            </a:ln>
          </c:spPr>
          <c:marker>
            <c:symbol val="none"/>
          </c:marker>
          <c:cat>
            <c:strRef>
              <c:f>'RAPPORT ANNUEL 2023'!$A$107:$A$118</c:f>
            </c:strRef>
          </c:cat>
          <c:val>
            <c:numRef>
              <c:f>'RAPPORT ANNUEL 2023'!$E$107:$E$118</c:f>
              <c:numCache/>
            </c:numRef>
          </c:val>
          <c:smooth val="0"/>
        </c:ser>
        <c:ser>
          <c:idx val="4"/>
          <c:order val="4"/>
          <c:spPr>
            <a:ln cmpd="sng" w="28575">
              <a:solidFill>
                <a:schemeClr val="accent5"/>
              </a:solidFill>
            </a:ln>
          </c:spPr>
          <c:marker>
            <c:symbol val="none"/>
          </c:marker>
          <c:cat>
            <c:strRef>
              <c:f>'RAPPORT ANNUEL 2023'!$A$107:$A$118</c:f>
            </c:strRef>
          </c:cat>
          <c:val>
            <c:numRef>
              <c:f>'RAPPORT ANNUEL 2023'!$F$107:$F$118</c:f>
              <c:numCache/>
            </c:numRef>
          </c:val>
          <c:smooth val="0"/>
        </c:ser>
        <c:ser>
          <c:idx val="5"/>
          <c:order val="5"/>
          <c:spPr>
            <a:ln cmpd="sng" w="28575">
              <a:solidFill>
                <a:schemeClr val="accent6"/>
              </a:solidFill>
            </a:ln>
          </c:spPr>
          <c:marker>
            <c:symbol val="none"/>
          </c:marker>
          <c:cat>
            <c:strRef>
              <c:f>'RAPPORT ANNUEL 2023'!$A$107:$A$118</c:f>
            </c:strRef>
          </c:cat>
          <c:val>
            <c:numRef>
              <c:f>'RAPPORT ANNUEL 2023'!$G$107:$G$118</c:f>
              <c:numCache/>
            </c:numRef>
          </c:val>
          <c:smooth val="0"/>
        </c:ser>
        <c:ser>
          <c:idx val="6"/>
          <c:order val="6"/>
          <c:spPr>
            <a:ln cmpd="sng" w="28575">
              <a:solidFill>
                <a:schemeClr val="accent1"/>
              </a:solidFill>
            </a:ln>
          </c:spPr>
          <c:marker>
            <c:symbol val="none"/>
          </c:marker>
          <c:cat>
            <c:strRef>
              <c:f>'RAPPORT ANNUEL 2023'!$A$107:$A$118</c:f>
            </c:strRef>
          </c:cat>
          <c:val>
            <c:numRef>
              <c:f>'RAPPORT ANNUEL 2023'!$H$107:$H$118</c:f>
              <c:numCache/>
            </c:numRef>
          </c:val>
          <c:smooth val="0"/>
        </c:ser>
        <c:ser>
          <c:idx val="7"/>
          <c:order val="7"/>
          <c:spPr>
            <a:ln cmpd="sng" w="28575">
              <a:solidFill>
                <a:schemeClr val="accent2"/>
              </a:solidFill>
            </a:ln>
          </c:spPr>
          <c:marker>
            <c:symbol val="none"/>
          </c:marker>
          <c:cat>
            <c:strRef>
              <c:f>'RAPPORT ANNUEL 2023'!$A$107:$A$118</c:f>
            </c:strRef>
          </c:cat>
          <c:val>
            <c:numRef>
              <c:f>'RAPPORT ANNUEL 2023'!$I$107:$I$118</c:f>
              <c:numCache/>
            </c:numRef>
          </c:val>
          <c:smooth val="0"/>
        </c:ser>
        <c:axId val="1322126615"/>
        <c:axId val="50679773"/>
      </c:lineChart>
      <c:catAx>
        <c:axId val="13221266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50679773"/>
      </c:catAx>
      <c:valAx>
        <c:axId val="50679773"/>
        <c:scaling>
          <c:orientation val="minMax"/>
          <c:max val="5000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322126615"/>
      </c:valAx>
    </c:plotArea>
    <c:legend>
      <c:legendPos val="b"/>
      <c:overlay val="0"/>
      <c:txPr>
        <a:bodyPr/>
        <a:lstStyle/>
        <a:p>
          <a:pPr lvl="0">
            <a:defRPr b="0" i="0" sz="900">
              <a:solidFill>
                <a:schemeClr val="lt1"/>
              </a:solidFill>
              <a:latin typeface="+mn-lt"/>
            </a:defRPr>
          </a:pPr>
        </a:p>
      </c:txPr>
    </c:legend>
    <c:plotVisOnly val="1"/>
  </c:chart>
  <c:spPr>
    <a:solidFill>
      <a:schemeClr val="dk1"/>
    </a:solidFill>
  </c:spPr>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'07-01-24'!$K$44:$K$73</c:f>
            </c:strRef>
          </c:cat>
          <c:val>
            <c:numRef>
              <c:f>'07-01-24'!$M$44:$M$73</c:f>
              <c:numCache/>
            </c:numRef>
          </c:val>
          <c:smooth val="0"/>
        </c:ser>
        <c:ser>
          <c:idx val="1"/>
          <c:order val="1"/>
          <c:tx>
            <c:v>%PR de Reference mensuel</c:v>
          </c:tx>
          <c:spPr>
            <a:ln cmpd="sng" w="28575">
              <a:solidFill>
                <a:schemeClr val="accent3"/>
              </a:solidFill>
            </a:ln>
          </c:spPr>
          <c:marker>
            <c:symbol val="none"/>
          </c:marker>
          <c:cat>
            <c:strRef>
              <c:f>'07-01-24'!$K$44:$K$73</c:f>
            </c:strRef>
          </c:cat>
          <c:val>
            <c:numRef>
              <c:f>'07-01-24'!$N$45:$N$73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'07-01-24'!$K$44:$K$73</c:f>
            </c:strRef>
          </c:cat>
          <c:val>
            <c:numRef>
              <c:f>'07-01-24'!$L$46:$L$74</c:f>
              <c:numCache/>
            </c:numRef>
          </c:val>
          <c:smooth val="0"/>
        </c:ser>
        <c:axId val="1208215461"/>
        <c:axId val="934729345"/>
      </c:lineChart>
      <c:catAx>
        <c:axId val="12082154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934729345"/>
      </c:catAx>
      <c:valAx>
        <c:axId val="934729345"/>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1208215461"/>
      </c:valAx>
    </c:plotArea>
    <c:plotVisOnly val="1"/>
  </c:chart>
  <c:spPr>
    <a:solidFill>
      <a:schemeClr val="dk1"/>
    </a:solidFill>
  </c:spPr>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940066629"/>
        <c:axId val="399491715"/>
      </c:lineChart>
      <c:catAx>
        <c:axId val="9400666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399491715"/>
      </c:catAx>
      <c:valAx>
        <c:axId val="399491715"/>
        <c:scaling>
          <c:orientation val="minMax"/>
        </c:scaling>
        <c:delete val="0"/>
        <c:axPos val="l"/>
        <c:tickLblPos val="nextTo"/>
        <c:spPr>
          <a:ln>
            <a:noFill/>
          </a:ln>
        </c:spPr>
        <c:crossAx val="940066629"/>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'08-01-24'!$C$31:$C$69</c:f>
            </c:strRef>
          </c:cat>
          <c:val>
            <c:numRef>
              <c:f>'08-01-24'!$H$31:$H$69</c:f>
              <c:numCache/>
            </c:numRef>
          </c:val>
        </c:ser>
        <c:ser>
          <c:idx val="1"/>
          <c:order val="1"/>
          <c:tx>
            <c:strRef>
              <c:f>'08-01-24'!$I$30</c:f>
            </c:strRef>
          </c:tx>
          <c:cat>
            <c:strRef>
              <c:f>'08-01-24'!$C$31:$C$69</c:f>
            </c:strRef>
          </c:cat>
          <c:val>
            <c:numRef>
              <c:f>'08-01-24'!$I$31:$I$69</c:f>
              <c:numCache/>
            </c:numRef>
          </c:val>
        </c:ser>
        <c:overlap val="100"/>
        <c:axId val="2044112268"/>
        <c:axId val="646297331"/>
      </c:barChart>
      <c:catAx>
        <c:axId val="2044112268"/>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646297331"/>
      </c:catAx>
      <c:valAx>
        <c:axId val="646297331"/>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2044112268"/>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'08-01-24'!$B$11:$B$24</c:f>
            </c:strRef>
          </c:cat>
          <c:val>
            <c:numRef>
              <c:f>'08-01-24'!$D$11:$D$25</c:f>
              <c:numCache/>
            </c:numRef>
          </c:val>
        </c:ser>
        <c:axId val="485154647"/>
        <c:axId val="678920994"/>
      </c:barChart>
      <c:lineChart>
        <c:varyColors val="0"/>
        <c:ser>
          <c:idx val="1"/>
          <c:order val="1"/>
          <c:tx>
            <c:v>ENERGIES Horaires (KWH)</c:v>
          </c:tx>
          <c:spPr>
            <a:ln cmpd="sng" w="76200">
              <a:solidFill>
                <a:srgbClr val="0070C0">
                  <a:alpha val="100000"/>
                </a:srgbClr>
              </a:solidFill>
            </a:ln>
          </c:spPr>
          <c:marker>
            <c:symbol val="none"/>
          </c:marker>
          <c:cat>
            <c:strRef>
              <c:f>'08-01-24'!$B$11:$B$24</c:f>
            </c:strRef>
          </c:cat>
          <c:val>
            <c:numRef>
              <c:f>'08-01-24'!$E$11:$E$25</c:f>
              <c:numCache/>
            </c:numRef>
          </c:val>
          <c:smooth val="0"/>
        </c:ser>
        <c:axId val="485154647"/>
        <c:axId val="678920994"/>
      </c:lineChart>
      <c:catAx>
        <c:axId val="4851546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678920994"/>
      </c:catAx>
      <c:valAx>
        <c:axId val="6789209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485154647"/>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'08-01-24'!$B$76:$B$105</c:f>
            </c:strRef>
          </c:cat>
          <c:val>
            <c:numRef>
              <c:f>'08-01-24'!$E$76:$E$83</c:f>
              <c:numCache/>
            </c:numRef>
          </c:val>
        </c:ser>
        <c:axId val="606469189"/>
        <c:axId val="1950541934"/>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'08-01-24'!$B$76:$B$105</c:f>
            </c:strRef>
          </c:cat>
          <c:val>
            <c:numRef>
              <c:f>'08-01-24'!$D$76:$D$84</c:f>
              <c:numCache/>
            </c:numRef>
          </c:val>
          <c:smooth val="0"/>
        </c:ser>
        <c:axId val="606469189"/>
        <c:axId val="1950541934"/>
      </c:lineChart>
      <c:catAx>
        <c:axId val="6064691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1950541934"/>
      </c:catAx>
      <c:valAx>
        <c:axId val="195054193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606469189"/>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'08-01-24'!$A$112:$A$139</c:f>
            </c:strRef>
          </c:cat>
          <c:val>
            <c:numRef>
              <c:f>'08-01-24'!$C$112:$C$139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'08-01-24'!$A$112:$A$139</c:f>
            </c:strRef>
          </c:cat>
          <c:val>
            <c:numRef>
              <c:f>'08-01-24'!$G$112:$G$140</c:f>
              <c:numCache/>
            </c:numRef>
          </c:val>
        </c:ser>
        <c:axId val="441609025"/>
        <c:axId val="332061234"/>
      </c:barChart>
      <c:catAx>
        <c:axId val="441609025"/>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332061234"/>
      </c:catAx>
      <c:valAx>
        <c:axId val="332061234"/>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441609025"/>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'08-01-24'!$A$112:$A$141</c:f>
            </c:strRef>
          </c:cat>
          <c:val>
            <c:numRef>
              <c:f>'08-01-24'!$D$112:$D$141</c:f>
              <c:numCache/>
            </c:numRef>
          </c:val>
        </c:ser>
        <c:ser>
          <c:idx val="1"/>
          <c:order val="1"/>
          <c:tx>
            <c:v> Énergie  Journaliere Compteur (kWh)  JANVIER 24</c:v>
          </c:tx>
          <c:spPr>
            <a:solidFill>
              <a:schemeClr val="accent2"/>
            </a:solidFill>
            <a:ln cmpd="sng">
              <a:solidFill>
                <a:srgbClr val="000000"/>
              </a:solidFill>
            </a:ln>
          </c:spPr>
          <c:cat>
            <c:strRef>
              <c:f>'08-01-24'!$A$112:$A$141</c:f>
            </c:strRef>
          </c:cat>
          <c:val>
            <c:numRef>
              <c:f>'08-01-24'!$H$112:$H$141</c:f>
              <c:numCache/>
            </c:numRef>
          </c:val>
        </c:ser>
        <c:axId val="2101312002"/>
        <c:axId val="434153445"/>
      </c:barChart>
      <c:catAx>
        <c:axId val="21013120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434153445"/>
      </c:catAx>
      <c:valAx>
        <c:axId val="434153445"/>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2101312002"/>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'08-01-24'!$K$44:$K$73</c:f>
            </c:strRef>
          </c:cat>
          <c:val>
            <c:numRef>
              <c:f>'08-01-24'!$M$44:$M$73</c:f>
              <c:numCache/>
            </c:numRef>
          </c:val>
          <c:smooth val="0"/>
        </c:ser>
        <c:ser>
          <c:idx val="1"/>
          <c:order val="1"/>
          <c:tx>
            <c:v>%PR de Reference mensuel</c:v>
          </c:tx>
          <c:spPr>
            <a:ln cmpd="sng" w="28575">
              <a:solidFill>
                <a:schemeClr val="accent3"/>
              </a:solidFill>
            </a:ln>
          </c:spPr>
          <c:marker>
            <c:symbol val="none"/>
          </c:marker>
          <c:cat>
            <c:strRef>
              <c:f>'08-01-24'!$K$44:$K$73</c:f>
            </c:strRef>
          </c:cat>
          <c:val>
            <c:numRef>
              <c:f>'08-01-24'!$N$45:$N$73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'08-01-24'!$K$44:$K$73</c:f>
            </c:strRef>
          </c:cat>
          <c:val>
            <c:numRef>
              <c:f>'08-01-24'!$L$46:$L$74</c:f>
              <c:numCache/>
            </c:numRef>
          </c:val>
          <c:smooth val="0"/>
        </c:ser>
        <c:axId val="398444678"/>
        <c:axId val="2132324134"/>
      </c:lineChart>
      <c:catAx>
        <c:axId val="3984446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2132324134"/>
      </c:catAx>
      <c:valAx>
        <c:axId val="2132324134"/>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398444678"/>
      </c:valAx>
    </c:plotArea>
    <c:plotVisOnly val="1"/>
  </c:chart>
  <c:spPr>
    <a:solidFill>
      <a:schemeClr val="dk1"/>
    </a:solidFill>
  </c:spPr>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1618646622"/>
        <c:axId val="2035596523"/>
      </c:lineChart>
      <c:catAx>
        <c:axId val="16186466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2035596523"/>
      </c:catAx>
      <c:valAx>
        <c:axId val="2035596523"/>
        <c:scaling>
          <c:orientation val="minMax"/>
        </c:scaling>
        <c:delete val="0"/>
        <c:axPos val="l"/>
        <c:tickLblPos val="nextTo"/>
        <c:spPr>
          <a:ln>
            <a:noFill/>
          </a:ln>
        </c:spPr>
        <c:crossAx val="1618646622"/>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'09-01-24'!$C$31:$C$69</c:f>
            </c:strRef>
          </c:cat>
          <c:val>
            <c:numRef>
              <c:f>'09-01-24'!$H$31:$H$69</c:f>
              <c:numCache/>
            </c:numRef>
          </c:val>
        </c:ser>
        <c:ser>
          <c:idx val="1"/>
          <c:order val="1"/>
          <c:tx>
            <c:strRef>
              <c:f>'09-01-24'!$I$30</c:f>
            </c:strRef>
          </c:tx>
          <c:cat>
            <c:strRef>
              <c:f>'09-01-24'!$C$31:$C$69</c:f>
            </c:strRef>
          </c:cat>
          <c:val>
            <c:numRef>
              <c:f>'09-01-24'!$I$31:$I$69</c:f>
              <c:numCache/>
            </c:numRef>
          </c:val>
        </c:ser>
        <c:overlap val="100"/>
        <c:axId val="1381307754"/>
        <c:axId val="981005626"/>
      </c:barChart>
      <c:catAx>
        <c:axId val="1381307754"/>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981005626"/>
      </c:catAx>
      <c:valAx>
        <c:axId val="981005626"/>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1381307754"/>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Graphique ensoleillement et Irradiance</a:t>
            </a:r>
          </a:p>
        </c:rich>
      </c:tx>
      <c:layout>
        <c:manualLayout>
          <c:xMode val="edge"/>
          <c:yMode val="edge"/>
          <c:x val="0.1076686828684727"/>
          <c:y val="0.0315581788694386"/>
        </c:manualLayout>
      </c:layout>
      <c:overlay val="0"/>
    </c:title>
    <c:plotArea>
      <c:layout>
        <c:manualLayout>
          <c:xMode val="edge"/>
          <c:yMode val="edge"/>
          <c:x val="0.10247378993826887"/>
          <c:y val="0.2868112489584144"/>
          <c:w val="0.8335434537163301"/>
          <c:h val="0.4036630679850973"/>
        </c:manualLayout>
      </c:layout>
      <c:lineChart>
        <c:ser>
          <c:idx val="0"/>
          <c:order val="0"/>
          <c:spPr>
            <a:ln cmpd="sng" w="28575">
              <a:solidFill>
                <a:schemeClr val="accent1"/>
              </a:solidFill>
            </a:ln>
          </c:spPr>
          <c:marker>
            <c:symbol val="none"/>
          </c:marker>
          <c:cat>
            <c:strRef>
              <c:f>'RAPPORT CPV DECEMBRE 2023'!$B$59:$B$70</c:f>
            </c:strRef>
          </c:cat>
          <c:val>
            <c:numRef>
              <c:f>'RAPPORT CPV DECEMBRE 2023'!$C$59:$C$70</c:f>
              <c:numCache/>
            </c:numRef>
          </c:val>
          <c:smooth val="0"/>
        </c:ser>
        <c:ser>
          <c:idx val="1"/>
          <c:order val="1"/>
          <c:spPr>
            <a:ln cmpd="sng" w="28575">
              <a:solidFill>
                <a:schemeClr val="accent2"/>
              </a:solidFill>
            </a:ln>
          </c:spPr>
          <c:marker>
            <c:symbol val="none"/>
          </c:marker>
          <c:cat>
            <c:strRef>
              <c:f>'RAPPORT CPV DECEMBRE 2023'!$B$59:$B$70</c:f>
            </c:strRef>
          </c:cat>
          <c:val>
            <c:numRef>
              <c:f>'RAPPORT CPV DECEMBRE 2023'!$D$59:$D$70</c:f>
              <c:numCache/>
            </c:numRef>
          </c:val>
          <c:smooth val="0"/>
        </c:ser>
        <c:axId val="1224215069"/>
        <c:axId val="133409034"/>
      </c:lineChart>
      <c:catAx>
        <c:axId val="12242150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200">
                <a:solidFill>
                  <a:schemeClr val="lt1"/>
                </a:solidFill>
                <a:latin typeface="+mn-lt"/>
              </a:defRPr>
            </a:pPr>
          </a:p>
        </c:txPr>
        <c:crossAx val="133409034"/>
      </c:catAx>
      <c:valAx>
        <c:axId val="13340903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1224215069"/>
      </c:valAx>
    </c:plotArea>
    <c:legend>
      <c:legendPos val="b"/>
      <c:layout>
        <c:manualLayout>
          <c:xMode val="edge"/>
          <c:yMode val="edge"/>
          <c:x val="0.34379965004374424"/>
          <c:y val="0.8802077865266842"/>
        </c:manualLayout>
      </c:layout>
      <c:overlay val="0"/>
      <c:txPr>
        <a:bodyPr/>
        <a:lstStyle/>
        <a:p>
          <a:pPr lvl="0">
            <a:defRPr b="0" i="0" sz="900">
              <a:solidFill>
                <a:schemeClr val="lt1"/>
              </a:solidFill>
              <a:latin typeface="+mn-lt"/>
            </a:defRPr>
          </a:pPr>
        </a:p>
      </c:txPr>
    </c:legend>
    <c:plotVisOnly val="1"/>
  </c:chart>
  <c:spPr>
    <a:solidFill>
      <a:schemeClr val="dk1"/>
    </a:solidFill>
  </c:spPr>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'09-01-24'!$B$11:$B$24</c:f>
            </c:strRef>
          </c:cat>
          <c:val>
            <c:numRef>
              <c:f>'09-01-24'!$D$11:$D$25</c:f>
              <c:numCache/>
            </c:numRef>
          </c:val>
        </c:ser>
        <c:axId val="1066573366"/>
        <c:axId val="1337188006"/>
      </c:barChart>
      <c:lineChart>
        <c:varyColors val="0"/>
        <c:ser>
          <c:idx val="1"/>
          <c:order val="1"/>
          <c:tx>
            <c:v>ENERGIES Horaires (KWH)</c:v>
          </c:tx>
          <c:spPr>
            <a:ln cmpd="sng" w="76200">
              <a:solidFill>
                <a:srgbClr val="0070C0">
                  <a:alpha val="100000"/>
                </a:srgbClr>
              </a:solidFill>
            </a:ln>
          </c:spPr>
          <c:marker>
            <c:symbol val="none"/>
          </c:marker>
          <c:cat>
            <c:strRef>
              <c:f>'09-01-24'!$B$11:$B$24</c:f>
            </c:strRef>
          </c:cat>
          <c:val>
            <c:numRef>
              <c:f>'09-01-24'!$E$11:$E$25</c:f>
              <c:numCache/>
            </c:numRef>
          </c:val>
          <c:smooth val="0"/>
        </c:ser>
        <c:axId val="1066573366"/>
        <c:axId val="1337188006"/>
      </c:lineChart>
      <c:catAx>
        <c:axId val="10665733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1337188006"/>
      </c:catAx>
      <c:valAx>
        <c:axId val="133718800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066573366"/>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'09-01-24'!$B$76:$B$105</c:f>
            </c:strRef>
          </c:cat>
          <c:val>
            <c:numRef>
              <c:f>'09-01-24'!$E$76:$E$84</c:f>
              <c:numCache/>
            </c:numRef>
          </c:val>
        </c:ser>
        <c:axId val="1472392144"/>
        <c:axId val="1643983831"/>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'09-01-24'!$B$76:$B$105</c:f>
            </c:strRef>
          </c:cat>
          <c:val>
            <c:numRef>
              <c:f>'09-01-24'!$D$76:$D$84</c:f>
              <c:numCache/>
            </c:numRef>
          </c:val>
          <c:smooth val="0"/>
        </c:ser>
        <c:axId val="1472392144"/>
        <c:axId val="1643983831"/>
      </c:lineChart>
      <c:catAx>
        <c:axId val="14723921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1643983831"/>
      </c:catAx>
      <c:valAx>
        <c:axId val="164398383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472392144"/>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'09-01-24'!$A$112:$A$139</c:f>
            </c:strRef>
          </c:cat>
          <c:val>
            <c:numRef>
              <c:f>'09-01-24'!$C$112:$C$139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'09-01-24'!$A$112:$A$139</c:f>
            </c:strRef>
          </c:cat>
          <c:val>
            <c:numRef>
              <c:f>'09-01-24'!$G$112:$G$140</c:f>
              <c:numCache/>
            </c:numRef>
          </c:val>
        </c:ser>
        <c:axId val="2130756888"/>
        <c:axId val="2028475838"/>
      </c:barChart>
      <c:catAx>
        <c:axId val="2130756888"/>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2028475838"/>
      </c:catAx>
      <c:valAx>
        <c:axId val="2028475838"/>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2130756888"/>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'09-01-24'!$A$112:$A$141</c:f>
            </c:strRef>
          </c:cat>
          <c:val>
            <c:numRef>
              <c:f>'09-01-24'!$D$112:$D$141</c:f>
              <c:numCache/>
            </c:numRef>
          </c:val>
        </c:ser>
        <c:ser>
          <c:idx val="1"/>
          <c:order val="1"/>
          <c:tx>
            <c:v> Énergie  Journaliere Compteur (kWh)  JANVIER 24</c:v>
          </c:tx>
          <c:spPr>
            <a:solidFill>
              <a:schemeClr val="accent2"/>
            </a:solidFill>
            <a:ln cmpd="sng">
              <a:solidFill>
                <a:srgbClr val="000000"/>
              </a:solidFill>
            </a:ln>
          </c:spPr>
          <c:cat>
            <c:strRef>
              <c:f>'09-01-24'!$A$112:$A$141</c:f>
            </c:strRef>
          </c:cat>
          <c:val>
            <c:numRef>
              <c:f>'09-01-24'!$H$112:$H$141</c:f>
              <c:numCache/>
            </c:numRef>
          </c:val>
        </c:ser>
        <c:axId val="1524681443"/>
        <c:axId val="1244577129"/>
      </c:barChart>
      <c:catAx>
        <c:axId val="15246814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244577129"/>
      </c:catAx>
      <c:valAx>
        <c:axId val="1244577129"/>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524681443"/>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'09-01-24'!$K$44:$K$73</c:f>
            </c:strRef>
          </c:cat>
          <c:val>
            <c:numRef>
              <c:f>'09-01-24'!$M$44:$M$73</c:f>
              <c:numCache/>
            </c:numRef>
          </c:val>
          <c:smooth val="0"/>
        </c:ser>
        <c:ser>
          <c:idx val="1"/>
          <c:order val="1"/>
          <c:tx>
            <c:v>%PR de Reference mensuel</c:v>
          </c:tx>
          <c:spPr>
            <a:ln cmpd="sng" w="28575">
              <a:solidFill>
                <a:schemeClr val="accent3"/>
              </a:solidFill>
            </a:ln>
          </c:spPr>
          <c:marker>
            <c:symbol val="none"/>
          </c:marker>
          <c:cat>
            <c:strRef>
              <c:f>'09-01-24'!$K$44:$K$73</c:f>
            </c:strRef>
          </c:cat>
          <c:val>
            <c:numRef>
              <c:f>'09-01-24'!$N$45:$N$73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'09-01-24'!$K$44:$K$73</c:f>
            </c:strRef>
          </c:cat>
          <c:val>
            <c:numRef>
              <c:f>'09-01-24'!$L$46:$L$74</c:f>
              <c:numCache/>
            </c:numRef>
          </c:val>
          <c:smooth val="0"/>
        </c:ser>
        <c:axId val="811764499"/>
        <c:axId val="528702259"/>
      </c:lineChart>
      <c:catAx>
        <c:axId val="8117644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528702259"/>
      </c:catAx>
      <c:valAx>
        <c:axId val="528702259"/>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811764499"/>
      </c:valAx>
    </c:plotArea>
    <c:plotVisOnly val="1"/>
  </c:chart>
  <c:spPr>
    <a:solidFill>
      <a:schemeClr val="dk1"/>
    </a:solidFill>
  </c:spPr>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1604972231"/>
        <c:axId val="1885278681"/>
      </c:lineChart>
      <c:catAx>
        <c:axId val="16049722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885278681"/>
      </c:catAx>
      <c:valAx>
        <c:axId val="1885278681"/>
        <c:scaling>
          <c:orientation val="minMax"/>
        </c:scaling>
        <c:delete val="0"/>
        <c:axPos val="l"/>
        <c:tickLblPos val="nextTo"/>
        <c:spPr>
          <a:ln>
            <a:noFill/>
          </a:ln>
        </c:spPr>
        <c:crossAx val="1604972231"/>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'10-01-24'!$C$31:$C$69</c:f>
            </c:strRef>
          </c:cat>
          <c:val>
            <c:numRef>
              <c:f>'10-01-24'!$H$31:$H$69</c:f>
              <c:numCache/>
            </c:numRef>
          </c:val>
        </c:ser>
        <c:ser>
          <c:idx val="1"/>
          <c:order val="1"/>
          <c:tx>
            <c:strRef>
              <c:f>'10-01-24'!$I$30</c:f>
            </c:strRef>
          </c:tx>
          <c:cat>
            <c:strRef>
              <c:f>'10-01-24'!$C$31:$C$69</c:f>
            </c:strRef>
          </c:cat>
          <c:val>
            <c:numRef>
              <c:f>'10-01-24'!$I$31:$I$69</c:f>
              <c:numCache/>
            </c:numRef>
          </c:val>
        </c:ser>
        <c:overlap val="100"/>
        <c:axId val="2040896850"/>
        <c:axId val="1193399558"/>
      </c:barChart>
      <c:catAx>
        <c:axId val="2040896850"/>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1193399558"/>
      </c:catAx>
      <c:valAx>
        <c:axId val="1193399558"/>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2040896850"/>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7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'10-01-24'!$B$11:$B$24</c:f>
            </c:strRef>
          </c:cat>
          <c:val>
            <c:numRef>
              <c:f>'10-01-24'!$D$11:$D$25</c:f>
              <c:numCache/>
            </c:numRef>
          </c:val>
        </c:ser>
        <c:axId val="1075861860"/>
        <c:axId val="1049606136"/>
      </c:barChart>
      <c:lineChart>
        <c:varyColors val="0"/>
        <c:ser>
          <c:idx val="1"/>
          <c:order val="1"/>
          <c:tx>
            <c:v>ENERGIES Horaires (KWH)</c:v>
          </c:tx>
          <c:spPr>
            <a:ln cmpd="sng" w="76200">
              <a:solidFill>
                <a:srgbClr val="0070C0">
                  <a:alpha val="100000"/>
                </a:srgbClr>
              </a:solidFill>
            </a:ln>
          </c:spPr>
          <c:marker>
            <c:symbol val="none"/>
          </c:marker>
          <c:cat>
            <c:strRef>
              <c:f>'10-01-24'!$B$11:$B$24</c:f>
            </c:strRef>
          </c:cat>
          <c:val>
            <c:numRef>
              <c:f>'10-01-24'!$E$11:$E$25</c:f>
              <c:numCache/>
            </c:numRef>
          </c:val>
          <c:smooth val="0"/>
        </c:ser>
        <c:axId val="1075861860"/>
        <c:axId val="1049606136"/>
      </c:lineChart>
      <c:catAx>
        <c:axId val="10758618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1049606136"/>
      </c:catAx>
      <c:valAx>
        <c:axId val="104960613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075861860"/>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7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'10-01-24'!$B$76:$B$105</c:f>
            </c:strRef>
          </c:cat>
          <c:val>
            <c:numRef>
              <c:f>'10-01-24'!$E$76:$E$85</c:f>
              <c:numCache/>
            </c:numRef>
          </c:val>
        </c:ser>
        <c:axId val="1391333084"/>
        <c:axId val="1997133758"/>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'10-01-24'!$B$76:$B$105</c:f>
            </c:strRef>
          </c:cat>
          <c:val>
            <c:numRef>
              <c:f>'10-01-24'!$D$76:$D$85</c:f>
              <c:numCache/>
            </c:numRef>
          </c:val>
          <c:smooth val="0"/>
        </c:ser>
        <c:axId val="1391333084"/>
        <c:axId val="1997133758"/>
      </c:lineChart>
      <c:catAx>
        <c:axId val="13913330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1997133758"/>
      </c:catAx>
      <c:valAx>
        <c:axId val="19971337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391333084"/>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7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'10-01-24'!$A$112:$A$139</c:f>
            </c:strRef>
          </c:cat>
          <c:val>
            <c:numRef>
              <c:f>'10-01-24'!$C$112:$C$139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'10-01-24'!$A$112:$A$139</c:f>
            </c:strRef>
          </c:cat>
          <c:val>
            <c:numRef>
              <c:f>'10-01-24'!$G$112:$G$140</c:f>
              <c:numCache/>
            </c:numRef>
          </c:val>
        </c:ser>
        <c:axId val="1843931534"/>
        <c:axId val="1008671071"/>
      </c:barChart>
      <c:catAx>
        <c:axId val="1843931534"/>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008671071"/>
      </c:catAx>
      <c:valAx>
        <c:axId val="1008671071"/>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843931534"/>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Tendance  Contractuel</a:t>
            </a:r>
          </a:p>
        </c:rich>
      </c:tx>
      <c:layout>
        <c:manualLayout>
          <c:xMode val="edge"/>
          <c:yMode val="edge"/>
          <c:x val="0.34523707865475217"/>
          <c:y val="0.010879214731998684"/>
        </c:manualLayout>
      </c:layout>
      <c:overlay val="0"/>
    </c:title>
    <c:plotArea>
      <c:layout>
        <c:manualLayout>
          <c:xMode val="edge"/>
          <c:yMode val="edge"/>
          <c:x val="0.17269155229268512"/>
          <c:y val="0.2268367669486601"/>
          <c:w val="0.8666825503920836"/>
          <c:h val="0.5627821522309716"/>
        </c:manualLayout>
      </c:layout>
      <c:lineChart>
        <c:varyColors val="0"/>
        <c:ser>
          <c:idx val="0"/>
          <c:order val="0"/>
          <c:spPr>
            <a:ln cmpd="sng" w="28575">
              <a:solidFill>
                <a:schemeClr val="accent1"/>
              </a:solidFill>
            </a:ln>
          </c:spPr>
          <c:marker>
            <c:symbol val="none"/>
          </c:marker>
          <c:cat>
            <c:strRef>
              <c:f>'RAPPORT CPV DECEMBRE 2023'!$M$24:$M$35</c:f>
            </c:strRef>
          </c:cat>
          <c:val>
            <c:numRef>
              <c:f>'RAPPORT CPV DECEMBRE 2023'!$N$24:$N$35</c:f>
              <c:numCache/>
            </c:numRef>
          </c:val>
          <c:smooth val="0"/>
        </c:ser>
        <c:axId val="802296051"/>
        <c:axId val="1939672508"/>
      </c:lineChart>
      <c:catAx>
        <c:axId val="8022960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a:solidFill>
                  <a:srgbClr val="000000"/>
                </a:solidFill>
                <a:latin typeface="+mn-lt"/>
              </a:defRPr>
            </a:pPr>
          </a:p>
        </c:txPr>
        <c:crossAx val="1939672508"/>
      </c:catAx>
      <c:valAx>
        <c:axId val="19396725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a:solidFill>
                  <a:srgbClr val="000000"/>
                </a:solidFill>
                <a:latin typeface="+mn-lt"/>
              </a:defRPr>
            </a:pPr>
          </a:p>
        </c:txPr>
        <c:crossAx val="802296051"/>
      </c:valAx>
    </c:plotArea>
    <c:plotVisOnly val="1"/>
  </c:chart>
  <c:spPr>
    <a:solidFill>
      <a:schemeClr val="dk1"/>
    </a:solidFill>
  </c:spPr>
</c:chartSpace>
</file>

<file path=xl/charts/chart8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'10-01-24'!$A$112:$A$141</c:f>
            </c:strRef>
          </c:cat>
          <c:val>
            <c:numRef>
              <c:f>'10-01-24'!$D$112:$D$141</c:f>
              <c:numCache/>
            </c:numRef>
          </c:val>
        </c:ser>
        <c:ser>
          <c:idx val="1"/>
          <c:order val="1"/>
          <c:tx>
            <c:v> Énergie  Journaliere Compteur (kWh)  JANVIER 24</c:v>
          </c:tx>
          <c:spPr>
            <a:solidFill>
              <a:schemeClr val="accent2"/>
            </a:solidFill>
            <a:ln cmpd="sng">
              <a:solidFill>
                <a:srgbClr val="000000"/>
              </a:solidFill>
            </a:ln>
          </c:spPr>
          <c:cat>
            <c:strRef>
              <c:f>'10-01-24'!$A$112:$A$141</c:f>
            </c:strRef>
          </c:cat>
          <c:val>
            <c:numRef>
              <c:f>'10-01-24'!$H$112:$H$141</c:f>
              <c:numCache/>
            </c:numRef>
          </c:val>
        </c:ser>
        <c:axId val="886122921"/>
        <c:axId val="133230055"/>
      </c:barChart>
      <c:catAx>
        <c:axId val="8861229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33230055"/>
      </c:catAx>
      <c:valAx>
        <c:axId val="133230055"/>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886122921"/>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8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'10-01-24'!$K$44:$K$73</c:f>
            </c:strRef>
          </c:cat>
          <c:val>
            <c:numRef>
              <c:f>'10-01-24'!$M$44:$M$73</c:f>
              <c:numCache/>
            </c:numRef>
          </c:val>
          <c:smooth val="0"/>
        </c:ser>
        <c:ser>
          <c:idx val="1"/>
          <c:order val="1"/>
          <c:tx>
            <c:v>%PR de Reference mensuel</c:v>
          </c:tx>
          <c:spPr>
            <a:ln cmpd="sng" w="28575">
              <a:solidFill>
                <a:schemeClr val="accent3"/>
              </a:solidFill>
            </a:ln>
          </c:spPr>
          <c:marker>
            <c:symbol val="none"/>
          </c:marker>
          <c:cat>
            <c:strRef>
              <c:f>'10-01-24'!$K$44:$K$73</c:f>
            </c:strRef>
          </c:cat>
          <c:val>
            <c:numRef>
              <c:f>'10-01-24'!$N$45:$N$73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'10-01-24'!$K$44:$K$73</c:f>
            </c:strRef>
          </c:cat>
          <c:val>
            <c:numRef>
              <c:f>'10-01-24'!$L$46:$L$74</c:f>
              <c:numCache/>
            </c:numRef>
          </c:val>
          <c:smooth val="0"/>
        </c:ser>
        <c:axId val="526955603"/>
        <c:axId val="618592223"/>
      </c:lineChart>
      <c:catAx>
        <c:axId val="5269556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618592223"/>
      </c:catAx>
      <c:valAx>
        <c:axId val="618592223"/>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526955603"/>
      </c:valAx>
    </c:plotArea>
    <c:plotVisOnly val="1"/>
  </c:chart>
  <c:spPr>
    <a:solidFill>
      <a:schemeClr val="dk1"/>
    </a:solidFill>
  </c:spPr>
</c:chartSpace>
</file>

<file path=xl/charts/chart8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851965427"/>
        <c:axId val="2064144511"/>
      </c:lineChart>
      <c:catAx>
        <c:axId val="8519654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2064144511"/>
      </c:catAx>
      <c:valAx>
        <c:axId val="2064144511"/>
        <c:scaling>
          <c:orientation val="minMax"/>
        </c:scaling>
        <c:delete val="0"/>
        <c:axPos val="l"/>
        <c:tickLblPos val="nextTo"/>
        <c:spPr>
          <a:ln>
            <a:noFill/>
          </a:ln>
        </c:spPr>
        <c:crossAx val="851965427"/>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8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'11-01-24'!$C$31:$C$69</c:f>
            </c:strRef>
          </c:cat>
          <c:val>
            <c:numRef>
              <c:f>'11-01-24'!$H$31:$H$69</c:f>
              <c:numCache/>
            </c:numRef>
          </c:val>
        </c:ser>
        <c:ser>
          <c:idx val="1"/>
          <c:order val="1"/>
          <c:tx>
            <c:strRef>
              <c:f>'11-01-24'!$I$30</c:f>
            </c:strRef>
          </c:tx>
          <c:cat>
            <c:strRef>
              <c:f>'11-01-24'!$C$31:$C$69</c:f>
            </c:strRef>
          </c:cat>
          <c:val>
            <c:numRef>
              <c:f>'11-01-24'!$I$31:$I$69</c:f>
              <c:numCache/>
            </c:numRef>
          </c:val>
        </c:ser>
        <c:overlap val="100"/>
        <c:axId val="140211176"/>
        <c:axId val="1199123908"/>
      </c:barChart>
      <c:catAx>
        <c:axId val="140211176"/>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1199123908"/>
      </c:catAx>
      <c:valAx>
        <c:axId val="1199123908"/>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140211176"/>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8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'11-01-24'!$B$11:$B$24</c:f>
            </c:strRef>
          </c:cat>
          <c:val>
            <c:numRef>
              <c:f>'11-01-24'!$D$11:$D$25</c:f>
              <c:numCache/>
            </c:numRef>
          </c:val>
        </c:ser>
        <c:axId val="284206474"/>
        <c:axId val="1709630978"/>
      </c:barChart>
      <c:lineChart>
        <c:varyColors val="0"/>
        <c:ser>
          <c:idx val="1"/>
          <c:order val="1"/>
          <c:tx>
            <c:v>ENERGIES Horaires (KWH)</c:v>
          </c:tx>
          <c:spPr>
            <a:ln cmpd="sng" w="76200">
              <a:solidFill>
                <a:srgbClr val="0070C0">
                  <a:alpha val="100000"/>
                </a:srgbClr>
              </a:solidFill>
            </a:ln>
          </c:spPr>
          <c:marker>
            <c:symbol val="none"/>
          </c:marker>
          <c:cat>
            <c:strRef>
              <c:f>'11-01-24'!$B$11:$B$24</c:f>
            </c:strRef>
          </c:cat>
          <c:val>
            <c:numRef>
              <c:f>'11-01-24'!$E$11:$E$25</c:f>
              <c:numCache/>
            </c:numRef>
          </c:val>
          <c:smooth val="0"/>
        </c:ser>
        <c:axId val="284206474"/>
        <c:axId val="1709630978"/>
      </c:lineChart>
      <c:catAx>
        <c:axId val="2842064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1709630978"/>
      </c:catAx>
      <c:valAx>
        <c:axId val="170963097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284206474"/>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8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'11-01-24'!$B$76:$B$105</c:f>
            </c:strRef>
          </c:cat>
          <c:val>
            <c:numRef>
              <c:f>'11-01-24'!$E$76:$E$85</c:f>
              <c:numCache/>
            </c:numRef>
          </c:val>
        </c:ser>
        <c:axId val="887629553"/>
        <c:axId val="1276873912"/>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'11-01-24'!$B$76:$B$105</c:f>
            </c:strRef>
          </c:cat>
          <c:val>
            <c:numRef>
              <c:f>'11-01-24'!$D$76:$D$85</c:f>
              <c:numCache/>
            </c:numRef>
          </c:val>
          <c:smooth val="0"/>
        </c:ser>
        <c:axId val="887629553"/>
        <c:axId val="1276873912"/>
      </c:lineChart>
      <c:catAx>
        <c:axId val="8876295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1276873912"/>
      </c:catAx>
      <c:valAx>
        <c:axId val="12768739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887629553"/>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8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'11-01-24'!$A$112:$A$139</c:f>
            </c:strRef>
          </c:cat>
          <c:val>
            <c:numRef>
              <c:f>'11-01-24'!$C$112:$C$139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'11-01-24'!$A$112:$A$139</c:f>
            </c:strRef>
          </c:cat>
          <c:val>
            <c:numRef>
              <c:f>'11-01-24'!$G$112:$G$140</c:f>
              <c:numCache/>
            </c:numRef>
          </c:val>
        </c:ser>
        <c:axId val="1714454388"/>
        <c:axId val="931888114"/>
      </c:barChart>
      <c:catAx>
        <c:axId val="1714454388"/>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931888114"/>
      </c:catAx>
      <c:valAx>
        <c:axId val="931888114"/>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714454388"/>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8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'11-01-24'!$A$112:$A$141</c:f>
            </c:strRef>
          </c:cat>
          <c:val>
            <c:numRef>
              <c:f>'11-01-24'!$D$112:$D$141</c:f>
              <c:numCache/>
            </c:numRef>
          </c:val>
        </c:ser>
        <c:ser>
          <c:idx val="1"/>
          <c:order val="1"/>
          <c:tx>
            <c:v> Énergie  Journaliere Compteur (kWh)  JANVIER 24</c:v>
          </c:tx>
          <c:spPr>
            <a:solidFill>
              <a:schemeClr val="accent2"/>
            </a:solidFill>
            <a:ln cmpd="sng">
              <a:solidFill>
                <a:srgbClr val="000000"/>
              </a:solidFill>
            </a:ln>
          </c:spPr>
          <c:cat>
            <c:strRef>
              <c:f>'11-01-24'!$A$112:$A$141</c:f>
            </c:strRef>
          </c:cat>
          <c:val>
            <c:numRef>
              <c:f>'11-01-24'!$H$112:$H$141</c:f>
              <c:numCache/>
            </c:numRef>
          </c:val>
        </c:ser>
        <c:axId val="1946215488"/>
        <c:axId val="1444916613"/>
      </c:barChart>
      <c:catAx>
        <c:axId val="1946215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1444916613"/>
      </c:catAx>
      <c:valAx>
        <c:axId val="1444916613"/>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1946215488"/>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8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'11-01-24'!$K$44:$K$73</c:f>
            </c:strRef>
          </c:cat>
          <c:val>
            <c:numRef>
              <c:f>'11-01-24'!$M$44:$M$73</c:f>
              <c:numCache/>
            </c:numRef>
          </c:val>
          <c:smooth val="0"/>
        </c:ser>
        <c:ser>
          <c:idx val="1"/>
          <c:order val="1"/>
          <c:tx>
            <c:v>%PR de Reference mensuel</c:v>
          </c:tx>
          <c:spPr>
            <a:ln cmpd="sng" w="28575">
              <a:solidFill>
                <a:schemeClr val="accent3"/>
              </a:solidFill>
            </a:ln>
          </c:spPr>
          <c:marker>
            <c:symbol val="none"/>
          </c:marker>
          <c:cat>
            <c:strRef>
              <c:f>'11-01-24'!$K$44:$K$73</c:f>
            </c:strRef>
          </c:cat>
          <c:val>
            <c:numRef>
              <c:f>'11-01-24'!$N$45:$N$73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'11-01-24'!$K$44:$K$73</c:f>
            </c:strRef>
          </c:cat>
          <c:val>
            <c:numRef>
              <c:f>'11-01-24'!$L$46:$L$74</c:f>
              <c:numCache/>
            </c:numRef>
          </c:val>
          <c:smooth val="0"/>
        </c:ser>
        <c:axId val="752154084"/>
        <c:axId val="679634278"/>
      </c:lineChart>
      <c:catAx>
        <c:axId val="7521540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679634278"/>
      </c:catAx>
      <c:valAx>
        <c:axId val="679634278"/>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752154084"/>
      </c:valAx>
    </c:plotArea>
    <c:plotVisOnly val="1"/>
  </c:chart>
  <c:spPr>
    <a:solidFill>
      <a:schemeClr val="dk1"/>
    </a:solidFill>
  </c:spPr>
</c:chartSpace>
</file>

<file path=xl/charts/chart8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1757631840"/>
        <c:axId val="209459564"/>
      </c:lineChart>
      <c:catAx>
        <c:axId val="17576318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209459564"/>
      </c:catAx>
      <c:valAx>
        <c:axId val="209459564"/>
        <c:scaling>
          <c:orientation val="minMax"/>
        </c:scaling>
        <c:delete val="0"/>
        <c:axPos val="l"/>
        <c:tickLblPos val="nextTo"/>
        <c:spPr>
          <a:ln>
            <a:noFill/>
          </a:ln>
        </c:spPr>
        <c:crossAx val="1757631840"/>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Puissance Crete et D'irradiance Décembre 2023
</a:t>
            </a:r>
          </a:p>
        </c:rich>
      </c:tx>
      <c:layout>
        <c:manualLayout>
          <c:xMode val="edge"/>
          <c:yMode val="edge"/>
          <c:x val="0.19051305736658272"/>
          <c:y val="0.001807060001011942"/>
        </c:manualLayout>
      </c:layout>
      <c:overlay val="0"/>
    </c:title>
    <c:plotArea>
      <c:layout>
        <c:manualLayout>
          <c:xMode val="edge"/>
          <c:yMode val="edge"/>
          <c:x val="0.05407088276556935"/>
          <c:y val="0.14373687433119892"/>
          <c:w val="0.8865545691316803"/>
          <c:h val="0.3069985238985176"/>
        </c:manualLayout>
      </c:layout>
      <c:barChart>
        <c:barDir val="col"/>
        <c:ser>
          <c:idx val="0"/>
          <c:order val="0"/>
          <c:tx>
            <c:v> Irradiances Crete Solaire-DIASS  (W/m2)</c:v>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'RAPPORT CPV DECEMBRE 2023'!$B$21:$B$51</c:f>
            </c:strRef>
          </c:cat>
          <c:val>
            <c:numRef>
              <c:f>'RAPPORT CPV DECEMBRE 2023'!$C$21:$C$51</c:f>
              <c:numCache/>
            </c:numRef>
          </c:val>
        </c:ser>
        <c:axId val="1106781830"/>
        <c:axId val="1078842464"/>
      </c:barChart>
      <c:lineChart>
        <c:ser>
          <c:idx val="1"/>
          <c:order val="1"/>
          <c:tx>
            <c:v>  PUISSANCES    Cretes  JOURNALIERE (kw) </c:v>
          </c:tx>
          <c:spPr>
            <a:ln cmpd="sng" w="76200">
              <a:solidFill>
                <a:schemeClr val="accent2"/>
              </a:solidFill>
            </a:ln>
          </c:spPr>
          <c:marker>
            <c:symbol val="none"/>
          </c:marker>
          <c:cat>
            <c:strRef>
              <c:f>'RAPPORT CPV DECEMBRE 2023'!$B$21:$B$51</c:f>
            </c:strRef>
          </c:cat>
          <c:val>
            <c:numRef>
              <c:f>'RAPPORT CPV DECEMBRE 2023'!$D$21:$D$51</c:f>
              <c:numCache/>
            </c:numRef>
          </c:val>
          <c:smooth val="0"/>
        </c:ser>
        <c:ser>
          <c:idx val="2"/>
          <c:order val="2"/>
          <c:tx>
            <c:strRef>
              <c:f>'RAPPORT CPV DECEMBRE 2023'!$E$20</c:f>
            </c:strRef>
          </c:tx>
          <c:spPr>
            <a:ln cmpd="sng">
              <a:solidFill>
                <a:srgbClr val="A5A5A5"/>
              </a:solidFill>
            </a:ln>
          </c:spPr>
          <c:marker>
            <c:symbol val="none"/>
          </c:marker>
          <c:cat>
            <c:strRef>
              <c:f>'RAPPORT CPV DECEMBRE 2023'!$B$21:$B$51</c:f>
            </c:strRef>
          </c:cat>
          <c:val>
            <c:numRef>
              <c:f>'RAPPORT CPV DECEMBRE 2023'!$E$21:$E$51</c:f>
              <c:numCache/>
            </c:numRef>
          </c:val>
          <c:smooth val="0"/>
        </c:ser>
        <c:axId val="1106781830"/>
        <c:axId val="1078842464"/>
      </c:lineChart>
      <c:catAx>
        <c:axId val="11067818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800">
                <a:solidFill>
                  <a:schemeClr val="lt1"/>
                </a:solidFill>
                <a:latin typeface="+mn-lt"/>
              </a:defRPr>
            </a:pPr>
          </a:p>
        </c:txPr>
        <c:crossAx val="1078842464"/>
      </c:catAx>
      <c:valAx>
        <c:axId val="10788424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106781830"/>
      </c:valAx>
    </c:plotArea>
    <c:legend>
      <c:legendPos val="b"/>
      <c:layout>
        <c:manualLayout>
          <c:xMode val="edge"/>
          <c:yMode val="edge"/>
          <c:x val="0.05288663917919442"/>
          <c:y val="0.7642318097621786"/>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9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'12-01-24'!$C$31:$C$69</c:f>
            </c:strRef>
          </c:cat>
          <c:val>
            <c:numRef>
              <c:f>'12-01-24'!$H$31:$H$69</c:f>
              <c:numCache/>
            </c:numRef>
          </c:val>
        </c:ser>
        <c:ser>
          <c:idx val="1"/>
          <c:order val="1"/>
          <c:tx>
            <c:strRef>
              <c:f>'12-01-24'!$I$30</c:f>
            </c:strRef>
          </c:tx>
          <c:cat>
            <c:strRef>
              <c:f>'12-01-24'!$C$31:$C$69</c:f>
            </c:strRef>
          </c:cat>
          <c:val>
            <c:numRef>
              <c:f>'12-01-24'!$I$31:$I$69</c:f>
              <c:numCache/>
            </c:numRef>
          </c:val>
        </c:ser>
        <c:overlap val="100"/>
        <c:axId val="1606310913"/>
        <c:axId val="1955691177"/>
      </c:barChart>
      <c:catAx>
        <c:axId val="1606310913"/>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1955691177"/>
      </c:catAx>
      <c:valAx>
        <c:axId val="1955691177"/>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1606310913"/>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9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'12-01-24'!$B$11:$B$24</c:f>
            </c:strRef>
          </c:cat>
          <c:val>
            <c:numRef>
              <c:f>'12-01-24'!$D$11:$D$25</c:f>
              <c:numCache/>
            </c:numRef>
          </c:val>
        </c:ser>
        <c:axId val="149034508"/>
        <c:axId val="185851947"/>
      </c:barChart>
      <c:lineChart>
        <c:varyColors val="0"/>
        <c:ser>
          <c:idx val="1"/>
          <c:order val="1"/>
          <c:tx>
            <c:v>ENERGIES Horaires (KWH)</c:v>
          </c:tx>
          <c:spPr>
            <a:ln cmpd="sng" w="76200">
              <a:solidFill>
                <a:srgbClr val="0070C0">
                  <a:alpha val="100000"/>
                </a:srgbClr>
              </a:solidFill>
            </a:ln>
          </c:spPr>
          <c:marker>
            <c:symbol val="none"/>
          </c:marker>
          <c:cat>
            <c:strRef>
              <c:f>'12-01-24'!$B$11:$B$24</c:f>
            </c:strRef>
          </c:cat>
          <c:val>
            <c:numRef>
              <c:f>'12-01-24'!$E$11:$E$25</c:f>
              <c:numCache/>
            </c:numRef>
          </c:val>
          <c:smooth val="0"/>
        </c:ser>
        <c:axId val="149034508"/>
        <c:axId val="185851947"/>
      </c:lineChart>
      <c:catAx>
        <c:axId val="1490345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185851947"/>
      </c:catAx>
      <c:valAx>
        <c:axId val="18585194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149034508"/>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9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'12-01-24'!$B$76:$B$105</c:f>
            </c:strRef>
          </c:cat>
          <c:val>
            <c:numRef>
              <c:f>'12-01-24'!$E$76:$E$85</c:f>
              <c:numCache/>
            </c:numRef>
          </c:val>
        </c:ser>
        <c:axId val="547321914"/>
        <c:axId val="955709244"/>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'12-01-24'!$B$76:$B$105</c:f>
            </c:strRef>
          </c:cat>
          <c:val>
            <c:numRef>
              <c:f>'12-01-24'!$D$76:$D$85</c:f>
              <c:numCache/>
            </c:numRef>
          </c:val>
          <c:smooth val="0"/>
        </c:ser>
        <c:axId val="547321914"/>
        <c:axId val="955709244"/>
      </c:lineChart>
      <c:catAx>
        <c:axId val="5473219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955709244"/>
      </c:catAx>
      <c:valAx>
        <c:axId val="9557092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547321914"/>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9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Tableau de Comparaison %Performance Ratio PR  JANVIER 23-24</a:t>
            </a:r>
          </a:p>
        </c:rich>
      </c:tx>
      <c:overlay val="0"/>
    </c:title>
    <c:plotArea>
      <c:layout>
        <c:manualLayout>
          <c:xMode val="edge"/>
          <c:yMode val="edge"/>
          <c:x val="0.08521780197322669"/>
          <c:y val="0.09437116989589785"/>
          <c:w val="0.8665271207701725"/>
          <c:h val="0.4569107906455515"/>
        </c:manualLayout>
      </c:layout>
      <c:barChart>
        <c:barDir val="col"/>
        <c:ser>
          <c:idx val="0"/>
          <c:order val="0"/>
          <c:tx>
            <c:v> (%) PR Journalier Diass  JANVIER 23</c:v>
          </c:tx>
          <c:spPr>
            <a:solidFill>
              <a:schemeClr val="accent4"/>
            </a:solidFill>
            <a:ln cmpd="sng">
              <a:solidFill>
                <a:srgbClr val="000000"/>
              </a:solidFill>
            </a:ln>
          </c:spPr>
          <c:cat>
            <c:strRef>
              <c:f>'12-01-24'!$A$112:$A$139</c:f>
            </c:strRef>
          </c:cat>
          <c:val>
            <c:numRef>
              <c:f>'12-01-24'!$C$112:$C$139</c:f>
              <c:numCache/>
            </c:numRef>
          </c:val>
        </c:ser>
        <c:ser>
          <c:idx val="1"/>
          <c:order val="1"/>
          <c:tx>
            <c:v>(%) PR Journalier Diass  JANVIER 24</c:v>
          </c:tx>
          <c:spPr>
            <a:solidFill>
              <a:schemeClr val="accent1"/>
            </a:solidFill>
            <a:ln cmpd="sng">
              <a:solidFill>
                <a:srgbClr val="000000"/>
              </a:solidFill>
            </a:ln>
          </c:spPr>
          <c:dPt>
            <c:idx val="11"/>
            <c:spPr>
              <a:solidFill>
                <a:schemeClr val="accent1"/>
              </a:solidFill>
              <a:ln cmpd="sng">
                <a:solidFill>
                  <a:srgbClr val="000000"/>
                </a:solidFill>
              </a:ln>
            </c:spPr>
          </c:dPt>
          <c:cat>
            <c:strRef>
              <c:f>'12-01-24'!$A$112:$A$139</c:f>
            </c:strRef>
          </c:cat>
          <c:val>
            <c:numRef>
              <c:f>'12-01-24'!$G$112:$G$140</c:f>
              <c:numCache/>
            </c:numRef>
          </c:val>
        </c:ser>
        <c:axId val="862505765"/>
        <c:axId val="659888401"/>
      </c:barChart>
      <c:catAx>
        <c:axId val="862505765"/>
        <c:scaling>
          <c:orientation val="minMax"/>
        </c:scaling>
        <c:delete val="0"/>
        <c:axPos val="b"/>
        <c:title>
          <c:tx>
            <c:rich>
              <a:bodyPr/>
              <a:lstStyle/>
              <a:p>
                <a:pPr lvl="0">
                  <a:defRPr b="1" i="0" sz="2400">
                    <a:solidFill>
                      <a:schemeClr val="lt1"/>
                    </a:solidFill>
                    <a:latin typeface="+mn-lt"/>
                  </a:defRPr>
                </a:pPr>
                <a:r>
                  <a:rPr b="1" i="0" sz="2400">
                    <a:solidFill>
                      <a:schemeClr val="lt1"/>
                    </a:solidFill>
                    <a:latin typeface="+mn-lt"/>
                  </a:rPr>
                  <a:t>JANVIER 23-24</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659888401"/>
      </c:catAx>
      <c:valAx>
        <c:axId val="659888401"/>
        <c:scaling>
          <c:orientation val="minMax"/>
        </c:scaling>
        <c:delete val="0"/>
        <c:axPos val="l"/>
        <c:majorGridlines>
          <c:spPr>
            <a:ln>
              <a:solidFill>
                <a:srgbClr val="B7B7B7"/>
              </a:solidFill>
            </a:ln>
          </c:spPr>
        </c:majorGridlines>
        <c:title>
          <c:tx>
            <c:rich>
              <a:bodyPr/>
              <a:lstStyle/>
              <a:p>
                <a:pPr lvl="0">
                  <a:defRPr b="1" i="0" sz="3000">
                    <a:solidFill>
                      <a:schemeClr val="lt1"/>
                    </a:solidFill>
                    <a:latin typeface="+mn-lt"/>
                  </a:defRPr>
                </a:pPr>
                <a:r>
                  <a:rPr b="1" i="0" sz="3000">
                    <a:solidFill>
                      <a:schemeClr val="lt1"/>
                    </a:solidFill>
                    <a:latin typeface="+mn-lt"/>
                  </a:rPr>
                  <a:t>Pourcentage   PR 2022-2023</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862505765"/>
      </c:valAx>
    </c:plotArea>
    <c:legend>
      <c:legendPos val="r"/>
      <c:layout>
        <c:manualLayout>
          <c:xMode val="edge"/>
          <c:yMode val="edge"/>
          <c:x val="0.0"/>
          <c:y val="0.7366746246022512"/>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9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chemeClr val="lt1"/>
                </a:solidFill>
                <a:latin typeface="+mn-lt"/>
              </a:defRPr>
            </a:pPr>
            <a:r>
              <a:rPr b="1" i="0" sz="2800">
                <a:solidFill>
                  <a:schemeClr val="lt1"/>
                </a:solidFill>
                <a:latin typeface="+mn-lt"/>
              </a:rPr>
              <a:t>Tableau de Comparaison   Production JANVIER 23-24</a:t>
            </a:r>
          </a:p>
        </c:rich>
      </c:tx>
      <c:layout>
        <c:manualLayout>
          <c:xMode val="edge"/>
          <c:yMode val="edge"/>
          <c:x val="0.24310369055995365"/>
          <c:y val="0.017302761125573222"/>
        </c:manualLayout>
      </c:layout>
      <c:overlay val="0"/>
    </c:title>
    <c:plotArea>
      <c:layout>
        <c:manualLayout>
          <c:xMode val="edge"/>
          <c:yMode val="edge"/>
          <c:x val="0.06535833510856062"/>
          <c:y val="0.18754279254661013"/>
          <c:w val="0.8782435392691298"/>
          <c:h val="0.4778329985424433"/>
        </c:manualLayout>
      </c:layout>
      <c:barChart>
        <c:barDir val="col"/>
        <c:ser>
          <c:idx val="0"/>
          <c:order val="0"/>
          <c:tx>
            <c:v> Énergie Journaliere Compteur  JANVIER 23 (kWh)</c:v>
          </c:tx>
          <c:spPr>
            <a:solidFill>
              <a:schemeClr val="accent1"/>
            </a:solidFill>
            <a:ln cmpd="sng">
              <a:solidFill>
                <a:srgbClr val="000000"/>
              </a:solidFill>
            </a:ln>
          </c:spPr>
          <c:dPt>
            <c:idx val="1"/>
            <c:spPr>
              <a:solidFill>
                <a:schemeClr val="accent1"/>
              </a:solidFill>
              <a:ln cmpd="sng">
                <a:solidFill>
                  <a:srgbClr val="000000"/>
                </a:solidFill>
              </a:ln>
            </c:spPr>
          </c:dPt>
          <c:cat>
            <c:strRef>
              <c:f>'12-01-24'!$A$112:$A$141</c:f>
            </c:strRef>
          </c:cat>
          <c:val>
            <c:numRef>
              <c:f>'12-01-24'!$D$112:$D$141</c:f>
              <c:numCache/>
            </c:numRef>
          </c:val>
        </c:ser>
        <c:ser>
          <c:idx val="1"/>
          <c:order val="1"/>
          <c:tx>
            <c:v> Énergie  Journaliere Compteur (kWh)  JANVIER 24</c:v>
          </c:tx>
          <c:spPr>
            <a:solidFill>
              <a:schemeClr val="accent2"/>
            </a:solidFill>
            <a:ln cmpd="sng">
              <a:solidFill>
                <a:srgbClr val="000000"/>
              </a:solidFill>
            </a:ln>
          </c:spPr>
          <c:cat>
            <c:strRef>
              <c:f>'12-01-24'!$A$112:$A$141</c:f>
            </c:strRef>
          </c:cat>
          <c:val>
            <c:numRef>
              <c:f>'12-01-24'!$H$112:$H$141</c:f>
              <c:numCache/>
            </c:numRef>
          </c:val>
        </c:ser>
        <c:axId val="784273666"/>
        <c:axId val="981721343"/>
      </c:barChart>
      <c:catAx>
        <c:axId val="7842736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000">
                <a:solidFill>
                  <a:schemeClr val="lt1"/>
                </a:solidFill>
                <a:latin typeface="+mn-lt"/>
              </a:defRPr>
            </a:pPr>
          </a:p>
        </c:txPr>
        <c:crossAx val="981721343"/>
      </c:catAx>
      <c:valAx>
        <c:axId val="981721343"/>
        <c:scaling>
          <c:orientation val="minMax"/>
        </c:scaling>
        <c:delete val="0"/>
        <c:axPos val="l"/>
        <c:majorGridlines>
          <c:spPr>
            <a:ln>
              <a:solidFill>
                <a:srgbClr val="B7B7B7"/>
              </a:solidFill>
            </a:ln>
          </c:spPr>
        </c:majorGridlines>
        <c:title>
          <c:tx>
            <c:rich>
              <a:bodyPr/>
              <a:lstStyle/>
              <a:p>
                <a:pPr lvl="0">
                  <a:defRPr b="1" i="0" sz="2000">
                    <a:solidFill>
                      <a:schemeClr val="lt1"/>
                    </a:solidFill>
                    <a:latin typeface="+mn-lt"/>
                  </a:defRPr>
                </a:pPr>
                <a:r>
                  <a:rPr b="1" i="0" sz="2000">
                    <a:solidFill>
                      <a:schemeClr val="lt1"/>
                    </a:solidFill>
                    <a:latin typeface="+mn-lt"/>
                  </a:rPr>
                  <a:t>Tendance  energetique</a:t>
                </a:r>
              </a:p>
            </c:rich>
          </c:tx>
          <c:overlay val="0"/>
        </c:title>
        <c:numFmt formatCode="General" sourceLinked="1"/>
        <c:majorTickMark val="none"/>
        <c:minorTickMark val="none"/>
        <c:tickLblPos val="nextTo"/>
        <c:spPr>
          <a:ln/>
        </c:spPr>
        <c:txPr>
          <a:bodyPr/>
          <a:lstStyle/>
          <a:p>
            <a:pPr lvl="0">
              <a:defRPr b="0" i="0" sz="1800">
                <a:solidFill>
                  <a:schemeClr val="lt1"/>
                </a:solidFill>
                <a:latin typeface="+mn-lt"/>
              </a:defRPr>
            </a:pPr>
          </a:p>
        </c:txPr>
        <c:crossAx val="784273666"/>
      </c:valAx>
    </c:plotArea>
    <c:legend>
      <c:legendPos val="r"/>
      <c:layout>
        <c:manualLayout>
          <c:xMode val="edge"/>
          <c:yMode val="edge"/>
          <c:x val="0.011592035923398823"/>
          <c:y val="0.8380817266971629"/>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charts/chart9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POURCENTAGE   PR  ET  ENSOLEILLEMENT </a:t>
            </a:r>
          </a:p>
        </c:rich>
      </c:tx>
      <c:layout>
        <c:manualLayout>
          <c:xMode val="edge"/>
          <c:yMode val="edge"/>
          <c:x val="0.28666789275627064"/>
          <c:y val="0.014136000943884158"/>
        </c:manualLayout>
      </c:layout>
      <c:overlay val="0"/>
    </c:title>
    <c:plotArea>
      <c:layout>
        <c:manualLayout>
          <c:xMode val="edge"/>
          <c:yMode val="edge"/>
          <c:x val="0.09793656027759697"/>
          <c:y val="0.125508402965419"/>
          <c:w val="0.8260555456932931"/>
          <c:h val="0.7086915310371285"/>
        </c:manualLayout>
      </c:layout>
      <c:lineChart>
        <c:ser>
          <c:idx val="0"/>
          <c:order val="0"/>
          <c:tx>
            <c:v>Ensoleillement</c:v>
          </c:tx>
          <c:spPr>
            <a:ln cmpd="sng" w="28575">
              <a:solidFill>
                <a:schemeClr val="accent2"/>
              </a:solidFill>
            </a:ln>
          </c:spPr>
          <c:marker>
            <c:symbol val="none"/>
          </c:marke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'12-01-24'!$K$44:$K$73</c:f>
            </c:strRef>
          </c:cat>
          <c:val>
            <c:numRef>
              <c:f>'12-01-24'!$M$44:$M$73</c:f>
              <c:numCache/>
            </c:numRef>
          </c:val>
          <c:smooth val="0"/>
        </c:ser>
        <c:ser>
          <c:idx val="1"/>
          <c:order val="1"/>
          <c:tx>
            <c:v>%PR de Reference mensuel</c:v>
          </c:tx>
          <c:spPr>
            <a:ln cmpd="sng" w="28575">
              <a:solidFill>
                <a:schemeClr val="accent3"/>
              </a:solidFill>
            </a:ln>
          </c:spPr>
          <c:marker>
            <c:symbol val="none"/>
          </c:marker>
          <c:cat>
            <c:strRef>
              <c:f>'12-01-24'!$K$44:$K$73</c:f>
            </c:strRef>
          </c:cat>
          <c:val>
            <c:numRef>
              <c:f>'12-01-24'!$N$45:$N$73</c:f>
              <c:numCache/>
            </c:numRef>
          </c:val>
          <c:smooth val="0"/>
        </c:ser>
        <c:ser>
          <c:idx val="2"/>
          <c:order val="2"/>
          <c:tx>
            <c:v>PR Totale des Compteurs (%</c:v>
          </c:tx>
          <c:spPr>
            <a:ln cmpd="sng" w="28575">
              <a:solidFill>
                <a:schemeClr val="accent1"/>
              </a:solidFill>
            </a:ln>
          </c:spPr>
          <c:marker>
            <c:symbol val="none"/>
          </c:marker>
          <c:dLbls>
            <c:numFmt formatCode="General" sourceLinked="1"/>
            <c:txPr>
              <a:bodyPr/>
              <a:lstStyle/>
              <a:p>
                <a:pPr lvl="0">
                  <a:defRPr b="0" i="0" sz="1100">
                    <a:solidFill>
                      <a:srgbClr val="FFFFFF"/>
                    </a:solidFill>
                    <a:latin typeface="+mn-lt"/>
                  </a:defRPr>
                </a:pPr>
              </a:p>
            </c:txPr>
            <c:showLegendKey val="0"/>
            <c:showVal val="1"/>
            <c:showCatName val="0"/>
            <c:showSerName val="0"/>
            <c:showPercent val="0"/>
            <c:showBubbleSize val="0"/>
          </c:dLbls>
          <c:cat>
            <c:strRef>
              <c:f>'12-01-24'!$K$44:$K$73</c:f>
            </c:strRef>
          </c:cat>
          <c:val>
            <c:numRef>
              <c:f>'12-01-24'!$L$46:$L$74</c:f>
              <c:numCache/>
            </c:numRef>
          </c:val>
          <c:smooth val="0"/>
        </c:ser>
        <c:axId val="689820721"/>
        <c:axId val="1923559579"/>
      </c:lineChart>
      <c:catAx>
        <c:axId val="6898207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1923559579"/>
      </c:catAx>
      <c:valAx>
        <c:axId val="1923559579"/>
        <c:scaling>
          <c:orientation val="minMax"/>
        </c:scaling>
        <c:delete val="0"/>
        <c:axPos val="l"/>
        <c:majorGridlines>
          <c:spPr>
            <a:ln>
              <a:solidFill>
                <a:srgbClr val="B7B7B7"/>
              </a:solidFill>
            </a:ln>
          </c:spPr>
        </c:majorGridlines>
        <c:title>
          <c:tx>
            <c:rich>
              <a:bodyPr/>
              <a:lstStyle/>
              <a:p>
                <a:pPr lvl="0">
                  <a:defRPr b="1" i="0" sz="1500">
                    <a:solidFill>
                      <a:schemeClr val="lt1"/>
                    </a:solidFill>
                    <a:latin typeface="+mn-lt"/>
                  </a:defRPr>
                </a:pPr>
                <a:r>
                  <a:rPr b="1" i="0" sz="1500">
                    <a:solidFill>
                      <a:schemeClr val="lt1"/>
                    </a:solidFill>
                    <a:latin typeface="+mn-lt"/>
                  </a:rPr>
                  <a:t>POURCENTAGE   PR</a:t>
                </a:r>
              </a:p>
            </c:rich>
          </c:tx>
          <c:layout>
            <c:manualLayout>
              <c:xMode val="edge"/>
              <c:yMode val="edge"/>
              <c:x val="0.0"/>
              <c:y val="0.4193102798044017"/>
            </c:manualLayout>
          </c:layout>
          <c:overlay val="0"/>
        </c:title>
        <c:numFmt formatCode="General" sourceLinked="1"/>
        <c:majorTickMark val="none"/>
        <c:minorTickMark val="none"/>
        <c:tickLblPos val="nextTo"/>
        <c:spPr>
          <a:ln/>
        </c:spPr>
        <c:txPr>
          <a:bodyPr/>
          <a:lstStyle/>
          <a:p>
            <a:pPr lvl="0">
              <a:defRPr b="0" i="0" sz="1500">
                <a:solidFill>
                  <a:schemeClr val="lt1"/>
                </a:solidFill>
                <a:latin typeface="+mn-lt"/>
              </a:defRPr>
            </a:pPr>
          </a:p>
        </c:txPr>
        <c:crossAx val="689820721"/>
      </c:valAx>
    </c:plotArea>
    <c:plotVisOnly val="1"/>
  </c:chart>
  <c:spPr>
    <a:solidFill>
      <a:schemeClr val="dk1"/>
    </a:solidFill>
  </c:spPr>
</c:chartSpace>
</file>

<file path=xl/charts/chart9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Evolution parametres mensuels ANNEE 2024</a:t>
            </a:r>
          </a:p>
        </c:rich>
      </c:tx>
      <c:overlay val="0"/>
    </c:title>
    <c:plotArea>
      <c:layout>
        <c:manualLayout>
          <c:xMode val="edge"/>
          <c:yMode val="edge"/>
          <c:x val="0.11685102640003968"/>
          <c:y val="0.10629707263211757"/>
          <c:w val="0.86328201295889"/>
          <c:h val="0.5715975295564513"/>
        </c:manualLayout>
      </c:layout>
      <c:lineChart>
        <c:axId val="977841722"/>
        <c:axId val="351984560"/>
      </c:lineChart>
      <c:catAx>
        <c:axId val="977841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600">
                <a:solidFill>
                  <a:schemeClr val="lt1"/>
                </a:solidFill>
                <a:latin typeface="+mn-lt"/>
              </a:defRPr>
            </a:pPr>
          </a:p>
        </c:txPr>
        <c:crossAx val="351984560"/>
      </c:catAx>
      <c:valAx>
        <c:axId val="351984560"/>
        <c:scaling>
          <c:orientation val="minMax"/>
        </c:scaling>
        <c:delete val="0"/>
        <c:axPos val="l"/>
        <c:tickLblPos val="nextTo"/>
        <c:spPr>
          <a:ln>
            <a:noFill/>
          </a:ln>
        </c:spPr>
        <c:crossAx val="977841722"/>
      </c:valAx>
    </c:plotArea>
    <c:legend>
      <c:legendPos val="b"/>
      <c:overlay val="0"/>
      <c:txPr>
        <a:bodyPr/>
        <a:lstStyle/>
        <a:p>
          <a:pPr lvl="0">
            <a:defRPr b="0" i="0" sz="2000">
              <a:solidFill>
                <a:schemeClr val="lt1"/>
              </a:solidFill>
              <a:latin typeface="+mn-lt"/>
            </a:defRPr>
          </a:pPr>
        </a:p>
      </c:txPr>
    </c:legend>
    <c:plotVisOnly val="1"/>
  </c:chart>
  <c:spPr>
    <a:solidFill>
      <a:schemeClr val="dk1"/>
    </a:solidFill>
  </c:spPr>
</c:chartSpace>
</file>

<file path=xl/charts/chart9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mn-lt"/>
              </a:defRPr>
            </a:pPr>
            <a:r>
              <a:rPr b="1" i="0" sz="2000">
                <a:solidFill>
                  <a:schemeClr val="lt1"/>
                </a:solidFill>
                <a:latin typeface="+mn-lt"/>
              </a:rPr>
              <a:t> (%) DISPONIBILTE et (%) PR (Ratio-Performance) ( PTR  et ONDULEURS)</a:t>
            </a:r>
          </a:p>
        </c:rich>
      </c:tx>
      <c:layout>
        <c:manualLayout>
          <c:xMode val="edge"/>
          <c:yMode val="edge"/>
          <c:x val="0.1830275575688939"/>
          <c:y val="0.007905138339920948"/>
        </c:manualLayout>
      </c:layout>
      <c:overlay val="0"/>
    </c:title>
    <c:plotArea>
      <c:layout>
        <c:manualLayout>
          <c:xMode val="edge"/>
          <c:yMode val="edge"/>
          <c:x val="0.051702601238549695"/>
          <c:y val="0.16248784861423562"/>
          <c:w val="0.8386398599493223"/>
          <c:h val="0.7193242290086267"/>
        </c:manualLayout>
      </c:layout>
      <c:barChart>
        <c:barDir val="col"/>
        <c:grouping val="stacked"/>
        <c:ser>
          <c:idx val="0"/>
          <c:order val="0"/>
          <c:tx>
            <c:v>100,00</c:v>
          </c:tx>
          <c:spPr>
            <a:solidFill>
              <a:schemeClr val="accent1"/>
            </a:solidFill>
            <a:ln cmpd="sng">
              <a:solidFill>
                <a:srgbClr val="000000"/>
              </a:solidFill>
            </a:ln>
          </c:spPr>
          <c:dPt>
            <c:idx val="10"/>
          </c:dPt>
          <c:dPt>
            <c:idx val="25"/>
          </c:dPt>
          <c:dPt>
            <c:idx val="35"/>
          </c:dPt>
          <c:dLbls>
            <c:dLbl>
              <c:idx val="10"/>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25"/>
              <c:numFmt formatCode="General" sourceLinked="1"/>
              <c:txPr>
                <a:bodyPr/>
                <a:lstStyle/>
                <a:p>
                  <a:pPr lvl="0">
                    <a:defRPr b="0" i="0" sz="900">
                      <a:solidFill>
                        <a:srgbClr val="FF0000"/>
                      </a:solidFill>
                      <a:latin typeface="+mn-lt"/>
                    </a:defRPr>
                  </a:pPr>
                </a:p>
              </c:txPr>
              <c:showLegendKey val="0"/>
              <c:showVal val="1"/>
              <c:showCatName val="0"/>
              <c:showSerName val="0"/>
              <c:showPercent val="0"/>
              <c:showBubbleSize val="0"/>
            </c:dLbl>
            <c:dLbl>
              <c:idx val="35"/>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'13-01-24'!$C$31:$C$69</c:f>
            </c:strRef>
          </c:cat>
          <c:val>
            <c:numRef>
              <c:f>'13-01-24'!$H$31:$H$69</c:f>
              <c:numCache/>
            </c:numRef>
          </c:val>
        </c:ser>
        <c:ser>
          <c:idx val="1"/>
          <c:order val="1"/>
          <c:tx>
            <c:strRef>
              <c:f>'13-01-24'!$I$30</c:f>
            </c:strRef>
          </c:tx>
          <c:cat>
            <c:strRef>
              <c:f>'13-01-24'!$C$31:$C$69</c:f>
            </c:strRef>
          </c:cat>
          <c:val>
            <c:numRef>
              <c:f>'13-01-24'!$I$31:$I$69</c:f>
              <c:numCache/>
            </c:numRef>
          </c:val>
        </c:ser>
        <c:overlap val="100"/>
        <c:axId val="224159954"/>
        <c:axId val="56884993"/>
      </c:barChart>
      <c:catAx>
        <c:axId val="224159954"/>
        <c:scaling>
          <c:orientation val="minMax"/>
        </c:scaling>
        <c:delete val="0"/>
        <c:axPos val="b"/>
        <c:title>
          <c:tx>
            <c:rich>
              <a:bodyPr/>
              <a:lstStyle/>
              <a:p>
                <a:pPr lvl="0">
                  <a:defRPr b="1" i="0" sz="1800">
                    <a:solidFill>
                      <a:schemeClr val="lt1"/>
                    </a:solidFill>
                    <a:latin typeface="+mn-lt"/>
                  </a:defRPr>
                </a:pPr>
                <a:r>
                  <a:rPr b="1" i="0" sz="1800">
                    <a:solidFill>
                      <a:schemeClr val="lt1"/>
                    </a:solidFill>
                    <a:latin typeface="+mn-lt"/>
                  </a:rPr>
                  <a:t>% DISPONIBILITE  ET  % PR  PAR ONDUEURS  REPARTIS  DANS LE CHAMP SOLAIRE </a:t>
                </a:r>
              </a:p>
            </c:rich>
          </c:tx>
          <c:layout>
            <c:manualLayout>
              <c:xMode val="edge"/>
              <c:yMode val="edge"/>
              <c:x val="0.30641683760589095"/>
              <c:y val="0.922857068392951"/>
            </c:manualLayout>
          </c:layout>
          <c:overlay val="0"/>
        </c:title>
        <c:numFmt formatCode="General" sourceLinked="1"/>
        <c:majorTickMark val="none"/>
        <c:minorTickMark val="none"/>
        <c:spPr/>
        <c:txPr>
          <a:bodyPr/>
          <a:lstStyle/>
          <a:p>
            <a:pPr lvl="0">
              <a:defRPr b="0" i="0" sz="900">
                <a:solidFill>
                  <a:schemeClr val="lt1"/>
                </a:solidFill>
                <a:latin typeface="+mn-lt"/>
              </a:defRPr>
            </a:pPr>
          </a:p>
        </c:txPr>
        <c:crossAx val="56884993"/>
      </c:catAx>
      <c:valAx>
        <c:axId val="56884993"/>
        <c:scaling>
          <c:orientation val="minMax"/>
        </c:scaling>
        <c:delete val="0"/>
        <c:axPos val="l"/>
        <c:majorGridlines>
          <c:spPr>
            <a:ln>
              <a:solidFill>
                <a:srgbClr val="B7B7B7"/>
              </a:solidFill>
            </a:ln>
          </c:spPr>
        </c:majorGridlines>
        <c:title>
          <c:tx>
            <c:rich>
              <a:bodyPr/>
              <a:lstStyle/>
              <a:p>
                <a:pPr lvl="0">
                  <a:defRPr b="1" i="0" sz="2400">
                    <a:solidFill>
                      <a:schemeClr val="lt1"/>
                    </a:solidFill>
                    <a:latin typeface="+mn-lt"/>
                  </a:defRPr>
                </a:pPr>
                <a:r>
                  <a:rPr b="1" i="0" sz="2400">
                    <a:solidFill>
                      <a:schemeClr val="lt1"/>
                    </a:solidFill>
                    <a:latin typeface="+mn-lt"/>
                  </a:rPr>
                  <a:t>%KD PAR CABINE</a:t>
                </a:r>
              </a:p>
            </c:rich>
          </c:tx>
          <c:overlay val="0"/>
        </c:title>
        <c:numFmt formatCode="General" sourceLinked="1"/>
        <c:majorTickMark val="none"/>
        <c:minorTickMark val="none"/>
        <c:tickLblPos val="nextTo"/>
        <c:spPr>
          <a:ln/>
        </c:spPr>
        <c:txPr>
          <a:bodyPr/>
          <a:lstStyle/>
          <a:p>
            <a:pPr lvl="0">
              <a:defRPr b="0" i="0" sz="1200">
                <a:solidFill>
                  <a:schemeClr val="lt1"/>
                </a:solidFill>
                <a:latin typeface="+mn-lt"/>
              </a:defRPr>
            </a:pPr>
          </a:p>
        </c:txPr>
        <c:crossAx val="224159954"/>
      </c:valAx>
    </c:plotArea>
    <c:legend>
      <c:legendPos val="b"/>
      <c:layout>
        <c:manualLayout>
          <c:xMode val="edge"/>
          <c:yMode val="edge"/>
          <c:x val="0.4476553987451005"/>
          <c:y val="0.9105641816978687"/>
        </c:manualLayout>
      </c:layout>
      <c:overlay val="0"/>
      <c:txPr>
        <a:bodyPr/>
        <a:lstStyle/>
        <a:p>
          <a:pPr lvl="0">
            <a:defRPr b="0" i="0" sz="1400">
              <a:solidFill>
                <a:schemeClr val="lt1"/>
              </a:solidFill>
              <a:latin typeface="+mn-lt"/>
            </a:defRPr>
          </a:pPr>
        </a:p>
      </c:txPr>
    </c:legend>
    <c:plotVisOnly val="1"/>
  </c:chart>
  <c:spPr>
    <a:solidFill>
      <a:schemeClr val="dk1"/>
    </a:solidFill>
  </c:spPr>
</c:chartSpace>
</file>

<file path=xl/charts/chart9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263337196600164"/>
          <c:y val="0.12889992309395357"/>
          <c:w val="0.8396672021593244"/>
          <c:h val="0.6909279722304478"/>
        </c:manualLayout>
      </c:layout>
      <c:barChart>
        <c:barDir val="col"/>
        <c:ser>
          <c:idx val="0"/>
          <c:order val="0"/>
          <c:tx>
            <c:v>Puissances  Horaires (kW)</c:v>
          </c:tx>
          <c:spPr>
            <a:solidFill>
              <a:schemeClr val="accent2"/>
            </a:solidFill>
            <a:ln cmpd="sng">
              <a:solidFill>
                <a:srgbClr val="000000"/>
              </a:solidFill>
            </a:ln>
          </c:spPr>
          <c:dLbls>
            <c:numFmt formatCode="General" sourceLinked="1"/>
            <c:txPr>
              <a:bodyPr/>
              <a:lstStyle/>
              <a:p>
                <a:pPr lvl="0">
                  <a:defRPr b="0" i="0" sz="1200">
                    <a:solidFill>
                      <a:srgbClr val="FFFFFF"/>
                    </a:solidFill>
                    <a:latin typeface="+mn-lt"/>
                  </a:defRPr>
                </a:pPr>
              </a:p>
            </c:txPr>
            <c:showLegendKey val="0"/>
            <c:showVal val="1"/>
            <c:showCatName val="0"/>
            <c:showSerName val="0"/>
            <c:showPercent val="0"/>
            <c:showBubbleSize val="0"/>
          </c:dLbls>
          <c:cat>
            <c:strRef>
              <c:f>'13-01-24'!$B$11:$B$24</c:f>
            </c:strRef>
          </c:cat>
          <c:val>
            <c:numRef>
              <c:f>'13-01-24'!$D$11:$D$25</c:f>
              <c:numCache/>
            </c:numRef>
          </c:val>
        </c:ser>
        <c:axId val="658232852"/>
        <c:axId val="1229717760"/>
      </c:barChart>
      <c:lineChart>
        <c:varyColors val="0"/>
        <c:ser>
          <c:idx val="1"/>
          <c:order val="1"/>
          <c:tx>
            <c:v>ENERGIES Horaires (KWH)</c:v>
          </c:tx>
          <c:spPr>
            <a:ln cmpd="sng" w="76200">
              <a:solidFill>
                <a:srgbClr val="0070C0">
                  <a:alpha val="100000"/>
                </a:srgbClr>
              </a:solidFill>
            </a:ln>
          </c:spPr>
          <c:marker>
            <c:symbol val="none"/>
          </c:marker>
          <c:cat>
            <c:strRef>
              <c:f>'13-01-24'!$B$11:$B$24</c:f>
            </c:strRef>
          </c:cat>
          <c:val>
            <c:numRef>
              <c:f>'13-01-24'!$E$11:$E$25</c:f>
              <c:numCache/>
            </c:numRef>
          </c:val>
          <c:smooth val="0"/>
        </c:ser>
        <c:axId val="658232852"/>
        <c:axId val="1229717760"/>
      </c:lineChart>
      <c:catAx>
        <c:axId val="6582328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h:mm;@" sourceLinked="0"/>
        <c:majorTickMark val="none"/>
        <c:minorTickMark val="none"/>
        <c:spPr/>
        <c:txPr>
          <a:bodyPr/>
          <a:lstStyle/>
          <a:p>
            <a:pPr lvl="0">
              <a:defRPr b="0" i="0" sz="1800">
                <a:solidFill>
                  <a:schemeClr val="lt1"/>
                </a:solidFill>
                <a:latin typeface="+mn-lt"/>
              </a:defRPr>
            </a:pPr>
          </a:p>
        </c:txPr>
        <c:crossAx val="1229717760"/>
      </c:catAx>
      <c:valAx>
        <c:axId val="12297177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658232852"/>
      </c:valAx>
    </c:plotArea>
    <c:legend>
      <c:legendPos val="b"/>
      <c:layout>
        <c:manualLayout>
          <c:xMode val="edge"/>
          <c:yMode val="edge"/>
          <c:x val="0.12050647541357043"/>
          <c:y val="0.9042835339955175"/>
        </c:manualLayout>
      </c:layout>
      <c:overlay val="0"/>
      <c:txPr>
        <a:bodyPr/>
        <a:lstStyle/>
        <a:p>
          <a:pPr lvl="0">
            <a:defRPr b="0" i="0" sz="2000">
              <a:solidFill>
                <a:schemeClr val="lt1"/>
              </a:solidFill>
              <a:latin typeface="+mn-lt"/>
            </a:defRPr>
          </a:pPr>
        </a:p>
      </c:txPr>
    </c:legend>
    <c:plotVisOnly val="1"/>
  </c:chart>
  <c:spPr>
    <a:solidFill>
      <a:schemeClr val="dk1"/>
    </a:solidFill>
  </c:spPr>
</c:chartSpace>
</file>

<file path=xl/charts/chart9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200">
                <a:solidFill>
                  <a:schemeClr val="lt1"/>
                </a:solidFill>
                <a:latin typeface="+mn-lt"/>
              </a:defRPr>
            </a:pPr>
            <a:r>
              <a:rPr b="1" i="0" sz="3200">
                <a:solidFill>
                  <a:schemeClr val="lt1"/>
                </a:solidFill>
                <a:latin typeface="+mn-lt"/>
              </a:rPr>
              <a:t>Courbe de Tendance Energie journaliere  - Ensoleillement  JANVIER 2024</a:t>
            </a:r>
          </a:p>
        </c:rich>
      </c:tx>
      <c:layout>
        <c:manualLayout>
          <c:xMode val="edge"/>
          <c:yMode val="edge"/>
          <c:x val="0.12945520438692695"/>
          <c:y val="0.051721940246369946"/>
        </c:manualLayout>
      </c:layout>
      <c:overlay val="0"/>
    </c:title>
    <c:plotArea>
      <c:layout>
        <c:manualLayout>
          <c:xMode val="edge"/>
          <c:yMode val="edge"/>
          <c:x val="0.05428931934731761"/>
          <c:y val="0.19719934197000524"/>
          <c:w val="0.9096183882848831"/>
          <c:h val="0.4957266454448842"/>
        </c:manualLayout>
      </c:layout>
      <c:barChart>
        <c:barDir val="col"/>
        <c:ser>
          <c:idx val="0"/>
          <c:order val="0"/>
          <c:tx>
            <c:v>ENERGIE   2023(kWH)</c:v>
          </c:tx>
          <c:spPr>
            <a:solidFill>
              <a:schemeClr val="accent6"/>
            </a:solidFill>
            <a:ln cmpd="sng">
              <a:solidFill>
                <a:srgbClr val="000000"/>
              </a:solidFill>
            </a:ln>
          </c:spPr>
          <c:dLbls>
            <c:numFmt formatCode="General" sourceLinked="1"/>
            <c:txPr>
              <a:bodyPr/>
              <a:lstStyle/>
              <a:p>
                <a:pPr lvl="0">
                  <a:defRPr b="0" i="0" sz="1400">
                    <a:solidFill>
                      <a:srgbClr val="FFFFFF"/>
                    </a:solidFill>
                    <a:latin typeface="+mn-lt"/>
                  </a:defRPr>
                </a:pPr>
              </a:p>
            </c:txPr>
            <c:showLegendKey val="0"/>
            <c:showVal val="1"/>
            <c:showCatName val="0"/>
            <c:showSerName val="0"/>
            <c:showPercent val="0"/>
            <c:showBubbleSize val="0"/>
          </c:dLbls>
          <c:cat>
            <c:strRef>
              <c:f>'13-01-24'!$B$76:$B$105</c:f>
            </c:strRef>
          </c:cat>
          <c:val>
            <c:numRef>
              <c:f>'13-01-24'!$E$76:$E$85</c:f>
              <c:numCache/>
            </c:numRef>
          </c:val>
        </c:ser>
        <c:axId val="437885408"/>
        <c:axId val="953917621"/>
      </c:barChart>
      <c:lineChart>
        <c:varyColors val="0"/>
        <c:ser>
          <c:idx val="1"/>
          <c:order val="1"/>
          <c:tx>
            <c:v>ENSOLEILLEMENT JOURNALIER Kwh/m2</c:v>
          </c:tx>
          <c:spPr>
            <a:ln cmpd="sng" w="76200">
              <a:solidFill>
                <a:srgbClr val="FFFF00">
                  <a:alpha val="100000"/>
                </a:srgbClr>
              </a:solidFill>
            </a:ln>
          </c:spPr>
          <c:marker>
            <c:symbol val="none"/>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'13-01-24'!$B$76:$B$105</c:f>
            </c:strRef>
          </c:cat>
          <c:val>
            <c:numRef>
              <c:f>'13-01-24'!$D$76:$D$85</c:f>
              <c:numCache/>
            </c:numRef>
          </c:val>
          <c:smooth val="0"/>
        </c:ser>
        <c:axId val="437885408"/>
        <c:axId val="953917621"/>
      </c:lineChart>
      <c:catAx>
        <c:axId val="437885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2400">
                <a:solidFill>
                  <a:schemeClr val="lt1"/>
                </a:solidFill>
                <a:latin typeface="+mn-lt"/>
              </a:defRPr>
            </a:pPr>
          </a:p>
        </c:txPr>
        <c:crossAx val="953917621"/>
      </c:catAx>
      <c:valAx>
        <c:axId val="95391762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600">
                <a:solidFill>
                  <a:schemeClr val="lt1"/>
                </a:solidFill>
                <a:latin typeface="+mn-lt"/>
              </a:defRPr>
            </a:pPr>
          </a:p>
        </c:txPr>
        <c:crossAx val="437885408"/>
      </c:valAx>
    </c:plotArea>
    <c:legend>
      <c:legendPos val="b"/>
      <c:layout>
        <c:manualLayout>
          <c:xMode val="edge"/>
          <c:yMode val="edge"/>
          <c:x val="0.07256740531401361"/>
          <c:y val="0.9238617444436795"/>
        </c:manualLayout>
      </c:layout>
      <c:overlay val="0"/>
      <c:txPr>
        <a:bodyPr/>
        <a:lstStyle/>
        <a:p>
          <a:pPr lvl="0">
            <a:defRPr b="0" i="0" sz="2400">
              <a:solidFill>
                <a:schemeClr val="lt1"/>
              </a:solidFill>
              <a:latin typeface="+mn-lt"/>
            </a:defRPr>
          </a:pPr>
        </a:p>
      </c:txPr>
    </c:legend>
    <c:plotVisOnly val="1"/>
  </c:chart>
  <c:spPr>
    <a:solidFill>
      <a:schemeClr val="dk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image" Target="../media/image3.jp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image" Target="../media/image1.png"/><Relationship Id="rId8"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62.xml"/><Relationship Id="rId2" Type="http://schemas.openxmlformats.org/officeDocument/2006/relationships/chart" Target="../charts/chart63.xml"/><Relationship Id="rId3" Type="http://schemas.openxmlformats.org/officeDocument/2006/relationships/chart" Target="../charts/chart64.xml"/><Relationship Id="rId4" Type="http://schemas.openxmlformats.org/officeDocument/2006/relationships/chart" Target="../charts/chart65.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66.xml"/><Relationship Id="rId6" Type="http://schemas.openxmlformats.org/officeDocument/2006/relationships/chart" Target="../charts/chart67.xml"/><Relationship Id="rId7" Type="http://schemas.openxmlformats.org/officeDocument/2006/relationships/chart" Target="../charts/chart68.xml"/><Relationship Id="rId8" Type="http://schemas.openxmlformats.org/officeDocument/2006/relationships/image" Target="../media/image6.jpg"/></Relationships>
</file>

<file path=xl/drawings/_rels/drawing11.xml.rels><?xml version="1.0" encoding="UTF-8" standalone="yes"?><Relationships xmlns="http://schemas.openxmlformats.org/package/2006/relationships"><Relationship Id="rId1" Type="http://schemas.openxmlformats.org/officeDocument/2006/relationships/chart" Target="../charts/chart69.xml"/><Relationship Id="rId2" Type="http://schemas.openxmlformats.org/officeDocument/2006/relationships/chart" Target="../charts/chart70.xml"/><Relationship Id="rId3" Type="http://schemas.openxmlformats.org/officeDocument/2006/relationships/chart" Target="../charts/chart71.xml"/><Relationship Id="rId4" Type="http://schemas.openxmlformats.org/officeDocument/2006/relationships/chart" Target="../charts/chart72.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73.xml"/><Relationship Id="rId6" Type="http://schemas.openxmlformats.org/officeDocument/2006/relationships/chart" Target="../charts/chart74.xml"/><Relationship Id="rId7" Type="http://schemas.openxmlformats.org/officeDocument/2006/relationships/chart" Target="../charts/chart75.xml"/><Relationship Id="rId8" Type="http://schemas.openxmlformats.org/officeDocument/2006/relationships/image" Target="../media/image6.jpg"/></Relationships>
</file>

<file path=xl/drawings/_rels/drawing12.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 Id="rId4" Type="http://schemas.openxmlformats.org/officeDocument/2006/relationships/chart" Target="../charts/chart79.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80.xml"/><Relationship Id="rId6" Type="http://schemas.openxmlformats.org/officeDocument/2006/relationships/chart" Target="../charts/chart81.xml"/><Relationship Id="rId7" Type="http://schemas.openxmlformats.org/officeDocument/2006/relationships/chart" Target="../charts/chart82.xml"/><Relationship Id="rId8" Type="http://schemas.openxmlformats.org/officeDocument/2006/relationships/image" Target="../media/image6.jpg"/></Relationships>
</file>

<file path=xl/drawings/_rels/drawing13.xml.rels><?xml version="1.0" encoding="UTF-8" standalone="yes"?><Relationships xmlns="http://schemas.openxmlformats.org/package/2006/relationships"><Relationship Id="rId1" Type="http://schemas.openxmlformats.org/officeDocument/2006/relationships/chart" Target="../charts/chart83.xml"/><Relationship Id="rId2" Type="http://schemas.openxmlformats.org/officeDocument/2006/relationships/chart" Target="../charts/chart84.xml"/><Relationship Id="rId3" Type="http://schemas.openxmlformats.org/officeDocument/2006/relationships/chart" Target="../charts/chart85.xml"/><Relationship Id="rId4" Type="http://schemas.openxmlformats.org/officeDocument/2006/relationships/chart" Target="../charts/chart86.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87.xml"/><Relationship Id="rId6" Type="http://schemas.openxmlformats.org/officeDocument/2006/relationships/chart" Target="../charts/chart88.xml"/><Relationship Id="rId7" Type="http://schemas.openxmlformats.org/officeDocument/2006/relationships/chart" Target="../charts/chart89.xml"/><Relationship Id="rId8" Type="http://schemas.openxmlformats.org/officeDocument/2006/relationships/image" Target="../media/image6.jpg"/></Relationships>
</file>

<file path=xl/drawings/_rels/drawing14.xml.rels><?xml version="1.0" encoding="UTF-8" standalone="yes"?><Relationships xmlns="http://schemas.openxmlformats.org/package/2006/relationships"><Relationship Id="rId1" Type="http://schemas.openxmlformats.org/officeDocument/2006/relationships/chart" Target="../charts/chart90.xml"/><Relationship Id="rId2" Type="http://schemas.openxmlformats.org/officeDocument/2006/relationships/chart" Target="../charts/chart91.xml"/><Relationship Id="rId3" Type="http://schemas.openxmlformats.org/officeDocument/2006/relationships/chart" Target="../charts/chart92.xml"/><Relationship Id="rId4" Type="http://schemas.openxmlformats.org/officeDocument/2006/relationships/chart" Target="../charts/chart93.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94.xml"/><Relationship Id="rId6" Type="http://schemas.openxmlformats.org/officeDocument/2006/relationships/chart" Target="../charts/chart95.xml"/><Relationship Id="rId7" Type="http://schemas.openxmlformats.org/officeDocument/2006/relationships/chart" Target="../charts/chart96.xml"/><Relationship Id="rId8" Type="http://schemas.openxmlformats.org/officeDocument/2006/relationships/image" Target="../media/image6.jpg"/></Relationships>
</file>

<file path=xl/drawings/_rels/drawing15.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 Id="rId4" Type="http://schemas.openxmlformats.org/officeDocument/2006/relationships/chart" Target="../charts/chart100.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101.xml"/><Relationship Id="rId6" Type="http://schemas.openxmlformats.org/officeDocument/2006/relationships/chart" Target="../charts/chart102.xml"/><Relationship Id="rId7" Type="http://schemas.openxmlformats.org/officeDocument/2006/relationships/chart" Target="../charts/chart103.xml"/><Relationship Id="rId8" Type="http://schemas.openxmlformats.org/officeDocument/2006/relationships/image" Target="../media/image6.jpg"/></Relationships>
</file>

<file path=xl/drawings/_rels/drawing16.xml.rels><?xml version="1.0" encoding="UTF-8" standalone="yes"?><Relationships xmlns="http://schemas.openxmlformats.org/package/2006/relationships"><Relationship Id="rId1" Type="http://schemas.openxmlformats.org/officeDocument/2006/relationships/chart" Target="../charts/chart104.xml"/><Relationship Id="rId2" Type="http://schemas.openxmlformats.org/officeDocument/2006/relationships/chart" Target="../charts/chart105.xml"/><Relationship Id="rId3" Type="http://schemas.openxmlformats.org/officeDocument/2006/relationships/chart" Target="../charts/chart106.xml"/><Relationship Id="rId4" Type="http://schemas.openxmlformats.org/officeDocument/2006/relationships/chart" Target="../charts/chart107.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108.xml"/><Relationship Id="rId6" Type="http://schemas.openxmlformats.org/officeDocument/2006/relationships/chart" Target="../charts/chart109.xml"/><Relationship Id="rId7" Type="http://schemas.openxmlformats.org/officeDocument/2006/relationships/chart" Target="../charts/chart110.xml"/><Relationship Id="rId8" Type="http://schemas.openxmlformats.org/officeDocument/2006/relationships/image" Target="../media/image6.jpg"/></Relationships>
</file>

<file path=xl/drawings/_rels/drawing17.xml.rels><?xml version="1.0" encoding="UTF-8" standalone="yes"?><Relationships xmlns="http://schemas.openxmlformats.org/package/2006/relationships"><Relationship Id="rId1" Type="http://schemas.openxmlformats.org/officeDocument/2006/relationships/chart" Target="../charts/chart111.xml"/><Relationship Id="rId2" Type="http://schemas.openxmlformats.org/officeDocument/2006/relationships/chart" Target="../charts/chart112.xml"/><Relationship Id="rId3" Type="http://schemas.openxmlformats.org/officeDocument/2006/relationships/chart" Target="../charts/chart113.xml"/><Relationship Id="rId4" Type="http://schemas.openxmlformats.org/officeDocument/2006/relationships/chart" Target="../charts/chart114.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115.xml"/><Relationship Id="rId6" Type="http://schemas.openxmlformats.org/officeDocument/2006/relationships/chart" Target="../charts/chart116.xml"/><Relationship Id="rId7" Type="http://schemas.openxmlformats.org/officeDocument/2006/relationships/chart" Target="../charts/chart117.xml"/><Relationship Id="rId8" Type="http://schemas.openxmlformats.org/officeDocument/2006/relationships/image" Target="../media/image6.jpg"/></Relationships>
</file>

<file path=xl/drawings/_rels/drawing18.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 Id="rId4" Type="http://schemas.openxmlformats.org/officeDocument/2006/relationships/chart" Target="../charts/chart121.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122.xml"/><Relationship Id="rId6" Type="http://schemas.openxmlformats.org/officeDocument/2006/relationships/chart" Target="../charts/chart123.xml"/><Relationship Id="rId7" Type="http://schemas.openxmlformats.org/officeDocument/2006/relationships/chart" Target="../charts/chart124.xml"/><Relationship Id="rId8" Type="http://schemas.openxmlformats.org/officeDocument/2006/relationships/image" Target="../media/image6.jpg"/></Relationships>
</file>

<file path=xl/drawings/_rels/drawing19.xml.rels><?xml version="1.0" encoding="UTF-8" standalone="yes"?><Relationships xmlns="http://schemas.openxmlformats.org/package/2006/relationships"><Relationship Id="rId1" Type="http://schemas.openxmlformats.org/officeDocument/2006/relationships/chart" Target="../charts/chart125.xml"/><Relationship Id="rId2" Type="http://schemas.openxmlformats.org/officeDocument/2006/relationships/chart" Target="../charts/chart126.xml"/><Relationship Id="rId3" Type="http://schemas.openxmlformats.org/officeDocument/2006/relationships/chart" Target="../charts/chart127.xml"/><Relationship Id="rId4" Type="http://schemas.openxmlformats.org/officeDocument/2006/relationships/chart" Target="../charts/chart128.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129.xml"/><Relationship Id="rId6" Type="http://schemas.openxmlformats.org/officeDocument/2006/relationships/chart" Target="../charts/chart130.xml"/><Relationship Id="rId7" Type="http://schemas.openxmlformats.org/officeDocument/2006/relationships/chart" Target="../charts/chart131.xml"/><Relationship Id="rId8" Type="http://schemas.openxmlformats.org/officeDocument/2006/relationships/image" Target="../media/image6.jp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9" Type="http://schemas.openxmlformats.org/officeDocument/2006/relationships/image" Target="../media/image5.jpg"/><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image" Target="../media/image1.png"/><Relationship Id="rId8" Type="http://schemas.openxmlformats.org/officeDocument/2006/relationships/image" Target="../media/image4.jpg"/></Relationships>
</file>

<file path=xl/drawings/_rels/drawing20.xml.rels><?xml version="1.0" encoding="UTF-8" standalone="yes"?><Relationships xmlns="http://schemas.openxmlformats.org/package/2006/relationships"><Relationship Id="rId1" Type="http://schemas.openxmlformats.org/officeDocument/2006/relationships/chart" Target="../charts/chart132.xml"/><Relationship Id="rId2" Type="http://schemas.openxmlformats.org/officeDocument/2006/relationships/chart" Target="../charts/chart133.xml"/><Relationship Id="rId3" Type="http://schemas.openxmlformats.org/officeDocument/2006/relationships/chart" Target="../charts/chart134.xml"/><Relationship Id="rId4" Type="http://schemas.openxmlformats.org/officeDocument/2006/relationships/chart" Target="../charts/chart135.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136.xml"/><Relationship Id="rId6" Type="http://schemas.openxmlformats.org/officeDocument/2006/relationships/chart" Target="../charts/chart137.xml"/><Relationship Id="rId7" Type="http://schemas.openxmlformats.org/officeDocument/2006/relationships/chart" Target="../charts/chart138.xml"/><Relationship Id="rId8" Type="http://schemas.openxmlformats.org/officeDocument/2006/relationships/image" Target="../media/image6.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17.xml"/><Relationship Id="rId6" Type="http://schemas.openxmlformats.org/officeDocument/2006/relationships/chart" Target="../charts/chart18.xml"/><Relationship Id="rId7" Type="http://schemas.openxmlformats.org/officeDocument/2006/relationships/chart" Target="../charts/chart19.xml"/><Relationship Id="rId8" Type="http://schemas.openxmlformats.org/officeDocument/2006/relationships/image" Target="../media/image6.jpg"/></Relationships>
</file>

<file path=xl/drawings/_rels/drawing4.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 Id="rId4" Type="http://schemas.openxmlformats.org/officeDocument/2006/relationships/chart" Target="../charts/chart23.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24.xml"/><Relationship Id="rId6" Type="http://schemas.openxmlformats.org/officeDocument/2006/relationships/chart" Target="../charts/chart25.xml"/><Relationship Id="rId7" Type="http://schemas.openxmlformats.org/officeDocument/2006/relationships/chart" Target="../charts/chart26.xml"/><Relationship Id="rId8" Type="http://schemas.openxmlformats.org/officeDocument/2006/relationships/image" Target="../media/image6.jpg"/></Relationships>
</file>

<file path=xl/drawings/_rels/drawing5.xml.rels><?xml version="1.0" encoding="UTF-8" standalone="yes"?><Relationships xmlns="http://schemas.openxmlformats.org/package/2006/relationships"><Relationship Id="rId1" Type="http://schemas.openxmlformats.org/officeDocument/2006/relationships/chart" Target="../charts/chart27.xml"/><Relationship Id="rId2" Type="http://schemas.openxmlformats.org/officeDocument/2006/relationships/chart" Target="../charts/chart28.xml"/><Relationship Id="rId3" Type="http://schemas.openxmlformats.org/officeDocument/2006/relationships/chart" Target="../charts/chart29.xml"/><Relationship Id="rId4" Type="http://schemas.openxmlformats.org/officeDocument/2006/relationships/chart" Target="../charts/chart30.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31.xml"/><Relationship Id="rId6" Type="http://schemas.openxmlformats.org/officeDocument/2006/relationships/chart" Target="../charts/chart32.xml"/><Relationship Id="rId7" Type="http://schemas.openxmlformats.org/officeDocument/2006/relationships/chart" Target="../charts/chart33.xml"/><Relationship Id="rId8" Type="http://schemas.openxmlformats.org/officeDocument/2006/relationships/image" Target="../media/image6.jpg"/></Relationships>
</file>

<file path=xl/drawings/_rels/drawing6.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 Id="rId4" Type="http://schemas.openxmlformats.org/officeDocument/2006/relationships/chart" Target="../charts/chart37.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38.xml"/><Relationship Id="rId6" Type="http://schemas.openxmlformats.org/officeDocument/2006/relationships/chart" Target="../charts/chart39.xml"/><Relationship Id="rId7" Type="http://schemas.openxmlformats.org/officeDocument/2006/relationships/chart" Target="../charts/chart40.xml"/><Relationship Id="rId8" Type="http://schemas.openxmlformats.org/officeDocument/2006/relationships/image" Target="../media/image6.jpg"/></Relationships>
</file>

<file path=xl/drawings/_rels/drawing7.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45.xml"/><Relationship Id="rId6" Type="http://schemas.openxmlformats.org/officeDocument/2006/relationships/chart" Target="../charts/chart46.xml"/><Relationship Id="rId7" Type="http://schemas.openxmlformats.org/officeDocument/2006/relationships/chart" Target="../charts/chart47.xml"/><Relationship Id="rId8" Type="http://schemas.openxmlformats.org/officeDocument/2006/relationships/image" Target="../media/image6.jpg"/></Relationships>
</file>

<file path=xl/drawings/_rels/drawing8.xml.rels><?xml version="1.0" encoding="UTF-8" standalone="yes"?><Relationships xmlns="http://schemas.openxmlformats.org/package/2006/relationships"><Relationship Id="rId1" Type="http://schemas.openxmlformats.org/officeDocument/2006/relationships/chart" Target="../charts/chart48.xml"/><Relationship Id="rId2" Type="http://schemas.openxmlformats.org/officeDocument/2006/relationships/chart" Target="../charts/chart49.xml"/><Relationship Id="rId3" Type="http://schemas.openxmlformats.org/officeDocument/2006/relationships/chart" Target="../charts/chart50.xml"/><Relationship Id="rId4" Type="http://schemas.openxmlformats.org/officeDocument/2006/relationships/chart" Target="../charts/chart51.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52.xml"/><Relationship Id="rId6" Type="http://schemas.openxmlformats.org/officeDocument/2006/relationships/chart" Target="../charts/chart53.xml"/><Relationship Id="rId7" Type="http://schemas.openxmlformats.org/officeDocument/2006/relationships/chart" Target="../charts/chart54.xml"/><Relationship Id="rId8" Type="http://schemas.openxmlformats.org/officeDocument/2006/relationships/image" Target="../media/image6.jpg"/></Relationships>
</file>

<file path=xl/drawings/_rels/drawing9.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 Id="rId4" Type="http://schemas.openxmlformats.org/officeDocument/2006/relationships/chart" Target="../charts/chart58.xml"/><Relationship Id="rId10" Type="http://schemas.openxmlformats.org/officeDocument/2006/relationships/image" Target="../media/image7.jpg"/><Relationship Id="rId9" Type="http://schemas.openxmlformats.org/officeDocument/2006/relationships/image" Target="../media/image8.png"/><Relationship Id="rId5" Type="http://schemas.openxmlformats.org/officeDocument/2006/relationships/chart" Target="../charts/chart59.xml"/><Relationship Id="rId6" Type="http://schemas.openxmlformats.org/officeDocument/2006/relationships/chart" Target="../charts/chart60.xml"/><Relationship Id="rId7" Type="http://schemas.openxmlformats.org/officeDocument/2006/relationships/chart" Target="../charts/chart61.xml"/><Relationship Id="rId8"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466725</xdr:colOff>
      <xdr:row>15</xdr:row>
      <xdr:rowOff>47625</xdr:rowOff>
    </xdr:from>
    <xdr:ext cx="8667750" cy="5848350"/>
    <xdr:graphicFrame>
      <xdr:nvGraphicFramePr>
        <xdr:cNvPr id="165771515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50</xdr:row>
      <xdr:rowOff>57150</xdr:rowOff>
    </xdr:from>
    <xdr:ext cx="10144125" cy="4705350"/>
    <xdr:graphicFrame>
      <xdr:nvGraphicFramePr>
        <xdr:cNvPr id="15349524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104775</xdr:colOff>
      <xdr:row>50</xdr:row>
      <xdr:rowOff>123825</xdr:rowOff>
    </xdr:from>
    <xdr:ext cx="10106025" cy="4629150"/>
    <xdr:graphicFrame>
      <xdr:nvGraphicFramePr>
        <xdr:cNvPr id="487357291"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47625</xdr:colOff>
      <xdr:row>77</xdr:row>
      <xdr:rowOff>0</xdr:rowOff>
    </xdr:from>
    <xdr:ext cx="10077450" cy="4562475"/>
    <xdr:graphicFrame>
      <xdr:nvGraphicFramePr>
        <xdr:cNvPr id="463989196"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104775</xdr:colOff>
      <xdr:row>76</xdr:row>
      <xdr:rowOff>171450</xdr:rowOff>
    </xdr:from>
    <xdr:ext cx="10144125" cy="4581525"/>
    <xdr:graphicFrame>
      <xdr:nvGraphicFramePr>
        <xdr:cNvPr id="1624914382"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485775</xdr:colOff>
      <xdr:row>103</xdr:row>
      <xdr:rowOff>9525</xdr:rowOff>
    </xdr:from>
    <xdr:ext cx="6667500" cy="3562350"/>
    <xdr:graphicFrame>
      <xdr:nvGraphicFramePr>
        <xdr:cNvPr id="1283288135"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19050</xdr:colOff>
      <xdr:row>0</xdr:row>
      <xdr:rowOff>47625</xdr:rowOff>
    </xdr:from>
    <xdr:ext cx="3305175" cy="1238250"/>
    <xdr:pic>
      <xdr:nvPicPr>
        <xdr:cNvPr id="0" name="image1.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238125</xdr:colOff>
      <xdr:row>0</xdr:row>
      <xdr:rowOff>0</xdr:rowOff>
    </xdr:from>
    <xdr:ext cx="9210675" cy="1304925"/>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742950</xdr:colOff>
      <xdr:row>0</xdr:row>
      <xdr:rowOff>0</xdr:rowOff>
    </xdr:from>
    <xdr:ext cx="4772025" cy="1219200"/>
    <xdr:pic>
      <xdr:nvPicPr>
        <xdr:cNvPr id="0" name="image3.jp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167871336" name="Chart 6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678128568" name="Chart 6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802505865" name="Chart 6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1596416145" name="Chart 6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485408831" name="Chart 6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468001923" name="Chart 67"/>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1254431375" name="Chart 68"/>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0" name="Shape 10"/>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301064018" name="Chart 6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444209940" name="Chart 70"/>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1446401664" name="Chart 71"/>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1004069902" name="Chart 72"/>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170789711" name="Chart 73"/>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864235947" name="Chart 74"/>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136969791" name="Chart 75"/>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1" name="Shape 11"/>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507783684" name="Chart 7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74599898" name="Chart 77"/>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1396524531" name="Chart 78"/>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835018392" name="Chart 79"/>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783534414" name="Chart 80"/>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024317932" name="Chart 81"/>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138805909" name="Chart 82"/>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2" name="Shape 12"/>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422731300" name="Chart 8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512022687" name="Chart 8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1110306825" name="Chart 85"/>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1865100802" name="Chart 86"/>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2057893276" name="Chart 87"/>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413080625" name="Chart 88"/>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2019736319" name="Chart 89"/>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3" name="Shape 13"/>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187466505" name="Chart 90"/>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1929861799" name="Chart 91"/>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546610552" name="Chart 92"/>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6725900" cy="5838825"/>
    <xdr:graphicFrame>
      <xdr:nvGraphicFramePr>
        <xdr:cNvPr descr="courbe" id="463764759" name="Chart 93"/>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6954500" cy="3657600"/>
    <xdr:graphicFrame>
      <xdr:nvGraphicFramePr>
        <xdr:cNvPr id="1987550318" name="Chart 94"/>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940931753" name="Chart 95"/>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9048750" cy="4114800"/>
    <xdr:graphicFrame>
      <xdr:nvGraphicFramePr>
        <xdr:cNvPr id="2138743885" name="Chart 96"/>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4" name="Shape 14"/>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1913435460" name="Chart 9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943099911" name="Chart 98"/>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1183140966" name="Chart 99"/>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6725900" cy="5838825"/>
    <xdr:graphicFrame>
      <xdr:nvGraphicFramePr>
        <xdr:cNvPr descr="courbe" id="792232883" name="Chart 100"/>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6954500" cy="3657600"/>
    <xdr:graphicFrame>
      <xdr:nvGraphicFramePr>
        <xdr:cNvPr id="435089395" name="Chart 101"/>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587130879" name="Chart 102"/>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9048750" cy="4114800"/>
    <xdr:graphicFrame>
      <xdr:nvGraphicFramePr>
        <xdr:cNvPr id="25025818" name="Chart 103"/>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5" name="Shape 15"/>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1178295533" name="Chart 10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1865296512" name="Chart 10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513331196" name="Chart 106"/>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6725900" cy="5838825"/>
    <xdr:graphicFrame>
      <xdr:nvGraphicFramePr>
        <xdr:cNvPr descr="courbe" id="864252394" name="Chart 107"/>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6954500" cy="3657600"/>
    <xdr:graphicFrame>
      <xdr:nvGraphicFramePr>
        <xdr:cNvPr id="901063126" name="Chart 108"/>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833217340" name="Chart 109"/>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9048750" cy="4114800"/>
    <xdr:graphicFrame>
      <xdr:nvGraphicFramePr>
        <xdr:cNvPr id="2080442956" name="Chart 110"/>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6" name="Shape 16"/>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1289136761" name="Chart 11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1651360038" name="Chart 11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126823704" name="Chart 11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6725900" cy="5838825"/>
    <xdr:graphicFrame>
      <xdr:nvGraphicFramePr>
        <xdr:cNvPr descr="courbe" id="1300835498" name="Chart 11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6954500" cy="3657600"/>
    <xdr:graphicFrame>
      <xdr:nvGraphicFramePr>
        <xdr:cNvPr id="1006570417" name="Chart 11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253509050" name="Chart 11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9048750" cy="4114800"/>
    <xdr:graphicFrame>
      <xdr:nvGraphicFramePr>
        <xdr:cNvPr id="949228795" name="Chart 11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7" name="Shape 17"/>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264452270" name="Chart 11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1298352065" name="Chart 119"/>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49615069" name="Chart 120"/>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6725900" cy="5838825"/>
    <xdr:graphicFrame>
      <xdr:nvGraphicFramePr>
        <xdr:cNvPr descr="courbe" id="481077697" name="Chart 121"/>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6954500" cy="3657600"/>
    <xdr:graphicFrame>
      <xdr:nvGraphicFramePr>
        <xdr:cNvPr id="1559257891" name="Chart 122"/>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598409597" name="Chart 123"/>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9048750" cy="4114800"/>
    <xdr:graphicFrame>
      <xdr:nvGraphicFramePr>
        <xdr:cNvPr id="1696076778" name="Chart 124"/>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8" name="Shape 18"/>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462977707" name="Chart 12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1987944756" name="Chart 12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2039994522" name="Chart 12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6725900" cy="5838825"/>
    <xdr:graphicFrame>
      <xdr:nvGraphicFramePr>
        <xdr:cNvPr descr="courbe" id="965558537" name="Chart 128"/>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6954500" cy="3657600"/>
    <xdr:graphicFrame>
      <xdr:nvGraphicFramePr>
        <xdr:cNvPr id="1036605304" name="Chart 129"/>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182196754" name="Chart 130"/>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9048750" cy="4114800"/>
    <xdr:graphicFrame>
      <xdr:nvGraphicFramePr>
        <xdr:cNvPr id="1225780235" name="Chart 131"/>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19" name="Shape 19"/>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581025</xdr:colOff>
      <xdr:row>71</xdr:row>
      <xdr:rowOff>38100</xdr:rowOff>
    </xdr:from>
    <xdr:ext cx="7096125" cy="4829175"/>
    <xdr:graphicFrame>
      <xdr:nvGraphicFramePr>
        <xdr:cNvPr id="1927534498" name="Chart 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219075</xdr:colOff>
      <xdr:row>36</xdr:row>
      <xdr:rowOff>0</xdr:rowOff>
    </xdr:from>
    <xdr:ext cx="4676775" cy="3562350"/>
    <xdr:graphicFrame>
      <xdr:nvGraphicFramePr>
        <xdr:cNvPr id="264008167" name="Chart 8"/>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2000250</xdr:colOff>
      <xdr:row>53</xdr:row>
      <xdr:rowOff>342900</xdr:rowOff>
    </xdr:from>
    <xdr:ext cx="17078325" cy="8191500"/>
    <xdr:graphicFrame>
      <xdr:nvGraphicFramePr>
        <xdr:cNvPr id="101552159" name="Chart 9"/>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133350</xdr:colOff>
      <xdr:row>118</xdr:row>
      <xdr:rowOff>276225</xdr:rowOff>
    </xdr:from>
    <xdr:ext cx="14535150" cy="5200650"/>
    <xdr:graphicFrame>
      <xdr:nvGraphicFramePr>
        <xdr:cNvPr id="1302197665" name="Chart 10"/>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676275</xdr:colOff>
      <xdr:row>143</xdr:row>
      <xdr:rowOff>333375</xdr:rowOff>
    </xdr:from>
    <xdr:ext cx="13030200" cy="5191125"/>
    <xdr:graphicFrame>
      <xdr:nvGraphicFramePr>
        <xdr:cNvPr id="144757160" name="Chart 11"/>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171450</xdr:colOff>
      <xdr:row>97</xdr:row>
      <xdr:rowOff>76200</xdr:rowOff>
    </xdr:from>
    <xdr:ext cx="11601450" cy="4295775"/>
    <xdr:graphicFrame>
      <xdr:nvGraphicFramePr>
        <xdr:cNvPr id="2062953982" name="Chart 12"/>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866775</xdr:colOff>
      <xdr:row>1</xdr:row>
      <xdr:rowOff>9525</xdr:rowOff>
    </xdr:from>
    <xdr:ext cx="5724525" cy="1771650"/>
    <xdr:pic>
      <xdr:nvPicPr>
        <xdr:cNvPr id="0" name="image1.png"/>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438150</xdr:colOff>
      <xdr:row>1</xdr:row>
      <xdr:rowOff>19050</xdr:rowOff>
    </xdr:from>
    <xdr:ext cx="6057900" cy="1752600"/>
    <xdr:pic>
      <xdr:nvPicPr>
        <xdr:cNvPr id="0" name="image4.jpg"/>
        <xdr:cNvPicPr preferRelativeResize="0"/>
      </xdr:nvPicPr>
      <xdr:blipFill>
        <a:blip cstate="print" r:embed="rId8"/>
        <a:stretch>
          <a:fillRect/>
        </a:stretch>
      </xdr:blipFill>
      <xdr:spPr>
        <a:prstGeom prst="rect">
          <a:avLst/>
        </a:prstGeom>
        <a:noFill/>
      </xdr:spPr>
    </xdr:pic>
    <xdr:clientData fLocksWithSheet="0"/>
  </xdr:oneCellAnchor>
  <xdr:oneCellAnchor>
    <xdr:from>
      <xdr:col>14</xdr:col>
      <xdr:colOff>133350</xdr:colOff>
      <xdr:row>20</xdr:row>
      <xdr:rowOff>209550</xdr:rowOff>
    </xdr:from>
    <xdr:ext cx="3819525" cy="3533775"/>
    <xdr:pic>
      <xdr:nvPicPr>
        <xdr:cNvPr id="0" name="image5.jp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1394281692" name="Chart 13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290071009" name="Chart 13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693347388" name="Chart 13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6725900" cy="5838825"/>
    <xdr:graphicFrame>
      <xdr:nvGraphicFramePr>
        <xdr:cNvPr descr="courbe" id="69739477" name="Chart 13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6954500" cy="3657600"/>
    <xdr:graphicFrame>
      <xdr:nvGraphicFramePr>
        <xdr:cNvPr id="319134193" name="Chart 13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2048260550" name="Chart 137"/>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9048750" cy="4114800"/>
    <xdr:graphicFrame>
      <xdr:nvGraphicFramePr>
        <xdr:cNvPr id="313400844" name="Chart 138"/>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20" name="Shape 20"/>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288370659" name="Chart 1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602351878" name="Chart 1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430277520" name="Chart 15"/>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1482830242" name="Chart 16"/>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339532427" name="Chart 17"/>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688846769" name="Chart 18"/>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1597116554" name="Chart 19"/>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3" name="Shape 3"/>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921301313" name="Chart 20"/>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151462241" name="Chart 21"/>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415231047" name="Chart 22"/>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1117143204" name="Chart 23"/>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445777850" name="Chart 24"/>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904902684" name="Chart 25"/>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33075642" name="Chart 26"/>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4" name="Shape 4"/>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2128690645" name="Chart 2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308798113" name="Chart 28"/>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945562330" name="Chart 29"/>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1574397935" name="Chart 30"/>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1808260771" name="Chart 31"/>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069537787" name="Chart 32"/>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1824778220" name="Chart 33"/>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5" name="Shape 5"/>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1203185664" name="Chart 3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524925206" name="Chart 3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770543100" name="Chart 36"/>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1119239957" name="Chart 37"/>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589786703" name="Chart 38"/>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763895622" name="Chart 39"/>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663553543" name="Chart 40"/>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6" name="Shape 6"/>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1007700635" name="Chart 4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1105893292" name="Chart 4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911035555" name="Chart 4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2080620384" name="Chart 4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1384493436" name="Chart 4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945250436" name="Chart 4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846563440" name="Chart 4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7" name="Shape 7"/>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220866660" name="Chart 4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68578395" name="Chart 49"/>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1618916153" name="Chart 50"/>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2079482213" name="Chart 51"/>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1399486328" name="Chart 52"/>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1621586203" name="Chart 53"/>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388756163" name="Chart 54"/>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8" name="Shape 8"/>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26</xdr:row>
      <xdr:rowOff>85725</xdr:rowOff>
    </xdr:from>
    <xdr:ext cx="12611100" cy="5038725"/>
    <xdr:graphicFrame>
      <xdr:nvGraphicFramePr>
        <xdr:cNvPr id="308206706" name="Chart 5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38100</xdr:colOff>
      <xdr:row>9</xdr:row>
      <xdr:rowOff>9525</xdr:rowOff>
    </xdr:from>
    <xdr:ext cx="12734925" cy="7086600"/>
    <xdr:graphicFrame>
      <xdr:nvGraphicFramePr>
        <xdr:cNvPr id="888255579" name="Chart 5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xdr:colOff>
      <xdr:row>73</xdr:row>
      <xdr:rowOff>323850</xdr:rowOff>
    </xdr:from>
    <xdr:ext cx="16059150" cy="5857875"/>
    <xdr:graphicFrame>
      <xdr:nvGraphicFramePr>
        <xdr:cNvPr id="1775853736" name="Chart 5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107</xdr:row>
      <xdr:rowOff>171450</xdr:rowOff>
    </xdr:from>
    <xdr:ext cx="17954625" cy="5838825"/>
    <xdr:graphicFrame>
      <xdr:nvGraphicFramePr>
        <xdr:cNvPr descr="courbe" id="1463933599" name="Chart 58"/>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76200</xdr:colOff>
      <xdr:row>125</xdr:row>
      <xdr:rowOff>0</xdr:rowOff>
    </xdr:from>
    <xdr:ext cx="18183225" cy="3657600"/>
    <xdr:graphicFrame>
      <xdr:nvGraphicFramePr>
        <xdr:cNvPr id="1842734528" name="Chart 59"/>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152400</xdr:colOff>
      <xdr:row>41</xdr:row>
      <xdr:rowOff>180975</xdr:rowOff>
    </xdr:from>
    <xdr:ext cx="11601450" cy="4829175"/>
    <xdr:graphicFrame>
      <xdr:nvGraphicFramePr>
        <xdr:cNvPr id="345835499" name="Chart 60"/>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xdr:colOff>
      <xdr:row>144</xdr:row>
      <xdr:rowOff>38100</xdr:rowOff>
    </xdr:from>
    <xdr:ext cx="10277475" cy="4114800"/>
    <xdr:graphicFrame>
      <xdr:nvGraphicFramePr>
        <xdr:cNvPr id="1757340966" name="Chart 61"/>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657225</xdr:colOff>
      <xdr:row>0</xdr:row>
      <xdr:rowOff>57150</xdr:rowOff>
    </xdr:from>
    <xdr:ext cx="16411575" cy="1676400"/>
    <xdr:sp>
      <xdr:nvSpPr>
        <xdr:cNvPr id="9" name="Shape 9"/>
        <xdr:cNvSpPr txBox="1"/>
      </xdr:nvSpPr>
      <xdr:spPr>
        <a:xfrm>
          <a:off x="0" y="2946563"/>
          <a:ext cx="10692000" cy="1666875"/>
        </a:xfrm>
        <a:prstGeom prst="rect">
          <a:avLst/>
        </a:prstGeom>
        <a:solidFill>
          <a:srgbClr val="BBD6EE"/>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2400" u="none" strike="noStrike">
              <a:solidFill>
                <a:schemeClr val="dk1"/>
              </a:solidFill>
              <a:latin typeface="Calibri"/>
              <a:ea typeface="Calibri"/>
              <a:cs typeface="Calibri"/>
              <a:sym typeface="Calibri"/>
            </a:rPr>
            <a:t>Centrale</a:t>
          </a:r>
          <a:r>
            <a:rPr b="1" lang="en-US" sz="2400" u="none" strike="noStrike">
              <a:solidFill>
                <a:schemeClr val="dk1"/>
              </a:solidFill>
              <a:latin typeface="Calibri"/>
              <a:ea typeface="Calibri"/>
              <a:cs typeface="Calibri"/>
              <a:sym typeface="Calibri"/>
            </a:rPr>
            <a:t> </a:t>
          </a:r>
          <a:r>
            <a:rPr b="1" lang="en-US" sz="2400" u="none" strike="noStrike">
              <a:solidFill>
                <a:schemeClr val="dk1"/>
              </a:solidFill>
              <a:latin typeface="Calibri"/>
              <a:ea typeface="Calibri"/>
              <a:cs typeface="Calibri"/>
              <a:sym typeface="Calibri"/>
            </a:rPr>
            <a:t>Photovoltaïque SOLAIRE DIASS   DPP/DPD/SPBA Bel Air</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PUISSANCE  INSTALLEE</a:t>
          </a:r>
          <a:r>
            <a:rPr b="0" lang="en-US" sz="2000" u="none" strike="noStrike">
              <a:solidFill>
                <a:schemeClr val="dk1"/>
              </a:solidFill>
              <a:latin typeface="Calibri"/>
              <a:ea typeface="Calibri"/>
              <a:cs typeface="Calibri"/>
              <a:sym typeface="Calibri"/>
            </a:rPr>
            <a:t>    :       23,114 Mw</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de PANNEAUX SOLAIRES  :       85608 </a:t>
          </a:r>
          <a:endParaRPr sz="1400"/>
        </a:p>
        <a:p>
          <a:pPr indent="0" lvl="0" marL="0" rtl="0" algn="ctr">
            <a:spcBef>
              <a:spcPts val="0"/>
            </a:spcBef>
            <a:spcAft>
              <a:spcPts val="0"/>
            </a:spcAft>
            <a:buNone/>
          </a:pPr>
          <a:r>
            <a:rPr b="0" lang="en-US" sz="2000" u="none" strike="noStrike">
              <a:solidFill>
                <a:schemeClr val="dk1"/>
              </a:solidFill>
              <a:latin typeface="Calibri"/>
              <a:ea typeface="Calibri"/>
              <a:cs typeface="Calibri"/>
              <a:sym typeface="Calibri"/>
            </a:rPr>
            <a:t>Nbre  d'ONDULEURS         :               </a:t>
          </a:r>
          <a:r>
            <a:rPr b="0" lang="en-US" sz="2400" u="none" strike="noStrike">
              <a:solidFill>
                <a:schemeClr val="dk1"/>
              </a:solidFill>
              <a:latin typeface="Calibri"/>
              <a:ea typeface="Calibri"/>
              <a:cs typeface="Calibri"/>
              <a:sym typeface="Calibri"/>
            </a:rPr>
            <a:t>32</a:t>
          </a:r>
          <a:endParaRPr sz="1400"/>
        </a:p>
        <a:p>
          <a:pPr indent="0" lvl="0" marL="0" rtl="0" algn="ctr">
            <a:spcBef>
              <a:spcPts val="0"/>
            </a:spcBef>
            <a:spcAft>
              <a:spcPts val="0"/>
            </a:spcAft>
            <a:buNone/>
          </a:pPr>
          <a:r>
            <a:t/>
          </a:r>
          <a:endParaRPr b="1" sz="2400" u="none" strike="noStrike">
            <a:solidFill>
              <a:schemeClr val="dk1"/>
            </a:solidFill>
            <a:latin typeface="Calibri"/>
            <a:ea typeface="Calibri"/>
            <a:cs typeface="Calibri"/>
            <a:sym typeface="Calibri"/>
          </a:endParaRPr>
        </a:p>
      </xdr:txBody>
    </xdr:sp>
    <xdr:clientData fLocksWithSheet="0"/>
  </xdr:oneCellAnchor>
  <xdr:oneCellAnchor>
    <xdr:from>
      <xdr:col>6</xdr:col>
      <xdr:colOff>209550</xdr:colOff>
      <xdr:row>0</xdr:row>
      <xdr:rowOff>0</xdr:rowOff>
    </xdr:from>
    <xdr:ext cx="11868150" cy="1123950"/>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3390900" cy="962025"/>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1781175</xdr:colOff>
      <xdr:row>1</xdr:row>
      <xdr:rowOff>19050</xdr:rowOff>
    </xdr:from>
    <xdr:ext cx="7658100" cy="1095375"/>
    <xdr:pic>
      <xdr:nvPicPr>
        <xdr:cNvPr id="0" name="image7.jpg"/>
        <xdr:cNvPicPr preferRelativeResize="0"/>
      </xdr:nvPicPr>
      <xdr:blipFill>
        <a:blip cstate="print" r:embed="rId10"/>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enelec365.sharepoint.com/sites/solairediass/Documents%20partages/Pi&#232;ces%20jointes%20de%20courrier/PRODUCTION%20SOLAIRE%20%20MAI%20%202022%20(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30-04-22"/>
      <sheetName val="RAPPORT CPV  AVRIL  2022"/>
      <sheetName val="01-05-22"/>
      <sheetName val="02-05-22"/>
      <sheetName val="03-05-22"/>
      <sheetName val="04-05-22"/>
      <sheetName val="05-05-22"/>
      <sheetName val="06-05-22"/>
      <sheetName val="07-05-22"/>
      <sheetName val="08-05-22"/>
      <sheetName val="09-05-22"/>
      <sheetName val="10-05-22"/>
      <sheetName val="11-05-22"/>
      <sheetName val="12-05-22"/>
      <sheetName val="13-05-22"/>
      <sheetName val="14-05-22"/>
      <sheetName val="15-05-22"/>
      <sheetName val="16-05-22"/>
      <sheetName val="17-05-22"/>
      <sheetName val="18-05-22"/>
      <sheetName val="19-05-20"/>
      <sheetName val="20-05-22"/>
      <sheetName val="21-05-22"/>
      <sheetName val="22-05-22"/>
      <sheetName val="23-05-22"/>
      <sheetName val="24-05-22"/>
      <sheetName val="25-05-22"/>
      <sheetName val="26-05-22"/>
      <sheetName val="27-05-22"/>
      <sheetName val="28-05-22"/>
      <sheetName val="29-05-22"/>
      <sheetName val="30-05-22"/>
      <sheetName val="31-05-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ables/table1.xml><?xml version="1.0" encoding="utf-8"?>
<table xmlns="http://schemas.openxmlformats.org/spreadsheetml/2006/main" ref="A106:I119" displayName="Table_1" name="Table_1" id="1">
  <tableColumns count="9">
    <tableColumn name="Mois" id="1"/>
    <tableColumn name="PTR1 (kWh)" id="2"/>
    <tableColumn name="PTR2 (kWh)" id="3"/>
    <tableColumn name="PTR3 (kWh)" id="4"/>
    <tableColumn name="PTR4 (kWh)" id="5"/>
    <tableColumn name="PTR5 (kWh)" id="6"/>
    <tableColumn name="PTR6 (kWh)" id="7"/>
    <tableColumn name="PTR7 (kWh)" id="8"/>
    <tableColumn name="PTR8 (kWh)" id="9"/>
  </tableColumns>
  <tableStyleInfo name="RAPPORT ANNUEL 2023-style" showColumnStripes="0" showFirstColumn="1" showLastColumn="1" showRowStripes="1"/>
</table>
</file>

<file path=xl/tables/table10.xml><?xml version="1.0" encoding="utf-8"?>
<table xmlns="http://schemas.openxmlformats.org/spreadsheetml/2006/main" ref="I28:J70" displayName="Table_10" name="Table_10" id="10">
  <tableColumns count="2">
    <tableColumn name="PR (%) Pourcentage Ratio par Onduleurs " id="1"/>
    <tableColumn name=" " id="2"/>
  </tableColumns>
  <tableStyleInfo name="01-01-24-style 2" showColumnStripes="0" showFirstColumn="1" showLastColumn="1" showRowStripes="1"/>
</table>
</file>

<file path=xl/tables/table11.xml><?xml version="1.0" encoding="utf-8"?>
<table xmlns="http://schemas.openxmlformats.org/spreadsheetml/2006/main" ref="K42:N74" displayName="Table_11" name="Table_11" id="11">
  <tableColumns count="4">
    <tableColumn name="Mois" id="1"/>
    <tableColumn name="PR Totale des Compteurs (%" id="2"/>
    <tableColumn name="Ensoleillement" id="3"/>
    <tableColumn name="%PR de Reference mensuel" id="4"/>
  </tableColumns>
  <tableStyleInfo name="01-01-24-style 3" showColumnStripes="0" showFirstColumn="1" showLastColumn="1" showRowStripes="1"/>
</table>
</file>

<file path=xl/tables/table12.xml><?xml version="1.0" encoding="utf-8"?>
<table xmlns="http://schemas.openxmlformats.org/spreadsheetml/2006/main" ref="B146:E159" displayName="Table_12" name="Table_12" id="12">
  <tableColumns count="4">
    <tableColumn name="Mois /2023" id="1"/>
    <tableColumn name="Energie en KWh" id="2"/>
    <tableColumn name="PR en %" id="3"/>
    <tableColumn name="Irradiance en W/m2" id="4"/>
  </tableColumns>
  <tableStyleInfo name="01-01-24-style 4" showColumnStripes="0" showFirstColumn="1" showLastColumn="1" showRowStripes="1"/>
</table>
</file>

<file path=xl/tables/table13.xml><?xml version="1.0" encoding="utf-8"?>
<table xmlns="http://schemas.openxmlformats.org/spreadsheetml/2006/main" ref="B10:E25" displayName="Table_13" name="Table_13" id="13">
  <tableColumns count="4">
    <tableColumn name="Heures" id="1"/>
    <tableColumn name="Meteo - Irradiance (W/m2)" id="2"/>
    <tableColumn name="Puissances  Horaires (kW)" id="3"/>
    <tableColumn name="ENERGIES Horaires (KWH)" id="4"/>
  </tableColumns>
  <tableStyleInfo name="02-01-24-style" showColumnStripes="0" showFirstColumn="1" showLastColumn="1" showRowStripes="1"/>
</table>
</file>

<file path=xl/tables/table14.xml><?xml version="1.0" encoding="utf-8"?>
<table xmlns="http://schemas.openxmlformats.org/spreadsheetml/2006/main" ref="I28:J70" displayName="Table_14" name="Table_14" id="14">
  <tableColumns count="2">
    <tableColumn name="PR (%) Pourcentage Ratio par Onduleurs " id="1"/>
    <tableColumn name=" " id="2"/>
  </tableColumns>
  <tableStyleInfo name="02-01-24-style 2" showColumnStripes="0" showFirstColumn="1" showLastColumn="1" showRowStripes="1"/>
</table>
</file>

<file path=xl/tables/table15.xml><?xml version="1.0" encoding="utf-8"?>
<table xmlns="http://schemas.openxmlformats.org/spreadsheetml/2006/main" ref="K42:N74" displayName="Table_15" name="Table_15" id="15">
  <tableColumns count="4">
    <tableColumn name="Mois" id="1"/>
    <tableColumn name="PR Totale des Compteurs (%" id="2"/>
    <tableColumn name="Ensoleillement" id="3"/>
    <tableColumn name="%PR de Reference mensuel" id="4"/>
  </tableColumns>
  <tableStyleInfo name="02-01-24-style 3" showColumnStripes="0" showFirstColumn="1" showLastColumn="1" showRowStripes="1"/>
</table>
</file>

<file path=xl/tables/table16.xml><?xml version="1.0" encoding="utf-8"?>
<table xmlns="http://schemas.openxmlformats.org/spreadsheetml/2006/main" ref="B146:E159" displayName="Table_16" name="Table_16" id="16">
  <tableColumns count="4">
    <tableColumn name="Mois /2023" id="1"/>
    <tableColumn name="Energie en KWh" id="2"/>
    <tableColumn name="PR en %" id="3"/>
    <tableColumn name="Irradiance en W/m2" id="4"/>
  </tableColumns>
  <tableStyleInfo name="02-01-24-style 4" showColumnStripes="0" showFirstColumn="1" showLastColumn="1" showRowStripes="1"/>
</table>
</file>

<file path=xl/tables/table17.xml><?xml version="1.0" encoding="utf-8"?>
<table xmlns="http://schemas.openxmlformats.org/spreadsheetml/2006/main" ref="B10:E25" displayName="Table_17" name="Table_17" id="17">
  <tableColumns count="4">
    <tableColumn name="Heures" id="1"/>
    <tableColumn name="Meteo - Irradiance (W/m2)" id="2"/>
    <tableColumn name="Puissances  Horaires (kW)" id="3"/>
    <tableColumn name="ENERGIES Horaires (KWH)" id="4"/>
  </tableColumns>
  <tableStyleInfo name="03-01-24-style" showColumnStripes="0" showFirstColumn="1" showLastColumn="1" showRowStripes="1"/>
</table>
</file>

<file path=xl/tables/table18.xml><?xml version="1.0" encoding="utf-8"?>
<table xmlns="http://schemas.openxmlformats.org/spreadsheetml/2006/main" ref="I28:J70" displayName="Table_18" name="Table_18" id="18">
  <tableColumns count="2">
    <tableColumn name="PR (%) Pourcentage Ratio par Onduleurs " id="1"/>
    <tableColumn name=" " id="2"/>
  </tableColumns>
  <tableStyleInfo name="03-01-24-style 2" showColumnStripes="0" showFirstColumn="1" showLastColumn="1" showRowStripes="1"/>
</table>
</file>

<file path=xl/tables/table19.xml><?xml version="1.0" encoding="utf-8"?>
<table xmlns="http://schemas.openxmlformats.org/spreadsheetml/2006/main" ref="K42:N74" displayName="Table_19" name="Table_19" id="19">
  <tableColumns count="4">
    <tableColumn name="Mois" id="1"/>
    <tableColumn name="PR Totale des Compteurs (%" id="2"/>
    <tableColumn name="Ensoleillement" id="3"/>
    <tableColumn name="%PR de Reference mensuel" id="4"/>
  </tableColumns>
  <tableStyleInfo name="03-01-24-style 3" showColumnStripes="0" showFirstColumn="1" showLastColumn="1" showRowStripes="1"/>
</table>
</file>

<file path=xl/tables/table2.xml><?xml version="1.0" encoding="utf-8"?>
<table xmlns="http://schemas.openxmlformats.org/spreadsheetml/2006/main" ref="B20:G52" displayName="Table_2" name="Table_2" id="2">
  <tableColumns count="6">
    <tableColumn name="oct-23" id="1"/>
    <tableColumn name="HEURES  POINTE  JOURNALIERE  (HEURES)" id="2"/>
    <tableColumn name=" Irradiances Crete Solaire-DIASS  (W/m2)" id="3"/>
    <tableColumn name="  PUISSANCES    Cretes  JOURNALIERE (kw) " id="4"/>
    <tableColumn name="ENERGIE    PRODUITE (kWH)" id="5"/>
    <tableColumn name="(%) PR   AU COMPTEUR " id="6"/>
  </tableColumns>
  <tableStyleInfo name="RAPPORT CPV DECEMBRE 2023-style" showColumnStripes="0" showFirstColumn="1" showLastColumn="1" showRowStripes="1"/>
</table>
</file>

<file path=xl/tables/table20.xml><?xml version="1.0" encoding="utf-8"?>
<table xmlns="http://schemas.openxmlformats.org/spreadsheetml/2006/main" ref="B146:E159" displayName="Table_20" name="Table_20" id="20">
  <tableColumns count="4">
    <tableColumn name="Mois /2023" id="1"/>
    <tableColumn name="Energie en KWh" id="2"/>
    <tableColumn name="PR en %" id="3"/>
    <tableColumn name="Irradiance en W/m2" id="4"/>
  </tableColumns>
  <tableStyleInfo name="03-01-24-style 4" showColumnStripes="0" showFirstColumn="1" showLastColumn="1" showRowStripes="1"/>
</table>
</file>

<file path=xl/tables/table21.xml><?xml version="1.0" encoding="utf-8"?>
<table xmlns="http://schemas.openxmlformats.org/spreadsheetml/2006/main" ref="B10:E25" displayName="Table_21" name="Table_21" id="21">
  <tableColumns count="4">
    <tableColumn name="Heures" id="1"/>
    <tableColumn name="Meteo - Irradiance (W/m2)" id="2"/>
    <tableColumn name="Puissances  Horaires (kW)" id="3"/>
    <tableColumn name="ENERGIES Horaires (KWH)" id="4"/>
  </tableColumns>
  <tableStyleInfo name="04-01-24-style" showColumnStripes="0" showFirstColumn="1" showLastColumn="1" showRowStripes="1"/>
</table>
</file>

<file path=xl/tables/table22.xml><?xml version="1.0" encoding="utf-8"?>
<table xmlns="http://schemas.openxmlformats.org/spreadsheetml/2006/main" ref="I28:J70" displayName="Table_22" name="Table_22" id="22">
  <tableColumns count="2">
    <tableColumn name="PR (%) Pourcentage Ratio par Onduleurs " id="1"/>
    <tableColumn name=" " id="2"/>
  </tableColumns>
  <tableStyleInfo name="04-01-24-style 2" showColumnStripes="0" showFirstColumn="1" showLastColumn="1" showRowStripes="1"/>
</table>
</file>

<file path=xl/tables/table23.xml><?xml version="1.0" encoding="utf-8"?>
<table xmlns="http://schemas.openxmlformats.org/spreadsheetml/2006/main" ref="K42:N74" displayName="Table_23" name="Table_23" id="23">
  <tableColumns count="4">
    <tableColumn name="Mois" id="1"/>
    <tableColumn name="PR Totale des Compteurs (%" id="2"/>
    <tableColumn name="Ensoleillement" id="3"/>
    <tableColumn name="%PR de Reference mensuel" id="4"/>
  </tableColumns>
  <tableStyleInfo name="04-01-24-style 3" showColumnStripes="0" showFirstColumn="1" showLastColumn="1" showRowStripes="1"/>
</table>
</file>

<file path=xl/tables/table24.xml><?xml version="1.0" encoding="utf-8"?>
<table xmlns="http://schemas.openxmlformats.org/spreadsheetml/2006/main" ref="B146:E159" displayName="Table_24" name="Table_24" id="24">
  <tableColumns count="4">
    <tableColumn name="Mois /2023" id="1"/>
    <tableColumn name="Energie en KWh" id="2"/>
    <tableColumn name="PR en %" id="3"/>
    <tableColumn name="Irradiance en W/m2" id="4"/>
  </tableColumns>
  <tableStyleInfo name="04-01-24-style 4" showColumnStripes="0" showFirstColumn="1" showLastColumn="1" showRowStripes="1"/>
</table>
</file>

<file path=xl/tables/table25.xml><?xml version="1.0" encoding="utf-8"?>
<table xmlns="http://schemas.openxmlformats.org/spreadsheetml/2006/main" ref="B10:E25" displayName="Table_25" name="Table_25" id="25">
  <tableColumns count="4">
    <tableColumn name="Heures" id="1"/>
    <tableColumn name="Meteo - Irradiance (W/m2)" id="2"/>
    <tableColumn name="Puissances  Horaires (kW)" id="3"/>
    <tableColumn name="ENERGIES Horaires (KWH)" id="4"/>
  </tableColumns>
  <tableStyleInfo name="05-01-24-style" showColumnStripes="0" showFirstColumn="1" showLastColumn="1" showRowStripes="1"/>
</table>
</file>

<file path=xl/tables/table26.xml><?xml version="1.0" encoding="utf-8"?>
<table xmlns="http://schemas.openxmlformats.org/spreadsheetml/2006/main" ref="I28:J70" displayName="Table_26" name="Table_26" id="26">
  <tableColumns count="2">
    <tableColumn name="PR (%) Pourcentage Ratio par Onduleurs " id="1"/>
    <tableColumn name=" " id="2"/>
  </tableColumns>
  <tableStyleInfo name="05-01-24-style 2" showColumnStripes="0" showFirstColumn="1" showLastColumn="1" showRowStripes="1"/>
</table>
</file>

<file path=xl/tables/table27.xml><?xml version="1.0" encoding="utf-8"?>
<table xmlns="http://schemas.openxmlformats.org/spreadsheetml/2006/main" ref="K42:N74" displayName="Table_27" name="Table_27" id="27">
  <tableColumns count="4">
    <tableColumn name="Mois" id="1"/>
    <tableColumn name="PR Totale des Compteurs (%" id="2"/>
    <tableColumn name="Ensoleillement" id="3"/>
    <tableColumn name="%PR de Reference mensuel" id="4"/>
  </tableColumns>
  <tableStyleInfo name="05-01-24-style 3" showColumnStripes="0" showFirstColumn="1" showLastColumn="1" showRowStripes="1"/>
</table>
</file>

<file path=xl/tables/table28.xml><?xml version="1.0" encoding="utf-8"?>
<table xmlns="http://schemas.openxmlformats.org/spreadsheetml/2006/main" ref="B146:E159" displayName="Table_28" name="Table_28" id="28">
  <tableColumns count="4">
    <tableColumn name="Mois /2023" id="1"/>
    <tableColumn name="Energie en KWh" id="2"/>
    <tableColumn name="PR en %" id="3"/>
    <tableColumn name="Irradiance en W/m2" id="4"/>
  </tableColumns>
  <tableStyleInfo name="05-01-24-style 4" showColumnStripes="0" showFirstColumn="1" showLastColumn="1" showRowStripes="1"/>
</table>
</file>

<file path=xl/tables/table29.xml><?xml version="1.0" encoding="utf-8"?>
<table xmlns="http://schemas.openxmlformats.org/spreadsheetml/2006/main" ref="B10:E25" displayName="Table_29" name="Table_29" id="29">
  <tableColumns count="4">
    <tableColumn name="Heures" id="1"/>
    <tableColumn name="Meteo - Irradiance (W/m2)" id="2"/>
    <tableColumn name="Puissances  Horaires (kW)" id="3"/>
    <tableColumn name="ENERGIES Horaires (KWH)" id="4"/>
  </tableColumns>
  <tableStyleInfo name="06-01-24-style" showColumnStripes="0" showFirstColumn="1" showLastColumn="1" showRowStripes="1"/>
</table>
</file>

<file path=xl/tables/table3.xml><?xml version="1.0" encoding="utf-8"?>
<table xmlns="http://schemas.openxmlformats.org/spreadsheetml/2006/main" ref="L20:L51" displayName="Table_3" name="Table_3" id="3">
  <tableColumns count="1">
    <tableColumn name="Commentaires" id="1"/>
  </tableColumns>
  <tableStyleInfo name="RAPPORT CPV DECEMBRE 2023-style 2" showColumnStripes="0" showFirstColumn="1" showLastColumn="1" showRowStripes="1"/>
</table>
</file>

<file path=xl/tables/table30.xml><?xml version="1.0" encoding="utf-8"?>
<table xmlns="http://schemas.openxmlformats.org/spreadsheetml/2006/main" ref="I28:J70" displayName="Table_30" name="Table_30" id="30">
  <tableColumns count="2">
    <tableColumn name="PR (%) Pourcentage Ratio par Onduleurs " id="1"/>
    <tableColumn name=" " id="2"/>
  </tableColumns>
  <tableStyleInfo name="06-01-24-style 2" showColumnStripes="0" showFirstColumn="1" showLastColumn="1" showRowStripes="1"/>
</table>
</file>

<file path=xl/tables/table31.xml><?xml version="1.0" encoding="utf-8"?>
<table xmlns="http://schemas.openxmlformats.org/spreadsheetml/2006/main" ref="K42:N74" displayName="Table_31" name="Table_31" id="31">
  <tableColumns count="4">
    <tableColumn name="Mois" id="1"/>
    <tableColumn name="PR Totale des Compteurs (%" id="2"/>
    <tableColumn name="Ensoleillement" id="3"/>
    <tableColumn name="%PR de Reference mensuel" id="4"/>
  </tableColumns>
  <tableStyleInfo name="06-01-24-style 3" showColumnStripes="0" showFirstColumn="1" showLastColumn="1" showRowStripes="1"/>
</table>
</file>

<file path=xl/tables/table32.xml><?xml version="1.0" encoding="utf-8"?>
<table xmlns="http://schemas.openxmlformats.org/spreadsheetml/2006/main" ref="B146:E159" displayName="Table_32" name="Table_32" id="32">
  <tableColumns count="4">
    <tableColumn name="Mois /2023" id="1"/>
    <tableColumn name="Energie en KWh" id="2"/>
    <tableColumn name="PR en %" id="3"/>
    <tableColumn name="Irradiance en W/m2" id="4"/>
  </tableColumns>
  <tableStyleInfo name="06-01-24-style 4" showColumnStripes="0" showFirstColumn="1" showLastColumn="1" showRowStripes="1"/>
</table>
</file>

<file path=xl/tables/table33.xml><?xml version="1.0" encoding="utf-8"?>
<table xmlns="http://schemas.openxmlformats.org/spreadsheetml/2006/main" ref="B10:E25" displayName="Table_33" name="Table_33" id="33">
  <tableColumns count="4">
    <tableColumn name="Heures" id="1"/>
    <tableColumn name="Meteo - Irradiance (W/m2)" id="2"/>
    <tableColumn name="Puissances  Horaires (kW)" id="3"/>
    <tableColumn name="ENERGIES Horaires (KWH)" id="4"/>
  </tableColumns>
  <tableStyleInfo name="07-01-24-style" showColumnStripes="0" showFirstColumn="1" showLastColumn="1" showRowStripes="1"/>
</table>
</file>

<file path=xl/tables/table34.xml><?xml version="1.0" encoding="utf-8"?>
<table xmlns="http://schemas.openxmlformats.org/spreadsheetml/2006/main" ref="I28:J70" displayName="Table_34" name="Table_34" id="34">
  <tableColumns count="2">
    <tableColumn name="PR (%) Pourcentage Ratio par Onduleurs " id="1"/>
    <tableColumn name=" " id="2"/>
  </tableColumns>
  <tableStyleInfo name="07-01-24-style 2" showColumnStripes="0" showFirstColumn="1" showLastColumn="1" showRowStripes="1"/>
</table>
</file>

<file path=xl/tables/table35.xml><?xml version="1.0" encoding="utf-8"?>
<table xmlns="http://schemas.openxmlformats.org/spreadsheetml/2006/main" ref="K42:N74" displayName="Table_35" name="Table_35" id="35">
  <tableColumns count="4">
    <tableColumn name="Mois" id="1"/>
    <tableColumn name="PR Totale des Compteurs (%" id="2"/>
    <tableColumn name="Ensoleillement" id="3"/>
    <tableColumn name="%PR de Reference mensuel" id="4"/>
  </tableColumns>
  <tableStyleInfo name="07-01-24-style 3" showColumnStripes="0" showFirstColumn="1" showLastColumn="1" showRowStripes="1"/>
</table>
</file>

<file path=xl/tables/table36.xml><?xml version="1.0" encoding="utf-8"?>
<table xmlns="http://schemas.openxmlformats.org/spreadsheetml/2006/main" ref="B146:E159" displayName="Table_36" name="Table_36" id="36">
  <tableColumns count="4">
    <tableColumn name="Mois /2023" id="1"/>
    <tableColumn name="Energie en KWh" id="2"/>
    <tableColumn name="PR en %" id="3"/>
    <tableColumn name="Irradiance en W/m2" id="4"/>
  </tableColumns>
  <tableStyleInfo name="07-01-24-style 4" showColumnStripes="0" showFirstColumn="1" showLastColumn="1" showRowStripes="1"/>
</table>
</file>

<file path=xl/tables/table37.xml><?xml version="1.0" encoding="utf-8"?>
<table xmlns="http://schemas.openxmlformats.org/spreadsheetml/2006/main" ref="B10:E25" displayName="Table_37" name="Table_37" id="37">
  <tableColumns count="4">
    <tableColumn name="Heures" id="1"/>
    <tableColumn name="Meteo - Irradiance (W/m2)" id="2"/>
    <tableColumn name="Puissances  Horaires (kW)" id="3"/>
    <tableColumn name="ENERGIES Horaires (KWH)" id="4"/>
  </tableColumns>
  <tableStyleInfo name="08-01-24-style" showColumnStripes="0" showFirstColumn="1" showLastColumn="1" showRowStripes="1"/>
</table>
</file>

<file path=xl/tables/table38.xml><?xml version="1.0" encoding="utf-8"?>
<table xmlns="http://schemas.openxmlformats.org/spreadsheetml/2006/main" ref="I28:J70" displayName="Table_38" name="Table_38" id="38">
  <tableColumns count="2">
    <tableColumn name="PR (%) Pourcentage Ratio par Onduleurs " id="1"/>
    <tableColumn name=" " id="2"/>
  </tableColumns>
  <tableStyleInfo name="08-01-24-style 2" showColumnStripes="0" showFirstColumn="1" showLastColumn="1" showRowStripes="1"/>
</table>
</file>

<file path=xl/tables/table39.xml><?xml version="1.0" encoding="utf-8"?>
<table xmlns="http://schemas.openxmlformats.org/spreadsheetml/2006/main" ref="K42:N74" displayName="Table_39" name="Table_39" id="39">
  <tableColumns count="4">
    <tableColumn name="Mois" id="1"/>
    <tableColumn name="PR Totale des Compteurs (%" id="2"/>
    <tableColumn name="Ensoleillement" id="3"/>
    <tableColumn name="%PR de Reference mensuel" id="4"/>
  </tableColumns>
  <tableStyleInfo name="08-01-24-style 3" showColumnStripes="0" showFirstColumn="1" showLastColumn="1" showRowStripes="1"/>
</table>
</file>

<file path=xl/tables/table4.xml><?xml version="1.0" encoding="utf-8"?>
<table xmlns="http://schemas.openxmlformats.org/spreadsheetml/2006/main" ref="M20:M21" displayName="Table_4" name="Table_4" id="4">
  <tableColumns count="1">
    <tableColumn name="Colonne1" id="1"/>
  </tableColumns>
  <tableStyleInfo name="RAPPORT CPV DECEMBRE 2023-style 3" showColumnStripes="0" showFirstColumn="1" showLastColumn="1" showRowStripes="1"/>
</table>
</file>

<file path=xl/tables/table40.xml><?xml version="1.0" encoding="utf-8"?>
<table xmlns="http://schemas.openxmlformats.org/spreadsheetml/2006/main" ref="B146:E159" displayName="Table_40" name="Table_40" id="40">
  <tableColumns count="4">
    <tableColumn name="Mois /2023" id="1"/>
    <tableColumn name="Energie en KWh" id="2"/>
    <tableColumn name="PR en %" id="3"/>
    <tableColumn name="Irradiance en W/m2" id="4"/>
  </tableColumns>
  <tableStyleInfo name="08-01-24-style 4" showColumnStripes="0" showFirstColumn="1" showLastColumn="1" showRowStripes="1"/>
</table>
</file>

<file path=xl/tables/table41.xml><?xml version="1.0" encoding="utf-8"?>
<table xmlns="http://schemas.openxmlformats.org/spreadsheetml/2006/main" ref="B10:E25" displayName="Table_41" name="Table_41" id="41">
  <tableColumns count="4">
    <tableColumn name="Heures" id="1"/>
    <tableColumn name="Meteo - Irradiance (W/m2)" id="2"/>
    <tableColumn name="Puissances  Horaires (kW)" id="3"/>
    <tableColumn name="ENERGIES Horaires (KWH)" id="4"/>
  </tableColumns>
  <tableStyleInfo name="09-01-24-style" showColumnStripes="0" showFirstColumn="1" showLastColumn="1" showRowStripes="1"/>
</table>
</file>

<file path=xl/tables/table42.xml><?xml version="1.0" encoding="utf-8"?>
<table xmlns="http://schemas.openxmlformats.org/spreadsheetml/2006/main" ref="I28:J70" displayName="Table_42" name="Table_42" id="42">
  <tableColumns count="2">
    <tableColumn name="PR (%) Pourcentage Ratio par Onduleurs " id="1"/>
    <tableColumn name=" " id="2"/>
  </tableColumns>
  <tableStyleInfo name="09-01-24-style 2" showColumnStripes="0" showFirstColumn="1" showLastColumn="1" showRowStripes="1"/>
</table>
</file>

<file path=xl/tables/table43.xml><?xml version="1.0" encoding="utf-8"?>
<table xmlns="http://schemas.openxmlformats.org/spreadsheetml/2006/main" ref="K42:N74" displayName="Table_43" name="Table_43" id="43">
  <tableColumns count="4">
    <tableColumn name="Mois" id="1"/>
    <tableColumn name="PR Totale des Compteurs (%" id="2"/>
    <tableColumn name="Ensoleillement" id="3"/>
    <tableColumn name="%PR de Reference mensuel" id="4"/>
  </tableColumns>
  <tableStyleInfo name="09-01-24-style 3" showColumnStripes="0" showFirstColumn="1" showLastColumn="1" showRowStripes="1"/>
</table>
</file>

<file path=xl/tables/table44.xml><?xml version="1.0" encoding="utf-8"?>
<table xmlns="http://schemas.openxmlformats.org/spreadsheetml/2006/main" ref="B146:E159" displayName="Table_44" name="Table_44" id="44">
  <tableColumns count="4">
    <tableColumn name="Mois /2023" id="1"/>
    <tableColumn name="Energie en KWh" id="2"/>
    <tableColumn name="PR en %" id="3"/>
    <tableColumn name="Irradiance en W/m2" id="4"/>
  </tableColumns>
  <tableStyleInfo name="09-01-24-style 4" showColumnStripes="0" showFirstColumn="1" showLastColumn="1" showRowStripes="1"/>
</table>
</file>

<file path=xl/tables/table45.xml><?xml version="1.0" encoding="utf-8"?>
<table xmlns="http://schemas.openxmlformats.org/spreadsheetml/2006/main" ref="B10:E25" displayName="Table_45" name="Table_45" id="45">
  <tableColumns count="4">
    <tableColumn name="Heures" id="1"/>
    <tableColumn name="Meteo - Irradiance (W/m2)" id="2"/>
    <tableColumn name="Puissances  Horaires (kW)" id="3"/>
    <tableColumn name="ENERGIES Horaires (KWH)" id="4"/>
  </tableColumns>
  <tableStyleInfo name="10-01-24-style" showColumnStripes="0" showFirstColumn="1" showLastColumn="1" showRowStripes="1"/>
</table>
</file>

<file path=xl/tables/table46.xml><?xml version="1.0" encoding="utf-8"?>
<table xmlns="http://schemas.openxmlformats.org/spreadsheetml/2006/main" ref="I28:J70" displayName="Table_46" name="Table_46" id="46">
  <tableColumns count="2">
    <tableColumn name="PR (%) Pourcentage Ratio par Onduleurs " id="1"/>
    <tableColumn name=" " id="2"/>
  </tableColumns>
  <tableStyleInfo name="10-01-24-style 2" showColumnStripes="0" showFirstColumn="1" showLastColumn="1" showRowStripes="1"/>
</table>
</file>

<file path=xl/tables/table47.xml><?xml version="1.0" encoding="utf-8"?>
<table xmlns="http://schemas.openxmlformats.org/spreadsheetml/2006/main" ref="K42:N74" displayName="Table_47" name="Table_47" id="47">
  <tableColumns count="4">
    <tableColumn name="Mois" id="1"/>
    <tableColumn name="PR Totale des Compteurs (%" id="2"/>
    <tableColumn name="Ensoleillement" id="3"/>
    <tableColumn name="%PR de Reference mensuel" id="4"/>
  </tableColumns>
  <tableStyleInfo name="10-01-24-style 3" showColumnStripes="0" showFirstColumn="1" showLastColumn="1" showRowStripes="1"/>
</table>
</file>

<file path=xl/tables/table48.xml><?xml version="1.0" encoding="utf-8"?>
<table xmlns="http://schemas.openxmlformats.org/spreadsheetml/2006/main" ref="B146:E159" displayName="Table_48" name="Table_48" id="48">
  <tableColumns count="4">
    <tableColumn name="Mois /2023" id="1"/>
    <tableColumn name="Energie en KWh" id="2"/>
    <tableColumn name="PR en %" id="3"/>
    <tableColumn name="Irradiance en W/m2" id="4"/>
  </tableColumns>
  <tableStyleInfo name="10-01-24-style 4" showColumnStripes="0" showFirstColumn="1" showLastColumn="1" showRowStripes="1"/>
</table>
</file>

<file path=xl/tables/table49.xml><?xml version="1.0" encoding="utf-8"?>
<table xmlns="http://schemas.openxmlformats.org/spreadsheetml/2006/main" ref="B10:E25" displayName="Table_49" name="Table_49" id="49">
  <tableColumns count="4">
    <tableColumn name="Heures" id="1"/>
    <tableColumn name="Meteo - Irradiance (W/m2)" id="2"/>
    <tableColumn name="Puissances  Horaires (kW)" id="3"/>
    <tableColumn name="ENERGIES Horaires (KWH)" id="4"/>
  </tableColumns>
  <tableStyleInfo name="11-01-24-style" showColumnStripes="0" showFirstColumn="1" showLastColumn="1" showRowStripes="1"/>
</table>
</file>

<file path=xl/tables/table5.xml><?xml version="1.0" encoding="utf-8"?>
<table xmlns="http://schemas.openxmlformats.org/spreadsheetml/2006/main" ref="A131:I132" displayName="Table_5" name="Table_5" id="5">
  <tableColumns count="9">
    <tableColumn name="Colonne1" id="1"/>
    <tableColumn name="MOYENNE (Kwh/m2)" id="2"/>
    <tableColumn name="MOYENNE (W/m2)" id="3"/>
    <tableColumn name=" %MOYENNE  PR Compteur" id="4"/>
    <tableColumn name="ENERGIE ( KwH)" id="5"/>
    <tableColumn name="MOY,% PR " id="6"/>
    <tableColumn name="EQUIV , TOTALE  CO2" id="7"/>
    <tableColumn name="EQUIV,TOTALE  EAU " id="8"/>
    <tableColumn name="NOMBRE DE FOYERS  EQUIV," id="9"/>
  </tableColumns>
  <tableStyleInfo name="RAPPORT CPV DECEMBRE 2023-style 4" showColumnStripes="0" showFirstColumn="1" showLastColumn="1" showRowStripes="1"/>
</table>
</file>

<file path=xl/tables/table50.xml><?xml version="1.0" encoding="utf-8"?>
<table xmlns="http://schemas.openxmlformats.org/spreadsheetml/2006/main" ref="I28:J70" displayName="Table_50" name="Table_50" id="50">
  <tableColumns count="2">
    <tableColumn name="PR (%) Pourcentage Ratio par Onduleurs " id="1"/>
    <tableColumn name=" " id="2"/>
  </tableColumns>
  <tableStyleInfo name="11-01-24-style 2" showColumnStripes="0" showFirstColumn="1" showLastColumn="1" showRowStripes="1"/>
</table>
</file>

<file path=xl/tables/table51.xml><?xml version="1.0" encoding="utf-8"?>
<table xmlns="http://schemas.openxmlformats.org/spreadsheetml/2006/main" ref="K42:N74" displayName="Table_51" name="Table_51" id="51">
  <tableColumns count="4">
    <tableColumn name="Mois" id="1"/>
    <tableColumn name="PR Totale des Compteurs (%" id="2"/>
    <tableColumn name="Ensoleillement" id="3"/>
    <tableColumn name="%PR de Reference mensuel" id="4"/>
  </tableColumns>
  <tableStyleInfo name="11-01-24-style 3" showColumnStripes="0" showFirstColumn="1" showLastColumn="1" showRowStripes="1"/>
</table>
</file>

<file path=xl/tables/table52.xml><?xml version="1.0" encoding="utf-8"?>
<table xmlns="http://schemas.openxmlformats.org/spreadsheetml/2006/main" ref="B146:E159" displayName="Table_52" name="Table_52" id="52">
  <tableColumns count="4">
    <tableColumn name="Mois /2023" id="1"/>
    <tableColumn name="Energie en KWh" id="2"/>
    <tableColumn name="PR en %" id="3"/>
    <tableColumn name="Irradiance en W/m2" id="4"/>
  </tableColumns>
  <tableStyleInfo name="11-01-24-style 4" showColumnStripes="0" showFirstColumn="1" showLastColumn="1" showRowStripes="1"/>
</table>
</file>

<file path=xl/tables/table53.xml><?xml version="1.0" encoding="utf-8"?>
<table xmlns="http://schemas.openxmlformats.org/spreadsheetml/2006/main" ref="B10:E25" displayName="Table_53" name="Table_53" id="53">
  <tableColumns count="4">
    <tableColumn name="Heures" id="1"/>
    <tableColumn name="Meteo - Irradiance (W/m2)" id="2"/>
    <tableColumn name="Puissances  Horaires (kW)" id="3"/>
    <tableColumn name="ENERGIES Horaires (KWH)" id="4"/>
  </tableColumns>
  <tableStyleInfo name="12-01-24-style" showColumnStripes="0" showFirstColumn="1" showLastColumn="1" showRowStripes="1"/>
</table>
</file>

<file path=xl/tables/table54.xml><?xml version="1.0" encoding="utf-8"?>
<table xmlns="http://schemas.openxmlformats.org/spreadsheetml/2006/main" ref="I28:J70" displayName="Table_54" name="Table_54" id="54">
  <tableColumns count="2">
    <tableColumn name="PR (%) Pourcentage Ratio par Onduleurs " id="1"/>
    <tableColumn name=" " id="2"/>
  </tableColumns>
  <tableStyleInfo name="12-01-24-style 2" showColumnStripes="0" showFirstColumn="1" showLastColumn="1" showRowStripes="1"/>
</table>
</file>

<file path=xl/tables/table55.xml><?xml version="1.0" encoding="utf-8"?>
<table xmlns="http://schemas.openxmlformats.org/spreadsheetml/2006/main" ref="K42:N74" displayName="Table_55" name="Table_55" id="55">
  <tableColumns count="4">
    <tableColumn name="Mois" id="1"/>
    <tableColumn name="PR Totale des Compteurs (%" id="2"/>
    <tableColumn name="Ensoleillement" id="3"/>
    <tableColumn name="%PR de Reference mensuel" id="4"/>
  </tableColumns>
  <tableStyleInfo name="12-01-24-style 3" showColumnStripes="0" showFirstColumn="1" showLastColumn="1" showRowStripes="1"/>
</table>
</file>

<file path=xl/tables/table56.xml><?xml version="1.0" encoding="utf-8"?>
<table xmlns="http://schemas.openxmlformats.org/spreadsheetml/2006/main" ref="B146:E159" displayName="Table_56" name="Table_56" id="56">
  <tableColumns count="4">
    <tableColumn name="Mois /2023" id="1"/>
    <tableColumn name="Energie en KWh" id="2"/>
    <tableColumn name="PR en %" id="3"/>
    <tableColumn name="Irradiance en W/m2" id="4"/>
  </tableColumns>
  <tableStyleInfo name="12-01-24-style 4" showColumnStripes="0" showFirstColumn="1" showLastColumn="1" showRowStripes="1"/>
</table>
</file>

<file path=xl/tables/table57.xml><?xml version="1.0" encoding="utf-8"?>
<table xmlns="http://schemas.openxmlformats.org/spreadsheetml/2006/main" ref="B10:E25" displayName="Table_57" name="Table_57" id="57">
  <tableColumns count="4">
    <tableColumn name="Heures" id="1"/>
    <tableColumn name="Meteo - Irradiance (W/m2)" id="2"/>
    <tableColumn name="Puissances  Horaires (kW)" id="3"/>
    <tableColumn name="ENERGIES Horaires (KWH)" id="4"/>
  </tableColumns>
  <tableStyleInfo name="13-01-24-style" showColumnStripes="0" showFirstColumn="1" showLastColumn="1" showRowStripes="1"/>
</table>
</file>

<file path=xl/tables/table58.xml><?xml version="1.0" encoding="utf-8"?>
<table xmlns="http://schemas.openxmlformats.org/spreadsheetml/2006/main" ref="I28:J70" displayName="Table_58" name="Table_58" id="58">
  <tableColumns count="2">
    <tableColumn name="PR (%) Pourcentage Ratio par Onduleurs " id="1"/>
    <tableColumn name=" " id="2"/>
  </tableColumns>
  <tableStyleInfo name="13-01-24-style 2" showColumnStripes="0" showFirstColumn="1" showLastColumn="1" showRowStripes="1"/>
</table>
</file>

<file path=xl/tables/table59.xml><?xml version="1.0" encoding="utf-8"?>
<table xmlns="http://schemas.openxmlformats.org/spreadsheetml/2006/main" ref="K42:N74" displayName="Table_59" name="Table_59" id="59">
  <tableColumns count="4">
    <tableColumn name="Mois" id="1"/>
    <tableColumn name="PR Totale des Compteurs (%" id="2"/>
    <tableColumn name="Ensoleillement" id="3"/>
    <tableColumn name="%PR de Reference mensuel" id="4"/>
  </tableColumns>
  <tableStyleInfo name="13-01-24-style 3" showColumnStripes="0" showFirstColumn="1" showLastColumn="1" showRowStripes="1"/>
</table>
</file>

<file path=xl/tables/table6.xml><?xml version="1.0" encoding="utf-8"?>
<table xmlns="http://schemas.openxmlformats.org/spreadsheetml/2006/main" ref="A135:I137" displayName="Table_6" name="Table_6" id="6">
  <tableColumns count="9">
    <tableColumn name="TOTAL MENSUEL " id="1"/>
    <tableColumn name="MOYENNE ENSOLEILLEMENT " id="2"/>
    <tableColumn name="MOYENNE IRRADIANCE DES PLANTES " id="3"/>
    <tableColumn name="MOYENNE PR (PERFORMANCE-RATIO)" id="4"/>
    <tableColumn name="TOTALE ENERGIE JOURNALIERE PRODUITE " id="5"/>
    <tableColumn name="PR CONTRACTUEL DE REFERENCE " id="6"/>
    <tableColumn name=" QUANTITE EQUIVALENTE DE CO2  EVITEE   EN TONNES" id="7"/>
    <tableColumn name="QUANTITE  EQUIVALENTE  D' EAU H2O EN m3 " id="8"/>
    <tableColumn name="NOMBRE DE FOYERS  ALIMENTES EN  ENERGIE" id="9"/>
  </tableColumns>
  <tableStyleInfo name="RAPPORT CPV DECEMBRE 2023-style 5" showColumnStripes="0" showFirstColumn="1" showLastColumn="1" showRowStripes="1"/>
</table>
</file>

<file path=xl/tables/table60.xml><?xml version="1.0" encoding="utf-8"?>
<table xmlns="http://schemas.openxmlformats.org/spreadsheetml/2006/main" ref="B146:E159" displayName="Table_60" name="Table_60" id="60">
  <tableColumns count="4">
    <tableColumn name="Mois /2023" id="1"/>
    <tableColumn name="Energie en KWh" id="2"/>
    <tableColumn name="PR en %" id="3"/>
    <tableColumn name="Irradiance en W/m2" id="4"/>
  </tableColumns>
  <tableStyleInfo name="13-01-24-style 4" showColumnStripes="0" showFirstColumn="1" showLastColumn="1" showRowStripes="1"/>
</table>
</file>

<file path=xl/tables/table61.xml><?xml version="1.0" encoding="utf-8"?>
<table xmlns="http://schemas.openxmlformats.org/spreadsheetml/2006/main" ref="B10:E25" displayName="Table_61" name="Table_61" id="61">
  <tableColumns count="4">
    <tableColumn name="Heures" id="1"/>
    <tableColumn name="Meteo - Irradiance (W/m2)" id="2"/>
    <tableColumn name="Puissances  Horaires (kW)" id="3"/>
    <tableColumn name="ENERGIES Horaires (KWH)" id="4"/>
  </tableColumns>
  <tableStyleInfo name="14-01-24-style" showColumnStripes="0" showFirstColumn="1" showLastColumn="1" showRowStripes="1"/>
</table>
</file>

<file path=xl/tables/table62.xml><?xml version="1.0" encoding="utf-8"?>
<table xmlns="http://schemas.openxmlformats.org/spreadsheetml/2006/main" ref="I28:J70" displayName="Table_62" name="Table_62" id="62">
  <tableColumns count="2">
    <tableColumn name="PR (%) Pourcentage Ratio par Onduleurs " id="1"/>
    <tableColumn name=" " id="2"/>
  </tableColumns>
  <tableStyleInfo name="14-01-24-style 2" showColumnStripes="0" showFirstColumn="1" showLastColumn="1" showRowStripes="1"/>
</table>
</file>

<file path=xl/tables/table63.xml><?xml version="1.0" encoding="utf-8"?>
<table xmlns="http://schemas.openxmlformats.org/spreadsheetml/2006/main" ref="K42:N74" displayName="Table_63" name="Table_63" id="63">
  <tableColumns count="4">
    <tableColumn name="Mois" id="1"/>
    <tableColumn name="PR Totale des Compteurs (%" id="2"/>
    <tableColumn name="Ensoleillement" id="3"/>
    <tableColumn name="%PR de Reference mensuel" id="4"/>
  </tableColumns>
  <tableStyleInfo name="14-01-24-style 3" showColumnStripes="0" showFirstColumn="1" showLastColumn="1" showRowStripes="1"/>
</table>
</file>

<file path=xl/tables/table64.xml><?xml version="1.0" encoding="utf-8"?>
<table xmlns="http://schemas.openxmlformats.org/spreadsheetml/2006/main" ref="B146:E159" displayName="Table_64" name="Table_64" id="64">
  <tableColumns count="4">
    <tableColumn name="Mois /2023" id="1"/>
    <tableColumn name="Energie en KWh" id="2"/>
    <tableColumn name="PR en %" id="3"/>
    <tableColumn name="Irradiance en W/m2" id="4"/>
  </tableColumns>
  <tableStyleInfo name="14-01-24-style 4" showColumnStripes="0" showFirstColumn="1" showLastColumn="1" showRowStripes="1"/>
</table>
</file>

<file path=xl/tables/table65.xml><?xml version="1.0" encoding="utf-8"?>
<table xmlns="http://schemas.openxmlformats.org/spreadsheetml/2006/main" ref="B10:E25" displayName="Table_65" name="Table_65" id="65">
  <tableColumns count="4">
    <tableColumn name="Heures" id="1"/>
    <tableColumn name="Meteo - Irradiance (W/m2)" id="2"/>
    <tableColumn name="Puissances  Horaires (kW)" id="3"/>
    <tableColumn name="ENERGIES Horaires (KWH)" id="4"/>
  </tableColumns>
  <tableStyleInfo name="15-01-24-style" showColumnStripes="0" showFirstColumn="1" showLastColumn="1" showRowStripes="1"/>
</table>
</file>

<file path=xl/tables/table66.xml><?xml version="1.0" encoding="utf-8"?>
<table xmlns="http://schemas.openxmlformats.org/spreadsheetml/2006/main" ref="I28:J70" displayName="Table_66" name="Table_66" id="66">
  <tableColumns count="2">
    <tableColumn name="PR (%) Pourcentage Ratio par Onduleurs " id="1"/>
    <tableColumn name=" " id="2"/>
  </tableColumns>
  <tableStyleInfo name="15-01-24-style 2" showColumnStripes="0" showFirstColumn="1" showLastColumn="1" showRowStripes="1"/>
</table>
</file>

<file path=xl/tables/table67.xml><?xml version="1.0" encoding="utf-8"?>
<table xmlns="http://schemas.openxmlformats.org/spreadsheetml/2006/main" ref="K42:N74" displayName="Table_67" name="Table_67" id="67">
  <tableColumns count="4">
    <tableColumn name="Mois" id="1"/>
    <tableColumn name="PR Totale des Compteurs (%" id="2"/>
    <tableColumn name="Ensoleillement" id="3"/>
    <tableColumn name="%PR de Reference mensuel" id="4"/>
  </tableColumns>
  <tableStyleInfo name="15-01-24-style 3" showColumnStripes="0" showFirstColumn="1" showLastColumn="1" showRowStripes="1"/>
</table>
</file>

<file path=xl/tables/table68.xml><?xml version="1.0" encoding="utf-8"?>
<table xmlns="http://schemas.openxmlformats.org/spreadsheetml/2006/main" ref="B146:E159" displayName="Table_68" name="Table_68" id="68">
  <tableColumns count="4">
    <tableColumn name="Mois /2023" id="1"/>
    <tableColumn name="Energie en KWh" id="2"/>
    <tableColumn name="PR en %" id="3"/>
    <tableColumn name="Irradiance en W/m2" id="4"/>
  </tableColumns>
  <tableStyleInfo name="15-01-24-style 4" showColumnStripes="0" showFirstColumn="1" showLastColumn="1" showRowStripes="1"/>
</table>
</file>

<file path=xl/tables/table69.xml><?xml version="1.0" encoding="utf-8"?>
<table xmlns="http://schemas.openxmlformats.org/spreadsheetml/2006/main" ref="B10:E25" displayName="Table_69" name="Table_69" id="69">
  <tableColumns count="4">
    <tableColumn name="Heures" id="1"/>
    <tableColumn name="Meteo - Irradiance (W/m2)" id="2"/>
    <tableColumn name="Puissances  Horaires (kW)" id="3"/>
    <tableColumn name="ENERGIES Horaires (KWH)" id="4"/>
  </tableColumns>
  <tableStyleInfo name="16-01-24-style" showColumnStripes="0" showFirstColumn="1" showLastColumn="1" showRowStripes="1"/>
</table>
</file>

<file path=xl/tables/table7.xml><?xml version="1.0" encoding="utf-8"?>
<table xmlns="http://schemas.openxmlformats.org/spreadsheetml/2006/main" ref="B146:G177" displayName="Table_7" name="Table_7" id="7">
  <tableColumns count="6">
    <tableColumn name="ENSOLLEIEMENT" id="1"/>
    <tableColumn name="%PR " id="2"/>
    <tableColumn name="ENERGIE" id="3"/>
    <tableColumn name="ENSOLLEIEMENT2" id="4"/>
    <tableColumn name="%PR" id="5"/>
    <tableColumn name="ENERGIE2" id="6"/>
  </tableColumns>
  <tableStyleInfo name="RAPPORT CPV DECEMBRE 2023-style 6" showColumnStripes="0" showFirstColumn="1" showLastColumn="1" showRowStripes="1"/>
</table>
</file>

<file path=xl/tables/table70.xml><?xml version="1.0" encoding="utf-8"?>
<table xmlns="http://schemas.openxmlformats.org/spreadsheetml/2006/main" ref="I28:J70" displayName="Table_70" name="Table_70" id="70">
  <tableColumns count="2">
    <tableColumn name="PR (%) Pourcentage Ratio par Onduleurs " id="1"/>
    <tableColumn name=" " id="2"/>
  </tableColumns>
  <tableStyleInfo name="16-01-24-style 2" showColumnStripes="0" showFirstColumn="1" showLastColumn="1" showRowStripes="1"/>
</table>
</file>

<file path=xl/tables/table71.xml><?xml version="1.0" encoding="utf-8"?>
<table xmlns="http://schemas.openxmlformats.org/spreadsheetml/2006/main" ref="K42:N74" displayName="Table_71" name="Table_71" id="71">
  <tableColumns count="4">
    <tableColumn name="Mois" id="1"/>
    <tableColumn name="PR Totale des Compteurs (%" id="2"/>
    <tableColumn name="Ensoleillement" id="3"/>
    <tableColumn name="%PR de Reference mensuel" id="4"/>
  </tableColumns>
  <tableStyleInfo name="16-01-24-style 3" showColumnStripes="0" showFirstColumn="1" showLastColumn="1" showRowStripes="1"/>
</table>
</file>

<file path=xl/tables/table72.xml><?xml version="1.0" encoding="utf-8"?>
<table xmlns="http://schemas.openxmlformats.org/spreadsheetml/2006/main" ref="B146:E159" displayName="Table_72" name="Table_72" id="72">
  <tableColumns count="4">
    <tableColumn name="Mois /2023" id="1"/>
    <tableColumn name="Energie en KWh" id="2"/>
    <tableColumn name="PR en %" id="3"/>
    <tableColumn name="Irradiance en W/m2" id="4"/>
  </tableColumns>
  <tableStyleInfo name="16-01-24-style 4" showColumnStripes="0" showFirstColumn="1" showLastColumn="1" showRowStripes="1"/>
</table>
</file>

<file path=xl/tables/table73.xml><?xml version="1.0" encoding="utf-8"?>
<table xmlns="http://schemas.openxmlformats.org/spreadsheetml/2006/main" ref="B10:E25" displayName="Table_73" name="Table_73" id="73">
  <tableColumns count="4">
    <tableColumn name="Heures" id="1"/>
    <tableColumn name="Meteo - Irradiance (W/m2)" id="2"/>
    <tableColumn name="Puissances  Horaires (kW)" id="3"/>
    <tableColumn name="ENERGIES Horaires (KWH)" id="4"/>
  </tableColumns>
  <tableStyleInfo name="17-01-24-style" showColumnStripes="0" showFirstColumn="1" showLastColumn="1" showRowStripes="1"/>
</table>
</file>

<file path=xl/tables/table74.xml><?xml version="1.0" encoding="utf-8"?>
<table xmlns="http://schemas.openxmlformats.org/spreadsheetml/2006/main" ref="I28:J70" displayName="Table_74" name="Table_74" id="74">
  <tableColumns count="2">
    <tableColumn name="PR (%) Pourcentage Ratio par Onduleurs " id="1"/>
    <tableColumn name=" " id="2"/>
  </tableColumns>
  <tableStyleInfo name="17-01-24-style 2" showColumnStripes="0" showFirstColumn="1" showLastColumn="1" showRowStripes="1"/>
</table>
</file>

<file path=xl/tables/table75.xml><?xml version="1.0" encoding="utf-8"?>
<table xmlns="http://schemas.openxmlformats.org/spreadsheetml/2006/main" ref="K42:N74" displayName="Table_75" name="Table_75" id="75">
  <tableColumns count="4">
    <tableColumn name="Mois" id="1"/>
    <tableColumn name="PR Totale des Compteurs (%" id="2"/>
    <tableColumn name="Ensoleillement" id="3"/>
    <tableColumn name="%PR de Reference mensuel" id="4"/>
  </tableColumns>
  <tableStyleInfo name="17-01-24-style 3" showColumnStripes="0" showFirstColumn="1" showLastColumn="1" showRowStripes="1"/>
</table>
</file>

<file path=xl/tables/table76.xml><?xml version="1.0" encoding="utf-8"?>
<table xmlns="http://schemas.openxmlformats.org/spreadsheetml/2006/main" ref="B146:E159" displayName="Table_76" name="Table_76" id="76">
  <tableColumns count="4">
    <tableColumn name="Mois /2023" id="1"/>
    <tableColumn name="Energie en KWh" id="2"/>
    <tableColumn name="PR en %" id="3"/>
    <tableColumn name="Irradiance en W/m2" id="4"/>
  </tableColumns>
  <tableStyleInfo name="17-01-24-style 4" showColumnStripes="0" showFirstColumn="1" showLastColumn="1" showRowStripes="1"/>
</table>
</file>

<file path=xl/tables/table77.xml><?xml version="1.0" encoding="utf-8"?>
<table xmlns="http://schemas.openxmlformats.org/spreadsheetml/2006/main" ref="B10:E25" displayName="Table_77" name="Table_77" id="77">
  <tableColumns count="4">
    <tableColumn name="Heures" id="1"/>
    <tableColumn name="Meteo - Irradiance (W/m2)" id="2"/>
    <tableColumn name="Puissances  Horaires (kW)" id="3"/>
    <tableColumn name="ENERGIES Horaires (KWH)" id="4"/>
  </tableColumns>
  <tableStyleInfo name="18-01-24-style" showColumnStripes="0" showFirstColumn="1" showLastColumn="1" showRowStripes="1"/>
</table>
</file>

<file path=xl/tables/table78.xml><?xml version="1.0" encoding="utf-8"?>
<table xmlns="http://schemas.openxmlformats.org/spreadsheetml/2006/main" ref="I28:J70" displayName="Table_78" name="Table_78" id="78">
  <tableColumns count="2">
    <tableColumn name="PR (%) Pourcentage Ratio par Onduleurs " id="1"/>
    <tableColumn name=" " id="2"/>
  </tableColumns>
  <tableStyleInfo name="18-01-24-style 2" showColumnStripes="0" showFirstColumn="1" showLastColumn="1" showRowStripes="1"/>
</table>
</file>

<file path=xl/tables/table79.xml><?xml version="1.0" encoding="utf-8"?>
<table xmlns="http://schemas.openxmlformats.org/spreadsheetml/2006/main" ref="K42:N74" displayName="Table_79" name="Table_79" id="79">
  <tableColumns count="4">
    <tableColumn name="Mois" id="1"/>
    <tableColumn name="PR Totale des Compteurs (%" id="2"/>
    <tableColumn name="Ensoleillement" id="3"/>
    <tableColumn name="%PR de Reference mensuel" id="4"/>
  </tableColumns>
  <tableStyleInfo name="18-01-24-style 3" showColumnStripes="0" showFirstColumn="1" showLastColumn="1" showRowStripes="1"/>
</table>
</file>

<file path=xl/tables/table8.xml><?xml version="1.0" encoding="utf-8"?>
<table xmlns="http://schemas.openxmlformats.org/spreadsheetml/2006/main" ref="A182:G214" displayName="Table_8" name="Table_8" id="8">
  <tableColumns count="7">
    <tableColumn name="déc-23" id="1"/>
    <tableColumn name="Disponibilité" id="2"/>
    <tableColumn name="Nombre de_x000a_ démarrage " id="3"/>
    <tableColumn name="Pertes IA_x000a_ (kWh)" id="4"/>
    <tableColumn name="Eauipement" id="5"/>
    <tableColumn name="Pertes IP_x000a_ (kWh)" id="6"/>
    <tableColumn name="Equipement" id="7"/>
  </tableColumns>
  <tableStyleInfo name="RAPPORT CPV DECEMBRE 2023-style 7" showColumnStripes="0" showFirstColumn="1" showLastColumn="1" showRowStripes="1"/>
</table>
</file>

<file path=xl/tables/table80.xml><?xml version="1.0" encoding="utf-8"?>
<table xmlns="http://schemas.openxmlformats.org/spreadsheetml/2006/main" ref="B146:E159" displayName="Table_80" name="Table_80" id="80">
  <tableColumns count="4">
    <tableColumn name="Mois /2023" id="1"/>
    <tableColumn name="Energie en KWh" id="2"/>
    <tableColumn name="PR en %" id="3"/>
    <tableColumn name="Irradiance en W/m2" id="4"/>
  </tableColumns>
  <tableStyleInfo name="18-01-24-style 4" showColumnStripes="0" showFirstColumn="1" showLastColumn="1" showRowStripes="1"/>
</table>
</file>

<file path=xl/tables/table9.xml><?xml version="1.0" encoding="utf-8"?>
<table xmlns="http://schemas.openxmlformats.org/spreadsheetml/2006/main" ref="B10:E25" displayName="Table_9" name="Table_9" id="9">
  <tableColumns count="4">
    <tableColumn name="Heures" id="1"/>
    <tableColumn name="Meteo - Irradiance (W/m2)" id="2"/>
    <tableColumn name="Puissances  Horaires (kW)" id="3"/>
    <tableColumn name="ENERGIES Horaires (KWH)" id="4"/>
  </tableColumns>
  <tableStyleInfo name="01-01-2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9" Type="http://schemas.openxmlformats.org/officeDocument/2006/relationships/table" Target="../tables/table40.xml"/><Relationship Id="rId6" Type="http://schemas.openxmlformats.org/officeDocument/2006/relationships/table" Target="../tables/table37.xml"/><Relationship Id="rId7" Type="http://schemas.openxmlformats.org/officeDocument/2006/relationships/table" Target="../tables/table38.xml"/><Relationship Id="rId8" Type="http://schemas.openxmlformats.org/officeDocument/2006/relationships/table" Target="../tables/table3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9" Type="http://schemas.openxmlformats.org/officeDocument/2006/relationships/table" Target="../tables/table44.xml"/><Relationship Id="rId6" Type="http://schemas.openxmlformats.org/officeDocument/2006/relationships/table" Target="../tables/table41.xml"/><Relationship Id="rId7" Type="http://schemas.openxmlformats.org/officeDocument/2006/relationships/table" Target="../tables/table42.xml"/><Relationship Id="rId8" Type="http://schemas.openxmlformats.org/officeDocument/2006/relationships/table" Target="../tables/table4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48.xml"/><Relationship Id="rId6" Type="http://schemas.openxmlformats.org/officeDocument/2006/relationships/table" Target="../tables/table45.xml"/><Relationship Id="rId7" Type="http://schemas.openxmlformats.org/officeDocument/2006/relationships/table" Target="../tables/table46.xml"/><Relationship Id="rId8" Type="http://schemas.openxmlformats.org/officeDocument/2006/relationships/table" Target="../tables/table4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52.xml"/><Relationship Id="rId6" Type="http://schemas.openxmlformats.org/officeDocument/2006/relationships/table" Target="../tables/table49.xml"/><Relationship Id="rId7" Type="http://schemas.openxmlformats.org/officeDocument/2006/relationships/table" Target="../tables/table50.xml"/><Relationship Id="rId8" Type="http://schemas.openxmlformats.org/officeDocument/2006/relationships/table" Target="../tables/table5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9" Type="http://schemas.openxmlformats.org/officeDocument/2006/relationships/table" Target="../tables/table56.xml"/><Relationship Id="rId6" Type="http://schemas.openxmlformats.org/officeDocument/2006/relationships/table" Target="../tables/table53.xml"/><Relationship Id="rId7" Type="http://schemas.openxmlformats.org/officeDocument/2006/relationships/table" Target="../tables/table54.xml"/><Relationship Id="rId8" Type="http://schemas.openxmlformats.org/officeDocument/2006/relationships/table" Target="../tables/table5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9" Type="http://schemas.openxmlformats.org/officeDocument/2006/relationships/table" Target="../tables/table60.xml"/><Relationship Id="rId6" Type="http://schemas.openxmlformats.org/officeDocument/2006/relationships/table" Target="../tables/table57.xml"/><Relationship Id="rId7" Type="http://schemas.openxmlformats.org/officeDocument/2006/relationships/table" Target="../tables/table58.xml"/><Relationship Id="rId8" Type="http://schemas.openxmlformats.org/officeDocument/2006/relationships/table" Target="../tables/table5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9" Type="http://schemas.openxmlformats.org/officeDocument/2006/relationships/table" Target="../tables/table64.xml"/><Relationship Id="rId6" Type="http://schemas.openxmlformats.org/officeDocument/2006/relationships/table" Target="../tables/table61.xml"/><Relationship Id="rId7" Type="http://schemas.openxmlformats.org/officeDocument/2006/relationships/table" Target="../tables/table62.xml"/><Relationship Id="rId8" Type="http://schemas.openxmlformats.org/officeDocument/2006/relationships/table" Target="../tables/table6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9" Type="http://schemas.openxmlformats.org/officeDocument/2006/relationships/table" Target="../tables/table68.xml"/><Relationship Id="rId6" Type="http://schemas.openxmlformats.org/officeDocument/2006/relationships/table" Target="../tables/table65.xml"/><Relationship Id="rId7" Type="http://schemas.openxmlformats.org/officeDocument/2006/relationships/table" Target="../tables/table66.xml"/><Relationship Id="rId8" Type="http://schemas.openxmlformats.org/officeDocument/2006/relationships/table" Target="../tables/table6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9" Type="http://schemas.openxmlformats.org/officeDocument/2006/relationships/table" Target="../tables/table72.xml"/><Relationship Id="rId6" Type="http://schemas.openxmlformats.org/officeDocument/2006/relationships/table" Target="../tables/table69.xml"/><Relationship Id="rId7" Type="http://schemas.openxmlformats.org/officeDocument/2006/relationships/table" Target="../tables/table70.xml"/><Relationship Id="rId8" Type="http://schemas.openxmlformats.org/officeDocument/2006/relationships/table" Target="../tables/table7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9" Type="http://schemas.openxmlformats.org/officeDocument/2006/relationships/table" Target="../tables/table76.xml"/><Relationship Id="rId6" Type="http://schemas.openxmlformats.org/officeDocument/2006/relationships/table" Target="../tables/table73.xml"/><Relationship Id="rId7" Type="http://schemas.openxmlformats.org/officeDocument/2006/relationships/table" Target="../tables/table74.xml"/><Relationship Id="rId8" Type="http://schemas.openxmlformats.org/officeDocument/2006/relationships/table" Target="../tables/table7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15" Type="http://schemas.openxmlformats.org/officeDocument/2006/relationships/table" Target="../tables/table8.xml"/><Relationship Id="rId14" Type="http://schemas.openxmlformats.org/officeDocument/2006/relationships/table" Target="../tables/table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9" Type="http://schemas.openxmlformats.org/officeDocument/2006/relationships/table" Target="../tables/table80.xml"/><Relationship Id="rId6" Type="http://schemas.openxmlformats.org/officeDocument/2006/relationships/table" Target="../tables/table77.xml"/><Relationship Id="rId7" Type="http://schemas.openxmlformats.org/officeDocument/2006/relationships/table" Target="../tables/table78.xml"/><Relationship Id="rId8" Type="http://schemas.openxmlformats.org/officeDocument/2006/relationships/table" Target="../tables/table7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9" Type="http://schemas.openxmlformats.org/officeDocument/2006/relationships/table" Target="../tables/table12.xml"/><Relationship Id="rId6" Type="http://schemas.openxmlformats.org/officeDocument/2006/relationships/table" Target="../tables/table9.xml"/><Relationship Id="rId7" Type="http://schemas.openxmlformats.org/officeDocument/2006/relationships/table" Target="../tables/table10.xml"/><Relationship Id="rId8"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9" Type="http://schemas.openxmlformats.org/officeDocument/2006/relationships/table" Target="../tables/table16.xml"/><Relationship Id="rId6" Type="http://schemas.openxmlformats.org/officeDocument/2006/relationships/table" Target="../tables/table13.xml"/><Relationship Id="rId7" Type="http://schemas.openxmlformats.org/officeDocument/2006/relationships/table" Target="../tables/table14.xml"/><Relationship Id="rId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20.xml"/><Relationship Id="rId6" Type="http://schemas.openxmlformats.org/officeDocument/2006/relationships/table" Target="../tables/table17.xml"/><Relationship Id="rId7" Type="http://schemas.openxmlformats.org/officeDocument/2006/relationships/table" Target="../tables/table18.xml"/><Relationship Id="rId8"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9" Type="http://schemas.openxmlformats.org/officeDocument/2006/relationships/table" Target="../tables/table24.xml"/><Relationship Id="rId6" Type="http://schemas.openxmlformats.org/officeDocument/2006/relationships/table" Target="../tables/table21.xml"/><Relationship Id="rId7" Type="http://schemas.openxmlformats.org/officeDocument/2006/relationships/table" Target="../tables/table22.xml"/><Relationship Id="rId8"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9" Type="http://schemas.openxmlformats.org/officeDocument/2006/relationships/table" Target="../tables/table28.xml"/><Relationship Id="rId6" Type="http://schemas.openxmlformats.org/officeDocument/2006/relationships/table" Target="../tables/table25.xml"/><Relationship Id="rId7" Type="http://schemas.openxmlformats.org/officeDocument/2006/relationships/table" Target="../tables/table26.xml"/><Relationship Id="rId8" Type="http://schemas.openxmlformats.org/officeDocument/2006/relationships/table" Target="../tables/table2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9" Type="http://schemas.openxmlformats.org/officeDocument/2006/relationships/table" Target="../tables/table32.xml"/><Relationship Id="rId6" Type="http://schemas.openxmlformats.org/officeDocument/2006/relationships/table" Target="../tables/table29.xml"/><Relationship Id="rId7" Type="http://schemas.openxmlformats.org/officeDocument/2006/relationships/table" Target="../tables/table30.xml"/><Relationship Id="rId8"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9" Type="http://schemas.openxmlformats.org/officeDocument/2006/relationships/table" Target="../tables/table36.xml"/><Relationship Id="rId6" Type="http://schemas.openxmlformats.org/officeDocument/2006/relationships/table" Target="../tables/table33.xml"/><Relationship Id="rId7" Type="http://schemas.openxmlformats.org/officeDocument/2006/relationships/table" Target="../tables/table34.xml"/><Relationship Id="rId8" Type="http://schemas.openxmlformats.org/officeDocument/2006/relationships/table" Target="../tables/table3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2" width="24.71"/>
    <col customWidth="1" min="3" max="4" width="20.71"/>
    <col customWidth="1" min="5" max="5" width="21.29"/>
    <col customWidth="1" min="6" max="8" width="20.71"/>
    <col customWidth="1" min="9" max="10" width="24.71"/>
    <col customWidth="1" min="11" max="15" width="20.71"/>
    <col customWidth="1" min="16" max="26" width="9.14"/>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ht="32.25" customHeight="1">
      <c r="A6" s="1"/>
      <c r="B6" s="1"/>
      <c r="C6" s="1"/>
      <c r="D6" s="1"/>
      <c r="E6" s="1"/>
      <c r="F6" s="1"/>
      <c r="G6" s="1"/>
      <c r="H6" s="1"/>
      <c r="I6" s="1"/>
      <c r="J6" s="1"/>
      <c r="K6" s="1"/>
      <c r="L6" s="1"/>
      <c r="M6" s="1"/>
      <c r="N6" s="1"/>
      <c r="O6" s="1"/>
      <c r="P6" s="1"/>
      <c r="Q6" s="1"/>
      <c r="R6" s="1"/>
      <c r="S6" s="1"/>
      <c r="T6" s="1"/>
      <c r="U6" s="1"/>
      <c r="V6" s="1"/>
      <c r="W6" s="1"/>
      <c r="X6" s="1"/>
      <c r="Y6" s="1"/>
      <c r="Z6" s="1"/>
    </row>
    <row r="7" ht="36.0" customHeight="1">
      <c r="A7" s="2" t="s">
        <v>0</v>
      </c>
      <c r="B7" s="3"/>
      <c r="C7" s="4" t="s">
        <v>1</v>
      </c>
      <c r="D7" s="5"/>
      <c r="E7" s="5"/>
      <c r="F7" s="5"/>
      <c r="G7" s="5"/>
      <c r="H7" s="5"/>
      <c r="I7" s="5"/>
      <c r="J7" s="5"/>
      <c r="K7" s="3"/>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ht="57.0" customHeight="1">
      <c r="A12" s="6" t="s">
        <v>2</v>
      </c>
      <c r="B12" s="5"/>
      <c r="C12" s="5"/>
      <c r="D12" s="5"/>
      <c r="E12" s="5"/>
      <c r="F12" s="5"/>
      <c r="G12" s="5"/>
      <c r="H12" s="5"/>
      <c r="I12" s="3"/>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ht="30.0" customHeight="1">
      <c r="A14" s="7" t="s">
        <v>3</v>
      </c>
      <c r="B14" s="5"/>
      <c r="C14" s="5"/>
      <c r="D14" s="5"/>
      <c r="E14" s="5"/>
      <c r="F14" s="5"/>
      <c r="G14" s="5"/>
      <c r="H14" s="5"/>
      <c r="I14" s="3"/>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ht="105.75" customHeight="1">
      <c r="A16" s="8" t="s">
        <v>4</v>
      </c>
      <c r="B16" s="9" t="s">
        <v>5</v>
      </c>
      <c r="C16" s="9" t="s">
        <v>6</v>
      </c>
      <c r="D16" s="9" t="s">
        <v>7</v>
      </c>
      <c r="E16" s="9" t="s">
        <v>8</v>
      </c>
      <c r="F16" s="9" t="s">
        <v>9</v>
      </c>
      <c r="G16" s="9" t="s">
        <v>10</v>
      </c>
      <c r="H16" s="9" t="s">
        <v>11</v>
      </c>
      <c r="I16" s="9" t="s">
        <v>12</v>
      </c>
      <c r="J16" s="1"/>
      <c r="K16" s="1"/>
      <c r="L16" s="1"/>
      <c r="M16" s="1"/>
      <c r="N16" s="1"/>
      <c r="O16" s="1"/>
      <c r="P16" s="1"/>
      <c r="Q16" s="1"/>
      <c r="R16" s="1"/>
      <c r="S16" s="1"/>
      <c r="T16" s="1"/>
      <c r="U16" s="1"/>
      <c r="V16" s="1"/>
      <c r="W16" s="1"/>
      <c r="X16" s="1"/>
      <c r="Y16" s="1"/>
      <c r="Z16" s="1"/>
    </row>
    <row r="17" ht="27.0" customHeight="1">
      <c r="A17" s="10" t="s">
        <v>13</v>
      </c>
      <c r="B17" s="11">
        <v>2271310.0</v>
      </c>
      <c r="C17" s="12">
        <v>65.729</v>
      </c>
      <c r="D17" s="13">
        <v>99.86</v>
      </c>
      <c r="E17" s="12">
        <v>236.612</v>
      </c>
      <c r="F17" s="12">
        <v>176.969</v>
      </c>
      <c r="G17" s="12">
        <v>27.265</v>
      </c>
      <c r="H17" s="12">
        <v>81.0</v>
      </c>
      <c r="I17" s="12">
        <f t="shared" ref="I17:I28" si="1">H17-C17</f>
        <v>15.271</v>
      </c>
      <c r="J17" s="1"/>
      <c r="K17" s="1"/>
      <c r="L17" s="1"/>
      <c r="M17" s="1"/>
      <c r="N17" s="1"/>
      <c r="O17" s="1"/>
      <c r="P17" s="1"/>
      <c r="Q17" s="1"/>
      <c r="R17" s="1"/>
      <c r="S17" s="1"/>
      <c r="T17" s="1"/>
      <c r="U17" s="1"/>
      <c r="V17" s="1"/>
      <c r="W17" s="1"/>
      <c r="X17" s="1"/>
      <c r="Y17" s="1"/>
      <c r="Z17" s="1"/>
    </row>
    <row r="18" ht="27.0" customHeight="1">
      <c r="A18" s="10" t="s">
        <v>14</v>
      </c>
      <c r="B18" s="14">
        <v>2142754.0</v>
      </c>
      <c r="C18" s="15">
        <v>66.05</v>
      </c>
      <c r="D18" s="16">
        <v>100.0</v>
      </c>
      <c r="E18" s="15">
        <v>245.698</v>
      </c>
      <c r="F18" s="15">
        <v>165.667</v>
      </c>
      <c r="G18" s="15">
        <v>25.738</v>
      </c>
      <c r="H18" s="15">
        <v>80.1</v>
      </c>
      <c r="I18" s="15">
        <f t="shared" si="1"/>
        <v>14.05</v>
      </c>
      <c r="J18" s="1"/>
      <c r="K18" s="1"/>
      <c r="L18" s="1"/>
      <c r="M18" s="1"/>
      <c r="N18" s="1"/>
      <c r="O18" s="1"/>
      <c r="P18" s="1"/>
      <c r="Q18" s="1"/>
      <c r="R18" s="1"/>
      <c r="S18" s="1"/>
      <c r="T18" s="1"/>
      <c r="U18" s="1"/>
      <c r="V18" s="1"/>
      <c r="W18" s="1"/>
      <c r="X18" s="1"/>
      <c r="Y18" s="1"/>
      <c r="Z18" s="1"/>
    </row>
    <row r="19" ht="27.0" customHeight="1">
      <c r="A19" s="10" t="s">
        <v>15</v>
      </c>
      <c r="B19" s="11">
        <v>2512270.0</v>
      </c>
      <c r="C19" s="17">
        <v>59.782</v>
      </c>
      <c r="D19" s="18">
        <v>99.79</v>
      </c>
      <c r="E19" s="17">
        <v>296.272</v>
      </c>
      <c r="F19" s="17">
        <v>214.878</v>
      </c>
      <c r="G19" s="17">
        <v>29.684</v>
      </c>
      <c r="H19" s="17">
        <v>79.0</v>
      </c>
      <c r="I19" s="17">
        <f t="shared" si="1"/>
        <v>19.218</v>
      </c>
      <c r="J19" s="1"/>
      <c r="K19" s="1"/>
      <c r="L19" s="1"/>
      <c r="M19" s="1"/>
      <c r="N19" s="1"/>
      <c r="O19" s="1"/>
      <c r="P19" s="1"/>
      <c r="Q19" s="1"/>
      <c r="R19" s="1"/>
      <c r="S19" s="1"/>
      <c r="T19" s="1"/>
      <c r="U19" s="1"/>
      <c r="V19" s="1"/>
      <c r="W19" s="1"/>
      <c r="X19" s="1"/>
      <c r="Y19" s="1"/>
      <c r="Z19" s="1"/>
    </row>
    <row r="20" ht="27.0" customHeight="1">
      <c r="A20" s="10" t="s">
        <v>16</v>
      </c>
      <c r="B20" s="14">
        <v>2574060.0</v>
      </c>
      <c r="C20" s="15">
        <v>65.531</v>
      </c>
      <c r="D20" s="16">
        <v>99.94</v>
      </c>
      <c r="E20" s="15">
        <v>283.033</v>
      </c>
      <c r="F20" s="15">
        <v>204.4</v>
      </c>
      <c r="G20" s="15">
        <v>28.804</v>
      </c>
      <c r="H20" s="15">
        <v>79.1</v>
      </c>
      <c r="I20" s="15">
        <f t="shared" si="1"/>
        <v>13.569</v>
      </c>
      <c r="J20" s="1"/>
      <c r="K20" s="1"/>
      <c r="L20" s="1"/>
      <c r="M20" s="1"/>
      <c r="N20" s="1"/>
      <c r="O20" s="1"/>
      <c r="P20" s="1"/>
      <c r="Q20" s="1"/>
      <c r="R20" s="1"/>
      <c r="S20" s="1"/>
      <c r="T20" s="1"/>
      <c r="U20" s="1"/>
      <c r="V20" s="1"/>
      <c r="W20" s="1"/>
      <c r="X20" s="1"/>
      <c r="Y20" s="1"/>
      <c r="Z20" s="1"/>
    </row>
    <row r="21" ht="27.0" customHeight="1">
      <c r="A21" s="10" t="s">
        <v>17</v>
      </c>
      <c r="B21" s="11">
        <v>2743402.0</v>
      </c>
      <c r="C21" s="17">
        <v>64.647</v>
      </c>
      <c r="D21" s="18">
        <v>99.96</v>
      </c>
      <c r="E21" s="17">
        <v>259.364</v>
      </c>
      <c r="F21" s="17">
        <v>193.541</v>
      </c>
      <c r="G21" s="17">
        <v>30.525</v>
      </c>
      <c r="H21" s="17">
        <v>79.8</v>
      </c>
      <c r="I21" s="17">
        <f t="shared" si="1"/>
        <v>15.153</v>
      </c>
      <c r="J21" s="1"/>
      <c r="K21" s="1"/>
      <c r="L21" s="1"/>
      <c r="M21" s="1"/>
      <c r="N21" s="1"/>
      <c r="O21" s="1"/>
      <c r="P21" s="1"/>
      <c r="Q21" s="1"/>
      <c r="R21" s="1"/>
      <c r="S21" s="1"/>
      <c r="T21" s="1"/>
      <c r="U21" s="1"/>
      <c r="V21" s="1"/>
      <c r="W21" s="1"/>
      <c r="X21" s="1"/>
      <c r="Y21" s="1"/>
      <c r="Z21" s="1"/>
    </row>
    <row r="22" ht="27.0" customHeight="1">
      <c r="A22" s="10" t="s">
        <v>18</v>
      </c>
      <c r="B22" s="14">
        <v>2652299.0</v>
      </c>
      <c r="C22" s="15">
        <v>60.404</v>
      </c>
      <c r="D22" s="16">
        <v>99.84</v>
      </c>
      <c r="E22" s="15">
        <v>263.636</v>
      </c>
      <c r="F22" s="15">
        <v>190.005</v>
      </c>
      <c r="G22" s="15">
        <v>32.289</v>
      </c>
      <c r="H22" s="15">
        <v>79.5</v>
      </c>
      <c r="I22" s="15">
        <f t="shared" si="1"/>
        <v>19.096</v>
      </c>
      <c r="J22" s="1"/>
      <c r="K22" s="1"/>
      <c r="L22" s="1"/>
      <c r="M22" s="1"/>
      <c r="N22" s="1"/>
      <c r="O22" s="1"/>
      <c r="P22" s="1"/>
      <c r="Q22" s="1"/>
      <c r="R22" s="1"/>
      <c r="S22" s="1"/>
      <c r="T22" s="1"/>
      <c r="U22" s="1"/>
      <c r="V22" s="1"/>
      <c r="W22" s="1"/>
      <c r="X22" s="1"/>
      <c r="Y22" s="1"/>
      <c r="Z22" s="1"/>
    </row>
    <row r="23" ht="27.0" customHeight="1">
      <c r="A23" s="10" t="s">
        <v>19</v>
      </c>
      <c r="B23" s="11">
        <v>2546575.0</v>
      </c>
      <c r="C23" s="17">
        <v>65.638</v>
      </c>
      <c r="D23" s="18">
        <v>99.84</v>
      </c>
      <c r="E23" s="17">
        <v>227.018</v>
      </c>
      <c r="F23" s="17">
        <v>167.707</v>
      </c>
      <c r="G23" s="17">
        <v>33.458</v>
      </c>
      <c r="H23" s="17">
        <v>79.6</v>
      </c>
      <c r="I23" s="17">
        <f t="shared" si="1"/>
        <v>13.962</v>
      </c>
      <c r="J23" s="1"/>
      <c r="K23" s="1"/>
      <c r="L23" s="1"/>
      <c r="M23" s="1"/>
      <c r="N23" s="1"/>
      <c r="O23" s="1"/>
      <c r="P23" s="1"/>
      <c r="Q23" s="1"/>
      <c r="R23" s="1"/>
      <c r="S23" s="1"/>
      <c r="T23" s="1"/>
      <c r="U23" s="1"/>
      <c r="V23" s="1"/>
      <c r="W23" s="1"/>
      <c r="X23" s="1"/>
      <c r="Y23" s="1"/>
      <c r="Z23" s="1"/>
    </row>
    <row r="24" ht="27.0" customHeight="1">
      <c r="A24" s="10" t="s">
        <v>20</v>
      </c>
      <c r="B24" s="14">
        <v>2378281.0</v>
      </c>
      <c r="C24" s="15">
        <v>66.535</v>
      </c>
      <c r="D24" s="16">
        <v>99.95</v>
      </c>
      <c r="E24" s="15">
        <v>111.977</v>
      </c>
      <c r="F24" s="15">
        <v>83.568</v>
      </c>
      <c r="G24" s="15">
        <v>15.969</v>
      </c>
      <c r="H24" s="15">
        <v>79.8</v>
      </c>
      <c r="I24" s="15">
        <f t="shared" si="1"/>
        <v>13.265</v>
      </c>
      <c r="J24" s="1"/>
      <c r="K24" s="1"/>
      <c r="L24" s="1"/>
      <c r="M24" s="1"/>
      <c r="N24" s="1"/>
      <c r="O24" s="1"/>
      <c r="P24" s="1"/>
      <c r="Q24" s="1"/>
      <c r="R24" s="1"/>
      <c r="S24" s="1"/>
      <c r="T24" s="1"/>
      <c r="U24" s="1"/>
      <c r="V24" s="1"/>
      <c r="W24" s="1"/>
      <c r="X24" s="1"/>
      <c r="Y24" s="1"/>
      <c r="Z24" s="1"/>
    </row>
    <row r="25" ht="27.0" customHeight="1">
      <c r="A25" s="10" t="s">
        <v>21</v>
      </c>
      <c r="B25" s="11">
        <v>1282374.0</v>
      </c>
      <c r="C25" s="17">
        <v>37.882</v>
      </c>
      <c r="D25" s="18">
        <v>98.96</v>
      </c>
      <c r="E25" s="17">
        <v>95.798</v>
      </c>
      <c r="F25" s="17">
        <v>65.696</v>
      </c>
      <c r="G25" s="17">
        <v>14.419</v>
      </c>
      <c r="H25" s="17">
        <v>79.2</v>
      </c>
      <c r="I25" s="17">
        <f t="shared" si="1"/>
        <v>41.318</v>
      </c>
      <c r="J25" s="1"/>
      <c r="K25" s="1"/>
      <c r="L25" s="1"/>
      <c r="M25" s="1"/>
      <c r="N25" s="1"/>
      <c r="O25" s="1"/>
      <c r="P25" s="1"/>
      <c r="Q25" s="1"/>
      <c r="R25" s="1"/>
      <c r="S25" s="1"/>
      <c r="T25" s="1"/>
      <c r="U25" s="1"/>
      <c r="V25" s="1"/>
      <c r="W25" s="1"/>
      <c r="X25" s="1"/>
      <c r="Y25" s="1"/>
      <c r="Z25" s="1"/>
    </row>
    <row r="26" ht="27.0" customHeight="1">
      <c r="A26" s="10" t="s">
        <v>22</v>
      </c>
      <c r="B26" s="14">
        <v>2058851.0</v>
      </c>
      <c r="C26" s="15">
        <v>47.931</v>
      </c>
      <c r="D26" s="16">
        <v>99.7</v>
      </c>
      <c r="E26" s="15">
        <v>248.728</v>
      </c>
      <c r="F26" s="15">
        <v>185.649</v>
      </c>
      <c r="G26" s="15">
        <v>32.243</v>
      </c>
      <c r="H26" s="15">
        <v>78.2</v>
      </c>
      <c r="I26" s="15">
        <f t="shared" si="1"/>
        <v>30.269</v>
      </c>
      <c r="J26" s="1"/>
      <c r="K26" s="1"/>
      <c r="L26" s="1"/>
      <c r="M26" s="1"/>
      <c r="N26" s="1"/>
      <c r="O26" s="1"/>
      <c r="P26" s="1"/>
      <c r="Q26" s="1"/>
      <c r="R26" s="1"/>
      <c r="S26" s="1"/>
      <c r="T26" s="1"/>
      <c r="U26" s="1"/>
      <c r="V26" s="1"/>
      <c r="W26" s="1"/>
      <c r="X26" s="1"/>
      <c r="Y26" s="1"/>
      <c r="Z26" s="1"/>
    </row>
    <row r="27" ht="27.0" customHeight="1">
      <c r="A27" s="10" t="s">
        <v>23</v>
      </c>
      <c r="B27" s="11">
        <v>2124403.0</v>
      </c>
      <c r="C27" s="17">
        <v>49.248</v>
      </c>
      <c r="D27" s="18">
        <v>99.78</v>
      </c>
      <c r="E27" s="17">
        <v>258.278</v>
      </c>
      <c r="F27" s="17">
        <v>187.003</v>
      </c>
      <c r="G27" s="17">
        <v>30.442</v>
      </c>
      <c r="H27" s="17">
        <v>78.6</v>
      </c>
      <c r="I27" s="17">
        <f t="shared" si="1"/>
        <v>29.352</v>
      </c>
      <c r="J27" s="1"/>
      <c r="K27" s="1"/>
      <c r="L27" s="1"/>
      <c r="M27" s="1"/>
      <c r="N27" s="1"/>
      <c r="O27" s="1"/>
      <c r="P27" s="1"/>
      <c r="Q27" s="1"/>
      <c r="R27" s="1"/>
      <c r="S27" s="1"/>
      <c r="T27" s="1"/>
      <c r="U27" s="1"/>
      <c r="V27" s="1"/>
      <c r="W27" s="1"/>
      <c r="X27" s="1"/>
      <c r="Y27" s="1"/>
      <c r="Z27" s="1"/>
    </row>
    <row r="28" ht="27.0" customHeight="1">
      <c r="A28" s="10" t="s">
        <v>24</v>
      </c>
      <c r="B28" s="14">
        <v>3207581.0</v>
      </c>
      <c r="C28" s="19">
        <v>75.77</v>
      </c>
      <c r="D28" s="20">
        <v>99.45</v>
      </c>
      <c r="E28" s="19">
        <v>239.68</v>
      </c>
      <c r="F28" s="19">
        <v>156.56</v>
      </c>
      <c r="G28" s="21">
        <v>0.0</v>
      </c>
      <c r="H28" s="19">
        <v>79.5</v>
      </c>
      <c r="I28" s="19">
        <f t="shared" si="1"/>
        <v>3.73</v>
      </c>
      <c r="J28" s="1"/>
      <c r="K28" s="1"/>
      <c r="L28" s="1"/>
      <c r="M28" s="1"/>
      <c r="N28" s="1"/>
      <c r="O28" s="1"/>
      <c r="P28" s="1"/>
      <c r="Q28" s="1"/>
      <c r="R28" s="1"/>
      <c r="S28" s="1"/>
      <c r="T28" s="1"/>
      <c r="U28" s="1"/>
      <c r="V28" s="1"/>
      <c r="W28" s="1"/>
      <c r="X28" s="1"/>
      <c r="Y28" s="1"/>
      <c r="Z28" s="1"/>
    </row>
    <row r="29" ht="34.5" customHeight="1">
      <c r="A29" s="22" t="s">
        <v>25</v>
      </c>
      <c r="B29" s="23">
        <f>SUM(B17:B28)</f>
        <v>28494160</v>
      </c>
      <c r="C29" s="24">
        <f t="shared" ref="C29:H29" si="2">AVERAGE(C17:C28)</f>
        <v>60.42891667</v>
      </c>
      <c r="D29" s="24">
        <f t="shared" si="2"/>
        <v>99.75583333</v>
      </c>
      <c r="E29" s="25">
        <f t="shared" si="2"/>
        <v>230.5078333</v>
      </c>
      <c r="F29" s="25">
        <f t="shared" si="2"/>
        <v>165.97025</v>
      </c>
      <c r="G29" s="26">
        <f t="shared" si="2"/>
        <v>25.06966667</v>
      </c>
      <c r="H29" s="24">
        <f t="shared" si="2"/>
        <v>79.45</v>
      </c>
      <c r="I29" s="24">
        <f>MAX(I17:I28)</f>
        <v>41.318</v>
      </c>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30.75" customHeight="1">
      <c r="A34" s="27" t="s">
        <v>26</v>
      </c>
      <c r="B34" s="5"/>
      <c r="C34" s="5"/>
      <c r="D34" s="5"/>
      <c r="E34" s="5"/>
      <c r="F34" s="5"/>
      <c r="G34" s="5"/>
      <c r="H34" s="5"/>
      <c r="I34" s="5"/>
      <c r="J34" s="5"/>
      <c r="K34" s="5"/>
      <c r="L34" s="5"/>
      <c r="M34" s="5"/>
      <c r="N34" s="3"/>
      <c r="O34" s="28"/>
      <c r="P34" s="1"/>
      <c r="Q34" s="1"/>
      <c r="R34" s="1"/>
      <c r="S34" s="1"/>
      <c r="T34" s="1"/>
      <c r="U34" s="1"/>
      <c r="V34" s="1"/>
      <c r="W34" s="1"/>
      <c r="X34" s="1"/>
      <c r="Y34" s="1"/>
      <c r="Z34" s="1"/>
    </row>
    <row r="35" ht="30.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29.25" customHeight="1">
      <c r="A36" s="29" t="s">
        <v>27</v>
      </c>
      <c r="B36" s="30"/>
      <c r="C36" s="30"/>
      <c r="D36" s="30"/>
      <c r="E36" s="30"/>
      <c r="F36" s="30"/>
      <c r="G36" s="30"/>
      <c r="H36" s="31" t="s">
        <v>28</v>
      </c>
      <c r="I36" s="30"/>
      <c r="J36" s="30"/>
      <c r="K36" s="30"/>
      <c r="L36" s="30"/>
      <c r="M36" s="30"/>
      <c r="N36" s="32"/>
      <c r="O36" s="1"/>
      <c r="P36" s="1"/>
      <c r="Q36" s="1"/>
      <c r="R36" s="1"/>
      <c r="S36" s="1"/>
      <c r="T36" s="1"/>
      <c r="U36" s="1"/>
      <c r="V36" s="1"/>
      <c r="W36" s="1"/>
      <c r="X36" s="1"/>
      <c r="Y36" s="1"/>
      <c r="Z36" s="1"/>
    </row>
    <row r="37" ht="105.75" customHeight="1">
      <c r="A37" s="8" t="s">
        <v>29</v>
      </c>
      <c r="B37" s="9" t="s">
        <v>5</v>
      </c>
      <c r="C37" s="9" t="s">
        <v>6</v>
      </c>
      <c r="D37" s="9" t="s">
        <v>7</v>
      </c>
      <c r="E37" s="9" t="s">
        <v>8</v>
      </c>
      <c r="F37" s="9" t="s">
        <v>30</v>
      </c>
      <c r="G37" s="9" t="s">
        <v>10</v>
      </c>
      <c r="H37" s="8" t="s">
        <v>4</v>
      </c>
      <c r="I37" s="9" t="s">
        <v>5</v>
      </c>
      <c r="J37" s="9" t="s">
        <v>6</v>
      </c>
      <c r="K37" s="9" t="s">
        <v>7</v>
      </c>
      <c r="L37" s="9" t="s">
        <v>8</v>
      </c>
      <c r="M37" s="9" t="s">
        <v>30</v>
      </c>
      <c r="N37" s="9" t="s">
        <v>10</v>
      </c>
      <c r="O37" s="1"/>
      <c r="P37" s="1"/>
      <c r="Q37" s="1"/>
      <c r="R37" s="1"/>
      <c r="S37" s="1"/>
      <c r="T37" s="1"/>
      <c r="U37" s="1"/>
      <c r="V37" s="1"/>
      <c r="W37" s="1"/>
      <c r="X37" s="1"/>
      <c r="Y37" s="1"/>
      <c r="Z37" s="1"/>
    </row>
    <row r="38" ht="27.0" customHeight="1">
      <c r="A38" s="10" t="s">
        <v>13</v>
      </c>
      <c r="B38" s="11">
        <v>1872080.0</v>
      </c>
      <c r="C38" s="12">
        <v>72.456</v>
      </c>
      <c r="D38" s="12">
        <v>100.0</v>
      </c>
      <c r="E38" s="12">
        <v>227.872</v>
      </c>
      <c r="F38" s="12">
        <v>170.401</v>
      </c>
      <c r="G38" s="12">
        <v>28.439</v>
      </c>
      <c r="H38" s="10" t="s">
        <v>13</v>
      </c>
      <c r="I38" s="11">
        <v>2271310.0</v>
      </c>
      <c r="J38" s="12">
        <v>65.729</v>
      </c>
      <c r="K38" s="13">
        <v>99.86</v>
      </c>
      <c r="L38" s="12">
        <v>236.612</v>
      </c>
      <c r="M38" s="12">
        <v>176.969</v>
      </c>
      <c r="N38" s="12">
        <v>27.265</v>
      </c>
      <c r="O38" s="1"/>
      <c r="P38" s="1"/>
      <c r="Q38" s="1"/>
      <c r="R38" s="1"/>
      <c r="S38" s="1"/>
      <c r="T38" s="1"/>
      <c r="U38" s="1"/>
      <c r="V38" s="1"/>
      <c r="W38" s="1"/>
      <c r="X38" s="1"/>
      <c r="Y38" s="1"/>
      <c r="Z38" s="1"/>
    </row>
    <row r="39" ht="27.0" customHeight="1">
      <c r="A39" s="10" t="s">
        <v>14</v>
      </c>
      <c r="B39" s="14">
        <v>1797655.0</v>
      </c>
      <c r="C39" s="15">
        <v>63.36</v>
      </c>
      <c r="D39" s="15">
        <v>99.15</v>
      </c>
      <c r="E39" s="15">
        <v>267.224</v>
      </c>
      <c r="F39" s="15">
        <v>180.434</v>
      </c>
      <c r="G39" s="15">
        <v>27.87</v>
      </c>
      <c r="H39" s="10" t="s">
        <v>14</v>
      </c>
      <c r="I39" s="14">
        <v>2142754.0</v>
      </c>
      <c r="J39" s="15">
        <v>66.05</v>
      </c>
      <c r="K39" s="16">
        <v>100.0</v>
      </c>
      <c r="L39" s="15">
        <v>245.698</v>
      </c>
      <c r="M39" s="15">
        <v>165.667</v>
      </c>
      <c r="N39" s="15">
        <v>25.738</v>
      </c>
      <c r="O39" s="1"/>
      <c r="P39" s="1"/>
      <c r="Q39" s="1"/>
      <c r="R39" s="1"/>
      <c r="S39" s="1"/>
      <c r="T39" s="1"/>
      <c r="U39" s="1"/>
      <c r="V39" s="1"/>
      <c r="W39" s="1"/>
      <c r="X39" s="1"/>
      <c r="Y39" s="1"/>
      <c r="Z39" s="1"/>
    </row>
    <row r="40" ht="27.0" customHeight="1">
      <c r="A40" s="10" t="s">
        <v>15</v>
      </c>
      <c r="B40" s="11">
        <v>2155635.0</v>
      </c>
      <c r="C40" s="17">
        <v>64.384</v>
      </c>
      <c r="D40" s="17">
        <v>99.94</v>
      </c>
      <c r="E40" s="17">
        <v>274.998</v>
      </c>
      <c r="F40" s="17">
        <v>205.332</v>
      </c>
      <c r="G40" s="17">
        <v>25.898</v>
      </c>
      <c r="H40" s="10" t="s">
        <v>15</v>
      </c>
      <c r="I40" s="11">
        <v>2512270.0</v>
      </c>
      <c r="J40" s="17">
        <v>59.782</v>
      </c>
      <c r="K40" s="18">
        <v>99.79</v>
      </c>
      <c r="L40" s="17">
        <v>296.272</v>
      </c>
      <c r="M40" s="17">
        <v>214.878</v>
      </c>
      <c r="N40" s="17">
        <v>29.684</v>
      </c>
      <c r="O40" s="1"/>
      <c r="P40" s="1"/>
      <c r="Q40" s="1"/>
      <c r="R40" s="1"/>
      <c r="S40" s="1"/>
      <c r="T40" s="1"/>
      <c r="U40" s="1"/>
      <c r="V40" s="1"/>
      <c r="W40" s="1"/>
      <c r="X40" s="1"/>
      <c r="Y40" s="1"/>
      <c r="Z40" s="1"/>
    </row>
    <row r="41" ht="27.0" customHeight="1">
      <c r="A41" s="10" t="s">
        <v>16</v>
      </c>
      <c r="B41" s="14">
        <v>2188429.0</v>
      </c>
      <c r="C41" s="15">
        <v>73.209</v>
      </c>
      <c r="D41" s="15">
        <v>99.93</v>
      </c>
      <c r="E41" s="15">
        <v>273.53</v>
      </c>
      <c r="F41" s="15">
        <v>197.681</v>
      </c>
      <c r="G41" s="15">
        <v>27.481</v>
      </c>
      <c r="H41" s="10" t="s">
        <v>16</v>
      </c>
      <c r="I41" s="14">
        <v>2574060.0</v>
      </c>
      <c r="J41" s="15">
        <v>65.531</v>
      </c>
      <c r="K41" s="16">
        <v>99.94</v>
      </c>
      <c r="L41" s="15">
        <v>283.033</v>
      </c>
      <c r="M41" s="15">
        <v>204.4</v>
      </c>
      <c r="N41" s="15">
        <v>28.804</v>
      </c>
      <c r="O41" s="1"/>
      <c r="P41" s="1"/>
      <c r="Q41" s="1"/>
      <c r="R41" s="1"/>
      <c r="S41" s="1"/>
      <c r="T41" s="1"/>
      <c r="U41" s="1"/>
      <c r="V41" s="1"/>
      <c r="W41" s="1"/>
      <c r="X41" s="1"/>
      <c r="Y41" s="1"/>
      <c r="Z41" s="1"/>
    </row>
    <row r="42" ht="27.0" customHeight="1">
      <c r="A42" s="10" t="s">
        <v>17</v>
      </c>
      <c r="B42" s="11">
        <v>2608242.0</v>
      </c>
      <c r="C42" s="17">
        <v>65.72</v>
      </c>
      <c r="D42" s="17">
        <v>99.95</v>
      </c>
      <c r="E42" s="17">
        <v>260.521</v>
      </c>
      <c r="F42" s="17">
        <v>194.425</v>
      </c>
      <c r="G42" s="17">
        <v>30.127</v>
      </c>
      <c r="H42" s="10" t="s">
        <v>17</v>
      </c>
      <c r="I42" s="11">
        <v>2743402.0</v>
      </c>
      <c r="J42" s="17">
        <v>64.647</v>
      </c>
      <c r="K42" s="18">
        <v>99.96</v>
      </c>
      <c r="L42" s="17">
        <v>259.364</v>
      </c>
      <c r="M42" s="17">
        <v>193.541</v>
      </c>
      <c r="N42" s="17">
        <v>30.525</v>
      </c>
      <c r="O42" s="1"/>
      <c r="P42" s="1"/>
      <c r="Q42" s="1"/>
      <c r="R42" s="1"/>
      <c r="S42" s="1"/>
      <c r="T42" s="1"/>
      <c r="U42" s="1"/>
      <c r="V42" s="1"/>
      <c r="W42" s="1"/>
      <c r="X42" s="1"/>
      <c r="Y42" s="1"/>
      <c r="Z42" s="1"/>
    </row>
    <row r="43" ht="27.0" customHeight="1">
      <c r="A43" s="10" t="s">
        <v>18</v>
      </c>
      <c r="B43" s="14">
        <v>2571904.0</v>
      </c>
      <c r="C43" s="15">
        <v>65.337</v>
      </c>
      <c r="D43" s="15">
        <v>99.67</v>
      </c>
      <c r="E43" s="15">
        <v>222.641</v>
      </c>
      <c r="F43" s="15">
        <v>157.879</v>
      </c>
      <c r="G43" s="15">
        <v>32.409</v>
      </c>
      <c r="H43" s="10" t="s">
        <v>18</v>
      </c>
      <c r="I43" s="14">
        <v>2652299.0</v>
      </c>
      <c r="J43" s="15">
        <v>60.404</v>
      </c>
      <c r="K43" s="16">
        <v>99.84</v>
      </c>
      <c r="L43" s="15">
        <v>263.636</v>
      </c>
      <c r="M43" s="15">
        <v>190.005</v>
      </c>
      <c r="N43" s="15">
        <v>32.289</v>
      </c>
      <c r="O43" s="1"/>
      <c r="P43" s="1"/>
      <c r="Q43" s="1"/>
      <c r="R43" s="1"/>
      <c r="S43" s="1"/>
      <c r="T43" s="1"/>
      <c r="U43" s="1"/>
      <c r="V43" s="1"/>
      <c r="W43" s="1"/>
      <c r="X43" s="1"/>
      <c r="Y43" s="1"/>
      <c r="Z43" s="1"/>
    </row>
    <row r="44" ht="27.0" customHeight="1">
      <c r="A44" s="10" t="s">
        <v>19</v>
      </c>
      <c r="B44" s="11">
        <v>2459317.0</v>
      </c>
      <c r="C44" s="17">
        <v>65.824</v>
      </c>
      <c r="D44" s="17">
        <v>98.85</v>
      </c>
      <c r="E44" s="17">
        <v>216.511</v>
      </c>
      <c r="F44" s="17">
        <v>161.458</v>
      </c>
      <c r="G44" s="17">
        <v>32.283</v>
      </c>
      <c r="H44" s="10" t="s">
        <v>19</v>
      </c>
      <c r="I44" s="11">
        <v>2546575.0</v>
      </c>
      <c r="J44" s="17">
        <v>65.638</v>
      </c>
      <c r="K44" s="18">
        <v>99.84</v>
      </c>
      <c r="L44" s="17">
        <v>227.018</v>
      </c>
      <c r="M44" s="17">
        <v>167.707</v>
      </c>
      <c r="N44" s="17">
        <v>33.458</v>
      </c>
      <c r="O44" s="1"/>
      <c r="P44" s="1"/>
      <c r="Q44" s="1"/>
      <c r="R44" s="1"/>
      <c r="S44" s="1"/>
      <c r="T44" s="1"/>
      <c r="U44" s="1"/>
      <c r="V44" s="1"/>
      <c r="W44" s="1"/>
      <c r="X44" s="1"/>
      <c r="Y44" s="1"/>
      <c r="Z44" s="1"/>
    </row>
    <row r="45" ht="27.0" customHeight="1">
      <c r="A45" s="10" t="s">
        <v>20</v>
      </c>
      <c r="B45" s="14">
        <v>2383537.0</v>
      </c>
      <c r="C45" s="15">
        <v>66.103</v>
      </c>
      <c r="D45" s="15">
        <v>98.69</v>
      </c>
      <c r="E45" s="15">
        <v>209.039</v>
      </c>
      <c r="F45" s="15">
        <v>155.898</v>
      </c>
      <c r="G45" s="15">
        <v>31.685</v>
      </c>
      <c r="H45" s="10" t="s">
        <v>20</v>
      </c>
      <c r="I45" s="14">
        <v>2378281.0</v>
      </c>
      <c r="J45" s="15">
        <v>66.535</v>
      </c>
      <c r="K45" s="16">
        <v>99.95</v>
      </c>
      <c r="L45" s="15">
        <v>111.977</v>
      </c>
      <c r="M45" s="15">
        <v>83.568</v>
      </c>
      <c r="N45" s="15">
        <v>15.969</v>
      </c>
      <c r="O45" s="1"/>
      <c r="P45" s="1"/>
      <c r="Q45" s="1"/>
      <c r="R45" s="1"/>
      <c r="S45" s="1"/>
      <c r="T45" s="1"/>
      <c r="U45" s="1"/>
      <c r="V45" s="1"/>
      <c r="W45" s="1"/>
      <c r="X45" s="1"/>
      <c r="Y45" s="1"/>
      <c r="Z45" s="1"/>
    </row>
    <row r="46" ht="27.0" customHeight="1">
      <c r="A46" s="10" t="s">
        <v>21</v>
      </c>
      <c r="B46" s="11">
        <v>2537305.0</v>
      </c>
      <c r="C46" s="17">
        <v>66.983</v>
      </c>
      <c r="D46" s="17">
        <v>99.77</v>
      </c>
      <c r="E46" s="17">
        <v>227.059</v>
      </c>
      <c r="F46" s="17">
        <v>163.845</v>
      </c>
      <c r="G46" s="17">
        <v>31.511</v>
      </c>
      <c r="H46" s="10" t="s">
        <v>21</v>
      </c>
      <c r="I46" s="11">
        <v>1282374.0</v>
      </c>
      <c r="J46" s="17">
        <v>37.882</v>
      </c>
      <c r="K46" s="18">
        <v>98.96</v>
      </c>
      <c r="L46" s="17">
        <v>95.798</v>
      </c>
      <c r="M46" s="17">
        <v>65.696</v>
      </c>
      <c r="N46" s="17">
        <v>14.419</v>
      </c>
      <c r="O46" s="1"/>
      <c r="P46" s="1"/>
      <c r="Q46" s="1"/>
      <c r="R46" s="1"/>
      <c r="S46" s="1"/>
      <c r="T46" s="1"/>
      <c r="U46" s="1"/>
      <c r="V46" s="1"/>
      <c r="W46" s="1"/>
      <c r="X46" s="1"/>
      <c r="Y46" s="1"/>
      <c r="Z46" s="1"/>
    </row>
    <row r="47" ht="27.0" customHeight="1">
      <c r="A47" s="10" t="s">
        <v>22</v>
      </c>
      <c r="B47" s="14">
        <v>2783403.0</v>
      </c>
      <c r="C47" s="15">
        <v>64.541</v>
      </c>
      <c r="D47" s="15">
        <v>99.93</v>
      </c>
      <c r="E47" s="15">
        <v>250.187</v>
      </c>
      <c r="F47" s="15">
        <v>186.726</v>
      </c>
      <c r="G47" s="15">
        <v>32.214</v>
      </c>
      <c r="H47" s="10" t="s">
        <v>22</v>
      </c>
      <c r="I47" s="14">
        <v>2058851.0</v>
      </c>
      <c r="J47" s="15">
        <v>47.931</v>
      </c>
      <c r="K47" s="16">
        <v>99.7</v>
      </c>
      <c r="L47" s="15">
        <v>248.728</v>
      </c>
      <c r="M47" s="15">
        <v>185.649</v>
      </c>
      <c r="N47" s="15">
        <v>32.243</v>
      </c>
      <c r="O47" s="1"/>
      <c r="P47" s="1"/>
      <c r="Q47" s="1"/>
      <c r="R47" s="1"/>
      <c r="S47" s="1"/>
      <c r="T47" s="1"/>
      <c r="U47" s="1"/>
      <c r="V47" s="1"/>
      <c r="W47" s="1"/>
      <c r="X47" s="1"/>
      <c r="Y47" s="1"/>
      <c r="Z47" s="1"/>
    </row>
    <row r="48" ht="27.0" customHeight="1">
      <c r="A48" s="10" t="s">
        <v>23</v>
      </c>
      <c r="B48" s="11">
        <v>2574821.0</v>
      </c>
      <c r="C48" s="17">
        <v>64.428</v>
      </c>
      <c r="D48" s="17">
        <v>99.95</v>
      </c>
      <c r="E48" s="17">
        <v>239.693</v>
      </c>
      <c r="F48" s="17">
        <v>173.53</v>
      </c>
      <c r="G48" s="17">
        <v>29.991</v>
      </c>
      <c r="H48" s="10" t="s">
        <v>23</v>
      </c>
      <c r="I48" s="11">
        <v>2124403.0</v>
      </c>
      <c r="J48" s="17">
        <v>49.248</v>
      </c>
      <c r="K48" s="18">
        <v>99.78</v>
      </c>
      <c r="L48" s="17">
        <v>258.278</v>
      </c>
      <c r="M48" s="17">
        <v>187.003</v>
      </c>
      <c r="N48" s="17">
        <v>30.442</v>
      </c>
      <c r="O48" s="1"/>
      <c r="P48" s="1"/>
      <c r="Q48" s="1"/>
      <c r="R48" s="1"/>
      <c r="S48" s="1"/>
      <c r="T48" s="1"/>
      <c r="U48" s="1"/>
      <c r="V48" s="1"/>
      <c r="W48" s="1"/>
      <c r="X48" s="1"/>
      <c r="Y48" s="1"/>
      <c r="Z48" s="1"/>
    </row>
    <row r="49" ht="27.0" customHeight="1">
      <c r="A49" s="10" t="s">
        <v>24</v>
      </c>
      <c r="B49" s="14">
        <v>2965686.0</v>
      </c>
      <c r="C49" s="19">
        <v>66.489</v>
      </c>
      <c r="D49" s="19">
        <v>99.98</v>
      </c>
      <c r="E49" s="19">
        <v>258.963</v>
      </c>
      <c r="F49" s="19">
        <v>193.735</v>
      </c>
      <c r="G49" s="19">
        <v>28.736</v>
      </c>
      <c r="H49" s="10" t="s">
        <v>24</v>
      </c>
      <c r="I49" s="14">
        <v>2732362.0</v>
      </c>
      <c r="J49" s="19">
        <v>75.77</v>
      </c>
      <c r="K49" s="20">
        <v>99.45</v>
      </c>
      <c r="L49" s="19">
        <v>239.68</v>
      </c>
      <c r="M49" s="19">
        <v>156.56</v>
      </c>
      <c r="N49" s="21">
        <v>0.0</v>
      </c>
      <c r="O49" s="1"/>
      <c r="P49" s="1"/>
      <c r="Q49" s="1"/>
      <c r="R49" s="1"/>
      <c r="S49" s="1"/>
      <c r="T49" s="1"/>
      <c r="U49" s="1"/>
      <c r="V49" s="1"/>
      <c r="W49" s="1"/>
      <c r="X49" s="1"/>
      <c r="Y49" s="1"/>
      <c r="Z49" s="1"/>
    </row>
    <row r="50" ht="34.5" customHeight="1">
      <c r="A50" s="22" t="s">
        <v>31</v>
      </c>
      <c r="B50" s="23">
        <f>SUM(B38:B49)</f>
        <v>28898014</v>
      </c>
      <c r="C50" s="33">
        <f t="shared" ref="C50:G50" si="3">AVERAGE(C38:C49)</f>
        <v>66.5695</v>
      </c>
      <c r="D50" s="33">
        <f t="shared" si="3"/>
        <v>99.65083333</v>
      </c>
      <c r="E50" s="23">
        <f t="shared" si="3"/>
        <v>244.0198333</v>
      </c>
      <c r="F50" s="23">
        <f t="shared" si="3"/>
        <v>178.4453333</v>
      </c>
      <c r="G50" s="23">
        <f t="shared" si="3"/>
        <v>29.887</v>
      </c>
      <c r="H50" s="22" t="s">
        <v>31</v>
      </c>
      <c r="I50" s="23">
        <f>SUM(I38:I49)</f>
        <v>28018941</v>
      </c>
      <c r="J50" s="24">
        <f t="shared" ref="J50:N50" si="4">AVERAGE(J38:J49)</f>
        <v>60.42891667</v>
      </c>
      <c r="K50" s="24">
        <f t="shared" si="4"/>
        <v>99.75583333</v>
      </c>
      <c r="L50" s="25">
        <f t="shared" si="4"/>
        <v>230.5078333</v>
      </c>
      <c r="M50" s="25">
        <f t="shared" si="4"/>
        <v>165.97025</v>
      </c>
      <c r="N50" s="25">
        <f t="shared" si="4"/>
        <v>25.06966667</v>
      </c>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30.0" customHeight="1">
      <c r="A104" s="7" t="s">
        <v>32</v>
      </c>
      <c r="B104" s="5"/>
      <c r="C104" s="5"/>
      <c r="D104" s="5"/>
      <c r="E104" s="5"/>
      <c r="F104" s="5"/>
      <c r="G104" s="5"/>
      <c r="H104" s="5"/>
      <c r="I104" s="3"/>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30.0" customHeight="1">
      <c r="A106" s="34" t="s">
        <v>33</v>
      </c>
      <c r="B106" s="35" t="s">
        <v>34</v>
      </c>
      <c r="C106" s="35" t="s">
        <v>35</v>
      </c>
      <c r="D106" s="35" t="s">
        <v>36</v>
      </c>
      <c r="E106" s="35" t="s">
        <v>37</v>
      </c>
      <c r="F106" s="35" t="s">
        <v>38</v>
      </c>
      <c r="G106" s="35" t="s">
        <v>39</v>
      </c>
      <c r="H106" s="35" t="s">
        <v>40</v>
      </c>
      <c r="I106" s="36" t="s">
        <v>41</v>
      </c>
      <c r="J106" s="1"/>
      <c r="K106" s="1"/>
      <c r="L106" s="1"/>
      <c r="M106" s="1"/>
      <c r="N106" s="1"/>
      <c r="O106" s="1"/>
      <c r="P106" s="1"/>
      <c r="Q106" s="1"/>
      <c r="R106" s="1"/>
      <c r="S106" s="1"/>
      <c r="T106" s="1"/>
      <c r="U106" s="1"/>
      <c r="V106" s="1"/>
      <c r="W106" s="1"/>
      <c r="X106" s="1"/>
      <c r="Y106" s="1"/>
      <c r="Z106" s="1"/>
    </row>
    <row r="107" ht="15.75" customHeight="1">
      <c r="A107" s="37" t="s">
        <v>13</v>
      </c>
      <c r="B107" s="38">
        <v>397862.0</v>
      </c>
      <c r="C107" s="39">
        <v>410524.75</v>
      </c>
      <c r="D107" s="39">
        <v>412860.25</v>
      </c>
      <c r="E107" s="39">
        <v>411390.25</v>
      </c>
      <c r="F107" s="39">
        <v>223783.5</v>
      </c>
      <c r="G107" s="39">
        <v>388502.25</v>
      </c>
      <c r="H107" s="39">
        <v>367810.5</v>
      </c>
      <c r="I107" s="40">
        <v>144560.75</v>
      </c>
      <c r="J107" s="1"/>
      <c r="K107" s="1"/>
      <c r="L107" s="1"/>
      <c r="M107" s="1"/>
      <c r="N107" s="1"/>
      <c r="O107" s="1"/>
      <c r="P107" s="1"/>
      <c r="Q107" s="1"/>
      <c r="R107" s="1"/>
      <c r="S107" s="1"/>
      <c r="T107" s="1"/>
      <c r="U107" s="1"/>
      <c r="V107" s="1"/>
      <c r="W107" s="1"/>
      <c r="X107" s="1"/>
      <c r="Y107" s="1"/>
      <c r="Z107" s="1"/>
    </row>
    <row r="108" ht="15.75" customHeight="1">
      <c r="A108" s="37" t="s">
        <v>14</v>
      </c>
      <c r="B108" s="41">
        <v>378979.75</v>
      </c>
      <c r="C108" s="42">
        <v>384495.25</v>
      </c>
      <c r="D108" s="42">
        <v>386230.75</v>
      </c>
      <c r="E108" s="42">
        <v>387087.25</v>
      </c>
      <c r="F108" s="42">
        <v>0.0</v>
      </c>
      <c r="G108" s="42">
        <v>361669.25</v>
      </c>
      <c r="H108" s="42">
        <v>343995.25</v>
      </c>
      <c r="I108" s="43">
        <v>348925.25</v>
      </c>
      <c r="J108" s="1"/>
      <c r="K108" s="1"/>
      <c r="L108" s="1"/>
      <c r="M108" s="1"/>
      <c r="N108" s="1"/>
      <c r="O108" s="1"/>
      <c r="P108" s="1"/>
      <c r="Q108" s="1"/>
      <c r="R108" s="1"/>
      <c r="S108" s="1"/>
      <c r="T108" s="1"/>
      <c r="U108" s="1"/>
      <c r="V108" s="1"/>
      <c r="W108" s="1"/>
      <c r="X108" s="1"/>
      <c r="Y108" s="1"/>
      <c r="Z108" s="1"/>
    </row>
    <row r="109" ht="15.75" customHeight="1">
      <c r="A109" s="37" t="s">
        <v>15</v>
      </c>
      <c r="B109" s="38">
        <v>462121.0</v>
      </c>
      <c r="C109" s="44">
        <v>451391.0</v>
      </c>
      <c r="D109" s="44">
        <v>448939.25</v>
      </c>
      <c r="E109" s="44">
        <v>457256.75</v>
      </c>
      <c r="F109" s="44">
        <v>0.0</v>
      </c>
      <c r="G109" s="44">
        <v>415476.5</v>
      </c>
      <c r="H109" s="44">
        <v>400094.25</v>
      </c>
      <c r="I109" s="45">
        <v>407234.5</v>
      </c>
      <c r="J109" s="1"/>
      <c r="K109" s="1"/>
      <c r="L109" s="1"/>
      <c r="M109" s="1"/>
      <c r="N109" s="1"/>
      <c r="O109" s="1"/>
      <c r="P109" s="1"/>
      <c r="Q109" s="1"/>
      <c r="R109" s="1"/>
      <c r="S109" s="1"/>
      <c r="T109" s="1"/>
      <c r="U109" s="1"/>
      <c r="V109" s="1"/>
      <c r="W109" s="1"/>
      <c r="X109" s="1"/>
      <c r="Y109" s="1"/>
      <c r="Z109" s="1"/>
    </row>
    <row r="110" ht="15.75" customHeight="1">
      <c r="A110" s="37" t="s">
        <v>16</v>
      </c>
      <c r="B110" s="41">
        <v>464909.0</v>
      </c>
      <c r="C110" s="42">
        <v>470742.25</v>
      </c>
      <c r="D110" s="42">
        <v>453088.5</v>
      </c>
      <c r="E110" s="42">
        <v>286307.0</v>
      </c>
      <c r="F110" s="42">
        <v>242747.25</v>
      </c>
      <c r="G110" s="42">
        <v>428029.0</v>
      </c>
      <c r="H110" s="42">
        <v>414556.0</v>
      </c>
      <c r="I110" s="43">
        <v>413977.75</v>
      </c>
      <c r="J110" s="1"/>
      <c r="K110" s="1"/>
      <c r="L110" s="1"/>
      <c r="M110" s="1"/>
      <c r="N110" s="1"/>
      <c r="O110" s="1"/>
      <c r="P110" s="1"/>
      <c r="Q110" s="1"/>
      <c r="R110" s="1"/>
      <c r="S110" s="1"/>
      <c r="T110" s="1"/>
      <c r="U110" s="1"/>
      <c r="V110" s="1"/>
      <c r="W110" s="1"/>
      <c r="X110" s="1"/>
      <c r="Y110" s="1"/>
      <c r="Z110" s="1"/>
    </row>
    <row r="111" ht="15.75" customHeight="1">
      <c r="A111" s="37" t="s">
        <v>17</v>
      </c>
      <c r="B111" s="38">
        <v>419415.0</v>
      </c>
      <c r="C111" s="44">
        <v>436652.0</v>
      </c>
      <c r="D111" s="44">
        <v>445046.0</v>
      </c>
      <c r="E111" s="44">
        <v>0.0</v>
      </c>
      <c r="F111" s="44">
        <v>457015.75</v>
      </c>
      <c r="G111" s="44">
        <v>416415.5</v>
      </c>
      <c r="H111" s="44">
        <v>404520.25</v>
      </c>
      <c r="I111" s="45">
        <v>395952.75</v>
      </c>
      <c r="J111" s="1"/>
      <c r="K111" s="1"/>
      <c r="L111" s="1"/>
      <c r="M111" s="1"/>
      <c r="N111" s="1"/>
      <c r="O111" s="1"/>
      <c r="P111" s="1"/>
      <c r="Q111" s="1"/>
      <c r="R111" s="1"/>
      <c r="S111" s="1"/>
      <c r="T111" s="1"/>
      <c r="U111" s="1"/>
      <c r="V111" s="1"/>
      <c r="W111" s="1"/>
      <c r="X111" s="1"/>
      <c r="Y111" s="1"/>
      <c r="Z111" s="1"/>
    </row>
    <row r="112" ht="15.75" customHeight="1">
      <c r="A112" s="37" t="s">
        <v>18</v>
      </c>
      <c r="B112" s="41">
        <v>405383.0</v>
      </c>
      <c r="C112" s="42">
        <v>401958.0</v>
      </c>
      <c r="D112" s="42">
        <v>396278.5</v>
      </c>
      <c r="E112" s="42">
        <v>52015.5</v>
      </c>
      <c r="F112" s="42">
        <v>394800.25</v>
      </c>
      <c r="G112" s="42">
        <v>368395.5</v>
      </c>
      <c r="H112" s="42">
        <v>355012.5</v>
      </c>
      <c r="I112" s="43">
        <v>357679.25</v>
      </c>
      <c r="J112" s="1"/>
      <c r="K112" s="1"/>
      <c r="L112" s="1"/>
      <c r="M112" s="1"/>
      <c r="N112" s="1"/>
      <c r="O112" s="1"/>
      <c r="P112" s="1"/>
      <c r="Q112" s="1"/>
      <c r="R112" s="1"/>
      <c r="S112" s="1"/>
      <c r="T112" s="1"/>
      <c r="U112" s="1"/>
      <c r="V112" s="1"/>
      <c r="W112" s="1"/>
      <c r="X112" s="1"/>
      <c r="Y112" s="1"/>
      <c r="Z112" s="1"/>
    </row>
    <row r="113" ht="15.75" customHeight="1">
      <c r="A113" s="37" t="s">
        <v>19</v>
      </c>
      <c r="B113" s="38">
        <v>372281.0</v>
      </c>
      <c r="C113" s="44">
        <v>379194.5</v>
      </c>
      <c r="D113" s="44">
        <v>386231.0</v>
      </c>
      <c r="E113" s="44">
        <v>57217.0</v>
      </c>
      <c r="F113" s="44">
        <v>389325.0</v>
      </c>
      <c r="G113" s="44">
        <v>362724.25</v>
      </c>
      <c r="H113" s="44">
        <v>339990.0</v>
      </c>
      <c r="I113" s="46">
        <v>339670.5</v>
      </c>
      <c r="J113" s="1"/>
      <c r="K113" s="1"/>
      <c r="L113" s="1"/>
      <c r="M113" s="1"/>
      <c r="N113" s="1"/>
      <c r="O113" s="1"/>
      <c r="P113" s="1"/>
      <c r="Q113" s="1"/>
      <c r="R113" s="1"/>
      <c r="S113" s="1"/>
      <c r="T113" s="1"/>
      <c r="U113" s="1"/>
      <c r="V113" s="1"/>
      <c r="W113" s="1"/>
      <c r="X113" s="1"/>
      <c r="Y113" s="1"/>
      <c r="Z113" s="1"/>
    </row>
    <row r="114" ht="15.75" customHeight="1">
      <c r="A114" s="37" t="s">
        <v>20</v>
      </c>
      <c r="B114" s="41">
        <v>337795.5</v>
      </c>
      <c r="C114" s="42">
        <v>244435.0</v>
      </c>
      <c r="D114" s="42">
        <v>342110.0</v>
      </c>
      <c r="E114" s="42">
        <v>147738.5</v>
      </c>
      <c r="F114" s="42">
        <v>371581.0</v>
      </c>
      <c r="G114" s="42">
        <v>181746.75</v>
      </c>
      <c r="H114" s="42">
        <v>331772.25</v>
      </c>
      <c r="I114" s="47">
        <v>334275.25</v>
      </c>
      <c r="J114" s="1"/>
      <c r="K114" s="1"/>
      <c r="L114" s="1"/>
      <c r="M114" s="1"/>
      <c r="N114" s="1"/>
      <c r="O114" s="1"/>
      <c r="P114" s="1"/>
      <c r="Q114" s="1"/>
      <c r="R114" s="1"/>
      <c r="S114" s="1"/>
      <c r="T114" s="1"/>
      <c r="U114" s="1"/>
      <c r="V114" s="1"/>
      <c r="W114" s="1"/>
      <c r="X114" s="1"/>
      <c r="Y114" s="1"/>
      <c r="Z114" s="1"/>
    </row>
    <row r="115" ht="15.75" customHeight="1">
      <c r="A115" s="37" t="s">
        <v>21</v>
      </c>
      <c r="B115" s="38">
        <v>299266.5</v>
      </c>
      <c r="C115" s="44">
        <v>113368.5</v>
      </c>
      <c r="D115" s="44">
        <v>183467.0</v>
      </c>
      <c r="E115" s="44">
        <v>191256.0</v>
      </c>
      <c r="F115" s="44">
        <v>367000.0</v>
      </c>
      <c r="G115" s="44">
        <v>0.0</v>
      </c>
      <c r="H115" s="44">
        <v>86250.75</v>
      </c>
      <c r="I115" s="46">
        <v>14068.0</v>
      </c>
      <c r="J115" s="1"/>
      <c r="K115" s="1"/>
      <c r="L115" s="1"/>
      <c r="M115" s="1"/>
      <c r="N115" s="1"/>
      <c r="O115" s="1"/>
      <c r="P115" s="1"/>
      <c r="Q115" s="1"/>
      <c r="R115" s="1"/>
      <c r="S115" s="1"/>
      <c r="T115" s="1"/>
      <c r="U115" s="1"/>
      <c r="V115" s="1"/>
      <c r="W115" s="1"/>
      <c r="X115" s="1"/>
      <c r="Y115" s="1"/>
      <c r="Z115" s="1"/>
    </row>
    <row r="116" ht="15.75" customHeight="1">
      <c r="A116" s="37" t="s">
        <v>22</v>
      </c>
      <c r="B116" s="41">
        <v>420799.0</v>
      </c>
      <c r="C116" s="42">
        <v>427662.0</v>
      </c>
      <c r="D116" s="42">
        <v>419210.5</v>
      </c>
      <c r="E116" s="42">
        <v>427647.0</v>
      </c>
      <c r="F116" s="42">
        <v>428916.5</v>
      </c>
      <c r="G116" s="42">
        <v>0.0</v>
      </c>
      <c r="H116" s="42">
        <v>0.0</v>
      </c>
      <c r="I116" s="47">
        <v>0.0</v>
      </c>
      <c r="J116" s="1"/>
      <c r="K116" s="1"/>
      <c r="L116" s="1"/>
      <c r="M116" s="1"/>
      <c r="N116" s="1"/>
      <c r="O116" s="1"/>
      <c r="P116" s="1"/>
      <c r="Q116" s="1"/>
      <c r="R116" s="1"/>
      <c r="S116" s="1"/>
      <c r="T116" s="1"/>
      <c r="U116" s="1"/>
      <c r="V116" s="1"/>
      <c r="W116" s="1"/>
      <c r="X116" s="1"/>
      <c r="Y116" s="1"/>
      <c r="Z116" s="1"/>
    </row>
    <row r="117" ht="15.75" customHeight="1">
      <c r="A117" s="37" t="s">
        <v>23</v>
      </c>
      <c r="B117" s="38">
        <v>417551.5</v>
      </c>
      <c r="C117" s="44">
        <v>405897.5</v>
      </c>
      <c r="D117" s="44">
        <v>419519.0</v>
      </c>
      <c r="E117" s="44">
        <v>426385.5</v>
      </c>
      <c r="F117" s="44">
        <v>424073.0</v>
      </c>
      <c r="G117" s="44">
        <v>0.0</v>
      </c>
      <c r="H117" s="44">
        <v>40645.75</v>
      </c>
      <c r="I117" s="46">
        <v>9002.5</v>
      </c>
      <c r="J117" s="1"/>
      <c r="K117" s="1"/>
      <c r="L117" s="1"/>
      <c r="M117" s="1"/>
      <c r="N117" s="1"/>
      <c r="O117" s="1"/>
      <c r="P117" s="1"/>
      <c r="Q117" s="1"/>
      <c r="R117" s="1"/>
      <c r="S117" s="1"/>
      <c r="T117" s="1"/>
      <c r="U117" s="1"/>
      <c r="V117" s="1"/>
      <c r="W117" s="1"/>
      <c r="X117" s="1"/>
      <c r="Y117" s="1"/>
      <c r="Z117" s="1"/>
    </row>
    <row r="118" ht="15.75" customHeight="1">
      <c r="A118" s="37" t="s">
        <v>24</v>
      </c>
      <c r="B118" s="48"/>
      <c r="C118" s="49"/>
      <c r="D118" s="49"/>
      <c r="E118" s="49"/>
      <c r="F118" s="49"/>
      <c r="G118" s="49"/>
      <c r="H118" s="49"/>
      <c r="I118" s="50"/>
      <c r="J118" s="1"/>
      <c r="K118" s="1"/>
      <c r="L118" s="1"/>
      <c r="M118" s="1"/>
      <c r="N118" s="1"/>
      <c r="O118" s="1"/>
      <c r="P118" s="1"/>
      <c r="Q118" s="1"/>
      <c r="R118" s="1"/>
      <c r="S118" s="1"/>
      <c r="T118" s="1"/>
      <c r="U118" s="1"/>
      <c r="V118" s="1"/>
      <c r="W118" s="1"/>
      <c r="X118" s="1"/>
      <c r="Y118" s="1"/>
      <c r="Z118" s="1"/>
    </row>
    <row r="119" ht="15.75" customHeight="1">
      <c r="A119" s="51" t="s">
        <v>42</v>
      </c>
      <c r="B119" s="52">
        <f>SUM('RAPPORT ANNUEL 2023'!$B$107:$B$118)</f>
        <v>4376363.25</v>
      </c>
      <c r="C119" s="52">
        <f>SUM('RAPPORT ANNUEL 2023'!$C$107:$C$118)</f>
        <v>4126320.75</v>
      </c>
      <c r="D119" s="52">
        <f>SUM('RAPPORT ANNUEL 2023'!$D$107:$D$118)</f>
        <v>4292980.75</v>
      </c>
      <c r="E119" s="52">
        <f>SUM('RAPPORT ANNUEL 2023'!$E$107:$E$118)</f>
        <v>2844300.75</v>
      </c>
      <c r="F119" s="52">
        <f>SUM('RAPPORT ANNUEL 2023'!$F$107:$F$118)</f>
        <v>3299242.25</v>
      </c>
      <c r="G119" s="52">
        <f>SUM('RAPPORT ANNUEL 2023'!$G$107:$G$118)</f>
        <v>2922959</v>
      </c>
      <c r="H119" s="52">
        <f>SUM('RAPPORT ANNUEL 2023'!$H$107:$H$118)</f>
        <v>3084647.5</v>
      </c>
      <c r="I119" s="52">
        <f>SUM('RAPPORT ANNUEL 2023'!$I$107:$I$118)</f>
        <v>2765346.5</v>
      </c>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53" t="s">
        <v>43</v>
      </c>
      <c r="B122" s="54"/>
      <c r="C122" s="54"/>
      <c r="D122" s="54"/>
      <c r="E122" s="54"/>
      <c r="F122" s="54"/>
      <c r="G122" s="54"/>
      <c r="H122" s="54"/>
      <c r="I122" s="54"/>
      <c r="J122" s="54"/>
      <c r="K122" s="54"/>
      <c r="L122" s="54"/>
      <c r="M122" s="54"/>
      <c r="N122" s="55"/>
      <c r="O122" s="1"/>
      <c r="P122" s="1"/>
      <c r="Q122" s="1"/>
      <c r="R122" s="1"/>
      <c r="S122" s="1"/>
      <c r="T122" s="1"/>
      <c r="U122" s="1"/>
      <c r="V122" s="1"/>
      <c r="W122" s="1"/>
      <c r="X122" s="1"/>
      <c r="Y122" s="1"/>
      <c r="Z122" s="1"/>
    </row>
    <row r="123" ht="15.75" customHeight="1">
      <c r="A123" s="56"/>
      <c r="N123" s="57"/>
      <c r="O123" s="1"/>
      <c r="P123" s="1"/>
      <c r="Q123" s="1"/>
      <c r="R123" s="1"/>
      <c r="S123" s="1"/>
      <c r="T123" s="1"/>
      <c r="U123" s="1"/>
      <c r="V123" s="1"/>
      <c r="W123" s="1"/>
      <c r="X123" s="1"/>
      <c r="Y123" s="1"/>
      <c r="Z123" s="1"/>
    </row>
    <row r="124" ht="15.75" customHeight="1">
      <c r="A124" s="56"/>
      <c r="N124" s="57"/>
      <c r="O124" s="1"/>
      <c r="P124" s="1"/>
      <c r="Q124" s="1"/>
      <c r="R124" s="1"/>
      <c r="S124" s="1"/>
      <c r="T124" s="1"/>
      <c r="U124" s="1"/>
      <c r="V124" s="1"/>
      <c r="W124" s="1"/>
      <c r="X124" s="1"/>
      <c r="Y124" s="1"/>
      <c r="Z124" s="1"/>
    </row>
    <row r="125" ht="15.75" customHeight="1">
      <c r="A125" s="56"/>
      <c r="N125" s="57"/>
      <c r="O125" s="1"/>
      <c r="P125" s="1"/>
      <c r="Q125" s="1"/>
      <c r="R125" s="1"/>
      <c r="S125" s="1"/>
      <c r="T125" s="1"/>
      <c r="U125" s="1"/>
      <c r="V125" s="1"/>
      <c r="W125" s="1"/>
      <c r="X125" s="1"/>
      <c r="Y125" s="1"/>
      <c r="Z125" s="1"/>
    </row>
    <row r="126" ht="15.75" customHeight="1">
      <c r="A126" s="56"/>
      <c r="N126" s="57"/>
      <c r="O126" s="1"/>
      <c r="P126" s="1"/>
      <c r="Q126" s="1"/>
      <c r="R126" s="1"/>
      <c r="S126" s="1"/>
      <c r="T126" s="1"/>
      <c r="U126" s="1"/>
      <c r="V126" s="1"/>
      <c r="W126" s="1"/>
      <c r="X126" s="1"/>
      <c r="Y126" s="1"/>
      <c r="Z126" s="1"/>
    </row>
    <row r="127" ht="15.75" customHeight="1">
      <c r="A127" s="56"/>
      <c r="N127" s="57"/>
      <c r="O127" s="1"/>
      <c r="P127" s="1"/>
      <c r="Q127" s="1"/>
      <c r="R127" s="1"/>
      <c r="S127" s="1"/>
      <c r="T127" s="1"/>
      <c r="U127" s="1"/>
      <c r="V127" s="1"/>
      <c r="W127" s="1"/>
      <c r="X127" s="1"/>
      <c r="Y127" s="1"/>
      <c r="Z127" s="1"/>
    </row>
    <row r="128" ht="15.75" customHeight="1">
      <c r="A128" s="56"/>
      <c r="N128" s="57"/>
      <c r="O128" s="1"/>
      <c r="P128" s="1"/>
      <c r="Q128" s="1"/>
      <c r="R128" s="1"/>
      <c r="S128" s="1"/>
      <c r="T128" s="1"/>
      <c r="U128" s="1"/>
      <c r="V128" s="1"/>
      <c r="W128" s="1"/>
      <c r="X128" s="1"/>
      <c r="Y128" s="1"/>
      <c r="Z128" s="1"/>
    </row>
    <row r="129" ht="15.75" customHeight="1">
      <c r="A129" s="56"/>
      <c r="N129" s="57"/>
      <c r="O129" s="1"/>
      <c r="P129" s="1"/>
      <c r="Q129" s="1"/>
      <c r="R129" s="1"/>
      <c r="S129" s="1"/>
      <c r="T129" s="1"/>
      <c r="U129" s="1"/>
      <c r="V129" s="1"/>
      <c r="W129" s="1"/>
      <c r="X129" s="1"/>
      <c r="Y129" s="1"/>
      <c r="Z129" s="1"/>
    </row>
    <row r="130" ht="15.75" customHeight="1">
      <c r="A130" s="56"/>
      <c r="N130" s="57"/>
      <c r="O130" s="1"/>
      <c r="P130" s="1"/>
      <c r="Q130" s="1"/>
      <c r="R130" s="1"/>
      <c r="S130" s="1"/>
      <c r="T130" s="1"/>
      <c r="U130" s="1"/>
      <c r="V130" s="1"/>
      <c r="W130" s="1"/>
      <c r="X130" s="1"/>
      <c r="Y130" s="1"/>
      <c r="Z130" s="1"/>
    </row>
    <row r="131" ht="15.75" customHeight="1">
      <c r="A131" s="56"/>
      <c r="N131" s="57"/>
      <c r="O131" s="1"/>
      <c r="P131" s="1"/>
      <c r="Q131" s="1"/>
      <c r="R131" s="1"/>
      <c r="S131" s="1"/>
      <c r="T131" s="1"/>
      <c r="U131" s="1"/>
      <c r="V131" s="1"/>
      <c r="W131" s="1"/>
      <c r="X131" s="1"/>
      <c r="Y131" s="1"/>
      <c r="Z131" s="1"/>
    </row>
    <row r="132" ht="15.75" customHeight="1">
      <c r="A132" s="56"/>
      <c r="N132" s="57"/>
      <c r="O132" s="1"/>
      <c r="P132" s="1"/>
      <c r="Q132" s="1"/>
      <c r="R132" s="1"/>
      <c r="S132" s="1"/>
      <c r="T132" s="1"/>
      <c r="U132" s="1"/>
      <c r="V132" s="1"/>
      <c r="W132" s="1"/>
      <c r="X132" s="1"/>
      <c r="Y132" s="1"/>
      <c r="Z132" s="1"/>
    </row>
    <row r="133" ht="15.75" customHeight="1">
      <c r="A133" s="56"/>
      <c r="N133" s="57"/>
      <c r="O133" s="1"/>
      <c r="P133" s="1"/>
      <c r="Q133" s="1"/>
      <c r="R133" s="1"/>
      <c r="S133" s="1"/>
      <c r="T133" s="1"/>
      <c r="U133" s="1"/>
      <c r="V133" s="1"/>
      <c r="W133" s="1"/>
      <c r="X133" s="1"/>
      <c r="Y133" s="1"/>
      <c r="Z133" s="1"/>
    </row>
    <row r="134" ht="15.75" customHeight="1">
      <c r="A134" s="56"/>
      <c r="N134" s="57"/>
      <c r="O134" s="1"/>
      <c r="P134" s="1"/>
      <c r="Q134" s="1"/>
      <c r="R134" s="1"/>
      <c r="S134" s="1"/>
      <c r="T134" s="1"/>
      <c r="U134" s="1"/>
      <c r="V134" s="1"/>
      <c r="W134" s="1"/>
      <c r="X134" s="1"/>
      <c r="Y134" s="1"/>
      <c r="Z134" s="1"/>
    </row>
    <row r="135" ht="15.75" customHeight="1">
      <c r="A135" s="58"/>
      <c r="B135" s="59"/>
      <c r="C135" s="59"/>
      <c r="D135" s="59"/>
      <c r="E135" s="59"/>
      <c r="F135" s="59"/>
      <c r="G135" s="59"/>
      <c r="H135" s="59"/>
      <c r="I135" s="59"/>
      <c r="J135" s="59"/>
      <c r="K135" s="59"/>
      <c r="L135" s="59"/>
      <c r="M135" s="59"/>
      <c r="N135" s="60"/>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6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A104:I104"/>
    <mergeCell ref="A122:N135"/>
    <mergeCell ref="A7:B7"/>
    <mergeCell ref="C7:K7"/>
    <mergeCell ref="A12:I12"/>
    <mergeCell ref="A14:I14"/>
    <mergeCell ref="A34:N34"/>
    <mergeCell ref="A36:G36"/>
    <mergeCell ref="H36:N36"/>
  </mergeCells>
  <printOptions/>
  <pageMargins bottom="0.75" footer="0.0" header="0.0" left="0.7" right="0.7" top="0.75"/>
  <pageSetup paperSize="9" orientation="portrait"/>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327</v>
      </c>
      <c r="H11" s="65"/>
      <c r="I11" s="66"/>
      <c r="K11" s="194" t="s">
        <v>181</v>
      </c>
      <c r="S11" s="381" t="s">
        <v>182</v>
      </c>
      <c r="T11" s="198"/>
      <c r="U11" s="199"/>
      <c r="V11" s="375">
        <v>0.0</v>
      </c>
      <c r="W11" s="187"/>
      <c r="X11" s="305"/>
    </row>
    <row r="12" ht="30.0" customHeight="1">
      <c r="B12" s="382">
        <v>0.3333333333333333</v>
      </c>
      <c r="C12" s="377">
        <v>25.86</v>
      </c>
      <c r="D12" s="388">
        <v>67.63</v>
      </c>
      <c r="E12" s="377">
        <v>104.0</v>
      </c>
      <c r="G12" s="75"/>
      <c r="I12" s="76"/>
      <c r="S12" s="383" t="s">
        <v>183</v>
      </c>
      <c r="T12" s="199"/>
      <c r="U12" s="384"/>
      <c r="V12" s="385">
        <v>1.0</v>
      </c>
      <c r="W12" s="187"/>
      <c r="X12" s="305"/>
      <c r="Y12" s="386"/>
    </row>
    <row r="13" ht="30.0" customHeight="1">
      <c r="B13" s="382">
        <v>0.375</v>
      </c>
      <c r="C13" s="387">
        <v>268.35</v>
      </c>
      <c r="D13" s="388">
        <v>3165.26</v>
      </c>
      <c r="E13" s="377">
        <v>3166.0</v>
      </c>
      <c r="G13" s="67"/>
      <c r="H13" s="68"/>
      <c r="I13" s="69"/>
      <c r="S13" s="389" t="s">
        <v>184</v>
      </c>
      <c r="T13" s="373"/>
      <c r="U13" s="390" t="s">
        <v>185</v>
      </c>
      <c r="V13" s="391">
        <v>0.3159722222222222</v>
      </c>
      <c r="X13" s="362"/>
      <c r="Y13" s="386"/>
    </row>
    <row r="14" ht="30.0" customHeight="1">
      <c r="B14" s="382">
        <v>0.4166666666666667</v>
      </c>
      <c r="C14" s="377">
        <v>541.09</v>
      </c>
      <c r="D14" s="378">
        <v>8168.41</v>
      </c>
      <c r="E14" s="377">
        <v>8162.0</v>
      </c>
      <c r="G14" s="380" t="s">
        <v>328</v>
      </c>
      <c r="H14" s="65"/>
      <c r="I14" s="66"/>
      <c r="S14" s="389" t="s">
        <v>187</v>
      </c>
      <c r="T14" s="392"/>
      <c r="U14" s="393" t="s">
        <v>185</v>
      </c>
      <c r="V14" s="391">
        <v>0.7708333333333334</v>
      </c>
      <c r="X14" s="362"/>
      <c r="Y14" s="386"/>
    </row>
    <row r="15" ht="30.0" customHeight="1">
      <c r="B15" s="382">
        <v>0.4583333333333333</v>
      </c>
      <c r="C15" s="377">
        <v>689.87</v>
      </c>
      <c r="D15" s="378">
        <v>11328.57</v>
      </c>
      <c r="E15" s="387">
        <v>11331.0</v>
      </c>
      <c r="G15" s="75"/>
      <c r="I15" s="76"/>
      <c r="S15" s="389" t="s">
        <v>188</v>
      </c>
      <c r="T15" s="392"/>
      <c r="U15" s="390" t="s">
        <v>185</v>
      </c>
      <c r="V15" s="391">
        <f>V14-V13</f>
        <v>0.4548611111</v>
      </c>
      <c r="W15" s="187"/>
      <c r="Y15" s="386"/>
    </row>
    <row r="16" ht="30.0" customHeight="1">
      <c r="B16" s="382">
        <v>0.5</v>
      </c>
      <c r="C16" s="387">
        <v>726.01</v>
      </c>
      <c r="D16" s="388">
        <v>12605.28</v>
      </c>
      <c r="E16" s="377">
        <v>12598.0</v>
      </c>
      <c r="G16" s="67"/>
      <c r="H16" s="68"/>
      <c r="I16" s="69"/>
      <c r="K16" s="194" t="s">
        <v>189</v>
      </c>
      <c r="S16" s="389" t="s">
        <v>190</v>
      </c>
      <c r="T16" s="373"/>
      <c r="U16" s="390" t="s">
        <v>185</v>
      </c>
      <c r="V16" s="391">
        <v>0.0</v>
      </c>
      <c r="X16" s="362"/>
      <c r="Y16" s="362"/>
    </row>
    <row r="17" ht="30.75" customHeight="1">
      <c r="B17" s="382">
        <v>0.5416666666666666</v>
      </c>
      <c r="C17" s="377">
        <v>654.46</v>
      </c>
      <c r="D17" s="378">
        <v>12029.85</v>
      </c>
      <c r="E17" s="377">
        <v>12031.0</v>
      </c>
      <c r="G17" s="394" t="s">
        <v>329</v>
      </c>
      <c r="H17" s="65"/>
      <c r="I17" s="66"/>
      <c r="S17" s="395" t="s">
        <v>330</v>
      </c>
      <c r="T17" s="396"/>
      <c r="U17" s="395"/>
      <c r="V17" s="397">
        <v>1.31883825E8</v>
      </c>
      <c r="W17" s="386"/>
      <c r="X17" s="362"/>
      <c r="Y17" s="386"/>
    </row>
    <row r="18" ht="30.0" customHeight="1">
      <c r="B18" s="382">
        <v>0.5833333333333334</v>
      </c>
      <c r="C18" s="377">
        <v>608.29</v>
      </c>
      <c r="D18" s="378">
        <v>11393.35</v>
      </c>
      <c r="E18" s="377">
        <v>11380.0</v>
      </c>
      <c r="G18" s="75"/>
      <c r="I18" s="76"/>
      <c r="S18" s="395" t="s">
        <v>331</v>
      </c>
      <c r="T18" s="396"/>
      <c r="U18" s="395"/>
      <c r="V18" s="397">
        <f>E26+V17</f>
        <v>131981456</v>
      </c>
    </row>
    <row r="19" ht="30.75" customHeight="1">
      <c r="B19" s="382">
        <v>0.625</v>
      </c>
      <c r="C19" s="377">
        <v>764.14</v>
      </c>
      <c r="D19" s="378">
        <v>14493.43</v>
      </c>
      <c r="E19" s="387">
        <v>14498.0</v>
      </c>
      <c r="G19" s="67"/>
      <c r="H19" s="68"/>
      <c r="I19" s="69"/>
      <c r="S19" s="398" t="s">
        <v>194</v>
      </c>
      <c r="T19" s="198"/>
      <c r="U19" s="399"/>
      <c r="V19" s="400">
        <f>E26</f>
        <v>97631</v>
      </c>
    </row>
    <row r="20" ht="29.25" customHeight="1">
      <c r="B20" s="382">
        <v>0.6666666666666666</v>
      </c>
      <c r="C20" s="387">
        <v>584.62</v>
      </c>
      <c r="D20" s="388">
        <v>12203.72</v>
      </c>
      <c r="E20" s="387">
        <v>12195.0</v>
      </c>
      <c r="G20" s="394" t="s">
        <v>332</v>
      </c>
      <c r="H20" s="65"/>
      <c r="I20" s="66"/>
      <c r="V20" s="165"/>
      <c r="W20" s="187"/>
    </row>
    <row r="21" ht="33.0" customHeight="1">
      <c r="B21" s="382">
        <v>0.7083333333333334</v>
      </c>
      <c r="C21" s="387">
        <v>370.35</v>
      </c>
      <c r="D21" s="388">
        <v>8327.78</v>
      </c>
      <c r="E21" s="377">
        <v>8331.0</v>
      </c>
      <c r="G21" s="75"/>
      <c r="I21" s="76"/>
      <c r="Y21" s="386"/>
    </row>
    <row r="22" ht="29.25" customHeight="1">
      <c r="B22" s="382">
        <v>0.75</v>
      </c>
      <c r="C22" s="377">
        <v>158.85</v>
      </c>
      <c r="D22" s="378">
        <v>3701.99</v>
      </c>
      <c r="E22" s="377">
        <v>3696.0</v>
      </c>
      <c r="G22" s="67"/>
      <c r="H22" s="68"/>
      <c r="I22" s="69"/>
      <c r="K22" s="401"/>
      <c r="L22" s="402"/>
      <c r="M22" s="402"/>
      <c r="U22" s="403" t="s">
        <v>196</v>
      </c>
    </row>
    <row r="23" ht="29.25" customHeight="1">
      <c r="B23" s="404">
        <v>0.7916666666666666</v>
      </c>
      <c r="C23" s="377">
        <v>12.96</v>
      </c>
      <c r="D23" s="378">
        <v>93.25</v>
      </c>
      <c r="E23" s="387">
        <v>139.0</v>
      </c>
      <c r="G23" s="405" t="s">
        <v>333</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97631</v>
      </c>
      <c r="G26" s="414"/>
      <c r="H26" s="65"/>
      <c r="I26" s="415"/>
      <c r="T26" s="407"/>
      <c r="U26" s="407"/>
    </row>
    <row r="27" ht="36.0" customHeight="1">
      <c r="A27" s="194" t="s">
        <v>199</v>
      </c>
      <c r="B27" s="416">
        <v>0.5069444444444444</v>
      </c>
      <c r="C27" s="417">
        <v>876.69</v>
      </c>
      <c r="D27" s="417">
        <v>15932.31</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79.54</v>
      </c>
      <c r="J31" s="422"/>
      <c r="T31" s="62"/>
    </row>
    <row r="32" ht="22.5" customHeight="1">
      <c r="B32" s="165"/>
      <c r="C32" s="441"/>
      <c r="D32" s="436" t="s">
        <v>210</v>
      </c>
      <c r="E32" s="199"/>
      <c r="F32" s="442">
        <v>97.87</v>
      </c>
      <c r="G32" s="438">
        <v>100.0</v>
      </c>
      <c r="H32" s="443"/>
      <c r="I32" s="444">
        <v>79.43</v>
      </c>
      <c r="J32" s="422"/>
    </row>
    <row r="33" ht="24.75" customHeight="1">
      <c r="B33" s="445"/>
      <c r="C33" s="441"/>
      <c r="D33" s="436" t="s">
        <v>211</v>
      </c>
      <c r="E33" s="199"/>
      <c r="F33" s="446">
        <v>97.87</v>
      </c>
      <c r="G33" s="438">
        <v>100.0</v>
      </c>
      <c r="H33" s="443"/>
      <c r="I33" s="444">
        <v>79.68</v>
      </c>
      <c r="J33" s="422"/>
    </row>
    <row r="34" ht="26.25" customHeight="1">
      <c r="A34" s="447"/>
      <c r="C34" s="448"/>
      <c r="D34" s="436" t="s">
        <v>212</v>
      </c>
      <c r="E34" s="199"/>
      <c r="F34" s="449">
        <v>98.94</v>
      </c>
      <c r="G34" s="450">
        <v>100.0</v>
      </c>
      <c r="H34" s="451"/>
      <c r="I34" s="452">
        <v>75.83</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80.14</v>
      </c>
      <c r="J36" s="422"/>
    </row>
    <row r="37" ht="19.5" customHeight="1">
      <c r="A37" s="305"/>
      <c r="C37" s="441"/>
      <c r="D37" s="436" t="s">
        <v>215</v>
      </c>
      <c r="E37" s="199"/>
      <c r="F37" s="446">
        <v>97.87</v>
      </c>
      <c r="G37" s="438">
        <v>100.0</v>
      </c>
      <c r="H37" s="443"/>
      <c r="I37" s="444">
        <v>81.05</v>
      </c>
      <c r="J37" s="422"/>
    </row>
    <row r="38" ht="21.75" customHeight="1">
      <c r="C38" s="441"/>
      <c r="D38" s="436" t="s">
        <v>216</v>
      </c>
      <c r="E38" s="199"/>
      <c r="F38" s="442">
        <v>97.87</v>
      </c>
      <c r="G38" s="438">
        <v>100.0</v>
      </c>
      <c r="H38" s="443"/>
      <c r="I38" s="444">
        <v>80.48</v>
      </c>
      <c r="J38" s="422"/>
    </row>
    <row r="39" ht="22.5" customHeight="1">
      <c r="C39" s="441"/>
      <c r="D39" s="460" t="s">
        <v>217</v>
      </c>
      <c r="E39" s="55"/>
      <c r="F39" s="461">
        <v>98.94</v>
      </c>
      <c r="G39" s="438">
        <v>100.0</v>
      </c>
      <c r="H39" s="451"/>
      <c r="I39" s="452">
        <v>81.21</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81.93</v>
      </c>
      <c r="J41" s="422"/>
      <c r="O41" s="187"/>
    </row>
    <row r="42" ht="24.75" customHeight="1">
      <c r="C42" s="441"/>
      <c r="D42" s="436" t="s">
        <v>220</v>
      </c>
      <c r="E42" s="199"/>
      <c r="F42" s="442">
        <v>91.57</v>
      </c>
      <c r="G42" s="438">
        <v>100.0</v>
      </c>
      <c r="H42" s="443"/>
      <c r="I42" s="444">
        <v>83.16</v>
      </c>
      <c r="J42" s="422"/>
      <c r="K42" s="467" t="s">
        <v>33</v>
      </c>
      <c r="L42" s="468" t="s">
        <v>221</v>
      </c>
      <c r="M42" s="468" t="s">
        <v>222</v>
      </c>
      <c r="N42" s="469" t="s">
        <v>223</v>
      </c>
    </row>
    <row r="43" ht="21.0" customHeight="1">
      <c r="C43" s="441"/>
      <c r="D43" s="436" t="s">
        <v>224</v>
      </c>
      <c r="E43" s="199"/>
      <c r="F43" s="446">
        <v>98.8</v>
      </c>
      <c r="G43" s="438">
        <v>100.0</v>
      </c>
      <c r="H43" s="443"/>
      <c r="I43" s="444">
        <v>81.6</v>
      </c>
      <c r="J43" s="422"/>
      <c r="K43" s="470">
        <v>45292.0</v>
      </c>
      <c r="L43" s="471" t="s">
        <v>225</v>
      </c>
      <c r="M43" s="471" t="s">
        <v>222</v>
      </c>
      <c r="N43" s="471" t="s">
        <v>226</v>
      </c>
      <c r="Q43" s="187"/>
    </row>
    <row r="44" ht="21.75" customHeight="1">
      <c r="B44" s="445"/>
      <c r="C44" s="441"/>
      <c r="D44" s="460" t="s">
        <v>227</v>
      </c>
      <c r="E44" s="55"/>
      <c r="F44" s="449">
        <v>100.0</v>
      </c>
      <c r="G44" s="438">
        <v>100.0</v>
      </c>
      <c r="H44" s="451"/>
      <c r="I44" s="452">
        <v>82.24</v>
      </c>
      <c r="J44" s="422"/>
      <c r="K44" s="472">
        <v>45292.0</v>
      </c>
      <c r="L44" s="473">
        <f>(E76/(23114*'08-01-24'!$M44))*100</f>
        <v>75.91125188</v>
      </c>
      <c r="M44" s="473">
        <v>5.68</v>
      </c>
      <c r="N44" s="474">
        <v>78.5</v>
      </c>
    </row>
    <row r="45" ht="24.0" customHeight="1">
      <c r="C45" s="453"/>
      <c r="D45" s="475"/>
      <c r="E45" s="476"/>
      <c r="F45" s="477"/>
      <c r="G45" s="456"/>
      <c r="H45" s="433">
        <f>AVERAGE(G46:G49)</f>
        <v>100</v>
      </c>
      <c r="I45" s="466"/>
      <c r="J45" s="422"/>
      <c r="K45" s="472">
        <v>45293.0</v>
      </c>
      <c r="L45" s="473">
        <f>(E77/(23114*'08-01-24'!$M45))*100</f>
        <v>81.72618927</v>
      </c>
      <c r="M45" s="473">
        <v>4.18</v>
      </c>
      <c r="N45" s="474">
        <v>78.5</v>
      </c>
    </row>
    <row r="46" ht="20.25" customHeight="1">
      <c r="C46" s="457" t="s">
        <v>228</v>
      </c>
      <c r="D46" s="478" t="s">
        <v>229</v>
      </c>
      <c r="E46" s="60"/>
      <c r="F46" s="458">
        <v>98.86</v>
      </c>
      <c r="G46" s="438">
        <v>100.0</v>
      </c>
      <c r="H46" s="459" t="s">
        <v>209</v>
      </c>
      <c r="I46" s="440">
        <v>80.74</v>
      </c>
      <c r="J46" s="422"/>
      <c r="K46" s="472">
        <v>45294.0</v>
      </c>
      <c r="L46" s="473">
        <f>(E78/(23114*'08-01-24'!$M46))*100</f>
        <v>77.4152893</v>
      </c>
      <c r="M46" s="474">
        <v>6.26</v>
      </c>
      <c r="N46" s="474">
        <v>78.5</v>
      </c>
    </row>
    <row r="47" ht="24.0" customHeight="1">
      <c r="C47" s="441"/>
      <c r="D47" s="436" t="s">
        <v>230</v>
      </c>
      <c r="E47" s="199"/>
      <c r="F47" s="446">
        <v>98.86</v>
      </c>
      <c r="G47" s="438">
        <v>100.0</v>
      </c>
      <c r="H47" s="443"/>
      <c r="I47" s="444">
        <v>81.48</v>
      </c>
      <c r="J47" s="422"/>
      <c r="K47" s="472">
        <v>45295.0</v>
      </c>
      <c r="L47" s="473">
        <f>(E79/(23114*'08-01-24'!$M47))*100</f>
        <v>77.28568227</v>
      </c>
      <c r="M47" s="473">
        <v>6.19</v>
      </c>
      <c r="N47" s="474">
        <v>78.5</v>
      </c>
    </row>
    <row r="48" ht="24.0" customHeight="1">
      <c r="C48" s="441"/>
      <c r="D48" s="436" t="s">
        <v>231</v>
      </c>
      <c r="E48" s="199"/>
      <c r="F48" s="442">
        <v>98.86</v>
      </c>
      <c r="G48" s="438">
        <v>100.0</v>
      </c>
      <c r="H48" s="443"/>
      <c r="I48" s="444">
        <v>79.59</v>
      </c>
      <c r="J48" s="422"/>
      <c r="K48" s="472">
        <v>45296.0</v>
      </c>
      <c r="L48" s="473">
        <f>(E80/(23114*'08-01-24'!$M48))*100</f>
        <v>77.02333912</v>
      </c>
      <c r="M48" s="473">
        <v>5.67</v>
      </c>
      <c r="N48" s="474">
        <v>78.5</v>
      </c>
    </row>
    <row r="49" ht="22.5" customHeight="1">
      <c r="C49" s="441"/>
      <c r="D49" s="460" t="s">
        <v>232</v>
      </c>
      <c r="E49" s="55"/>
      <c r="F49" s="479">
        <v>97.75</v>
      </c>
      <c r="G49" s="438">
        <v>100.0</v>
      </c>
      <c r="H49" s="451"/>
      <c r="I49" s="452">
        <v>81.51</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f>(E82/(23114*'08-01-24'!$M50))*100</f>
        <v>76.83089117</v>
      </c>
      <c r="M50" s="473">
        <v>6.27</v>
      </c>
      <c r="N50" s="474">
        <v>78.5</v>
      </c>
    </row>
    <row r="51" ht="23.25" customHeight="1">
      <c r="C51" s="481" t="s">
        <v>233</v>
      </c>
      <c r="D51" s="482" t="s">
        <v>234</v>
      </c>
      <c r="E51" s="199"/>
      <c r="F51" s="483">
        <v>98.86</v>
      </c>
      <c r="G51" s="438">
        <v>100.0</v>
      </c>
      <c r="H51" s="459" t="s">
        <v>209</v>
      </c>
      <c r="I51" s="440">
        <v>81.91</v>
      </c>
      <c r="J51" s="422"/>
      <c r="K51" s="472">
        <v>45299.0</v>
      </c>
      <c r="L51" s="473">
        <v>77.285682274679</v>
      </c>
      <c r="M51" s="473">
        <v>5.41</v>
      </c>
      <c r="N51" s="474">
        <v>78.5</v>
      </c>
    </row>
    <row r="52" ht="25.5" customHeight="1">
      <c r="C52" s="441"/>
      <c r="D52" s="482" t="s">
        <v>235</v>
      </c>
      <c r="E52" s="199"/>
      <c r="F52" s="484">
        <v>98.86</v>
      </c>
      <c r="G52" s="438">
        <v>100.0</v>
      </c>
      <c r="H52" s="443"/>
      <c r="I52" s="444">
        <v>82.83</v>
      </c>
      <c r="J52" s="422"/>
      <c r="K52" s="472">
        <v>45300.0</v>
      </c>
      <c r="L52" s="473"/>
      <c r="M52" s="473"/>
      <c r="N52" s="474"/>
    </row>
    <row r="53" ht="23.25" customHeight="1">
      <c r="B53" s="485"/>
      <c r="C53" s="441"/>
      <c r="D53" s="482" t="s">
        <v>236</v>
      </c>
      <c r="E53" s="199"/>
      <c r="F53" s="486">
        <v>98.86</v>
      </c>
      <c r="G53" s="438">
        <v>100.0</v>
      </c>
      <c r="H53" s="443"/>
      <c r="I53" s="444">
        <v>82.07</v>
      </c>
      <c r="J53" s="422"/>
      <c r="K53" s="472">
        <v>45301.0</v>
      </c>
      <c r="L53" s="473"/>
      <c r="M53" s="473"/>
      <c r="N53" s="474"/>
    </row>
    <row r="54" ht="26.25" customHeight="1">
      <c r="C54" s="448"/>
      <c r="D54" s="482" t="s">
        <v>237</v>
      </c>
      <c r="E54" s="199"/>
      <c r="F54" s="487">
        <v>98.86</v>
      </c>
      <c r="G54" s="450">
        <v>100.0</v>
      </c>
      <c r="H54" s="451"/>
      <c r="I54" s="444">
        <v>82.49</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c r="J56" s="422"/>
      <c r="K56" s="472">
        <v>45304.0</v>
      </c>
      <c r="L56" s="473"/>
      <c r="M56" s="473"/>
      <c r="N56" s="474"/>
    </row>
    <row r="57" ht="20.25" customHeight="1">
      <c r="C57" s="441"/>
      <c r="D57" s="436" t="s">
        <v>240</v>
      </c>
      <c r="E57" s="199"/>
      <c r="F57" s="446">
        <v>97.87</v>
      </c>
      <c r="G57" s="438">
        <v>100.0</v>
      </c>
      <c r="H57" s="443"/>
      <c r="I57" s="444"/>
      <c r="J57" s="422"/>
      <c r="K57" s="472">
        <v>45305.0</v>
      </c>
      <c r="L57" s="473"/>
      <c r="M57" s="473"/>
      <c r="N57" s="474"/>
    </row>
    <row r="58" ht="20.25" customHeight="1">
      <c r="C58" s="441"/>
      <c r="D58" s="436" t="s">
        <v>241</v>
      </c>
      <c r="E58" s="199"/>
      <c r="F58" s="442">
        <v>97.87</v>
      </c>
      <c r="G58" s="438">
        <v>100.0</v>
      </c>
      <c r="H58" s="443"/>
      <c r="I58" s="444"/>
      <c r="J58" s="422"/>
      <c r="K58" s="472">
        <v>45306.0</v>
      </c>
      <c r="L58" s="473"/>
      <c r="M58" s="473"/>
      <c r="N58" s="474"/>
    </row>
    <row r="59" ht="23.25" customHeight="1">
      <c r="A59" s="491"/>
      <c r="C59" s="441"/>
      <c r="D59" s="436" t="s">
        <v>242</v>
      </c>
      <c r="E59" s="199"/>
      <c r="F59" s="492">
        <v>98.94</v>
      </c>
      <c r="G59" s="450">
        <v>100.0</v>
      </c>
      <c r="H59" s="451"/>
      <c r="I59" s="452"/>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80.75</v>
      </c>
      <c r="J61" s="422"/>
      <c r="K61" s="472">
        <v>45309.0</v>
      </c>
      <c r="L61" s="473"/>
      <c r="M61" s="473"/>
      <c r="N61" s="474"/>
    </row>
    <row r="62" ht="20.25" customHeight="1">
      <c r="C62" s="441"/>
      <c r="D62" s="436" t="s">
        <v>245</v>
      </c>
      <c r="E62" s="199"/>
      <c r="F62" s="442">
        <v>97.7</v>
      </c>
      <c r="G62" s="438">
        <v>100.0</v>
      </c>
      <c r="H62" s="443"/>
      <c r="I62" s="444">
        <v>80.78</v>
      </c>
      <c r="J62" s="422"/>
      <c r="K62" s="472">
        <v>45310.0</v>
      </c>
      <c r="L62" s="473"/>
      <c r="M62" s="473"/>
      <c r="N62" s="474"/>
    </row>
    <row r="63" ht="21.75" customHeight="1">
      <c r="C63" s="441"/>
      <c r="D63" s="436" t="s">
        <v>246</v>
      </c>
      <c r="E63" s="199"/>
      <c r="F63" s="446">
        <v>96.59</v>
      </c>
      <c r="G63" s="438">
        <v>100.0</v>
      </c>
      <c r="H63" s="443"/>
      <c r="I63" s="444">
        <v>81.55</v>
      </c>
      <c r="J63" s="422"/>
      <c r="K63" s="472">
        <v>45311.0</v>
      </c>
      <c r="L63" s="473"/>
      <c r="M63" s="473"/>
      <c r="N63" s="474"/>
      <c r="P63" s="194">
        <v>2.0</v>
      </c>
    </row>
    <row r="64" ht="21.0" customHeight="1">
      <c r="C64" s="441"/>
      <c r="D64" s="460" t="s">
        <v>247</v>
      </c>
      <c r="E64" s="55"/>
      <c r="F64" s="449">
        <v>96.59</v>
      </c>
      <c r="G64" s="450">
        <v>100.0</v>
      </c>
      <c r="H64" s="451"/>
      <c r="I64" s="452">
        <v>79.23</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83.51</v>
      </c>
      <c r="J66" s="422"/>
      <c r="K66" s="472">
        <v>45314.0</v>
      </c>
      <c r="L66" s="473"/>
      <c r="M66" s="473"/>
      <c r="N66" s="474"/>
      <c r="P66" s="496"/>
    </row>
    <row r="67" ht="24.75" customHeight="1">
      <c r="C67" s="441"/>
      <c r="D67" s="436" t="s">
        <v>250</v>
      </c>
      <c r="E67" s="199"/>
      <c r="F67" s="497">
        <v>96.55</v>
      </c>
      <c r="G67" s="438">
        <v>100.0</v>
      </c>
      <c r="H67" s="443"/>
      <c r="I67" s="444"/>
      <c r="J67" s="422"/>
      <c r="K67" s="472">
        <v>45315.0</v>
      </c>
      <c r="L67" s="473"/>
      <c r="M67" s="473"/>
      <c r="N67" s="474"/>
      <c r="O67" s="187"/>
    </row>
    <row r="68" ht="27.75" customHeight="1">
      <c r="C68" s="441"/>
      <c r="D68" s="436" t="s">
        <v>251</v>
      </c>
      <c r="E68" s="199"/>
      <c r="F68" s="442">
        <v>98.85</v>
      </c>
      <c r="G68" s="438">
        <v>100.0</v>
      </c>
      <c r="H68" s="443"/>
      <c r="I68" s="444">
        <v>80.55</v>
      </c>
      <c r="J68" s="422"/>
      <c r="K68" s="472">
        <v>45316.0</v>
      </c>
      <c r="L68" s="473"/>
      <c r="M68" s="473"/>
      <c r="N68" s="474"/>
    </row>
    <row r="69" ht="21.75" customHeight="1">
      <c r="C69" s="448"/>
      <c r="D69" s="436" t="s">
        <v>252</v>
      </c>
      <c r="E69" s="199"/>
      <c r="F69" s="479">
        <v>98.85</v>
      </c>
      <c r="G69" s="498">
        <v>100.0</v>
      </c>
      <c r="H69" s="499"/>
      <c r="I69" s="500">
        <v>81.61</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80.99592593</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c r="D84" s="529"/>
      <c r="E84" s="530"/>
      <c r="G84" s="526"/>
      <c r="H84" s="531"/>
      <c r="I84" s="528"/>
    </row>
    <row r="85" ht="15.75" customHeight="1">
      <c r="B85" s="518">
        <v>45301.0</v>
      </c>
      <c r="C85" s="524"/>
      <c r="D85" s="524"/>
      <c r="E85" s="535"/>
      <c r="G85" s="526"/>
      <c r="H85" s="536"/>
      <c r="I85" s="528"/>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239.40125</v>
      </c>
      <c r="D107" s="544">
        <f t="shared" si="1"/>
        <v>5.78375</v>
      </c>
      <c r="E107" s="545">
        <f>SUM(E76:E105)</f>
        <v>827552</v>
      </c>
      <c r="F107" s="546"/>
      <c r="G107" s="544">
        <f t="shared" ref="G107:I107" si="2">SUM(G76:G106)</f>
        <v>520.783</v>
      </c>
      <c r="H107" s="544">
        <f t="shared" si="2"/>
        <v>1096.803</v>
      </c>
      <c r="I107" s="544">
        <f t="shared" si="2"/>
        <v>55234.9</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334</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c r="F120" s="573"/>
      <c r="G120" s="562"/>
      <c r="H120" s="577"/>
    </row>
    <row r="121" ht="15.75" customHeight="1">
      <c r="A121" s="518">
        <v>44936.0</v>
      </c>
      <c r="B121" s="564">
        <v>3.275</v>
      </c>
      <c r="C121" s="565">
        <v>69.03</v>
      </c>
      <c r="D121" s="580">
        <v>51999.0</v>
      </c>
      <c r="E121" s="567"/>
      <c r="F121" s="573"/>
      <c r="G121" s="567"/>
      <c r="H121" s="569"/>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6.61</v>
      </c>
      <c r="F143" s="598"/>
      <c r="G143" s="597">
        <f>AVERAGE(G112:G141)</f>
        <v>77.9625</v>
      </c>
      <c r="H143" s="599">
        <f>SUM(H112:H141)</f>
        <v>827552</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335</v>
      </c>
      <c r="H11" s="65"/>
      <c r="I11" s="66"/>
      <c r="K11" s="194" t="s">
        <v>181</v>
      </c>
      <c r="S11" s="381" t="s">
        <v>182</v>
      </c>
      <c r="T11" s="198"/>
      <c r="U11" s="199"/>
      <c r="V11" s="375">
        <v>0.0</v>
      </c>
      <c r="W11" s="187"/>
      <c r="X11" s="305"/>
    </row>
    <row r="12" ht="30.0" customHeight="1">
      <c r="B12" s="382">
        <v>0.3333333333333333</v>
      </c>
      <c r="C12" s="377">
        <v>30.62</v>
      </c>
      <c r="D12" s="388">
        <v>64.93</v>
      </c>
      <c r="E12" s="377">
        <v>107.0</v>
      </c>
      <c r="G12" s="75"/>
      <c r="I12" s="76"/>
      <c r="S12" s="383" t="s">
        <v>183</v>
      </c>
      <c r="T12" s="199"/>
      <c r="U12" s="384"/>
      <c r="V12" s="385">
        <v>1.0</v>
      </c>
      <c r="W12" s="187"/>
      <c r="X12" s="305"/>
      <c r="Y12" s="386"/>
    </row>
    <row r="13" ht="30.0" customHeight="1">
      <c r="B13" s="382">
        <v>0.375</v>
      </c>
      <c r="C13" s="387">
        <v>318.39</v>
      </c>
      <c r="D13" s="388">
        <v>3747.85</v>
      </c>
      <c r="E13" s="377">
        <v>3768.0</v>
      </c>
      <c r="G13" s="67"/>
      <c r="H13" s="68"/>
      <c r="I13" s="69"/>
      <c r="S13" s="389" t="s">
        <v>184</v>
      </c>
      <c r="T13" s="373"/>
      <c r="U13" s="390" t="s">
        <v>185</v>
      </c>
      <c r="V13" s="391">
        <v>0.3159722222222222</v>
      </c>
      <c r="X13" s="362"/>
      <c r="Y13" s="386"/>
    </row>
    <row r="14" ht="30.0" customHeight="1">
      <c r="B14" s="382">
        <v>0.4166666666666667</v>
      </c>
      <c r="C14" s="377">
        <v>597.29</v>
      </c>
      <c r="D14" s="378">
        <v>9083.09</v>
      </c>
      <c r="E14" s="377">
        <v>9105.0</v>
      </c>
      <c r="G14" s="380" t="s">
        <v>336</v>
      </c>
      <c r="H14" s="65"/>
      <c r="I14" s="66"/>
      <c r="S14" s="389" t="s">
        <v>187</v>
      </c>
      <c r="T14" s="392"/>
      <c r="U14" s="393" t="s">
        <v>185</v>
      </c>
      <c r="V14" s="391">
        <v>0.7708333333333334</v>
      </c>
      <c r="X14" s="362"/>
      <c r="Y14" s="386"/>
    </row>
    <row r="15" ht="30.0" customHeight="1">
      <c r="B15" s="382">
        <v>0.4583333333333333</v>
      </c>
      <c r="C15" s="377">
        <v>811.51</v>
      </c>
      <c r="D15" s="378">
        <v>13187.41</v>
      </c>
      <c r="E15" s="387">
        <v>13207.0</v>
      </c>
      <c r="G15" s="75"/>
      <c r="I15" s="76"/>
      <c r="S15" s="389" t="s">
        <v>188</v>
      </c>
      <c r="T15" s="392"/>
      <c r="U15" s="390" t="s">
        <v>185</v>
      </c>
      <c r="V15" s="391">
        <f>V14-V13</f>
        <v>0.4548611111</v>
      </c>
      <c r="W15" s="187"/>
      <c r="Y15" s="386"/>
    </row>
    <row r="16" ht="30.0" customHeight="1">
      <c r="B16" s="382">
        <v>0.5</v>
      </c>
      <c r="C16" s="387">
        <v>928.88</v>
      </c>
      <c r="D16" s="388">
        <v>15520.99</v>
      </c>
      <c r="E16" s="377">
        <v>15543.0</v>
      </c>
      <c r="G16" s="67"/>
      <c r="H16" s="68"/>
      <c r="I16" s="69"/>
      <c r="K16" s="194" t="s">
        <v>189</v>
      </c>
      <c r="S16" s="389" t="s">
        <v>190</v>
      </c>
      <c r="T16" s="373"/>
      <c r="U16" s="390" t="s">
        <v>185</v>
      </c>
      <c r="V16" s="391">
        <v>0.0</v>
      </c>
      <c r="X16" s="362"/>
      <c r="Y16" s="362"/>
    </row>
    <row r="17" ht="30.75" customHeight="1">
      <c r="B17" s="382">
        <v>0.5416666666666666</v>
      </c>
      <c r="C17" s="377">
        <v>941.99</v>
      </c>
      <c r="D17" s="378">
        <v>17127.65</v>
      </c>
      <c r="E17" s="377">
        <v>17143.0</v>
      </c>
      <c r="G17" s="394" t="s">
        <v>337</v>
      </c>
      <c r="H17" s="65"/>
      <c r="I17" s="66"/>
      <c r="S17" s="395" t="s">
        <v>338</v>
      </c>
      <c r="T17" s="396"/>
      <c r="U17" s="395"/>
      <c r="V17" s="397">
        <v>1.31883825E8</v>
      </c>
      <c r="W17" s="386"/>
      <c r="X17" s="362"/>
      <c r="Y17" s="386"/>
    </row>
    <row r="18" ht="30.0" customHeight="1">
      <c r="B18" s="382">
        <v>0.5833333333333334</v>
      </c>
      <c r="C18" s="377">
        <v>938.4</v>
      </c>
      <c r="D18" s="378">
        <v>17001.43</v>
      </c>
      <c r="E18" s="377">
        <v>17027.0</v>
      </c>
      <c r="G18" s="75"/>
      <c r="I18" s="76"/>
      <c r="S18" s="395" t="s">
        <v>339</v>
      </c>
      <c r="T18" s="396"/>
      <c r="U18" s="395"/>
      <c r="V18" s="397">
        <f>E26+V17</f>
        <v>131996821</v>
      </c>
    </row>
    <row r="19" ht="30.75" customHeight="1">
      <c r="B19" s="382">
        <v>0.625</v>
      </c>
      <c r="C19" s="377">
        <v>855.22</v>
      </c>
      <c r="D19" s="378">
        <v>16283.22</v>
      </c>
      <c r="E19" s="387">
        <v>16297.0</v>
      </c>
      <c r="G19" s="67"/>
      <c r="H19" s="68"/>
      <c r="I19" s="69"/>
      <c r="S19" s="398" t="s">
        <v>194</v>
      </c>
      <c r="T19" s="198"/>
      <c r="U19" s="399"/>
      <c r="V19" s="400">
        <f>E26</f>
        <v>112996</v>
      </c>
    </row>
    <row r="20" ht="29.25" customHeight="1">
      <c r="B20" s="382">
        <v>0.6666666666666666</v>
      </c>
      <c r="C20" s="387">
        <v>596.84</v>
      </c>
      <c r="D20" s="388">
        <v>11994.13</v>
      </c>
      <c r="E20" s="387">
        <v>12011.0</v>
      </c>
      <c r="G20" s="394" t="s">
        <v>340</v>
      </c>
      <c r="H20" s="65"/>
      <c r="I20" s="66"/>
      <c r="V20" s="165"/>
      <c r="W20" s="187"/>
    </row>
    <row r="21" ht="33.0" customHeight="1">
      <c r="B21" s="382">
        <v>0.7083333333333334</v>
      </c>
      <c r="C21" s="387">
        <v>319.17</v>
      </c>
      <c r="D21" s="388">
        <v>6549.89</v>
      </c>
      <c r="E21" s="377">
        <v>6576.0</v>
      </c>
      <c r="G21" s="75"/>
      <c r="I21" s="76"/>
      <c r="Y21" s="386"/>
    </row>
    <row r="22" ht="29.25" customHeight="1">
      <c r="B22" s="382">
        <v>0.75</v>
      </c>
      <c r="C22" s="377">
        <v>109.89</v>
      </c>
      <c r="D22" s="378">
        <v>1995.52</v>
      </c>
      <c r="E22" s="377">
        <v>2019.0</v>
      </c>
      <c r="G22" s="67"/>
      <c r="H22" s="68"/>
      <c r="I22" s="69"/>
      <c r="K22" s="401"/>
      <c r="L22" s="402"/>
      <c r="M22" s="402"/>
      <c r="U22" s="403" t="s">
        <v>196</v>
      </c>
    </row>
    <row r="23" ht="29.25" customHeight="1">
      <c r="B23" s="404">
        <v>0.7916666666666666</v>
      </c>
      <c r="C23" s="377">
        <v>14.94</v>
      </c>
      <c r="D23" s="378">
        <v>130.02</v>
      </c>
      <c r="E23" s="387">
        <v>193.0</v>
      </c>
      <c r="G23" s="405" t="s">
        <v>341</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112996</v>
      </c>
      <c r="G26" s="414"/>
      <c r="H26" s="65"/>
      <c r="I26" s="415"/>
      <c r="T26" s="407"/>
      <c r="U26" s="407"/>
    </row>
    <row r="27" ht="36.0" customHeight="1">
      <c r="A27" s="194" t="s">
        <v>199</v>
      </c>
      <c r="B27" s="416">
        <v>0.5347222222222222</v>
      </c>
      <c r="C27" s="417">
        <v>937.96</v>
      </c>
      <c r="D27" s="417">
        <v>17407.87</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76.16</v>
      </c>
      <c r="J31" s="422"/>
      <c r="T31" s="62"/>
    </row>
    <row r="32" ht="22.5" customHeight="1">
      <c r="B32" s="165"/>
      <c r="C32" s="441"/>
      <c r="D32" s="436" t="s">
        <v>210</v>
      </c>
      <c r="E32" s="199"/>
      <c r="F32" s="442">
        <v>97.87</v>
      </c>
      <c r="G32" s="438">
        <v>100.0</v>
      </c>
      <c r="H32" s="443"/>
      <c r="I32" s="444">
        <v>76.21</v>
      </c>
      <c r="J32" s="422"/>
    </row>
    <row r="33" ht="24.75" customHeight="1">
      <c r="B33" s="445"/>
      <c r="C33" s="441"/>
      <c r="D33" s="436" t="s">
        <v>211</v>
      </c>
      <c r="E33" s="199"/>
      <c r="F33" s="446">
        <v>97.87</v>
      </c>
      <c r="G33" s="438">
        <v>100.0</v>
      </c>
      <c r="H33" s="443"/>
      <c r="I33" s="444">
        <v>76.26</v>
      </c>
      <c r="J33" s="422"/>
    </row>
    <row r="34" ht="26.25" customHeight="1">
      <c r="A34" s="447"/>
      <c r="C34" s="448"/>
      <c r="D34" s="436" t="s">
        <v>212</v>
      </c>
      <c r="E34" s="199"/>
      <c r="F34" s="449">
        <v>98.94</v>
      </c>
      <c r="G34" s="450">
        <v>100.0</v>
      </c>
      <c r="H34" s="451"/>
      <c r="I34" s="452">
        <v>72.7</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76.82</v>
      </c>
      <c r="J36" s="422"/>
    </row>
    <row r="37" ht="19.5" customHeight="1">
      <c r="A37" s="305"/>
      <c r="C37" s="441"/>
      <c r="D37" s="436" t="s">
        <v>215</v>
      </c>
      <c r="E37" s="199"/>
      <c r="F37" s="446">
        <v>97.87</v>
      </c>
      <c r="G37" s="438">
        <v>100.0</v>
      </c>
      <c r="H37" s="443"/>
      <c r="I37" s="444">
        <v>77.54</v>
      </c>
      <c r="J37" s="422"/>
    </row>
    <row r="38" ht="21.75" customHeight="1">
      <c r="C38" s="441"/>
      <c r="D38" s="436" t="s">
        <v>216</v>
      </c>
      <c r="E38" s="199"/>
      <c r="F38" s="442">
        <v>97.87</v>
      </c>
      <c r="G38" s="438">
        <v>100.0</v>
      </c>
      <c r="H38" s="443"/>
      <c r="I38" s="444">
        <v>77.01</v>
      </c>
      <c r="J38" s="422"/>
    </row>
    <row r="39" ht="22.5" customHeight="1">
      <c r="C39" s="441"/>
      <c r="D39" s="460" t="s">
        <v>217</v>
      </c>
      <c r="E39" s="55"/>
      <c r="F39" s="461">
        <v>98.94</v>
      </c>
      <c r="G39" s="438">
        <v>100.0</v>
      </c>
      <c r="H39" s="451"/>
      <c r="I39" s="452">
        <v>77.66</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78.42</v>
      </c>
      <c r="J41" s="422"/>
      <c r="O41" s="187"/>
    </row>
    <row r="42" ht="24.75" customHeight="1">
      <c r="C42" s="441"/>
      <c r="D42" s="436" t="s">
        <v>220</v>
      </c>
      <c r="E42" s="199"/>
      <c r="F42" s="442">
        <v>91.57</v>
      </c>
      <c r="G42" s="438">
        <v>100.0</v>
      </c>
      <c r="H42" s="443"/>
      <c r="I42" s="444">
        <v>79.61</v>
      </c>
      <c r="J42" s="422"/>
      <c r="K42" s="467" t="s">
        <v>33</v>
      </c>
      <c r="L42" s="468" t="s">
        <v>221</v>
      </c>
      <c r="M42" s="468" t="s">
        <v>222</v>
      </c>
      <c r="N42" s="469" t="s">
        <v>223</v>
      </c>
    </row>
    <row r="43" ht="21.0" customHeight="1">
      <c r="C43" s="441"/>
      <c r="D43" s="436" t="s">
        <v>224</v>
      </c>
      <c r="E43" s="199"/>
      <c r="F43" s="446">
        <v>98.8</v>
      </c>
      <c r="G43" s="438">
        <v>100.0</v>
      </c>
      <c r="H43" s="443"/>
      <c r="I43" s="444">
        <v>78.12</v>
      </c>
      <c r="J43" s="422"/>
      <c r="K43" s="470">
        <v>45292.0</v>
      </c>
      <c r="L43" s="471" t="s">
        <v>225</v>
      </c>
      <c r="M43" s="471" t="s">
        <v>222</v>
      </c>
      <c r="N43" s="471" t="s">
        <v>226</v>
      </c>
      <c r="Q43" s="187"/>
    </row>
    <row r="44" ht="21.75" customHeight="1">
      <c r="B44" s="445"/>
      <c r="C44" s="441"/>
      <c r="D44" s="460" t="s">
        <v>227</v>
      </c>
      <c r="E44" s="55"/>
      <c r="F44" s="449">
        <v>100.0</v>
      </c>
      <c r="G44" s="438">
        <v>100.0</v>
      </c>
      <c r="H44" s="451"/>
      <c r="I44" s="452">
        <v>78.75</v>
      </c>
      <c r="J44" s="422"/>
      <c r="K44" s="472">
        <v>45292.0</v>
      </c>
      <c r="L44" s="473">
        <f>(E76/(23114*'09-01-24'!$M44))*100</f>
        <v>75.91125188</v>
      </c>
      <c r="M44" s="473">
        <v>5.68</v>
      </c>
      <c r="N44" s="474">
        <v>78.5</v>
      </c>
    </row>
    <row r="45" ht="24.0" customHeight="1">
      <c r="C45" s="453"/>
      <c r="D45" s="475"/>
      <c r="E45" s="476"/>
      <c r="F45" s="477"/>
      <c r="G45" s="456"/>
      <c r="H45" s="433">
        <f>AVERAGE(G46:G49)</f>
        <v>100</v>
      </c>
      <c r="I45" s="466"/>
      <c r="J45" s="422"/>
      <c r="K45" s="472">
        <v>45293.0</v>
      </c>
      <c r="L45" s="473">
        <f>(E77/(23114*'09-01-24'!$M45))*100</f>
        <v>81.72618927</v>
      </c>
      <c r="M45" s="473">
        <v>4.18</v>
      </c>
      <c r="N45" s="474">
        <v>78.5</v>
      </c>
    </row>
    <row r="46" ht="20.25" customHeight="1">
      <c r="C46" s="457" t="s">
        <v>228</v>
      </c>
      <c r="D46" s="478" t="s">
        <v>229</v>
      </c>
      <c r="E46" s="60"/>
      <c r="F46" s="458">
        <v>98.86</v>
      </c>
      <c r="G46" s="438">
        <v>100.0</v>
      </c>
      <c r="H46" s="459" t="s">
        <v>209</v>
      </c>
      <c r="I46" s="440">
        <v>77.22</v>
      </c>
      <c r="J46" s="422"/>
      <c r="K46" s="472">
        <v>45294.0</v>
      </c>
      <c r="L46" s="473">
        <f>(E78/(23114*'09-01-24'!$M46))*100</f>
        <v>77.4152893</v>
      </c>
      <c r="M46" s="474">
        <v>6.26</v>
      </c>
      <c r="N46" s="474">
        <v>78.5</v>
      </c>
    </row>
    <row r="47" ht="24.0" customHeight="1">
      <c r="C47" s="441"/>
      <c r="D47" s="436" t="s">
        <v>230</v>
      </c>
      <c r="E47" s="199"/>
      <c r="F47" s="446">
        <v>98.86</v>
      </c>
      <c r="G47" s="438">
        <v>100.0</v>
      </c>
      <c r="H47" s="443"/>
      <c r="I47" s="444">
        <v>77.77</v>
      </c>
      <c r="J47" s="422"/>
      <c r="K47" s="472">
        <v>45295.0</v>
      </c>
      <c r="L47" s="473">
        <f>(E79/(23114*'09-01-24'!$M47))*100</f>
        <v>77.28568227</v>
      </c>
      <c r="M47" s="473">
        <v>6.19</v>
      </c>
      <c r="N47" s="474">
        <v>78.5</v>
      </c>
    </row>
    <row r="48" ht="24.0" customHeight="1">
      <c r="C48" s="441"/>
      <c r="D48" s="436" t="s">
        <v>231</v>
      </c>
      <c r="E48" s="199"/>
      <c r="F48" s="442">
        <v>98.86</v>
      </c>
      <c r="G48" s="438">
        <v>100.0</v>
      </c>
      <c r="H48" s="443"/>
      <c r="I48" s="444">
        <v>76.03</v>
      </c>
      <c r="J48" s="422"/>
      <c r="K48" s="472">
        <v>45296.0</v>
      </c>
      <c r="L48" s="473">
        <f>(E80/(23114*'09-01-24'!$M48))*100</f>
        <v>77.02333912</v>
      </c>
      <c r="M48" s="473">
        <v>5.67</v>
      </c>
      <c r="N48" s="474">
        <v>78.5</v>
      </c>
    </row>
    <row r="49" ht="22.5" customHeight="1">
      <c r="C49" s="441"/>
      <c r="D49" s="460" t="s">
        <v>232</v>
      </c>
      <c r="E49" s="55"/>
      <c r="F49" s="479">
        <v>97.75</v>
      </c>
      <c r="G49" s="438">
        <v>100.0</v>
      </c>
      <c r="H49" s="451"/>
      <c r="I49" s="452">
        <v>77.73</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f>(E82/(23114*'09-01-24'!$M50))*100</f>
        <v>76.83089117</v>
      </c>
      <c r="M50" s="473">
        <v>6.27</v>
      </c>
      <c r="N50" s="474">
        <v>78.5</v>
      </c>
    </row>
    <row r="51" ht="23.25" customHeight="1">
      <c r="C51" s="481" t="s">
        <v>233</v>
      </c>
      <c r="D51" s="482" t="s">
        <v>234</v>
      </c>
      <c r="E51" s="199"/>
      <c r="F51" s="483">
        <v>98.86</v>
      </c>
      <c r="G51" s="438">
        <v>100.0</v>
      </c>
      <c r="H51" s="459" t="s">
        <v>209</v>
      </c>
      <c r="I51" s="440">
        <v>78.33</v>
      </c>
      <c r="J51" s="422"/>
      <c r="K51" s="472">
        <v>45299.0</v>
      </c>
      <c r="L51" s="473">
        <v>77.285682274679</v>
      </c>
      <c r="M51" s="473">
        <v>5.41</v>
      </c>
      <c r="N51" s="474">
        <v>78.5</v>
      </c>
    </row>
    <row r="52" ht="25.5" customHeight="1">
      <c r="C52" s="441"/>
      <c r="D52" s="482" t="s">
        <v>235</v>
      </c>
      <c r="E52" s="199"/>
      <c r="F52" s="484">
        <v>98.86</v>
      </c>
      <c r="G52" s="438">
        <v>100.0</v>
      </c>
      <c r="H52" s="443"/>
      <c r="I52" s="444">
        <v>79.17</v>
      </c>
      <c r="J52" s="422"/>
      <c r="K52" s="472">
        <v>45300.0</v>
      </c>
      <c r="L52" s="473">
        <f>(E84/(23114*'09-01-24'!$M52))*100</f>
        <v>75.67552508</v>
      </c>
      <c r="M52" s="473">
        <v>6.46</v>
      </c>
      <c r="N52" s="474">
        <v>78.5</v>
      </c>
    </row>
    <row r="53" ht="23.25" customHeight="1">
      <c r="B53" s="485"/>
      <c r="C53" s="441"/>
      <c r="D53" s="482" t="s">
        <v>236</v>
      </c>
      <c r="E53" s="199"/>
      <c r="F53" s="486">
        <v>98.86</v>
      </c>
      <c r="G53" s="438">
        <v>100.0</v>
      </c>
      <c r="H53" s="443"/>
      <c r="I53" s="444">
        <v>78.22</v>
      </c>
      <c r="J53" s="422"/>
      <c r="K53" s="472">
        <v>45301.0</v>
      </c>
      <c r="L53" s="473"/>
      <c r="M53" s="473"/>
      <c r="N53" s="474"/>
    </row>
    <row r="54" ht="26.25" customHeight="1">
      <c r="C54" s="448"/>
      <c r="D54" s="482" t="s">
        <v>237</v>
      </c>
      <c r="E54" s="199"/>
      <c r="F54" s="487">
        <v>98.86</v>
      </c>
      <c r="G54" s="450">
        <v>100.0</v>
      </c>
      <c r="H54" s="451"/>
      <c r="I54" s="444">
        <v>78.61</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c r="J56" s="422"/>
      <c r="K56" s="472">
        <v>45304.0</v>
      </c>
      <c r="L56" s="473"/>
      <c r="M56" s="473"/>
      <c r="N56" s="474"/>
    </row>
    <row r="57" ht="20.25" customHeight="1">
      <c r="C57" s="441"/>
      <c r="D57" s="436" t="s">
        <v>240</v>
      </c>
      <c r="E57" s="199"/>
      <c r="F57" s="446">
        <v>97.87</v>
      </c>
      <c r="G57" s="438">
        <v>100.0</v>
      </c>
      <c r="H57" s="443"/>
      <c r="I57" s="444"/>
      <c r="J57" s="422"/>
      <c r="K57" s="472">
        <v>45305.0</v>
      </c>
      <c r="L57" s="473"/>
      <c r="M57" s="473"/>
      <c r="N57" s="474"/>
    </row>
    <row r="58" ht="20.25" customHeight="1">
      <c r="C58" s="441"/>
      <c r="D58" s="436" t="s">
        <v>241</v>
      </c>
      <c r="E58" s="199"/>
      <c r="F58" s="442">
        <v>97.87</v>
      </c>
      <c r="G58" s="438">
        <v>100.0</v>
      </c>
      <c r="H58" s="443"/>
      <c r="I58" s="444"/>
      <c r="J58" s="422"/>
      <c r="K58" s="472">
        <v>45306.0</v>
      </c>
      <c r="L58" s="473"/>
      <c r="M58" s="473"/>
      <c r="N58" s="474"/>
    </row>
    <row r="59" ht="23.25" customHeight="1">
      <c r="A59" s="491"/>
      <c r="C59" s="441"/>
      <c r="D59" s="436" t="s">
        <v>242</v>
      </c>
      <c r="E59" s="199"/>
      <c r="F59" s="492">
        <v>98.94</v>
      </c>
      <c r="G59" s="450">
        <v>100.0</v>
      </c>
      <c r="H59" s="451"/>
      <c r="I59" s="452"/>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80.4</v>
      </c>
      <c r="J61" s="422"/>
      <c r="K61" s="472">
        <v>45309.0</v>
      </c>
      <c r="L61" s="473"/>
      <c r="M61" s="473"/>
      <c r="N61" s="474"/>
    </row>
    <row r="62" ht="20.25" customHeight="1">
      <c r="C62" s="441"/>
      <c r="D62" s="436" t="s">
        <v>245</v>
      </c>
      <c r="E62" s="199"/>
      <c r="F62" s="442">
        <v>97.7</v>
      </c>
      <c r="G62" s="438">
        <v>100.0</v>
      </c>
      <c r="H62" s="443"/>
      <c r="I62" s="444">
        <v>79.59</v>
      </c>
      <c r="J62" s="422"/>
      <c r="K62" s="472">
        <v>45310.0</v>
      </c>
      <c r="L62" s="473"/>
      <c r="M62" s="473"/>
      <c r="N62" s="474"/>
    </row>
    <row r="63" ht="21.75" customHeight="1">
      <c r="C63" s="441"/>
      <c r="D63" s="436" t="s">
        <v>246</v>
      </c>
      <c r="E63" s="199"/>
      <c r="F63" s="446">
        <v>96.59</v>
      </c>
      <c r="G63" s="438">
        <v>100.0</v>
      </c>
      <c r="H63" s="443"/>
      <c r="I63" s="444">
        <v>81.08</v>
      </c>
      <c r="J63" s="422"/>
      <c r="K63" s="472">
        <v>45311.0</v>
      </c>
      <c r="L63" s="473"/>
      <c r="M63" s="473"/>
      <c r="N63" s="474"/>
      <c r="P63" s="194">
        <v>2.0</v>
      </c>
    </row>
    <row r="64" ht="21.0" customHeight="1">
      <c r="C64" s="441"/>
      <c r="D64" s="460" t="s">
        <v>247</v>
      </c>
      <c r="E64" s="55"/>
      <c r="F64" s="449">
        <v>96.59</v>
      </c>
      <c r="G64" s="450">
        <v>100.0</v>
      </c>
      <c r="H64" s="451"/>
      <c r="I64" s="452">
        <v>78.6</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80.27</v>
      </c>
      <c r="J66" s="422"/>
      <c r="K66" s="472">
        <v>45314.0</v>
      </c>
      <c r="L66" s="473"/>
      <c r="M66" s="473"/>
      <c r="N66" s="474"/>
      <c r="P66" s="496"/>
    </row>
    <row r="67" ht="24.75" customHeight="1">
      <c r="C67" s="441"/>
      <c r="D67" s="436" t="s">
        <v>250</v>
      </c>
      <c r="E67" s="199"/>
      <c r="F67" s="497">
        <v>96.55</v>
      </c>
      <c r="G67" s="438">
        <v>100.0</v>
      </c>
      <c r="H67" s="443"/>
      <c r="I67" s="444">
        <v>47.21</v>
      </c>
      <c r="J67" s="422"/>
      <c r="K67" s="472">
        <v>45315.0</v>
      </c>
      <c r="L67" s="473"/>
      <c r="M67" s="473"/>
      <c r="N67" s="474"/>
      <c r="O67" s="187"/>
    </row>
    <row r="68" ht="27.75" customHeight="1">
      <c r="C68" s="441"/>
      <c r="D68" s="436" t="s">
        <v>251</v>
      </c>
      <c r="E68" s="199"/>
      <c r="F68" s="442">
        <v>98.85</v>
      </c>
      <c r="G68" s="438">
        <v>100.0</v>
      </c>
      <c r="H68" s="443"/>
      <c r="I68" s="444">
        <v>77.38</v>
      </c>
      <c r="J68" s="422"/>
      <c r="K68" s="472">
        <v>45316.0</v>
      </c>
      <c r="L68" s="473"/>
      <c r="M68" s="473"/>
      <c r="N68" s="474"/>
    </row>
    <row r="69" ht="21.75" customHeight="1">
      <c r="C69" s="448"/>
      <c r="D69" s="436" t="s">
        <v>252</v>
      </c>
      <c r="E69" s="199"/>
      <c r="F69" s="479">
        <v>98.85</v>
      </c>
      <c r="G69" s="498">
        <v>100.0</v>
      </c>
      <c r="H69" s="499"/>
      <c r="I69" s="500">
        <v>78.38</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76.83035714</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c r="D85" s="524"/>
      <c r="E85" s="535"/>
      <c r="G85" s="526"/>
      <c r="H85" s="536"/>
      <c r="I85" s="528"/>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242.5788889</v>
      </c>
      <c r="D107" s="544">
        <f t="shared" si="1"/>
        <v>5.858888889</v>
      </c>
      <c r="E107" s="545">
        <f>SUM(E76:E105)</f>
        <v>940548</v>
      </c>
      <c r="F107" s="546"/>
      <c r="G107" s="544">
        <f t="shared" ref="G107:I107" si="2">SUM(G76:G106)</f>
        <v>592.258</v>
      </c>
      <c r="H107" s="544">
        <f t="shared" si="2"/>
        <v>1247.334</v>
      </c>
      <c r="I107" s="544">
        <f t="shared" si="2"/>
        <v>62815.62</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342</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c r="F121" s="573"/>
      <c r="G121" s="567"/>
      <c r="H121" s="569"/>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6.61</v>
      </c>
      <c r="F143" s="598"/>
      <c r="G143" s="597">
        <f>AVERAGE(G112:G141)</f>
        <v>77.72555556</v>
      </c>
      <c r="H143" s="599">
        <f>SUM(H112:H141)</f>
        <v>940548</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343</v>
      </c>
      <c r="H11" s="65"/>
      <c r="I11" s="66"/>
      <c r="K11" s="194" t="s">
        <v>181</v>
      </c>
      <c r="S11" s="381" t="s">
        <v>182</v>
      </c>
      <c r="T11" s="198"/>
      <c r="U11" s="199"/>
      <c r="V11" s="375">
        <v>0.0</v>
      </c>
      <c r="W11" s="187"/>
      <c r="X11" s="305"/>
    </row>
    <row r="12" ht="30.0" customHeight="1">
      <c r="B12" s="382">
        <v>0.3333333333333333</v>
      </c>
      <c r="C12" s="377">
        <v>11.76</v>
      </c>
      <c r="D12" s="388">
        <v>59.51</v>
      </c>
      <c r="E12" s="377">
        <v>112.0</v>
      </c>
      <c r="G12" s="75"/>
      <c r="I12" s="76"/>
      <c r="S12" s="383" t="s">
        <v>183</v>
      </c>
      <c r="T12" s="199"/>
      <c r="U12" s="384"/>
      <c r="V12" s="385">
        <v>1.0</v>
      </c>
      <c r="W12" s="187"/>
      <c r="X12" s="305"/>
      <c r="Y12" s="386"/>
    </row>
    <row r="13" ht="30.0" customHeight="1">
      <c r="B13" s="382">
        <v>0.375</v>
      </c>
      <c r="C13" s="387">
        <v>138.95</v>
      </c>
      <c r="D13" s="388">
        <v>2081.52</v>
      </c>
      <c r="E13" s="377">
        <v>2104.0</v>
      </c>
      <c r="G13" s="67"/>
      <c r="H13" s="68"/>
      <c r="I13" s="69"/>
      <c r="S13" s="389" t="s">
        <v>184</v>
      </c>
      <c r="T13" s="373"/>
      <c r="U13" s="390" t="s">
        <v>185</v>
      </c>
      <c r="V13" s="391">
        <v>0.3194444444444445</v>
      </c>
      <c r="X13" s="362"/>
      <c r="Y13" s="386"/>
    </row>
    <row r="14" ht="30.0" customHeight="1">
      <c r="B14" s="382">
        <v>0.4166666666666667</v>
      </c>
      <c r="C14" s="377">
        <v>406.52</v>
      </c>
      <c r="D14" s="378">
        <v>6840.51</v>
      </c>
      <c r="E14" s="377">
        <v>6860.0</v>
      </c>
      <c r="G14" s="380" t="s">
        <v>344</v>
      </c>
      <c r="H14" s="65"/>
      <c r="I14" s="66"/>
      <c r="S14" s="389" t="s">
        <v>187</v>
      </c>
      <c r="T14" s="392"/>
      <c r="U14" s="393" t="s">
        <v>185</v>
      </c>
      <c r="V14" s="391">
        <v>0.7708333333333334</v>
      </c>
      <c r="X14" s="362"/>
      <c r="Y14" s="386"/>
    </row>
    <row r="15" ht="30.0" customHeight="1">
      <c r="B15" s="382">
        <v>0.4583333333333333</v>
      </c>
      <c r="C15" s="377">
        <v>547.67</v>
      </c>
      <c r="D15" s="378">
        <v>9399.01</v>
      </c>
      <c r="E15" s="387">
        <v>9419.0</v>
      </c>
      <c r="G15" s="75"/>
      <c r="I15" s="76"/>
      <c r="S15" s="389" t="s">
        <v>188</v>
      </c>
      <c r="T15" s="392"/>
      <c r="U15" s="390" t="s">
        <v>185</v>
      </c>
      <c r="V15" s="391">
        <f>V14-V13</f>
        <v>0.4513888889</v>
      </c>
      <c r="W15" s="187"/>
      <c r="Y15" s="386"/>
    </row>
    <row r="16" ht="30.0" customHeight="1">
      <c r="B16" s="382">
        <v>0.5</v>
      </c>
      <c r="C16" s="387">
        <v>837.1</v>
      </c>
      <c r="D16" s="388">
        <v>14703.52</v>
      </c>
      <c r="E16" s="377">
        <v>14724.0</v>
      </c>
      <c r="G16" s="67"/>
      <c r="H16" s="68"/>
      <c r="I16" s="69"/>
      <c r="K16" s="194" t="s">
        <v>189</v>
      </c>
      <c r="S16" s="389" t="s">
        <v>190</v>
      </c>
      <c r="T16" s="373"/>
      <c r="U16" s="390" t="s">
        <v>185</v>
      </c>
      <c r="V16" s="391">
        <v>0.0</v>
      </c>
      <c r="X16" s="362"/>
      <c r="Y16" s="362"/>
    </row>
    <row r="17" ht="30.75" customHeight="1">
      <c r="B17" s="382">
        <v>0.5416666666666666</v>
      </c>
      <c r="C17" s="377">
        <v>878.69</v>
      </c>
      <c r="D17" s="378">
        <v>16616.69</v>
      </c>
      <c r="E17" s="377">
        <v>16637.0</v>
      </c>
      <c r="G17" s="394" t="s">
        <v>345</v>
      </c>
      <c r="H17" s="65"/>
      <c r="I17" s="66"/>
      <c r="S17" s="395" t="s">
        <v>346</v>
      </c>
      <c r="T17" s="396"/>
      <c r="U17" s="395"/>
      <c r="V17" s="397">
        <v>1.31883825E8</v>
      </c>
      <c r="W17" s="386"/>
      <c r="X17" s="362"/>
      <c r="Y17" s="386"/>
    </row>
    <row r="18" ht="30.0" customHeight="1">
      <c r="B18" s="382">
        <v>0.5833333333333334</v>
      </c>
      <c r="C18" s="377">
        <v>918.58</v>
      </c>
      <c r="D18" s="378">
        <v>17208.93</v>
      </c>
      <c r="E18" s="377">
        <v>17228.0</v>
      </c>
      <c r="G18" s="75"/>
      <c r="I18" s="76"/>
      <c r="S18" s="395" t="s">
        <v>347</v>
      </c>
      <c r="T18" s="396"/>
      <c r="U18" s="395"/>
      <c r="V18" s="397">
        <f>E26+V17</f>
        <v>131994334</v>
      </c>
    </row>
    <row r="19" ht="30.75" customHeight="1">
      <c r="B19" s="382">
        <v>0.625</v>
      </c>
      <c r="C19" s="377">
        <v>809.88</v>
      </c>
      <c r="D19" s="378">
        <v>15742.08</v>
      </c>
      <c r="E19" s="387">
        <v>15766.0</v>
      </c>
      <c r="G19" s="67"/>
      <c r="H19" s="68"/>
      <c r="I19" s="69"/>
      <c r="S19" s="398" t="s">
        <v>194</v>
      </c>
      <c r="T19" s="198"/>
      <c r="U19" s="399"/>
      <c r="V19" s="400">
        <f>E26</f>
        <v>110509</v>
      </c>
    </row>
    <row r="20" ht="29.25" customHeight="1">
      <c r="B20" s="382">
        <v>0.6666666666666666</v>
      </c>
      <c r="C20" s="387">
        <v>614.35</v>
      </c>
      <c r="D20" s="388">
        <v>13279.28</v>
      </c>
      <c r="E20" s="387">
        <v>13300.0</v>
      </c>
      <c r="G20" s="394" t="s">
        <v>348</v>
      </c>
      <c r="H20" s="65"/>
      <c r="I20" s="66"/>
      <c r="V20" s="165"/>
      <c r="W20" s="187"/>
    </row>
    <row r="21" ht="33.0" customHeight="1">
      <c r="B21" s="382">
        <v>0.7083333333333334</v>
      </c>
      <c r="C21" s="387">
        <v>399.46</v>
      </c>
      <c r="D21" s="388">
        <v>9424.7</v>
      </c>
      <c r="E21" s="377">
        <v>9448.0</v>
      </c>
      <c r="G21" s="75"/>
      <c r="I21" s="76"/>
      <c r="Y21" s="386"/>
    </row>
    <row r="22" ht="29.25" customHeight="1">
      <c r="B22" s="382">
        <v>0.75</v>
      </c>
      <c r="C22" s="377">
        <v>179.18</v>
      </c>
      <c r="D22" s="378">
        <v>4491.74</v>
      </c>
      <c r="E22" s="377">
        <v>4520.0</v>
      </c>
      <c r="G22" s="67"/>
      <c r="H22" s="68"/>
      <c r="I22" s="69"/>
      <c r="K22" s="401"/>
      <c r="L22" s="402"/>
      <c r="M22" s="402"/>
      <c r="U22" s="403" t="s">
        <v>196</v>
      </c>
    </row>
    <row r="23" ht="29.25" customHeight="1">
      <c r="B23" s="404">
        <v>0.7916666666666666</v>
      </c>
      <c r="C23" s="377">
        <v>20.3</v>
      </c>
      <c r="D23" s="378">
        <v>343.06</v>
      </c>
      <c r="E23" s="387">
        <v>391.0</v>
      </c>
      <c r="G23" s="405" t="s">
        <v>349</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110509</v>
      </c>
      <c r="G26" s="414"/>
      <c r="H26" s="65"/>
      <c r="I26" s="415"/>
      <c r="T26" s="407"/>
      <c r="U26" s="407"/>
    </row>
    <row r="27" ht="36.0" customHeight="1">
      <c r="A27" s="194" t="s">
        <v>199</v>
      </c>
      <c r="B27" s="416">
        <v>0.5277777777777778</v>
      </c>
      <c r="C27" s="417">
        <v>941.4</v>
      </c>
      <c r="D27" s="417">
        <v>18112.86</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82.86</v>
      </c>
      <c r="J31" s="422"/>
      <c r="T31" s="62"/>
    </row>
    <row r="32" ht="22.5" customHeight="1">
      <c r="B32" s="165"/>
      <c r="C32" s="441"/>
      <c r="D32" s="436" t="s">
        <v>210</v>
      </c>
      <c r="E32" s="199"/>
      <c r="F32" s="442">
        <v>97.87</v>
      </c>
      <c r="G32" s="438">
        <v>100.0</v>
      </c>
      <c r="H32" s="443"/>
      <c r="I32" s="444">
        <v>82.85</v>
      </c>
      <c r="J32" s="422"/>
    </row>
    <row r="33" ht="24.75" customHeight="1">
      <c r="B33" s="445"/>
      <c r="C33" s="441"/>
      <c r="D33" s="436" t="s">
        <v>211</v>
      </c>
      <c r="E33" s="199"/>
      <c r="F33" s="446">
        <v>97.87</v>
      </c>
      <c r="G33" s="438">
        <v>100.0</v>
      </c>
      <c r="H33" s="443"/>
      <c r="I33" s="444">
        <v>83.06</v>
      </c>
      <c r="J33" s="422"/>
    </row>
    <row r="34" ht="26.25" customHeight="1">
      <c r="A34" s="447"/>
      <c r="C34" s="448"/>
      <c r="D34" s="436" t="s">
        <v>212</v>
      </c>
      <c r="E34" s="199"/>
      <c r="F34" s="449">
        <v>98.94</v>
      </c>
      <c r="G34" s="450">
        <v>100.0</v>
      </c>
      <c r="H34" s="451"/>
      <c r="I34" s="452">
        <v>79.15</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83.43</v>
      </c>
      <c r="J36" s="422"/>
    </row>
    <row r="37" ht="19.5" customHeight="1">
      <c r="A37" s="305"/>
      <c r="C37" s="441"/>
      <c r="D37" s="436" t="s">
        <v>215</v>
      </c>
      <c r="E37" s="199"/>
      <c r="F37" s="446">
        <v>97.87</v>
      </c>
      <c r="G37" s="438">
        <v>100.0</v>
      </c>
      <c r="H37" s="443"/>
      <c r="I37" s="444">
        <v>84.27</v>
      </c>
      <c r="J37" s="422"/>
    </row>
    <row r="38" ht="21.75" customHeight="1">
      <c r="C38" s="441"/>
      <c r="D38" s="436" t="s">
        <v>216</v>
      </c>
      <c r="E38" s="199"/>
      <c r="F38" s="442">
        <v>97.87</v>
      </c>
      <c r="G38" s="438">
        <v>100.0</v>
      </c>
      <c r="H38" s="443"/>
      <c r="I38" s="444">
        <v>83.99</v>
      </c>
      <c r="J38" s="422"/>
    </row>
    <row r="39" ht="22.5" customHeight="1">
      <c r="C39" s="441"/>
      <c r="D39" s="460" t="s">
        <v>217</v>
      </c>
      <c r="E39" s="55"/>
      <c r="F39" s="461">
        <v>98.94</v>
      </c>
      <c r="G39" s="438">
        <v>100.0</v>
      </c>
      <c r="H39" s="451"/>
      <c r="I39" s="452">
        <v>84.51</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85.2</v>
      </c>
      <c r="J41" s="422"/>
      <c r="O41" s="187"/>
    </row>
    <row r="42" ht="24.75" customHeight="1">
      <c r="C42" s="441"/>
      <c r="D42" s="436" t="s">
        <v>220</v>
      </c>
      <c r="E42" s="199"/>
      <c r="F42" s="442">
        <v>91.57</v>
      </c>
      <c r="G42" s="438">
        <v>100.0</v>
      </c>
      <c r="H42" s="443"/>
      <c r="I42" s="444">
        <v>86.61</v>
      </c>
      <c r="J42" s="422"/>
      <c r="K42" s="467" t="s">
        <v>33</v>
      </c>
      <c r="L42" s="468" t="s">
        <v>221</v>
      </c>
      <c r="M42" s="468" t="s">
        <v>222</v>
      </c>
      <c r="N42" s="469" t="s">
        <v>223</v>
      </c>
    </row>
    <row r="43" ht="21.0" customHeight="1">
      <c r="C43" s="441"/>
      <c r="D43" s="436" t="s">
        <v>224</v>
      </c>
      <c r="E43" s="199"/>
      <c r="F43" s="446">
        <v>98.8</v>
      </c>
      <c r="G43" s="438">
        <v>100.0</v>
      </c>
      <c r="H43" s="443"/>
      <c r="I43" s="444">
        <v>85.0</v>
      </c>
      <c r="J43" s="422"/>
      <c r="K43" s="470">
        <v>45292.0</v>
      </c>
      <c r="L43" s="471" t="s">
        <v>225</v>
      </c>
      <c r="M43" s="471" t="s">
        <v>222</v>
      </c>
      <c r="N43" s="471" t="s">
        <v>226</v>
      </c>
      <c r="Q43" s="187"/>
    </row>
    <row r="44" ht="21.75" customHeight="1">
      <c r="B44" s="445"/>
      <c r="C44" s="441"/>
      <c r="D44" s="460" t="s">
        <v>227</v>
      </c>
      <c r="E44" s="55"/>
      <c r="F44" s="449">
        <v>100.0</v>
      </c>
      <c r="G44" s="438">
        <v>100.0</v>
      </c>
      <c r="H44" s="451"/>
      <c r="I44" s="452">
        <v>85.6</v>
      </c>
      <c r="J44" s="422"/>
      <c r="K44" s="472">
        <v>45292.0</v>
      </c>
      <c r="L44" s="473">
        <f>(E76/(23114*'10-01-24'!$M44))*100</f>
        <v>75.91125188</v>
      </c>
      <c r="M44" s="473">
        <v>5.68</v>
      </c>
      <c r="N44" s="474">
        <v>78.5</v>
      </c>
    </row>
    <row r="45" ht="24.0" customHeight="1">
      <c r="C45" s="453"/>
      <c r="D45" s="475"/>
      <c r="E45" s="476"/>
      <c r="F45" s="477"/>
      <c r="G45" s="456"/>
      <c r="H45" s="433">
        <f>AVERAGE(G46:G49)</f>
        <v>100</v>
      </c>
      <c r="I45" s="466"/>
      <c r="J45" s="422"/>
      <c r="K45" s="472">
        <v>45293.0</v>
      </c>
      <c r="L45" s="473">
        <f>(E77/(23114*'10-01-24'!$M45))*100</f>
        <v>81.72618927</v>
      </c>
      <c r="M45" s="473">
        <v>4.18</v>
      </c>
      <c r="N45" s="474">
        <v>78.5</v>
      </c>
    </row>
    <row r="46" ht="20.25" customHeight="1">
      <c r="C46" s="457" t="s">
        <v>228</v>
      </c>
      <c r="D46" s="478" t="s">
        <v>229</v>
      </c>
      <c r="E46" s="60"/>
      <c r="F46" s="458">
        <v>98.86</v>
      </c>
      <c r="G46" s="438">
        <v>100.0</v>
      </c>
      <c r="H46" s="459" t="s">
        <v>209</v>
      </c>
      <c r="I46" s="440">
        <v>84.17</v>
      </c>
      <c r="J46" s="422"/>
      <c r="K46" s="472">
        <v>45294.0</v>
      </c>
      <c r="L46" s="473">
        <f>(E78/(23114*'10-01-24'!$M46))*100</f>
        <v>77.4152893</v>
      </c>
      <c r="M46" s="474">
        <v>6.26</v>
      </c>
      <c r="N46" s="474">
        <v>78.5</v>
      </c>
    </row>
    <row r="47" ht="24.0" customHeight="1">
      <c r="C47" s="441"/>
      <c r="D47" s="436" t="s">
        <v>230</v>
      </c>
      <c r="E47" s="199"/>
      <c r="F47" s="446">
        <v>98.86</v>
      </c>
      <c r="G47" s="438">
        <v>100.0</v>
      </c>
      <c r="H47" s="443"/>
      <c r="I47" s="444">
        <v>84.9</v>
      </c>
      <c r="J47" s="422"/>
      <c r="K47" s="472">
        <v>45295.0</v>
      </c>
      <c r="L47" s="473">
        <f>(E79/(23114*'10-01-24'!$M47))*100</f>
        <v>77.28568227</v>
      </c>
      <c r="M47" s="473">
        <v>6.19</v>
      </c>
      <c r="N47" s="474">
        <v>78.5</v>
      </c>
    </row>
    <row r="48" ht="24.0" customHeight="1">
      <c r="C48" s="441"/>
      <c r="D48" s="436" t="s">
        <v>231</v>
      </c>
      <c r="E48" s="199"/>
      <c r="F48" s="442">
        <v>98.86</v>
      </c>
      <c r="G48" s="438">
        <v>100.0</v>
      </c>
      <c r="H48" s="443"/>
      <c r="I48" s="444">
        <v>82.99</v>
      </c>
      <c r="J48" s="422"/>
      <c r="K48" s="472">
        <v>45296.0</v>
      </c>
      <c r="L48" s="473">
        <f>(E80/(23114*'10-01-24'!$M48))*100</f>
        <v>77.02333912</v>
      </c>
      <c r="M48" s="473">
        <v>5.67</v>
      </c>
      <c r="N48" s="474">
        <v>78.5</v>
      </c>
    </row>
    <row r="49" ht="22.5" customHeight="1">
      <c r="C49" s="441"/>
      <c r="D49" s="460" t="s">
        <v>232</v>
      </c>
      <c r="E49" s="55"/>
      <c r="F49" s="479">
        <v>97.75</v>
      </c>
      <c r="G49" s="438">
        <v>100.0</v>
      </c>
      <c r="H49" s="451"/>
      <c r="I49" s="452">
        <v>84.85</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f>(E82/(23114*'10-01-24'!$M50))*100</f>
        <v>76.83089117</v>
      </c>
      <c r="M50" s="473">
        <v>6.27</v>
      </c>
      <c r="N50" s="474">
        <v>78.5</v>
      </c>
    </row>
    <row r="51" ht="23.25" customHeight="1">
      <c r="C51" s="481" t="s">
        <v>233</v>
      </c>
      <c r="D51" s="482" t="s">
        <v>234</v>
      </c>
      <c r="E51" s="199"/>
      <c r="F51" s="483">
        <v>98.86</v>
      </c>
      <c r="G51" s="438">
        <v>100.0</v>
      </c>
      <c r="H51" s="459" t="s">
        <v>209</v>
      </c>
      <c r="I51" s="440">
        <v>85.33</v>
      </c>
      <c r="J51" s="422"/>
      <c r="K51" s="472">
        <v>45299.0</v>
      </c>
      <c r="L51" s="473">
        <v>77.285682274679</v>
      </c>
      <c r="M51" s="473">
        <v>5.41</v>
      </c>
      <c r="N51" s="474">
        <v>78.5</v>
      </c>
    </row>
    <row r="52" ht="25.5" customHeight="1">
      <c r="C52" s="441"/>
      <c r="D52" s="482" t="s">
        <v>235</v>
      </c>
      <c r="E52" s="199"/>
      <c r="F52" s="484">
        <v>98.86</v>
      </c>
      <c r="G52" s="438">
        <v>100.0</v>
      </c>
      <c r="H52" s="443"/>
      <c r="I52" s="444">
        <v>86.08</v>
      </c>
      <c r="J52" s="422"/>
      <c r="K52" s="472">
        <v>45300.0</v>
      </c>
      <c r="L52" s="473">
        <f>(E84/(23114*'10-01-24'!$M52))*100</f>
        <v>75.67552508</v>
      </c>
      <c r="M52" s="473">
        <v>6.46</v>
      </c>
      <c r="N52" s="474">
        <v>78.5</v>
      </c>
    </row>
    <row r="53" ht="23.25" customHeight="1">
      <c r="B53" s="485"/>
      <c r="C53" s="441"/>
      <c r="D53" s="482" t="s">
        <v>236</v>
      </c>
      <c r="E53" s="199"/>
      <c r="F53" s="486">
        <v>98.86</v>
      </c>
      <c r="G53" s="438">
        <v>100.0</v>
      </c>
      <c r="H53" s="443"/>
      <c r="I53" s="444">
        <v>85.64</v>
      </c>
      <c r="J53" s="422"/>
      <c r="K53" s="472">
        <v>45301.0</v>
      </c>
      <c r="L53" s="473">
        <v>77.285682274679</v>
      </c>
      <c r="M53" s="473">
        <v>5.76</v>
      </c>
      <c r="N53" s="474">
        <v>78.5</v>
      </c>
    </row>
    <row r="54" ht="26.25" customHeight="1">
      <c r="C54" s="448"/>
      <c r="D54" s="482" t="s">
        <v>237</v>
      </c>
      <c r="E54" s="199"/>
      <c r="F54" s="487">
        <v>98.86</v>
      </c>
      <c r="G54" s="450">
        <v>100.0</v>
      </c>
      <c r="H54" s="451"/>
      <c r="I54" s="444">
        <v>85.8</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t="s">
        <v>350</v>
      </c>
      <c r="J56" s="422"/>
      <c r="K56" s="472">
        <v>45304.0</v>
      </c>
      <c r="L56" s="473"/>
      <c r="M56" s="473"/>
      <c r="N56" s="474"/>
    </row>
    <row r="57" ht="20.25" customHeight="1">
      <c r="C57" s="441"/>
      <c r="D57" s="436" t="s">
        <v>240</v>
      </c>
      <c r="E57" s="199"/>
      <c r="F57" s="446">
        <v>97.87</v>
      </c>
      <c r="G57" s="438">
        <v>100.0</v>
      </c>
      <c r="H57" s="443"/>
      <c r="I57" s="444" t="s">
        <v>351</v>
      </c>
      <c r="J57" s="422"/>
      <c r="K57" s="472">
        <v>45305.0</v>
      </c>
      <c r="L57" s="473"/>
      <c r="M57" s="473"/>
      <c r="N57" s="474"/>
    </row>
    <row r="58" ht="20.25" customHeight="1">
      <c r="C58" s="441"/>
      <c r="D58" s="436" t="s">
        <v>241</v>
      </c>
      <c r="E58" s="199"/>
      <c r="F58" s="442">
        <v>97.87</v>
      </c>
      <c r="G58" s="438">
        <v>100.0</v>
      </c>
      <c r="H58" s="443"/>
      <c r="I58" s="444" t="s">
        <v>352</v>
      </c>
      <c r="J58" s="422"/>
      <c r="K58" s="472">
        <v>45306.0</v>
      </c>
      <c r="L58" s="473"/>
      <c r="M58" s="473"/>
      <c r="N58" s="474"/>
    </row>
    <row r="59" ht="23.25" customHeight="1">
      <c r="A59" s="491"/>
      <c r="C59" s="441"/>
      <c r="D59" s="436" t="s">
        <v>242</v>
      </c>
      <c r="E59" s="199"/>
      <c r="F59" s="492">
        <v>98.94</v>
      </c>
      <c r="G59" s="450">
        <v>100.0</v>
      </c>
      <c r="H59" s="451"/>
      <c r="I59" s="452" t="s">
        <v>353</v>
      </c>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87.36</v>
      </c>
      <c r="J61" s="422"/>
      <c r="K61" s="472">
        <v>45309.0</v>
      </c>
      <c r="L61" s="473"/>
      <c r="M61" s="473"/>
      <c r="N61" s="474"/>
    </row>
    <row r="62" ht="20.25" customHeight="1">
      <c r="C62" s="441"/>
      <c r="D62" s="436" t="s">
        <v>245</v>
      </c>
      <c r="E62" s="199"/>
      <c r="F62" s="442">
        <v>97.7</v>
      </c>
      <c r="G62" s="438">
        <v>100.0</v>
      </c>
      <c r="H62" s="443"/>
      <c r="I62" s="444">
        <v>89.86</v>
      </c>
      <c r="J62" s="422"/>
      <c r="K62" s="472">
        <v>45310.0</v>
      </c>
      <c r="L62" s="473"/>
      <c r="M62" s="473"/>
      <c r="N62" s="474"/>
    </row>
    <row r="63" ht="21.75" customHeight="1">
      <c r="C63" s="441"/>
      <c r="D63" s="436" t="s">
        <v>246</v>
      </c>
      <c r="E63" s="199"/>
      <c r="F63" s="446">
        <v>96.59</v>
      </c>
      <c r="G63" s="438">
        <v>100.0</v>
      </c>
      <c r="H63" s="443"/>
      <c r="I63" s="444">
        <v>88.17</v>
      </c>
      <c r="J63" s="422"/>
      <c r="K63" s="472">
        <v>45311.0</v>
      </c>
      <c r="L63" s="473"/>
      <c r="M63" s="473"/>
      <c r="N63" s="474"/>
      <c r="P63" s="194">
        <v>2.0</v>
      </c>
    </row>
    <row r="64" ht="21.0" customHeight="1">
      <c r="C64" s="441"/>
      <c r="D64" s="460" t="s">
        <v>247</v>
      </c>
      <c r="E64" s="55"/>
      <c r="F64" s="449">
        <v>96.59</v>
      </c>
      <c r="G64" s="450">
        <v>100.0</v>
      </c>
      <c r="H64" s="451"/>
      <c r="I64" s="452">
        <v>88.4</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87.1</v>
      </c>
      <c r="J66" s="422"/>
      <c r="K66" s="472">
        <v>45314.0</v>
      </c>
      <c r="L66" s="473"/>
      <c r="M66" s="473"/>
      <c r="N66" s="474"/>
      <c r="P66" s="496"/>
    </row>
    <row r="67" ht="24.75" customHeight="1">
      <c r="C67" s="441"/>
      <c r="D67" s="436" t="s">
        <v>250</v>
      </c>
      <c r="E67" s="199"/>
      <c r="F67" s="497">
        <v>96.55</v>
      </c>
      <c r="G67" s="438">
        <v>100.0</v>
      </c>
      <c r="H67" s="443"/>
      <c r="I67" s="444">
        <v>85.05</v>
      </c>
      <c r="J67" s="422"/>
      <c r="K67" s="472">
        <v>45315.0</v>
      </c>
      <c r="L67" s="473"/>
      <c r="M67" s="473"/>
      <c r="N67" s="474"/>
      <c r="O67" s="187"/>
    </row>
    <row r="68" ht="27.75" customHeight="1">
      <c r="C68" s="441"/>
      <c r="D68" s="436" t="s">
        <v>251</v>
      </c>
      <c r="E68" s="199"/>
      <c r="F68" s="442">
        <v>98.85</v>
      </c>
      <c r="G68" s="438">
        <v>100.0</v>
      </c>
      <c r="H68" s="443"/>
      <c r="I68" s="444">
        <v>84.59</v>
      </c>
      <c r="J68" s="422"/>
      <c r="K68" s="472">
        <v>45316.0</v>
      </c>
      <c r="L68" s="473"/>
      <c r="M68" s="473"/>
      <c r="N68" s="474"/>
    </row>
    <row r="69" ht="21.75" customHeight="1">
      <c r="C69" s="448"/>
      <c r="D69" s="436" t="s">
        <v>252</v>
      </c>
      <c r="E69" s="199"/>
      <c r="F69" s="479">
        <v>98.85</v>
      </c>
      <c r="G69" s="498">
        <v>100.0</v>
      </c>
      <c r="H69" s="499"/>
      <c r="I69" s="500">
        <v>84.94</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85.06285714</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v>238.88</v>
      </c>
      <c r="D85" s="524">
        <v>5.76</v>
      </c>
      <c r="E85" s="535">
        <v>110509.0</v>
      </c>
      <c r="G85" s="526">
        <v>63.31</v>
      </c>
      <c r="H85" s="536">
        <v>141.759</v>
      </c>
      <c r="I85" s="528">
        <v>7138.95</v>
      </c>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242.209</v>
      </c>
      <c r="D107" s="544">
        <f t="shared" si="1"/>
        <v>5.849</v>
      </c>
      <c r="E107" s="545">
        <f>SUM(E76:E105)</f>
        <v>1051057</v>
      </c>
      <c r="F107" s="546"/>
      <c r="G107" s="544">
        <f t="shared" ref="G107:I107" si="2">SUM(G76:G106)</f>
        <v>655.568</v>
      </c>
      <c r="H107" s="544">
        <f t="shared" si="2"/>
        <v>1389.093</v>
      </c>
      <c r="I107" s="544">
        <f t="shared" si="2"/>
        <v>69954.57</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354</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v>5.76</v>
      </c>
      <c r="F121" s="573"/>
      <c r="G121" s="567">
        <v>83.18</v>
      </c>
      <c r="H121" s="569">
        <v>110509.0</v>
      </c>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6.61</v>
      </c>
      <c r="F143" s="598"/>
      <c r="G143" s="597">
        <f>AVERAGE(G112:G141)</f>
        <v>78.271</v>
      </c>
      <c r="H143" s="599">
        <f>SUM(H112:H141)</f>
        <v>1051057</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355</v>
      </c>
      <c r="H11" s="65"/>
      <c r="I11" s="66"/>
      <c r="K11" s="194" t="s">
        <v>181</v>
      </c>
      <c r="S11" s="381" t="s">
        <v>182</v>
      </c>
      <c r="T11" s="198"/>
      <c r="U11" s="199"/>
      <c r="V11" s="375">
        <v>0.0</v>
      </c>
      <c r="W11" s="187"/>
      <c r="X11" s="305"/>
    </row>
    <row r="12" ht="30.0" customHeight="1">
      <c r="B12" s="382">
        <v>0.3333333333333333</v>
      </c>
      <c r="C12" s="377">
        <v>30.99</v>
      </c>
      <c r="D12" s="388">
        <v>66.06</v>
      </c>
      <c r="E12" s="377">
        <v>112.0</v>
      </c>
      <c r="G12" s="75"/>
      <c r="I12" s="76"/>
      <c r="S12" s="383" t="s">
        <v>183</v>
      </c>
      <c r="T12" s="199"/>
      <c r="U12" s="384"/>
      <c r="V12" s="385">
        <v>1.0</v>
      </c>
      <c r="W12" s="187"/>
      <c r="X12" s="305"/>
      <c r="Y12" s="386"/>
    </row>
    <row r="13" ht="30.0" customHeight="1">
      <c r="B13" s="382">
        <v>0.375</v>
      </c>
      <c r="C13" s="387">
        <v>292.55</v>
      </c>
      <c r="D13" s="388">
        <v>3620.57</v>
      </c>
      <c r="E13" s="377">
        <v>3640.0</v>
      </c>
      <c r="G13" s="67"/>
      <c r="H13" s="68"/>
      <c r="I13" s="69"/>
      <c r="S13" s="389" t="s">
        <v>184</v>
      </c>
      <c r="T13" s="373"/>
      <c r="U13" s="390" t="s">
        <v>185</v>
      </c>
      <c r="V13" s="391">
        <v>0.3159722222222222</v>
      </c>
      <c r="X13" s="362"/>
      <c r="Y13" s="386"/>
    </row>
    <row r="14" ht="30.0" customHeight="1">
      <c r="B14" s="382">
        <v>0.4166666666666667</v>
      </c>
      <c r="C14" s="377">
        <v>557.95</v>
      </c>
      <c r="D14" s="378">
        <v>8693.19</v>
      </c>
      <c r="E14" s="377">
        <v>8712.0</v>
      </c>
      <c r="G14" s="380" t="s">
        <v>356</v>
      </c>
      <c r="H14" s="65"/>
      <c r="I14" s="66"/>
      <c r="S14" s="389" t="s">
        <v>187</v>
      </c>
      <c r="T14" s="392"/>
      <c r="U14" s="393" t="s">
        <v>185</v>
      </c>
      <c r="V14" s="391">
        <v>0.7708333333333334</v>
      </c>
      <c r="X14" s="362"/>
      <c r="Y14" s="386"/>
    </row>
    <row r="15" ht="30.0" customHeight="1">
      <c r="B15" s="382">
        <v>0.4583333333333333</v>
      </c>
      <c r="C15" s="377">
        <v>781.19</v>
      </c>
      <c r="D15" s="378">
        <v>12774.22</v>
      </c>
      <c r="E15" s="387">
        <v>12795.0</v>
      </c>
      <c r="G15" s="75"/>
      <c r="I15" s="76"/>
      <c r="S15" s="389" t="s">
        <v>188</v>
      </c>
      <c r="T15" s="392"/>
      <c r="U15" s="390" t="s">
        <v>185</v>
      </c>
      <c r="V15" s="391">
        <f>V14-V13</f>
        <v>0.4548611111</v>
      </c>
      <c r="W15" s="187"/>
      <c r="Y15" s="386"/>
    </row>
    <row r="16" ht="30.0" customHeight="1">
      <c r="B16" s="382">
        <v>0.5</v>
      </c>
      <c r="C16" s="387">
        <v>891.67</v>
      </c>
      <c r="D16" s="388">
        <v>15468.89</v>
      </c>
      <c r="E16" s="377">
        <v>15490.0</v>
      </c>
      <c r="G16" s="67"/>
      <c r="H16" s="68"/>
      <c r="I16" s="69"/>
      <c r="K16" s="194" t="s">
        <v>189</v>
      </c>
      <c r="S16" s="389" t="s">
        <v>190</v>
      </c>
      <c r="T16" s="373"/>
      <c r="U16" s="390" t="s">
        <v>185</v>
      </c>
      <c r="V16" s="391">
        <v>0.0</v>
      </c>
      <c r="X16" s="362"/>
      <c r="Y16" s="362"/>
    </row>
    <row r="17" ht="30.75" customHeight="1">
      <c r="B17" s="382">
        <v>0.5416666666666666</v>
      </c>
      <c r="C17" s="377">
        <v>898.45</v>
      </c>
      <c r="D17" s="378">
        <v>16695.79</v>
      </c>
      <c r="E17" s="377">
        <v>16715.0</v>
      </c>
      <c r="G17" s="394" t="s">
        <v>357</v>
      </c>
      <c r="H17" s="65"/>
      <c r="I17" s="66"/>
      <c r="S17" s="395" t="s">
        <v>358</v>
      </c>
      <c r="T17" s="396"/>
      <c r="U17" s="395"/>
      <c r="V17" s="397">
        <v>1.31883825E8</v>
      </c>
      <c r="W17" s="386"/>
      <c r="X17" s="362"/>
      <c r="Y17" s="386"/>
    </row>
    <row r="18" ht="30.0" customHeight="1">
      <c r="B18" s="382">
        <v>0.5833333333333334</v>
      </c>
      <c r="C18" s="377">
        <v>891.36</v>
      </c>
      <c r="D18" s="378">
        <v>16727.44</v>
      </c>
      <c r="E18" s="377">
        <v>16743.0</v>
      </c>
      <c r="G18" s="75"/>
      <c r="I18" s="76"/>
      <c r="S18" s="395" t="s">
        <v>359</v>
      </c>
      <c r="T18" s="396"/>
      <c r="U18" s="395"/>
      <c r="V18" s="397">
        <f>E26+V17</f>
        <v>132002039</v>
      </c>
    </row>
    <row r="19" ht="30.75" customHeight="1">
      <c r="B19" s="382">
        <v>0.625</v>
      </c>
      <c r="C19" s="377">
        <v>800.08</v>
      </c>
      <c r="D19" s="378">
        <v>15634.68</v>
      </c>
      <c r="E19" s="387">
        <v>15655.0</v>
      </c>
      <c r="G19" s="67"/>
      <c r="H19" s="68"/>
      <c r="I19" s="69"/>
      <c r="S19" s="398" t="s">
        <v>194</v>
      </c>
      <c r="T19" s="198"/>
      <c r="U19" s="399"/>
      <c r="V19" s="400">
        <f>E26</f>
        <v>118214</v>
      </c>
    </row>
    <row r="20" ht="29.25" customHeight="1">
      <c r="B20" s="382">
        <v>0.6666666666666666</v>
      </c>
      <c r="C20" s="387">
        <v>629.5</v>
      </c>
      <c r="D20" s="388">
        <v>13504.72</v>
      </c>
      <c r="E20" s="387">
        <v>13525.0</v>
      </c>
      <c r="G20" s="394" t="s">
        <v>360</v>
      </c>
      <c r="H20" s="65"/>
      <c r="I20" s="66"/>
      <c r="V20" s="165"/>
      <c r="W20" s="187"/>
    </row>
    <row r="21" ht="33.0" customHeight="1">
      <c r="B21" s="382">
        <v>0.7083333333333334</v>
      </c>
      <c r="C21" s="387">
        <v>410.04</v>
      </c>
      <c r="D21" s="388">
        <v>9623.87</v>
      </c>
      <c r="E21" s="377">
        <v>9643.0</v>
      </c>
      <c r="G21" s="75"/>
      <c r="I21" s="76"/>
      <c r="Y21" s="386"/>
    </row>
    <row r="22" ht="29.25" customHeight="1">
      <c r="B22" s="382">
        <v>0.75</v>
      </c>
      <c r="C22" s="377">
        <v>188.8</v>
      </c>
      <c r="D22" s="378">
        <v>4714.05</v>
      </c>
      <c r="E22" s="377">
        <v>4737.0</v>
      </c>
      <c r="G22" s="67"/>
      <c r="H22" s="68"/>
      <c r="I22" s="69"/>
      <c r="K22" s="401"/>
      <c r="L22" s="402"/>
      <c r="M22" s="402"/>
      <c r="U22" s="403" t="s">
        <v>196</v>
      </c>
    </row>
    <row r="23" ht="29.25" customHeight="1">
      <c r="B23" s="404">
        <v>0.7916666666666666</v>
      </c>
      <c r="C23" s="377">
        <v>21.8</v>
      </c>
      <c r="D23" s="378">
        <v>401.65</v>
      </c>
      <c r="E23" s="387">
        <v>447.0</v>
      </c>
      <c r="G23" s="405" t="s">
        <v>361</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118214</v>
      </c>
      <c r="G26" s="414"/>
      <c r="H26" s="65"/>
      <c r="I26" s="415"/>
      <c r="T26" s="407"/>
      <c r="U26" s="407"/>
    </row>
    <row r="27" ht="36.0" customHeight="1">
      <c r="A27" s="194" t="s">
        <v>199</v>
      </c>
      <c r="B27" s="416">
        <v>0.5381944444444444</v>
      </c>
      <c r="C27" s="417">
        <v>895.22</v>
      </c>
      <c r="D27" s="417">
        <v>16881.41</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79.73</v>
      </c>
      <c r="J31" s="422"/>
      <c r="T31" s="62"/>
    </row>
    <row r="32" ht="22.5" customHeight="1">
      <c r="B32" s="165"/>
      <c r="C32" s="441"/>
      <c r="D32" s="436" t="s">
        <v>210</v>
      </c>
      <c r="E32" s="199"/>
      <c r="F32" s="442">
        <v>97.87</v>
      </c>
      <c r="G32" s="438">
        <v>100.0</v>
      </c>
      <c r="H32" s="443"/>
      <c r="I32" s="444">
        <v>79.71</v>
      </c>
      <c r="J32" s="422"/>
    </row>
    <row r="33" ht="24.75" customHeight="1">
      <c r="B33" s="445"/>
      <c r="C33" s="441"/>
      <c r="D33" s="436" t="s">
        <v>211</v>
      </c>
      <c r="E33" s="199"/>
      <c r="F33" s="446">
        <v>97.87</v>
      </c>
      <c r="G33" s="438">
        <v>100.0</v>
      </c>
      <c r="H33" s="443"/>
      <c r="I33" s="444">
        <v>79.94</v>
      </c>
      <c r="J33" s="422"/>
    </row>
    <row r="34" ht="26.25" customHeight="1">
      <c r="A34" s="447"/>
      <c r="C34" s="448"/>
      <c r="D34" s="436" t="s">
        <v>212</v>
      </c>
      <c r="E34" s="199"/>
      <c r="F34" s="449">
        <v>98.94</v>
      </c>
      <c r="G34" s="450">
        <v>100.0</v>
      </c>
      <c r="H34" s="451"/>
      <c r="I34" s="452">
        <v>76.15</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80.36</v>
      </c>
      <c r="J36" s="422"/>
    </row>
    <row r="37" ht="19.5" customHeight="1">
      <c r="A37" s="305"/>
      <c r="C37" s="441"/>
      <c r="D37" s="436" t="s">
        <v>215</v>
      </c>
      <c r="E37" s="199"/>
      <c r="F37" s="446">
        <v>97.87</v>
      </c>
      <c r="G37" s="438">
        <v>100.0</v>
      </c>
      <c r="H37" s="443"/>
      <c r="I37" s="444">
        <v>81.08</v>
      </c>
      <c r="J37" s="422"/>
    </row>
    <row r="38" ht="21.75" customHeight="1">
      <c r="C38" s="441"/>
      <c r="D38" s="436" t="s">
        <v>216</v>
      </c>
      <c r="E38" s="199"/>
      <c r="F38" s="442">
        <v>97.87</v>
      </c>
      <c r="G38" s="438">
        <v>100.0</v>
      </c>
      <c r="H38" s="443"/>
      <c r="I38" s="444">
        <v>80.77</v>
      </c>
      <c r="J38" s="422"/>
    </row>
    <row r="39" ht="22.5" customHeight="1">
      <c r="C39" s="441"/>
      <c r="D39" s="460" t="s">
        <v>217</v>
      </c>
      <c r="E39" s="55"/>
      <c r="F39" s="461">
        <v>98.94</v>
      </c>
      <c r="G39" s="438">
        <v>100.0</v>
      </c>
      <c r="H39" s="451"/>
      <c r="I39" s="452">
        <v>81.35</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82.03</v>
      </c>
      <c r="J41" s="422"/>
      <c r="O41" s="187"/>
    </row>
    <row r="42" ht="24.75" customHeight="1">
      <c r="C42" s="441"/>
      <c r="D42" s="436" t="s">
        <v>220</v>
      </c>
      <c r="E42" s="199"/>
      <c r="F42" s="442">
        <v>91.57</v>
      </c>
      <c r="G42" s="438">
        <v>100.0</v>
      </c>
      <c r="H42" s="443"/>
      <c r="I42" s="444">
        <v>83.24</v>
      </c>
      <c r="J42" s="422"/>
      <c r="K42" s="467" t="s">
        <v>33</v>
      </c>
      <c r="L42" s="468" t="s">
        <v>221</v>
      </c>
      <c r="M42" s="468" t="s">
        <v>222</v>
      </c>
      <c r="N42" s="469" t="s">
        <v>223</v>
      </c>
    </row>
    <row r="43" ht="21.0" customHeight="1">
      <c r="C43" s="441"/>
      <c r="D43" s="436" t="s">
        <v>224</v>
      </c>
      <c r="E43" s="199"/>
      <c r="F43" s="446">
        <v>98.8</v>
      </c>
      <c r="G43" s="438">
        <v>100.0</v>
      </c>
      <c r="H43" s="443"/>
      <c r="I43" s="444">
        <v>81.84</v>
      </c>
      <c r="J43" s="422"/>
      <c r="K43" s="470">
        <v>45292.0</v>
      </c>
      <c r="L43" s="471" t="s">
        <v>225</v>
      </c>
      <c r="M43" s="471" t="s">
        <v>222</v>
      </c>
      <c r="N43" s="471" t="s">
        <v>226</v>
      </c>
      <c r="Q43" s="187"/>
    </row>
    <row r="44" ht="21.75" customHeight="1">
      <c r="B44" s="445"/>
      <c r="C44" s="441"/>
      <c r="D44" s="460" t="s">
        <v>227</v>
      </c>
      <c r="E44" s="55"/>
      <c r="F44" s="449">
        <v>100.0</v>
      </c>
      <c r="G44" s="438">
        <v>100.0</v>
      </c>
      <c r="H44" s="451"/>
      <c r="I44" s="452">
        <v>82.42</v>
      </c>
      <c r="J44" s="422"/>
      <c r="K44" s="472">
        <v>45292.0</v>
      </c>
      <c r="L44" s="473">
        <f>(E76/(23114*'11-01-24'!$M44))*100</f>
        <v>75.91125188</v>
      </c>
      <c r="M44" s="473">
        <v>5.68</v>
      </c>
      <c r="N44" s="474">
        <v>78.5</v>
      </c>
    </row>
    <row r="45" ht="24.0" customHeight="1">
      <c r="C45" s="453"/>
      <c r="D45" s="475"/>
      <c r="E45" s="476"/>
      <c r="F45" s="477"/>
      <c r="G45" s="456"/>
      <c r="H45" s="433">
        <f>AVERAGE(G46:G49)</f>
        <v>100</v>
      </c>
      <c r="I45" s="466"/>
      <c r="J45" s="422"/>
      <c r="K45" s="472">
        <v>45293.0</v>
      </c>
      <c r="L45" s="473">
        <f>(E77/(23114*'11-01-24'!$M45))*100</f>
        <v>81.72618927</v>
      </c>
      <c r="M45" s="473">
        <v>4.18</v>
      </c>
      <c r="N45" s="474">
        <v>78.5</v>
      </c>
    </row>
    <row r="46" ht="20.25" customHeight="1">
      <c r="C46" s="457" t="s">
        <v>228</v>
      </c>
      <c r="D46" s="478" t="s">
        <v>229</v>
      </c>
      <c r="E46" s="60"/>
      <c r="F46" s="458">
        <v>98.86</v>
      </c>
      <c r="G46" s="438">
        <v>100.0</v>
      </c>
      <c r="H46" s="459" t="s">
        <v>209</v>
      </c>
      <c r="I46" s="440">
        <v>81.08</v>
      </c>
      <c r="J46" s="422"/>
      <c r="K46" s="472">
        <v>45294.0</v>
      </c>
      <c r="L46" s="473">
        <f>(E78/(23114*'11-01-24'!$M46))*100</f>
        <v>77.4152893</v>
      </c>
      <c r="M46" s="474">
        <v>6.26</v>
      </c>
      <c r="N46" s="474">
        <v>78.5</v>
      </c>
    </row>
    <row r="47" ht="24.0" customHeight="1">
      <c r="C47" s="441"/>
      <c r="D47" s="436" t="s">
        <v>230</v>
      </c>
      <c r="E47" s="199"/>
      <c r="F47" s="446">
        <v>98.86</v>
      </c>
      <c r="G47" s="438">
        <v>100.0</v>
      </c>
      <c r="H47" s="443"/>
      <c r="I47" s="444">
        <v>81.7</v>
      </c>
      <c r="J47" s="422"/>
      <c r="K47" s="472">
        <v>45295.0</v>
      </c>
      <c r="L47" s="473">
        <f>(E79/(23114*'11-01-24'!$M47))*100</f>
        <v>77.28568227</v>
      </c>
      <c r="M47" s="473">
        <v>6.19</v>
      </c>
      <c r="N47" s="474">
        <v>78.5</v>
      </c>
    </row>
    <row r="48" ht="24.0" customHeight="1">
      <c r="C48" s="441"/>
      <c r="D48" s="436" t="s">
        <v>231</v>
      </c>
      <c r="E48" s="199"/>
      <c r="F48" s="442">
        <v>98.86</v>
      </c>
      <c r="G48" s="438">
        <v>100.0</v>
      </c>
      <c r="H48" s="443"/>
      <c r="I48" s="444">
        <v>79.91</v>
      </c>
      <c r="J48" s="422"/>
      <c r="K48" s="472">
        <v>45296.0</v>
      </c>
      <c r="L48" s="473">
        <f>(E80/(23114*'11-01-24'!$M48))*100</f>
        <v>77.02333912</v>
      </c>
      <c r="M48" s="473">
        <v>5.67</v>
      </c>
      <c r="N48" s="474">
        <v>78.5</v>
      </c>
    </row>
    <row r="49" ht="22.5" customHeight="1">
      <c r="C49" s="441"/>
      <c r="D49" s="460" t="s">
        <v>232</v>
      </c>
      <c r="E49" s="55"/>
      <c r="F49" s="479">
        <v>97.75</v>
      </c>
      <c r="G49" s="438">
        <v>100.0</v>
      </c>
      <c r="H49" s="451"/>
      <c r="I49" s="452">
        <v>81.52</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f>(E82/(23114*'11-01-24'!$M50))*100</f>
        <v>76.83089117</v>
      </c>
      <c r="M50" s="473">
        <v>6.27</v>
      </c>
      <c r="N50" s="474">
        <v>78.5</v>
      </c>
    </row>
    <row r="51" ht="23.25" customHeight="1">
      <c r="C51" s="481" t="s">
        <v>233</v>
      </c>
      <c r="D51" s="482" t="s">
        <v>234</v>
      </c>
      <c r="E51" s="199"/>
      <c r="F51" s="483">
        <v>98.86</v>
      </c>
      <c r="G51" s="438">
        <v>100.0</v>
      </c>
      <c r="H51" s="459" t="s">
        <v>209</v>
      </c>
      <c r="I51" s="440">
        <v>82.14</v>
      </c>
      <c r="J51" s="422"/>
      <c r="K51" s="472">
        <v>45299.0</v>
      </c>
      <c r="L51" s="473">
        <v>77.285682274679</v>
      </c>
      <c r="M51" s="473">
        <v>5.41</v>
      </c>
      <c r="N51" s="474">
        <v>78.5</v>
      </c>
    </row>
    <row r="52" ht="25.5" customHeight="1">
      <c r="C52" s="441"/>
      <c r="D52" s="482" t="s">
        <v>235</v>
      </c>
      <c r="E52" s="199"/>
      <c r="F52" s="484">
        <v>98.86</v>
      </c>
      <c r="G52" s="438">
        <v>100.0</v>
      </c>
      <c r="H52" s="443"/>
      <c r="I52" s="444">
        <v>82.9</v>
      </c>
      <c r="J52" s="422"/>
      <c r="K52" s="472">
        <v>45300.0</v>
      </c>
      <c r="L52" s="473">
        <f>(E84/(23114*'11-01-24'!$M52))*100</f>
        <v>75.67552508</v>
      </c>
      <c r="M52" s="473">
        <v>6.46</v>
      </c>
      <c r="N52" s="474">
        <v>78.5</v>
      </c>
    </row>
    <row r="53" ht="23.25" customHeight="1">
      <c r="B53" s="485"/>
      <c r="C53" s="441"/>
      <c r="D53" s="482" t="s">
        <v>236</v>
      </c>
      <c r="E53" s="199"/>
      <c r="F53" s="486">
        <v>98.86</v>
      </c>
      <c r="G53" s="438">
        <v>100.0</v>
      </c>
      <c r="H53" s="443"/>
      <c r="I53" s="444">
        <v>82.22</v>
      </c>
      <c r="J53" s="422"/>
      <c r="K53" s="472">
        <v>45301.0</v>
      </c>
      <c r="L53" s="473">
        <v>77.285682274679</v>
      </c>
      <c r="M53" s="473">
        <v>5.76</v>
      </c>
      <c r="N53" s="474">
        <v>78.5</v>
      </c>
    </row>
    <row r="54" ht="26.25" customHeight="1">
      <c r="C54" s="448"/>
      <c r="D54" s="482" t="s">
        <v>237</v>
      </c>
      <c r="E54" s="199"/>
      <c r="F54" s="487">
        <v>98.86</v>
      </c>
      <c r="G54" s="450">
        <v>100.0</v>
      </c>
      <c r="H54" s="451"/>
      <c r="I54" s="444">
        <v>82.5</v>
      </c>
      <c r="J54" s="422"/>
      <c r="K54" s="472">
        <v>45302.0</v>
      </c>
      <c r="L54" s="473">
        <f>(E86/(23114*'11-01-24'!$M54))*100</f>
        <v>80.03739511</v>
      </c>
      <c r="M54" s="473">
        <v>6.39</v>
      </c>
      <c r="N54" s="474">
        <v>78.5</v>
      </c>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609" t="s">
        <v>350</v>
      </c>
      <c r="J56" s="422"/>
      <c r="K56" s="472">
        <v>45304.0</v>
      </c>
      <c r="L56" s="473"/>
      <c r="M56" s="473"/>
      <c r="N56" s="474"/>
    </row>
    <row r="57" ht="20.25" customHeight="1">
      <c r="C57" s="441"/>
      <c r="D57" s="436" t="s">
        <v>240</v>
      </c>
      <c r="E57" s="199"/>
      <c r="F57" s="446">
        <v>97.87</v>
      </c>
      <c r="G57" s="438">
        <v>100.0</v>
      </c>
      <c r="H57" s="443"/>
      <c r="I57" s="610" t="s">
        <v>351</v>
      </c>
      <c r="J57" s="422"/>
      <c r="K57" s="472">
        <v>45305.0</v>
      </c>
      <c r="L57" s="473"/>
      <c r="M57" s="473"/>
      <c r="N57" s="474"/>
    </row>
    <row r="58" ht="20.25" customHeight="1">
      <c r="C58" s="441"/>
      <c r="D58" s="436" t="s">
        <v>241</v>
      </c>
      <c r="E58" s="199"/>
      <c r="F58" s="442">
        <v>97.87</v>
      </c>
      <c r="G58" s="438">
        <v>100.0</v>
      </c>
      <c r="H58" s="443"/>
      <c r="I58" s="610" t="s">
        <v>352</v>
      </c>
      <c r="J58" s="422"/>
      <c r="K58" s="472">
        <v>45306.0</v>
      </c>
      <c r="L58" s="473"/>
      <c r="M58" s="473"/>
      <c r="N58" s="474"/>
    </row>
    <row r="59" ht="23.25" customHeight="1">
      <c r="A59" s="491"/>
      <c r="C59" s="441"/>
      <c r="D59" s="436" t="s">
        <v>242</v>
      </c>
      <c r="E59" s="199"/>
      <c r="F59" s="492">
        <v>98.94</v>
      </c>
      <c r="G59" s="450">
        <v>100.0</v>
      </c>
      <c r="H59" s="451"/>
      <c r="I59" s="611" t="s">
        <v>353</v>
      </c>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84.08</v>
      </c>
      <c r="J61" s="422"/>
      <c r="K61" s="472">
        <v>45309.0</v>
      </c>
      <c r="L61" s="473"/>
      <c r="M61" s="473"/>
      <c r="N61" s="474"/>
    </row>
    <row r="62" ht="20.25" customHeight="1">
      <c r="C62" s="441"/>
      <c r="D62" s="436" t="s">
        <v>245</v>
      </c>
      <c r="E62" s="199"/>
      <c r="F62" s="442">
        <v>97.7</v>
      </c>
      <c r="G62" s="438">
        <v>100.0</v>
      </c>
      <c r="H62" s="443"/>
      <c r="I62" s="444">
        <v>86.66</v>
      </c>
      <c r="J62" s="422"/>
      <c r="K62" s="472">
        <v>45310.0</v>
      </c>
      <c r="L62" s="473"/>
      <c r="M62" s="473"/>
      <c r="N62" s="474"/>
    </row>
    <row r="63" ht="21.75" customHeight="1">
      <c r="C63" s="441"/>
      <c r="D63" s="436" t="s">
        <v>246</v>
      </c>
      <c r="E63" s="199"/>
      <c r="F63" s="446">
        <v>96.59</v>
      </c>
      <c r="G63" s="438">
        <v>100.0</v>
      </c>
      <c r="H63" s="443"/>
      <c r="I63" s="444">
        <v>84.83</v>
      </c>
      <c r="J63" s="422"/>
      <c r="K63" s="472">
        <v>45311.0</v>
      </c>
      <c r="L63" s="473"/>
      <c r="M63" s="473"/>
      <c r="N63" s="474"/>
      <c r="P63" s="194">
        <v>2.0</v>
      </c>
    </row>
    <row r="64" ht="21.0" customHeight="1">
      <c r="C64" s="441"/>
      <c r="D64" s="460" t="s">
        <v>247</v>
      </c>
      <c r="E64" s="55"/>
      <c r="F64" s="449">
        <v>96.59</v>
      </c>
      <c r="G64" s="450">
        <v>100.0</v>
      </c>
      <c r="H64" s="451"/>
      <c r="I64" s="452">
        <v>85.09</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84.04</v>
      </c>
      <c r="J66" s="422"/>
      <c r="K66" s="472">
        <v>45314.0</v>
      </c>
      <c r="L66" s="473"/>
      <c r="M66" s="473"/>
      <c r="N66" s="474"/>
      <c r="P66" s="496"/>
    </row>
    <row r="67" ht="24.75" customHeight="1">
      <c r="C67" s="441"/>
      <c r="D67" s="436" t="s">
        <v>250</v>
      </c>
      <c r="E67" s="199"/>
      <c r="F67" s="497">
        <v>96.55</v>
      </c>
      <c r="G67" s="438">
        <v>100.0</v>
      </c>
      <c r="H67" s="443"/>
      <c r="I67" s="444">
        <v>82.14</v>
      </c>
      <c r="J67" s="422"/>
      <c r="K67" s="472">
        <v>45315.0</v>
      </c>
      <c r="L67" s="473"/>
      <c r="M67" s="473"/>
      <c r="N67" s="474"/>
      <c r="O67" s="187"/>
    </row>
    <row r="68" ht="27.75" customHeight="1">
      <c r="C68" s="441"/>
      <c r="D68" s="436" t="s">
        <v>251</v>
      </c>
      <c r="E68" s="199"/>
      <c r="F68" s="442">
        <v>98.85</v>
      </c>
      <c r="G68" s="438">
        <v>100.0</v>
      </c>
      <c r="H68" s="443"/>
      <c r="I68" s="444">
        <v>81.74</v>
      </c>
      <c r="J68" s="422"/>
      <c r="K68" s="472">
        <v>45316.0</v>
      </c>
      <c r="L68" s="473"/>
      <c r="M68" s="473"/>
      <c r="N68" s="474"/>
    </row>
    <row r="69" ht="21.75" customHeight="1">
      <c r="C69" s="448"/>
      <c r="D69" s="436" t="s">
        <v>252</v>
      </c>
      <c r="E69" s="199"/>
      <c r="F69" s="479">
        <v>98.85</v>
      </c>
      <c r="G69" s="498">
        <v>100.0</v>
      </c>
      <c r="H69" s="499"/>
      <c r="I69" s="500">
        <v>81.99</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81.89857143</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v>238.88</v>
      </c>
      <c r="D85" s="524">
        <v>5.76</v>
      </c>
      <c r="E85" s="535">
        <v>110509.0</v>
      </c>
      <c r="G85" s="526">
        <v>63.31</v>
      </c>
      <c r="H85" s="536">
        <v>141.759</v>
      </c>
      <c r="I85" s="528">
        <v>7138.95</v>
      </c>
      <c r="J85" s="533"/>
    </row>
    <row r="86" ht="15.75" customHeight="1">
      <c r="B86" s="518">
        <v>45302.0</v>
      </c>
      <c r="C86" s="529">
        <v>265.2</v>
      </c>
      <c r="D86" s="529">
        <v>6.39</v>
      </c>
      <c r="E86" s="530">
        <v>118214.0</v>
      </c>
      <c r="G86" s="526">
        <v>72.626</v>
      </c>
      <c r="H86" s="531">
        <v>152.955</v>
      </c>
      <c r="I86" s="528">
        <v>7702.8</v>
      </c>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244.2990909</v>
      </c>
      <c r="D107" s="544">
        <f t="shared" si="1"/>
        <v>5.898181818</v>
      </c>
      <c r="E107" s="545">
        <f>SUM(E76:E105)</f>
        <v>1169271</v>
      </c>
      <c r="F107" s="546"/>
      <c r="G107" s="544">
        <f t="shared" ref="G107:I107" si="2">SUM(G76:G106)</f>
        <v>728.194</v>
      </c>
      <c r="H107" s="544">
        <f t="shared" si="2"/>
        <v>1542.048</v>
      </c>
      <c r="I107" s="544">
        <f t="shared" si="2"/>
        <v>77657.37</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362</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v>5.76</v>
      </c>
      <c r="F121" s="573"/>
      <c r="G121" s="567">
        <v>83.18</v>
      </c>
      <c r="H121" s="569">
        <v>110509.0</v>
      </c>
    </row>
    <row r="122" ht="15.75" customHeight="1">
      <c r="A122" s="518">
        <v>44937.0</v>
      </c>
      <c r="B122" s="570">
        <v>6.728</v>
      </c>
      <c r="C122" s="571">
        <v>68.108</v>
      </c>
      <c r="D122" s="579">
        <v>105480.0</v>
      </c>
      <c r="E122" s="560">
        <v>6.39</v>
      </c>
      <c r="F122" s="573"/>
      <c r="G122" s="562">
        <v>80.18</v>
      </c>
      <c r="H122" s="577">
        <v>118214.0</v>
      </c>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6.61</v>
      </c>
      <c r="F143" s="598"/>
      <c r="G143" s="597">
        <f>AVERAGE(G112:G141)</f>
        <v>78.44454545</v>
      </c>
      <c r="H143" s="599">
        <f>SUM(H112:H141)</f>
        <v>1169271</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29"/>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363</v>
      </c>
      <c r="H11" s="65"/>
      <c r="I11" s="66"/>
      <c r="K11" s="194" t="s">
        <v>181</v>
      </c>
      <c r="S11" s="381" t="s">
        <v>182</v>
      </c>
      <c r="T11" s="198"/>
      <c r="U11" s="199"/>
      <c r="V11" s="375">
        <v>0.0</v>
      </c>
      <c r="W11" s="187"/>
      <c r="X11" s="305"/>
    </row>
    <row r="12" ht="30.0" customHeight="1">
      <c r="B12" s="382">
        <v>0.3333333333333333</v>
      </c>
      <c r="C12" s="377">
        <v>10.36</v>
      </c>
      <c r="D12" s="388">
        <v>2.29</v>
      </c>
      <c r="E12" s="377">
        <v>57.0</v>
      </c>
      <c r="G12" s="75"/>
      <c r="I12" s="76"/>
      <c r="S12" s="383" t="s">
        <v>183</v>
      </c>
      <c r="T12" s="199"/>
      <c r="U12" s="384"/>
      <c r="V12" s="385">
        <v>1.0</v>
      </c>
      <c r="W12" s="187"/>
      <c r="X12" s="305"/>
      <c r="Y12" s="386"/>
    </row>
    <row r="13" ht="30.0" customHeight="1">
      <c r="B13" s="382">
        <v>0.375</v>
      </c>
      <c r="C13" s="387">
        <v>146.88</v>
      </c>
      <c r="D13" s="388">
        <v>2035.63</v>
      </c>
      <c r="E13" s="377">
        <v>2053.0</v>
      </c>
      <c r="G13" s="67"/>
      <c r="H13" s="68"/>
      <c r="I13" s="69"/>
      <c r="S13" s="389" t="s">
        <v>184</v>
      </c>
      <c r="T13" s="373"/>
      <c r="U13" s="390" t="s">
        <v>185</v>
      </c>
      <c r="V13" s="391">
        <v>0.3159722222222222</v>
      </c>
      <c r="X13" s="362"/>
      <c r="Y13" s="386"/>
    </row>
    <row r="14" ht="30.0" customHeight="1">
      <c r="B14" s="382">
        <v>0.4166666666666667</v>
      </c>
      <c r="C14" s="377">
        <v>388.89</v>
      </c>
      <c r="D14" s="378">
        <v>6225.98</v>
      </c>
      <c r="E14" s="377">
        <v>6248.0</v>
      </c>
      <c r="G14" s="380" t="s">
        <v>364</v>
      </c>
      <c r="H14" s="65"/>
      <c r="I14" s="66"/>
      <c r="S14" s="389" t="s">
        <v>187</v>
      </c>
      <c r="T14" s="392"/>
      <c r="U14" s="393" t="s">
        <v>185</v>
      </c>
      <c r="V14" s="391">
        <v>0.7708333333333334</v>
      </c>
      <c r="X14" s="362"/>
      <c r="Y14" s="386"/>
    </row>
    <row r="15" ht="30.0" customHeight="1">
      <c r="B15" s="382">
        <v>0.4583333333333333</v>
      </c>
      <c r="C15" s="377">
        <v>603.52</v>
      </c>
      <c r="D15" s="378">
        <v>10258.13</v>
      </c>
      <c r="E15" s="387">
        <v>10283.0</v>
      </c>
      <c r="G15" s="75"/>
      <c r="I15" s="76"/>
      <c r="S15" s="389" t="s">
        <v>188</v>
      </c>
      <c r="T15" s="392"/>
      <c r="U15" s="390" t="s">
        <v>185</v>
      </c>
      <c r="V15" s="391">
        <f>V14-V13</f>
        <v>0.4548611111</v>
      </c>
      <c r="W15" s="187"/>
      <c r="Y15" s="386"/>
    </row>
    <row r="16" ht="30.0" customHeight="1">
      <c r="B16" s="382">
        <v>0.5</v>
      </c>
      <c r="C16" s="387">
        <v>716.7</v>
      </c>
      <c r="D16" s="388">
        <v>12736.18</v>
      </c>
      <c r="E16" s="377">
        <v>12749.0</v>
      </c>
      <c r="G16" s="67"/>
      <c r="H16" s="68"/>
      <c r="I16" s="69"/>
      <c r="K16" s="194" t="s">
        <v>189</v>
      </c>
      <c r="S16" s="389" t="s">
        <v>190</v>
      </c>
      <c r="T16" s="373"/>
      <c r="U16" s="390" t="s">
        <v>185</v>
      </c>
      <c r="V16" s="391">
        <v>0.0</v>
      </c>
      <c r="X16" s="362"/>
      <c r="Y16" s="362"/>
    </row>
    <row r="17" ht="30.75" customHeight="1">
      <c r="B17" s="382">
        <v>0.5416666666666666</v>
      </c>
      <c r="C17" s="377">
        <v>609.19</v>
      </c>
      <c r="D17" s="378">
        <v>11451.16</v>
      </c>
      <c r="E17" s="377">
        <v>11473.0</v>
      </c>
      <c r="G17" s="394" t="s">
        <v>365</v>
      </c>
      <c r="H17" s="65"/>
      <c r="I17" s="66"/>
      <c r="S17" s="395" t="s">
        <v>366</v>
      </c>
      <c r="T17" s="396"/>
      <c r="U17" s="395"/>
      <c r="V17" s="397">
        <v>1.31883825E8</v>
      </c>
      <c r="W17" s="386"/>
      <c r="X17" s="362"/>
      <c r="Y17" s="386"/>
    </row>
    <row r="18" ht="30.0" customHeight="1">
      <c r="B18" s="382">
        <v>0.5833333333333334</v>
      </c>
      <c r="C18" s="377">
        <v>787.72</v>
      </c>
      <c r="D18" s="378">
        <v>14826.21</v>
      </c>
      <c r="E18" s="377">
        <v>14847.0</v>
      </c>
      <c r="G18" s="75"/>
      <c r="I18" s="76"/>
      <c r="S18" s="395" t="s">
        <v>367</v>
      </c>
      <c r="T18" s="396"/>
      <c r="U18" s="395"/>
      <c r="V18" s="397">
        <f>E26+V17</f>
        <v>131970764</v>
      </c>
    </row>
    <row r="19" ht="30.75" customHeight="1">
      <c r="B19" s="382">
        <v>0.625</v>
      </c>
      <c r="C19" s="377">
        <v>581.02</v>
      </c>
      <c r="D19" s="378">
        <v>11431.55</v>
      </c>
      <c r="E19" s="387">
        <v>11451.0</v>
      </c>
      <c r="G19" s="67"/>
      <c r="H19" s="68"/>
      <c r="I19" s="69"/>
      <c r="S19" s="398" t="s">
        <v>194</v>
      </c>
      <c r="T19" s="198"/>
      <c r="U19" s="399"/>
      <c r="V19" s="400">
        <f>E26</f>
        <v>86939</v>
      </c>
    </row>
    <row r="20" ht="29.25" customHeight="1">
      <c r="B20" s="382">
        <v>0.6666666666666666</v>
      </c>
      <c r="C20" s="387">
        <v>495.46</v>
      </c>
      <c r="D20" s="388">
        <v>10337.66</v>
      </c>
      <c r="E20" s="387">
        <v>10358.0</v>
      </c>
      <c r="G20" s="394" t="s">
        <v>368</v>
      </c>
      <c r="H20" s="65"/>
      <c r="I20" s="66"/>
      <c r="V20" s="165"/>
      <c r="W20" s="187"/>
    </row>
    <row r="21" ht="33.0" customHeight="1">
      <c r="B21" s="382">
        <v>0.7083333333333334</v>
      </c>
      <c r="C21" s="387">
        <v>251.78</v>
      </c>
      <c r="D21" s="388">
        <v>5276.34</v>
      </c>
      <c r="E21" s="377">
        <v>5300.0</v>
      </c>
      <c r="G21" s="75"/>
      <c r="I21" s="76"/>
      <c r="Y21" s="386"/>
    </row>
    <row r="22" ht="29.25" customHeight="1">
      <c r="B22" s="382">
        <v>0.75</v>
      </c>
      <c r="C22" s="377">
        <v>94.39</v>
      </c>
      <c r="D22" s="378">
        <v>1753.4</v>
      </c>
      <c r="E22" s="377">
        <v>1771.0</v>
      </c>
      <c r="G22" s="67"/>
      <c r="H22" s="68"/>
      <c r="I22" s="69"/>
      <c r="K22" s="401"/>
      <c r="L22" s="402"/>
      <c r="M22" s="402"/>
      <c r="U22" s="403" t="s">
        <v>196</v>
      </c>
    </row>
    <row r="23" ht="29.25" customHeight="1">
      <c r="B23" s="404">
        <v>0.7916666666666666</v>
      </c>
      <c r="C23" s="377">
        <v>23.04</v>
      </c>
      <c r="D23" s="378">
        <v>296.36</v>
      </c>
      <c r="E23" s="387">
        <v>349.0</v>
      </c>
      <c r="G23" s="405" t="s">
        <v>369</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86939</v>
      </c>
      <c r="G26" s="414"/>
      <c r="H26" s="65"/>
      <c r="I26" s="415"/>
      <c r="T26" s="407"/>
      <c r="U26" s="407"/>
    </row>
    <row r="27" ht="36.0" customHeight="1">
      <c r="A27" s="194" t="s">
        <v>199</v>
      </c>
      <c r="B27" s="416">
        <v>0.5659722222222222</v>
      </c>
      <c r="C27" s="417">
        <v>886.55</v>
      </c>
      <c r="D27" s="417">
        <v>16613.8</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80.33</v>
      </c>
      <c r="J31" s="422"/>
      <c r="T31" s="62"/>
    </row>
    <row r="32" ht="22.5" customHeight="1">
      <c r="B32" s="165"/>
      <c r="C32" s="441"/>
      <c r="D32" s="436" t="s">
        <v>210</v>
      </c>
      <c r="E32" s="199"/>
      <c r="F32" s="442">
        <v>97.87</v>
      </c>
      <c r="G32" s="438">
        <v>100.0</v>
      </c>
      <c r="H32" s="443"/>
      <c r="I32" s="444">
        <v>80.44</v>
      </c>
      <c r="J32" s="422"/>
    </row>
    <row r="33" ht="24.75" customHeight="1">
      <c r="B33" s="445"/>
      <c r="C33" s="441"/>
      <c r="D33" s="436" t="s">
        <v>211</v>
      </c>
      <c r="E33" s="199"/>
      <c r="F33" s="446">
        <v>97.87</v>
      </c>
      <c r="G33" s="438">
        <v>100.0</v>
      </c>
      <c r="H33" s="443"/>
      <c r="I33" s="444">
        <v>80.36</v>
      </c>
      <c r="J33" s="422"/>
    </row>
    <row r="34" ht="26.25" customHeight="1">
      <c r="A34" s="447"/>
      <c r="C34" s="448"/>
      <c r="D34" s="436" t="s">
        <v>212</v>
      </c>
      <c r="E34" s="199"/>
      <c r="F34" s="449">
        <v>98.94</v>
      </c>
      <c r="G34" s="450">
        <v>100.0</v>
      </c>
      <c r="H34" s="451"/>
      <c r="I34" s="452">
        <v>76.7</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81.03</v>
      </c>
      <c r="J36" s="422"/>
    </row>
    <row r="37" ht="19.5" customHeight="1">
      <c r="A37" s="305"/>
      <c r="C37" s="441"/>
      <c r="D37" s="436" t="s">
        <v>215</v>
      </c>
      <c r="E37" s="199"/>
      <c r="F37" s="446">
        <v>97.87</v>
      </c>
      <c r="G37" s="438">
        <v>100.0</v>
      </c>
      <c r="H37" s="443"/>
      <c r="I37" s="444">
        <v>81.76</v>
      </c>
      <c r="J37" s="422"/>
    </row>
    <row r="38" ht="21.75" customHeight="1">
      <c r="C38" s="441"/>
      <c r="D38" s="436" t="s">
        <v>216</v>
      </c>
      <c r="E38" s="199"/>
      <c r="F38" s="442">
        <v>97.87</v>
      </c>
      <c r="G38" s="438">
        <v>100.0</v>
      </c>
      <c r="H38" s="443"/>
      <c r="I38" s="444">
        <v>81.27</v>
      </c>
      <c r="J38" s="422"/>
    </row>
    <row r="39" ht="22.5" customHeight="1">
      <c r="C39" s="441"/>
      <c r="D39" s="460" t="s">
        <v>217</v>
      </c>
      <c r="E39" s="55"/>
      <c r="F39" s="461">
        <v>98.94</v>
      </c>
      <c r="G39" s="438">
        <v>100.0</v>
      </c>
      <c r="H39" s="451"/>
      <c r="I39" s="452">
        <v>81.92</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82.52</v>
      </c>
      <c r="J41" s="422"/>
      <c r="O41" s="187"/>
    </row>
    <row r="42" ht="24.75" customHeight="1">
      <c r="C42" s="441"/>
      <c r="D42" s="436" t="s">
        <v>220</v>
      </c>
      <c r="E42" s="199"/>
      <c r="F42" s="442">
        <v>91.57</v>
      </c>
      <c r="G42" s="438">
        <v>100.0</v>
      </c>
      <c r="H42" s="443"/>
      <c r="I42" s="444">
        <v>83.78</v>
      </c>
      <c r="J42" s="422"/>
      <c r="K42" s="467" t="s">
        <v>33</v>
      </c>
      <c r="L42" s="468" t="s">
        <v>221</v>
      </c>
      <c r="M42" s="468" t="s">
        <v>222</v>
      </c>
      <c r="N42" s="469" t="s">
        <v>223</v>
      </c>
    </row>
    <row r="43" ht="21.0" customHeight="1">
      <c r="C43" s="441"/>
      <c r="D43" s="436" t="s">
        <v>224</v>
      </c>
      <c r="E43" s="199"/>
      <c r="F43" s="446">
        <v>98.8</v>
      </c>
      <c r="G43" s="438">
        <v>100.0</v>
      </c>
      <c r="H43" s="443"/>
      <c r="I43" s="444">
        <v>82.33</v>
      </c>
      <c r="J43" s="422"/>
      <c r="K43" s="470">
        <v>45292.0</v>
      </c>
      <c r="L43" s="471" t="s">
        <v>225</v>
      </c>
      <c r="M43" s="471" t="s">
        <v>222</v>
      </c>
      <c r="N43" s="471" t="s">
        <v>226</v>
      </c>
      <c r="Q43" s="187"/>
    </row>
    <row r="44" ht="21.75" customHeight="1">
      <c r="B44" s="445"/>
      <c r="C44" s="441"/>
      <c r="D44" s="460" t="s">
        <v>227</v>
      </c>
      <c r="E44" s="55"/>
      <c r="F44" s="449">
        <v>100.0</v>
      </c>
      <c r="G44" s="438">
        <v>100.0</v>
      </c>
      <c r="H44" s="451"/>
      <c r="I44" s="452">
        <v>82.95</v>
      </c>
      <c r="J44" s="422"/>
      <c r="K44" s="472">
        <v>45292.0</v>
      </c>
      <c r="L44" s="473">
        <f>(E76/(23114*'12-01-24'!$M44))*100</f>
        <v>75.91125188</v>
      </c>
      <c r="M44" s="473">
        <v>5.68</v>
      </c>
      <c r="N44" s="474">
        <v>78.5</v>
      </c>
    </row>
    <row r="45" ht="24.0" customHeight="1">
      <c r="C45" s="453"/>
      <c r="D45" s="475"/>
      <c r="E45" s="476"/>
      <c r="F45" s="477"/>
      <c r="G45" s="456"/>
      <c r="H45" s="433">
        <f>AVERAGE(G46:G49)</f>
        <v>100</v>
      </c>
      <c r="I45" s="466"/>
      <c r="J45" s="422"/>
      <c r="K45" s="472">
        <v>45293.0</v>
      </c>
      <c r="L45" s="473">
        <f>(E77/(23114*'12-01-24'!$M45))*100</f>
        <v>81.72618927</v>
      </c>
      <c r="M45" s="473">
        <v>4.18</v>
      </c>
      <c r="N45" s="474">
        <v>78.5</v>
      </c>
    </row>
    <row r="46" ht="20.25" customHeight="1">
      <c r="C46" s="457" t="s">
        <v>228</v>
      </c>
      <c r="D46" s="478" t="s">
        <v>229</v>
      </c>
      <c r="E46" s="60"/>
      <c r="F46" s="458">
        <v>98.86</v>
      </c>
      <c r="G46" s="438">
        <v>100.0</v>
      </c>
      <c r="H46" s="459" t="s">
        <v>209</v>
      </c>
      <c r="I46" s="440">
        <v>81.21</v>
      </c>
      <c r="J46" s="422"/>
      <c r="K46" s="472">
        <v>45294.0</v>
      </c>
      <c r="L46" s="473">
        <f>(E78/(23114*'12-01-24'!$M46))*100</f>
        <v>77.4152893</v>
      </c>
      <c r="M46" s="474">
        <v>6.26</v>
      </c>
      <c r="N46" s="474">
        <v>78.5</v>
      </c>
    </row>
    <row r="47" ht="24.0" customHeight="1">
      <c r="C47" s="441"/>
      <c r="D47" s="436" t="s">
        <v>230</v>
      </c>
      <c r="E47" s="199"/>
      <c r="F47" s="446">
        <v>98.86</v>
      </c>
      <c r="G47" s="438">
        <v>100.0</v>
      </c>
      <c r="H47" s="443"/>
      <c r="I47" s="444">
        <v>81.97</v>
      </c>
      <c r="J47" s="422"/>
      <c r="K47" s="472">
        <v>45295.0</v>
      </c>
      <c r="L47" s="473">
        <f>(E79/(23114*'12-01-24'!$M47))*100</f>
        <v>77.28568227</v>
      </c>
      <c r="M47" s="473">
        <v>6.19</v>
      </c>
      <c r="N47" s="474">
        <v>78.5</v>
      </c>
    </row>
    <row r="48" ht="24.0" customHeight="1">
      <c r="C48" s="441"/>
      <c r="D48" s="436" t="s">
        <v>231</v>
      </c>
      <c r="E48" s="199"/>
      <c r="F48" s="442">
        <v>98.86</v>
      </c>
      <c r="G48" s="438">
        <v>100.0</v>
      </c>
      <c r="H48" s="443"/>
      <c r="I48" s="444">
        <v>80.19</v>
      </c>
      <c r="J48" s="422"/>
      <c r="K48" s="472">
        <v>45296.0</v>
      </c>
      <c r="L48" s="473">
        <f>(E80/(23114*'12-01-24'!$M48))*100</f>
        <v>77.02333912</v>
      </c>
      <c r="M48" s="473">
        <v>5.67</v>
      </c>
      <c r="N48" s="474">
        <v>78.5</v>
      </c>
    </row>
    <row r="49" ht="22.5" customHeight="1">
      <c r="C49" s="441"/>
      <c r="D49" s="460" t="s">
        <v>232</v>
      </c>
      <c r="E49" s="55"/>
      <c r="F49" s="479">
        <v>97.75</v>
      </c>
      <c r="G49" s="438">
        <v>100.0</v>
      </c>
      <c r="H49" s="451"/>
      <c r="I49" s="452">
        <v>82.21</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f>(E82/(23114*'12-01-24'!$M50))*100</f>
        <v>76.83089117</v>
      </c>
      <c r="M50" s="473">
        <v>6.27</v>
      </c>
      <c r="N50" s="474">
        <v>78.5</v>
      </c>
    </row>
    <row r="51" ht="23.25" customHeight="1">
      <c r="C51" s="481" t="s">
        <v>233</v>
      </c>
      <c r="D51" s="482" t="s">
        <v>234</v>
      </c>
      <c r="E51" s="199"/>
      <c r="F51" s="483">
        <v>98.86</v>
      </c>
      <c r="G51" s="438">
        <v>100.0</v>
      </c>
      <c r="H51" s="459" t="s">
        <v>209</v>
      </c>
      <c r="I51" s="440">
        <v>82.58</v>
      </c>
      <c r="J51" s="422"/>
      <c r="K51" s="472">
        <v>45299.0</v>
      </c>
      <c r="L51" s="473">
        <v>77.285682274679</v>
      </c>
      <c r="M51" s="473">
        <v>5.41</v>
      </c>
      <c r="N51" s="474">
        <v>78.5</v>
      </c>
    </row>
    <row r="52" ht="25.5" customHeight="1">
      <c r="C52" s="441"/>
      <c r="D52" s="482" t="s">
        <v>235</v>
      </c>
      <c r="E52" s="199"/>
      <c r="F52" s="484">
        <v>98.86</v>
      </c>
      <c r="G52" s="438">
        <v>100.0</v>
      </c>
      <c r="H52" s="443"/>
      <c r="I52" s="444">
        <v>83.5</v>
      </c>
      <c r="J52" s="422"/>
      <c r="K52" s="472">
        <v>45300.0</v>
      </c>
      <c r="L52" s="473">
        <f>(E84/(23114*'12-01-24'!$M52))*100</f>
        <v>75.67552508</v>
      </c>
      <c r="M52" s="473">
        <v>6.46</v>
      </c>
      <c r="N52" s="474">
        <v>78.5</v>
      </c>
    </row>
    <row r="53" ht="23.25" customHeight="1">
      <c r="B53" s="485"/>
      <c r="C53" s="441"/>
      <c r="D53" s="482" t="s">
        <v>236</v>
      </c>
      <c r="E53" s="199"/>
      <c r="F53" s="486">
        <v>98.86</v>
      </c>
      <c r="G53" s="438">
        <v>100.0</v>
      </c>
      <c r="H53" s="443"/>
      <c r="I53" s="444">
        <v>82.71</v>
      </c>
      <c r="J53" s="422"/>
      <c r="K53" s="472">
        <v>45301.0</v>
      </c>
      <c r="L53" s="473">
        <v>77.285682274679</v>
      </c>
      <c r="M53" s="473">
        <v>5.76</v>
      </c>
      <c r="N53" s="474">
        <v>78.5</v>
      </c>
    </row>
    <row r="54" ht="26.25" customHeight="1">
      <c r="C54" s="448"/>
      <c r="D54" s="482" t="s">
        <v>237</v>
      </c>
      <c r="E54" s="199"/>
      <c r="F54" s="487">
        <v>98.86</v>
      </c>
      <c r="G54" s="450">
        <v>100.0</v>
      </c>
      <c r="H54" s="451"/>
      <c r="I54" s="444">
        <v>82.95</v>
      </c>
      <c r="J54" s="422"/>
      <c r="K54" s="472">
        <v>45302.0</v>
      </c>
      <c r="L54" s="473">
        <f>(E86/(23114*'12-01-24'!$M54))*100</f>
        <v>80.03739511</v>
      </c>
      <c r="M54" s="473">
        <v>6.39</v>
      </c>
      <c r="N54" s="474">
        <v>78.5</v>
      </c>
    </row>
    <row r="55" ht="24.0" customHeight="1">
      <c r="C55" s="453"/>
      <c r="D55" s="488"/>
      <c r="E55" s="489"/>
      <c r="F55" s="490"/>
      <c r="G55" s="456"/>
      <c r="H55" s="433">
        <f>AVERAGE(G56:G59)</f>
        <v>100</v>
      </c>
      <c r="I55" s="466"/>
      <c r="J55" s="422"/>
      <c r="K55" s="472">
        <v>45303.0</v>
      </c>
      <c r="L55" s="473">
        <v>77.285682274679</v>
      </c>
      <c r="M55" s="473">
        <v>4.71</v>
      </c>
      <c r="N55" s="474">
        <v>78.5</v>
      </c>
    </row>
    <row r="56" ht="21.0" customHeight="1">
      <c r="C56" s="457" t="s">
        <v>238</v>
      </c>
      <c r="D56" s="436" t="s">
        <v>239</v>
      </c>
      <c r="E56" s="199"/>
      <c r="F56" s="458">
        <v>97.87</v>
      </c>
      <c r="G56" s="438">
        <v>100.0</v>
      </c>
      <c r="H56" s="459" t="s">
        <v>209</v>
      </c>
      <c r="I56" s="609" t="s">
        <v>350</v>
      </c>
      <c r="J56" s="422"/>
      <c r="K56" s="472">
        <v>45304.0</v>
      </c>
      <c r="L56" s="473"/>
      <c r="M56" s="473"/>
      <c r="N56" s="474"/>
    </row>
    <row r="57" ht="20.25" customHeight="1">
      <c r="C57" s="441"/>
      <c r="D57" s="436" t="s">
        <v>240</v>
      </c>
      <c r="E57" s="199"/>
      <c r="F57" s="446">
        <v>97.87</v>
      </c>
      <c r="G57" s="438">
        <v>100.0</v>
      </c>
      <c r="H57" s="443"/>
      <c r="I57" s="610" t="s">
        <v>351</v>
      </c>
      <c r="J57" s="422"/>
      <c r="K57" s="472">
        <v>45305.0</v>
      </c>
      <c r="L57" s="473"/>
      <c r="M57" s="473"/>
      <c r="N57" s="474"/>
    </row>
    <row r="58" ht="20.25" customHeight="1">
      <c r="C58" s="441"/>
      <c r="D58" s="436" t="s">
        <v>241</v>
      </c>
      <c r="E58" s="199"/>
      <c r="F58" s="442">
        <v>97.87</v>
      </c>
      <c r="G58" s="438">
        <v>100.0</v>
      </c>
      <c r="H58" s="443"/>
      <c r="I58" s="610" t="s">
        <v>352</v>
      </c>
      <c r="J58" s="422"/>
      <c r="K58" s="472">
        <v>45306.0</v>
      </c>
      <c r="L58" s="473"/>
      <c r="M58" s="473"/>
      <c r="N58" s="474"/>
    </row>
    <row r="59" ht="23.25" customHeight="1">
      <c r="A59" s="491"/>
      <c r="C59" s="441"/>
      <c r="D59" s="436" t="s">
        <v>242</v>
      </c>
      <c r="E59" s="199"/>
      <c r="F59" s="492">
        <v>98.94</v>
      </c>
      <c r="G59" s="450">
        <v>100.0</v>
      </c>
      <c r="H59" s="451"/>
      <c r="I59" s="611" t="s">
        <v>370</v>
      </c>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84.51</v>
      </c>
      <c r="J61" s="422"/>
      <c r="K61" s="472">
        <v>45309.0</v>
      </c>
      <c r="L61" s="473"/>
      <c r="M61" s="473"/>
      <c r="N61" s="474"/>
    </row>
    <row r="62" ht="20.25" customHeight="1">
      <c r="C62" s="441"/>
      <c r="D62" s="436" t="s">
        <v>245</v>
      </c>
      <c r="E62" s="199"/>
      <c r="F62" s="442">
        <v>97.7</v>
      </c>
      <c r="G62" s="438">
        <v>100.0</v>
      </c>
      <c r="H62" s="443"/>
      <c r="I62" s="444">
        <v>87.0</v>
      </c>
      <c r="J62" s="422"/>
      <c r="K62" s="472">
        <v>45310.0</v>
      </c>
      <c r="L62" s="473"/>
      <c r="M62" s="473"/>
      <c r="N62" s="474"/>
    </row>
    <row r="63" ht="21.75" customHeight="1">
      <c r="C63" s="441"/>
      <c r="D63" s="436" t="s">
        <v>246</v>
      </c>
      <c r="E63" s="199"/>
      <c r="F63" s="446">
        <v>96.59</v>
      </c>
      <c r="G63" s="438">
        <v>100.0</v>
      </c>
      <c r="H63" s="443"/>
      <c r="I63" s="444">
        <v>85.16</v>
      </c>
      <c r="J63" s="422"/>
      <c r="K63" s="472">
        <v>45311.0</v>
      </c>
      <c r="L63" s="473"/>
      <c r="M63" s="473"/>
      <c r="N63" s="474"/>
      <c r="P63" s="194">
        <v>2.0</v>
      </c>
    </row>
    <row r="64" ht="21.0" customHeight="1">
      <c r="C64" s="441"/>
      <c r="D64" s="460" t="s">
        <v>247</v>
      </c>
      <c r="E64" s="55"/>
      <c r="F64" s="449">
        <v>96.59</v>
      </c>
      <c r="G64" s="450">
        <v>100.0</v>
      </c>
      <c r="H64" s="451"/>
      <c r="I64" s="452">
        <v>85.29</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84.3</v>
      </c>
      <c r="J66" s="422"/>
      <c r="K66" s="472">
        <v>45314.0</v>
      </c>
      <c r="L66" s="473"/>
      <c r="M66" s="473"/>
      <c r="N66" s="474"/>
      <c r="P66" s="496"/>
    </row>
    <row r="67" ht="24.75" customHeight="1">
      <c r="C67" s="441"/>
      <c r="D67" s="436" t="s">
        <v>250</v>
      </c>
      <c r="E67" s="199"/>
      <c r="F67" s="497">
        <v>96.55</v>
      </c>
      <c r="G67" s="438">
        <v>100.0</v>
      </c>
      <c r="H67" s="443"/>
      <c r="I67" s="444">
        <v>82.2</v>
      </c>
      <c r="J67" s="422"/>
      <c r="K67" s="472">
        <v>45315.0</v>
      </c>
      <c r="L67" s="473"/>
      <c r="M67" s="473"/>
      <c r="N67" s="474"/>
      <c r="O67" s="187"/>
    </row>
    <row r="68" ht="27.75" customHeight="1">
      <c r="C68" s="441"/>
      <c r="D68" s="436" t="s">
        <v>251</v>
      </c>
      <c r="E68" s="199"/>
      <c r="F68" s="442">
        <v>98.85</v>
      </c>
      <c r="G68" s="438">
        <v>100.0</v>
      </c>
      <c r="H68" s="443"/>
      <c r="I68" s="444">
        <v>82.12</v>
      </c>
      <c r="J68" s="422"/>
      <c r="K68" s="472">
        <v>45316.0</v>
      </c>
      <c r="L68" s="473"/>
      <c r="M68" s="473"/>
      <c r="N68" s="474"/>
    </row>
    <row r="69" ht="21.75" customHeight="1">
      <c r="C69" s="448"/>
      <c r="D69" s="436" t="s">
        <v>252</v>
      </c>
      <c r="E69" s="199"/>
      <c r="F69" s="479">
        <v>98.85</v>
      </c>
      <c r="G69" s="498">
        <v>100.0</v>
      </c>
      <c r="H69" s="499"/>
      <c r="I69" s="500">
        <v>82.29</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82.34214286</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v>238.88</v>
      </c>
      <c r="D85" s="524">
        <v>5.76</v>
      </c>
      <c r="E85" s="535">
        <v>110509.0</v>
      </c>
      <c r="G85" s="526">
        <v>63.31</v>
      </c>
      <c r="H85" s="536">
        <v>141.759</v>
      </c>
      <c r="I85" s="528">
        <v>7138.95</v>
      </c>
      <c r="J85" s="533"/>
    </row>
    <row r="86" ht="15.75" customHeight="1">
      <c r="B86" s="518">
        <v>45302.0</v>
      </c>
      <c r="C86" s="529">
        <v>265.2</v>
      </c>
      <c r="D86" s="529">
        <v>6.39</v>
      </c>
      <c r="E86" s="530">
        <v>118214.0</v>
      </c>
      <c r="G86" s="526">
        <v>72.626</v>
      </c>
      <c r="H86" s="531">
        <v>152.955</v>
      </c>
      <c r="I86" s="528">
        <v>7702.8</v>
      </c>
    </row>
    <row r="87" ht="15.75" customHeight="1">
      <c r="B87" s="518">
        <v>45303.0</v>
      </c>
      <c r="C87" s="524">
        <v>195.08</v>
      </c>
      <c r="D87" s="524">
        <v>4.71</v>
      </c>
      <c r="E87" s="535">
        <v>86939.0</v>
      </c>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240.1975</v>
      </c>
      <c r="D107" s="544">
        <f t="shared" si="1"/>
        <v>5.799166667</v>
      </c>
      <c r="E107" s="545">
        <f>SUM(E76:E105)</f>
        <v>1256210</v>
      </c>
      <c r="F107" s="546"/>
      <c r="G107" s="544">
        <f t="shared" ref="G107:I107" si="2">SUM(G76:G106)</f>
        <v>728.194</v>
      </c>
      <c r="H107" s="544">
        <f t="shared" si="2"/>
        <v>1542.048</v>
      </c>
      <c r="I107" s="544">
        <f t="shared" si="2"/>
        <v>77657.37</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371</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v>5.76</v>
      </c>
      <c r="F121" s="573"/>
      <c r="G121" s="567">
        <v>83.18</v>
      </c>
      <c r="H121" s="569">
        <v>110509.0</v>
      </c>
    </row>
    <row r="122" ht="15.75" customHeight="1">
      <c r="A122" s="518">
        <v>44937.0</v>
      </c>
      <c r="B122" s="570">
        <v>6.728</v>
      </c>
      <c r="C122" s="571">
        <v>68.108</v>
      </c>
      <c r="D122" s="579">
        <v>105480.0</v>
      </c>
      <c r="E122" s="560">
        <v>6.39</v>
      </c>
      <c r="F122" s="573"/>
      <c r="G122" s="562">
        <v>80.18</v>
      </c>
      <c r="H122" s="577">
        <v>118214.0</v>
      </c>
    </row>
    <row r="123" ht="15.75" customHeight="1">
      <c r="A123" s="518">
        <v>44938.0</v>
      </c>
      <c r="B123" s="564">
        <v>6.548</v>
      </c>
      <c r="C123" s="565">
        <v>64.976</v>
      </c>
      <c r="D123" s="580">
        <v>97969.0</v>
      </c>
      <c r="E123" s="567">
        <v>4.71</v>
      </c>
      <c r="F123" s="573"/>
      <c r="G123" s="567">
        <v>80.11</v>
      </c>
      <c r="H123" s="576">
        <v>86939.0</v>
      </c>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6.61</v>
      </c>
      <c r="F143" s="598"/>
      <c r="G143" s="597">
        <f>AVERAGE(G112:G141)</f>
        <v>78.58333333</v>
      </c>
      <c r="H143" s="599">
        <f>SUM(H112:H141)</f>
        <v>1256210</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29"/>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372</v>
      </c>
      <c r="H11" s="65"/>
      <c r="I11" s="66"/>
      <c r="K11" s="194" t="s">
        <v>181</v>
      </c>
      <c r="S11" s="381" t="s">
        <v>182</v>
      </c>
      <c r="T11" s="198"/>
      <c r="U11" s="199"/>
      <c r="V11" s="375">
        <v>0.0</v>
      </c>
      <c r="W11" s="187"/>
      <c r="X11" s="305"/>
    </row>
    <row r="12" ht="30.0" customHeight="1">
      <c r="B12" s="382">
        <v>0.3333333333333333</v>
      </c>
      <c r="C12" s="377">
        <v>20.09</v>
      </c>
      <c r="D12" s="388">
        <v>66.69</v>
      </c>
      <c r="E12" s="377">
        <v>113.0</v>
      </c>
      <c r="G12" s="75"/>
      <c r="I12" s="76"/>
      <c r="S12" s="383" t="s">
        <v>183</v>
      </c>
      <c r="T12" s="199"/>
      <c r="U12" s="384"/>
      <c r="V12" s="385">
        <v>1.0</v>
      </c>
      <c r="W12" s="187"/>
      <c r="X12" s="305"/>
      <c r="Y12" s="386"/>
    </row>
    <row r="13" ht="30.0" customHeight="1">
      <c r="B13" s="382">
        <v>0.375</v>
      </c>
      <c r="C13" s="387">
        <v>211.59</v>
      </c>
      <c r="D13" s="388">
        <v>2677.06</v>
      </c>
      <c r="E13" s="377">
        <v>2698.0</v>
      </c>
      <c r="G13" s="67"/>
      <c r="H13" s="68"/>
      <c r="I13" s="69"/>
      <c r="S13" s="389" t="s">
        <v>184</v>
      </c>
      <c r="T13" s="373"/>
      <c r="U13" s="390" t="s">
        <v>185</v>
      </c>
      <c r="V13" s="391">
        <v>0.3159722222222222</v>
      </c>
      <c r="X13" s="362"/>
      <c r="Y13" s="386"/>
    </row>
    <row r="14" ht="30.0" customHeight="1">
      <c r="B14" s="382">
        <v>0.4166666666666667</v>
      </c>
      <c r="C14" s="377">
        <v>505.96</v>
      </c>
      <c r="D14" s="378">
        <v>7887.32</v>
      </c>
      <c r="E14" s="377">
        <v>7907.0</v>
      </c>
      <c r="G14" s="380" t="s">
        <v>373</v>
      </c>
      <c r="H14" s="65"/>
      <c r="I14" s="66"/>
      <c r="S14" s="389" t="s">
        <v>187</v>
      </c>
      <c r="T14" s="392"/>
      <c r="U14" s="393" t="s">
        <v>185</v>
      </c>
      <c r="V14" s="391">
        <v>0.7708333333333334</v>
      </c>
      <c r="X14" s="362"/>
      <c r="Y14" s="386"/>
    </row>
    <row r="15" ht="30.0" customHeight="1">
      <c r="B15" s="382">
        <v>0.4583333333333333</v>
      </c>
      <c r="C15" s="377">
        <v>716.73</v>
      </c>
      <c r="D15" s="378">
        <v>11828.48</v>
      </c>
      <c r="E15" s="387">
        <v>11845.0</v>
      </c>
      <c r="G15" s="75"/>
      <c r="I15" s="76"/>
      <c r="S15" s="389" t="s">
        <v>188</v>
      </c>
      <c r="T15" s="392"/>
      <c r="U15" s="390" t="s">
        <v>185</v>
      </c>
      <c r="V15" s="391">
        <f>V14-V13</f>
        <v>0.4548611111</v>
      </c>
      <c r="W15" s="187"/>
      <c r="Y15" s="386"/>
    </row>
    <row r="16" ht="30.0" customHeight="1">
      <c r="B16" s="382">
        <v>0.5</v>
      </c>
      <c r="C16" s="387">
        <v>742.57</v>
      </c>
      <c r="D16" s="388">
        <v>12917.77</v>
      </c>
      <c r="E16" s="377">
        <v>12940.0</v>
      </c>
      <c r="G16" s="67"/>
      <c r="H16" s="68"/>
      <c r="I16" s="69"/>
      <c r="K16" s="194" t="s">
        <v>189</v>
      </c>
      <c r="S16" s="389" t="s">
        <v>190</v>
      </c>
      <c r="T16" s="373"/>
      <c r="U16" s="390" t="s">
        <v>185</v>
      </c>
      <c r="V16" s="391">
        <v>0.0</v>
      </c>
      <c r="X16" s="362"/>
      <c r="Y16" s="362"/>
    </row>
    <row r="17" ht="30.75" customHeight="1">
      <c r="B17" s="382">
        <v>0.5416666666666666</v>
      </c>
      <c r="C17" s="377">
        <v>796.07</v>
      </c>
      <c r="D17" s="378">
        <v>14541.87</v>
      </c>
      <c r="E17" s="377">
        <v>14560.0</v>
      </c>
      <c r="G17" s="394" t="s">
        <v>374</v>
      </c>
      <c r="H17" s="65"/>
      <c r="I17" s="66"/>
      <c r="S17" s="395" t="s">
        <v>375</v>
      </c>
      <c r="T17" s="396"/>
      <c r="U17" s="395"/>
      <c r="V17" s="397">
        <v>1.31883825E8</v>
      </c>
      <c r="W17" s="386"/>
      <c r="X17" s="362"/>
      <c r="Y17" s="386"/>
    </row>
    <row r="18" ht="30.0" customHeight="1">
      <c r="B18" s="382">
        <v>0.5833333333333334</v>
      </c>
      <c r="C18" s="377">
        <v>641.82</v>
      </c>
      <c r="D18" s="378">
        <v>11960.05</v>
      </c>
      <c r="E18" s="377">
        <v>11976.0</v>
      </c>
      <c r="G18" s="75"/>
      <c r="I18" s="76"/>
      <c r="S18" s="395" t="s">
        <v>376</v>
      </c>
      <c r="T18" s="396"/>
      <c r="U18" s="395"/>
      <c r="V18" s="397">
        <f>E26+V17</f>
        <v>131972220</v>
      </c>
    </row>
    <row r="19" ht="30.75" customHeight="1">
      <c r="B19" s="382">
        <v>0.625</v>
      </c>
      <c r="C19" s="377">
        <v>490.13</v>
      </c>
      <c r="D19" s="378">
        <v>9890.15</v>
      </c>
      <c r="E19" s="387">
        <v>9914.0</v>
      </c>
      <c r="G19" s="67"/>
      <c r="H19" s="68"/>
      <c r="I19" s="69"/>
      <c r="S19" s="398" t="s">
        <v>194</v>
      </c>
      <c r="T19" s="198"/>
      <c r="U19" s="399"/>
      <c r="V19" s="400">
        <f>E26</f>
        <v>88395</v>
      </c>
    </row>
    <row r="20" ht="29.25" customHeight="1">
      <c r="B20" s="382">
        <v>0.6666666666666666</v>
      </c>
      <c r="C20" s="387">
        <v>420.87</v>
      </c>
      <c r="D20" s="388">
        <v>8457.81</v>
      </c>
      <c r="E20" s="387">
        <v>8480.0</v>
      </c>
      <c r="G20" s="394" t="s">
        <v>377</v>
      </c>
      <c r="H20" s="65"/>
      <c r="I20" s="66"/>
      <c r="V20" s="165"/>
      <c r="W20" s="187"/>
    </row>
    <row r="21" ht="33.0" customHeight="1">
      <c r="B21" s="382">
        <v>0.7083333333333334</v>
      </c>
      <c r="C21" s="387">
        <v>265.13</v>
      </c>
      <c r="D21" s="388">
        <v>5352.77</v>
      </c>
      <c r="E21" s="377">
        <v>5375.0</v>
      </c>
      <c r="G21" s="75"/>
      <c r="I21" s="76"/>
      <c r="Y21" s="386"/>
    </row>
    <row r="22" ht="29.25" customHeight="1">
      <c r="B22" s="382">
        <v>0.75</v>
      </c>
      <c r="C22" s="377">
        <v>127.64</v>
      </c>
      <c r="D22" s="378">
        <v>2405.54</v>
      </c>
      <c r="E22" s="377">
        <v>2428.0</v>
      </c>
      <c r="G22" s="67"/>
      <c r="H22" s="68"/>
      <c r="I22" s="69"/>
      <c r="K22" s="401"/>
      <c r="L22" s="402"/>
      <c r="M22" s="402"/>
      <c r="U22" s="403" t="s">
        <v>196</v>
      </c>
    </row>
    <row r="23" ht="29.25" customHeight="1">
      <c r="B23" s="404">
        <v>0.7916666666666666</v>
      </c>
      <c r="C23" s="377">
        <v>16.07</v>
      </c>
      <c r="D23" s="378">
        <v>97.62</v>
      </c>
      <c r="E23" s="387">
        <v>159.0</v>
      </c>
      <c r="G23" s="405" t="s">
        <v>378</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88395</v>
      </c>
      <c r="G26" s="414"/>
      <c r="H26" s="65"/>
      <c r="I26" s="415"/>
      <c r="T26" s="407"/>
      <c r="U26" s="407"/>
    </row>
    <row r="27" ht="36.0" customHeight="1">
      <c r="A27" s="194" t="s">
        <v>199</v>
      </c>
      <c r="B27" s="416">
        <v>0.53125</v>
      </c>
      <c r="C27" s="417">
        <v>1004.18</v>
      </c>
      <c r="D27" s="417">
        <v>18084.57</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77.3</v>
      </c>
      <c r="J31" s="422"/>
      <c r="T31" s="62"/>
    </row>
    <row r="32" ht="22.5" customHeight="1">
      <c r="B32" s="165"/>
      <c r="C32" s="441"/>
      <c r="D32" s="436" t="s">
        <v>210</v>
      </c>
      <c r="E32" s="199"/>
      <c r="F32" s="442">
        <v>97.87</v>
      </c>
      <c r="G32" s="438">
        <v>100.0</v>
      </c>
      <c r="H32" s="443"/>
      <c r="I32" s="444">
        <v>77.43</v>
      </c>
      <c r="J32" s="422"/>
    </row>
    <row r="33" ht="24.75" customHeight="1">
      <c r="B33" s="445"/>
      <c r="C33" s="441"/>
      <c r="D33" s="436" t="s">
        <v>211</v>
      </c>
      <c r="E33" s="199"/>
      <c r="F33" s="446">
        <v>97.87</v>
      </c>
      <c r="G33" s="438">
        <v>100.0</v>
      </c>
      <c r="H33" s="443"/>
      <c r="I33" s="444">
        <v>77.49</v>
      </c>
      <c r="J33" s="422"/>
    </row>
    <row r="34" ht="26.25" customHeight="1">
      <c r="A34" s="447"/>
      <c r="C34" s="448"/>
      <c r="D34" s="436" t="s">
        <v>212</v>
      </c>
      <c r="E34" s="199"/>
      <c r="F34" s="449">
        <v>98.94</v>
      </c>
      <c r="G34" s="450">
        <v>100.0</v>
      </c>
      <c r="H34" s="451"/>
      <c r="I34" s="452">
        <v>73.88</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78.07</v>
      </c>
      <c r="J36" s="422"/>
    </row>
    <row r="37" ht="19.5" customHeight="1">
      <c r="A37" s="305"/>
      <c r="C37" s="441"/>
      <c r="D37" s="436" t="s">
        <v>215</v>
      </c>
      <c r="E37" s="199"/>
      <c r="F37" s="446">
        <v>97.87</v>
      </c>
      <c r="G37" s="438">
        <v>100.0</v>
      </c>
      <c r="H37" s="443"/>
      <c r="I37" s="444">
        <v>78.65</v>
      </c>
      <c r="J37" s="422"/>
    </row>
    <row r="38" ht="21.75" customHeight="1">
      <c r="C38" s="441"/>
      <c r="D38" s="436" t="s">
        <v>216</v>
      </c>
      <c r="E38" s="199"/>
      <c r="F38" s="442">
        <v>97.87</v>
      </c>
      <c r="G38" s="438">
        <v>100.0</v>
      </c>
      <c r="H38" s="443"/>
      <c r="I38" s="444">
        <v>78.39</v>
      </c>
      <c r="J38" s="422"/>
    </row>
    <row r="39" ht="22.5" customHeight="1">
      <c r="C39" s="441"/>
      <c r="D39" s="460" t="s">
        <v>217</v>
      </c>
      <c r="E39" s="55"/>
      <c r="F39" s="461">
        <v>98.94</v>
      </c>
      <c r="G39" s="438">
        <v>100.0</v>
      </c>
      <c r="H39" s="451"/>
      <c r="I39" s="452">
        <v>78.72</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79.51</v>
      </c>
      <c r="J41" s="422"/>
      <c r="O41" s="187"/>
    </row>
    <row r="42" ht="24.75" customHeight="1">
      <c r="C42" s="441"/>
      <c r="D42" s="436" t="s">
        <v>220</v>
      </c>
      <c r="E42" s="199"/>
      <c r="F42" s="442">
        <v>91.57</v>
      </c>
      <c r="G42" s="438">
        <v>100.0</v>
      </c>
      <c r="H42" s="443"/>
      <c r="I42" s="444">
        <v>80.53</v>
      </c>
      <c r="J42" s="422"/>
      <c r="K42" s="467" t="s">
        <v>33</v>
      </c>
      <c r="L42" s="468" t="s">
        <v>221</v>
      </c>
      <c r="M42" s="468" t="s">
        <v>222</v>
      </c>
      <c r="N42" s="469" t="s">
        <v>223</v>
      </c>
    </row>
    <row r="43" ht="21.0" customHeight="1">
      <c r="C43" s="441"/>
      <c r="D43" s="436" t="s">
        <v>224</v>
      </c>
      <c r="E43" s="199"/>
      <c r="F43" s="446">
        <v>98.8</v>
      </c>
      <c r="G43" s="438">
        <v>100.0</v>
      </c>
      <c r="H43" s="443"/>
      <c r="I43" s="444">
        <v>79.46</v>
      </c>
      <c r="J43" s="422"/>
      <c r="K43" s="470">
        <v>45292.0</v>
      </c>
      <c r="L43" s="471" t="s">
        <v>225</v>
      </c>
      <c r="M43" s="471" t="s">
        <v>222</v>
      </c>
      <c r="N43" s="471" t="s">
        <v>226</v>
      </c>
      <c r="Q43" s="187"/>
    </row>
    <row r="44" ht="21.75" customHeight="1">
      <c r="B44" s="445"/>
      <c r="C44" s="441"/>
      <c r="D44" s="460" t="s">
        <v>227</v>
      </c>
      <c r="E44" s="55"/>
      <c r="F44" s="449">
        <v>100.0</v>
      </c>
      <c r="G44" s="438">
        <v>100.0</v>
      </c>
      <c r="H44" s="451"/>
      <c r="I44" s="452">
        <v>79.68</v>
      </c>
      <c r="J44" s="422"/>
      <c r="K44" s="472">
        <v>45292.0</v>
      </c>
      <c r="L44" s="473">
        <f>(E76/(23114*'13-01-24'!$M44))*100</f>
        <v>75.91125188</v>
      </c>
      <c r="M44" s="473">
        <v>5.68</v>
      </c>
      <c r="N44" s="474">
        <v>78.5</v>
      </c>
    </row>
    <row r="45" ht="24.0" customHeight="1">
      <c r="C45" s="453"/>
      <c r="D45" s="475"/>
      <c r="E45" s="476"/>
      <c r="F45" s="477"/>
      <c r="G45" s="456"/>
      <c r="H45" s="433">
        <f>AVERAGE(G46:G49)</f>
        <v>100</v>
      </c>
      <c r="I45" s="466"/>
      <c r="J45" s="422"/>
      <c r="K45" s="472">
        <v>45293.0</v>
      </c>
      <c r="L45" s="473">
        <f>(E77/(23114*'13-01-24'!$M45))*100</f>
        <v>81.72618927</v>
      </c>
      <c r="M45" s="473">
        <v>4.18</v>
      </c>
      <c r="N45" s="474">
        <v>78.5</v>
      </c>
    </row>
    <row r="46" ht="20.25" customHeight="1">
      <c r="C46" s="457" t="s">
        <v>228</v>
      </c>
      <c r="D46" s="478" t="s">
        <v>229</v>
      </c>
      <c r="E46" s="60"/>
      <c r="F46" s="458">
        <v>98.86</v>
      </c>
      <c r="G46" s="438">
        <v>100.0</v>
      </c>
      <c r="H46" s="459" t="s">
        <v>209</v>
      </c>
      <c r="I46" s="440">
        <v>78.62</v>
      </c>
      <c r="J46" s="422"/>
      <c r="K46" s="472">
        <v>45294.0</v>
      </c>
      <c r="L46" s="473">
        <f>(E78/(23114*'13-01-24'!$M46))*100</f>
        <v>77.4152893</v>
      </c>
      <c r="M46" s="474">
        <v>6.26</v>
      </c>
      <c r="N46" s="474">
        <v>78.5</v>
      </c>
    </row>
    <row r="47" ht="24.0" customHeight="1">
      <c r="C47" s="441"/>
      <c r="D47" s="436" t="s">
        <v>230</v>
      </c>
      <c r="E47" s="199"/>
      <c r="F47" s="446">
        <v>98.86</v>
      </c>
      <c r="G47" s="438">
        <v>100.0</v>
      </c>
      <c r="H47" s="443"/>
      <c r="I47" s="444">
        <v>79.09</v>
      </c>
      <c r="J47" s="422"/>
      <c r="K47" s="472">
        <v>45295.0</v>
      </c>
      <c r="L47" s="473">
        <f>(E79/(23114*'13-01-24'!$M47))*100</f>
        <v>77.28568227</v>
      </c>
      <c r="M47" s="473">
        <v>6.19</v>
      </c>
      <c r="N47" s="474">
        <v>78.5</v>
      </c>
    </row>
    <row r="48" ht="24.0" customHeight="1">
      <c r="C48" s="441"/>
      <c r="D48" s="436" t="s">
        <v>231</v>
      </c>
      <c r="E48" s="199"/>
      <c r="F48" s="442">
        <v>98.86</v>
      </c>
      <c r="G48" s="438">
        <v>100.0</v>
      </c>
      <c r="H48" s="443"/>
      <c r="I48" s="444">
        <v>77.26</v>
      </c>
      <c r="J48" s="422"/>
      <c r="K48" s="472">
        <v>45296.0</v>
      </c>
      <c r="L48" s="473">
        <f>(E80/(23114*'13-01-24'!$M48))*100</f>
        <v>77.02333912</v>
      </c>
      <c r="M48" s="473">
        <v>5.67</v>
      </c>
      <c r="N48" s="474">
        <v>78.5</v>
      </c>
    </row>
    <row r="49" ht="22.5" customHeight="1">
      <c r="C49" s="441"/>
      <c r="D49" s="460" t="s">
        <v>232</v>
      </c>
      <c r="E49" s="55"/>
      <c r="F49" s="479">
        <v>97.75</v>
      </c>
      <c r="G49" s="438">
        <v>100.0</v>
      </c>
      <c r="H49" s="451"/>
      <c r="I49" s="452">
        <v>79.02</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f>(E82/(23114*'13-01-24'!$M50))*100</f>
        <v>76.83089117</v>
      </c>
      <c r="M50" s="473">
        <v>6.27</v>
      </c>
      <c r="N50" s="474">
        <v>78.5</v>
      </c>
    </row>
    <row r="51" ht="23.25" customHeight="1">
      <c r="C51" s="481" t="s">
        <v>233</v>
      </c>
      <c r="D51" s="482" t="s">
        <v>234</v>
      </c>
      <c r="E51" s="199"/>
      <c r="F51" s="483">
        <v>98.86</v>
      </c>
      <c r="G51" s="438">
        <v>100.0</v>
      </c>
      <c r="H51" s="459" t="s">
        <v>209</v>
      </c>
      <c r="I51" s="440">
        <v>79.87</v>
      </c>
      <c r="J51" s="422"/>
      <c r="K51" s="472">
        <v>45299.0</v>
      </c>
      <c r="L51" s="473">
        <v>77.285682274679</v>
      </c>
      <c r="M51" s="473">
        <v>5.41</v>
      </c>
      <c r="N51" s="474">
        <v>78.5</v>
      </c>
    </row>
    <row r="52" ht="25.5" customHeight="1">
      <c r="C52" s="441"/>
      <c r="D52" s="482" t="s">
        <v>235</v>
      </c>
      <c r="E52" s="199"/>
      <c r="F52" s="484">
        <v>98.86</v>
      </c>
      <c r="G52" s="438">
        <v>100.0</v>
      </c>
      <c r="H52" s="443"/>
      <c r="I52" s="444">
        <v>80.47</v>
      </c>
      <c r="J52" s="422"/>
      <c r="K52" s="472">
        <v>45300.0</v>
      </c>
      <c r="L52" s="473">
        <f>(E84/(23114*'13-01-24'!$M52))*100</f>
        <v>75.67552508</v>
      </c>
      <c r="M52" s="473">
        <v>6.46</v>
      </c>
      <c r="N52" s="474">
        <v>78.5</v>
      </c>
    </row>
    <row r="53" ht="23.25" customHeight="1">
      <c r="B53" s="485"/>
      <c r="C53" s="441"/>
      <c r="D53" s="482" t="s">
        <v>236</v>
      </c>
      <c r="E53" s="199"/>
      <c r="F53" s="486">
        <v>98.86</v>
      </c>
      <c r="G53" s="438">
        <v>100.0</v>
      </c>
      <c r="H53" s="443"/>
      <c r="I53" s="444">
        <v>79.62</v>
      </c>
      <c r="J53" s="422"/>
      <c r="K53" s="472">
        <v>45301.0</v>
      </c>
      <c r="L53" s="473">
        <v>77.285682274679</v>
      </c>
      <c r="M53" s="473">
        <v>5.76</v>
      </c>
      <c r="N53" s="474">
        <v>78.5</v>
      </c>
    </row>
    <row r="54" ht="26.25" customHeight="1">
      <c r="C54" s="448"/>
      <c r="D54" s="482" t="s">
        <v>237</v>
      </c>
      <c r="E54" s="199"/>
      <c r="F54" s="487">
        <v>98.86</v>
      </c>
      <c r="G54" s="450">
        <v>100.0</v>
      </c>
      <c r="H54" s="451"/>
      <c r="I54" s="444">
        <v>79.67</v>
      </c>
      <c r="J54" s="422"/>
      <c r="K54" s="472">
        <v>45302.0</v>
      </c>
      <c r="L54" s="473">
        <f>(E86/(23114*'13-01-24'!$M54))*100</f>
        <v>80.03739511</v>
      </c>
      <c r="M54" s="473">
        <v>6.39</v>
      </c>
      <c r="N54" s="474">
        <v>78.5</v>
      </c>
    </row>
    <row r="55" ht="24.0" customHeight="1">
      <c r="C55" s="453"/>
      <c r="D55" s="488"/>
      <c r="E55" s="489"/>
      <c r="F55" s="490"/>
      <c r="G55" s="456"/>
      <c r="H55" s="433">
        <f>AVERAGE(G56:G59)</f>
        <v>100</v>
      </c>
      <c r="I55" s="466"/>
      <c r="J55" s="422"/>
      <c r="K55" s="472">
        <v>45303.0</v>
      </c>
      <c r="L55" s="473">
        <v>77.285682274679</v>
      </c>
      <c r="M55" s="473">
        <v>4.71</v>
      </c>
      <c r="N55" s="474">
        <v>78.5</v>
      </c>
    </row>
    <row r="56" ht="21.0" customHeight="1">
      <c r="C56" s="457" t="s">
        <v>238</v>
      </c>
      <c r="D56" s="436" t="s">
        <v>239</v>
      </c>
      <c r="E56" s="199"/>
      <c r="F56" s="458">
        <v>97.87</v>
      </c>
      <c r="G56" s="438">
        <v>100.0</v>
      </c>
      <c r="H56" s="459" t="s">
        <v>209</v>
      </c>
      <c r="I56" s="609" t="s">
        <v>350</v>
      </c>
      <c r="J56" s="422"/>
      <c r="K56" s="472">
        <v>45304.0</v>
      </c>
      <c r="L56" s="473">
        <f>(E88/(23114*'13-01-24'!$M56))*100</f>
        <v>77.25869931</v>
      </c>
      <c r="M56" s="473">
        <v>4.95</v>
      </c>
      <c r="N56" s="474">
        <v>78.5</v>
      </c>
    </row>
    <row r="57" ht="20.25" customHeight="1">
      <c r="C57" s="441"/>
      <c r="D57" s="436" t="s">
        <v>240</v>
      </c>
      <c r="E57" s="199"/>
      <c r="F57" s="446">
        <v>97.87</v>
      </c>
      <c r="G57" s="438">
        <v>100.0</v>
      </c>
      <c r="H57" s="443"/>
      <c r="I57" s="610" t="s">
        <v>351</v>
      </c>
      <c r="J57" s="422"/>
      <c r="K57" s="472">
        <v>45305.0</v>
      </c>
      <c r="L57" s="473"/>
      <c r="M57" s="473"/>
      <c r="N57" s="474"/>
    </row>
    <row r="58" ht="20.25" customHeight="1">
      <c r="C58" s="441"/>
      <c r="D58" s="436" t="s">
        <v>241</v>
      </c>
      <c r="E58" s="199"/>
      <c r="F58" s="442">
        <v>97.87</v>
      </c>
      <c r="G58" s="438">
        <v>100.0</v>
      </c>
      <c r="H58" s="443"/>
      <c r="I58" s="610" t="s">
        <v>352</v>
      </c>
      <c r="J58" s="422"/>
      <c r="K58" s="472">
        <v>45306.0</v>
      </c>
      <c r="L58" s="473"/>
      <c r="M58" s="473"/>
      <c r="N58" s="474"/>
    </row>
    <row r="59" ht="23.25" customHeight="1">
      <c r="A59" s="491"/>
      <c r="C59" s="441"/>
      <c r="D59" s="436" t="s">
        <v>242</v>
      </c>
      <c r="E59" s="199"/>
      <c r="F59" s="492">
        <v>98.94</v>
      </c>
      <c r="G59" s="450">
        <v>100.0</v>
      </c>
      <c r="H59" s="451"/>
      <c r="I59" s="611" t="s">
        <v>370</v>
      </c>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81.83</v>
      </c>
      <c r="J61" s="422"/>
      <c r="K61" s="472">
        <v>45309.0</v>
      </c>
      <c r="L61" s="473"/>
      <c r="M61" s="473"/>
      <c r="N61" s="474"/>
    </row>
    <row r="62" ht="20.25" customHeight="1">
      <c r="C62" s="441"/>
      <c r="D62" s="436" t="s">
        <v>245</v>
      </c>
      <c r="E62" s="199"/>
      <c r="F62" s="442">
        <v>97.7</v>
      </c>
      <c r="G62" s="438">
        <v>100.0</v>
      </c>
      <c r="H62" s="443"/>
      <c r="I62" s="444">
        <v>84.2</v>
      </c>
      <c r="J62" s="422"/>
      <c r="K62" s="472">
        <v>45310.0</v>
      </c>
      <c r="L62" s="473"/>
      <c r="M62" s="473"/>
      <c r="N62" s="474"/>
    </row>
    <row r="63" ht="21.75" customHeight="1">
      <c r="C63" s="441"/>
      <c r="D63" s="436" t="s">
        <v>246</v>
      </c>
      <c r="E63" s="199"/>
      <c r="F63" s="446">
        <v>96.59</v>
      </c>
      <c r="G63" s="438">
        <v>100.0</v>
      </c>
      <c r="H63" s="443"/>
      <c r="I63" s="444">
        <v>82.49</v>
      </c>
      <c r="J63" s="422"/>
      <c r="K63" s="472">
        <v>45311.0</v>
      </c>
      <c r="L63" s="473"/>
      <c r="M63" s="473"/>
      <c r="N63" s="474"/>
      <c r="P63" s="194">
        <v>2.0</v>
      </c>
    </row>
    <row r="64" ht="21.0" customHeight="1">
      <c r="C64" s="441"/>
      <c r="D64" s="460" t="s">
        <v>247</v>
      </c>
      <c r="E64" s="55"/>
      <c r="F64" s="449">
        <v>96.59</v>
      </c>
      <c r="G64" s="450">
        <v>100.0</v>
      </c>
      <c r="H64" s="451"/>
      <c r="I64" s="452">
        <v>82.75</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81.57</v>
      </c>
      <c r="J66" s="422"/>
      <c r="K66" s="472">
        <v>45314.0</v>
      </c>
      <c r="L66" s="473"/>
      <c r="M66" s="473"/>
      <c r="N66" s="474"/>
      <c r="P66" s="496"/>
    </row>
    <row r="67" ht="24.75" customHeight="1">
      <c r="C67" s="441"/>
      <c r="D67" s="436" t="s">
        <v>250</v>
      </c>
      <c r="E67" s="199"/>
      <c r="F67" s="497">
        <v>96.55</v>
      </c>
      <c r="G67" s="438">
        <v>100.0</v>
      </c>
      <c r="H67" s="443"/>
      <c r="I67" s="444">
        <v>79.62</v>
      </c>
      <c r="J67" s="422"/>
      <c r="K67" s="472">
        <v>45315.0</v>
      </c>
      <c r="L67" s="473"/>
      <c r="M67" s="473"/>
      <c r="N67" s="474"/>
      <c r="O67" s="187"/>
    </row>
    <row r="68" ht="27.75" customHeight="1">
      <c r="C68" s="441"/>
      <c r="D68" s="436" t="s">
        <v>251</v>
      </c>
      <c r="E68" s="199"/>
      <c r="F68" s="442">
        <v>98.85</v>
      </c>
      <c r="G68" s="438">
        <v>100.0</v>
      </c>
      <c r="H68" s="443"/>
      <c r="I68" s="444">
        <v>79.74</v>
      </c>
      <c r="J68" s="422"/>
      <c r="K68" s="472">
        <v>45316.0</v>
      </c>
      <c r="L68" s="473"/>
      <c r="M68" s="473"/>
      <c r="N68" s="474"/>
    </row>
    <row r="69" ht="21.75" customHeight="1">
      <c r="C69" s="448"/>
      <c r="D69" s="436" t="s">
        <v>252</v>
      </c>
      <c r="E69" s="199"/>
      <c r="F69" s="479">
        <v>98.85</v>
      </c>
      <c r="G69" s="498">
        <v>100.0</v>
      </c>
      <c r="H69" s="499"/>
      <c r="I69" s="500">
        <v>79.88</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79.4575</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v>238.88</v>
      </c>
      <c r="D85" s="524">
        <v>5.76</v>
      </c>
      <c r="E85" s="535">
        <v>110509.0</v>
      </c>
      <c r="G85" s="526">
        <v>63.31</v>
      </c>
      <c r="H85" s="536">
        <v>141.759</v>
      </c>
      <c r="I85" s="528">
        <v>7138.95</v>
      </c>
      <c r="J85" s="533"/>
    </row>
    <row r="86" ht="15.75" customHeight="1">
      <c r="B86" s="518">
        <v>45302.0</v>
      </c>
      <c r="C86" s="529">
        <v>265.2</v>
      </c>
      <c r="D86" s="529">
        <v>6.39</v>
      </c>
      <c r="E86" s="530">
        <v>118214.0</v>
      </c>
      <c r="G86" s="526">
        <v>72.626</v>
      </c>
      <c r="H86" s="531">
        <v>152.955</v>
      </c>
      <c r="I86" s="528">
        <v>7702.8</v>
      </c>
    </row>
    <row r="87" ht="15.75" customHeight="1">
      <c r="B87" s="518">
        <v>45303.0</v>
      </c>
      <c r="C87" s="524">
        <v>195.08</v>
      </c>
      <c r="D87" s="524">
        <v>4.71</v>
      </c>
      <c r="E87" s="535">
        <v>86939.0</v>
      </c>
      <c r="G87" s="612">
        <v>57.218</v>
      </c>
      <c r="H87" s="613">
        <v>120.504</v>
      </c>
      <c r="I87" s="614">
        <v>6068.58</v>
      </c>
    </row>
    <row r="88" ht="15.75" customHeight="1">
      <c r="B88" s="518">
        <v>45304.0</v>
      </c>
      <c r="C88" s="529"/>
      <c r="D88" s="529">
        <v>4.95</v>
      </c>
      <c r="E88" s="530">
        <v>88395.0</v>
      </c>
      <c r="G88" s="531">
        <v>55.975</v>
      </c>
      <c r="H88" s="536">
        <v>117.887</v>
      </c>
      <c r="I88" s="528">
        <v>5936.77</v>
      </c>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240.1975</v>
      </c>
      <c r="D107" s="544">
        <f t="shared" si="1"/>
        <v>5.733846154</v>
      </c>
      <c r="E107" s="545">
        <f>SUM(E76:E105)</f>
        <v>1344605</v>
      </c>
      <c r="F107" s="546"/>
      <c r="G107" s="544">
        <f t="shared" ref="G107:I107" si="2">SUM(G76:G106)</f>
        <v>841.387</v>
      </c>
      <c r="H107" s="544">
        <f t="shared" si="2"/>
        <v>1780.439</v>
      </c>
      <c r="I107" s="544">
        <f t="shared" si="2"/>
        <v>89662.72</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379</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v>5.76</v>
      </c>
      <c r="F121" s="573"/>
      <c r="G121" s="567">
        <v>83.18</v>
      </c>
      <c r="H121" s="569">
        <v>110509.0</v>
      </c>
    </row>
    <row r="122" ht="15.75" customHeight="1">
      <c r="A122" s="518">
        <v>44937.0</v>
      </c>
      <c r="B122" s="570">
        <v>6.728</v>
      </c>
      <c r="C122" s="571">
        <v>68.108</v>
      </c>
      <c r="D122" s="579">
        <v>105480.0</v>
      </c>
      <c r="E122" s="560">
        <v>6.39</v>
      </c>
      <c r="F122" s="573"/>
      <c r="G122" s="562">
        <v>80.18</v>
      </c>
      <c r="H122" s="577">
        <v>118214.0</v>
      </c>
    </row>
    <row r="123" ht="15.75" customHeight="1">
      <c r="A123" s="518">
        <v>44938.0</v>
      </c>
      <c r="B123" s="564">
        <v>6.548</v>
      </c>
      <c r="C123" s="565">
        <v>64.976</v>
      </c>
      <c r="D123" s="580">
        <v>97969.0</v>
      </c>
      <c r="E123" s="567">
        <v>4.71</v>
      </c>
      <c r="F123" s="573"/>
      <c r="G123" s="567">
        <v>80.11</v>
      </c>
      <c r="H123" s="576">
        <v>86939.0</v>
      </c>
      <c r="I123" s="568"/>
    </row>
    <row r="124" ht="15.75" customHeight="1">
      <c r="A124" s="518">
        <v>44939.0</v>
      </c>
      <c r="B124" s="570">
        <v>6.782</v>
      </c>
      <c r="C124" s="571">
        <v>66.522</v>
      </c>
      <c r="D124" s="579">
        <v>77689.0</v>
      </c>
      <c r="E124" s="560">
        <v>4.95</v>
      </c>
      <c r="F124" s="581"/>
      <c r="G124" s="562">
        <v>77.38</v>
      </c>
      <c r="H124" s="577">
        <v>88395.0</v>
      </c>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6.61</v>
      </c>
      <c r="F143" s="598"/>
      <c r="G143" s="597">
        <f>AVERAGE(G112:G141)</f>
        <v>78.49076923</v>
      </c>
      <c r="H143" s="599">
        <f>SUM(H112:H141)</f>
        <v>1344605</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29"/>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380</v>
      </c>
      <c r="H11" s="65"/>
      <c r="I11" s="66"/>
      <c r="K11" s="194" t="s">
        <v>181</v>
      </c>
      <c r="S11" s="381" t="s">
        <v>182</v>
      </c>
      <c r="T11" s="198"/>
      <c r="U11" s="199"/>
      <c r="V11" s="375">
        <v>0.0</v>
      </c>
      <c r="W11" s="187"/>
      <c r="X11" s="305"/>
    </row>
    <row r="12" ht="30.0" customHeight="1">
      <c r="B12" s="382">
        <v>0.3333333333333333</v>
      </c>
      <c r="C12" s="377">
        <v>23.16</v>
      </c>
      <c r="D12" s="388">
        <v>45.36</v>
      </c>
      <c r="E12" s="377">
        <v>88.0</v>
      </c>
      <c r="G12" s="75"/>
      <c r="I12" s="76"/>
      <c r="S12" s="383" t="s">
        <v>183</v>
      </c>
      <c r="T12" s="199"/>
      <c r="U12" s="384"/>
      <c r="V12" s="385">
        <v>1.0</v>
      </c>
      <c r="W12" s="187"/>
      <c r="X12" s="305"/>
      <c r="Y12" s="386"/>
    </row>
    <row r="13" ht="30.0" customHeight="1">
      <c r="B13" s="382">
        <v>0.375</v>
      </c>
      <c r="C13" s="387">
        <v>265.02</v>
      </c>
      <c r="D13" s="388">
        <v>3104.97</v>
      </c>
      <c r="E13" s="377">
        <v>3124.0</v>
      </c>
      <c r="G13" s="67"/>
      <c r="H13" s="68"/>
      <c r="I13" s="69"/>
      <c r="S13" s="389" t="s">
        <v>184</v>
      </c>
      <c r="T13" s="373"/>
      <c r="U13" s="390" t="s">
        <v>185</v>
      </c>
      <c r="V13" s="391">
        <v>0.3159722222222222</v>
      </c>
      <c r="X13" s="362"/>
      <c r="Y13" s="386"/>
    </row>
    <row r="14" ht="30.0" customHeight="1">
      <c r="B14" s="382">
        <v>0.4166666666666667</v>
      </c>
      <c r="C14" s="377">
        <v>514.62</v>
      </c>
      <c r="D14" s="378">
        <v>7707.51</v>
      </c>
      <c r="E14" s="377">
        <v>7729.0</v>
      </c>
      <c r="G14" s="380" t="s">
        <v>381</v>
      </c>
      <c r="H14" s="65"/>
      <c r="I14" s="66"/>
      <c r="S14" s="389" t="s">
        <v>187</v>
      </c>
      <c r="T14" s="392"/>
      <c r="U14" s="393" t="s">
        <v>185</v>
      </c>
      <c r="V14" s="391">
        <v>0.7708333333333334</v>
      </c>
      <c r="X14" s="362"/>
      <c r="Y14" s="386"/>
    </row>
    <row r="15" ht="30.0" customHeight="1">
      <c r="B15" s="382">
        <v>0.4583333333333333</v>
      </c>
      <c r="C15" s="377">
        <v>788.94</v>
      </c>
      <c r="D15" s="378">
        <v>12543.01</v>
      </c>
      <c r="E15" s="387">
        <v>12563.0</v>
      </c>
      <c r="G15" s="75"/>
      <c r="I15" s="76"/>
      <c r="S15" s="389" t="s">
        <v>188</v>
      </c>
      <c r="T15" s="392"/>
      <c r="U15" s="390" t="s">
        <v>185</v>
      </c>
      <c r="V15" s="391">
        <f>V14-V13</f>
        <v>0.4548611111</v>
      </c>
      <c r="W15" s="187"/>
      <c r="Y15" s="386"/>
    </row>
    <row r="16" ht="30.0" customHeight="1">
      <c r="B16" s="382">
        <v>0.5</v>
      </c>
      <c r="C16" s="387">
        <v>920.14</v>
      </c>
      <c r="D16" s="388">
        <v>14935.81</v>
      </c>
      <c r="E16" s="377">
        <v>14953.0</v>
      </c>
      <c r="G16" s="67"/>
      <c r="H16" s="68"/>
      <c r="I16" s="69"/>
      <c r="K16" s="194" t="s">
        <v>189</v>
      </c>
      <c r="S16" s="389" t="s">
        <v>190</v>
      </c>
      <c r="T16" s="373"/>
      <c r="U16" s="390" t="s">
        <v>185</v>
      </c>
      <c r="V16" s="391">
        <v>0.0</v>
      </c>
      <c r="X16" s="362"/>
      <c r="Y16" s="362"/>
    </row>
    <row r="17" ht="30.75" customHeight="1">
      <c r="B17" s="382">
        <v>0.5416666666666666</v>
      </c>
      <c r="C17" s="377">
        <v>949.47</v>
      </c>
      <c r="D17" s="378">
        <v>15684.62</v>
      </c>
      <c r="E17" s="377">
        <v>15701.0</v>
      </c>
      <c r="G17" s="394" t="s">
        <v>382</v>
      </c>
      <c r="H17" s="65"/>
      <c r="I17" s="66"/>
      <c r="S17" s="395" t="s">
        <v>383</v>
      </c>
      <c r="T17" s="396"/>
      <c r="U17" s="395"/>
      <c r="V17" s="397">
        <v>1.31883825E8</v>
      </c>
      <c r="W17" s="386"/>
      <c r="X17" s="362"/>
      <c r="Y17" s="386"/>
    </row>
    <row r="18" ht="30.0" customHeight="1">
      <c r="B18" s="382">
        <v>0.5833333333333334</v>
      </c>
      <c r="C18" s="377">
        <v>924.82</v>
      </c>
      <c r="D18" s="378">
        <v>15908.81</v>
      </c>
      <c r="E18" s="377">
        <v>15926.0</v>
      </c>
      <c r="G18" s="75"/>
      <c r="I18" s="76"/>
      <c r="S18" s="395" t="s">
        <v>384</v>
      </c>
      <c r="T18" s="396"/>
      <c r="U18" s="395"/>
      <c r="V18" s="397">
        <f>E26+V17</f>
        <v>131982546</v>
      </c>
    </row>
    <row r="19" ht="30.75" customHeight="1">
      <c r="B19" s="382">
        <v>0.625</v>
      </c>
      <c r="C19" s="377">
        <v>699.96</v>
      </c>
      <c r="D19" s="378">
        <v>13103.1</v>
      </c>
      <c r="E19" s="387">
        <v>13131.0</v>
      </c>
      <c r="G19" s="67"/>
      <c r="H19" s="68"/>
      <c r="I19" s="69"/>
      <c r="S19" s="398" t="s">
        <v>194</v>
      </c>
      <c r="T19" s="198"/>
      <c r="U19" s="399"/>
      <c r="V19" s="400">
        <f>E26</f>
        <v>98721</v>
      </c>
    </row>
    <row r="20" ht="29.25" customHeight="1">
      <c r="B20" s="382">
        <v>0.6666666666666666</v>
      </c>
      <c r="C20" s="387">
        <v>419.44</v>
      </c>
      <c r="D20" s="388">
        <v>8139.14</v>
      </c>
      <c r="E20" s="387">
        <v>8158.0</v>
      </c>
      <c r="G20" s="394" t="s">
        <v>385</v>
      </c>
      <c r="H20" s="65"/>
      <c r="I20" s="66"/>
      <c r="V20" s="165"/>
      <c r="W20" s="187"/>
    </row>
    <row r="21" ht="33.0" customHeight="1">
      <c r="B21" s="382">
        <v>0.7083333333333334</v>
      </c>
      <c r="C21" s="387">
        <v>223.72</v>
      </c>
      <c r="D21" s="388">
        <v>4172.45</v>
      </c>
      <c r="E21" s="377">
        <v>4195.0</v>
      </c>
      <c r="G21" s="75"/>
      <c r="I21" s="76"/>
      <c r="Y21" s="386"/>
    </row>
    <row r="22" ht="29.25" customHeight="1">
      <c r="B22" s="382">
        <v>0.75</v>
      </c>
      <c r="C22" s="377">
        <v>143.41</v>
      </c>
      <c r="D22" s="378">
        <v>2884.84</v>
      </c>
      <c r="E22" s="377">
        <v>2906.0</v>
      </c>
      <c r="G22" s="67"/>
      <c r="H22" s="68"/>
      <c r="I22" s="69"/>
      <c r="K22" s="401"/>
      <c r="L22" s="402"/>
      <c r="M22" s="402"/>
      <c r="U22" s="403" t="s">
        <v>196</v>
      </c>
    </row>
    <row r="23" ht="29.25" customHeight="1">
      <c r="B23" s="404">
        <v>0.7916666666666666</v>
      </c>
      <c r="C23" s="377">
        <v>17.48</v>
      </c>
      <c r="D23" s="378">
        <v>200.07</v>
      </c>
      <c r="E23" s="387">
        <v>247.0</v>
      </c>
      <c r="G23" s="405" t="s">
        <v>386</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98721</v>
      </c>
      <c r="G26" s="414"/>
      <c r="H26" s="65"/>
      <c r="I26" s="415"/>
      <c r="T26" s="407"/>
      <c r="U26" s="407"/>
    </row>
    <row r="27" ht="36.0" customHeight="1">
      <c r="A27" s="194" t="s">
        <v>199</v>
      </c>
      <c r="B27" s="416">
        <v>0.5590277777777778</v>
      </c>
      <c r="C27" s="417">
        <v>989.55</v>
      </c>
      <c r="D27" s="417">
        <v>16811.24</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72.42</v>
      </c>
      <c r="J31" s="422"/>
      <c r="T31" s="62"/>
    </row>
    <row r="32" ht="22.5" customHeight="1">
      <c r="B32" s="165"/>
      <c r="C32" s="441"/>
      <c r="D32" s="436" t="s">
        <v>210</v>
      </c>
      <c r="E32" s="199"/>
      <c r="F32" s="442">
        <v>97.87</v>
      </c>
      <c r="G32" s="438">
        <v>100.0</v>
      </c>
      <c r="H32" s="443"/>
      <c r="I32" s="444">
        <v>72.59</v>
      </c>
      <c r="J32" s="422"/>
    </row>
    <row r="33" ht="24.75" customHeight="1">
      <c r="B33" s="445"/>
      <c r="C33" s="441"/>
      <c r="D33" s="436" t="s">
        <v>211</v>
      </c>
      <c r="E33" s="199"/>
      <c r="F33" s="446">
        <v>97.87</v>
      </c>
      <c r="G33" s="438">
        <v>100.0</v>
      </c>
      <c r="H33" s="443"/>
      <c r="I33" s="444">
        <v>72.56</v>
      </c>
      <c r="J33" s="422"/>
    </row>
    <row r="34" ht="26.25" customHeight="1">
      <c r="A34" s="447"/>
      <c r="C34" s="448"/>
      <c r="D34" s="436" t="s">
        <v>212</v>
      </c>
      <c r="E34" s="199"/>
      <c r="F34" s="449">
        <v>98.94</v>
      </c>
      <c r="G34" s="450">
        <v>100.0</v>
      </c>
      <c r="H34" s="451"/>
      <c r="I34" s="452">
        <v>69.27</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73.19</v>
      </c>
      <c r="J36" s="422"/>
    </row>
    <row r="37" ht="19.5" customHeight="1">
      <c r="A37" s="305"/>
      <c r="C37" s="441"/>
      <c r="D37" s="436" t="s">
        <v>215</v>
      </c>
      <c r="E37" s="199"/>
      <c r="F37" s="446">
        <v>97.87</v>
      </c>
      <c r="G37" s="438">
        <v>100.0</v>
      </c>
      <c r="H37" s="443"/>
      <c r="I37" s="444">
        <v>73.88</v>
      </c>
      <c r="J37" s="422"/>
    </row>
    <row r="38" ht="21.75" customHeight="1">
      <c r="C38" s="441"/>
      <c r="D38" s="436" t="s">
        <v>216</v>
      </c>
      <c r="E38" s="199"/>
      <c r="F38" s="442">
        <v>97.87</v>
      </c>
      <c r="G38" s="438">
        <v>100.0</v>
      </c>
      <c r="H38" s="443"/>
      <c r="I38" s="444">
        <v>73.31</v>
      </c>
      <c r="J38" s="422"/>
    </row>
    <row r="39" ht="22.5" customHeight="1">
      <c r="C39" s="441"/>
      <c r="D39" s="460" t="s">
        <v>217</v>
      </c>
      <c r="E39" s="55"/>
      <c r="F39" s="461">
        <v>98.94</v>
      </c>
      <c r="G39" s="438">
        <v>100.0</v>
      </c>
      <c r="H39" s="451"/>
      <c r="I39" s="452">
        <v>73.97</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74.72</v>
      </c>
      <c r="J41" s="422"/>
      <c r="O41" s="187"/>
    </row>
    <row r="42" ht="24.75" customHeight="1">
      <c r="C42" s="441"/>
      <c r="D42" s="436" t="s">
        <v>220</v>
      </c>
      <c r="E42" s="199"/>
      <c r="F42" s="442">
        <v>91.57</v>
      </c>
      <c r="G42" s="438">
        <v>100.0</v>
      </c>
      <c r="H42" s="443"/>
      <c r="I42" s="444">
        <v>75.75</v>
      </c>
      <c r="J42" s="422"/>
      <c r="K42" s="467" t="s">
        <v>33</v>
      </c>
      <c r="L42" s="468" t="s">
        <v>221</v>
      </c>
      <c r="M42" s="468" t="s">
        <v>222</v>
      </c>
      <c r="N42" s="469" t="s">
        <v>223</v>
      </c>
    </row>
    <row r="43" ht="21.0" customHeight="1">
      <c r="C43" s="441"/>
      <c r="D43" s="436" t="s">
        <v>224</v>
      </c>
      <c r="E43" s="199"/>
      <c r="F43" s="446">
        <v>98.8</v>
      </c>
      <c r="G43" s="438">
        <v>100.0</v>
      </c>
      <c r="H43" s="443"/>
      <c r="I43" s="444">
        <v>74.47</v>
      </c>
      <c r="J43" s="422"/>
      <c r="K43" s="470">
        <v>45292.0</v>
      </c>
      <c r="L43" s="471" t="s">
        <v>225</v>
      </c>
      <c r="M43" s="471" t="s">
        <v>222</v>
      </c>
      <c r="N43" s="471" t="s">
        <v>226</v>
      </c>
      <c r="Q43" s="187"/>
    </row>
    <row r="44" ht="21.75" customHeight="1">
      <c r="B44" s="445"/>
      <c r="C44" s="441"/>
      <c r="D44" s="460" t="s">
        <v>227</v>
      </c>
      <c r="E44" s="55"/>
      <c r="F44" s="449">
        <v>100.0</v>
      </c>
      <c r="G44" s="438">
        <v>100.0</v>
      </c>
      <c r="H44" s="451"/>
      <c r="I44" s="452">
        <v>75.02</v>
      </c>
      <c r="J44" s="422"/>
      <c r="K44" s="472">
        <v>45292.0</v>
      </c>
      <c r="L44" s="473">
        <f>(E76/(23114*'14-01-24'!$M44))*100</f>
        <v>75.91125188</v>
      </c>
      <c r="M44" s="473">
        <v>5.68</v>
      </c>
      <c r="N44" s="474">
        <v>78.5</v>
      </c>
    </row>
    <row r="45" ht="24.0" customHeight="1">
      <c r="C45" s="453"/>
      <c r="D45" s="475"/>
      <c r="E45" s="476"/>
      <c r="F45" s="477"/>
      <c r="G45" s="456"/>
      <c r="H45" s="433">
        <f>AVERAGE(G46:G49)</f>
        <v>100</v>
      </c>
      <c r="I45" s="466"/>
      <c r="J45" s="422"/>
      <c r="K45" s="472">
        <v>45293.0</v>
      </c>
      <c r="L45" s="473">
        <f>(E77/(23114*'14-01-24'!$M45))*100</f>
        <v>81.72618927</v>
      </c>
      <c r="M45" s="473">
        <v>4.18</v>
      </c>
      <c r="N45" s="474">
        <v>78.5</v>
      </c>
    </row>
    <row r="46" ht="20.25" customHeight="1">
      <c r="C46" s="457" t="s">
        <v>228</v>
      </c>
      <c r="D46" s="478" t="s">
        <v>229</v>
      </c>
      <c r="E46" s="60"/>
      <c r="F46" s="458">
        <v>98.86</v>
      </c>
      <c r="G46" s="438">
        <v>100.0</v>
      </c>
      <c r="H46" s="459" t="s">
        <v>209</v>
      </c>
      <c r="I46" s="440">
        <v>73.67</v>
      </c>
      <c r="J46" s="422"/>
      <c r="K46" s="472">
        <v>45294.0</v>
      </c>
      <c r="L46" s="473">
        <f>(E78/(23114*'14-01-24'!$M46))*100</f>
        <v>77.4152893</v>
      </c>
      <c r="M46" s="474">
        <v>6.26</v>
      </c>
      <c r="N46" s="474">
        <v>78.5</v>
      </c>
    </row>
    <row r="47" ht="24.0" customHeight="1">
      <c r="C47" s="441"/>
      <c r="D47" s="436" t="s">
        <v>230</v>
      </c>
      <c r="E47" s="199"/>
      <c r="F47" s="446">
        <v>98.86</v>
      </c>
      <c r="G47" s="438">
        <v>100.0</v>
      </c>
      <c r="H47" s="443"/>
      <c r="I47" s="444">
        <v>74.18</v>
      </c>
      <c r="J47" s="422"/>
      <c r="K47" s="472">
        <v>45295.0</v>
      </c>
      <c r="L47" s="473">
        <f>(E79/(23114*'14-01-24'!$M47))*100</f>
        <v>77.28568227</v>
      </c>
      <c r="M47" s="473">
        <v>6.19</v>
      </c>
      <c r="N47" s="474">
        <v>78.5</v>
      </c>
    </row>
    <row r="48" ht="24.0" customHeight="1">
      <c r="C48" s="441"/>
      <c r="D48" s="436" t="s">
        <v>231</v>
      </c>
      <c r="E48" s="199"/>
      <c r="F48" s="442">
        <v>98.86</v>
      </c>
      <c r="G48" s="438">
        <v>100.0</v>
      </c>
      <c r="H48" s="443"/>
      <c r="I48" s="444">
        <v>72.76</v>
      </c>
      <c r="J48" s="422"/>
      <c r="K48" s="472">
        <v>45296.0</v>
      </c>
      <c r="L48" s="473">
        <f>(E80/(23114*'14-01-24'!$M48))*100</f>
        <v>77.02333912</v>
      </c>
      <c r="M48" s="473">
        <v>5.67</v>
      </c>
      <c r="N48" s="474">
        <v>78.5</v>
      </c>
    </row>
    <row r="49" ht="22.5" customHeight="1">
      <c r="C49" s="441"/>
      <c r="D49" s="460" t="s">
        <v>232</v>
      </c>
      <c r="E49" s="55"/>
      <c r="F49" s="479">
        <v>97.75</v>
      </c>
      <c r="G49" s="438">
        <v>100.0</v>
      </c>
      <c r="H49" s="451"/>
      <c r="I49" s="452">
        <v>74.39</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f>(E82/(23114*'14-01-24'!$M50))*100</f>
        <v>76.83089117</v>
      </c>
      <c r="M50" s="473">
        <v>6.27</v>
      </c>
      <c r="N50" s="474">
        <v>78.5</v>
      </c>
    </row>
    <row r="51" ht="23.25" customHeight="1">
      <c r="C51" s="481" t="s">
        <v>233</v>
      </c>
      <c r="D51" s="482" t="s">
        <v>234</v>
      </c>
      <c r="E51" s="199"/>
      <c r="F51" s="483">
        <v>98.86</v>
      </c>
      <c r="G51" s="438">
        <v>100.0</v>
      </c>
      <c r="H51" s="459" t="s">
        <v>209</v>
      </c>
      <c r="I51" s="440">
        <v>74.82</v>
      </c>
      <c r="J51" s="422"/>
      <c r="K51" s="472">
        <v>45299.0</v>
      </c>
      <c r="L51" s="473">
        <v>77.285682274679</v>
      </c>
      <c r="M51" s="473">
        <v>5.41</v>
      </c>
      <c r="N51" s="474">
        <v>78.5</v>
      </c>
    </row>
    <row r="52" ht="25.5" customHeight="1">
      <c r="C52" s="441"/>
      <c r="D52" s="482" t="s">
        <v>235</v>
      </c>
      <c r="E52" s="199"/>
      <c r="F52" s="484">
        <v>98.86</v>
      </c>
      <c r="G52" s="438">
        <v>100.0</v>
      </c>
      <c r="H52" s="443"/>
      <c r="I52" s="444">
        <v>75.58</v>
      </c>
      <c r="J52" s="422"/>
      <c r="K52" s="472">
        <v>45300.0</v>
      </c>
      <c r="L52" s="473">
        <f>(E84/(23114*'14-01-24'!$M52))*100</f>
        <v>75.67552508</v>
      </c>
      <c r="M52" s="473">
        <v>6.46</v>
      </c>
      <c r="N52" s="474">
        <v>78.5</v>
      </c>
    </row>
    <row r="53" ht="23.25" customHeight="1">
      <c r="B53" s="485"/>
      <c r="C53" s="441"/>
      <c r="D53" s="482" t="s">
        <v>236</v>
      </c>
      <c r="E53" s="199"/>
      <c r="F53" s="486">
        <v>98.86</v>
      </c>
      <c r="G53" s="438">
        <v>100.0</v>
      </c>
      <c r="H53" s="443"/>
      <c r="I53" s="444">
        <v>74.79</v>
      </c>
      <c r="J53" s="422"/>
      <c r="K53" s="472">
        <v>45301.0</v>
      </c>
      <c r="L53" s="473">
        <v>77.285682274679</v>
      </c>
      <c r="M53" s="473">
        <v>5.76</v>
      </c>
      <c r="N53" s="474">
        <v>78.5</v>
      </c>
    </row>
    <row r="54" ht="26.25" customHeight="1">
      <c r="C54" s="448"/>
      <c r="D54" s="482" t="s">
        <v>237</v>
      </c>
      <c r="E54" s="199"/>
      <c r="F54" s="487">
        <v>98.86</v>
      </c>
      <c r="G54" s="450">
        <v>100.0</v>
      </c>
      <c r="H54" s="451"/>
      <c r="I54" s="444">
        <v>75.06</v>
      </c>
      <c r="J54" s="422"/>
      <c r="K54" s="472">
        <v>45302.0</v>
      </c>
      <c r="L54" s="473">
        <f>(E86/(23114*'14-01-24'!$M54))*100</f>
        <v>80.03739511</v>
      </c>
      <c r="M54" s="473">
        <v>6.39</v>
      </c>
      <c r="N54" s="474">
        <v>78.5</v>
      </c>
    </row>
    <row r="55" ht="24.0" customHeight="1">
      <c r="C55" s="453"/>
      <c r="D55" s="488"/>
      <c r="E55" s="489"/>
      <c r="F55" s="490"/>
      <c r="G55" s="456"/>
      <c r="H55" s="433">
        <f>AVERAGE(G56:G59)</f>
        <v>100</v>
      </c>
      <c r="I55" s="466"/>
      <c r="J55" s="422"/>
      <c r="K55" s="472">
        <v>45303.0</v>
      </c>
      <c r="L55" s="473">
        <v>77.285682274679</v>
      </c>
      <c r="M55" s="473">
        <v>4.71</v>
      </c>
      <c r="N55" s="474">
        <v>78.5</v>
      </c>
    </row>
    <row r="56" ht="21.0" customHeight="1">
      <c r="C56" s="457" t="s">
        <v>238</v>
      </c>
      <c r="D56" s="436" t="s">
        <v>239</v>
      </c>
      <c r="E56" s="199"/>
      <c r="F56" s="458">
        <v>97.87</v>
      </c>
      <c r="G56" s="438">
        <v>100.0</v>
      </c>
      <c r="H56" s="459" t="s">
        <v>209</v>
      </c>
      <c r="I56" s="609" t="s">
        <v>350</v>
      </c>
      <c r="J56" s="422"/>
      <c r="K56" s="472">
        <v>45304.0</v>
      </c>
      <c r="L56" s="473">
        <f>(E88/(23114*'14-01-24'!$M56))*100</f>
        <v>77.25869931</v>
      </c>
      <c r="M56" s="473">
        <v>4.95</v>
      </c>
      <c r="N56" s="474">
        <v>78.5</v>
      </c>
    </row>
    <row r="57" ht="20.25" customHeight="1">
      <c r="C57" s="441"/>
      <c r="D57" s="436" t="s">
        <v>240</v>
      </c>
      <c r="E57" s="199"/>
      <c r="F57" s="446">
        <v>97.87</v>
      </c>
      <c r="G57" s="438">
        <v>100.0</v>
      </c>
      <c r="H57" s="443"/>
      <c r="I57" s="610" t="s">
        <v>351</v>
      </c>
      <c r="J57" s="422"/>
      <c r="K57" s="472">
        <v>45305.0</v>
      </c>
      <c r="L57" s="473">
        <v>77.285682274679</v>
      </c>
      <c r="M57" s="473">
        <v>5.89</v>
      </c>
      <c r="N57" s="474">
        <v>78.5</v>
      </c>
    </row>
    <row r="58" ht="20.25" customHeight="1">
      <c r="C58" s="441"/>
      <c r="D58" s="436" t="s">
        <v>241</v>
      </c>
      <c r="E58" s="199"/>
      <c r="F58" s="442">
        <v>97.87</v>
      </c>
      <c r="G58" s="438">
        <v>100.0</v>
      </c>
      <c r="H58" s="443"/>
      <c r="I58" s="610" t="s">
        <v>352</v>
      </c>
      <c r="J58" s="422"/>
      <c r="K58" s="472">
        <v>45306.0</v>
      </c>
      <c r="L58" s="473"/>
      <c r="M58" s="473"/>
      <c r="N58" s="474"/>
    </row>
    <row r="59" ht="23.25" customHeight="1">
      <c r="A59" s="491"/>
      <c r="C59" s="441"/>
      <c r="D59" s="436" t="s">
        <v>242</v>
      </c>
      <c r="E59" s="199"/>
      <c r="F59" s="492">
        <v>98.94</v>
      </c>
      <c r="G59" s="450">
        <v>100.0</v>
      </c>
      <c r="H59" s="451"/>
      <c r="I59" s="611" t="s">
        <v>370</v>
      </c>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76.67</v>
      </c>
      <c r="J61" s="422"/>
      <c r="K61" s="472">
        <v>45309.0</v>
      </c>
      <c r="L61" s="473"/>
      <c r="M61" s="473"/>
      <c r="N61" s="474"/>
    </row>
    <row r="62" ht="20.25" customHeight="1">
      <c r="C62" s="441"/>
      <c r="D62" s="436" t="s">
        <v>245</v>
      </c>
      <c r="E62" s="199"/>
      <c r="F62" s="442">
        <v>97.7</v>
      </c>
      <c r="G62" s="438">
        <v>100.0</v>
      </c>
      <c r="H62" s="443"/>
      <c r="I62" s="444">
        <v>78.89</v>
      </c>
      <c r="J62" s="422"/>
      <c r="K62" s="472">
        <v>45310.0</v>
      </c>
      <c r="L62" s="473"/>
      <c r="M62" s="473"/>
      <c r="N62" s="474"/>
    </row>
    <row r="63" ht="21.75" customHeight="1">
      <c r="C63" s="441"/>
      <c r="D63" s="436" t="s">
        <v>246</v>
      </c>
      <c r="E63" s="199"/>
      <c r="F63" s="446">
        <v>96.59</v>
      </c>
      <c r="G63" s="438">
        <v>100.0</v>
      </c>
      <c r="H63" s="443"/>
      <c r="I63" s="444">
        <v>77.26</v>
      </c>
      <c r="J63" s="422"/>
      <c r="K63" s="472">
        <v>45311.0</v>
      </c>
      <c r="L63" s="473"/>
      <c r="M63" s="473"/>
      <c r="N63" s="474"/>
      <c r="P63" s="194">
        <v>2.0</v>
      </c>
    </row>
    <row r="64" ht="21.0" customHeight="1">
      <c r="C64" s="441"/>
      <c r="D64" s="460" t="s">
        <v>247</v>
      </c>
      <c r="E64" s="55"/>
      <c r="F64" s="449">
        <v>96.59</v>
      </c>
      <c r="G64" s="450">
        <v>100.0</v>
      </c>
      <c r="H64" s="451"/>
      <c r="I64" s="452">
        <v>77.48</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76.6</v>
      </c>
      <c r="J66" s="422"/>
      <c r="K66" s="472">
        <v>45314.0</v>
      </c>
      <c r="L66" s="473"/>
      <c r="M66" s="473"/>
      <c r="N66" s="474"/>
      <c r="P66" s="496"/>
    </row>
    <row r="67" ht="24.75" customHeight="1">
      <c r="C67" s="441"/>
      <c r="D67" s="436" t="s">
        <v>250</v>
      </c>
      <c r="E67" s="199"/>
      <c r="F67" s="497">
        <v>96.55</v>
      </c>
      <c r="G67" s="438">
        <v>100.0</v>
      </c>
      <c r="H67" s="443"/>
      <c r="I67" s="444">
        <v>74.74</v>
      </c>
      <c r="J67" s="422"/>
      <c r="K67" s="472">
        <v>45315.0</v>
      </c>
      <c r="L67" s="473"/>
      <c r="M67" s="473"/>
      <c r="N67" s="474"/>
      <c r="O67" s="187"/>
    </row>
    <row r="68" ht="27.75" customHeight="1">
      <c r="C68" s="441"/>
      <c r="D68" s="436" t="s">
        <v>251</v>
      </c>
      <c r="E68" s="199"/>
      <c r="F68" s="442">
        <v>98.85</v>
      </c>
      <c r="G68" s="438">
        <v>100.0</v>
      </c>
      <c r="H68" s="443"/>
      <c r="I68" s="444">
        <v>74.71</v>
      </c>
      <c r="J68" s="422"/>
      <c r="K68" s="472">
        <v>45316.0</v>
      </c>
      <c r="L68" s="473"/>
      <c r="M68" s="473"/>
      <c r="N68" s="474"/>
    </row>
    <row r="69" ht="21.75" customHeight="1">
      <c r="C69" s="448"/>
      <c r="D69" s="436" t="s">
        <v>252</v>
      </c>
      <c r="E69" s="199"/>
      <c r="F69" s="479">
        <v>98.85</v>
      </c>
      <c r="G69" s="498">
        <v>100.0</v>
      </c>
      <c r="H69" s="499"/>
      <c r="I69" s="500">
        <v>74.87</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74.55785714</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v>238.88</v>
      </c>
      <c r="D85" s="524">
        <v>5.76</v>
      </c>
      <c r="E85" s="535">
        <v>110509.0</v>
      </c>
      <c r="G85" s="526">
        <v>63.31</v>
      </c>
      <c r="H85" s="536">
        <v>141.759</v>
      </c>
      <c r="I85" s="528">
        <v>7138.95</v>
      </c>
      <c r="J85" s="533"/>
    </row>
    <row r="86" ht="15.75" customHeight="1">
      <c r="B86" s="518">
        <v>45302.0</v>
      </c>
      <c r="C86" s="529">
        <v>265.2</v>
      </c>
      <c r="D86" s="529">
        <v>6.39</v>
      </c>
      <c r="E86" s="530">
        <v>118214.0</v>
      </c>
      <c r="G86" s="526">
        <v>72.626</v>
      </c>
      <c r="H86" s="531">
        <v>152.955</v>
      </c>
      <c r="I86" s="528">
        <v>7702.8</v>
      </c>
    </row>
    <row r="87" ht="15.75" customHeight="1">
      <c r="B87" s="518">
        <v>45303.0</v>
      </c>
      <c r="C87" s="524">
        <v>195.08</v>
      </c>
      <c r="D87" s="524">
        <v>4.71</v>
      </c>
      <c r="E87" s="535">
        <v>86939.0</v>
      </c>
      <c r="G87" s="612">
        <v>57.218</v>
      </c>
      <c r="H87" s="613">
        <v>120.504</v>
      </c>
      <c r="I87" s="614">
        <v>6068.58</v>
      </c>
    </row>
    <row r="88" ht="15.75" customHeight="1">
      <c r="B88" s="518">
        <v>45304.0</v>
      </c>
      <c r="C88" s="529">
        <v>205.34</v>
      </c>
      <c r="D88" s="529">
        <v>4.95</v>
      </c>
      <c r="E88" s="530">
        <v>88395.0</v>
      </c>
      <c r="G88" s="531">
        <v>55.975</v>
      </c>
      <c r="H88" s="536">
        <v>117.887</v>
      </c>
      <c r="I88" s="528">
        <v>5936.77</v>
      </c>
    </row>
    <row r="89" ht="15.75" customHeight="1">
      <c r="B89" s="518">
        <v>45305.0</v>
      </c>
      <c r="C89" s="524">
        <v>243.99</v>
      </c>
      <c r="D89" s="524">
        <v>5.89</v>
      </c>
      <c r="E89" s="535">
        <v>98721.0</v>
      </c>
      <c r="G89" s="526">
        <v>62.756</v>
      </c>
      <c r="H89" s="531">
        <v>132.168</v>
      </c>
      <c r="I89" s="528">
        <v>6655.95</v>
      </c>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237.9785714</v>
      </c>
      <c r="D107" s="544">
        <f t="shared" si="1"/>
        <v>5.745</v>
      </c>
      <c r="E107" s="545">
        <f>SUM(E76:E105)</f>
        <v>1443326</v>
      </c>
      <c r="F107" s="546"/>
      <c r="G107" s="544">
        <f t="shared" ref="G107:I107" si="2">SUM(G76:G106)</f>
        <v>904.143</v>
      </c>
      <c r="H107" s="544">
        <f t="shared" si="2"/>
        <v>1912.607</v>
      </c>
      <c r="I107" s="544">
        <f t="shared" si="2"/>
        <v>96318.67</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387</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v>5.76</v>
      </c>
      <c r="F121" s="573"/>
      <c r="G121" s="567">
        <v>83.18</v>
      </c>
      <c r="H121" s="569">
        <v>110509.0</v>
      </c>
    </row>
    <row r="122" ht="15.75" customHeight="1">
      <c r="A122" s="518">
        <v>44937.0</v>
      </c>
      <c r="B122" s="570">
        <v>6.728</v>
      </c>
      <c r="C122" s="571">
        <v>68.108</v>
      </c>
      <c r="D122" s="579">
        <v>105480.0</v>
      </c>
      <c r="E122" s="560">
        <v>6.39</v>
      </c>
      <c r="F122" s="573"/>
      <c r="G122" s="562">
        <v>80.18</v>
      </c>
      <c r="H122" s="577">
        <v>118214.0</v>
      </c>
    </row>
    <row r="123" ht="15.75" customHeight="1">
      <c r="A123" s="518">
        <v>44938.0</v>
      </c>
      <c r="B123" s="564">
        <v>6.548</v>
      </c>
      <c r="C123" s="565">
        <v>64.976</v>
      </c>
      <c r="D123" s="580">
        <v>97969.0</v>
      </c>
      <c r="E123" s="567">
        <v>4.71</v>
      </c>
      <c r="F123" s="573"/>
      <c r="G123" s="567">
        <v>80.11</v>
      </c>
      <c r="H123" s="576">
        <v>86939.0</v>
      </c>
      <c r="I123" s="568"/>
    </row>
    <row r="124" ht="15.75" customHeight="1">
      <c r="A124" s="518">
        <v>44939.0</v>
      </c>
      <c r="B124" s="570">
        <v>6.782</v>
      </c>
      <c r="C124" s="571">
        <v>66.522</v>
      </c>
      <c r="D124" s="579">
        <v>77689.0</v>
      </c>
      <c r="E124" s="560">
        <v>4.95</v>
      </c>
      <c r="F124" s="581"/>
      <c r="G124" s="562">
        <v>77.38</v>
      </c>
      <c r="H124" s="577">
        <v>88395.0</v>
      </c>
    </row>
    <row r="125" ht="15.75" customHeight="1">
      <c r="A125" s="518">
        <v>44940.0</v>
      </c>
      <c r="B125" s="564">
        <v>6.618</v>
      </c>
      <c r="C125" s="565">
        <v>66.622</v>
      </c>
      <c r="D125" s="580">
        <v>71522.0</v>
      </c>
      <c r="E125" s="567">
        <v>5.89</v>
      </c>
      <c r="F125" s="568"/>
      <c r="G125" s="567">
        <v>72.74</v>
      </c>
      <c r="H125" s="576">
        <v>98721.0</v>
      </c>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6.61</v>
      </c>
      <c r="F143" s="598"/>
      <c r="G143" s="597">
        <f>AVERAGE(G112:G141)</f>
        <v>78.08</v>
      </c>
      <c r="H143" s="599">
        <f>SUM(H112:H141)</f>
        <v>1443326</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29"/>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388</v>
      </c>
      <c r="H11" s="65"/>
      <c r="I11" s="66"/>
      <c r="K11" s="194" t="s">
        <v>181</v>
      </c>
      <c r="S11" s="381" t="s">
        <v>182</v>
      </c>
      <c r="T11" s="198"/>
      <c r="U11" s="199"/>
      <c r="V11" s="375">
        <v>0.0</v>
      </c>
      <c r="W11" s="187"/>
      <c r="X11" s="305"/>
    </row>
    <row r="12" ht="30.0" customHeight="1">
      <c r="B12" s="382">
        <v>0.3333333333333333</v>
      </c>
      <c r="C12" s="377">
        <v>48.77</v>
      </c>
      <c r="D12" s="388">
        <v>198.13</v>
      </c>
      <c r="E12" s="377">
        <v>241.0</v>
      </c>
      <c r="G12" s="75"/>
      <c r="I12" s="76"/>
      <c r="S12" s="383" t="s">
        <v>183</v>
      </c>
      <c r="T12" s="199"/>
      <c r="U12" s="384"/>
      <c r="V12" s="385">
        <v>1.0</v>
      </c>
      <c r="W12" s="187"/>
      <c r="X12" s="305"/>
      <c r="Y12" s="386"/>
    </row>
    <row r="13" ht="30.0" customHeight="1">
      <c r="B13" s="382">
        <v>0.375</v>
      </c>
      <c r="C13" s="387">
        <v>343.18</v>
      </c>
      <c r="D13" s="388">
        <v>4047.88</v>
      </c>
      <c r="E13" s="377">
        <v>4066.0</v>
      </c>
      <c r="G13" s="67"/>
      <c r="H13" s="68"/>
      <c r="I13" s="69"/>
      <c r="S13" s="389" t="s">
        <v>184</v>
      </c>
      <c r="T13" s="373"/>
      <c r="U13" s="390" t="s">
        <v>185</v>
      </c>
      <c r="V13" s="391">
        <v>0.3125</v>
      </c>
      <c r="X13" s="362"/>
      <c r="Y13" s="386"/>
    </row>
    <row r="14" ht="30.0" customHeight="1">
      <c r="B14" s="382">
        <v>0.4166666666666667</v>
      </c>
      <c r="C14" s="377">
        <v>622.98</v>
      </c>
      <c r="D14" s="378">
        <v>9318.09</v>
      </c>
      <c r="E14" s="377">
        <v>9343.0</v>
      </c>
      <c r="G14" s="380" t="s">
        <v>389</v>
      </c>
      <c r="H14" s="65"/>
      <c r="I14" s="66"/>
      <c r="S14" s="389" t="s">
        <v>187</v>
      </c>
      <c r="T14" s="392"/>
      <c r="U14" s="393" t="s">
        <v>185</v>
      </c>
      <c r="V14" s="391">
        <v>0.7708333333333334</v>
      </c>
      <c r="X14" s="362"/>
      <c r="Y14" s="386"/>
    </row>
    <row r="15" ht="30.0" customHeight="1">
      <c r="B15" s="382">
        <v>0.4583333333333333</v>
      </c>
      <c r="C15" s="377">
        <v>859.6</v>
      </c>
      <c r="D15" s="378">
        <v>13438.99</v>
      </c>
      <c r="E15" s="387">
        <v>13451.0</v>
      </c>
      <c r="G15" s="75"/>
      <c r="I15" s="76"/>
      <c r="S15" s="389" t="s">
        <v>188</v>
      </c>
      <c r="T15" s="392"/>
      <c r="U15" s="390" t="s">
        <v>185</v>
      </c>
      <c r="V15" s="391">
        <f>V14-V13</f>
        <v>0.4583333333</v>
      </c>
      <c r="W15" s="187"/>
      <c r="Y15" s="386"/>
    </row>
    <row r="16" ht="30.0" customHeight="1">
      <c r="B16" s="382">
        <v>0.5</v>
      </c>
      <c r="C16" s="387">
        <v>1009.47</v>
      </c>
      <c r="D16" s="388">
        <v>16150.94</v>
      </c>
      <c r="E16" s="377">
        <v>16174.0</v>
      </c>
      <c r="G16" s="67"/>
      <c r="H16" s="68"/>
      <c r="I16" s="69"/>
      <c r="K16" s="194" t="s">
        <v>189</v>
      </c>
      <c r="S16" s="389" t="s">
        <v>190</v>
      </c>
      <c r="T16" s="373"/>
      <c r="U16" s="390" t="s">
        <v>185</v>
      </c>
      <c r="V16" s="391">
        <v>0.0</v>
      </c>
      <c r="X16" s="362"/>
      <c r="Y16" s="362"/>
    </row>
    <row r="17" ht="30.75" customHeight="1">
      <c r="B17" s="382">
        <v>0.5416666666666666</v>
      </c>
      <c r="C17" s="377">
        <v>1075.73</v>
      </c>
      <c r="D17" s="378">
        <v>17447.68</v>
      </c>
      <c r="E17" s="377">
        <v>17471.0</v>
      </c>
      <c r="G17" s="394" t="s">
        <v>390</v>
      </c>
      <c r="H17" s="65"/>
      <c r="I17" s="66"/>
      <c r="S17" s="395" t="s">
        <v>391</v>
      </c>
      <c r="T17" s="396"/>
      <c r="U17" s="395"/>
      <c r="V17" s="397">
        <v>1.31883825E8</v>
      </c>
      <c r="W17" s="386"/>
      <c r="X17" s="362"/>
      <c r="Y17" s="386"/>
    </row>
    <row r="18" ht="30.0" customHeight="1">
      <c r="B18" s="382">
        <v>0.5833333333333334</v>
      </c>
      <c r="C18" s="377">
        <v>1042.85</v>
      </c>
      <c r="D18" s="378">
        <v>17347.85</v>
      </c>
      <c r="E18" s="377">
        <v>17360.0</v>
      </c>
      <c r="G18" s="75"/>
      <c r="I18" s="76"/>
      <c r="S18" s="395" t="s">
        <v>392</v>
      </c>
      <c r="T18" s="396"/>
      <c r="U18" s="395"/>
      <c r="V18" s="397">
        <f>E26+V17</f>
        <v>132007459</v>
      </c>
    </row>
    <row r="19" ht="30.75" customHeight="1">
      <c r="B19" s="382">
        <v>0.625</v>
      </c>
      <c r="C19" s="377">
        <v>898.16</v>
      </c>
      <c r="D19" s="378">
        <v>16060.0</v>
      </c>
      <c r="E19" s="387">
        <v>16081.0</v>
      </c>
      <c r="G19" s="67"/>
      <c r="H19" s="68"/>
      <c r="I19" s="69"/>
      <c r="S19" s="398" t="s">
        <v>194</v>
      </c>
      <c r="T19" s="198"/>
      <c r="U19" s="399"/>
      <c r="V19" s="400">
        <f>E26</f>
        <v>123634</v>
      </c>
    </row>
    <row r="20" ht="29.25" customHeight="1">
      <c r="B20" s="382">
        <v>0.6666666666666666</v>
      </c>
      <c r="C20" s="387">
        <v>676.78</v>
      </c>
      <c r="D20" s="388">
        <v>13541.88</v>
      </c>
      <c r="E20" s="387">
        <v>13567.0</v>
      </c>
      <c r="G20" s="394" t="s">
        <v>393</v>
      </c>
      <c r="H20" s="65"/>
      <c r="I20" s="66"/>
      <c r="V20" s="165"/>
      <c r="W20" s="187"/>
    </row>
    <row r="21" ht="33.0" customHeight="1">
      <c r="B21" s="382">
        <v>0.7083333333333334</v>
      </c>
      <c r="C21" s="387">
        <v>430.59</v>
      </c>
      <c r="D21" s="388">
        <v>10107.09</v>
      </c>
      <c r="E21" s="377">
        <v>10134.0</v>
      </c>
      <c r="G21" s="75"/>
      <c r="I21" s="76"/>
      <c r="Y21" s="386"/>
    </row>
    <row r="22" ht="29.25" customHeight="1">
      <c r="B22" s="382">
        <v>0.75</v>
      </c>
      <c r="C22" s="377">
        <v>204.66</v>
      </c>
      <c r="D22" s="378">
        <v>5284.6</v>
      </c>
      <c r="E22" s="377">
        <v>5306.0</v>
      </c>
      <c r="G22" s="67"/>
      <c r="H22" s="68"/>
      <c r="I22" s="69"/>
      <c r="K22" s="401"/>
      <c r="L22" s="402"/>
      <c r="M22" s="402"/>
      <c r="U22" s="403" t="s">
        <v>196</v>
      </c>
    </row>
    <row r="23" ht="29.25" customHeight="1">
      <c r="B23" s="404">
        <v>0.7916666666666666</v>
      </c>
      <c r="C23" s="377">
        <v>16.82</v>
      </c>
      <c r="D23" s="378">
        <v>402.26</v>
      </c>
      <c r="E23" s="387">
        <v>440.0</v>
      </c>
      <c r="G23" s="405" t="s">
        <v>394</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123634</v>
      </c>
      <c r="G26" s="414"/>
      <c r="H26" s="65"/>
      <c r="I26" s="415"/>
      <c r="T26" s="407"/>
      <c r="U26" s="407"/>
    </row>
    <row r="27" ht="36.0" customHeight="1">
      <c r="A27" s="194" t="s">
        <v>199</v>
      </c>
      <c r="B27" s="416">
        <v>0.548611111111111</v>
      </c>
      <c r="C27" s="417">
        <v>1075.55</v>
      </c>
      <c r="D27" s="417">
        <v>17702.52</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73.63</v>
      </c>
      <c r="J31" s="422"/>
      <c r="T31" s="62"/>
    </row>
    <row r="32" ht="22.5" customHeight="1">
      <c r="B32" s="165"/>
      <c r="C32" s="441"/>
      <c r="D32" s="436" t="s">
        <v>210</v>
      </c>
      <c r="E32" s="199"/>
      <c r="F32" s="442">
        <v>97.87</v>
      </c>
      <c r="G32" s="438">
        <v>100.0</v>
      </c>
      <c r="H32" s="443"/>
      <c r="I32" s="444">
        <v>73.77</v>
      </c>
      <c r="J32" s="422"/>
    </row>
    <row r="33" ht="24.75" customHeight="1">
      <c r="B33" s="445"/>
      <c r="C33" s="441"/>
      <c r="D33" s="436" t="s">
        <v>211</v>
      </c>
      <c r="E33" s="199"/>
      <c r="F33" s="446">
        <v>97.87</v>
      </c>
      <c r="G33" s="438">
        <v>100.0</v>
      </c>
      <c r="H33" s="443"/>
      <c r="I33" s="444">
        <v>73.85</v>
      </c>
      <c r="J33" s="422"/>
    </row>
    <row r="34" ht="26.25" customHeight="1">
      <c r="A34" s="447"/>
      <c r="C34" s="448"/>
      <c r="D34" s="436" t="s">
        <v>212</v>
      </c>
      <c r="E34" s="199"/>
      <c r="F34" s="449">
        <v>98.94</v>
      </c>
      <c r="G34" s="450">
        <v>100.0</v>
      </c>
      <c r="H34" s="451"/>
      <c r="I34" s="452">
        <v>70.54</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74.38</v>
      </c>
      <c r="J36" s="422"/>
    </row>
    <row r="37" ht="19.5" customHeight="1">
      <c r="A37" s="305"/>
      <c r="C37" s="441"/>
      <c r="D37" s="436" t="s">
        <v>215</v>
      </c>
      <c r="E37" s="199"/>
      <c r="F37" s="446">
        <v>97.87</v>
      </c>
      <c r="G37" s="438">
        <v>100.0</v>
      </c>
      <c r="H37" s="443"/>
      <c r="I37" s="444">
        <v>75.08</v>
      </c>
      <c r="J37" s="422"/>
    </row>
    <row r="38" ht="21.75" customHeight="1">
      <c r="C38" s="441"/>
      <c r="D38" s="436" t="s">
        <v>216</v>
      </c>
      <c r="E38" s="199"/>
      <c r="F38" s="442">
        <v>97.87</v>
      </c>
      <c r="G38" s="438">
        <v>100.0</v>
      </c>
      <c r="H38" s="443"/>
      <c r="I38" s="444">
        <v>74.64</v>
      </c>
      <c r="J38" s="422"/>
    </row>
    <row r="39" ht="22.5" customHeight="1">
      <c r="C39" s="441"/>
      <c r="D39" s="460" t="s">
        <v>217</v>
      </c>
      <c r="E39" s="55"/>
      <c r="F39" s="461">
        <v>98.94</v>
      </c>
      <c r="G39" s="438">
        <v>100.0</v>
      </c>
      <c r="H39" s="451"/>
      <c r="I39" s="452">
        <v>75.21</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76.03</v>
      </c>
      <c r="J41" s="422"/>
      <c r="O41" s="187"/>
    </row>
    <row r="42" ht="24.75" customHeight="1">
      <c r="C42" s="441"/>
      <c r="D42" s="436" t="s">
        <v>220</v>
      </c>
      <c r="E42" s="199"/>
      <c r="F42" s="442">
        <v>91.57</v>
      </c>
      <c r="G42" s="438">
        <v>100.0</v>
      </c>
      <c r="H42" s="443"/>
      <c r="I42" s="444">
        <v>77.08</v>
      </c>
      <c r="J42" s="422"/>
      <c r="K42" s="467" t="s">
        <v>33</v>
      </c>
      <c r="L42" s="468" t="s">
        <v>221</v>
      </c>
      <c r="M42" s="468" t="s">
        <v>222</v>
      </c>
      <c r="N42" s="469" t="s">
        <v>223</v>
      </c>
    </row>
    <row r="43" ht="21.0" customHeight="1">
      <c r="C43" s="441"/>
      <c r="D43" s="436" t="s">
        <v>224</v>
      </c>
      <c r="E43" s="199"/>
      <c r="F43" s="446">
        <v>98.8</v>
      </c>
      <c r="G43" s="438">
        <v>100.0</v>
      </c>
      <c r="H43" s="443"/>
      <c r="I43" s="444">
        <v>75.72</v>
      </c>
      <c r="J43" s="422"/>
      <c r="K43" s="470">
        <v>45292.0</v>
      </c>
      <c r="L43" s="471" t="s">
        <v>225</v>
      </c>
      <c r="M43" s="471" t="s">
        <v>222</v>
      </c>
      <c r="N43" s="471" t="s">
        <v>226</v>
      </c>
      <c r="Q43" s="187"/>
    </row>
    <row r="44" ht="21.75" customHeight="1">
      <c r="B44" s="445"/>
      <c r="C44" s="441"/>
      <c r="D44" s="460" t="s">
        <v>227</v>
      </c>
      <c r="E44" s="55"/>
      <c r="F44" s="449">
        <v>100.0</v>
      </c>
      <c r="G44" s="438">
        <v>100.0</v>
      </c>
      <c r="H44" s="451"/>
      <c r="I44" s="452">
        <v>76.22</v>
      </c>
      <c r="J44" s="422"/>
      <c r="K44" s="472">
        <v>45292.0</v>
      </c>
      <c r="L44" s="473">
        <f>(E76/(23114*'15-01-24'!$M44))*100</f>
        <v>75.91125188</v>
      </c>
      <c r="M44" s="473">
        <v>5.68</v>
      </c>
      <c r="N44" s="474">
        <v>78.5</v>
      </c>
    </row>
    <row r="45" ht="24.0" customHeight="1">
      <c r="C45" s="453"/>
      <c r="D45" s="475"/>
      <c r="E45" s="476"/>
      <c r="F45" s="477"/>
      <c r="G45" s="456"/>
      <c r="H45" s="433">
        <f>AVERAGE(G46:G49)</f>
        <v>100</v>
      </c>
      <c r="I45" s="466"/>
      <c r="J45" s="422"/>
      <c r="K45" s="472">
        <v>45293.0</v>
      </c>
      <c r="L45" s="473">
        <f>(E77/(23114*'15-01-24'!$M45))*100</f>
        <v>81.72618927</v>
      </c>
      <c r="M45" s="473">
        <v>4.18</v>
      </c>
      <c r="N45" s="474">
        <v>78.5</v>
      </c>
    </row>
    <row r="46" ht="20.25" customHeight="1">
      <c r="C46" s="457" t="s">
        <v>228</v>
      </c>
      <c r="D46" s="478" t="s">
        <v>229</v>
      </c>
      <c r="E46" s="60"/>
      <c r="F46" s="458">
        <v>98.86</v>
      </c>
      <c r="G46" s="438">
        <v>100.0</v>
      </c>
      <c r="H46" s="459" t="s">
        <v>209</v>
      </c>
      <c r="I46" s="440">
        <v>74.93</v>
      </c>
      <c r="J46" s="422"/>
      <c r="K46" s="472">
        <v>45294.0</v>
      </c>
      <c r="L46" s="473">
        <f>(E78/(23114*'15-01-24'!$M46))*100</f>
        <v>77.4152893</v>
      </c>
      <c r="M46" s="474">
        <v>6.26</v>
      </c>
      <c r="N46" s="474">
        <v>78.5</v>
      </c>
    </row>
    <row r="47" ht="24.0" customHeight="1">
      <c r="C47" s="441"/>
      <c r="D47" s="436" t="s">
        <v>230</v>
      </c>
      <c r="E47" s="199"/>
      <c r="F47" s="446">
        <v>98.86</v>
      </c>
      <c r="G47" s="438">
        <v>100.0</v>
      </c>
      <c r="H47" s="443"/>
      <c r="I47" s="444">
        <v>75.45</v>
      </c>
      <c r="J47" s="422"/>
      <c r="K47" s="472">
        <v>45295.0</v>
      </c>
      <c r="L47" s="473">
        <f>(E79/(23114*'15-01-24'!$M47))*100</f>
        <v>77.28568227</v>
      </c>
      <c r="M47" s="473">
        <v>6.19</v>
      </c>
      <c r="N47" s="474">
        <v>78.5</v>
      </c>
    </row>
    <row r="48" ht="24.0" customHeight="1">
      <c r="C48" s="441"/>
      <c r="D48" s="436" t="s">
        <v>231</v>
      </c>
      <c r="E48" s="199"/>
      <c r="F48" s="442">
        <v>98.86</v>
      </c>
      <c r="G48" s="438">
        <v>100.0</v>
      </c>
      <c r="H48" s="443"/>
      <c r="I48" s="444">
        <v>73.89</v>
      </c>
      <c r="J48" s="422"/>
      <c r="K48" s="472">
        <v>45296.0</v>
      </c>
      <c r="L48" s="473">
        <f>(E80/(23114*'15-01-24'!$M48))*100</f>
        <v>77.02333912</v>
      </c>
      <c r="M48" s="473">
        <v>5.67</v>
      </c>
      <c r="N48" s="474">
        <v>78.5</v>
      </c>
    </row>
    <row r="49" ht="22.5" customHeight="1">
      <c r="C49" s="441"/>
      <c r="D49" s="460" t="s">
        <v>232</v>
      </c>
      <c r="E49" s="55"/>
      <c r="F49" s="479">
        <v>97.75</v>
      </c>
      <c r="G49" s="438">
        <v>100.0</v>
      </c>
      <c r="H49" s="451"/>
      <c r="I49" s="452">
        <v>75.41</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f>(E82/(23114*'15-01-24'!$M50))*100</f>
        <v>76.83089117</v>
      </c>
      <c r="M50" s="473">
        <v>6.27</v>
      </c>
      <c r="N50" s="474">
        <v>78.5</v>
      </c>
    </row>
    <row r="51" ht="23.25" customHeight="1">
      <c r="C51" s="481" t="s">
        <v>233</v>
      </c>
      <c r="D51" s="482" t="s">
        <v>234</v>
      </c>
      <c r="E51" s="199"/>
      <c r="F51" s="483">
        <v>98.86</v>
      </c>
      <c r="G51" s="438">
        <v>100.0</v>
      </c>
      <c r="H51" s="459" t="s">
        <v>209</v>
      </c>
      <c r="I51" s="440">
        <v>76.15</v>
      </c>
      <c r="J51" s="422"/>
      <c r="K51" s="472">
        <v>45299.0</v>
      </c>
      <c r="L51" s="473">
        <v>77.285682274679</v>
      </c>
      <c r="M51" s="473">
        <v>5.41</v>
      </c>
      <c r="N51" s="474">
        <v>78.5</v>
      </c>
    </row>
    <row r="52" ht="25.5" customHeight="1">
      <c r="C52" s="441"/>
      <c r="D52" s="482" t="s">
        <v>235</v>
      </c>
      <c r="E52" s="199"/>
      <c r="F52" s="484">
        <v>98.86</v>
      </c>
      <c r="G52" s="438">
        <v>100.0</v>
      </c>
      <c r="H52" s="443"/>
      <c r="I52" s="444">
        <v>76.77</v>
      </c>
      <c r="J52" s="422"/>
      <c r="K52" s="472">
        <v>45300.0</v>
      </c>
      <c r="L52" s="473">
        <f>(E84/(23114*'15-01-24'!$M52))*100</f>
        <v>75.67552508</v>
      </c>
      <c r="M52" s="473">
        <v>6.46</v>
      </c>
      <c r="N52" s="474">
        <v>78.5</v>
      </c>
    </row>
    <row r="53" ht="23.25" customHeight="1">
      <c r="B53" s="485"/>
      <c r="C53" s="441"/>
      <c r="D53" s="482" t="s">
        <v>236</v>
      </c>
      <c r="E53" s="199"/>
      <c r="F53" s="486">
        <v>98.86</v>
      </c>
      <c r="G53" s="438">
        <v>100.0</v>
      </c>
      <c r="H53" s="443"/>
      <c r="I53" s="444">
        <v>76.06</v>
      </c>
      <c r="J53" s="422"/>
      <c r="K53" s="472">
        <v>45301.0</v>
      </c>
      <c r="L53" s="473">
        <v>77.285682274679</v>
      </c>
      <c r="M53" s="473">
        <v>5.76</v>
      </c>
      <c r="N53" s="474">
        <v>78.5</v>
      </c>
    </row>
    <row r="54" ht="26.25" customHeight="1">
      <c r="C54" s="448"/>
      <c r="D54" s="482" t="s">
        <v>237</v>
      </c>
      <c r="E54" s="199"/>
      <c r="F54" s="487">
        <v>98.86</v>
      </c>
      <c r="G54" s="450">
        <v>100.0</v>
      </c>
      <c r="H54" s="451"/>
      <c r="I54" s="444">
        <v>76.32</v>
      </c>
      <c r="J54" s="422"/>
      <c r="K54" s="472">
        <v>45302.0</v>
      </c>
      <c r="L54" s="473">
        <f>(E86/(23114*'15-01-24'!$M54))*100</f>
        <v>80.03739511</v>
      </c>
      <c r="M54" s="473">
        <v>6.39</v>
      </c>
      <c r="N54" s="474">
        <v>78.5</v>
      </c>
    </row>
    <row r="55" ht="24.0" customHeight="1">
      <c r="C55" s="453"/>
      <c r="D55" s="488"/>
      <c r="E55" s="489"/>
      <c r="F55" s="490"/>
      <c r="G55" s="456"/>
      <c r="H55" s="433">
        <f>AVERAGE(G56:G59)</f>
        <v>100</v>
      </c>
      <c r="I55" s="466"/>
      <c r="J55" s="422"/>
      <c r="K55" s="472">
        <v>45303.0</v>
      </c>
      <c r="L55" s="473">
        <v>77.285682274679</v>
      </c>
      <c r="M55" s="473">
        <v>4.71</v>
      </c>
      <c r="N55" s="474">
        <v>78.5</v>
      </c>
    </row>
    <row r="56" ht="21.0" customHeight="1">
      <c r="C56" s="457" t="s">
        <v>238</v>
      </c>
      <c r="D56" s="436" t="s">
        <v>239</v>
      </c>
      <c r="E56" s="199"/>
      <c r="F56" s="458">
        <v>97.87</v>
      </c>
      <c r="G56" s="438">
        <v>100.0</v>
      </c>
      <c r="H56" s="459" t="s">
        <v>209</v>
      </c>
      <c r="I56" s="609" t="s">
        <v>350</v>
      </c>
      <c r="J56" s="422"/>
      <c r="K56" s="472">
        <v>45304.0</v>
      </c>
      <c r="L56" s="473">
        <f>(E88/(23114*'15-01-24'!$M56))*100</f>
        <v>77.25869931</v>
      </c>
      <c r="M56" s="473">
        <v>4.95</v>
      </c>
      <c r="N56" s="474">
        <v>78.5</v>
      </c>
    </row>
    <row r="57" ht="20.25" customHeight="1">
      <c r="C57" s="441"/>
      <c r="D57" s="436" t="s">
        <v>240</v>
      </c>
      <c r="E57" s="199"/>
      <c r="F57" s="446">
        <v>97.87</v>
      </c>
      <c r="G57" s="438">
        <v>100.0</v>
      </c>
      <c r="H57" s="443"/>
      <c r="I57" s="610" t="s">
        <v>351</v>
      </c>
      <c r="J57" s="422"/>
      <c r="K57" s="472">
        <v>45305.0</v>
      </c>
      <c r="L57" s="473">
        <v>77.285682274679</v>
      </c>
      <c r="M57" s="473">
        <v>5.89</v>
      </c>
      <c r="N57" s="474">
        <v>78.5</v>
      </c>
    </row>
    <row r="58" ht="20.25" customHeight="1">
      <c r="C58" s="441"/>
      <c r="D58" s="436" t="s">
        <v>241</v>
      </c>
      <c r="E58" s="199"/>
      <c r="F58" s="442">
        <v>97.87</v>
      </c>
      <c r="G58" s="438">
        <v>100.0</v>
      </c>
      <c r="H58" s="443"/>
      <c r="I58" s="610" t="s">
        <v>352</v>
      </c>
      <c r="J58" s="422"/>
      <c r="K58" s="472">
        <v>45306.0</v>
      </c>
      <c r="L58" s="473">
        <f>(E90/(23114*'15-01-24'!$M58))*100</f>
        <v>73.98173537</v>
      </c>
      <c r="M58" s="473">
        <v>7.23</v>
      </c>
      <c r="N58" s="474"/>
    </row>
    <row r="59" ht="23.25" customHeight="1">
      <c r="A59" s="491"/>
      <c r="C59" s="441"/>
      <c r="D59" s="436" t="s">
        <v>242</v>
      </c>
      <c r="E59" s="199"/>
      <c r="F59" s="492">
        <v>98.94</v>
      </c>
      <c r="G59" s="450">
        <v>100.0</v>
      </c>
      <c r="H59" s="451"/>
      <c r="I59" s="611" t="s">
        <v>370</v>
      </c>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78.01</v>
      </c>
      <c r="J61" s="422"/>
      <c r="K61" s="472">
        <v>45309.0</v>
      </c>
      <c r="L61" s="473"/>
      <c r="M61" s="473"/>
      <c r="N61" s="474"/>
    </row>
    <row r="62" ht="20.25" customHeight="1">
      <c r="C62" s="441"/>
      <c r="D62" s="436" t="s">
        <v>245</v>
      </c>
      <c r="E62" s="199"/>
      <c r="F62" s="442">
        <v>97.7</v>
      </c>
      <c r="G62" s="438">
        <v>100.0</v>
      </c>
      <c r="H62" s="443"/>
      <c r="I62" s="444">
        <v>80.35</v>
      </c>
      <c r="J62" s="422"/>
      <c r="K62" s="472">
        <v>45310.0</v>
      </c>
      <c r="L62" s="473"/>
      <c r="M62" s="473"/>
      <c r="N62" s="474"/>
    </row>
    <row r="63" ht="21.75" customHeight="1">
      <c r="C63" s="441"/>
      <c r="D63" s="436" t="s">
        <v>246</v>
      </c>
      <c r="E63" s="199"/>
      <c r="F63" s="446">
        <v>96.59</v>
      </c>
      <c r="G63" s="438">
        <v>100.0</v>
      </c>
      <c r="H63" s="443"/>
      <c r="I63" s="444">
        <v>78.66</v>
      </c>
      <c r="J63" s="422"/>
      <c r="K63" s="472">
        <v>45311.0</v>
      </c>
      <c r="L63" s="473"/>
      <c r="M63" s="473"/>
      <c r="N63" s="474"/>
      <c r="P63" s="194">
        <v>2.0</v>
      </c>
    </row>
    <row r="64" ht="21.0" customHeight="1">
      <c r="C64" s="441"/>
      <c r="D64" s="460" t="s">
        <v>247</v>
      </c>
      <c r="E64" s="55"/>
      <c r="F64" s="449">
        <v>96.59</v>
      </c>
      <c r="G64" s="450">
        <v>100.0</v>
      </c>
      <c r="H64" s="451"/>
      <c r="I64" s="452">
        <v>78.92</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78.07</v>
      </c>
      <c r="J66" s="422"/>
      <c r="K66" s="472">
        <v>45314.0</v>
      </c>
      <c r="L66" s="473"/>
      <c r="M66" s="473"/>
      <c r="N66" s="474"/>
      <c r="P66" s="496"/>
    </row>
    <row r="67" ht="24.75" customHeight="1">
      <c r="C67" s="441"/>
      <c r="D67" s="436" t="s">
        <v>250</v>
      </c>
      <c r="E67" s="199"/>
      <c r="F67" s="497">
        <v>96.55</v>
      </c>
      <c r="G67" s="438">
        <v>100.0</v>
      </c>
      <c r="H67" s="443"/>
      <c r="I67" s="444">
        <v>76.32</v>
      </c>
      <c r="J67" s="422"/>
      <c r="K67" s="472">
        <v>45315.0</v>
      </c>
      <c r="L67" s="473"/>
      <c r="M67" s="473"/>
      <c r="N67" s="474"/>
      <c r="O67" s="187"/>
    </row>
    <row r="68" ht="27.75" customHeight="1">
      <c r="C68" s="441"/>
      <c r="D68" s="436" t="s">
        <v>251</v>
      </c>
      <c r="E68" s="199"/>
      <c r="F68" s="442">
        <v>98.85</v>
      </c>
      <c r="G68" s="438">
        <v>100.0</v>
      </c>
      <c r="H68" s="443"/>
      <c r="I68" s="444">
        <v>75.97</v>
      </c>
      <c r="J68" s="422"/>
      <c r="K68" s="472">
        <v>45316.0</v>
      </c>
      <c r="L68" s="473"/>
      <c r="M68" s="473"/>
      <c r="N68" s="474"/>
    </row>
    <row r="69" ht="21.75" customHeight="1">
      <c r="C69" s="448"/>
      <c r="D69" s="436" t="s">
        <v>252</v>
      </c>
      <c r="E69" s="199"/>
      <c r="F69" s="479">
        <v>98.85</v>
      </c>
      <c r="G69" s="498">
        <v>100.0</v>
      </c>
      <c r="H69" s="499"/>
      <c r="I69" s="500">
        <v>76.21</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75.84428571</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v>238.88</v>
      </c>
      <c r="D85" s="524">
        <v>5.76</v>
      </c>
      <c r="E85" s="535">
        <v>110509.0</v>
      </c>
      <c r="G85" s="526">
        <v>63.31</v>
      </c>
      <c r="H85" s="536">
        <v>141.759</v>
      </c>
      <c r="I85" s="528">
        <v>7138.95</v>
      </c>
      <c r="J85" s="533"/>
    </row>
    <row r="86" ht="15.75" customHeight="1">
      <c r="B86" s="518">
        <v>45302.0</v>
      </c>
      <c r="C86" s="529">
        <v>265.2</v>
      </c>
      <c r="D86" s="529">
        <v>6.39</v>
      </c>
      <c r="E86" s="530">
        <v>118214.0</v>
      </c>
      <c r="G86" s="526">
        <v>72.626</v>
      </c>
      <c r="H86" s="531">
        <v>152.955</v>
      </c>
      <c r="I86" s="528">
        <v>7702.8</v>
      </c>
    </row>
    <row r="87" ht="15.75" customHeight="1">
      <c r="B87" s="518">
        <v>45303.0</v>
      </c>
      <c r="C87" s="524">
        <v>195.08</v>
      </c>
      <c r="D87" s="524">
        <v>4.71</v>
      </c>
      <c r="E87" s="535">
        <v>86939.0</v>
      </c>
      <c r="G87" s="612">
        <v>57.218</v>
      </c>
      <c r="H87" s="613">
        <v>120.504</v>
      </c>
      <c r="I87" s="614">
        <v>6068.58</v>
      </c>
    </row>
    <row r="88" ht="15.75" customHeight="1">
      <c r="B88" s="518">
        <v>45304.0</v>
      </c>
      <c r="C88" s="529">
        <v>205.34</v>
      </c>
      <c r="D88" s="529">
        <v>4.95</v>
      </c>
      <c r="E88" s="530">
        <v>88395.0</v>
      </c>
      <c r="G88" s="531">
        <v>55.975</v>
      </c>
      <c r="H88" s="536">
        <v>117.887</v>
      </c>
      <c r="I88" s="528">
        <v>5936.77</v>
      </c>
    </row>
    <row r="89" ht="15.75" customHeight="1">
      <c r="B89" s="518">
        <v>45305.0</v>
      </c>
      <c r="C89" s="524">
        <v>243.99</v>
      </c>
      <c r="D89" s="524">
        <v>5.89</v>
      </c>
      <c r="E89" s="535">
        <v>98721.0</v>
      </c>
      <c r="G89" s="526">
        <v>62.756</v>
      </c>
      <c r="H89" s="531">
        <v>132.168</v>
      </c>
      <c r="I89" s="528">
        <v>6655.95</v>
      </c>
      <c r="P89" s="533"/>
      <c r="Q89" s="533"/>
    </row>
    <row r="90" ht="15.75" customHeight="1">
      <c r="B90" s="518">
        <v>45306.0</v>
      </c>
      <c r="C90" s="529">
        <v>299.34</v>
      </c>
      <c r="D90" s="529">
        <v>7.23</v>
      </c>
      <c r="E90" s="530">
        <v>123634.0</v>
      </c>
      <c r="G90" s="526">
        <v>77.647</v>
      </c>
      <c r="H90" s="531">
        <v>163.54</v>
      </c>
      <c r="I90" s="528">
        <v>8235.36</v>
      </c>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242.0693333</v>
      </c>
      <c r="D107" s="544">
        <f t="shared" si="1"/>
        <v>5.844</v>
      </c>
      <c r="E107" s="545">
        <f>SUM(E76:E105)</f>
        <v>1566960</v>
      </c>
      <c r="F107" s="546"/>
      <c r="G107" s="544">
        <f t="shared" ref="G107:I107" si="2">SUM(G76:G106)</f>
        <v>981.79</v>
      </c>
      <c r="H107" s="544">
        <f t="shared" si="2"/>
        <v>2076.147</v>
      </c>
      <c r="I107" s="544">
        <f t="shared" si="2"/>
        <v>104554.03</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395</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v>5.76</v>
      </c>
      <c r="F121" s="573"/>
      <c r="G121" s="567">
        <v>83.18</v>
      </c>
      <c r="H121" s="569">
        <v>110509.0</v>
      </c>
    </row>
    <row r="122" ht="15.75" customHeight="1">
      <c r="A122" s="518">
        <v>44937.0</v>
      </c>
      <c r="B122" s="570">
        <v>6.728</v>
      </c>
      <c r="C122" s="571">
        <v>68.108</v>
      </c>
      <c r="D122" s="579">
        <v>105480.0</v>
      </c>
      <c r="E122" s="560">
        <v>6.39</v>
      </c>
      <c r="F122" s="573"/>
      <c r="G122" s="562">
        <v>80.18</v>
      </c>
      <c r="H122" s="577">
        <v>118214.0</v>
      </c>
    </row>
    <row r="123" ht="15.75" customHeight="1">
      <c r="A123" s="518">
        <v>44938.0</v>
      </c>
      <c r="B123" s="564">
        <v>6.548</v>
      </c>
      <c r="C123" s="565">
        <v>64.976</v>
      </c>
      <c r="D123" s="580">
        <v>97969.0</v>
      </c>
      <c r="E123" s="567">
        <v>4.71</v>
      </c>
      <c r="F123" s="573"/>
      <c r="G123" s="567">
        <v>80.11</v>
      </c>
      <c r="H123" s="576">
        <v>86939.0</v>
      </c>
      <c r="I123" s="568"/>
    </row>
    <row r="124" ht="15.75" customHeight="1">
      <c r="A124" s="518">
        <v>44939.0</v>
      </c>
      <c r="B124" s="570">
        <v>6.782</v>
      </c>
      <c r="C124" s="571">
        <v>66.522</v>
      </c>
      <c r="D124" s="579">
        <v>77689.0</v>
      </c>
      <c r="E124" s="560">
        <v>4.95</v>
      </c>
      <c r="F124" s="581"/>
      <c r="G124" s="562">
        <v>77.38</v>
      </c>
      <c r="H124" s="577">
        <v>88395.0</v>
      </c>
    </row>
    <row r="125" ht="15.75" customHeight="1">
      <c r="A125" s="518">
        <v>44940.0</v>
      </c>
      <c r="B125" s="564">
        <v>6.618</v>
      </c>
      <c r="C125" s="565">
        <v>66.622</v>
      </c>
      <c r="D125" s="580">
        <v>71522.0</v>
      </c>
      <c r="E125" s="567">
        <v>5.89</v>
      </c>
      <c r="F125" s="568"/>
      <c r="G125" s="567">
        <v>72.74</v>
      </c>
      <c r="H125" s="576">
        <v>98721.0</v>
      </c>
    </row>
    <row r="126" ht="15.75" customHeight="1">
      <c r="A126" s="518">
        <v>44941.0</v>
      </c>
      <c r="B126" s="570">
        <v>6.847</v>
      </c>
      <c r="C126" s="571">
        <v>66.606</v>
      </c>
      <c r="D126" s="579">
        <v>74013.0</v>
      </c>
      <c r="E126" s="560">
        <v>7.23</v>
      </c>
      <c r="F126" s="573"/>
      <c r="G126" s="562">
        <v>74.29</v>
      </c>
      <c r="H126" s="577">
        <v>123634.0</v>
      </c>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7.23</v>
      </c>
      <c r="F143" s="598"/>
      <c r="G143" s="597">
        <f>AVERAGE(G112:G141)</f>
        <v>77.82733333</v>
      </c>
      <c r="H143" s="599">
        <f>SUM(H112:H141)</f>
        <v>1566960</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29"/>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396</v>
      </c>
      <c r="H11" s="65"/>
      <c r="I11" s="66"/>
      <c r="K11" s="194" t="s">
        <v>181</v>
      </c>
      <c r="S11" s="381" t="s">
        <v>182</v>
      </c>
      <c r="T11" s="198"/>
      <c r="U11" s="199"/>
      <c r="V11" s="375">
        <v>0.0</v>
      </c>
      <c r="W11" s="187"/>
      <c r="X11" s="305"/>
    </row>
    <row r="12" ht="30.0" customHeight="1">
      <c r="B12" s="382">
        <v>0.3333333333333333</v>
      </c>
      <c r="C12" s="377">
        <v>22.07</v>
      </c>
      <c r="D12" s="388">
        <v>57.33</v>
      </c>
      <c r="E12" s="377">
        <v>105.0</v>
      </c>
      <c r="G12" s="75"/>
      <c r="I12" s="76"/>
      <c r="S12" s="383" t="s">
        <v>183</v>
      </c>
      <c r="T12" s="199"/>
      <c r="U12" s="384"/>
      <c r="V12" s="385">
        <v>1.0</v>
      </c>
      <c r="W12" s="187"/>
      <c r="X12" s="305"/>
      <c r="Y12" s="386"/>
    </row>
    <row r="13" ht="30.0" customHeight="1">
      <c r="B13" s="382">
        <v>0.375</v>
      </c>
      <c r="C13" s="387">
        <v>285.56</v>
      </c>
      <c r="D13" s="388">
        <v>3459.82</v>
      </c>
      <c r="E13" s="377">
        <v>3478.0</v>
      </c>
      <c r="G13" s="67"/>
      <c r="H13" s="68"/>
      <c r="I13" s="69"/>
      <c r="S13" s="389" t="s">
        <v>184</v>
      </c>
      <c r="T13" s="373"/>
      <c r="U13" s="390" t="s">
        <v>185</v>
      </c>
      <c r="V13" s="391">
        <v>0.3125</v>
      </c>
      <c r="X13" s="362"/>
      <c r="Y13" s="386"/>
    </row>
    <row r="14" ht="30.0" customHeight="1">
      <c r="B14" s="382">
        <v>0.4166666666666667</v>
      </c>
      <c r="C14" s="377">
        <v>514.28</v>
      </c>
      <c r="D14" s="378">
        <v>7764.0</v>
      </c>
      <c r="E14" s="377">
        <v>7786.0</v>
      </c>
      <c r="G14" s="380" t="s">
        <v>397</v>
      </c>
      <c r="H14" s="65"/>
      <c r="I14" s="66"/>
      <c r="S14" s="389" t="s">
        <v>187</v>
      </c>
      <c r="T14" s="392"/>
      <c r="U14" s="393" t="s">
        <v>185</v>
      </c>
      <c r="V14" s="391">
        <v>0.7708333333333334</v>
      </c>
      <c r="X14" s="362"/>
      <c r="Y14" s="386"/>
    </row>
    <row r="15" ht="30.0" customHeight="1">
      <c r="B15" s="382">
        <v>0.4583333333333333</v>
      </c>
      <c r="C15" s="377">
        <v>795.46</v>
      </c>
      <c r="D15" s="378">
        <v>12533.49</v>
      </c>
      <c r="E15" s="387">
        <v>12552.0</v>
      </c>
      <c r="G15" s="75"/>
      <c r="I15" s="76"/>
      <c r="S15" s="389" t="s">
        <v>188</v>
      </c>
      <c r="T15" s="392"/>
      <c r="U15" s="390" t="s">
        <v>185</v>
      </c>
      <c r="V15" s="391">
        <f>V14-V13</f>
        <v>0.4583333333</v>
      </c>
      <c r="W15" s="187"/>
      <c r="Y15" s="386"/>
    </row>
    <row r="16" ht="30.0" customHeight="1">
      <c r="B16" s="382">
        <v>0.5</v>
      </c>
      <c r="C16" s="387">
        <v>926.84</v>
      </c>
      <c r="D16" s="388">
        <v>14877.77</v>
      </c>
      <c r="E16" s="377">
        <v>14900.0</v>
      </c>
      <c r="G16" s="67"/>
      <c r="H16" s="68"/>
      <c r="I16" s="69"/>
      <c r="K16" s="194" t="s">
        <v>189</v>
      </c>
      <c r="S16" s="389" t="s">
        <v>190</v>
      </c>
      <c r="T16" s="373"/>
      <c r="U16" s="390" t="s">
        <v>185</v>
      </c>
      <c r="V16" s="391">
        <v>0.0</v>
      </c>
      <c r="X16" s="362"/>
      <c r="Y16" s="362"/>
    </row>
    <row r="17" ht="30.75" customHeight="1">
      <c r="B17" s="382">
        <v>0.5416666666666666</v>
      </c>
      <c r="C17" s="377">
        <v>1012.08</v>
      </c>
      <c r="D17" s="378">
        <v>16477.42</v>
      </c>
      <c r="E17" s="377">
        <v>16496.0</v>
      </c>
      <c r="G17" s="394" t="s">
        <v>398</v>
      </c>
      <c r="H17" s="65"/>
      <c r="I17" s="66"/>
      <c r="S17" s="395" t="s">
        <v>399</v>
      </c>
      <c r="T17" s="396"/>
      <c r="U17" s="395"/>
      <c r="V17" s="397">
        <v>1.31883825E8</v>
      </c>
      <c r="W17" s="386"/>
      <c r="X17" s="362"/>
      <c r="Y17" s="386"/>
    </row>
    <row r="18" ht="30.0" customHeight="1">
      <c r="B18" s="382">
        <v>0.5833333333333334</v>
      </c>
      <c r="C18" s="377">
        <v>980.72</v>
      </c>
      <c r="D18" s="378">
        <v>16370.9</v>
      </c>
      <c r="E18" s="377">
        <v>16387.0</v>
      </c>
      <c r="G18" s="75"/>
      <c r="I18" s="76"/>
      <c r="S18" s="395" t="s">
        <v>400</v>
      </c>
      <c r="T18" s="396"/>
      <c r="U18" s="395"/>
      <c r="V18" s="397">
        <f>E26+V17</f>
        <v>131996285</v>
      </c>
    </row>
    <row r="19" ht="30.75" customHeight="1">
      <c r="B19" s="382">
        <v>0.625</v>
      </c>
      <c r="C19" s="377">
        <v>825.88</v>
      </c>
      <c r="D19" s="378">
        <v>15049.7</v>
      </c>
      <c r="E19" s="387">
        <v>15077.0</v>
      </c>
      <c r="G19" s="67"/>
      <c r="H19" s="68"/>
      <c r="I19" s="69"/>
      <c r="S19" s="398" t="s">
        <v>194</v>
      </c>
      <c r="T19" s="198"/>
      <c r="U19" s="399"/>
      <c r="V19" s="400">
        <f>E26</f>
        <v>112460</v>
      </c>
    </row>
    <row r="20" ht="29.25" customHeight="1">
      <c r="B20" s="382">
        <v>0.6666666666666666</v>
      </c>
      <c r="C20" s="387">
        <v>613.09</v>
      </c>
      <c r="D20" s="388">
        <v>12509.65</v>
      </c>
      <c r="E20" s="387">
        <v>12526.0</v>
      </c>
      <c r="G20" s="394" t="s">
        <v>401</v>
      </c>
      <c r="H20" s="65"/>
      <c r="I20" s="66"/>
      <c r="V20" s="165"/>
      <c r="W20" s="187"/>
    </row>
    <row r="21" ht="33.0" customHeight="1">
      <c r="B21" s="382">
        <v>0.7083333333333334</v>
      </c>
      <c r="C21" s="387">
        <v>383.95</v>
      </c>
      <c r="D21" s="388">
        <v>8905.98</v>
      </c>
      <c r="E21" s="377">
        <v>8928.0</v>
      </c>
      <c r="G21" s="75"/>
      <c r="I21" s="76"/>
      <c r="Y21" s="386"/>
    </row>
    <row r="22" ht="29.25" customHeight="1">
      <c r="B22" s="382">
        <v>0.75</v>
      </c>
      <c r="C22" s="377">
        <v>165.74</v>
      </c>
      <c r="D22" s="378">
        <v>3955.77</v>
      </c>
      <c r="E22" s="377">
        <v>3979.0</v>
      </c>
      <c r="G22" s="67"/>
      <c r="H22" s="68"/>
      <c r="I22" s="69"/>
      <c r="K22" s="401"/>
      <c r="L22" s="402"/>
      <c r="M22" s="402"/>
      <c r="U22" s="403" t="s">
        <v>196</v>
      </c>
    </row>
    <row r="23" ht="29.25" customHeight="1">
      <c r="B23" s="404">
        <v>0.7916666666666666</v>
      </c>
      <c r="C23" s="377">
        <v>14.94</v>
      </c>
      <c r="D23" s="378">
        <v>193.16</v>
      </c>
      <c r="E23" s="387">
        <v>246.0</v>
      </c>
      <c r="G23" s="405" t="s">
        <v>402</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112460</v>
      </c>
      <c r="G26" s="414"/>
      <c r="H26" s="65"/>
      <c r="I26" s="415"/>
      <c r="T26" s="407"/>
      <c r="U26" s="407"/>
    </row>
    <row r="27" ht="36.0" customHeight="1">
      <c r="A27" s="194" t="s">
        <v>199</v>
      </c>
      <c r="B27" s="416">
        <v>0.545138888888889</v>
      </c>
      <c r="C27" s="417">
        <v>1011.0</v>
      </c>
      <c r="D27" s="417">
        <v>16716.99</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74.28</v>
      </c>
      <c r="J31" s="422"/>
      <c r="T31" s="62"/>
    </row>
    <row r="32" ht="22.5" customHeight="1">
      <c r="B32" s="165"/>
      <c r="C32" s="441"/>
      <c r="D32" s="436" t="s">
        <v>210</v>
      </c>
      <c r="E32" s="199"/>
      <c r="F32" s="442">
        <v>97.87</v>
      </c>
      <c r="G32" s="438">
        <v>100.0</v>
      </c>
      <c r="H32" s="443"/>
      <c r="I32" s="444">
        <v>74.5</v>
      </c>
      <c r="J32" s="422"/>
    </row>
    <row r="33" ht="24.75" customHeight="1">
      <c r="B33" s="445"/>
      <c r="C33" s="441"/>
      <c r="D33" s="436" t="s">
        <v>211</v>
      </c>
      <c r="E33" s="199"/>
      <c r="F33" s="446">
        <v>97.87</v>
      </c>
      <c r="G33" s="438">
        <v>100.0</v>
      </c>
      <c r="H33" s="443"/>
      <c r="I33" s="444">
        <v>74.47</v>
      </c>
      <c r="J33" s="422"/>
    </row>
    <row r="34" ht="26.25" customHeight="1">
      <c r="A34" s="447"/>
      <c r="C34" s="448"/>
      <c r="D34" s="436" t="s">
        <v>212</v>
      </c>
      <c r="E34" s="199"/>
      <c r="F34" s="449">
        <v>98.94</v>
      </c>
      <c r="G34" s="450">
        <v>100.0</v>
      </c>
      <c r="H34" s="451"/>
      <c r="I34" s="452">
        <v>71.14</v>
      </c>
      <c r="J34" s="422"/>
    </row>
    <row r="35" ht="20.25" customHeight="1">
      <c r="C35" s="453"/>
      <c r="D35" s="454"/>
      <c r="E35" s="199"/>
      <c r="F35" s="455"/>
      <c r="G35" s="456"/>
      <c r="H35" s="433">
        <f>AVERAGE(G36:G39)</f>
        <v>100</v>
      </c>
      <c r="I35" s="615"/>
      <c r="J35" s="422"/>
    </row>
    <row r="36" ht="19.5" customHeight="1">
      <c r="C36" s="457" t="s">
        <v>213</v>
      </c>
      <c r="D36" s="436" t="s">
        <v>214</v>
      </c>
      <c r="E36" s="199"/>
      <c r="F36" s="458">
        <v>97.87</v>
      </c>
      <c r="G36" s="438">
        <v>100.0</v>
      </c>
      <c r="H36" s="459" t="s">
        <v>209</v>
      </c>
      <c r="I36" s="444">
        <v>75.04</v>
      </c>
      <c r="J36" s="422"/>
    </row>
    <row r="37" ht="19.5" customHeight="1">
      <c r="A37" s="305"/>
      <c r="C37" s="441"/>
      <c r="D37" s="436" t="s">
        <v>215</v>
      </c>
      <c r="E37" s="199"/>
      <c r="F37" s="446">
        <v>97.87</v>
      </c>
      <c r="G37" s="438">
        <v>100.0</v>
      </c>
      <c r="H37" s="443"/>
      <c r="I37" s="444">
        <v>75.69</v>
      </c>
      <c r="J37" s="422"/>
    </row>
    <row r="38" ht="21.75" customHeight="1">
      <c r="C38" s="441"/>
      <c r="D38" s="436" t="s">
        <v>216</v>
      </c>
      <c r="E38" s="199"/>
      <c r="F38" s="442">
        <v>97.87</v>
      </c>
      <c r="G38" s="438">
        <v>100.0</v>
      </c>
      <c r="H38" s="443"/>
      <c r="I38" s="444">
        <v>75.27</v>
      </c>
      <c r="J38" s="422"/>
    </row>
    <row r="39" ht="22.5" customHeight="1">
      <c r="C39" s="441"/>
      <c r="D39" s="460" t="s">
        <v>217</v>
      </c>
      <c r="E39" s="55"/>
      <c r="F39" s="461">
        <v>98.94</v>
      </c>
      <c r="G39" s="438">
        <v>100.0</v>
      </c>
      <c r="H39" s="451"/>
      <c r="I39" s="452">
        <v>75.79</v>
      </c>
      <c r="J39" s="422"/>
    </row>
    <row r="40" ht="21.0" customHeight="1">
      <c r="A40" s="445"/>
      <c r="C40" s="453"/>
      <c r="D40" s="462"/>
      <c r="E40" s="463"/>
      <c r="F40" s="464"/>
      <c r="G40" s="465"/>
      <c r="H40" s="438">
        <f>AVERAGE(G41:G44)</f>
        <v>100</v>
      </c>
      <c r="I40" s="616"/>
      <c r="J40" s="422"/>
    </row>
    <row r="41" ht="24.75" customHeight="1">
      <c r="B41" s="305"/>
      <c r="C41" s="457" t="s">
        <v>218</v>
      </c>
      <c r="D41" s="436" t="s">
        <v>219</v>
      </c>
      <c r="E41" s="199"/>
      <c r="F41" s="437">
        <v>98.8</v>
      </c>
      <c r="G41" s="438">
        <v>100.0</v>
      </c>
      <c r="H41" s="459" t="s">
        <v>209</v>
      </c>
      <c r="I41" s="444">
        <v>76.61</v>
      </c>
      <c r="J41" s="422"/>
      <c r="O41" s="187"/>
    </row>
    <row r="42" ht="24.75" customHeight="1">
      <c r="C42" s="441"/>
      <c r="D42" s="436" t="s">
        <v>220</v>
      </c>
      <c r="E42" s="199"/>
      <c r="F42" s="442">
        <v>91.57</v>
      </c>
      <c r="G42" s="438">
        <v>100.0</v>
      </c>
      <c r="H42" s="443"/>
      <c r="I42" s="444">
        <v>77.66</v>
      </c>
      <c r="J42" s="422"/>
      <c r="K42" s="467" t="s">
        <v>33</v>
      </c>
      <c r="L42" s="468" t="s">
        <v>221</v>
      </c>
      <c r="M42" s="468" t="s">
        <v>222</v>
      </c>
      <c r="N42" s="469" t="s">
        <v>223</v>
      </c>
    </row>
    <row r="43" ht="21.0" customHeight="1">
      <c r="C43" s="441"/>
      <c r="D43" s="436" t="s">
        <v>224</v>
      </c>
      <c r="E43" s="199"/>
      <c r="F43" s="446">
        <v>98.8</v>
      </c>
      <c r="G43" s="438">
        <v>100.0</v>
      </c>
      <c r="H43" s="443"/>
      <c r="I43" s="444">
        <v>76.33</v>
      </c>
      <c r="J43" s="422"/>
      <c r="K43" s="470">
        <v>45292.0</v>
      </c>
      <c r="L43" s="471" t="s">
        <v>225</v>
      </c>
      <c r="M43" s="471" t="s">
        <v>222</v>
      </c>
      <c r="N43" s="471" t="s">
        <v>226</v>
      </c>
      <c r="Q43" s="187"/>
    </row>
    <row r="44" ht="21.75" customHeight="1">
      <c r="B44" s="445"/>
      <c r="C44" s="441"/>
      <c r="D44" s="460" t="s">
        <v>227</v>
      </c>
      <c r="E44" s="55"/>
      <c r="F44" s="449">
        <v>100.0</v>
      </c>
      <c r="G44" s="438">
        <v>100.0</v>
      </c>
      <c r="H44" s="451"/>
      <c r="I44" s="452">
        <v>76.81</v>
      </c>
      <c r="J44" s="422"/>
      <c r="K44" s="472">
        <v>45292.0</v>
      </c>
      <c r="L44" s="473">
        <f>(E76/(23114*'16-01-24'!$M44))*100</f>
        <v>75.91125188</v>
      </c>
      <c r="M44" s="473">
        <v>5.68</v>
      </c>
      <c r="N44" s="474">
        <v>78.5</v>
      </c>
    </row>
    <row r="45" ht="24.0" customHeight="1">
      <c r="C45" s="453"/>
      <c r="D45" s="475"/>
      <c r="E45" s="476"/>
      <c r="F45" s="477"/>
      <c r="G45" s="456"/>
      <c r="H45" s="433">
        <f>AVERAGE(G46:G49)</f>
        <v>100</v>
      </c>
      <c r="I45" s="616"/>
      <c r="J45" s="422"/>
      <c r="K45" s="472">
        <v>45293.0</v>
      </c>
      <c r="L45" s="473">
        <f>(E77/(23114*'16-01-24'!$M45))*100</f>
        <v>81.72618927</v>
      </c>
      <c r="M45" s="473">
        <v>4.18</v>
      </c>
      <c r="N45" s="474">
        <v>78.5</v>
      </c>
    </row>
    <row r="46" ht="20.25" customHeight="1">
      <c r="C46" s="457" t="s">
        <v>228</v>
      </c>
      <c r="D46" s="478" t="s">
        <v>229</v>
      </c>
      <c r="E46" s="60"/>
      <c r="F46" s="458">
        <v>98.86</v>
      </c>
      <c r="G46" s="438">
        <v>100.0</v>
      </c>
      <c r="H46" s="459" t="s">
        <v>209</v>
      </c>
      <c r="I46" s="440">
        <v>75.4</v>
      </c>
      <c r="J46" s="422"/>
      <c r="K46" s="472">
        <v>45294.0</v>
      </c>
      <c r="L46" s="473">
        <f>(E78/(23114*'16-01-24'!$M46))*100</f>
        <v>77.4152893</v>
      </c>
      <c r="M46" s="474">
        <v>6.26</v>
      </c>
      <c r="N46" s="474">
        <v>78.5</v>
      </c>
    </row>
    <row r="47" ht="24.0" customHeight="1">
      <c r="C47" s="441"/>
      <c r="D47" s="436" t="s">
        <v>230</v>
      </c>
      <c r="E47" s="199"/>
      <c r="F47" s="446">
        <v>98.86</v>
      </c>
      <c r="G47" s="438">
        <v>100.0</v>
      </c>
      <c r="H47" s="443"/>
      <c r="I47" s="444">
        <v>76.05</v>
      </c>
      <c r="J47" s="422"/>
      <c r="K47" s="472">
        <v>45295.0</v>
      </c>
      <c r="L47" s="473">
        <f>(E79/(23114*'16-01-24'!$M47))*100</f>
        <v>77.28568227</v>
      </c>
      <c r="M47" s="473">
        <v>6.19</v>
      </c>
      <c r="N47" s="474">
        <v>78.5</v>
      </c>
    </row>
    <row r="48" ht="24.0" customHeight="1">
      <c r="C48" s="441"/>
      <c r="D48" s="436" t="s">
        <v>231</v>
      </c>
      <c r="E48" s="199"/>
      <c r="F48" s="442">
        <v>98.86</v>
      </c>
      <c r="G48" s="438">
        <v>100.0</v>
      </c>
      <c r="H48" s="443"/>
      <c r="I48" s="444">
        <v>74.5</v>
      </c>
      <c r="J48" s="422"/>
      <c r="K48" s="472">
        <v>45296.0</v>
      </c>
      <c r="L48" s="473">
        <f>(E80/(23114*'16-01-24'!$M48))*100</f>
        <v>77.02333912</v>
      </c>
      <c r="M48" s="473">
        <v>5.67</v>
      </c>
      <c r="N48" s="474">
        <v>78.5</v>
      </c>
    </row>
    <row r="49" ht="22.5" customHeight="1">
      <c r="C49" s="441"/>
      <c r="D49" s="460" t="s">
        <v>232</v>
      </c>
      <c r="E49" s="55"/>
      <c r="F49" s="479">
        <v>97.75</v>
      </c>
      <c r="G49" s="438">
        <v>100.0</v>
      </c>
      <c r="H49" s="451"/>
      <c r="I49" s="452">
        <v>76.05</v>
      </c>
      <c r="J49" s="422"/>
      <c r="K49" s="472">
        <v>45297.0</v>
      </c>
      <c r="L49" s="473">
        <v>77.285682274679</v>
      </c>
      <c r="M49" s="473">
        <v>6.61</v>
      </c>
      <c r="N49" s="474">
        <v>78.5</v>
      </c>
    </row>
    <row r="50" ht="18.75" customHeight="1">
      <c r="C50" s="453"/>
      <c r="D50" s="475"/>
      <c r="E50" s="476"/>
      <c r="F50" s="480"/>
      <c r="G50" s="456"/>
      <c r="H50" s="433">
        <f>AVERAGE(G51:G54)</f>
        <v>100</v>
      </c>
      <c r="I50" s="616"/>
      <c r="J50" s="422"/>
      <c r="K50" s="472">
        <v>45298.0</v>
      </c>
      <c r="L50" s="473">
        <f>(E82/(23114*'16-01-24'!$M50))*100</f>
        <v>76.83089117</v>
      </c>
      <c r="M50" s="473">
        <v>6.27</v>
      </c>
      <c r="N50" s="474">
        <v>78.5</v>
      </c>
    </row>
    <row r="51" ht="23.25" customHeight="1">
      <c r="C51" s="481" t="s">
        <v>233</v>
      </c>
      <c r="D51" s="482" t="s">
        <v>234</v>
      </c>
      <c r="E51" s="199"/>
      <c r="F51" s="483">
        <v>98.86</v>
      </c>
      <c r="G51" s="438">
        <v>100.0</v>
      </c>
      <c r="H51" s="459" t="s">
        <v>209</v>
      </c>
      <c r="I51" s="440">
        <v>76.58</v>
      </c>
      <c r="J51" s="422"/>
      <c r="K51" s="472">
        <v>45299.0</v>
      </c>
      <c r="L51" s="473">
        <v>77.285682274679</v>
      </c>
      <c r="M51" s="473">
        <v>5.41</v>
      </c>
      <c r="N51" s="474">
        <v>78.5</v>
      </c>
    </row>
    <row r="52" ht="25.5" customHeight="1">
      <c r="C52" s="441"/>
      <c r="D52" s="482" t="s">
        <v>235</v>
      </c>
      <c r="E52" s="199"/>
      <c r="F52" s="484">
        <v>98.86</v>
      </c>
      <c r="G52" s="438">
        <v>100.0</v>
      </c>
      <c r="H52" s="443"/>
      <c r="I52" s="444">
        <v>77.24</v>
      </c>
      <c r="J52" s="422"/>
      <c r="K52" s="472">
        <v>45300.0</v>
      </c>
      <c r="L52" s="473">
        <f>(E84/(23114*'16-01-24'!$M52))*100</f>
        <v>75.67552508</v>
      </c>
      <c r="M52" s="473">
        <v>6.46</v>
      </c>
      <c r="N52" s="474">
        <v>78.5</v>
      </c>
    </row>
    <row r="53" ht="23.25" customHeight="1">
      <c r="B53" s="485"/>
      <c r="C53" s="441"/>
      <c r="D53" s="482" t="s">
        <v>236</v>
      </c>
      <c r="E53" s="199"/>
      <c r="F53" s="486">
        <v>98.86</v>
      </c>
      <c r="G53" s="438">
        <v>100.0</v>
      </c>
      <c r="H53" s="443"/>
      <c r="I53" s="444">
        <v>76.62</v>
      </c>
      <c r="J53" s="422"/>
      <c r="K53" s="472">
        <v>45301.0</v>
      </c>
      <c r="L53" s="473">
        <v>77.285682274679</v>
      </c>
      <c r="M53" s="473">
        <v>5.76</v>
      </c>
      <c r="N53" s="474">
        <v>78.5</v>
      </c>
    </row>
    <row r="54" ht="26.25" customHeight="1">
      <c r="C54" s="448"/>
      <c r="D54" s="482" t="s">
        <v>237</v>
      </c>
      <c r="E54" s="199"/>
      <c r="F54" s="487">
        <v>98.86</v>
      </c>
      <c r="G54" s="450">
        <v>100.0</v>
      </c>
      <c r="H54" s="451"/>
      <c r="I54" s="444">
        <v>76.88</v>
      </c>
      <c r="J54" s="422"/>
      <c r="K54" s="472">
        <v>45302.0</v>
      </c>
      <c r="L54" s="473">
        <f>(E86/(23114*'16-01-24'!$M54))*100</f>
        <v>80.03739511</v>
      </c>
      <c r="M54" s="473">
        <v>6.39</v>
      </c>
      <c r="N54" s="474">
        <v>78.5</v>
      </c>
    </row>
    <row r="55" ht="24.0" customHeight="1">
      <c r="C55" s="453"/>
      <c r="D55" s="488"/>
      <c r="E55" s="489"/>
      <c r="F55" s="490"/>
      <c r="G55" s="456"/>
      <c r="H55" s="433">
        <f>AVERAGE(G56:G59)</f>
        <v>100</v>
      </c>
      <c r="I55" s="616"/>
      <c r="J55" s="422"/>
      <c r="K55" s="472">
        <v>45303.0</v>
      </c>
      <c r="L55" s="473">
        <v>77.285682274679</v>
      </c>
      <c r="M55" s="473">
        <v>4.71</v>
      </c>
      <c r="N55" s="474">
        <v>78.5</v>
      </c>
    </row>
    <row r="56" ht="21.0" customHeight="1">
      <c r="C56" s="457" t="s">
        <v>238</v>
      </c>
      <c r="D56" s="436" t="s">
        <v>239</v>
      </c>
      <c r="E56" s="199"/>
      <c r="F56" s="458">
        <v>97.87</v>
      </c>
      <c r="G56" s="438">
        <v>100.0</v>
      </c>
      <c r="H56" s="459" t="s">
        <v>209</v>
      </c>
      <c r="I56" s="609" t="s">
        <v>350</v>
      </c>
      <c r="J56" s="422"/>
      <c r="K56" s="472">
        <v>45304.0</v>
      </c>
      <c r="L56" s="473">
        <f>(E88/(23114*'16-01-24'!$M56))*100</f>
        <v>77.25869931</v>
      </c>
      <c r="M56" s="473">
        <v>4.95</v>
      </c>
      <c r="N56" s="474">
        <v>78.5</v>
      </c>
    </row>
    <row r="57" ht="20.25" customHeight="1">
      <c r="C57" s="441"/>
      <c r="D57" s="436" t="s">
        <v>240</v>
      </c>
      <c r="E57" s="199"/>
      <c r="F57" s="446">
        <v>97.87</v>
      </c>
      <c r="G57" s="438">
        <v>100.0</v>
      </c>
      <c r="H57" s="443"/>
      <c r="I57" s="610" t="s">
        <v>351</v>
      </c>
      <c r="J57" s="422"/>
      <c r="K57" s="472">
        <v>45305.0</v>
      </c>
      <c r="L57" s="473">
        <v>77.285682274679</v>
      </c>
      <c r="M57" s="473">
        <v>5.89</v>
      </c>
      <c r="N57" s="474">
        <v>78.5</v>
      </c>
    </row>
    <row r="58" ht="20.25" customHeight="1">
      <c r="C58" s="441"/>
      <c r="D58" s="436" t="s">
        <v>241</v>
      </c>
      <c r="E58" s="199"/>
      <c r="F58" s="442">
        <v>97.87</v>
      </c>
      <c r="G58" s="438">
        <v>100.0</v>
      </c>
      <c r="H58" s="443"/>
      <c r="I58" s="610" t="s">
        <v>352</v>
      </c>
      <c r="J58" s="422"/>
      <c r="K58" s="472">
        <v>45306.0</v>
      </c>
      <c r="L58" s="473">
        <f>(E90/(23114*'16-01-24'!$M58))*100</f>
        <v>73.98173537</v>
      </c>
      <c r="M58" s="473">
        <v>7.23</v>
      </c>
      <c r="N58" s="474">
        <v>78.5</v>
      </c>
    </row>
    <row r="59" ht="23.25" customHeight="1">
      <c r="A59" s="491"/>
      <c r="C59" s="441"/>
      <c r="D59" s="436" t="s">
        <v>242</v>
      </c>
      <c r="E59" s="199"/>
      <c r="F59" s="492">
        <v>98.94</v>
      </c>
      <c r="G59" s="450">
        <v>100.0</v>
      </c>
      <c r="H59" s="451"/>
      <c r="I59" s="611" t="s">
        <v>370</v>
      </c>
      <c r="J59" s="422"/>
      <c r="K59" s="472">
        <v>45307.0</v>
      </c>
      <c r="L59" s="473">
        <v>77.285682274679</v>
      </c>
      <c r="M59" s="473">
        <v>6.54</v>
      </c>
      <c r="N59" s="474">
        <v>78.5</v>
      </c>
    </row>
    <row r="60" ht="24.0" customHeight="1">
      <c r="C60" s="453"/>
      <c r="D60" s="462"/>
      <c r="E60" s="463"/>
      <c r="F60" s="475"/>
      <c r="G60" s="456"/>
      <c r="H60" s="433">
        <f>AVERAGE(G61:G64)</f>
        <v>100</v>
      </c>
      <c r="I60" s="615"/>
      <c r="J60" s="422"/>
      <c r="K60" s="472">
        <v>45308.0</v>
      </c>
      <c r="L60" s="473"/>
      <c r="M60" s="473"/>
      <c r="N60" s="474"/>
    </row>
    <row r="61" ht="22.5" customHeight="1">
      <c r="B61" s="493"/>
      <c r="C61" s="457" t="s">
        <v>243</v>
      </c>
      <c r="D61" s="436" t="s">
        <v>244</v>
      </c>
      <c r="E61" s="199"/>
      <c r="F61" s="494">
        <v>96.59</v>
      </c>
      <c r="G61" s="438">
        <v>100.0</v>
      </c>
      <c r="H61" s="459" t="s">
        <v>209</v>
      </c>
      <c r="I61" s="440">
        <v>78.31</v>
      </c>
      <c r="J61" s="422"/>
      <c r="K61" s="472">
        <v>45309.0</v>
      </c>
      <c r="L61" s="473"/>
      <c r="M61" s="473"/>
      <c r="N61" s="474"/>
    </row>
    <row r="62" ht="20.25" customHeight="1">
      <c r="C62" s="441"/>
      <c r="D62" s="436" t="s">
        <v>245</v>
      </c>
      <c r="E62" s="199"/>
      <c r="F62" s="442">
        <v>97.7</v>
      </c>
      <c r="G62" s="438">
        <v>100.0</v>
      </c>
      <c r="H62" s="443"/>
      <c r="I62" s="444">
        <v>80.62</v>
      </c>
      <c r="J62" s="422"/>
      <c r="K62" s="472">
        <v>45310.0</v>
      </c>
      <c r="L62" s="473"/>
      <c r="M62" s="473"/>
      <c r="N62" s="474"/>
    </row>
    <row r="63" ht="21.75" customHeight="1">
      <c r="C63" s="441"/>
      <c r="D63" s="436" t="s">
        <v>246</v>
      </c>
      <c r="E63" s="199"/>
      <c r="F63" s="446">
        <v>96.59</v>
      </c>
      <c r="G63" s="438">
        <v>100.0</v>
      </c>
      <c r="H63" s="443"/>
      <c r="I63" s="444">
        <v>78.97</v>
      </c>
      <c r="J63" s="422"/>
      <c r="K63" s="472">
        <v>45311.0</v>
      </c>
      <c r="L63" s="473"/>
      <c r="M63" s="473"/>
      <c r="N63" s="474"/>
      <c r="P63" s="194">
        <v>2.0</v>
      </c>
    </row>
    <row r="64" ht="21.0" customHeight="1">
      <c r="C64" s="441"/>
      <c r="D64" s="460" t="s">
        <v>247</v>
      </c>
      <c r="E64" s="55"/>
      <c r="F64" s="449">
        <v>96.59</v>
      </c>
      <c r="G64" s="450">
        <v>100.0</v>
      </c>
      <c r="H64" s="451"/>
      <c r="I64" s="452">
        <v>79.17</v>
      </c>
      <c r="J64" s="422"/>
      <c r="K64" s="472">
        <v>45312.0</v>
      </c>
      <c r="L64" s="473"/>
      <c r="M64" s="473"/>
      <c r="N64" s="474"/>
    </row>
    <row r="65" ht="24.75" customHeight="1">
      <c r="C65" s="453"/>
      <c r="D65" s="475"/>
      <c r="E65" s="476"/>
      <c r="F65" s="477"/>
      <c r="G65" s="456"/>
      <c r="H65" s="433">
        <f>AVERAGE(G66:G69)</f>
        <v>100</v>
      </c>
      <c r="I65" s="615"/>
      <c r="J65" s="422"/>
      <c r="K65" s="472">
        <v>45313.0</v>
      </c>
      <c r="L65" s="473"/>
      <c r="M65" s="473"/>
      <c r="N65" s="474"/>
    </row>
    <row r="66" ht="22.5" customHeight="1">
      <c r="C66" s="435" t="s">
        <v>248</v>
      </c>
      <c r="D66" s="436" t="s">
        <v>249</v>
      </c>
      <c r="E66" s="199"/>
      <c r="F66" s="458">
        <v>96.55</v>
      </c>
      <c r="G66" s="495">
        <v>100.0</v>
      </c>
      <c r="H66" s="459" t="s">
        <v>209</v>
      </c>
      <c r="I66" s="440">
        <v>78.51</v>
      </c>
      <c r="J66" s="422"/>
      <c r="K66" s="472">
        <v>45314.0</v>
      </c>
      <c r="L66" s="473"/>
      <c r="M66" s="473"/>
      <c r="N66" s="474"/>
      <c r="P66" s="496"/>
    </row>
    <row r="67" ht="24.75" customHeight="1">
      <c r="C67" s="441"/>
      <c r="D67" s="436" t="s">
        <v>250</v>
      </c>
      <c r="E67" s="199"/>
      <c r="F67" s="497">
        <v>96.55</v>
      </c>
      <c r="G67" s="438">
        <v>100.0</v>
      </c>
      <c r="H67" s="443"/>
      <c r="I67" s="444">
        <v>76.7</v>
      </c>
      <c r="J67" s="422"/>
      <c r="K67" s="472">
        <v>45315.0</v>
      </c>
      <c r="L67" s="473"/>
      <c r="M67" s="473"/>
      <c r="N67" s="474"/>
      <c r="O67" s="187"/>
    </row>
    <row r="68" ht="27.75" customHeight="1">
      <c r="C68" s="441"/>
      <c r="D68" s="436" t="s">
        <v>251</v>
      </c>
      <c r="E68" s="199"/>
      <c r="F68" s="442">
        <v>98.85</v>
      </c>
      <c r="G68" s="438">
        <v>100.0</v>
      </c>
      <c r="H68" s="443"/>
      <c r="I68" s="444">
        <v>76.28</v>
      </c>
      <c r="J68" s="422"/>
      <c r="K68" s="472">
        <v>45316.0</v>
      </c>
      <c r="L68" s="473"/>
      <c r="M68" s="473"/>
      <c r="N68" s="474"/>
    </row>
    <row r="69" ht="21.75" customHeight="1">
      <c r="C69" s="448"/>
      <c r="D69" s="436" t="s">
        <v>252</v>
      </c>
      <c r="E69" s="199"/>
      <c r="F69" s="479">
        <v>98.85</v>
      </c>
      <c r="G69" s="498">
        <v>100.0</v>
      </c>
      <c r="H69" s="499"/>
      <c r="I69" s="500">
        <v>76.53</v>
      </c>
      <c r="J69" s="422"/>
      <c r="K69" s="472">
        <v>45317.0</v>
      </c>
      <c r="L69" s="473"/>
      <c r="M69" s="473"/>
      <c r="N69" s="474"/>
    </row>
    <row r="70" ht="24.0" customHeight="1">
      <c r="H70" s="501" t="s">
        <v>253</v>
      </c>
      <c r="I70" s="617"/>
      <c r="J70" s="503"/>
      <c r="K70" s="472">
        <v>45318.0</v>
      </c>
      <c r="L70" s="473"/>
      <c r="M70" s="473"/>
      <c r="N70" s="474"/>
    </row>
    <row r="71" ht="24.0" customHeight="1">
      <c r="H71" s="504">
        <f>AVERAGE(G30:G69)</f>
        <v>100</v>
      </c>
      <c r="I71" s="505">
        <f>AVERAGE(I31:I69)</f>
        <v>76.35714286</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v>238.88</v>
      </c>
      <c r="D85" s="524">
        <v>5.76</v>
      </c>
      <c r="E85" s="535">
        <v>110509.0</v>
      </c>
      <c r="G85" s="526">
        <v>63.31</v>
      </c>
      <c r="H85" s="536">
        <v>141.759</v>
      </c>
      <c r="I85" s="528">
        <v>7138.95</v>
      </c>
      <c r="J85" s="533"/>
    </row>
    <row r="86" ht="15.75" customHeight="1">
      <c r="B86" s="518">
        <v>45302.0</v>
      </c>
      <c r="C86" s="529">
        <v>265.2</v>
      </c>
      <c r="D86" s="529">
        <v>6.39</v>
      </c>
      <c r="E86" s="530">
        <v>118214.0</v>
      </c>
      <c r="G86" s="526">
        <v>72.626</v>
      </c>
      <c r="H86" s="531">
        <v>152.955</v>
      </c>
      <c r="I86" s="528">
        <v>7702.8</v>
      </c>
    </row>
    <row r="87" ht="15.75" customHeight="1">
      <c r="B87" s="518">
        <v>45303.0</v>
      </c>
      <c r="C87" s="524">
        <v>195.08</v>
      </c>
      <c r="D87" s="524">
        <v>4.71</v>
      </c>
      <c r="E87" s="535">
        <v>86939.0</v>
      </c>
      <c r="G87" s="612">
        <v>57.218</v>
      </c>
      <c r="H87" s="613">
        <v>120.504</v>
      </c>
      <c r="I87" s="614">
        <v>6068.58</v>
      </c>
    </row>
    <row r="88" ht="15.75" customHeight="1">
      <c r="B88" s="518">
        <v>45304.0</v>
      </c>
      <c r="C88" s="529">
        <v>205.34</v>
      </c>
      <c r="D88" s="529">
        <v>4.95</v>
      </c>
      <c r="E88" s="530">
        <v>88395.0</v>
      </c>
      <c r="G88" s="531">
        <v>55.975</v>
      </c>
      <c r="H88" s="536">
        <v>117.887</v>
      </c>
      <c r="I88" s="528">
        <v>5936.77</v>
      </c>
    </row>
    <row r="89" ht="15.75" customHeight="1">
      <c r="B89" s="518">
        <v>45305.0</v>
      </c>
      <c r="C89" s="524">
        <v>243.99</v>
      </c>
      <c r="D89" s="524">
        <v>5.89</v>
      </c>
      <c r="E89" s="535">
        <v>98721.0</v>
      </c>
      <c r="G89" s="526">
        <v>62.756</v>
      </c>
      <c r="H89" s="531">
        <v>132.168</v>
      </c>
      <c r="I89" s="528">
        <v>6655.95</v>
      </c>
      <c r="P89" s="533"/>
      <c r="Q89" s="533"/>
    </row>
    <row r="90" ht="15.75" customHeight="1">
      <c r="B90" s="518">
        <v>45306.0</v>
      </c>
      <c r="C90" s="529">
        <v>299.34</v>
      </c>
      <c r="D90" s="529">
        <v>7.23</v>
      </c>
      <c r="E90" s="530">
        <v>123634.0</v>
      </c>
      <c r="G90" s="526">
        <v>77.647</v>
      </c>
      <c r="H90" s="531">
        <v>163.54</v>
      </c>
      <c r="I90" s="528">
        <v>8235.36</v>
      </c>
    </row>
    <row r="91" ht="15.75" customHeight="1">
      <c r="B91" s="518">
        <v>45307.0</v>
      </c>
      <c r="C91" s="524">
        <v>270.76</v>
      </c>
      <c r="D91" s="524">
        <v>6.54</v>
      </c>
      <c r="E91" s="535">
        <v>112460.0</v>
      </c>
      <c r="G91" s="526">
        <v>71.627</v>
      </c>
      <c r="H91" s="536">
        <v>150.852</v>
      </c>
      <c r="I91" s="528">
        <v>7596.89</v>
      </c>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243.8625</v>
      </c>
      <c r="D107" s="544">
        <f t="shared" si="1"/>
        <v>5.8875</v>
      </c>
      <c r="E107" s="545">
        <f>SUM(E76:E105)</f>
        <v>1679420</v>
      </c>
      <c r="F107" s="546"/>
      <c r="G107" s="544">
        <f t="shared" ref="G107:I107" si="2">SUM(G76:G106)</f>
        <v>1053.417</v>
      </c>
      <c r="H107" s="544">
        <f t="shared" si="2"/>
        <v>2226.999</v>
      </c>
      <c r="I107" s="544">
        <f t="shared" si="2"/>
        <v>112150.92</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403</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v>5.76</v>
      </c>
      <c r="F121" s="573"/>
      <c r="G121" s="567">
        <v>83.18</v>
      </c>
      <c r="H121" s="569">
        <v>110509.0</v>
      </c>
    </row>
    <row r="122" ht="15.75" customHeight="1">
      <c r="A122" s="518">
        <v>44937.0</v>
      </c>
      <c r="B122" s="570">
        <v>6.728</v>
      </c>
      <c r="C122" s="571">
        <v>68.108</v>
      </c>
      <c r="D122" s="579">
        <v>105480.0</v>
      </c>
      <c r="E122" s="560">
        <v>6.39</v>
      </c>
      <c r="F122" s="573"/>
      <c r="G122" s="562">
        <v>80.18</v>
      </c>
      <c r="H122" s="577">
        <v>118214.0</v>
      </c>
    </row>
    <row r="123" ht="15.75" customHeight="1">
      <c r="A123" s="518">
        <v>44938.0</v>
      </c>
      <c r="B123" s="564">
        <v>6.548</v>
      </c>
      <c r="C123" s="565">
        <v>64.976</v>
      </c>
      <c r="D123" s="580">
        <v>97969.0</v>
      </c>
      <c r="E123" s="567">
        <v>4.71</v>
      </c>
      <c r="F123" s="573"/>
      <c r="G123" s="567">
        <v>80.11</v>
      </c>
      <c r="H123" s="576">
        <v>86939.0</v>
      </c>
      <c r="I123" s="568"/>
    </row>
    <row r="124" ht="15.75" customHeight="1">
      <c r="A124" s="518">
        <v>44939.0</v>
      </c>
      <c r="B124" s="570">
        <v>6.782</v>
      </c>
      <c r="C124" s="571">
        <v>66.522</v>
      </c>
      <c r="D124" s="579">
        <v>77689.0</v>
      </c>
      <c r="E124" s="560">
        <v>4.95</v>
      </c>
      <c r="F124" s="581"/>
      <c r="G124" s="562">
        <v>77.38</v>
      </c>
      <c r="H124" s="577">
        <v>88395.0</v>
      </c>
    </row>
    <row r="125" ht="15.75" customHeight="1">
      <c r="A125" s="518">
        <v>44940.0</v>
      </c>
      <c r="B125" s="564">
        <v>6.618</v>
      </c>
      <c r="C125" s="565">
        <v>66.622</v>
      </c>
      <c r="D125" s="580">
        <v>71522.0</v>
      </c>
      <c r="E125" s="567">
        <v>5.89</v>
      </c>
      <c r="F125" s="568"/>
      <c r="G125" s="567">
        <v>72.74</v>
      </c>
      <c r="H125" s="576">
        <v>98721.0</v>
      </c>
    </row>
    <row r="126" ht="15.75" customHeight="1">
      <c r="A126" s="518">
        <v>44941.0</v>
      </c>
      <c r="B126" s="570">
        <v>6.847</v>
      </c>
      <c r="C126" s="571">
        <v>66.606</v>
      </c>
      <c r="D126" s="579">
        <v>74013.0</v>
      </c>
      <c r="E126" s="560">
        <v>7.23</v>
      </c>
      <c r="F126" s="573"/>
      <c r="G126" s="562">
        <v>74.29</v>
      </c>
      <c r="H126" s="577">
        <v>123634.0</v>
      </c>
    </row>
    <row r="127" ht="15.75" customHeight="1">
      <c r="A127" s="518">
        <v>44942.0</v>
      </c>
      <c r="B127" s="564">
        <v>4.853</v>
      </c>
      <c r="C127" s="565">
        <v>67.346</v>
      </c>
      <c r="D127" s="580">
        <v>52763.0</v>
      </c>
      <c r="E127" s="567">
        <v>6.54</v>
      </c>
      <c r="F127" s="568"/>
      <c r="G127" s="567">
        <v>74.7</v>
      </c>
      <c r="H127" s="576">
        <v>112460.0</v>
      </c>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7.23</v>
      </c>
      <c r="F143" s="598"/>
      <c r="G143" s="597">
        <f>AVERAGE(G112:G141)</f>
        <v>77.631875</v>
      </c>
      <c r="H143" s="599">
        <f>SUM(H112:H141)</f>
        <v>1679420</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29"/>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404</v>
      </c>
      <c r="H11" s="65"/>
      <c r="I11" s="66"/>
      <c r="K11" s="194" t="s">
        <v>181</v>
      </c>
      <c r="S11" s="381" t="s">
        <v>182</v>
      </c>
      <c r="T11" s="198"/>
      <c r="U11" s="199"/>
      <c r="V11" s="375">
        <v>0.0</v>
      </c>
      <c r="W11" s="187"/>
      <c r="X11" s="305"/>
    </row>
    <row r="12" ht="30.0" customHeight="1">
      <c r="B12" s="382">
        <v>0.3333333333333333</v>
      </c>
      <c r="C12" s="377">
        <v>13.37</v>
      </c>
      <c r="D12" s="388">
        <v>31.85</v>
      </c>
      <c r="E12" s="377">
        <v>75.0</v>
      </c>
      <c r="G12" s="75"/>
      <c r="I12" s="76"/>
      <c r="S12" s="383" t="s">
        <v>183</v>
      </c>
      <c r="T12" s="199"/>
      <c r="U12" s="384"/>
      <c r="V12" s="385">
        <v>1.0</v>
      </c>
      <c r="W12" s="187"/>
      <c r="X12" s="305"/>
      <c r="Y12" s="386"/>
    </row>
    <row r="13" ht="30.0" customHeight="1">
      <c r="B13" s="382">
        <v>0.375</v>
      </c>
      <c r="C13" s="387">
        <v>203.97</v>
      </c>
      <c r="D13" s="388">
        <v>2529.25</v>
      </c>
      <c r="E13" s="377">
        <v>2550.0</v>
      </c>
      <c r="G13" s="75"/>
      <c r="I13" s="76"/>
      <c r="S13" s="389" t="s">
        <v>184</v>
      </c>
      <c r="T13" s="373"/>
      <c r="U13" s="390" t="s">
        <v>185</v>
      </c>
      <c r="V13" s="391">
        <v>0.3125</v>
      </c>
      <c r="X13" s="362"/>
      <c r="Y13" s="386"/>
    </row>
    <row r="14" ht="30.0" customHeight="1">
      <c r="B14" s="382">
        <v>0.4166666666666667</v>
      </c>
      <c r="C14" s="377">
        <v>422.4</v>
      </c>
      <c r="D14" s="378">
        <v>5699.98</v>
      </c>
      <c r="E14" s="377">
        <v>5721.0</v>
      </c>
      <c r="G14" s="67"/>
      <c r="H14" s="68"/>
      <c r="I14" s="69"/>
      <c r="S14" s="389" t="s">
        <v>187</v>
      </c>
      <c r="T14" s="392"/>
      <c r="U14" s="393" t="s">
        <v>185</v>
      </c>
      <c r="V14" s="391">
        <v>0.7708333333333334</v>
      </c>
      <c r="X14" s="362"/>
      <c r="Y14" s="386"/>
    </row>
    <row r="15" ht="30.0" customHeight="1">
      <c r="B15" s="382">
        <v>0.4583333333333333</v>
      </c>
      <c r="C15" s="377">
        <v>743.57</v>
      </c>
      <c r="D15" s="378">
        <v>10208.74</v>
      </c>
      <c r="E15" s="387">
        <v>10230.0</v>
      </c>
      <c r="G15" s="380" t="s">
        <v>405</v>
      </c>
      <c r="H15" s="65"/>
      <c r="I15" s="66"/>
      <c r="S15" s="389" t="s">
        <v>188</v>
      </c>
      <c r="T15" s="392"/>
      <c r="U15" s="390" t="s">
        <v>185</v>
      </c>
      <c r="V15" s="391">
        <f>V14-V13</f>
        <v>0.4583333333</v>
      </c>
      <c r="W15" s="187"/>
      <c r="Y15" s="386"/>
    </row>
    <row r="16" ht="30.0" customHeight="1">
      <c r="B16" s="382">
        <v>0.5</v>
      </c>
      <c r="C16" s="387">
        <v>892.78</v>
      </c>
      <c r="D16" s="388">
        <v>13758.11</v>
      </c>
      <c r="E16" s="377">
        <v>13782.0</v>
      </c>
      <c r="G16" s="67"/>
      <c r="H16" s="68"/>
      <c r="I16" s="69"/>
      <c r="K16" s="194" t="s">
        <v>189</v>
      </c>
      <c r="S16" s="389" t="s">
        <v>190</v>
      </c>
      <c r="T16" s="373"/>
      <c r="U16" s="390" t="s">
        <v>185</v>
      </c>
      <c r="V16" s="391">
        <v>0.0</v>
      </c>
      <c r="X16" s="362"/>
      <c r="Y16" s="362"/>
    </row>
    <row r="17" ht="30.75" customHeight="1">
      <c r="B17" s="382">
        <v>0.5416666666666666</v>
      </c>
      <c r="C17" s="377">
        <v>946.45</v>
      </c>
      <c r="D17" s="378">
        <v>15559.1</v>
      </c>
      <c r="E17" s="377">
        <v>15577.0</v>
      </c>
      <c r="G17" s="394" t="s">
        <v>406</v>
      </c>
      <c r="H17" s="65"/>
      <c r="I17" s="66"/>
      <c r="S17" s="395" t="s">
        <v>407</v>
      </c>
      <c r="T17" s="396"/>
      <c r="U17" s="395"/>
      <c r="V17" s="397">
        <v>1.31883825E8</v>
      </c>
      <c r="W17" s="386"/>
      <c r="X17" s="362"/>
      <c r="Y17" s="386"/>
    </row>
    <row r="18" ht="30.0" customHeight="1">
      <c r="B18" s="382">
        <v>0.5833333333333334</v>
      </c>
      <c r="C18" s="377">
        <v>781.19</v>
      </c>
      <c r="D18" s="378">
        <v>13557.84</v>
      </c>
      <c r="E18" s="377">
        <v>13584.0</v>
      </c>
      <c r="G18" s="75"/>
      <c r="I18" s="76"/>
      <c r="S18" s="395" t="s">
        <v>408</v>
      </c>
      <c r="T18" s="396"/>
      <c r="U18" s="395"/>
      <c r="V18" s="397">
        <f>E26+V17</f>
        <v>131979020</v>
      </c>
    </row>
    <row r="19" ht="30.75" customHeight="1">
      <c r="B19" s="382">
        <v>0.625</v>
      </c>
      <c r="C19" s="377">
        <v>726.26</v>
      </c>
      <c r="D19" s="378">
        <v>13218.82</v>
      </c>
      <c r="E19" s="387">
        <v>13241.0</v>
      </c>
      <c r="G19" s="67"/>
      <c r="H19" s="68"/>
      <c r="I19" s="69"/>
      <c r="S19" s="398" t="s">
        <v>194</v>
      </c>
      <c r="T19" s="198"/>
      <c r="U19" s="399"/>
      <c r="V19" s="400">
        <f>E26</f>
        <v>95195</v>
      </c>
    </row>
    <row r="20" ht="29.25" customHeight="1">
      <c r="B20" s="382">
        <v>0.6666666666666666</v>
      </c>
      <c r="C20" s="387">
        <v>511.68</v>
      </c>
      <c r="D20" s="388">
        <v>10143.69</v>
      </c>
      <c r="E20" s="387">
        <v>10162.0</v>
      </c>
      <c r="G20" s="380" t="s">
        <v>409</v>
      </c>
      <c r="H20" s="65"/>
      <c r="I20" s="66"/>
      <c r="V20" s="165"/>
      <c r="W20" s="187"/>
    </row>
    <row r="21" ht="33.0" customHeight="1">
      <c r="B21" s="382">
        <v>0.7083333333333334</v>
      </c>
      <c r="C21" s="387">
        <v>311.38</v>
      </c>
      <c r="D21" s="388">
        <v>6448.24</v>
      </c>
      <c r="E21" s="377">
        <v>6475.0</v>
      </c>
      <c r="G21" s="75"/>
      <c r="I21" s="76"/>
      <c r="Y21" s="386"/>
    </row>
    <row r="22" ht="29.25" customHeight="1">
      <c r="B22" s="382">
        <v>0.75</v>
      </c>
      <c r="C22" s="377">
        <v>162.26</v>
      </c>
      <c r="D22" s="378">
        <v>3494.05</v>
      </c>
      <c r="E22" s="377">
        <v>3515.0</v>
      </c>
      <c r="G22" s="67"/>
      <c r="H22" s="68"/>
      <c r="I22" s="69"/>
      <c r="K22" s="401"/>
      <c r="L22" s="402"/>
      <c r="M22" s="402"/>
      <c r="U22" s="403" t="s">
        <v>196</v>
      </c>
    </row>
    <row r="23" ht="29.25" customHeight="1">
      <c r="B23" s="404">
        <v>0.7916666666666666</v>
      </c>
      <c r="C23" s="377">
        <v>18.05</v>
      </c>
      <c r="D23" s="378">
        <v>232.9</v>
      </c>
      <c r="E23" s="387">
        <v>283.0</v>
      </c>
      <c r="G23" s="405" t="s">
        <v>410</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95195</v>
      </c>
      <c r="G26" s="414"/>
      <c r="H26" s="65"/>
      <c r="I26" s="415"/>
      <c r="T26" s="407"/>
      <c r="U26" s="407"/>
    </row>
    <row r="27" ht="36.0" customHeight="1">
      <c r="A27" s="194" t="s">
        <v>199</v>
      </c>
      <c r="B27" s="416">
        <v>0.53125</v>
      </c>
      <c r="C27" s="417">
        <v>955.94</v>
      </c>
      <c r="D27" s="417">
        <v>15718.42</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618">
        <f>AVERAGE(G31:G34)</f>
        <v>91.04</v>
      </c>
      <c r="I30" s="434" t="s">
        <v>206</v>
      </c>
      <c r="J30" s="422"/>
    </row>
    <row r="31" ht="21.75" customHeight="1">
      <c r="C31" s="619" t="s">
        <v>207</v>
      </c>
      <c r="D31" s="436" t="s">
        <v>208</v>
      </c>
      <c r="E31" s="199"/>
      <c r="F31" s="437">
        <v>97.87</v>
      </c>
      <c r="G31" s="620">
        <v>91.51</v>
      </c>
      <c r="H31" s="439" t="s">
        <v>209</v>
      </c>
      <c r="I31" s="621">
        <v>57.33</v>
      </c>
      <c r="J31" s="422"/>
      <c r="T31" s="62"/>
    </row>
    <row r="32" ht="22.5" customHeight="1">
      <c r="B32" s="165"/>
      <c r="C32" s="441"/>
      <c r="D32" s="436" t="s">
        <v>210</v>
      </c>
      <c r="E32" s="199"/>
      <c r="F32" s="442">
        <v>97.87</v>
      </c>
      <c r="G32" s="620">
        <v>90.65</v>
      </c>
      <c r="H32" s="443"/>
      <c r="I32" s="622">
        <v>57.34</v>
      </c>
      <c r="J32" s="422"/>
    </row>
    <row r="33" ht="24.75" customHeight="1">
      <c r="B33" s="445"/>
      <c r="C33" s="441"/>
      <c r="D33" s="436" t="s">
        <v>211</v>
      </c>
      <c r="E33" s="199"/>
      <c r="F33" s="446">
        <v>97.87</v>
      </c>
      <c r="G33" s="620">
        <v>91.5</v>
      </c>
      <c r="H33" s="443"/>
      <c r="I33" s="622">
        <v>57.39</v>
      </c>
      <c r="J33" s="422"/>
    </row>
    <row r="34" ht="26.25" customHeight="1">
      <c r="A34" s="447"/>
      <c r="C34" s="448"/>
      <c r="D34" s="460" t="s">
        <v>212</v>
      </c>
      <c r="E34" s="55"/>
      <c r="F34" s="449">
        <v>98.94</v>
      </c>
      <c r="G34" s="623">
        <v>90.5</v>
      </c>
      <c r="H34" s="451"/>
      <c r="I34" s="624">
        <v>54.86</v>
      </c>
      <c r="J34" s="422"/>
    </row>
    <row r="35" ht="20.25" customHeight="1">
      <c r="C35" s="453"/>
      <c r="D35" s="454"/>
      <c r="E35" s="199"/>
      <c r="F35" s="455"/>
      <c r="G35" s="456"/>
      <c r="H35" s="433">
        <f>AVERAGE(G36:G39)</f>
        <v>100</v>
      </c>
      <c r="I35" s="615"/>
      <c r="J35" s="422"/>
    </row>
    <row r="36" ht="19.5" customHeight="1">
      <c r="C36" s="457" t="s">
        <v>213</v>
      </c>
      <c r="D36" s="436" t="s">
        <v>214</v>
      </c>
      <c r="E36" s="199"/>
      <c r="F36" s="458">
        <v>97.87</v>
      </c>
      <c r="G36" s="438">
        <v>100.0</v>
      </c>
      <c r="H36" s="459" t="s">
        <v>209</v>
      </c>
      <c r="I36" s="444">
        <v>74.63</v>
      </c>
      <c r="J36" s="422"/>
    </row>
    <row r="37" ht="19.5" customHeight="1">
      <c r="A37" s="305"/>
      <c r="C37" s="441"/>
      <c r="D37" s="436" t="s">
        <v>215</v>
      </c>
      <c r="E37" s="199"/>
      <c r="F37" s="446">
        <v>97.87</v>
      </c>
      <c r="G37" s="438">
        <v>100.0</v>
      </c>
      <c r="H37" s="443"/>
      <c r="I37" s="444">
        <v>75.35</v>
      </c>
      <c r="J37" s="422"/>
    </row>
    <row r="38" ht="21.75" customHeight="1">
      <c r="C38" s="441"/>
      <c r="D38" s="436" t="s">
        <v>216</v>
      </c>
      <c r="E38" s="199"/>
      <c r="F38" s="442">
        <v>97.87</v>
      </c>
      <c r="G38" s="438">
        <v>100.0</v>
      </c>
      <c r="H38" s="443"/>
      <c r="I38" s="444">
        <v>74.97</v>
      </c>
      <c r="J38" s="422"/>
    </row>
    <row r="39" ht="22.5" customHeight="1">
      <c r="C39" s="441"/>
      <c r="D39" s="460" t="s">
        <v>217</v>
      </c>
      <c r="E39" s="55"/>
      <c r="F39" s="461">
        <v>98.94</v>
      </c>
      <c r="G39" s="438">
        <v>100.0</v>
      </c>
      <c r="H39" s="451"/>
      <c r="I39" s="452">
        <v>75.52</v>
      </c>
      <c r="J39" s="422"/>
    </row>
    <row r="40" ht="21.0" customHeight="1">
      <c r="A40" s="445"/>
      <c r="C40" s="453"/>
      <c r="D40" s="462"/>
      <c r="E40" s="463"/>
      <c r="F40" s="464"/>
      <c r="G40" s="465"/>
      <c r="H40" s="438">
        <f>AVERAGE(G41:G44)</f>
        <v>100</v>
      </c>
      <c r="I40" s="616"/>
      <c r="J40" s="422"/>
    </row>
    <row r="41" ht="24.75" customHeight="1">
      <c r="B41" s="305"/>
      <c r="C41" s="457" t="s">
        <v>218</v>
      </c>
      <c r="D41" s="436" t="s">
        <v>219</v>
      </c>
      <c r="E41" s="199"/>
      <c r="F41" s="437">
        <v>98.8</v>
      </c>
      <c r="G41" s="438">
        <v>100.0</v>
      </c>
      <c r="H41" s="459" t="s">
        <v>209</v>
      </c>
      <c r="I41" s="444">
        <v>76.21</v>
      </c>
      <c r="J41" s="422"/>
      <c r="O41" s="187"/>
    </row>
    <row r="42" ht="24.75" customHeight="1">
      <c r="C42" s="441"/>
      <c r="D42" s="436" t="s">
        <v>220</v>
      </c>
      <c r="E42" s="199"/>
      <c r="F42" s="442">
        <v>91.57</v>
      </c>
      <c r="G42" s="438">
        <v>100.0</v>
      </c>
      <c r="H42" s="443"/>
      <c r="I42" s="444">
        <v>77.25</v>
      </c>
      <c r="J42" s="422"/>
      <c r="K42" s="467" t="s">
        <v>33</v>
      </c>
      <c r="L42" s="468" t="s">
        <v>221</v>
      </c>
      <c r="M42" s="468" t="s">
        <v>222</v>
      </c>
      <c r="N42" s="469" t="s">
        <v>223</v>
      </c>
    </row>
    <row r="43" ht="21.0" customHeight="1">
      <c r="C43" s="441"/>
      <c r="D43" s="436" t="s">
        <v>224</v>
      </c>
      <c r="E43" s="199"/>
      <c r="F43" s="446">
        <v>98.8</v>
      </c>
      <c r="G43" s="438">
        <v>100.0</v>
      </c>
      <c r="H43" s="443"/>
      <c r="I43" s="444">
        <v>75.97</v>
      </c>
      <c r="J43" s="422"/>
      <c r="K43" s="470">
        <v>45292.0</v>
      </c>
      <c r="L43" s="471" t="s">
        <v>225</v>
      </c>
      <c r="M43" s="471" t="s">
        <v>222</v>
      </c>
      <c r="N43" s="471" t="s">
        <v>226</v>
      </c>
      <c r="Q43" s="187"/>
    </row>
    <row r="44" ht="21.75" customHeight="1">
      <c r="B44" s="445"/>
      <c r="C44" s="441"/>
      <c r="D44" s="460" t="s">
        <v>227</v>
      </c>
      <c r="E44" s="55"/>
      <c r="F44" s="449">
        <v>100.0</v>
      </c>
      <c r="G44" s="438">
        <v>100.0</v>
      </c>
      <c r="H44" s="451"/>
      <c r="I44" s="452">
        <v>76.51</v>
      </c>
      <c r="J44" s="422"/>
      <c r="K44" s="472">
        <v>45292.0</v>
      </c>
      <c r="L44" s="473">
        <f>(E76/(23114*'17-01-24'!$M44))*100</f>
        <v>75.91125188</v>
      </c>
      <c r="M44" s="473">
        <v>5.68</v>
      </c>
      <c r="N44" s="474">
        <v>78.5</v>
      </c>
    </row>
    <row r="45" ht="24.0" customHeight="1">
      <c r="C45" s="453"/>
      <c r="D45" s="475"/>
      <c r="E45" s="476"/>
      <c r="F45" s="477"/>
      <c r="G45" s="456"/>
      <c r="H45" s="433">
        <f>AVERAGE(G46:G49)</f>
        <v>100</v>
      </c>
      <c r="I45" s="616"/>
      <c r="J45" s="422"/>
      <c r="K45" s="472">
        <v>45293.0</v>
      </c>
      <c r="L45" s="473">
        <f>(E77/(23114*'17-01-24'!$M45))*100</f>
        <v>81.72618927</v>
      </c>
      <c r="M45" s="473">
        <v>4.18</v>
      </c>
      <c r="N45" s="474">
        <v>78.5</v>
      </c>
    </row>
    <row r="46" ht="20.25" customHeight="1">
      <c r="C46" s="457" t="s">
        <v>228</v>
      </c>
      <c r="D46" s="478" t="s">
        <v>229</v>
      </c>
      <c r="E46" s="60"/>
      <c r="F46" s="458">
        <v>98.86</v>
      </c>
      <c r="G46" s="438">
        <v>100.0</v>
      </c>
      <c r="H46" s="459" t="s">
        <v>209</v>
      </c>
      <c r="I46" s="440">
        <v>75.19</v>
      </c>
      <c r="J46" s="422"/>
      <c r="K46" s="472">
        <v>45294.0</v>
      </c>
      <c r="L46" s="473">
        <f>(E78/(23114*'17-01-24'!$M46))*100</f>
        <v>77.4152893</v>
      </c>
      <c r="M46" s="474">
        <v>6.26</v>
      </c>
      <c r="N46" s="474">
        <v>78.5</v>
      </c>
    </row>
    <row r="47" ht="24.0" customHeight="1">
      <c r="C47" s="441"/>
      <c r="D47" s="436" t="s">
        <v>230</v>
      </c>
      <c r="E47" s="199"/>
      <c r="F47" s="446">
        <v>98.86</v>
      </c>
      <c r="G47" s="438">
        <v>100.0</v>
      </c>
      <c r="H47" s="443"/>
      <c r="I47" s="444">
        <v>75.77</v>
      </c>
      <c r="J47" s="422"/>
      <c r="K47" s="472">
        <v>45295.0</v>
      </c>
      <c r="L47" s="473">
        <f>(E79/(23114*'17-01-24'!$M47))*100</f>
        <v>77.28568227</v>
      </c>
      <c r="M47" s="473">
        <v>6.19</v>
      </c>
      <c r="N47" s="474">
        <v>78.5</v>
      </c>
    </row>
    <row r="48" ht="24.0" customHeight="1">
      <c r="C48" s="441"/>
      <c r="D48" s="436" t="s">
        <v>231</v>
      </c>
      <c r="E48" s="199"/>
      <c r="F48" s="442">
        <v>98.86</v>
      </c>
      <c r="G48" s="438">
        <v>100.0</v>
      </c>
      <c r="H48" s="443"/>
      <c r="I48" s="444">
        <v>74.14</v>
      </c>
      <c r="J48" s="422"/>
      <c r="K48" s="472">
        <v>45296.0</v>
      </c>
      <c r="L48" s="473">
        <f>(E80/(23114*'17-01-24'!$M48))*100</f>
        <v>77.02333912</v>
      </c>
      <c r="M48" s="473">
        <v>5.67</v>
      </c>
      <c r="N48" s="474">
        <v>78.5</v>
      </c>
    </row>
    <row r="49" ht="22.5" customHeight="1">
      <c r="C49" s="441"/>
      <c r="D49" s="460" t="s">
        <v>232</v>
      </c>
      <c r="E49" s="55"/>
      <c r="F49" s="479">
        <v>97.75</v>
      </c>
      <c r="G49" s="438">
        <v>100.0</v>
      </c>
      <c r="H49" s="451"/>
      <c r="I49" s="452">
        <v>75.94</v>
      </c>
      <c r="J49" s="422"/>
      <c r="K49" s="472">
        <v>45297.0</v>
      </c>
      <c r="L49" s="473">
        <v>77.285682274679</v>
      </c>
      <c r="M49" s="473">
        <v>6.61</v>
      </c>
      <c r="N49" s="474">
        <v>78.5</v>
      </c>
    </row>
    <row r="50" ht="18.75" customHeight="1">
      <c r="C50" s="453"/>
      <c r="D50" s="475"/>
      <c r="E50" s="476"/>
      <c r="F50" s="480"/>
      <c r="G50" s="456"/>
      <c r="H50" s="433">
        <f>AVERAGE(G51:G54)</f>
        <v>100</v>
      </c>
      <c r="I50" s="616"/>
      <c r="J50" s="422"/>
      <c r="K50" s="472">
        <v>45298.0</v>
      </c>
      <c r="L50" s="473">
        <f>(E82/(23114*'17-01-24'!$M50))*100</f>
        <v>76.83089117</v>
      </c>
      <c r="M50" s="473">
        <v>6.27</v>
      </c>
      <c r="N50" s="474">
        <v>78.5</v>
      </c>
    </row>
    <row r="51" ht="23.25" customHeight="1">
      <c r="C51" s="481" t="s">
        <v>233</v>
      </c>
      <c r="D51" s="482" t="s">
        <v>234</v>
      </c>
      <c r="E51" s="199"/>
      <c r="F51" s="483">
        <v>98.86</v>
      </c>
      <c r="G51" s="438">
        <v>100.0</v>
      </c>
      <c r="H51" s="459" t="s">
        <v>209</v>
      </c>
      <c r="I51" s="440">
        <v>76.3</v>
      </c>
      <c r="J51" s="422"/>
      <c r="K51" s="472">
        <v>45299.0</v>
      </c>
      <c r="L51" s="473">
        <v>77.285682274679</v>
      </c>
      <c r="M51" s="473">
        <v>5.41</v>
      </c>
      <c r="N51" s="474">
        <v>78.5</v>
      </c>
    </row>
    <row r="52" ht="25.5" customHeight="1">
      <c r="C52" s="441"/>
      <c r="D52" s="482" t="s">
        <v>235</v>
      </c>
      <c r="E52" s="199"/>
      <c r="F52" s="484">
        <v>98.86</v>
      </c>
      <c r="G52" s="438">
        <v>100.0</v>
      </c>
      <c r="H52" s="443"/>
      <c r="I52" s="444">
        <v>76.99</v>
      </c>
      <c r="J52" s="422"/>
      <c r="K52" s="472">
        <v>45300.0</v>
      </c>
      <c r="L52" s="473">
        <f>(E84/(23114*'17-01-24'!$M52))*100</f>
        <v>75.67552508</v>
      </c>
      <c r="M52" s="473">
        <v>6.46</v>
      </c>
      <c r="N52" s="474">
        <v>78.5</v>
      </c>
    </row>
    <row r="53" ht="23.25" customHeight="1">
      <c r="B53" s="485"/>
      <c r="C53" s="441"/>
      <c r="D53" s="482" t="s">
        <v>236</v>
      </c>
      <c r="E53" s="199"/>
      <c r="F53" s="486">
        <v>98.86</v>
      </c>
      <c r="G53" s="438">
        <v>100.0</v>
      </c>
      <c r="H53" s="443"/>
      <c r="I53" s="444">
        <v>76.41</v>
      </c>
      <c r="J53" s="422"/>
      <c r="K53" s="472">
        <v>45301.0</v>
      </c>
      <c r="L53" s="473">
        <v>77.285682274679</v>
      </c>
      <c r="M53" s="473">
        <v>5.76</v>
      </c>
      <c r="N53" s="474">
        <v>78.5</v>
      </c>
    </row>
    <row r="54" ht="26.25" customHeight="1">
      <c r="C54" s="448"/>
      <c r="D54" s="482" t="s">
        <v>237</v>
      </c>
      <c r="E54" s="199"/>
      <c r="F54" s="487">
        <v>98.86</v>
      </c>
      <c r="G54" s="450">
        <v>100.0</v>
      </c>
      <c r="H54" s="451"/>
      <c r="I54" s="444">
        <v>76.71</v>
      </c>
      <c r="J54" s="422"/>
      <c r="K54" s="472">
        <v>45302.0</v>
      </c>
      <c r="L54" s="473">
        <f>(E86/(23114*'17-01-24'!$M54))*100</f>
        <v>80.03739511</v>
      </c>
      <c r="M54" s="473">
        <v>6.39</v>
      </c>
      <c r="N54" s="474">
        <v>78.5</v>
      </c>
    </row>
    <row r="55" ht="24.0" customHeight="1">
      <c r="C55" s="453"/>
      <c r="D55" s="488"/>
      <c r="E55" s="489"/>
      <c r="F55" s="490"/>
      <c r="G55" s="456"/>
      <c r="H55" s="433">
        <f>AVERAGE(G56:G59)</f>
        <v>100</v>
      </c>
      <c r="I55" s="616"/>
      <c r="J55" s="422"/>
      <c r="K55" s="472">
        <v>45303.0</v>
      </c>
      <c r="L55" s="473">
        <v>77.285682274679</v>
      </c>
      <c r="M55" s="473">
        <v>4.71</v>
      </c>
      <c r="N55" s="474">
        <v>78.5</v>
      </c>
    </row>
    <row r="56" ht="21.0" customHeight="1">
      <c r="C56" s="457" t="s">
        <v>238</v>
      </c>
      <c r="D56" s="436" t="s">
        <v>239</v>
      </c>
      <c r="E56" s="199"/>
      <c r="F56" s="458">
        <v>97.87</v>
      </c>
      <c r="G56" s="438">
        <v>100.0</v>
      </c>
      <c r="H56" s="459" t="s">
        <v>209</v>
      </c>
      <c r="I56" s="609" t="s">
        <v>350</v>
      </c>
      <c r="J56" s="422"/>
      <c r="K56" s="472">
        <v>45304.0</v>
      </c>
      <c r="L56" s="473">
        <f>(E88/(23114*'17-01-24'!$M56))*100</f>
        <v>77.25869931</v>
      </c>
      <c r="M56" s="473">
        <v>4.95</v>
      </c>
      <c r="N56" s="474">
        <v>78.5</v>
      </c>
    </row>
    <row r="57" ht="20.25" customHeight="1">
      <c r="C57" s="441"/>
      <c r="D57" s="436" t="s">
        <v>240</v>
      </c>
      <c r="E57" s="199"/>
      <c r="F57" s="446">
        <v>97.87</v>
      </c>
      <c r="G57" s="438">
        <v>100.0</v>
      </c>
      <c r="H57" s="443"/>
      <c r="I57" s="610" t="s">
        <v>351</v>
      </c>
      <c r="J57" s="422"/>
      <c r="K57" s="472">
        <v>45305.0</v>
      </c>
      <c r="L57" s="473">
        <v>77.285682274679</v>
      </c>
      <c r="M57" s="473">
        <v>5.89</v>
      </c>
      <c r="N57" s="474">
        <v>78.5</v>
      </c>
    </row>
    <row r="58" ht="20.25" customHeight="1">
      <c r="C58" s="441"/>
      <c r="D58" s="436" t="s">
        <v>241</v>
      </c>
      <c r="E58" s="199"/>
      <c r="F58" s="442">
        <v>97.87</v>
      </c>
      <c r="G58" s="438">
        <v>100.0</v>
      </c>
      <c r="H58" s="443"/>
      <c r="I58" s="610" t="s">
        <v>352</v>
      </c>
      <c r="J58" s="422"/>
      <c r="K58" s="472">
        <v>45306.0</v>
      </c>
      <c r="L58" s="473">
        <f>(E90/(23114*'17-01-24'!$M58))*100</f>
        <v>73.98173537</v>
      </c>
      <c r="M58" s="473">
        <v>7.23</v>
      </c>
      <c r="N58" s="474">
        <v>78.5</v>
      </c>
    </row>
    <row r="59" ht="23.25" customHeight="1">
      <c r="A59" s="491"/>
      <c r="C59" s="441"/>
      <c r="D59" s="436" t="s">
        <v>242</v>
      </c>
      <c r="E59" s="199"/>
      <c r="F59" s="492">
        <v>98.94</v>
      </c>
      <c r="G59" s="450">
        <v>100.0</v>
      </c>
      <c r="H59" s="451"/>
      <c r="I59" s="611" t="s">
        <v>370</v>
      </c>
      <c r="J59" s="422"/>
      <c r="K59" s="472">
        <v>45307.0</v>
      </c>
      <c r="L59" s="473">
        <v>77.285682274679</v>
      </c>
      <c r="M59" s="473">
        <v>6.54</v>
      </c>
      <c r="N59" s="474">
        <v>78.5</v>
      </c>
    </row>
    <row r="60" ht="24.0" customHeight="1">
      <c r="C60" s="453"/>
      <c r="D60" s="462"/>
      <c r="E60" s="463"/>
      <c r="F60" s="475"/>
      <c r="G60" s="456"/>
      <c r="H60" s="433">
        <f>AVERAGE(G61:G64)</f>
        <v>100</v>
      </c>
      <c r="I60" s="615">
        <v>77.98</v>
      </c>
      <c r="J60" s="422"/>
      <c r="K60" s="472">
        <v>45308.0</v>
      </c>
      <c r="L60" s="473">
        <f>(E92/(23114*'17-01-24'!$M60))*100</f>
        <v>71.87608396</v>
      </c>
      <c r="M60" s="473">
        <v>5.73</v>
      </c>
      <c r="N60" s="474"/>
    </row>
    <row r="61" ht="22.5" customHeight="1">
      <c r="B61" s="493"/>
      <c r="C61" s="457" t="s">
        <v>243</v>
      </c>
      <c r="D61" s="436" t="s">
        <v>244</v>
      </c>
      <c r="E61" s="199"/>
      <c r="F61" s="494">
        <v>96.59</v>
      </c>
      <c r="G61" s="438">
        <v>100.0</v>
      </c>
      <c r="H61" s="459" t="s">
        <v>209</v>
      </c>
      <c r="I61" s="440">
        <v>80.27</v>
      </c>
      <c r="J61" s="422"/>
      <c r="K61" s="472">
        <v>45309.0</v>
      </c>
      <c r="L61" s="473"/>
      <c r="M61" s="473"/>
      <c r="N61" s="474"/>
    </row>
    <row r="62" ht="20.25" customHeight="1">
      <c r="C62" s="441"/>
      <c r="D62" s="436" t="s">
        <v>245</v>
      </c>
      <c r="E62" s="199"/>
      <c r="F62" s="442">
        <v>97.7</v>
      </c>
      <c r="G62" s="438">
        <v>100.0</v>
      </c>
      <c r="H62" s="443"/>
      <c r="I62" s="444">
        <v>78.75</v>
      </c>
      <c r="J62" s="422"/>
      <c r="K62" s="472">
        <v>45310.0</v>
      </c>
      <c r="L62" s="473"/>
      <c r="M62" s="473"/>
      <c r="N62" s="474"/>
    </row>
    <row r="63" ht="21.75" customHeight="1">
      <c r="C63" s="441"/>
      <c r="D63" s="436" t="s">
        <v>246</v>
      </c>
      <c r="E63" s="199"/>
      <c r="F63" s="446">
        <v>96.59</v>
      </c>
      <c r="G63" s="438">
        <v>100.0</v>
      </c>
      <c r="H63" s="443"/>
      <c r="I63" s="444">
        <v>78.91</v>
      </c>
      <c r="J63" s="422"/>
      <c r="K63" s="472">
        <v>45311.0</v>
      </c>
      <c r="L63" s="473"/>
      <c r="M63" s="473"/>
      <c r="N63" s="474"/>
      <c r="P63" s="194">
        <v>2.0</v>
      </c>
    </row>
    <row r="64" ht="21.0" customHeight="1">
      <c r="C64" s="441"/>
      <c r="D64" s="460" t="s">
        <v>247</v>
      </c>
      <c r="E64" s="55"/>
      <c r="F64" s="449">
        <v>96.59</v>
      </c>
      <c r="G64" s="450">
        <v>100.0</v>
      </c>
      <c r="H64" s="451"/>
      <c r="I64" s="452"/>
      <c r="J64" s="422"/>
      <c r="K64" s="472">
        <v>45312.0</v>
      </c>
      <c r="L64" s="473"/>
      <c r="M64" s="473"/>
      <c r="N64" s="474"/>
    </row>
    <row r="65" ht="24.75" customHeight="1">
      <c r="C65" s="453"/>
      <c r="D65" s="475"/>
      <c r="E65" s="476"/>
      <c r="F65" s="477"/>
      <c r="G65" s="456"/>
      <c r="H65" s="433">
        <f>AVERAGE(G66:G69)</f>
        <v>100</v>
      </c>
      <c r="I65" s="615">
        <v>78.03</v>
      </c>
      <c r="J65" s="422"/>
      <c r="K65" s="472">
        <v>45313.0</v>
      </c>
      <c r="L65" s="473"/>
      <c r="M65" s="473"/>
      <c r="N65" s="474"/>
    </row>
    <row r="66" ht="22.5" customHeight="1">
      <c r="C66" s="435" t="s">
        <v>248</v>
      </c>
      <c r="D66" s="436" t="s">
        <v>249</v>
      </c>
      <c r="E66" s="199"/>
      <c r="F66" s="458">
        <v>96.55</v>
      </c>
      <c r="G66" s="495">
        <v>100.0</v>
      </c>
      <c r="H66" s="459" t="s">
        <v>209</v>
      </c>
      <c r="I66" s="440">
        <v>15.91</v>
      </c>
      <c r="J66" s="422"/>
      <c r="K66" s="472">
        <v>45314.0</v>
      </c>
      <c r="L66" s="473"/>
      <c r="M66" s="473"/>
      <c r="N66" s="474"/>
      <c r="P66" s="496"/>
    </row>
    <row r="67" ht="24.75" customHeight="1">
      <c r="C67" s="441"/>
      <c r="D67" s="436" t="s">
        <v>250</v>
      </c>
      <c r="E67" s="199"/>
      <c r="F67" s="497">
        <v>96.55</v>
      </c>
      <c r="G67" s="438">
        <v>100.0</v>
      </c>
      <c r="H67" s="443"/>
      <c r="I67" s="444">
        <v>76.04</v>
      </c>
      <c r="J67" s="422"/>
      <c r="K67" s="472">
        <v>45315.0</v>
      </c>
      <c r="L67" s="473"/>
      <c r="M67" s="473"/>
      <c r="N67" s="474"/>
      <c r="O67" s="187"/>
    </row>
    <row r="68" ht="27.75" customHeight="1">
      <c r="C68" s="441"/>
      <c r="D68" s="436" t="s">
        <v>251</v>
      </c>
      <c r="E68" s="199"/>
      <c r="F68" s="442">
        <v>98.85</v>
      </c>
      <c r="G68" s="438">
        <v>100.0</v>
      </c>
      <c r="H68" s="443"/>
      <c r="I68" s="444">
        <v>76.3</v>
      </c>
      <c r="J68" s="422"/>
      <c r="K68" s="472">
        <v>45316.0</v>
      </c>
      <c r="L68" s="473"/>
      <c r="M68" s="473"/>
      <c r="N68" s="474"/>
    </row>
    <row r="69" ht="21.75" customHeight="1">
      <c r="C69" s="448"/>
      <c r="D69" s="436" t="s">
        <v>252</v>
      </c>
      <c r="E69" s="199"/>
      <c r="F69" s="479">
        <v>98.85</v>
      </c>
      <c r="G69" s="498">
        <v>100.0</v>
      </c>
      <c r="H69" s="499"/>
      <c r="I69" s="500">
        <v>76.53</v>
      </c>
      <c r="J69" s="422"/>
      <c r="K69" s="472">
        <v>45317.0</v>
      </c>
      <c r="L69" s="473"/>
      <c r="M69" s="473"/>
      <c r="N69" s="474"/>
    </row>
    <row r="70" ht="24.0" customHeight="1">
      <c r="H70" s="501" t="s">
        <v>253</v>
      </c>
      <c r="I70" s="617"/>
      <c r="J70" s="503"/>
      <c r="K70" s="472">
        <v>45318.0</v>
      </c>
      <c r="L70" s="473"/>
      <c r="M70" s="473"/>
      <c r="N70" s="474"/>
    </row>
    <row r="71" ht="24.0" customHeight="1">
      <c r="H71" s="504">
        <f>AVERAGE(G30:G69)</f>
        <v>98.88</v>
      </c>
      <c r="I71" s="505">
        <f>AVERAGE(I31:I69)</f>
        <v>71.70689655</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v>238.88</v>
      </c>
      <c r="D85" s="524">
        <v>5.76</v>
      </c>
      <c r="E85" s="535">
        <v>110509.0</v>
      </c>
      <c r="G85" s="526">
        <v>63.31</v>
      </c>
      <c r="H85" s="536">
        <v>141.759</v>
      </c>
      <c r="I85" s="528">
        <v>7138.95</v>
      </c>
      <c r="J85" s="533"/>
    </row>
    <row r="86" ht="15.75" customHeight="1">
      <c r="B86" s="518">
        <v>45302.0</v>
      </c>
      <c r="C86" s="529">
        <v>265.2</v>
      </c>
      <c r="D86" s="529">
        <v>6.39</v>
      </c>
      <c r="E86" s="530">
        <v>118214.0</v>
      </c>
      <c r="G86" s="526">
        <v>72.626</v>
      </c>
      <c r="H86" s="531">
        <v>152.955</v>
      </c>
      <c r="I86" s="528">
        <v>7702.8</v>
      </c>
    </row>
    <row r="87" ht="15.75" customHeight="1">
      <c r="B87" s="518">
        <v>45303.0</v>
      </c>
      <c r="C87" s="524">
        <v>195.08</v>
      </c>
      <c r="D87" s="524">
        <v>4.71</v>
      </c>
      <c r="E87" s="535">
        <v>86939.0</v>
      </c>
      <c r="G87" s="612">
        <v>57.218</v>
      </c>
      <c r="H87" s="613">
        <v>120.504</v>
      </c>
      <c r="I87" s="614">
        <v>6068.58</v>
      </c>
    </row>
    <row r="88" ht="15.75" customHeight="1">
      <c r="B88" s="518">
        <v>45304.0</v>
      </c>
      <c r="C88" s="529">
        <v>205.34</v>
      </c>
      <c r="D88" s="529">
        <v>4.95</v>
      </c>
      <c r="E88" s="530">
        <v>88395.0</v>
      </c>
      <c r="G88" s="531">
        <v>55.975</v>
      </c>
      <c r="H88" s="536">
        <v>117.887</v>
      </c>
      <c r="I88" s="528">
        <v>5936.77</v>
      </c>
    </row>
    <row r="89" ht="15.75" customHeight="1">
      <c r="B89" s="518">
        <v>45305.0</v>
      </c>
      <c r="C89" s="524">
        <v>243.99</v>
      </c>
      <c r="D89" s="524">
        <v>5.89</v>
      </c>
      <c r="E89" s="535">
        <v>98721.0</v>
      </c>
      <c r="G89" s="526">
        <v>62.756</v>
      </c>
      <c r="H89" s="531">
        <v>132.168</v>
      </c>
      <c r="I89" s="528">
        <v>6655.95</v>
      </c>
      <c r="P89" s="533"/>
      <c r="Q89" s="533"/>
    </row>
    <row r="90" ht="15.75" customHeight="1">
      <c r="B90" s="518">
        <v>45306.0</v>
      </c>
      <c r="C90" s="529">
        <v>299.34</v>
      </c>
      <c r="D90" s="529">
        <v>7.23</v>
      </c>
      <c r="E90" s="530">
        <v>123634.0</v>
      </c>
      <c r="G90" s="526">
        <v>77.647</v>
      </c>
      <c r="H90" s="531">
        <v>163.54</v>
      </c>
      <c r="I90" s="528">
        <v>8235.36</v>
      </c>
    </row>
    <row r="91" ht="15.75" customHeight="1">
      <c r="B91" s="518">
        <v>45307.0</v>
      </c>
      <c r="C91" s="524">
        <v>270.76</v>
      </c>
      <c r="D91" s="524">
        <v>6.54</v>
      </c>
      <c r="E91" s="535">
        <v>112460.0</v>
      </c>
      <c r="G91" s="526">
        <v>71.627</v>
      </c>
      <c r="H91" s="536">
        <v>150.852</v>
      </c>
      <c r="I91" s="528">
        <v>7596.89</v>
      </c>
    </row>
    <row r="92" ht="15.75" customHeight="1">
      <c r="B92" s="518">
        <v>45308.0</v>
      </c>
      <c r="C92" s="529">
        <v>237.44</v>
      </c>
      <c r="D92" s="529">
        <v>5.73</v>
      </c>
      <c r="E92" s="530">
        <v>95195.0</v>
      </c>
      <c r="G92" s="526">
        <v>61.129</v>
      </c>
      <c r="H92" s="531">
        <v>128.743</v>
      </c>
      <c r="I92" s="528">
        <v>6483.47</v>
      </c>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243.4847059</v>
      </c>
      <c r="D107" s="544">
        <f t="shared" si="1"/>
        <v>5.878235294</v>
      </c>
      <c r="E107" s="545">
        <f>SUM(E76:E105)</f>
        <v>1774615</v>
      </c>
      <c r="F107" s="546"/>
      <c r="G107" s="544">
        <f t="shared" ref="G107:I107" si="2">SUM(G76:G106)</f>
        <v>1114.546</v>
      </c>
      <c r="H107" s="544">
        <f t="shared" si="2"/>
        <v>2355.742</v>
      </c>
      <c r="I107" s="544">
        <f t="shared" si="2"/>
        <v>118634.39</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411</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v>5.76</v>
      </c>
      <c r="F121" s="573"/>
      <c r="G121" s="567">
        <v>83.18</v>
      </c>
      <c r="H121" s="569">
        <v>110509.0</v>
      </c>
    </row>
    <row r="122" ht="15.75" customHeight="1">
      <c r="A122" s="518">
        <v>44937.0</v>
      </c>
      <c r="B122" s="570">
        <v>6.728</v>
      </c>
      <c r="C122" s="571">
        <v>68.108</v>
      </c>
      <c r="D122" s="579">
        <v>105480.0</v>
      </c>
      <c r="E122" s="560">
        <v>6.39</v>
      </c>
      <c r="F122" s="573"/>
      <c r="G122" s="562">
        <v>80.18</v>
      </c>
      <c r="H122" s="577">
        <v>118214.0</v>
      </c>
    </row>
    <row r="123" ht="15.75" customHeight="1">
      <c r="A123" s="518">
        <v>44938.0</v>
      </c>
      <c r="B123" s="564">
        <v>6.548</v>
      </c>
      <c r="C123" s="565">
        <v>64.976</v>
      </c>
      <c r="D123" s="580">
        <v>97969.0</v>
      </c>
      <c r="E123" s="567">
        <v>4.71</v>
      </c>
      <c r="F123" s="573"/>
      <c r="G123" s="567">
        <v>80.11</v>
      </c>
      <c r="H123" s="576">
        <v>86939.0</v>
      </c>
      <c r="I123" s="568"/>
    </row>
    <row r="124" ht="15.75" customHeight="1">
      <c r="A124" s="518">
        <v>44939.0</v>
      </c>
      <c r="B124" s="570">
        <v>6.782</v>
      </c>
      <c r="C124" s="571">
        <v>66.522</v>
      </c>
      <c r="D124" s="579">
        <v>77689.0</v>
      </c>
      <c r="E124" s="560">
        <v>4.95</v>
      </c>
      <c r="F124" s="581"/>
      <c r="G124" s="562">
        <v>77.38</v>
      </c>
      <c r="H124" s="577">
        <v>88395.0</v>
      </c>
    </row>
    <row r="125" ht="15.75" customHeight="1">
      <c r="A125" s="518">
        <v>44940.0</v>
      </c>
      <c r="B125" s="564">
        <v>6.618</v>
      </c>
      <c r="C125" s="565">
        <v>66.622</v>
      </c>
      <c r="D125" s="580">
        <v>71522.0</v>
      </c>
      <c r="E125" s="567">
        <v>5.89</v>
      </c>
      <c r="F125" s="568"/>
      <c r="G125" s="567">
        <v>72.74</v>
      </c>
      <c r="H125" s="576">
        <v>98721.0</v>
      </c>
    </row>
    <row r="126" ht="15.75" customHeight="1">
      <c r="A126" s="518">
        <v>44941.0</v>
      </c>
      <c r="B126" s="570">
        <v>6.847</v>
      </c>
      <c r="C126" s="571">
        <v>66.606</v>
      </c>
      <c r="D126" s="579">
        <v>74013.0</v>
      </c>
      <c r="E126" s="560">
        <v>7.23</v>
      </c>
      <c r="F126" s="573"/>
      <c r="G126" s="562">
        <v>74.29</v>
      </c>
      <c r="H126" s="577">
        <v>123634.0</v>
      </c>
    </row>
    <row r="127" ht="15.75" customHeight="1">
      <c r="A127" s="518">
        <v>44942.0</v>
      </c>
      <c r="B127" s="564">
        <v>4.853</v>
      </c>
      <c r="C127" s="565">
        <v>67.346</v>
      </c>
      <c r="D127" s="580">
        <v>52763.0</v>
      </c>
      <c r="E127" s="567">
        <v>6.54</v>
      </c>
      <c r="F127" s="568"/>
      <c r="G127" s="567">
        <v>74.7</v>
      </c>
      <c r="H127" s="576">
        <v>112460.0</v>
      </c>
    </row>
    <row r="128" ht="15.75" customHeight="1">
      <c r="A128" s="518">
        <v>44943.0</v>
      </c>
      <c r="B128" s="570">
        <v>5.931</v>
      </c>
      <c r="C128" s="571">
        <v>66.388</v>
      </c>
      <c r="D128" s="579">
        <v>63919.0</v>
      </c>
      <c r="E128" s="560">
        <v>5.73</v>
      </c>
      <c r="F128" s="573"/>
      <c r="G128" s="582">
        <v>72.06</v>
      </c>
      <c r="H128" s="577">
        <v>95195.0</v>
      </c>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7.23</v>
      </c>
      <c r="F143" s="598"/>
      <c r="G143" s="597">
        <f>AVERAGE(G112:G141)</f>
        <v>77.30411765</v>
      </c>
      <c r="H143" s="599">
        <f>SUM(H112:H141)</f>
        <v>1774615</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4"/>
    <mergeCell ref="S11:U11"/>
    <mergeCell ref="S12:T12"/>
    <mergeCell ref="G15: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4"/>
    <col customWidth="1" min="2" max="2" width="27.86"/>
    <col customWidth="1" min="3" max="3" width="25.86"/>
    <col customWidth="1" min="4" max="4" width="30.43"/>
    <col customWidth="1" min="5" max="5" width="29.0"/>
    <col customWidth="1" min="6" max="6" width="30.86"/>
    <col customWidth="1" min="7" max="7" width="31.71"/>
    <col customWidth="1" min="8" max="8" width="30.14"/>
    <col customWidth="1" min="9" max="9" width="23.57"/>
    <col customWidth="1" min="10" max="10" width="18.43"/>
    <col customWidth="1" min="11" max="11" width="0.29"/>
    <col customWidth="1" min="12" max="12" width="59.43"/>
    <col customWidth="1" min="13" max="13" width="23.0"/>
    <col customWidth="1" min="14" max="14" width="15.29"/>
    <col customWidth="1" min="15" max="26" width="11.43"/>
  </cols>
  <sheetData>
    <row r="1" ht="0.75" customHeight="1">
      <c r="B1" s="62"/>
      <c r="C1" s="62"/>
      <c r="D1" s="62"/>
      <c r="E1" s="62"/>
      <c r="F1" s="62"/>
      <c r="G1" s="62"/>
    </row>
    <row r="2" ht="17.25" customHeight="1">
      <c r="B2" s="62"/>
      <c r="C2" s="62"/>
      <c r="D2" s="62"/>
      <c r="E2" s="62"/>
      <c r="F2" s="62"/>
      <c r="G2" s="62"/>
    </row>
    <row r="3" ht="15.0" customHeight="1">
      <c r="B3" s="62"/>
      <c r="C3" s="62"/>
      <c r="D3" s="62"/>
      <c r="E3" s="63"/>
      <c r="F3" s="64" t="s">
        <v>44</v>
      </c>
      <c r="G3" s="65"/>
      <c r="H3" s="65"/>
      <c r="I3" s="65"/>
      <c r="J3" s="65"/>
      <c r="K3" s="66"/>
      <c r="L3" s="62"/>
    </row>
    <row r="4" ht="15.0" customHeight="1">
      <c r="B4" s="62"/>
      <c r="C4" s="62"/>
      <c r="D4" s="62"/>
      <c r="E4" s="63"/>
      <c r="F4" s="67"/>
      <c r="G4" s="68"/>
      <c r="H4" s="68"/>
      <c r="I4" s="68"/>
      <c r="J4" s="68"/>
      <c r="K4" s="69"/>
      <c r="L4" s="62"/>
    </row>
    <row r="5" ht="26.25" customHeight="1">
      <c r="B5" s="62"/>
      <c r="C5" s="62"/>
      <c r="D5" s="62"/>
      <c r="E5" s="63"/>
      <c r="F5" s="70"/>
      <c r="G5" s="71" t="s">
        <v>45</v>
      </c>
      <c r="H5" s="70"/>
      <c r="I5" s="63"/>
      <c r="J5" s="63"/>
      <c r="K5" s="63"/>
      <c r="L5" s="62"/>
    </row>
    <row r="6" ht="26.25" customHeight="1">
      <c r="B6" s="62"/>
      <c r="C6" s="62"/>
      <c r="D6" s="62"/>
      <c r="E6" s="63"/>
      <c r="F6" s="70"/>
      <c r="G6" s="71" t="s">
        <v>46</v>
      </c>
      <c r="H6" s="70"/>
      <c r="I6" s="63"/>
      <c r="J6" s="63"/>
      <c r="K6" s="63"/>
      <c r="L6" s="62"/>
    </row>
    <row r="7" ht="31.5" customHeight="1">
      <c r="B7" s="62"/>
      <c r="C7" s="62"/>
      <c r="D7" s="62"/>
      <c r="E7" s="63"/>
      <c r="F7" s="70"/>
      <c r="G7" s="71" t="s">
        <v>47</v>
      </c>
      <c r="H7" s="70"/>
      <c r="I7" s="63"/>
      <c r="J7" s="63"/>
      <c r="K7" s="63"/>
      <c r="L7" s="62"/>
    </row>
    <row r="8">
      <c r="B8" s="62"/>
      <c r="C8" s="62"/>
      <c r="D8" s="62"/>
      <c r="E8" s="62"/>
      <c r="F8" s="62"/>
      <c r="G8" s="62"/>
      <c r="H8" s="62"/>
      <c r="I8" s="62"/>
      <c r="J8" s="62"/>
      <c r="K8" s="62"/>
      <c r="L8" s="62"/>
    </row>
    <row r="9">
      <c r="B9" s="62"/>
      <c r="C9" s="72"/>
      <c r="D9" s="62"/>
      <c r="E9" s="62"/>
      <c r="F9" s="62"/>
      <c r="G9" s="62"/>
      <c r="K9" s="73"/>
      <c r="L9" s="73"/>
    </row>
    <row r="10">
      <c r="A10" s="74" t="s">
        <v>48</v>
      </c>
      <c r="B10" s="65"/>
      <c r="C10" s="66"/>
      <c r="D10" s="62"/>
      <c r="E10" s="62"/>
      <c r="F10" s="62"/>
      <c r="G10" s="62"/>
    </row>
    <row r="11">
      <c r="A11" s="75"/>
      <c r="C11" s="76"/>
      <c r="D11" s="62"/>
      <c r="E11" s="62"/>
      <c r="F11" s="62"/>
      <c r="G11" s="62"/>
    </row>
    <row r="12" ht="48.0" customHeight="1">
      <c r="A12" s="67"/>
      <c r="B12" s="68"/>
      <c r="C12" s="69"/>
      <c r="D12" s="77" t="s">
        <v>49</v>
      </c>
      <c r="E12" s="5"/>
      <c r="F12" s="5"/>
      <c r="G12" s="5"/>
      <c r="H12" s="5"/>
      <c r="I12" s="3"/>
    </row>
    <row r="13" ht="22.5" customHeight="1">
      <c r="A13" s="78"/>
      <c r="B13" s="79"/>
      <c r="C13" s="79"/>
      <c r="D13" s="62"/>
      <c r="F13" s="62"/>
      <c r="G13" s="62"/>
    </row>
    <row r="14">
      <c r="A14" s="80" t="s">
        <v>50</v>
      </c>
      <c r="B14" s="81"/>
      <c r="C14" s="82"/>
      <c r="D14" s="62"/>
      <c r="F14" s="62"/>
      <c r="G14" s="62"/>
    </row>
    <row r="15">
      <c r="A15" s="80" t="s">
        <v>51</v>
      </c>
      <c r="B15" s="81"/>
      <c r="C15" s="82"/>
      <c r="D15" s="62"/>
      <c r="F15" s="62"/>
      <c r="G15" s="62"/>
    </row>
    <row r="16">
      <c r="A16" s="80" t="s">
        <v>52</v>
      </c>
      <c r="B16" s="81"/>
      <c r="C16" s="82"/>
      <c r="D16" s="83" t="s">
        <v>53</v>
      </c>
      <c r="E16" s="5"/>
      <c r="F16" s="5"/>
      <c r="G16" s="5"/>
      <c r="H16" s="5"/>
      <c r="I16" s="5"/>
      <c r="J16" s="3"/>
    </row>
    <row r="17" ht="26.25" customHeight="1">
      <c r="A17" s="80" t="s">
        <v>54</v>
      </c>
      <c r="B17" s="81"/>
      <c r="C17" s="82"/>
      <c r="D17" s="62"/>
      <c r="E17" s="62"/>
      <c r="F17" s="62"/>
      <c r="G17" s="62"/>
    </row>
    <row r="18" ht="13.5" customHeight="1">
      <c r="B18" s="84"/>
      <c r="C18" s="62"/>
      <c r="D18" s="62"/>
      <c r="E18" s="62"/>
      <c r="F18" s="62"/>
      <c r="G18" s="62"/>
    </row>
    <row r="19" ht="21.75" customHeight="1">
      <c r="B19" s="84"/>
      <c r="C19" s="62"/>
      <c r="D19" s="62"/>
      <c r="E19" s="62"/>
      <c r="F19" s="62"/>
      <c r="G19" s="62"/>
    </row>
    <row r="20" ht="81.0" customHeight="1">
      <c r="A20" s="85" t="s">
        <v>55</v>
      </c>
      <c r="B20" s="86" t="s">
        <v>56</v>
      </c>
      <c r="C20" s="87" t="s">
        <v>57</v>
      </c>
      <c r="D20" s="88" t="s">
        <v>58</v>
      </c>
      <c r="E20" s="89" t="s">
        <v>59</v>
      </c>
      <c r="F20" s="90" t="s">
        <v>60</v>
      </c>
      <c r="G20" s="91" t="s">
        <v>61</v>
      </c>
      <c r="H20" s="92" t="s">
        <v>62</v>
      </c>
      <c r="I20" s="93" t="s">
        <v>63</v>
      </c>
      <c r="J20" s="92" t="s">
        <v>64</v>
      </c>
      <c r="K20" s="94"/>
      <c r="L20" s="95" t="s">
        <v>65</v>
      </c>
      <c r="M20" s="96" t="s">
        <v>66</v>
      </c>
    </row>
    <row r="21" ht="21.0" customHeight="1">
      <c r="A21" s="97" t="s">
        <v>67</v>
      </c>
      <c r="B21" s="98">
        <v>45261.0</v>
      </c>
      <c r="C21" s="99">
        <v>0.5833333333333334</v>
      </c>
      <c r="D21" s="100">
        <v>848.53</v>
      </c>
      <c r="E21" s="100">
        <v>16242.37</v>
      </c>
      <c r="F21" s="101">
        <v>88556.0</v>
      </c>
      <c r="G21" s="102">
        <v>75.69</v>
      </c>
      <c r="H21" s="103">
        <v>79.5</v>
      </c>
      <c r="I21" s="103">
        <f t="shared" ref="I21:I51" si="1">H21-G21</f>
        <v>3.81</v>
      </c>
      <c r="J21" s="104">
        <v>32.0</v>
      </c>
      <c r="K21" s="105"/>
      <c r="L21" s="106"/>
      <c r="M21" s="96"/>
    </row>
    <row r="22" ht="21.0" customHeight="1">
      <c r="A22" s="97" t="s">
        <v>68</v>
      </c>
      <c r="B22" s="98">
        <v>45262.0</v>
      </c>
      <c r="C22" s="99">
        <v>0.53125</v>
      </c>
      <c r="D22" s="100">
        <v>879.96</v>
      </c>
      <c r="E22" s="100">
        <v>16213.05</v>
      </c>
      <c r="F22" s="107">
        <v>107781.0</v>
      </c>
      <c r="G22" s="108">
        <v>79.53</v>
      </c>
      <c r="H22" s="109">
        <v>79.5</v>
      </c>
      <c r="I22" s="109">
        <f t="shared" si="1"/>
        <v>-0.03</v>
      </c>
      <c r="J22" s="110">
        <v>32.0</v>
      </c>
      <c r="K22" s="111"/>
      <c r="L22" s="112"/>
      <c r="M22" s="113" t="s">
        <v>69</v>
      </c>
      <c r="N22" s="114"/>
    </row>
    <row r="23" ht="19.5" customHeight="1">
      <c r="A23" s="97" t="s">
        <v>70</v>
      </c>
      <c r="B23" s="98">
        <v>45263.0</v>
      </c>
      <c r="C23" s="99">
        <v>0.53125</v>
      </c>
      <c r="D23" s="100">
        <v>869.86</v>
      </c>
      <c r="E23" s="100">
        <v>16047.61</v>
      </c>
      <c r="F23" s="115">
        <v>105750.0</v>
      </c>
      <c r="G23" s="116">
        <v>78.99</v>
      </c>
      <c r="H23" s="117">
        <v>79.5</v>
      </c>
      <c r="I23" s="117">
        <f t="shared" si="1"/>
        <v>0.51</v>
      </c>
      <c r="J23" s="110">
        <v>32.0</v>
      </c>
      <c r="K23" s="118"/>
      <c r="L23" s="112"/>
      <c r="M23" s="119" t="s">
        <v>71</v>
      </c>
      <c r="N23" s="120" t="s">
        <v>72</v>
      </c>
    </row>
    <row r="24" ht="18.75" customHeight="1">
      <c r="A24" s="97" t="s">
        <v>73</v>
      </c>
      <c r="B24" s="98">
        <v>45264.0</v>
      </c>
      <c r="C24" s="99">
        <v>0.545138888888889</v>
      </c>
      <c r="D24" s="100">
        <v>880.75</v>
      </c>
      <c r="E24" s="100">
        <v>16318.27</v>
      </c>
      <c r="F24" s="107">
        <v>111830.0</v>
      </c>
      <c r="G24" s="108">
        <v>78.36</v>
      </c>
      <c r="H24" s="109">
        <v>79.5</v>
      </c>
      <c r="I24" s="109">
        <f t="shared" si="1"/>
        <v>1.14</v>
      </c>
      <c r="J24" s="110">
        <v>31.0</v>
      </c>
      <c r="K24" s="121"/>
      <c r="L24" s="112" t="s">
        <v>74</v>
      </c>
      <c r="M24" s="122" t="s">
        <v>75</v>
      </c>
      <c r="N24" s="123">
        <v>0.81</v>
      </c>
    </row>
    <row r="25" ht="18.75" customHeight="1">
      <c r="A25" s="97" t="s">
        <v>76</v>
      </c>
      <c r="B25" s="98">
        <v>45265.0</v>
      </c>
      <c r="C25" s="99">
        <v>0.5416666666666666</v>
      </c>
      <c r="D25" s="100">
        <v>897.23</v>
      </c>
      <c r="E25" s="100">
        <v>16706.66</v>
      </c>
      <c r="F25" s="124">
        <v>107924.0</v>
      </c>
      <c r="G25" s="116">
        <v>77.96</v>
      </c>
      <c r="H25" s="117">
        <v>79.5</v>
      </c>
      <c r="I25" s="117">
        <f t="shared" si="1"/>
        <v>1.54</v>
      </c>
      <c r="J25" s="110">
        <v>31.0</v>
      </c>
      <c r="K25" s="121"/>
      <c r="L25" s="112"/>
      <c r="M25" s="125" t="s">
        <v>77</v>
      </c>
      <c r="N25" s="126">
        <v>0.801</v>
      </c>
    </row>
    <row r="26" ht="16.5" customHeight="1">
      <c r="A26" s="97" t="s">
        <v>78</v>
      </c>
      <c r="B26" s="98">
        <v>45266.0</v>
      </c>
      <c r="C26" s="99">
        <v>0.5243055555555556</v>
      </c>
      <c r="D26" s="100">
        <v>926.77</v>
      </c>
      <c r="E26" s="100">
        <v>16118.45</v>
      </c>
      <c r="F26" s="107">
        <v>106894.0</v>
      </c>
      <c r="G26" s="127">
        <v>73.05</v>
      </c>
      <c r="H26" s="128">
        <v>79.5</v>
      </c>
      <c r="I26" s="128">
        <f t="shared" si="1"/>
        <v>6.45</v>
      </c>
      <c r="J26" s="110">
        <v>31.0</v>
      </c>
      <c r="K26" s="129"/>
      <c r="L26" s="112" t="s">
        <v>79</v>
      </c>
      <c r="M26" s="122" t="s">
        <v>80</v>
      </c>
      <c r="N26" s="123">
        <v>0.79</v>
      </c>
    </row>
    <row r="27" ht="18.0" customHeight="1">
      <c r="A27" s="97" t="s">
        <v>81</v>
      </c>
      <c r="B27" s="98">
        <v>45267.0</v>
      </c>
      <c r="C27" s="99">
        <v>0.5277777777777778</v>
      </c>
      <c r="D27" s="100">
        <v>962.4</v>
      </c>
      <c r="E27" s="100">
        <v>16834.17</v>
      </c>
      <c r="F27" s="124">
        <v>99033.0</v>
      </c>
      <c r="G27" s="116">
        <v>77.11</v>
      </c>
      <c r="H27" s="117">
        <v>79.5</v>
      </c>
      <c r="I27" s="117">
        <f t="shared" si="1"/>
        <v>2.39</v>
      </c>
      <c r="J27" s="110">
        <v>31.0</v>
      </c>
      <c r="K27" s="129"/>
      <c r="L27" s="112"/>
      <c r="M27" s="125" t="s">
        <v>82</v>
      </c>
      <c r="N27" s="126">
        <v>0.791</v>
      </c>
    </row>
    <row r="28" ht="18.75" customHeight="1">
      <c r="A28" s="97" t="s">
        <v>67</v>
      </c>
      <c r="B28" s="98">
        <v>45268.0</v>
      </c>
      <c r="C28" s="99">
        <v>0.5347222222222222</v>
      </c>
      <c r="D28" s="100">
        <v>895.1</v>
      </c>
      <c r="E28" s="100">
        <v>16509.86</v>
      </c>
      <c r="F28" s="107">
        <v>109756.0</v>
      </c>
      <c r="G28" s="127">
        <v>77.96</v>
      </c>
      <c r="H28" s="128">
        <v>79.5</v>
      </c>
      <c r="I28" s="128">
        <f t="shared" si="1"/>
        <v>1.54</v>
      </c>
      <c r="J28" s="110">
        <v>32.0</v>
      </c>
      <c r="K28" s="129"/>
      <c r="L28" s="112" t="s">
        <v>83</v>
      </c>
      <c r="M28" s="122" t="s">
        <v>84</v>
      </c>
      <c r="N28" s="123">
        <v>0.798</v>
      </c>
    </row>
    <row r="29" ht="20.25" customHeight="1">
      <c r="A29" s="97" t="s">
        <v>68</v>
      </c>
      <c r="B29" s="98">
        <v>45269.0</v>
      </c>
      <c r="C29" s="99">
        <v>0.5277777777777778</v>
      </c>
      <c r="D29" s="100">
        <v>904.47</v>
      </c>
      <c r="E29" s="100">
        <v>16031.75</v>
      </c>
      <c r="F29" s="124">
        <v>105183.0</v>
      </c>
      <c r="G29" s="116">
        <v>74.89</v>
      </c>
      <c r="H29" s="117">
        <v>79.5</v>
      </c>
      <c r="I29" s="117">
        <f t="shared" si="1"/>
        <v>4.61</v>
      </c>
      <c r="J29" s="110">
        <v>32.0</v>
      </c>
      <c r="K29" s="130"/>
      <c r="L29" s="112" t="s">
        <v>85</v>
      </c>
      <c r="M29" s="125" t="s">
        <v>86</v>
      </c>
      <c r="N29" s="126">
        <v>0.795</v>
      </c>
    </row>
    <row r="30" ht="17.25" customHeight="1">
      <c r="A30" s="97" t="s">
        <v>70</v>
      </c>
      <c r="B30" s="98">
        <v>45270.0</v>
      </c>
      <c r="C30" s="99">
        <v>0.5243055555555556</v>
      </c>
      <c r="D30" s="100">
        <v>956.6</v>
      </c>
      <c r="E30" s="100">
        <v>16413.39</v>
      </c>
      <c r="F30" s="107">
        <v>108154.0</v>
      </c>
      <c r="G30" s="127">
        <v>74.53</v>
      </c>
      <c r="H30" s="128">
        <v>79.5</v>
      </c>
      <c r="I30" s="128">
        <f t="shared" si="1"/>
        <v>4.97</v>
      </c>
      <c r="J30" s="110">
        <v>31.0</v>
      </c>
      <c r="K30" s="131"/>
      <c r="L30" s="112"/>
      <c r="M30" s="122" t="s">
        <v>87</v>
      </c>
      <c r="N30" s="123">
        <v>0.796</v>
      </c>
    </row>
    <row r="31" ht="17.25" customHeight="1">
      <c r="A31" s="97" t="s">
        <v>73</v>
      </c>
      <c r="B31" s="98">
        <v>45271.0</v>
      </c>
      <c r="C31" s="99">
        <v>0.5520833333333334</v>
      </c>
      <c r="D31" s="100">
        <v>929.68</v>
      </c>
      <c r="E31" s="100">
        <v>16525.84</v>
      </c>
      <c r="F31" s="124">
        <v>103530.0</v>
      </c>
      <c r="G31" s="116">
        <v>74.74</v>
      </c>
      <c r="H31" s="117">
        <v>79.5</v>
      </c>
      <c r="I31" s="117">
        <f t="shared" si="1"/>
        <v>4.76</v>
      </c>
      <c r="J31" s="110">
        <v>31.0</v>
      </c>
      <c r="K31" s="118"/>
      <c r="L31" s="112"/>
      <c r="M31" s="125" t="s">
        <v>88</v>
      </c>
      <c r="N31" s="126">
        <v>0.798</v>
      </c>
    </row>
    <row r="32" ht="19.5" customHeight="1">
      <c r="A32" s="97" t="s">
        <v>76</v>
      </c>
      <c r="B32" s="98">
        <v>45272.0</v>
      </c>
      <c r="C32" s="99">
        <v>0.5243055555555556</v>
      </c>
      <c r="D32" s="100">
        <v>890.36</v>
      </c>
      <c r="E32" s="100">
        <v>15774.81</v>
      </c>
      <c r="F32" s="107">
        <v>103528.0</v>
      </c>
      <c r="G32" s="127">
        <v>76.66</v>
      </c>
      <c r="H32" s="128">
        <v>79.5</v>
      </c>
      <c r="I32" s="128">
        <f t="shared" si="1"/>
        <v>2.84</v>
      </c>
      <c r="J32" s="110">
        <v>32.0</v>
      </c>
      <c r="K32" s="121"/>
      <c r="L32" s="112"/>
      <c r="M32" s="122" t="s">
        <v>89</v>
      </c>
      <c r="N32" s="123">
        <v>0.792</v>
      </c>
    </row>
    <row r="33" ht="18.0" customHeight="1">
      <c r="A33" s="97" t="s">
        <v>78</v>
      </c>
      <c r="B33" s="98">
        <v>45273.0</v>
      </c>
      <c r="C33" s="99">
        <v>0.53125</v>
      </c>
      <c r="D33" s="100">
        <v>876.33</v>
      </c>
      <c r="E33" s="100">
        <v>15697.39</v>
      </c>
      <c r="F33" s="124">
        <v>100990.0</v>
      </c>
      <c r="G33" s="116">
        <v>76.03</v>
      </c>
      <c r="H33" s="117">
        <v>79.5</v>
      </c>
      <c r="I33" s="117">
        <f t="shared" si="1"/>
        <v>3.47</v>
      </c>
      <c r="J33" s="110">
        <v>32.0</v>
      </c>
      <c r="K33" s="121"/>
      <c r="L33" s="112"/>
      <c r="M33" s="125" t="s">
        <v>90</v>
      </c>
      <c r="N33" s="126">
        <v>0.782</v>
      </c>
    </row>
    <row r="34" ht="19.5" customHeight="1">
      <c r="A34" s="97" t="s">
        <v>81</v>
      </c>
      <c r="B34" s="98">
        <v>45274.0</v>
      </c>
      <c r="C34" s="99">
        <v>0.5416666666666666</v>
      </c>
      <c r="D34" s="100">
        <v>904.14</v>
      </c>
      <c r="E34" s="100">
        <v>16426.89</v>
      </c>
      <c r="F34" s="107">
        <v>108439.0</v>
      </c>
      <c r="G34" s="127">
        <v>77.63</v>
      </c>
      <c r="H34" s="128">
        <v>79.5</v>
      </c>
      <c r="I34" s="128">
        <f t="shared" si="1"/>
        <v>1.87</v>
      </c>
      <c r="J34" s="110">
        <v>32.0</v>
      </c>
      <c r="K34" s="121"/>
      <c r="L34" s="112"/>
      <c r="M34" s="122" t="s">
        <v>91</v>
      </c>
      <c r="N34" s="123">
        <v>0.786</v>
      </c>
    </row>
    <row r="35" ht="18.0" customHeight="1">
      <c r="A35" s="97" t="s">
        <v>67</v>
      </c>
      <c r="B35" s="98">
        <v>45275.0</v>
      </c>
      <c r="C35" s="99">
        <v>0.5416666666666666</v>
      </c>
      <c r="D35" s="100">
        <v>1024.99</v>
      </c>
      <c r="E35" s="100">
        <v>18541.13</v>
      </c>
      <c r="F35" s="124">
        <v>105288.0</v>
      </c>
      <c r="G35" s="116">
        <v>77.2</v>
      </c>
      <c r="H35" s="117">
        <v>79.5</v>
      </c>
      <c r="I35" s="117">
        <f t="shared" si="1"/>
        <v>2.3</v>
      </c>
      <c r="J35" s="110">
        <v>32.0</v>
      </c>
      <c r="K35" s="121"/>
      <c r="L35" s="112"/>
      <c r="M35" s="132" t="s">
        <v>92</v>
      </c>
      <c r="N35" s="133">
        <v>0.795</v>
      </c>
    </row>
    <row r="36" ht="19.5" customHeight="1">
      <c r="A36" s="97" t="s">
        <v>68</v>
      </c>
      <c r="B36" s="98">
        <v>45276.0</v>
      </c>
      <c r="C36" s="99">
        <v>0.5416666666666666</v>
      </c>
      <c r="D36" s="100">
        <v>1032.01</v>
      </c>
      <c r="E36" s="100">
        <v>18638.38</v>
      </c>
      <c r="F36" s="107">
        <v>94210.0</v>
      </c>
      <c r="G36" s="127">
        <v>76.1</v>
      </c>
      <c r="H36" s="128">
        <v>79.5</v>
      </c>
      <c r="I36" s="128">
        <f t="shared" si="1"/>
        <v>3.4</v>
      </c>
      <c r="J36" s="110">
        <v>32.0</v>
      </c>
      <c r="K36" s="121"/>
      <c r="L36" s="112" t="s">
        <v>93</v>
      </c>
    </row>
    <row r="37" ht="18.75" customHeight="1">
      <c r="A37" s="97" t="s">
        <v>70</v>
      </c>
      <c r="B37" s="98">
        <v>45277.0</v>
      </c>
      <c r="C37" s="99">
        <v>0.5034722222222222</v>
      </c>
      <c r="D37" s="100">
        <v>991.67</v>
      </c>
      <c r="E37" s="100">
        <v>16920.42</v>
      </c>
      <c r="F37" s="124">
        <v>87810.0</v>
      </c>
      <c r="G37" s="116">
        <v>73.39</v>
      </c>
      <c r="H37" s="117">
        <v>79.5</v>
      </c>
      <c r="I37" s="117">
        <f t="shared" si="1"/>
        <v>6.11</v>
      </c>
      <c r="J37" s="110">
        <v>32.0</v>
      </c>
      <c r="K37" s="121"/>
      <c r="L37" s="112"/>
      <c r="M37" s="134"/>
      <c r="N37" s="134"/>
    </row>
    <row r="38" ht="18.75" customHeight="1">
      <c r="A38" s="97" t="s">
        <v>73</v>
      </c>
      <c r="B38" s="98">
        <v>45278.0</v>
      </c>
      <c r="C38" s="99">
        <v>0.59375</v>
      </c>
      <c r="D38" s="100">
        <v>698.06</v>
      </c>
      <c r="E38" s="100">
        <v>13131.107</v>
      </c>
      <c r="F38" s="107">
        <v>53246.0</v>
      </c>
      <c r="G38" s="127">
        <v>72.49</v>
      </c>
      <c r="H38" s="128">
        <v>79.5</v>
      </c>
      <c r="I38" s="128">
        <f t="shared" si="1"/>
        <v>7.01</v>
      </c>
      <c r="J38" s="110">
        <v>32.0</v>
      </c>
      <c r="K38" s="121"/>
      <c r="L38" s="112"/>
      <c r="M38" s="134"/>
      <c r="N38" s="134"/>
    </row>
    <row r="39" ht="21.0" customHeight="1">
      <c r="A39" s="97" t="s">
        <v>76</v>
      </c>
      <c r="B39" s="98">
        <v>45279.0</v>
      </c>
      <c r="C39" s="99">
        <v>0.5659722222222222</v>
      </c>
      <c r="D39" s="100">
        <v>904.93</v>
      </c>
      <c r="E39" s="100">
        <v>16282.189</v>
      </c>
      <c r="F39" s="124">
        <v>84873.0</v>
      </c>
      <c r="G39" s="116">
        <v>77.47</v>
      </c>
      <c r="H39" s="117">
        <v>79.5</v>
      </c>
      <c r="I39" s="117">
        <f t="shared" si="1"/>
        <v>2.03</v>
      </c>
      <c r="J39" s="110">
        <v>32.0</v>
      </c>
      <c r="K39" s="135"/>
      <c r="L39" s="112"/>
      <c r="M39" s="134"/>
      <c r="N39" s="134"/>
    </row>
    <row r="40" ht="18.75" customHeight="1">
      <c r="A40" s="97" t="s">
        <v>78</v>
      </c>
      <c r="B40" s="98">
        <v>45280.0</v>
      </c>
      <c r="C40" s="99">
        <v>0.5694444444444444</v>
      </c>
      <c r="D40" s="100">
        <v>1029.21</v>
      </c>
      <c r="E40" s="100">
        <v>18113.46</v>
      </c>
      <c r="F40" s="107">
        <v>95574.0</v>
      </c>
      <c r="G40" s="127">
        <v>75.3</v>
      </c>
      <c r="H40" s="128">
        <v>79.5</v>
      </c>
      <c r="I40" s="128">
        <f t="shared" si="1"/>
        <v>4.2</v>
      </c>
      <c r="J40" s="110">
        <v>32.0</v>
      </c>
      <c r="K40" s="118"/>
      <c r="L40" s="112"/>
      <c r="M40" s="134"/>
      <c r="N40" s="134"/>
    </row>
    <row r="41" ht="18.75" customHeight="1">
      <c r="A41" s="97" t="s">
        <v>81</v>
      </c>
      <c r="B41" s="98">
        <v>45281.0</v>
      </c>
      <c r="C41" s="99">
        <v>0.545138888888889</v>
      </c>
      <c r="D41" s="100">
        <v>959.04</v>
      </c>
      <c r="E41" s="100">
        <v>17023.51</v>
      </c>
      <c r="F41" s="124">
        <v>113100.0</v>
      </c>
      <c r="G41" s="116">
        <v>76.29</v>
      </c>
      <c r="H41" s="117">
        <v>79.5</v>
      </c>
      <c r="I41" s="117">
        <f t="shared" si="1"/>
        <v>3.21</v>
      </c>
      <c r="J41" s="110">
        <v>32.0</v>
      </c>
      <c r="K41" s="129"/>
      <c r="L41" s="112" t="s">
        <v>94</v>
      </c>
    </row>
    <row r="42" ht="18.75" customHeight="1">
      <c r="A42" s="97" t="s">
        <v>67</v>
      </c>
      <c r="B42" s="98">
        <v>45282.0</v>
      </c>
      <c r="C42" s="99">
        <v>0.5243055555555556</v>
      </c>
      <c r="D42" s="100">
        <v>928.82</v>
      </c>
      <c r="E42" s="100">
        <v>16595.53</v>
      </c>
      <c r="F42" s="107">
        <v>110665.0</v>
      </c>
      <c r="G42" s="127">
        <v>75.59</v>
      </c>
      <c r="H42" s="128">
        <v>79.5</v>
      </c>
      <c r="I42" s="128">
        <f t="shared" si="1"/>
        <v>3.91</v>
      </c>
      <c r="J42" s="110">
        <v>32.0</v>
      </c>
      <c r="K42" s="129"/>
      <c r="L42" s="112"/>
    </row>
    <row r="43" ht="18.75" customHeight="1">
      <c r="A43" s="97" t="s">
        <v>68</v>
      </c>
      <c r="B43" s="98">
        <v>45283.0</v>
      </c>
      <c r="C43" s="99">
        <v>0.53125</v>
      </c>
      <c r="D43" s="100">
        <v>917.01</v>
      </c>
      <c r="E43" s="100">
        <v>16070.4</v>
      </c>
      <c r="F43" s="124">
        <v>108357.0</v>
      </c>
      <c r="G43" s="116">
        <v>75.05</v>
      </c>
      <c r="H43" s="117">
        <v>79.5</v>
      </c>
      <c r="I43" s="117">
        <f t="shared" si="1"/>
        <v>4.45</v>
      </c>
      <c r="J43" s="110">
        <v>32.0</v>
      </c>
      <c r="K43" s="121"/>
      <c r="L43" s="112" t="s">
        <v>95</v>
      </c>
    </row>
    <row r="44" ht="22.5" customHeight="1">
      <c r="A44" s="97" t="s">
        <v>70</v>
      </c>
      <c r="B44" s="98">
        <v>45284.0</v>
      </c>
      <c r="C44" s="99">
        <v>0.5347222222222222</v>
      </c>
      <c r="D44" s="100">
        <v>880.0</v>
      </c>
      <c r="E44" s="100">
        <v>15094.996</v>
      </c>
      <c r="F44" s="107">
        <v>100145.0</v>
      </c>
      <c r="G44" s="127">
        <v>74.6</v>
      </c>
      <c r="H44" s="128">
        <v>79.5</v>
      </c>
      <c r="I44" s="128">
        <f t="shared" si="1"/>
        <v>4.9</v>
      </c>
      <c r="J44" s="110">
        <v>32.0</v>
      </c>
      <c r="K44" s="121"/>
      <c r="L44" s="112"/>
    </row>
    <row r="45" ht="21.0" customHeight="1">
      <c r="A45" s="97" t="s">
        <v>73</v>
      </c>
      <c r="B45" s="98">
        <v>45285.0</v>
      </c>
      <c r="C45" s="99">
        <v>0.548611111111111</v>
      </c>
      <c r="D45" s="100">
        <v>894.43</v>
      </c>
      <c r="E45" s="100">
        <v>15426.276</v>
      </c>
      <c r="F45" s="124">
        <v>101079.0</v>
      </c>
      <c r="G45" s="116">
        <v>73.86</v>
      </c>
      <c r="H45" s="117">
        <v>79.5</v>
      </c>
      <c r="I45" s="117">
        <f t="shared" si="1"/>
        <v>5.64</v>
      </c>
      <c r="J45" s="110">
        <v>32.0</v>
      </c>
      <c r="K45" s="121"/>
      <c r="L45" s="136" t="s">
        <v>96</v>
      </c>
    </row>
    <row r="46" ht="18.0" customHeight="1">
      <c r="A46" s="97" t="s">
        <v>76</v>
      </c>
      <c r="B46" s="98">
        <v>45286.0</v>
      </c>
      <c r="C46" s="99">
        <v>0.548611111111111</v>
      </c>
      <c r="D46" s="100">
        <v>898.03</v>
      </c>
      <c r="E46" s="100">
        <v>15753.96</v>
      </c>
      <c r="F46" s="107">
        <v>103600.0</v>
      </c>
      <c r="G46" s="127">
        <v>74.18</v>
      </c>
      <c r="H46" s="128">
        <v>79.5</v>
      </c>
      <c r="I46" s="128">
        <f t="shared" si="1"/>
        <v>5.32</v>
      </c>
      <c r="J46" s="110">
        <v>32.0</v>
      </c>
      <c r="K46" s="121"/>
      <c r="L46" s="112" t="s">
        <v>97</v>
      </c>
    </row>
    <row r="47" ht="18.75" customHeight="1">
      <c r="A47" s="97" t="s">
        <v>78</v>
      </c>
      <c r="B47" s="98">
        <v>45287.0</v>
      </c>
      <c r="C47" s="99">
        <v>0.5729166666666666</v>
      </c>
      <c r="D47" s="100">
        <v>927.69</v>
      </c>
      <c r="E47" s="100">
        <v>16128.606</v>
      </c>
      <c r="F47" s="137">
        <v>107067.0</v>
      </c>
      <c r="G47" s="138">
        <v>71.06</v>
      </c>
      <c r="H47" s="139">
        <v>79.5</v>
      </c>
      <c r="I47" s="139">
        <f t="shared" si="1"/>
        <v>8.44</v>
      </c>
      <c r="J47" s="110">
        <v>32.0</v>
      </c>
      <c r="K47" s="121"/>
      <c r="L47" s="140"/>
    </row>
    <row r="48" ht="23.25" customHeight="1">
      <c r="A48" s="97" t="s">
        <v>81</v>
      </c>
      <c r="B48" s="98">
        <v>45288.0</v>
      </c>
      <c r="C48" s="99">
        <v>0.5347222222222222</v>
      </c>
      <c r="D48" s="100">
        <v>953.83</v>
      </c>
      <c r="E48" s="100">
        <v>16947.24</v>
      </c>
      <c r="F48" s="107">
        <v>117573.0</v>
      </c>
      <c r="G48" s="127">
        <v>75.38</v>
      </c>
      <c r="H48" s="128">
        <v>79.5</v>
      </c>
      <c r="I48" s="139">
        <f t="shared" si="1"/>
        <v>4.12</v>
      </c>
      <c r="J48" s="110">
        <v>32.0</v>
      </c>
      <c r="K48" s="121"/>
      <c r="L48" s="141"/>
    </row>
    <row r="49" ht="23.25" customHeight="1">
      <c r="A49" s="97" t="s">
        <v>67</v>
      </c>
      <c r="B49" s="98">
        <v>45289.0</v>
      </c>
      <c r="C49" s="99">
        <v>0.548611111111111</v>
      </c>
      <c r="D49" s="100">
        <v>968.96</v>
      </c>
      <c r="E49" s="100">
        <v>17172.37</v>
      </c>
      <c r="F49" s="137">
        <v>119417.0</v>
      </c>
      <c r="G49" s="116">
        <v>75.77</v>
      </c>
      <c r="H49" s="117">
        <v>79.5</v>
      </c>
      <c r="I49" s="139">
        <f t="shared" si="1"/>
        <v>3.73</v>
      </c>
      <c r="J49" s="110">
        <v>32.0</v>
      </c>
      <c r="K49" s="105"/>
      <c r="L49" s="136"/>
    </row>
    <row r="50" ht="23.25" customHeight="1">
      <c r="A50" s="97" t="s">
        <v>68</v>
      </c>
      <c r="B50" s="98">
        <v>45290.0</v>
      </c>
      <c r="C50" s="99">
        <v>0.5416666666666666</v>
      </c>
      <c r="D50" s="100">
        <v>989.28</v>
      </c>
      <c r="E50" s="100">
        <v>17693.63</v>
      </c>
      <c r="F50" s="142">
        <v>121956.0</v>
      </c>
      <c r="G50" s="143">
        <v>75.93</v>
      </c>
      <c r="H50" s="144">
        <v>79.5</v>
      </c>
      <c r="I50" s="139">
        <f t="shared" si="1"/>
        <v>3.57</v>
      </c>
      <c r="J50" s="110">
        <v>32.0</v>
      </c>
      <c r="K50" s="118"/>
      <c r="L50" s="136"/>
      <c r="M50" s="145"/>
      <c r="N50" s="145"/>
      <c r="O50" s="145"/>
      <c r="P50" s="145"/>
      <c r="Q50" s="145"/>
      <c r="R50" s="145"/>
      <c r="S50" s="145"/>
      <c r="T50" s="145"/>
      <c r="U50" s="145"/>
      <c r="V50" s="145"/>
      <c r="W50" s="145"/>
      <c r="X50" s="145"/>
      <c r="Y50" s="145"/>
      <c r="Z50" s="145"/>
    </row>
    <row r="51" ht="23.25" customHeight="1">
      <c r="A51" s="97" t="s">
        <v>70</v>
      </c>
      <c r="B51" s="98">
        <v>45291.0</v>
      </c>
      <c r="C51" s="99">
        <v>0.5416666666666666</v>
      </c>
      <c r="D51" s="100">
        <v>974.92</v>
      </c>
      <c r="E51" s="100">
        <v>17348.35</v>
      </c>
      <c r="F51" s="137">
        <v>116273.0</v>
      </c>
      <c r="G51" s="146">
        <v>76.03</v>
      </c>
      <c r="H51" s="147">
        <v>79.5</v>
      </c>
      <c r="I51" s="139">
        <f t="shared" si="1"/>
        <v>3.47</v>
      </c>
      <c r="J51" s="110">
        <v>32.0</v>
      </c>
      <c r="K51" s="148"/>
      <c r="L51" s="141"/>
      <c r="M51" s="145"/>
      <c r="N51" s="145"/>
      <c r="O51" s="145"/>
      <c r="P51" s="145"/>
      <c r="Q51" s="145"/>
      <c r="R51" s="145"/>
      <c r="S51" s="145"/>
      <c r="T51" s="145"/>
      <c r="U51" s="145"/>
      <c r="V51" s="145"/>
      <c r="W51" s="145"/>
      <c r="X51" s="145"/>
      <c r="Y51" s="145"/>
      <c r="Z51" s="145"/>
    </row>
    <row r="52" ht="33.75" customHeight="1">
      <c r="B52" s="149"/>
      <c r="C52" s="150" t="s">
        <v>98</v>
      </c>
      <c r="D52" s="151" t="str">
        <f>MAX(Tableau134567891011121314234567891012111315161718234567111213141516172021222324252627282930345789111213141516171819202122232425262728293456789111213141516171820212223242526272829303133567891011121314151617181920212223242526272829303133335445522133108[] Tableau134567891011121314234567891012111315161718234567111213141516172021222324252627282930345789111213141516171819202122232425262728293456789111213141516171820212223242526272829303133567891011121314151617181920212223242526272829303133335445522133108[ Irradiances Crete Solaire-DIASS  (W/m2)] )</f>
        <v>#ERROR!</v>
      </c>
      <c r="E52" s="152" t="str">
        <f>MAX(Tableau134567891011121314234567891012111315161718234567111213141516172021222324252627282930345789111213141516171819202122232425262728293456789111213141516171820212223242526272829303133567891011121314151617181920212223242526272829303133335445522133108[] Tableau134567891011121314234567891012111315161718234567111213141516172021222324252627282930345789111213141516171819202122232425262728293456789111213141516171820212223242526272829303133567891011121314151617181920212223242526272829303133335445522133108[  PUISSANCES    Cretes  JOURNALIERE (kw) ]  )</f>
        <v>#ERROR!</v>
      </c>
      <c r="F52" s="153">
        <f>SUBTOTAL(109,'RAPPORT CPV DECEMBRE 2023'!$F$21:$F$51)</f>
        <v>3207581</v>
      </c>
      <c r="G52" s="154">
        <f>SUBTOTAL(101,'RAPPORT CPV DECEMBRE 2023'!$G$21:$G$51)</f>
        <v>75.7683871</v>
      </c>
      <c r="H52" s="155">
        <f t="shared" ref="H52:J52" si="2">AVERAGE(H21:H51)</f>
        <v>79.5</v>
      </c>
      <c r="I52" s="155">
        <f t="shared" si="2"/>
        <v>3.731612903</v>
      </c>
      <c r="J52" s="156">
        <f t="shared" si="2"/>
        <v>31.80645161</v>
      </c>
      <c r="K52" s="157"/>
    </row>
    <row r="53" ht="32.25" customHeight="1">
      <c r="A53" s="158"/>
      <c r="B53" s="159"/>
      <c r="C53" s="159"/>
      <c r="D53" s="159"/>
      <c r="E53" s="114"/>
      <c r="F53" s="160"/>
      <c r="G53" s="161"/>
    </row>
    <row r="54" ht="36.75" customHeight="1">
      <c r="A54" s="162" t="s">
        <v>99</v>
      </c>
      <c r="B54" s="30"/>
      <c r="C54" s="30"/>
      <c r="D54" s="30"/>
      <c r="E54" s="32"/>
      <c r="F54" s="163">
        <f>SUM('RAPPORT CPV DECEMBRE 2023'!$F$21:$F$51)</f>
        <v>3207581</v>
      </c>
      <c r="G54" s="32"/>
      <c r="H54" s="164"/>
      <c r="I54" s="165"/>
      <c r="J54" s="166"/>
    </row>
    <row r="55" ht="28.5" customHeight="1">
      <c r="A55" s="167"/>
      <c r="B55" s="167"/>
      <c r="C55" s="167"/>
      <c r="D55" s="167"/>
      <c r="E55" s="167"/>
      <c r="F55" s="168"/>
      <c r="G55" s="169"/>
    </row>
    <row r="56" ht="34.5" customHeight="1">
      <c r="A56" s="167"/>
      <c r="B56" s="167"/>
      <c r="C56" s="167"/>
      <c r="D56" s="167"/>
      <c r="E56" s="167"/>
      <c r="F56" s="168"/>
      <c r="G56" s="168"/>
    </row>
    <row r="57" ht="30.0" customHeight="1">
      <c r="A57" s="170" t="s">
        <v>100</v>
      </c>
      <c r="B57" s="5"/>
      <c r="C57" s="5"/>
      <c r="D57" s="3"/>
      <c r="E57" s="62"/>
      <c r="G57" s="62"/>
    </row>
    <row r="58" ht="15.75" customHeight="1">
      <c r="B58" s="171" t="s">
        <v>101</v>
      </c>
      <c r="C58" s="172" t="s">
        <v>102</v>
      </c>
      <c r="D58" s="173" t="s">
        <v>103</v>
      </c>
      <c r="E58" s="62"/>
      <c r="F58" s="62"/>
      <c r="G58" s="62"/>
    </row>
    <row r="59" ht="24.75" customHeight="1">
      <c r="B59" s="174" t="s">
        <v>13</v>
      </c>
      <c r="C59" s="175">
        <v>170.4</v>
      </c>
      <c r="D59" s="176">
        <v>227.87</v>
      </c>
      <c r="E59" s="62"/>
      <c r="F59" s="62"/>
      <c r="G59" s="62"/>
    </row>
    <row r="60" ht="21.0" customHeight="1">
      <c r="B60" s="177" t="s">
        <v>14</v>
      </c>
      <c r="C60" s="178">
        <v>165.3</v>
      </c>
      <c r="D60" s="179">
        <v>245.79142857142853</v>
      </c>
      <c r="E60" s="62"/>
      <c r="F60" s="62"/>
      <c r="G60" s="62"/>
    </row>
    <row r="61" ht="15.75" customHeight="1">
      <c r="B61" s="174" t="s">
        <v>15</v>
      </c>
      <c r="C61" s="175">
        <v>214.88</v>
      </c>
      <c r="D61" s="176">
        <v>296.27</v>
      </c>
      <c r="E61" s="62"/>
      <c r="F61" s="62"/>
      <c r="G61" s="62"/>
    </row>
    <row r="62" ht="15.75" customHeight="1">
      <c r="B62" s="177" t="s">
        <v>16</v>
      </c>
      <c r="C62" s="178">
        <v>204.41</v>
      </c>
      <c r="D62" s="179">
        <v>283.03</v>
      </c>
      <c r="E62" s="62"/>
      <c r="F62" s="62"/>
      <c r="G62" s="62"/>
    </row>
    <row r="63" ht="15.75" customHeight="1">
      <c r="B63" s="174" t="s">
        <v>17</v>
      </c>
      <c r="C63" s="175">
        <v>193.59</v>
      </c>
      <c r="D63" s="176">
        <v>259.36</v>
      </c>
      <c r="E63" s="62"/>
      <c r="F63" s="62"/>
      <c r="G63" s="62"/>
    </row>
    <row r="64" ht="15.75" customHeight="1">
      <c r="A64" s="180"/>
      <c r="B64" s="177" t="s">
        <v>18</v>
      </c>
      <c r="C64" s="178">
        <v>189.99</v>
      </c>
      <c r="D64" s="179">
        <v>263.64</v>
      </c>
      <c r="E64" s="62"/>
      <c r="F64" s="62"/>
      <c r="G64" s="62"/>
    </row>
    <row r="65" ht="15.75" customHeight="1">
      <c r="B65" s="174" t="s">
        <v>19</v>
      </c>
      <c r="C65" s="175">
        <v>167.7</v>
      </c>
      <c r="D65" s="176">
        <v>223.79</v>
      </c>
      <c r="E65" s="62"/>
      <c r="F65" s="62"/>
      <c r="G65" s="62"/>
    </row>
    <row r="66" ht="15.75" customHeight="1">
      <c r="B66" s="177" t="s">
        <v>20</v>
      </c>
      <c r="C66" s="178">
        <v>83.58</v>
      </c>
      <c r="D66" s="179">
        <v>231.44</v>
      </c>
      <c r="E66" s="62"/>
      <c r="F66" s="62"/>
      <c r="G66" s="62"/>
    </row>
    <row r="67" ht="15.75" customHeight="1">
      <c r="A67" s="181"/>
      <c r="B67" s="174" t="s">
        <v>21</v>
      </c>
      <c r="C67" s="175">
        <v>65.69</v>
      </c>
      <c r="D67" s="176">
        <v>114.88</v>
      </c>
      <c r="E67" s="62"/>
      <c r="F67" s="62"/>
      <c r="G67" s="62"/>
    </row>
    <row r="68" ht="15.75" customHeight="1">
      <c r="B68" s="177" t="s">
        <v>22</v>
      </c>
      <c r="C68" s="178">
        <v>185.08</v>
      </c>
      <c r="D68" s="179">
        <v>247.90225806451608</v>
      </c>
      <c r="E68" s="62"/>
      <c r="F68" s="62"/>
      <c r="G68" s="62"/>
    </row>
    <row r="69" ht="15.75" customHeight="1">
      <c r="B69" s="174" t="s">
        <v>23</v>
      </c>
      <c r="C69" s="175">
        <v>187.0</v>
      </c>
      <c r="D69" s="176">
        <v>258.28</v>
      </c>
      <c r="E69" s="62"/>
      <c r="F69" s="62"/>
      <c r="G69" s="62"/>
    </row>
    <row r="70" ht="15.75" customHeight="1">
      <c r="A70" s="181"/>
      <c r="B70" s="182" t="s">
        <v>24</v>
      </c>
      <c r="C70" s="183">
        <v>156.56</v>
      </c>
      <c r="D70" s="183">
        <v>239.68</v>
      </c>
      <c r="E70" s="62"/>
      <c r="F70" s="62"/>
      <c r="G70" s="62"/>
    </row>
    <row r="71" ht="15.75" customHeight="1">
      <c r="B71" s="62"/>
      <c r="C71" s="62"/>
      <c r="D71" s="62"/>
      <c r="E71" s="62"/>
      <c r="F71" s="62"/>
      <c r="G71" s="62"/>
    </row>
    <row r="72" ht="15.75" customHeight="1">
      <c r="B72" s="62"/>
      <c r="C72" s="62"/>
      <c r="D72" s="62"/>
      <c r="E72" s="62"/>
      <c r="F72" s="62"/>
      <c r="G72" s="62"/>
    </row>
    <row r="73" ht="15.0" customHeight="1">
      <c r="B73" s="62"/>
      <c r="C73" s="62"/>
      <c r="D73" s="62"/>
      <c r="E73" s="62"/>
      <c r="F73" s="62"/>
      <c r="G73" s="62"/>
    </row>
    <row r="74" ht="15.75" customHeight="1">
      <c r="A74" s="184"/>
      <c r="B74" s="184"/>
      <c r="C74" s="184"/>
      <c r="D74" s="184"/>
      <c r="E74" s="184"/>
      <c r="F74" s="184"/>
      <c r="G74" s="184"/>
      <c r="H74" s="184"/>
      <c r="I74" s="184"/>
      <c r="J74" s="184"/>
      <c r="K74" s="184"/>
    </row>
    <row r="75" ht="13.5" customHeight="1">
      <c r="A75" s="184"/>
      <c r="B75" s="184"/>
      <c r="C75" s="184"/>
      <c r="D75" s="185"/>
      <c r="E75" s="65"/>
      <c r="F75" s="65"/>
      <c r="G75" s="66"/>
      <c r="H75" s="184"/>
      <c r="I75" s="184"/>
      <c r="J75" s="184"/>
      <c r="K75" s="184"/>
    </row>
    <row r="76" ht="9.0" hidden="1" customHeight="1">
      <c r="A76" s="184"/>
      <c r="B76" s="184"/>
      <c r="C76" s="184"/>
      <c r="D76" s="67"/>
      <c r="E76" s="68"/>
      <c r="F76" s="68"/>
      <c r="G76" s="69"/>
      <c r="H76" s="184"/>
      <c r="I76" s="184"/>
      <c r="J76" s="184"/>
      <c r="K76" s="184"/>
    </row>
    <row r="77" ht="21.0" hidden="1" customHeight="1">
      <c r="A77" s="184"/>
      <c r="B77" s="184"/>
      <c r="C77" s="185"/>
      <c r="D77" s="65"/>
      <c r="E77" s="65"/>
      <c r="F77" s="65"/>
      <c r="G77" s="65"/>
      <c r="H77" s="65"/>
      <c r="I77" s="66"/>
      <c r="J77" s="184"/>
      <c r="K77" s="184"/>
    </row>
    <row r="78" ht="15.0" hidden="1" customHeight="1">
      <c r="A78" s="184"/>
      <c r="B78" s="184"/>
      <c r="C78" s="75"/>
      <c r="I78" s="76"/>
      <c r="J78" s="184"/>
      <c r="K78" s="184"/>
    </row>
    <row r="79" ht="15.75" hidden="1" customHeight="1">
      <c r="A79" s="184"/>
      <c r="B79" s="184"/>
      <c r="C79" s="67"/>
      <c r="D79" s="68"/>
      <c r="E79" s="68"/>
      <c r="F79" s="68"/>
      <c r="G79" s="68"/>
      <c r="H79" s="68"/>
      <c r="I79" s="69"/>
      <c r="J79" s="184"/>
      <c r="K79" s="184"/>
    </row>
    <row r="80" ht="15.75" hidden="1" customHeight="1">
      <c r="A80" s="184"/>
      <c r="B80" s="184"/>
      <c r="C80" s="184"/>
      <c r="D80" s="184"/>
      <c r="E80" s="184"/>
      <c r="F80" s="184"/>
      <c r="G80" s="184"/>
      <c r="H80" s="184"/>
      <c r="I80" s="184"/>
      <c r="J80" s="184"/>
      <c r="K80" s="184"/>
    </row>
    <row r="81" ht="15.75" hidden="1" customHeight="1">
      <c r="A81" s="184"/>
      <c r="B81" s="186"/>
      <c r="C81" s="186"/>
      <c r="D81" s="186"/>
      <c r="E81" s="186"/>
      <c r="F81" s="186"/>
      <c r="G81" s="186"/>
      <c r="H81" s="184"/>
      <c r="I81" s="184"/>
      <c r="J81" s="184"/>
      <c r="K81" s="184"/>
    </row>
    <row r="82" ht="15.75" hidden="1" customHeight="1">
      <c r="A82" s="184"/>
      <c r="B82" s="186"/>
      <c r="C82" s="186"/>
      <c r="D82" s="186"/>
      <c r="E82" s="186"/>
      <c r="F82" s="186"/>
      <c r="G82" s="186"/>
      <c r="H82" s="184"/>
      <c r="I82" s="184"/>
      <c r="J82" s="184"/>
      <c r="K82" s="184"/>
      <c r="M82" s="187"/>
    </row>
    <row r="83" ht="15.75" hidden="1" customHeight="1">
      <c r="B83" s="62"/>
      <c r="C83" s="62"/>
      <c r="D83" s="62"/>
      <c r="E83" s="62"/>
      <c r="F83" s="62"/>
      <c r="G83" s="62"/>
      <c r="L83" s="188"/>
      <c r="M83" s="187"/>
    </row>
    <row r="84" ht="15.75" hidden="1" customHeight="1">
      <c r="B84" s="62"/>
      <c r="C84" s="62"/>
      <c r="D84" s="62"/>
      <c r="E84" s="62"/>
      <c r="F84" s="62"/>
      <c r="G84" s="62"/>
      <c r="L84" s="189"/>
      <c r="M84" s="187"/>
    </row>
    <row r="85" ht="15.75" hidden="1" customHeight="1">
      <c r="B85" s="62"/>
      <c r="C85" s="62"/>
      <c r="D85" s="62"/>
      <c r="E85" s="62"/>
      <c r="F85" s="62"/>
      <c r="G85" s="62"/>
      <c r="L85" s="190"/>
      <c r="M85" s="187"/>
    </row>
    <row r="86" ht="15.75" hidden="1" customHeight="1">
      <c r="B86" s="62"/>
      <c r="C86" s="62"/>
      <c r="D86" s="62"/>
      <c r="E86" s="62"/>
      <c r="F86" s="62"/>
      <c r="G86" s="62"/>
      <c r="L86" s="190"/>
      <c r="M86" s="187"/>
    </row>
    <row r="87" ht="15.75" hidden="1" customHeight="1">
      <c r="B87" s="62"/>
      <c r="C87" s="62"/>
      <c r="D87" s="62"/>
      <c r="E87" s="62"/>
      <c r="F87" s="62"/>
      <c r="G87" s="62"/>
      <c r="L87" s="190"/>
      <c r="M87" s="187"/>
    </row>
    <row r="88" ht="15.75" hidden="1" customHeight="1">
      <c r="B88" s="62"/>
      <c r="C88" s="62"/>
      <c r="D88" s="62"/>
      <c r="E88" s="62"/>
      <c r="F88" s="62"/>
      <c r="G88" s="62"/>
      <c r="L88" s="191"/>
      <c r="M88" s="187"/>
    </row>
    <row r="89" ht="15.75" customHeight="1">
      <c r="B89" s="62"/>
      <c r="C89" s="62"/>
      <c r="D89" s="62"/>
      <c r="E89" s="62"/>
      <c r="F89" s="62"/>
      <c r="G89" s="62"/>
      <c r="L89" s="192"/>
      <c r="M89" s="193"/>
    </row>
    <row r="90" ht="15.75" customHeight="1">
      <c r="B90" s="62"/>
      <c r="C90" s="62"/>
      <c r="D90" s="62"/>
      <c r="E90" s="62"/>
      <c r="F90" s="62"/>
      <c r="G90" s="62"/>
    </row>
    <row r="91" ht="15.75" customHeight="1">
      <c r="B91" s="62"/>
      <c r="C91" s="62"/>
      <c r="D91" s="62"/>
      <c r="E91" s="62"/>
      <c r="F91" s="62"/>
      <c r="G91" s="62"/>
      <c r="P91" s="194"/>
    </row>
    <row r="92" ht="15.75" customHeight="1">
      <c r="B92" s="62"/>
      <c r="C92" s="62"/>
      <c r="D92" s="62"/>
      <c r="E92" s="62"/>
      <c r="F92" s="62"/>
      <c r="G92" s="62"/>
      <c r="P92" s="194"/>
    </row>
    <row r="93" ht="15.75" customHeight="1">
      <c r="B93" s="62"/>
      <c r="C93" s="62"/>
      <c r="D93" s="62"/>
      <c r="E93" s="62"/>
      <c r="F93" s="62"/>
      <c r="G93" s="62"/>
      <c r="P93" s="194"/>
    </row>
    <row r="94" ht="15.75" customHeight="1">
      <c r="B94" s="62"/>
      <c r="C94" s="62"/>
      <c r="D94" s="62"/>
      <c r="E94" s="62"/>
      <c r="F94" s="62"/>
      <c r="G94" s="62"/>
      <c r="P94" s="194"/>
      <c r="Q94" s="194"/>
    </row>
    <row r="95" ht="15.75" customHeight="1">
      <c r="B95" s="62"/>
      <c r="C95" s="62"/>
      <c r="D95" s="62"/>
      <c r="E95" s="62"/>
      <c r="F95" s="62"/>
      <c r="G95" s="62"/>
      <c r="P95" s="194"/>
    </row>
    <row r="96" ht="15.75" customHeight="1">
      <c r="B96" s="62"/>
      <c r="C96" s="62"/>
      <c r="D96" s="62"/>
      <c r="E96" s="62"/>
      <c r="F96" s="62"/>
      <c r="G96" s="62"/>
      <c r="P96" s="194"/>
    </row>
    <row r="97" ht="15.75" customHeight="1">
      <c r="B97" s="62"/>
      <c r="C97" s="62"/>
      <c r="D97" s="62"/>
      <c r="E97" s="195"/>
      <c r="F97" s="62"/>
      <c r="G97" s="62"/>
      <c r="P97" s="194"/>
    </row>
    <row r="98" ht="15.75" customHeight="1">
      <c r="B98" s="196"/>
      <c r="C98" s="196"/>
      <c r="G98" s="197" t="s">
        <v>104</v>
      </c>
      <c r="H98" s="198"/>
      <c r="I98" s="199"/>
      <c r="P98" s="194"/>
    </row>
    <row r="99" ht="15.75" customHeight="1">
      <c r="A99" s="200" t="s">
        <v>105</v>
      </c>
      <c r="B99" s="201" t="s">
        <v>106</v>
      </c>
      <c r="C99" s="202" t="s">
        <v>107</v>
      </c>
      <c r="D99" s="201" t="s">
        <v>108</v>
      </c>
      <c r="E99" s="203" t="s">
        <v>109</v>
      </c>
      <c r="F99" s="204" t="s">
        <v>110</v>
      </c>
      <c r="G99" s="205" t="s">
        <v>111</v>
      </c>
      <c r="H99" s="206" t="s">
        <v>112</v>
      </c>
      <c r="I99" s="206" t="s">
        <v>113</v>
      </c>
    </row>
    <row r="100" ht="15.75" customHeight="1">
      <c r="A100" s="207">
        <v>45261.0</v>
      </c>
      <c r="B100" s="208">
        <v>5.08</v>
      </c>
      <c r="C100" s="209">
        <v>210.3</v>
      </c>
      <c r="D100" s="209">
        <v>75.69</v>
      </c>
      <c r="E100" s="104">
        <v>88556.0</v>
      </c>
      <c r="F100" s="103">
        <v>79.5</v>
      </c>
      <c r="G100" s="210">
        <v>58.278</v>
      </c>
      <c r="H100" s="211">
        <v>122.738</v>
      </c>
      <c r="I100" s="212">
        <v>6181.07</v>
      </c>
      <c r="L100" s="213"/>
    </row>
    <row r="101" ht="18.75" customHeight="1">
      <c r="A101" s="207">
        <v>45262.0</v>
      </c>
      <c r="B101" s="214">
        <v>5.88</v>
      </c>
      <c r="C101" s="215">
        <v>243.69</v>
      </c>
      <c r="D101" s="215">
        <v>79.53</v>
      </c>
      <c r="E101" s="110">
        <v>107781.0</v>
      </c>
      <c r="F101" s="109">
        <v>79.5</v>
      </c>
      <c r="G101" s="216">
        <v>70.964</v>
      </c>
      <c r="H101" s="217">
        <v>149.455</v>
      </c>
      <c r="I101" s="218">
        <v>7526.54</v>
      </c>
      <c r="L101" s="213"/>
    </row>
    <row r="102" ht="15.75" customHeight="1">
      <c r="A102" s="207">
        <v>45263.0</v>
      </c>
      <c r="B102" s="219">
        <v>5.8</v>
      </c>
      <c r="C102" s="220">
        <v>240.73</v>
      </c>
      <c r="D102" s="220">
        <v>78.99</v>
      </c>
      <c r="E102" s="221">
        <v>105750.0</v>
      </c>
      <c r="F102" s="117">
        <v>79.5</v>
      </c>
      <c r="G102" s="222">
        <v>69.624</v>
      </c>
      <c r="H102" s="223">
        <v>146.633</v>
      </c>
      <c r="I102" s="224">
        <v>7384.44</v>
      </c>
      <c r="L102" s="213"/>
    </row>
    <row r="103" ht="15.75" customHeight="1">
      <c r="A103" s="207">
        <v>45264.0</v>
      </c>
      <c r="B103" s="214">
        <v>6.25</v>
      </c>
      <c r="C103" s="215">
        <v>257.52</v>
      </c>
      <c r="D103" s="215">
        <v>78.36</v>
      </c>
      <c r="E103" s="110">
        <v>111830.0</v>
      </c>
      <c r="F103" s="109">
        <v>79.5</v>
      </c>
      <c r="G103" s="216">
        <v>73.628</v>
      </c>
      <c r="H103" s="225">
        <v>155.067</v>
      </c>
      <c r="I103" s="226">
        <v>7809.13</v>
      </c>
      <c r="L103" s="213"/>
    </row>
    <row r="104" ht="15.75" customHeight="1">
      <c r="A104" s="207">
        <v>45265.0</v>
      </c>
      <c r="B104" s="219">
        <v>6.01</v>
      </c>
      <c r="C104" s="220">
        <v>248.98</v>
      </c>
      <c r="D104" s="220">
        <v>77.96</v>
      </c>
      <c r="E104" s="221">
        <v>107924.0</v>
      </c>
      <c r="F104" s="117">
        <v>79.5</v>
      </c>
      <c r="G104" s="222">
        <v>71.057</v>
      </c>
      <c r="H104" s="223">
        <v>149.651</v>
      </c>
      <c r="I104" s="224">
        <v>7536.41</v>
      </c>
      <c r="L104" s="213"/>
    </row>
    <row r="105" ht="15.75" customHeight="1">
      <c r="A105" s="207">
        <v>45266.0</v>
      </c>
      <c r="B105" s="214">
        <v>6.34</v>
      </c>
      <c r="C105" s="227">
        <v>263.12</v>
      </c>
      <c r="D105" s="227">
        <v>73.05</v>
      </c>
      <c r="E105" s="228">
        <v>106894.0</v>
      </c>
      <c r="F105" s="128">
        <v>79.5</v>
      </c>
      <c r="G105" s="229">
        <v>70.374</v>
      </c>
      <c r="H105" s="230">
        <v>148.212</v>
      </c>
      <c r="I105" s="218">
        <v>7463.96</v>
      </c>
      <c r="L105" s="213"/>
    </row>
    <row r="106" ht="15.75" customHeight="1">
      <c r="A106" s="207">
        <v>45267.0</v>
      </c>
      <c r="B106" s="219">
        <v>5.58</v>
      </c>
      <c r="C106" s="220">
        <v>230.88</v>
      </c>
      <c r="D106" s="220">
        <v>77.11</v>
      </c>
      <c r="E106" s="221">
        <v>99033.0</v>
      </c>
      <c r="F106" s="117">
        <v>79.5</v>
      </c>
      <c r="G106" s="222">
        <v>65.185</v>
      </c>
      <c r="H106" s="223">
        <v>137.284</v>
      </c>
      <c r="I106" s="224">
        <v>6913.62</v>
      </c>
      <c r="L106" s="213"/>
    </row>
    <row r="107" ht="15.75" customHeight="1">
      <c r="A107" s="207">
        <v>45268.0</v>
      </c>
      <c r="B107" s="214">
        <v>6.11</v>
      </c>
      <c r="C107" s="227">
        <v>253.19</v>
      </c>
      <c r="D107" s="227">
        <v>77.96</v>
      </c>
      <c r="E107" s="228">
        <v>109756.0</v>
      </c>
      <c r="F107" s="128">
        <v>79.5</v>
      </c>
      <c r="G107" s="229">
        <v>72.27</v>
      </c>
      <c r="H107" s="230">
        <v>152.206</v>
      </c>
      <c r="I107" s="218">
        <v>7665.07</v>
      </c>
      <c r="L107" s="213"/>
    </row>
    <row r="108" ht="15.75" customHeight="1">
      <c r="A108" s="207">
        <v>45269.0</v>
      </c>
      <c r="B108" s="219">
        <v>6.1</v>
      </c>
      <c r="C108" s="220">
        <v>252.57</v>
      </c>
      <c r="D108" s="220">
        <v>74.89</v>
      </c>
      <c r="E108" s="221">
        <v>105183.0</v>
      </c>
      <c r="F108" s="117">
        <v>79.5</v>
      </c>
      <c r="G108" s="222">
        <v>69.257</v>
      </c>
      <c r="H108" s="223">
        <v>145.861</v>
      </c>
      <c r="I108" s="224">
        <v>7345.52</v>
      </c>
      <c r="J108" s="231"/>
      <c r="L108" s="213"/>
    </row>
    <row r="109" ht="15.75" customHeight="1">
      <c r="A109" s="207">
        <v>45270.0</v>
      </c>
      <c r="B109" s="214">
        <v>6.3</v>
      </c>
      <c r="C109" s="227">
        <v>249.09</v>
      </c>
      <c r="D109" s="227">
        <v>74.53</v>
      </c>
      <c r="E109" s="228">
        <v>108154.0</v>
      </c>
      <c r="F109" s="128">
        <v>79.5</v>
      </c>
      <c r="G109" s="216">
        <v>71.212</v>
      </c>
      <c r="H109" s="225">
        <v>149.978</v>
      </c>
      <c r="I109" s="226">
        <v>7552.86</v>
      </c>
      <c r="L109" s="213"/>
    </row>
    <row r="110" ht="15.75" customHeight="1">
      <c r="A110" s="207">
        <v>45271.0</v>
      </c>
      <c r="B110" s="219">
        <v>6.02</v>
      </c>
      <c r="C110" s="220">
        <v>249.09</v>
      </c>
      <c r="D110" s="220">
        <v>74.74</v>
      </c>
      <c r="E110" s="221">
        <v>103530.0</v>
      </c>
      <c r="F110" s="117">
        <v>79.5</v>
      </c>
      <c r="G110" s="222">
        <v>68.156</v>
      </c>
      <c r="H110" s="223">
        <v>143.542</v>
      </c>
      <c r="I110" s="224">
        <v>7228.76</v>
      </c>
      <c r="L110" s="213"/>
    </row>
    <row r="111" ht="15.75" customHeight="1">
      <c r="A111" s="207">
        <v>45272.0</v>
      </c>
      <c r="B111" s="214">
        <v>5.87</v>
      </c>
      <c r="C111" s="227">
        <v>242.82</v>
      </c>
      <c r="D111" s="227">
        <v>76.66</v>
      </c>
      <c r="E111" s="228">
        <v>103528.0</v>
      </c>
      <c r="F111" s="128">
        <v>79.5</v>
      </c>
      <c r="G111" s="229">
        <v>68.156</v>
      </c>
      <c r="H111" s="230">
        <v>143.542</v>
      </c>
      <c r="I111" s="218">
        <v>7228.76</v>
      </c>
      <c r="L111" s="213"/>
    </row>
    <row r="112" ht="15.75" customHeight="1">
      <c r="A112" s="207">
        <v>45273.0</v>
      </c>
      <c r="B112" s="219">
        <v>5.77</v>
      </c>
      <c r="C112" s="220">
        <v>238.83</v>
      </c>
      <c r="D112" s="220">
        <v>76.03</v>
      </c>
      <c r="E112" s="221">
        <v>100990.0</v>
      </c>
      <c r="F112" s="117">
        <v>79.5</v>
      </c>
      <c r="G112" s="222">
        <v>64.483</v>
      </c>
      <c r="H112" s="223">
        <v>140.017</v>
      </c>
      <c r="I112" s="224">
        <v>7051.24</v>
      </c>
      <c r="L112" s="213"/>
    </row>
    <row r="113" ht="15.75" customHeight="1">
      <c r="A113" s="207">
        <v>45274.0</v>
      </c>
      <c r="B113" s="214">
        <v>6.07</v>
      </c>
      <c r="C113" s="227">
        <v>251.21</v>
      </c>
      <c r="D113" s="227">
        <v>77.63</v>
      </c>
      <c r="E113" s="228">
        <v>108439.0</v>
      </c>
      <c r="F113" s="128">
        <v>79.5</v>
      </c>
      <c r="G113" s="229">
        <v>71.4</v>
      </c>
      <c r="H113" s="230">
        <v>150.372</v>
      </c>
      <c r="I113" s="218">
        <v>7572.74</v>
      </c>
      <c r="L113" s="213"/>
    </row>
    <row r="114" ht="15.75" customHeight="1">
      <c r="A114" s="207">
        <v>45275.0</v>
      </c>
      <c r="B114" s="219">
        <v>5.93</v>
      </c>
      <c r="C114" s="220">
        <v>245.35</v>
      </c>
      <c r="D114" s="220">
        <v>77.2</v>
      </c>
      <c r="E114" s="221">
        <v>105288.0</v>
      </c>
      <c r="F114" s="117">
        <v>79.5</v>
      </c>
      <c r="G114" s="222">
        <v>68.345</v>
      </c>
      <c r="H114" s="223">
        <v>146.045</v>
      </c>
      <c r="I114" s="224">
        <v>7354.83</v>
      </c>
      <c r="L114" s="213"/>
    </row>
    <row r="115" ht="15.75" customHeight="1">
      <c r="A115" s="207">
        <v>45276.0</v>
      </c>
      <c r="B115" s="214">
        <v>5.38</v>
      </c>
      <c r="C115" s="227">
        <v>222.62</v>
      </c>
      <c r="D115" s="227">
        <v>76.1</v>
      </c>
      <c r="E115" s="228">
        <v>94210.0</v>
      </c>
      <c r="F115" s="128">
        <v>79.5</v>
      </c>
      <c r="G115" s="216">
        <v>62.028</v>
      </c>
      <c r="H115" s="225">
        <v>130.634</v>
      </c>
      <c r="I115" s="226">
        <v>6578.74</v>
      </c>
      <c r="L115" s="213"/>
    </row>
    <row r="116" ht="15.75" customHeight="1">
      <c r="A116" s="207">
        <v>45277.0</v>
      </c>
      <c r="B116" s="219">
        <v>5.2</v>
      </c>
      <c r="C116" s="220">
        <v>215.14</v>
      </c>
      <c r="D116" s="220">
        <v>73.39</v>
      </c>
      <c r="E116" s="221">
        <v>87810.0</v>
      </c>
      <c r="F116" s="117">
        <v>79.5</v>
      </c>
      <c r="G116" s="222">
        <v>57.801</v>
      </c>
      <c r="H116" s="223">
        <v>121.733</v>
      </c>
      <c r="I116" s="224">
        <v>6130.46</v>
      </c>
      <c r="L116" s="213"/>
    </row>
    <row r="117" ht="15.75" customHeight="1">
      <c r="A117" s="207">
        <v>45278.0</v>
      </c>
      <c r="B117" s="214">
        <v>3.19</v>
      </c>
      <c r="C117" s="227">
        <v>131.84</v>
      </c>
      <c r="D117" s="227">
        <v>72.49</v>
      </c>
      <c r="E117" s="228">
        <v>53246.0</v>
      </c>
      <c r="F117" s="128">
        <v>79.5</v>
      </c>
      <c r="G117" s="216">
        <v>34.989</v>
      </c>
      <c r="H117" s="225">
        <v>73.69</v>
      </c>
      <c r="I117" s="226">
        <v>3711.05</v>
      </c>
      <c r="L117" s="213"/>
    </row>
    <row r="118" ht="15.75" customHeight="1">
      <c r="A118" s="207">
        <v>45279.0</v>
      </c>
      <c r="B118" s="219">
        <v>4.76</v>
      </c>
      <c r="C118" s="220">
        <v>196.94</v>
      </c>
      <c r="D118" s="220">
        <v>77.47</v>
      </c>
      <c r="E118" s="221">
        <v>84873.0</v>
      </c>
      <c r="F118" s="117">
        <v>79.5</v>
      </c>
      <c r="G118" s="222">
        <v>55.855</v>
      </c>
      <c r="H118" s="223">
        <v>117.634</v>
      </c>
      <c r="I118" s="224">
        <v>5984.03</v>
      </c>
      <c r="L118" s="213"/>
    </row>
    <row r="119" ht="15.75" customHeight="1">
      <c r="A119" s="207">
        <v>45280.0</v>
      </c>
      <c r="B119" s="214">
        <v>5.5</v>
      </c>
      <c r="C119" s="227">
        <v>228.23</v>
      </c>
      <c r="D119" s="227">
        <v>75.3</v>
      </c>
      <c r="E119" s="228">
        <v>95574.0</v>
      </c>
      <c r="F119" s="128">
        <v>79.5</v>
      </c>
      <c r="G119" s="229">
        <v>62.915</v>
      </c>
      <c r="H119" s="230">
        <v>132.503</v>
      </c>
      <c r="I119" s="218">
        <v>6672.82</v>
      </c>
      <c r="L119" s="213"/>
    </row>
    <row r="120" ht="15.75" customHeight="1">
      <c r="A120" s="207">
        <v>45281.0</v>
      </c>
      <c r="B120" s="219">
        <v>6.44</v>
      </c>
      <c r="C120" s="220">
        <v>266.67</v>
      </c>
      <c r="D120" s="220">
        <v>76.29</v>
      </c>
      <c r="E120" s="221">
        <v>113100.0</v>
      </c>
      <c r="F120" s="117">
        <v>79.5</v>
      </c>
      <c r="G120" s="222">
        <v>74.481</v>
      </c>
      <c r="H120" s="223">
        <v>156.862</v>
      </c>
      <c r="I120" s="224">
        <v>7899.57</v>
      </c>
      <c r="L120" s="213"/>
    </row>
    <row r="121" ht="15.75" customHeight="1">
      <c r="A121" s="207">
        <v>45282.0</v>
      </c>
      <c r="B121" s="214">
        <v>6.36</v>
      </c>
      <c r="C121" s="227">
        <v>263.34</v>
      </c>
      <c r="D121" s="227">
        <v>75.59</v>
      </c>
      <c r="E121" s="228">
        <v>110665.0</v>
      </c>
      <c r="F121" s="128">
        <v>79.5</v>
      </c>
      <c r="G121" s="229">
        <v>72.878</v>
      </c>
      <c r="H121" s="230">
        <v>153.486</v>
      </c>
      <c r="I121" s="218">
        <v>7729.54</v>
      </c>
      <c r="L121" s="213"/>
    </row>
    <row r="122" ht="15.75" customHeight="1">
      <c r="A122" s="207">
        <v>45283.0</v>
      </c>
      <c r="B122" s="219">
        <v>6.27</v>
      </c>
      <c r="C122" s="220">
        <v>259.72</v>
      </c>
      <c r="D122" s="220">
        <v>75.05</v>
      </c>
      <c r="E122" s="221">
        <v>108357.0</v>
      </c>
      <c r="F122" s="117">
        <v>79.5</v>
      </c>
      <c r="G122" s="222">
        <v>71.365</v>
      </c>
      <c r="H122" s="223">
        <v>150.299</v>
      </c>
      <c r="I122" s="224">
        <v>7569.03</v>
      </c>
      <c r="L122" s="213"/>
    </row>
    <row r="123" ht="15.75" customHeight="1">
      <c r="A123" s="207">
        <v>45284.0</v>
      </c>
      <c r="B123" s="214">
        <v>5.82</v>
      </c>
      <c r="C123" s="227">
        <v>241.4</v>
      </c>
      <c r="D123" s="227">
        <v>74.6</v>
      </c>
      <c r="E123" s="228">
        <v>100145.0</v>
      </c>
      <c r="F123" s="128">
        <v>79.5</v>
      </c>
      <c r="G123" s="232">
        <v>65.939</v>
      </c>
      <c r="H123" s="230">
        <v>138.872</v>
      </c>
      <c r="I123" s="218">
        <v>6993.56</v>
      </c>
      <c r="L123" s="213"/>
    </row>
    <row r="124" ht="15.75" customHeight="1">
      <c r="A124" s="207">
        <v>45285.0</v>
      </c>
      <c r="B124" s="219">
        <v>5.93</v>
      </c>
      <c r="C124" s="220">
        <v>246.1</v>
      </c>
      <c r="D124" s="220">
        <v>73.86</v>
      </c>
      <c r="E124" s="221">
        <v>101079.0</v>
      </c>
      <c r="F124" s="117">
        <v>79.5</v>
      </c>
      <c r="G124" s="233">
        <v>66.549</v>
      </c>
      <c r="H124" s="223">
        <v>140.157</v>
      </c>
      <c r="I124" s="224">
        <v>7058.31</v>
      </c>
      <c r="L124" s="213"/>
    </row>
    <row r="125" ht="15.75" customHeight="1">
      <c r="A125" s="207">
        <v>45286.0</v>
      </c>
      <c r="B125" s="214">
        <v>6.06</v>
      </c>
      <c r="C125" s="227">
        <v>251.11</v>
      </c>
      <c r="D125" s="227">
        <v>74.18</v>
      </c>
      <c r="E125" s="228">
        <v>103600.0</v>
      </c>
      <c r="F125" s="128">
        <v>79.5</v>
      </c>
      <c r="G125" s="229">
        <v>68.205</v>
      </c>
      <c r="H125" s="234">
        <v>143.645</v>
      </c>
      <c r="I125" s="235">
        <v>7233.94</v>
      </c>
      <c r="L125" s="213"/>
    </row>
    <row r="126" ht="15.75" customHeight="1">
      <c r="A126" s="207">
        <v>45287.0</v>
      </c>
      <c r="B126" s="236">
        <v>6.54</v>
      </c>
      <c r="C126" s="237">
        <v>270.94</v>
      </c>
      <c r="D126" s="237">
        <v>71.06</v>
      </c>
      <c r="E126" s="238">
        <v>107067.0</v>
      </c>
      <c r="F126" s="139">
        <v>79.5</v>
      </c>
      <c r="G126" s="239">
        <v>70.492</v>
      </c>
      <c r="H126" s="240">
        <v>148.461</v>
      </c>
      <c r="I126" s="241">
        <v>7476.49</v>
      </c>
      <c r="L126" s="213"/>
    </row>
    <row r="127" ht="15.75" customHeight="1">
      <c r="A127" s="207">
        <v>45288.0</v>
      </c>
      <c r="B127" s="214">
        <v>6.77</v>
      </c>
      <c r="C127" s="227">
        <v>280.49</v>
      </c>
      <c r="D127" s="227">
        <v>75.38</v>
      </c>
      <c r="E127" s="228">
        <v>117573.0</v>
      </c>
      <c r="F127" s="128">
        <v>79.5</v>
      </c>
      <c r="G127" s="232">
        <v>77.411</v>
      </c>
      <c r="H127" s="230">
        <v>163.033</v>
      </c>
      <c r="I127" s="218">
        <v>8210.3</v>
      </c>
      <c r="L127" s="213"/>
    </row>
    <row r="128" ht="15.75" customHeight="1">
      <c r="A128" s="207">
        <v>45289.0</v>
      </c>
      <c r="B128" s="219">
        <v>6.84</v>
      </c>
      <c r="C128" s="220">
        <v>283.46</v>
      </c>
      <c r="D128" s="220">
        <v>75.77</v>
      </c>
      <c r="E128" s="221">
        <v>119417.0</v>
      </c>
      <c r="F128" s="117">
        <v>79.5</v>
      </c>
      <c r="G128" s="233">
        <v>78.635</v>
      </c>
      <c r="H128" s="223">
        <v>165.61</v>
      </c>
      <c r="I128" s="224">
        <v>8340.08</v>
      </c>
      <c r="L128" s="213"/>
    </row>
    <row r="129" ht="15.75" customHeight="1">
      <c r="A129" s="207">
        <v>45290.0</v>
      </c>
      <c r="B129" s="242">
        <v>6.98</v>
      </c>
      <c r="C129" s="243">
        <v>288.98</v>
      </c>
      <c r="D129" s="243">
        <v>75.93</v>
      </c>
      <c r="E129" s="244">
        <v>121956.0</v>
      </c>
      <c r="F129" s="144">
        <v>79.5</v>
      </c>
      <c r="G129" s="245">
        <v>80.325</v>
      </c>
      <c r="H129" s="234">
        <v>169.169</v>
      </c>
      <c r="I129" s="235">
        <v>8519.35</v>
      </c>
      <c r="L129" s="213"/>
    </row>
    <row r="130" ht="15.75" customHeight="1">
      <c r="A130" s="207">
        <v>45291.0</v>
      </c>
      <c r="B130" s="246"/>
      <c r="C130" s="247">
        <v>275.08</v>
      </c>
      <c r="D130" s="247">
        <v>76.03</v>
      </c>
      <c r="E130" s="221">
        <v>116273.0</v>
      </c>
      <c r="F130" s="247">
        <v>79.5</v>
      </c>
      <c r="G130" s="233">
        <v>76.57</v>
      </c>
      <c r="H130" s="223">
        <v>161.262</v>
      </c>
      <c r="I130" s="224">
        <v>8121.12</v>
      </c>
      <c r="L130" s="213"/>
    </row>
    <row r="131" ht="22.5" customHeight="1">
      <c r="A131" s="248" t="s">
        <v>66</v>
      </c>
      <c r="B131" s="248" t="s">
        <v>114</v>
      </c>
      <c r="C131" s="248" t="s">
        <v>115</v>
      </c>
      <c r="D131" s="248" t="s">
        <v>116</v>
      </c>
      <c r="E131" s="249" t="s">
        <v>117</v>
      </c>
      <c r="F131" s="250" t="s">
        <v>118</v>
      </c>
      <c r="G131" s="250" t="s">
        <v>119</v>
      </c>
      <c r="H131" s="250" t="s">
        <v>120</v>
      </c>
      <c r="I131" s="250" t="s">
        <v>121</v>
      </c>
      <c r="L131" s="213"/>
    </row>
    <row r="132" ht="24.75" customHeight="1">
      <c r="A132" s="251" t="s">
        <v>122</v>
      </c>
      <c r="B132" s="252">
        <f t="shared" ref="B132:D132" si="3">AVERAGE(B100:B130)</f>
        <v>5.905</v>
      </c>
      <c r="C132" s="253">
        <f t="shared" si="3"/>
        <v>245.1429032</v>
      </c>
      <c r="D132" s="252">
        <f t="shared" si="3"/>
        <v>75.7683871</v>
      </c>
      <c r="E132" s="254">
        <f>SUM(E100:E130)</f>
        <v>3207581</v>
      </c>
      <c r="F132" s="252">
        <f>AVERAGE(F100:F130)</f>
        <v>79.5</v>
      </c>
      <c r="G132" s="255">
        <f t="shared" ref="G132:I132" si="4">SUM(G100:G130)</f>
        <v>2108.827</v>
      </c>
      <c r="H132" s="255">
        <f t="shared" si="4"/>
        <v>4447.653</v>
      </c>
      <c r="I132" s="254">
        <f t="shared" si="4"/>
        <v>224043.34</v>
      </c>
    </row>
    <row r="133" ht="15.75" customHeight="1">
      <c r="B133" s="196"/>
    </row>
    <row r="134" ht="15.75" customHeight="1">
      <c r="B134" s="256"/>
      <c r="C134" s="231"/>
      <c r="D134" s="257"/>
      <c r="E134" s="231"/>
    </row>
    <row r="135" ht="75.75" customHeight="1">
      <c r="A135" s="258" t="s">
        <v>123</v>
      </c>
      <c r="B135" s="258" t="s">
        <v>124</v>
      </c>
      <c r="C135" s="258" t="s">
        <v>125</v>
      </c>
      <c r="D135" s="258" t="s">
        <v>126</v>
      </c>
      <c r="E135" s="258" t="s">
        <v>127</v>
      </c>
      <c r="F135" s="258" t="s">
        <v>128</v>
      </c>
      <c r="G135" s="259" t="s">
        <v>129</v>
      </c>
      <c r="H135" s="260" t="s">
        <v>130</v>
      </c>
      <c r="I135" s="261" t="s">
        <v>131</v>
      </c>
    </row>
    <row r="136" ht="15.75" customHeight="1">
      <c r="A136" s="262" t="s">
        <v>101</v>
      </c>
      <c r="B136" s="263" t="s">
        <v>132</v>
      </c>
      <c r="C136" s="264" t="s">
        <v>133</v>
      </c>
      <c r="D136" s="263" t="s">
        <v>134</v>
      </c>
      <c r="E136" s="264" t="s">
        <v>135</v>
      </c>
      <c r="F136" s="263" t="s">
        <v>134</v>
      </c>
      <c r="G136" s="265" t="s">
        <v>136</v>
      </c>
      <c r="H136" s="263" t="s">
        <v>136</v>
      </c>
      <c r="I136" s="266" t="s">
        <v>137</v>
      </c>
      <c r="J136" s="187"/>
    </row>
    <row r="137" ht="25.5" customHeight="1">
      <c r="A137" s="267">
        <v>45261.0</v>
      </c>
      <c r="B137" s="268">
        <f>'RAPPORT CPV DECEMBRE 2023'!$B$132</f>
        <v>5.905</v>
      </c>
      <c r="C137" s="269">
        <f>'RAPPORT CPV DECEMBRE 2023'!$C$132</f>
        <v>245.1429032</v>
      </c>
      <c r="D137" s="270">
        <f>AVERAGE(D100:D130)</f>
        <v>75.7683871</v>
      </c>
      <c r="E137" s="271">
        <f>'RAPPORT CPV DECEMBRE 2023'!$E$132/1000</f>
        <v>3207.581</v>
      </c>
      <c r="F137" s="270">
        <f>'RAPPORT CPV DECEMBRE 2023'!$F$132</f>
        <v>79.5</v>
      </c>
      <c r="G137" s="269">
        <f>'RAPPORT CPV DECEMBRE 2023'!$G$132</f>
        <v>2108.827</v>
      </c>
      <c r="H137" s="268">
        <f>'RAPPORT CPV DECEMBRE 2023'!$H$132</f>
        <v>4447.653</v>
      </c>
      <c r="I137" s="272">
        <f>'RAPPORT CPV DECEMBRE 2023'!$I$132</f>
        <v>224043.34</v>
      </c>
      <c r="J137" s="187"/>
    </row>
    <row r="138" ht="15.75" customHeight="1">
      <c r="I138" s="166"/>
    </row>
    <row r="139" ht="15.75" customHeight="1">
      <c r="B139" s="196"/>
      <c r="I139" s="166"/>
    </row>
    <row r="140" ht="25.5" customHeight="1">
      <c r="B140" s="273"/>
      <c r="C140" s="196"/>
      <c r="I140" s="166"/>
    </row>
    <row r="141" ht="11.25" customHeight="1"/>
    <row r="142" ht="27.75" customHeight="1">
      <c r="A142" s="274" t="s">
        <v>138</v>
      </c>
      <c r="B142" s="275" t="s">
        <v>139</v>
      </c>
      <c r="C142" s="54"/>
      <c r="D142" s="55"/>
      <c r="E142" s="276" t="s">
        <v>140</v>
      </c>
      <c r="F142" s="54"/>
      <c r="G142" s="55"/>
      <c r="H142" s="277"/>
      <c r="I142" s="166"/>
    </row>
    <row r="143" ht="15.0" customHeight="1">
      <c r="A143" s="278"/>
      <c r="B143" s="67"/>
      <c r="C143" s="68"/>
      <c r="D143" s="279"/>
      <c r="E143" s="58"/>
      <c r="F143" s="59"/>
      <c r="G143" s="60"/>
      <c r="H143" s="280"/>
      <c r="I143" s="166"/>
    </row>
    <row r="144" ht="75.75" customHeight="1">
      <c r="A144" s="281" t="s">
        <v>141</v>
      </c>
      <c r="B144" s="282" t="s">
        <v>142</v>
      </c>
      <c r="C144" s="283" t="s">
        <v>143</v>
      </c>
      <c r="D144" s="283" t="s">
        <v>144</v>
      </c>
      <c r="E144" s="284" t="s">
        <v>145</v>
      </c>
      <c r="F144" s="285" t="s">
        <v>146</v>
      </c>
      <c r="G144" s="285" t="s">
        <v>147</v>
      </c>
      <c r="I144" s="166"/>
    </row>
    <row r="145" ht="32.25" customHeight="1">
      <c r="A145" s="286" t="s">
        <v>101</v>
      </c>
      <c r="B145" s="287">
        <v>44896.0</v>
      </c>
      <c r="C145" s="288"/>
      <c r="D145" s="289"/>
      <c r="E145" s="290">
        <v>45261.0</v>
      </c>
      <c r="F145" s="288"/>
      <c r="G145" s="289"/>
      <c r="I145" s="166"/>
    </row>
    <row r="146" ht="15.75" customHeight="1">
      <c r="A146" s="291" t="s">
        <v>148</v>
      </c>
      <c r="B146" s="292" t="s">
        <v>149</v>
      </c>
      <c r="C146" s="293" t="s">
        <v>150</v>
      </c>
      <c r="D146" s="294" t="s">
        <v>151</v>
      </c>
      <c r="E146" s="295" t="s">
        <v>152</v>
      </c>
      <c r="F146" s="293" t="s">
        <v>153</v>
      </c>
      <c r="G146" s="294" t="s">
        <v>154</v>
      </c>
      <c r="H146" s="166"/>
      <c r="I146" s="166"/>
    </row>
    <row r="147" ht="15.75" customHeight="1">
      <c r="A147" s="207">
        <v>44896.0</v>
      </c>
      <c r="B147" s="296">
        <v>6.27</v>
      </c>
      <c r="C147" s="297">
        <v>69.27</v>
      </c>
      <c r="D147" s="298">
        <v>99902.0</v>
      </c>
      <c r="E147" s="296">
        <v>5.08</v>
      </c>
      <c r="F147" s="297">
        <v>75.69</v>
      </c>
      <c r="G147" s="298">
        <v>88556.0</v>
      </c>
    </row>
    <row r="148" ht="15.75" customHeight="1">
      <c r="A148" s="207">
        <v>44897.0</v>
      </c>
      <c r="B148" s="299">
        <v>6.59</v>
      </c>
      <c r="C148" s="300">
        <v>69.33</v>
      </c>
      <c r="D148" s="301">
        <v>105060.0</v>
      </c>
      <c r="E148" s="299">
        <v>5.88</v>
      </c>
      <c r="F148" s="300">
        <v>79.53</v>
      </c>
      <c r="G148" s="301">
        <v>107781.0</v>
      </c>
    </row>
    <row r="149" ht="15.75" customHeight="1">
      <c r="A149" s="207">
        <v>44898.0</v>
      </c>
      <c r="B149" s="302">
        <v>6.59</v>
      </c>
      <c r="C149" s="303">
        <v>69.13</v>
      </c>
      <c r="D149" s="304">
        <v>104717.0</v>
      </c>
      <c r="E149" s="302">
        <v>5.8</v>
      </c>
      <c r="F149" s="303">
        <v>78.99</v>
      </c>
      <c r="G149" s="304">
        <v>105750.0</v>
      </c>
    </row>
    <row r="150" ht="15.75" customHeight="1">
      <c r="A150" s="207">
        <v>44899.0</v>
      </c>
      <c r="B150" s="299">
        <v>5.69</v>
      </c>
      <c r="C150" s="300">
        <v>69.65</v>
      </c>
      <c r="D150" s="301">
        <v>91096.0</v>
      </c>
      <c r="E150" s="299">
        <v>6.25</v>
      </c>
      <c r="F150" s="300">
        <v>78.36</v>
      </c>
      <c r="G150" s="301">
        <v>111830.0</v>
      </c>
    </row>
    <row r="151" ht="15.75" customHeight="1">
      <c r="A151" s="207">
        <v>44900.0</v>
      </c>
      <c r="B151" s="302">
        <v>6.24</v>
      </c>
      <c r="C151" s="303">
        <v>68.44</v>
      </c>
      <c r="D151" s="304">
        <v>98438.0</v>
      </c>
      <c r="E151" s="302">
        <v>6.0</v>
      </c>
      <c r="F151" s="303">
        <v>77.96</v>
      </c>
      <c r="G151" s="304">
        <v>107924.0</v>
      </c>
    </row>
    <row r="152" ht="15.75" customHeight="1">
      <c r="A152" s="207">
        <v>44901.0</v>
      </c>
      <c r="B152" s="299">
        <v>6.34</v>
      </c>
      <c r="C152" s="300">
        <v>67.99</v>
      </c>
      <c r="D152" s="301">
        <v>99369.0</v>
      </c>
      <c r="E152" s="299">
        <v>6.34</v>
      </c>
      <c r="F152" s="300">
        <v>73.05</v>
      </c>
      <c r="G152" s="301">
        <v>106894.0</v>
      </c>
    </row>
    <row r="153" ht="15.75" customHeight="1">
      <c r="A153" s="207">
        <v>44902.0</v>
      </c>
      <c r="B153" s="302">
        <v>5.78</v>
      </c>
      <c r="C153" s="303">
        <v>69.32</v>
      </c>
      <c r="D153" s="304">
        <v>92001.0</v>
      </c>
      <c r="E153" s="302">
        <v>5.58</v>
      </c>
      <c r="F153" s="303">
        <v>77.11</v>
      </c>
      <c r="G153" s="304">
        <v>99033.0</v>
      </c>
    </row>
    <row r="154" ht="15.75" customHeight="1">
      <c r="A154" s="207">
        <v>44903.0</v>
      </c>
      <c r="B154" s="299">
        <v>6.36</v>
      </c>
      <c r="C154" s="300">
        <v>66.91</v>
      </c>
      <c r="D154" s="301">
        <v>98200.0</v>
      </c>
      <c r="E154" s="299">
        <v>6.11</v>
      </c>
      <c r="F154" s="300">
        <v>77.96</v>
      </c>
      <c r="G154" s="301">
        <v>109756.0</v>
      </c>
    </row>
    <row r="155" ht="15.75" customHeight="1">
      <c r="A155" s="207">
        <v>44904.0</v>
      </c>
      <c r="B155" s="302">
        <v>5.95</v>
      </c>
      <c r="C155" s="303">
        <v>65.73</v>
      </c>
      <c r="D155" s="304">
        <v>90050.0</v>
      </c>
      <c r="E155" s="302">
        <v>6.1</v>
      </c>
      <c r="F155" s="303">
        <v>74.89</v>
      </c>
      <c r="G155" s="304">
        <v>105183.0</v>
      </c>
    </row>
    <row r="156" ht="15.75" customHeight="1">
      <c r="A156" s="207">
        <v>44905.0</v>
      </c>
      <c r="B156" s="299">
        <v>6.13</v>
      </c>
      <c r="C156" s="300">
        <v>65.61</v>
      </c>
      <c r="D156" s="301">
        <v>92703.0</v>
      </c>
      <c r="E156" s="299">
        <v>6.3</v>
      </c>
      <c r="F156" s="300">
        <v>74.53</v>
      </c>
      <c r="G156" s="301">
        <v>108154.0</v>
      </c>
    </row>
    <row r="157" ht="15.75" customHeight="1">
      <c r="A157" s="207">
        <v>44906.0</v>
      </c>
      <c r="B157" s="302">
        <v>6.81</v>
      </c>
      <c r="C157" s="303">
        <v>65.52</v>
      </c>
      <c r="D157" s="304">
        <v>102678.0</v>
      </c>
      <c r="E157" s="302">
        <v>6.02</v>
      </c>
      <c r="F157" s="303">
        <v>74.74</v>
      </c>
      <c r="G157" s="304">
        <v>103530.0</v>
      </c>
    </row>
    <row r="158" ht="15.75" customHeight="1">
      <c r="A158" s="207">
        <v>44907.0</v>
      </c>
      <c r="B158" s="299">
        <v>6.81</v>
      </c>
      <c r="C158" s="300">
        <v>65.52</v>
      </c>
      <c r="D158" s="301">
        <v>102678.0</v>
      </c>
      <c r="E158" s="299">
        <v>5.86</v>
      </c>
      <c r="F158" s="300">
        <v>76.66</v>
      </c>
      <c r="G158" s="301">
        <v>103528.0</v>
      </c>
    </row>
    <row r="159" ht="15.75" customHeight="1">
      <c r="A159" s="207">
        <v>44908.0</v>
      </c>
      <c r="B159" s="302">
        <v>6.78</v>
      </c>
      <c r="C159" s="303">
        <v>65.0</v>
      </c>
      <c r="D159" s="304">
        <v>101420.0</v>
      </c>
      <c r="E159" s="302">
        <v>5.77</v>
      </c>
      <c r="F159" s="303">
        <v>76.03</v>
      </c>
      <c r="G159" s="304">
        <v>100990.0</v>
      </c>
    </row>
    <row r="160" ht="15.75" customHeight="1">
      <c r="A160" s="207">
        <v>44909.0</v>
      </c>
      <c r="B160" s="299">
        <v>6.85</v>
      </c>
      <c r="C160" s="300">
        <v>64.86</v>
      </c>
      <c r="D160" s="301">
        <v>102287.0</v>
      </c>
      <c r="E160" s="299">
        <v>6.07</v>
      </c>
      <c r="F160" s="300">
        <v>77.63</v>
      </c>
      <c r="G160" s="301">
        <v>108439.0</v>
      </c>
    </row>
    <row r="161" ht="15.75" customHeight="1">
      <c r="A161" s="207">
        <v>44910.0</v>
      </c>
      <c r="B161" s="302">
        <v>6.85</v>
      </c>
      <c r="C161" s="303">
        <v>64.83</v>
      </c>
      <c r="D161" s="304">
        <v>102344.0</v>
      </c>
      <c r="E161" s="302">
        <v>5.93</v>
      </c>
      <c r="F161" s="303">
        <v>77.2</v>
      </c>
      <c r="G161" s="304">
        <v>105288.0</v>
      </c>
    </row>
    <row r="162" ht="15.75" customHeight="1">
      <c r="A162" s="207">
        <v>44911.0</v>
      </c>
      <c r="B162" s="299">
        <v>6.8</v>
      </c>
      <c r="C162" s="300">
        <v>66.0</v>
      </c>
      <c r="D162" s="301">
        <v>103349.0</v>
      </c>
      <c r="E162" s="299">
        <v>5.38</v>
      </c>
      <c r="F162" s="300">
        <v>76.1</v>
      </c>
      <c r="G162" s="301">
        <v>94210.0</v>
      </c>
    </row>
    <row r="163" ht="15.75" customHeight="1">
      <c r="A163" s="207">
        <v>44912.0</v>
      </c>
      <c r="B163" s="302">
        <v>6.82</v>
      </c>
      <c r="C163" s="303">
        <v>65.14</v>
      </c>
      <c r="D163" s="304">
        <v>102392.0</v>
      </c>
      <c r="E163" s="302">
        <v>5.2</v>
      </c>
      <c r="F163" s="303">
        <v>73.39</v>
      </c>
      <c r="G163" s="304">
        <v>87810.0</v>
      </c>
    </row>
    <row r="164" ht="15.75" customHeight="1">
      <c r="A164" s="207">
        <v>44913.0</v>
      </c>
      <c r="B164" s="299">
        <v>6.3</v>
      </c>
      <c r="C164" s="300">
        <v>65.26</v>
      </c>
      <c r="D164" s="301">
        <v>94724.0</v>
      </c>
      <c r="E164" s="299">
        <v>3.19</v>
      </c>
      <c r="F164" s="300">
        <v>72.49</v>
      </c>
      <c r="G164" s="301">
        <v>53246.0</v>
      </c>
    </row>
    <row r="165" ht="15.75" customHeight="1">
      <c r="A165" s="207">
        <v>44914.0</v>
      </c>
      <c r="B165" s="302">
        <v>6.49</v>
      </c>
      <c r="C165" s="303">
        <v>64.84</v>
      </c>
      <c r="D165" s="304">
        <v>96984.0</v>
      </c>
      <c r="E165" s="302">
        <v>4.76</v>
      </c>
      <c r="F165" s="303">
        <v>77.47</v>
      </c>
      <c r="G165" s="304">
        <v>84873.0</v>
      </c>
    </row>
    <row r="166" ht="15.75" customHeight="1">
      <c r="A166" s="207">
        <v>44915.0</v>
      </c>
      <c r="B166" s="299">
        <v>6.64</v>
      </c>
      <c r="C166" s="300">
        <v>65.64</v>
      </c>
      <c r="D166" s="301">
        <v>100286.0</v>
      </c>
      <c r="E166" s="299">
        <v>5.5</v>
      </c>
      <c r="F166" s="300">
        <v>75.3</v>
      </c>
      <c r="G166" s="301">
        <v>95574.0</v>
      </c>
    </row>
    <row r="167" ht="15.75" customHeight="1">
      <c r="A167" s="207">
        <v>44916.0</v>
      </c>
      <c r="B167" s="302">
        <v>6.79</v>
      </c>
      <c r="C167" s="303">
        <v>65.57</v>
      </c>
      <c r="D167" s="304">
        <v>102593.0</v>
      </c>
      <c r="E167" s="302">
        <v>6.44</v>
      </c>
      <c r="F167" s="303">
        <v>76.29</v>
      </c>
      <c r="G167" s="304">
        <v>113100.0</v>
      </c>
    </row>
    <row r="168" ht="15.75" customHeight="1">
      <c r="A168" s="207">
        <v>44917.0</v>
      </c>
      <c r="B168" s="299">
        <v>6.71</v>
      </c>
      <c r="C168" s="300">
        <v>64.93</v>
      </c>
      <c r="D168" s="301">
        <v>100741.0</v>
      </c>
      <c r="E168" s="299">
        <v>6.36</v>
      </c>
      <c r="F168" s="300">
        <v>75.59</v>
      </c>
      <c r="G168" s="301">
        <v>110665.0</v>
      </c>
    </row>
    <row r="169" ht="15.75" customHeight="1">
      <c r="A169" s="207">
        <v>44918.0</v>
      </c>
      <c r="B169" s="302">
        <v>6.5</v>
      </c>
      <c r="C169" s="303">
        <v>65.83</v>
      </c>
      <c r="D169" s="304">
        <v>98739.0</v>
      </c>
      <c r="E169" s="302">
        <v>6.27</v>
      </c>
      <c r="F169" s="303">
        <v>75.05</v>
      </c>
      <c r="G169" s="304">
        <v>108357.0</v>
      </c>
    </row>
    <row r="170" ht="15.75" customHeight="1">
      <c r="A170" s="207">
        <v>44919.0</v>
      </c>
      <c r="B170" s="299">
        <v>6.45</v>
      </c>
      <c r="C170" s="300">
        <v>65.79</v>
      </c>
      <c r="D170" s="301">
        <v>97759.0</v>
      </c>
      <c r="E170" s="299">
        <v>5.82</v>
      </c>
      <c r="F170" s="300">
        <v>74.6</v>
      </c>
      <c r="G170" s="301">
        <v>100145.0</v>
      </c>
    </row>
    <row r="171" ht="15.75" customHeight="1">
      <c r="A171" s="207">
        <v>44920.0</v>
      </c>
      <c r="B171" s="302">
        <v>6.54</v>
      </c>
      <c r="C171" s="303">
        <v>65.73</v>
      </c>
      <c r="D171" s="304">
        <v>98942.0</v>
      </c>
      <c r="E171" s="302">
        <v>5.93</v>
      </c>
      <c r="F171" s="303">
        <v>73.86</v>
      </c>
      <c r="G171" s="304">
        <v>101079.0</v>
      </c>
    </row>
    <row r="172" ht="15.75" customHeight="1">
      <c r="A172" s="207">
        <v>44921.0</v>
      </c>
      <c r="B172" s="299">
        <v>6.06</v>
      </c>
      <c r="C172" s="300">
        <v>65.06</v>
      </c>
      <c r="D172" s="301">
        <v>91601.0</v>
      </c>
      <c r="E172" s="299">
        <v>6.06</v>
      </c>
      <c r="F172" s="300">
        <v>74.18</v>
      </c>
      <c r="G172" s="301">
        <v>103600.0</v>
      </c>
    </row>
    <row r="173" ht="15.75" customHeight="1">
      <c r="A173" s="207">
        <v>44922.0</v>
      </c>
      <c r="B173" s="302">
        <v>6.23</v>
      </c>
      <c r="C173" s="303">
        <v>65.22</v>
      </c>
      <c r="D173" s="304">
        <v>93792.0</v>
      </c>
      <c r="E173" s="302">
        <v>6.54</v>
      </c>
      <c r="F173" s="303">
        <v>71.06</v>
      </c>
      <c r="G173" s="304">
        <v>107067.0</v>
      </c>
      <c r="I173" s="305"/>
    </row>
    <row r="174" ht="15.75" customHeight="1">
      <c r="A174" s="207">
        <v>44923.0</v>
      </c>
      <c r="B174" s="299">
        <v>5.61</v>
      </c>
      <c r="C174" s="300">
        <v>67.34</v>
      </c>
      <c r="D174" s="301">
        <v>87227.0</v>
      </c>
      <c r="E174" s="299">
        <v>6.77</v>
      </c>
      <c r="F174" s="300">
        <v>75.38</v>
      </c>
      <c r="G174" s="304">
        <v>117573.0</v>
      </c>
    </row>
    <row r="175" ht="15.75" customHeight="1">
      <c r="A175" s="207">
        <v>44924.0</v>
      </c>
      <c r="B175" s="302">
        <v>3.75</v>
      </c>
      <c r="C175" s="303">
        <v>65.23</v>
      </c>
      <c r="D175" s="304">
        <v>56097.0</v>
      </c>
      <c r="E175" s="302">
        <v>6.84</v>
      </c>
      <c r="F175" s="303">
        <v>75.77</v>
      </c>
      <c r="G175" s="301">
        <v>119417.0</v>
      </c>
    </row>
    <row r="176" ht="15.75" customHeight="1">
      <c r="A176" s="207">
        <v>44925.0</v>
      </c>
      <c r="B176" s="299">
        <v>4.59</v>
      </c>
      <c r="C176" s="306">
        <v>66.62</v>
      </c>
      <c r="D176" s="307">
        <v>68990.0</v>
      </c>
      <c r="E176" s="299">
        <v>6.98</v>
      </c>
      <c r="F176" s="306">
        <v>75.93</v>
      </c>
      <c r="G176" s="307">
        <v>121956.0</v>
      </c>
    </row>
    <row r="177" ht="15.75" customHeight="1">
      <c r="A177" s="207">
        <v>44926.0</v>
      </c>
      <c r="B177" s="308">
        <v>6.48</v>
      </c>
      <c r="C177" s="309">
        <v>66.0</v>
      </c>
      <c r="D177" s="310">
        <v>97950.0</v>
      </c>
      <c r="E177" s="308">
        <v>6.64</v>
      </c>
      <c r="F177" s="309">
        <v>76.03</v>
      </c>
      <c r="G177" s="310">
        <v>116273.0</v>
      </c>
    </row>
    <row r="178" ht="15.75" customHeight="1">
      <c r="A178" s="311" t="s">
        <v>155</v>
      </c>
      <c r="B178" s="312">
        <f t="shared" ref="B178:C178" si="5">AVERAGE(B147:B177)</f>
        <v>6.283870968</v>
      </c>
      <c r="C178" s="312">
        <f t="shared" si="5"/>
        <v>66.36483871</v>
      </c>
      <c r="D178" s="313">
        <f>SUM(D147:D177)</f>
        <v>2975109</v>
      </c>
      <c r="E178" s="314">
        <f t="shared" ref="E178:F178" si="6">AVERAGE(E147:E177)</f>
        <v>5.928064516</v>
      </c>
      <c r="F178" s="315">
        <f t="shared" si="6"/>
        <v>75.7683871</v>
      </c>
      <c r="G178" s="316">
        <f>SUBTOTAL(109,'RAPPORT CPV DECEMBRE 2023'!$G$147:$G$177)</f>
        <v>3207581</v>
      </c>
      <c r="H178" s="317"/>
    </row>
    <row r="179" ht="27.75" customHeight="1"/>
    <row r="180" ht="26.25" customHeight="1">
      <c r="A180" s="318" t="s">
        <v>156</v>
      </c>
      <c r="B180" s="319"/>
      <c r="C180" s="319"/>
      <c r="D180" s="319"/>
      <c r="E180" s="319"/>
      <c r="F180" s="319"/>
      <c r="G180" s="320"/>
    </row>
    <row r="181" ht="30.75" customHeight="1">
      <c r="A181" s="321"/>
      <c r="B181" s="322"/>
      <c r="C181" s="322"/>
      <c r="D181" s="322"/>
      <c r="E181" s="322"/>
      <c r="F181" s="322"/>
      <c r="G181" s="323"/>
    </row>
    <row r="182" ht="69.75" customHeight="1">
      <c r="A182" s="324" t="s">
        <v>157</v>
      </c>
      <c r="B182" s="325" t="s">
        <v>158</v>
      </c>
      <c r="C182" s="326" t="s">
        <v>159</v>
      </c>
      <c r="D182" s="327" t="s">
        <v>160</v>
      </c>
      <c r="E182" s="328" t="s">
        <v>161</v>
      </c>
      <c r="F182" s="327" t="s">
        <v>162</v>
      </c>
      <c r="G182" s="328" t="s">
        <v>163</v>
      </c>
      <c r="H182" s="329" t="s">
        <v>65</v>
      </c>
      <c r="I182" s="32"/>
    </row>
    <row r="183" ht="15.75" customHeight="1">
      <c r="A183" s="330">
        <v>45261.0</v>
      </c>
      <c r="B183" s="331">
        <v>98.71</v>
      </c>
      <c r="C183" s="332">
        <v>1.0</v>
      </c>
      <c r="D183" s="333">
        <v>45347.0</v>
      </c>
      <c r="E183" s="334" t="s">
        <v>164</v>
      </c>
      <c r="F183" s="335"/>
      <c r="G183" s="336"/>
      <c r="H183" s="337" t="s">
        <v>165</v>
      </c>
      <c r="I183" s="320"/>
    </row>
    <row r="184" ht="15.75" customHeight="1">
      <c r="A184" s="330">
        <v>45262.0</v>
      </c>
      <c r="B184" s="331">
        <v>98.71</v>
      </c>
      <c r="C184" s="338">
        <v>1.0</v>
      </c>
      <c r="D184" s="339">
        <v>47156.0</v>
      </c>
      <c r="E184" s="340" t="s">
        <v>166</v>
      </c>
      <c r="F184" s="341"/>
      <c r="G184" s="342"/>
      <c r="H184" s="75"/>
      <c r="I184" s="343"/>
    </row>
    <row r="185" ht="15.75" customHeight="1">
      <c r="A185" s="330">
        <v>45263.0</v>
      </c>
      <c r="B185" s="331">
        <v>98.71</v>
      </c>
      <c r="C185" s="338">
        <v>1.0</v>
      </c>
      <c r="D185" s="339">
        <v>44089.5</v>
      </c>
      <c r="E185" s="340" t="s">
        <v>166</v>
      </c>
      <c r="F185" s="341"/>
      <c r="G185" s="342"/>
      <c r="H185" s="75"/>
      <c r="I185" s="343"/>
    </row>
    <row r="186" ht="15.75" customHeight="1">
      <c r="A186" s="330">
        <v>45264.0</v>
      </c>
      <c r="B186" s="331">
        <v>100.0</v>
      </c>
      <c r="C186" s="338">
        <v>1.0</v>
      </c>
      <c r="D186" s="339">
        <v>26205.5</v>
      </c>
      <c r="E186" s="340" t="s">
        <v>166</v>
      </c>
      <c r="F186" s="341"/>
      <c r="G186" s="342"/>
      <c r="H186" s="75"/>
      <c r="I186" s="343"/>
    </row>
    <row r="187" ht="15.75" customHeight="1">
      <c r="A187" s="330">
        <v>45265.0</v>
      </c>
      <c r="B187" s="331">
        <v>100.0</v>
      </c>
      <c r="C187" s="338">
        <v>1.0</v>
      </c>
      <c r="D187" s="339">
        <v>39476.5</v>
      </c>
      <c r="E187" s="340" t="s">
        <v>166</v>
      </c>
      <c r="F187" s="341"/>
      <c r="G187" s="342"/>
      <c r="H187" s="75"/>
      <c r="I187" s="343"/>
    </row>
    <row r="188" ht="15.75" customHeight="1">
      <c r="A188" s="330">
        <v>45266.0</v>
      </c>
      <c r="B188" s="331">
        <v>95.89</v>
      </c>
      <c r="C188" s="338">
        <v>1.0</v>
      </c>
      <c r="D188" s="339">
        <v>44189.0</v>
      </c>
      <c r="E188" s="340" t="s">
        <v>166</v>
      </c>
      <c r="F188" s="341"/>
      <c r="G188" s="342"/>
      <c r="H188" s="75"/>
      <c r="I188" s="343"/>
      <c r="J188" s="344"/>
    </row>
    <row r="189" ht="15.75" customHeight="1">
      <c r="A189" s="330">
        <v>45267.0</v>
      </c>
      <c r="B189" s="331">
        <v>96.88</v>
      </c>
      <c r="C189" s="338">
        <v>1.0</v>
      </c>
      <c r="D189" s="339">
        <v>37725.0</v>
      </c>
      <c r="E189" s="340" t="s">
        <v>166</v>
      </c>
      <c r="F189" s="345"/>
      <c r="G189" s="342"/>
      <c r="H189" s="75"/>
      <c r="I189" s="343"/>
    </row>
    <row r="190" ht="15.75" customHeight="1">
      <c r="A190" s="330">
        <v>45268.0</v>
      </c>
      <c r="B190" s="331">
        <v>100.0</v>
      </c>
      <c r="C190" s="338">
        <v>1.0</v>
      </c>
      <c r="D190" s="339">
        <v>28881.0</v>
      </c>
      <c r="E190" s="340" t="s">
        <v>166</v>
      </c>
      <c r="F190" s="345"/>
      <c r="G190" s="342"/>
      <c r="H190" s="75"/>
      <c r="I190" s="343"/>
    </row>
    <row r="191" ht="15.75" customHeight="1">
      <c r="A191" s="330">
        <v>45269.0</v>
      </c>
      <c r="B191" s="331">
        <v>98.73</v>
      </c>
      <c r="C191" s="338">
        <v>1.0</v>
      </c>
      <c r="D191" s="339">
        <v>36378.0</v>
      </c>
      <c r="E191" s="340" t="s">
        <v>166</v>
      </c>
      <c r="F191" s="345"/>
      <c r="G191" s="342"/>
      <c r="H191" s="75"/>
      <c r="I191" s="343"/>
    </row>
    <row r="192" ht="15.75" customHeight="1">
      <c r="A192" s="330">
        <v>45270.0</v>
      </c>
      <c r="B192" s="331">
        <v>96.88</v>
      </c>
      <c r="C192" s="338">
        <v>1.0</v>
      </c>
      <c r="D192" s="339">
        <v>47576.0</v>
      </c>
      <c r="E192" s="340" t="s">
        <v>166</v>
      </c>
      <c r="F192" s="345"/>
      <c r="G192" s="342"/>
      <c r="H192" s="75"/>
      <c r="I192" s="343"/>
    </row>
    <row r="193" ht="15.75" customHeight="1">
      <c r="A193" s="330">
        <v>45271.0</v>
      </c>
      <c r="B193" s="331">
        <v>99.17</v>
      </c>
      <c r="C193" s="338">
        <v>1.0</v>
      </c>
      <c r="D193" s="339">
        <v>28285.0</v>
      </c>
      <c r="E193" s="340" t="s">
        <v>166</v>
      </c>
      <c r="F193" s="345"/>
      <c r="G193" s="342"/>
      <c r="H193" s="75"/>
      <c r="I193" s="343"/>
    </row>
    <row r="194" ht="15.75" customHeight="1">
      <c r="A194" s="330">
        <v>45272.0</v>
      </c>
      <c r="B194" s="331">
        <v>100.0</v>
      </c>
      <c r="C194" s="338">
        <v>1.0</v>
      </c>
      <c r="D194" s="339">
        <v>38823.5</v>
      </c>
      <c r="E194" s="340" t="s">
        <v>166</v>
      </c>
      <c r="F194" s="345"/>
      <c r="G194" s="342"/>
      <c r="H194" s="75"/>
      <c r="I194" s="343"/>
    </row>
    <row r="195" ht="15.75" customHeight="1">
      <c r="A195" s="330">
        <v>45273.0</v>
      </c>
      <c r="B195" s="331">
        <v>100.0</v>
      </c>
      <c r="C195" s="338">
        <v>1.0</v>
      </c>
      <c r="D195" s="339">
        <v>34378.0</v>
      </c>
      <c r="E195" s="340" t="s">
        <v>166</v>
      </c>
      <c r="F195" s="345"/>
      <c r="G195" s="342"/>
      <c r="H195" s="75"/>
      <c r="I195" s="343"/>
    </row>
    <row r="196" ht="15.75" customHeight="1">
      <c r="A196" s="330">
        <v>45274.0</v>
      </c>
      <c r="B196" s="331">
        <v>99.78</v>
      </c>
      <c r="C196" s="338">
        <v>1.0</v>
      </c>
      <c r="D196" s="339">
        <v>33845.0</v>
      </c>
      <c r="E196" s="340" t="s">
        <v>166</v>
      </c>
      <c r="F196" s="345"/>
      <c r="G196" s="342"/>
      <c r="H196" s="75"/>
      <c r="I196" s="343"/>
    </row>
    <row r="197" ht="15.75" customHeight="1">
      <c r="A197" s="330">
        <v>45275.0</v>
      </c>
      <c r="B197" s="331">
        <v>100.0</v>
      </c>
      <c r="C197" s="338">
        <v>1.0</v>
      </c>
      <c r="D197" s="339">
        <v>29059.5</v>
      </c>
      <c r="E197" s="340" t="s">
        <v>166</v>
      </c>
      <c r="F197" s="345"/>
      <c r="G197" s="342"/>
      <c r="H197" s="75"/>
      <c r="I197" s="343"/>
    </row>
    <row r="198" ht="15.75" customHeight="1">
      <c r="A198" s="330">
        <v>45276.0</v>
      </c>
      <c r="B198" s="331">
        <v>100.0</v>
      </c>
      <c r="C198" s="338">
        <v>1.0</v>
      </c>
      <c r="D198" s="339">
        <v>43809.5</v>
      </c>
      <c r="E198" s="340" t="s">
        <v>166</v>
      </c>
      <c r="F198" s="345"/>
      <c r="G198" s="342"/>
      <c r="H198" s="75"/>
      <c r="I198" s="343"/>
    </row>
    <row r="199" ht="15.75" customHeight="1">
      <c r="A199" s="330">
        <v>45277.0</v>
      </c>
      <c r="B199" s="331">
        <v>100.0</v>
      </c>
      <c r="C199" s="338">
        <v>1.0</v>
      </c>
      <c r="D199" s="339">
        <v>48680.0</v>
      </c>
      <c r="E199" s="340" t="s">
        <v>166</v>
      </c>
      <c r="F199" s="345"/>
      <c r="G199" s="342"/>
      <c r="H199" s="75"/>
      <c r="I199" s="343"/>
    </row>
    <row r="200" ht="15.75" customHeight="1">
      <c r="A200" s="330">
        <v>45278.0</v>
      </c>
      <c r="B200" s="331">
        <v>100.0</v>
      </c>
      <c r="C200" s="338">
        <v>1.0</v>
      </c>
      <c r="D200" s="339">
        <v>41474.5</v>
      </c>
      <c r="E200" s="340" t="s">
        <v>166</v>
      </c>
      <c r="F200" s="345"/>
      <c r="G200" s="342"/>
      <c r="H200" s="75"/>
      <c r="I200" s="343"/>
    </row>
    <row r="201" ht="15.75" customHeight="1">
      <c r="A201" s="330">
        <v>45279.0</v>
      </c>
      <c r="B201" s="331">
        <v>100.0</v>
      </c>
      <c r="C201" s="338">
        <v>1.0</v>
      </c>
      <c r="D201" s="339">
        <v>44940.0</v>
      </c>
      <c r="E201" s="340" t="s">
        <v>166</v>
      </c>
      <c r="F201" s="345"/>
      <c r="G201" s="342"/>
      <c r="H201" s="75"/>
      <c r="I201" s="343"/>
    </row>
    <row r="202" ht="15.75" customHeight="1">
      <c r="A202" s="330">
        <v>45280.0</v>
      </c>
      <c r="B202" s="331">
        <v>100.0</v>
      </c>
      <c r="C202" s="338">
        <v>1.0</v>
      </c>
      <c r="D202" s="339">
        <v>47728.0</v>
      </c>
      <c r="E202" s="340" t="s">
        <v>166</v>
      </c>
      <c r="F202" s="345"/>
      <c r="G202" s="342"/>
      <c r="H202" s="75"/>
      <c r="I202" s="343"/>
    </row>
    <row r="203" ht="15.75" customHeight="1">
      <c r="A203" s="330">
        <v>45281.0</v>
      </c>
      <c r="B203" s="331">
        <v>100.0</v>
      </c>
      <c r="C203" s="338">
        <v>1.0</v>
      </c>
      <c r="D203" s="339">
        <v>46084.5</v>
      </c>
      <c r="E203" s="340" t="s">
        <v>166</v>
      </c>
      <c r="F203" s="345"/>
      <c r="G203" s="342"/>
      <c r="H203" s="75"/>
      <c r="I203" s="343"/>
    </row>
    <row r="204" ht="15.75" customHeight="1">
      <c r="A204" s="330">
        <v>45282.0</v>
      </c>
      <c r="B204" s="331">
        <v>100.0</v>
      </c>
      <c r="C204" s="338">
        <v>1.0</v>
      </c>
      <c r="D204" s="339">
        <v>45336.5</v>
      </c>
      <c r="E204" s="340" t="s">
        <v>166</v>
      </c>
      <c r="F204" s="345"/>
      <c r="G204" s="342"/>
      <c r="H204" s="75"/>
      <c r="I204" s="343"/>
    </row>
    <row r="205" ht="15.75" customHeight="1">
      <c r="A205" s="330">
        <v>45283.0</v>
      </c>
      <c r="B205" s="331">
        <v>100.0</v>
      </c>
      <c r="C205" s="338">
        <v>1.0</v>
      </c>
      <c r="D205" s="339">
        <v>41846.0</v>
      </c>
      <c r="E205" s="340" t="s">
        <v>166</v>
      </c>
      <c r="F205" s="345"/>
      <c r="G205" s="342"/>
      <c r="H205" s="75"/>
      <c r="I205" s="343"/>
    </row>
    <row r="206" ht="15.75" customHeight="1">
      <c r="A206" s="330">
        <v>45284.0</v>
      </c>
      <c r="B206" s="331">
        <v>100.0</v>
      </c>
      <c r="C206" s="338">
        <v>1.0</v>
      </c>
      <c r="D206" s="339">
        <v>49516.5</v>
      </c>
      <c r="E206" s="340" t="s">
        <v>166</v>
      </c>
      <c r="F206" s="345"/>
      <c r="G206" s="342"/>
      <c r="H206" s="75"/>
      <c r="I206" s="343"/>
    </row>
    <row r="207" ht="15.75" customHeight="1">
      <c r="A207" s="330">
        <v>45285.0</v>
      </c>
      <c r="B207" s="331">
        <v>100.0</v>
      </c>
      <c r="C207" s="338">
        <v>1.0</v>
      </c>
      <c r="D207" s="339">
        <v>38852.5</v>
      </c>
      <c r="E207" s="340" t="s">
        <v>166</v>
      </c>
      <c r="F207" s="345">
        <v>4082.5</v>
      </c>
      <c r="G207" s="342" t="s">
        <v>167</v>
      </c>
      <c r="H207" s="75"/>
      <c r="I207" s="343"/>
    </row>
    <row r="208" ht="15.75" customHeight="1">
      <c r="A208" s="330">
        <v>45286.0</v>
      </c>
      <c r="B208" s="331">
        <v>99.68</v>
      </c>
      <c r="C208" s="338">
        <v>1.0</v>
      </c>
      <c r="D208" s="339">
        <v>40872.5</v>
      </c>
      <c r="E208" s="340" t="s">
        <v>166</v>
      </c>
      <c r="F208" s="345"/>
      <c r="G208" s="342"/>
      <c r="H208" s="75"/>
      <c r="I208" s="343"/>
    </row>
    <row r="209" ht="15.75" customHeight="1">
      <c r="A209" s="330">
        <v>45287.0</v>
      </c>
      <c r="B209" s="331">
        <v>99.69</v>
      </c>
      <c r="C209" s="338">
        <v>1.0</v>
      </c>
      <c r="D209" s="339">
        <v>45698.0</v>
      </c>
      <c r="E209" s="340" t="s">
        <v>166</v>
      </c>
      <c r="F209" s="345"/>
      <c r="G209" s="342"/>
      <c r="H209" s="75"/>
      <c r="I209" s="343"/>
    </row>
    <row r="210" ht="15.75" customHeight="1">
      <c r="A210" s="330">
        <v>45288.0</v>
      </c>
      <c r="B210" s="331">
        <v>100.0</v>
      </c>
      <c r="C210" s="338">
        <v>1.0</v>
      </c>
      <c r="D210" s="339">
        <v>48472.5</v>
      </c>
      <c r="E210" s="340" t="s">
        <v>166</v>
      </c>
      <c r="F210" s="345"/>
      <c r="G210" s="342"/>
      <c r="H210" s="75"/>
      <c r="I210" s="343"/>
    </row>
    <row r="211" ht="15.75" customHeight="1">
      <c r="A211" s="330">
        <v>45289.0</v>
      </c>
      <c r="B211" s="331">
        <v>100.0</v>
      </c>
      <c r="C211" s="338">
        <v>1.0</v>
      </c>
      <c r="D211" s="339">
        <v>43810.0</v>
      </c>
      <c r="E211" s="340" t="s">
        <v>166</v>
      </c>
      <c r="F211" s="345"/>
      <c r="G211" s="342"/>
      <c r="H211" s="75"/>
      <c r="I211" s="343"/>
    </row>
    <row r="212" ht="15.75" customHeight="1">
      <c r="A212" s="330">
        <v>45290.0</v>
      </c>
      <c r="B212" s="331">
        <v>100.0</v>
      </c>
      <c r="C212" s="338">
        <v>1.0</v>
      </c>
      <c r="D212" s="339">
        <v>40348.0</v>
      </c>
      <c r="E212" s="340" t="s">
        <v>166</v>
      </c>
      <c r="F212" s="345"/>
      <c r="G212" s="342"/>
      <c r="H212" s="75"/>
      <c r="I212" s="343"/>
    </row>
    <row r="213" ht="15.75" customHeight="1">
      <c r="A213" s="330">
        <v>45291.0</v>
      </c>
      <c r="B213" s="331">
        <v>100.0</v>
      </c>
      <c r="C213" s="346">
        <v>1.0</v>
      </c>
      <c r="D213" s="339">
        <v>40348.0</v>
      </c>
      <c r="E213" s="340"/>
      <c r="F213" s="347"/>
      <c r="G213" s="342"/>
      <c r="H213" s="75"/>
      <c r="I213" s="343"/>
    </row>
    <row r="214" ht="15.75" customHeight="1">
      <c r="A214" s="348" t="s">
        <v>168</v>
      </c>
      <c r="B214" s="349">
        <f>AVERAGE(B183:B213)</f>
        <v>99.44612903</v>
      </c>
      <c r="C214" s="350">
        <f t="shared" ref="C214:D214" si="7">SUM(C183:C213)</f>
        <v>31</v>
      </c>
      <c r="D214" s="351">
        <f t="shared" si="7"/>
        <v>1269231.5</v>
      </c>
      <c r="E214" s="352"/>
      <c r="F214" s="353">
        <f>SUM(F183:F213)</f>
        <v>4082.5</v>
      </c>
      <c r="G214" s="354"/>
      <c r="H214" s="355"/>
      <c r="I214" s="323"/>
    </row>
    <row r="215" ht="15.75" customHeight="1">
      <c r="B215" s="62"/>
      <c r="C215" s="62"/>
      <c r="D215" s="62"/>
      <c r="E215" s="62"/>
      <c r="F215" s="62"/>
      <c r="G215" s="62"/>
    </row>
    <row r="216" ht="15.75" customHeight="1">
      <c r="B216" s="62"/>
      <c r="C216" s="62"/>
      <c r="D216" s="62"/>
      <c r="E216" s="62"/>
      <c r="F216" s="62"/>
      <c r="G216" s="62"/>
    </row>
    <row r="217" ht="15.75" customHeight="1">
      <c r="B217" s="62"/>
      <c r="C217" s="62"/>
      <c r="D217" s="62"/>
      <c r="E217" s="62"/>
      <c r="F217" s="62"/>
      <c r="G217" s="62"/>
    </row>
    <row r="218" ht="15.75" customHeight="1">
      <c r="B218" s="62"/>
      <c r="C218" s="62"/>
      <c r="D218" s="62"/>
      <c r="E218" s="62"/>
      <c r="F218" s="62"/>
      <c r="G218" s="62"/>
    </row>
    <row r="219" ht="15.75" customHeight="1">
      <c r="B219" s="62"/>
      <c r="C219" s="62"/>
      <c r="D219" s="62"/>
      <c r="E219" s="62"/>
      <c r="F219" s="62"/>
      <c r="G219" s="62"/>
    </row>
    <row r="220" ht="15.75" customHeight="1">
      <c r="B220" s="62"/>
      <c r="C220" s="62"/>
      <c r="D220" s="62"/>
      <c r="E220" s="62"/>
      <c r="F220" s="62"/>
      <c r="G220" s="62"/>
    </row>
    <row r="221" ht="15.75" customHeight="1">
      <c r="B221" s="62"/>
      <c r="C221" s="62"/>
      <c r="D221" s="62"/>
      <c r="E221" s="62"/>
      <c r="F221" s="62"/>
      <c r="G221" s="62"/>
    </row>
    <row r="222" ht="15.75" customHeight="1">
      <c r="B222" s="62"/>
      <c r="C222" s="62"/>
      <c r="D222" s="62"/>
      <c r="E222" s="62"/>
      <c r="F222" s="62"/>
      <c r="G222" s="62"/>
    </row>
    <row r="223" ht="15.75" customHeight="1">
      <c r="B223" s="62"/>
      <c r="C223" s="62"/>
      <c r="D223" s="62"/>
      <c r="E223" s="62"/>
      <c r="F223" s="62"/>
      <c r="G223" s="62"/>
    </row>
    <row r="224" ht="15.75" customHeight="1">
      <c r="B224" s="62"/>
      <c r="C224" s="62"/>
      <c r="D224" s="62"/>
      <c r="E224" s="62"/>
      <c r="F224" s="62"/>
      <c r="G224" s="62"/>
    </row>
    <row r="225" ht="15.75" customHeight="1">
      <c r="B225" s="62"/>
      <c r="C225" s="62"/>
      <c r="D225" s="62"/>
      <c r="E225" s="62"/>
      <c r="F225" s="62"/>
      <c r="G225" s="62"/>
    </row>
    <row r="226" ht="15.75" customHeight="1">
      <c r="B226" s="62"/>
      <c r="C226" s="62"/>
      <c r="D226" s="62"/>
      <c r="E226" s="62"/>
      <c r="F226" s="62"/>
      <c r="G226" s="62"/>
    </row>
    <row r="227" ht="15.75" customHeight="1">
      <c r="B227" s="62"/>
      <c r="C227" s="62"/>
      <c r="D227" s="62"/>
      <c r="E227" s="62"/>
      <c r="F227" s="62"/>
      <c r="G227" s="62"/>
    </row>
    <row r="228" ht="15.75" customHeight="1">
      <c r="B228" s="62"/>
      <c r="C228" s="62"/>
      <c r="D228" s="62"/>
      <c r="E228" s="62"/>
      <c r="F228" s="62"/>
      <c r="G228" s="62"/>
    </row>
    <row r="229" ht="15.75" customHeight="1">
      <c r="B229" s="62"/>
      <c r="C229" s="62"/>
      <c r="D229" s="62"/>
      <c r="E229" s="62"/>
      <c r="F229" s="62"/>
      <c r="G229" s="62"/>
    </row>
    <row r="230" ht="15.75" customHeight="1">
      <c r="B230" s="62"/>
      <c r="C230" s="62"/>
      <c r="D230" s="62"/>
      <c r="E230" s="62"/>
      <c r="F230" s="62"/>
      <c r="G230" s="62"/>
    </row>
    <row r="231" ht="15.75" customHeight="1">
      <c r="B231" s="62"/>
      <c r="C231" s="62"/>
      <c r="D231" s="62"/>
      <c r="E231" s="62"/>
      <c r="F231" s="62"/>
      <c r="G231" s="62"/>
    </row>
    <row r="232" ht="15.75" customHeight="1">
      <c r="B232" s="62"/>
      <c r="C232" s="62"/>
      <c r="D232" s="62"/>
      <c r="E232" s="62"/>
      <c r="F232" s="62"/>
      <c r="G232" s="62"/>
    </row>
    <row r="233" ht="15.75" customHeight="1">
      <c r="B233" s="62"/>
      <c r="C233" s="62"/>
      <c r="D233" s="62"/>
      <c r="E233" s="62"/>
      <c r="F233" s="62"/>
      <c r="G233" s="62"/>
    </row>
    <row r="234" ht="15.75" customHeight="1">
      <c r="B234" s="62"/>
      <c r="C234" s="62"/>
      <c r="D234" s="62"/>
      <c r="E234" s="62"/>
      <c r="F234" s="62"/>
      <c r="G234" s="62"/>
    </row>
    <row r="235" ht="15.75" customHeight="1">
      <c r="B235" s="62"/>
      <c r="C235" s="62"/>
      <c r="D235" s="62"/>
      <c r="E235" s="62"/>
      <c r="F235" s="62"/>
      <c r="G235" s="62"/>
    </row>
    <row r="236" ht="15.75" customHeight="1">
      <c r="B236" s="62"/>
      <c r="C236" s="62"/>
      <c r="D236" s="62"/>
      <c r="E236" s="62"/>
      <c r="F236" s="62"/>
      <c r="G236" s="62"/>
    </row>
    <row r="237" ht="15.75" customHeight="1">
      <c r="B237" s="62"/>
      <c r="C237" s="62"/>
      <c r="D237" s="62"/>
      <c r="E237" s="62"/>
      <c r="F237" s="62"/>
      <c r="G237" s="62"/>
    </row>
    <row r="238" ht="15.75" customHeight="1">
      <c r="B238" s="62"/>
      <c r="C238" s="62"/>
      <c r="D238" s="62"/>
      <c r="E238" s="62"/>
      <c r="F238" s="62"/>
      <c r="G238" s="62"/>
    </row>
    <row r="239" ht="15.75" customHeight="1">
      <c r="B239" s="62"/>
      <c r="C239" s="62"/>
      <c r="D239" s="62"/>
      <c r="E239" s="62"/>
      <c r="F239" s="62"/>
      <c r="G239" s="62"/>
    </row>
    <row r="240" ht="15.75" customHeight="1">
      <c r="B240" s="62"/>
      <c r="C240" s="62"/>
      <c r="D240" s="62"/>
      <c r="E240" s="62"/>
      <c r="F240" s="62"/>
      <c r="G240" s="62"/>
    </row>
    <row r="241" ht="15.75" customHeight="1">
      <c r="B241" s="62"/>
      <c r="C241" s="62"/>
      <c r="D241" s="62"/>
      <c r="E241" s="62"/>
      <c r="F241" s="62"/>
      <c r="G241" s="62"/>
    </row>
    <row r="242" ht="15.75" customHeight="1">
      <c r="B242" s="62"/>
      <c r="C242" s="62"/>
      <c r="D242" s="62"/>
      <c r="E242" s="62"/>
      <c r="F242" s="62"/>
      <c r="G242" s="62"/>
    </row>
    <row r="243" ht="15.75" customHeight="1">
      <c r="B243" s="62"/>
      <c r="C243" s="62"/>
      <c r="D243" s="62"/>
      <c r="E243" s="62"/>
      <c r="F243" s="62"/>
      <c r="G243" s="62"/>
    </row>
    <row r="244" ht="15.75" customHeight="1">
      <c r="B244" s="62"/>
      <c r="C244" s="62"/>
      <c r="D244" s="62"/>
      <c r="E244" s="62"/>
      <c r="F244" s="62"/>
      <c r="G244" s="62"/>
    </row>
    <row r="245" ht="15.75" customHeight="1">
      <c r="B245" s="62"/>
      <c r="C245" s="62"/>
      <c r="D245" s="62"/>
      <c r="E245" s="62"/>
      <c r="F245" s="62"/>
      <c r="G245" s="62"/>
    </row>
    <row r="246" ht="15.75" customHeight="1">
      <c r="B246" s="62"/>
      <c r="C246" s="62"/>
      <c r="D246" s="62"/>
      <c r="E246" s="62"/>
      <c r="F246" s="62"/>
      <c r="G246" s="62"/>
    </row>
    <row r="247" ht="15.75" customHeight="1">
      <c r="B247" s="62"/>
      <c r="C247" s="62"/>
      <c r="D247" s="62"/>
      <c r="E247" s="62"/>
      <c r="F247" s="62"/>
      <c r="G247" s="62"/>
    </row>
    <row r="248" ht="15.75" customHeight="1">
      <c r="B248" s="62"/>
      <c r="C248" s="62"/>
      <c r="D248" s="62"/>
      <c r="E248" s="62"/>
      <c r="F248" s="62"/>
      <c r="G248" s="62"/>
    </row>
    <row r="249" ht="15.75" customHeight="1">
      <c r="B249" s="62"/>
      <c r="C249" s="62"/>
      <c r="D249" s="62"/>
      <c r="E249" s="62"/>
      <c r="F249" s="62"/>
      <c r="G249" s="62"/>
    </row>
    <row r="250" ht="15.75" customHeight="1">
      <c r="B250" s="62"/>
      <c r="C250" s="62"/>
      <c r="D250" s="62"/>
      <c r="E250" s="62"/>
      <c r="F250" s="62"/>
      <c r="G250" s="62"/>
    </row>
    <row r="251" ht="15.75" customHeight="1">
      <c r="B251" s="62"/>
      <c r="C251" s="62"/>
      <c r="D251" s="62"/>
      <c r="E251" s="62"/>
      <c r="F251" s="62"/>
      <c r="G251" s="62"/>
    </row>
    <row r="252" ht="15.75" customHeight="1">
      <c r="B252" s="62"/>
      <c r="C252" s="62"/>
      <c r="D252" s="62"/>
      <c r="E252" s="62"/>
      <c r="F252" s="62"/>
      <c r="G252" s="62"/>
    </row>
    <row r="253" ht="15.75" customHeight="1">
      <c r="B253" s="62"/>
      <c r="C253" s="62"/>
      <c r="D253" s="62"/>
      <c r="E253" s="62"/>
      <c r="F253" s="62"/>
      <c r="G253" s="62"/>
    </row>
    <row r="254" ht="15.75" customHeight="1">
      <c r="B254" s="62"/>
      <c r="C254" s="62"/>
      <c r="D254" s="62"/>
      <c r="E254" s="62"/>
      <c r="F254" s="62"/>
      <c r="G254" s="62"/>
    </row>
    <row r="255" ht="15.75" customHeight="1">
      <c r="B255" s="62"/>
      <c r="C255" s="62"/>
      <c r="D255" s="62"/>
      <c r="E255" s="62"/>
      <c r="F255" s="62"/>
      <c r="G255" s="62"/>
    </row>
    <row r="256" ht="15.75" customHeight="1">
      <c r="B256" s="62"/>
      <c r="C256" s="62"/>
      <c r="D256" s="62"/>
      <c r="E256" s="62"/>
      <c r="F256" s="62"/>
      <c r="G256" s="62"/>
    </row>
    <row r="257" ht="15.75" customHeight="1">
      <c r="B257" s="62"/>
      <c r="C257" s="62"/>
      <c r="D257" s="62"/>
      <c r="E257" s="62"/>
      <c r="F257" s="62"/>
      <c r="G257" s="62"/>
    </row>
    <row r="258" ht="15.75" customHeight="1">
      <c r="B258" s="62"/>
      <c r="C258" s="62"/>
      <c r="D258" s="62"/>
      <c r="E258" s="62"/>
      <c r="F258" s="62"/>
      <c r="G258" s="62"/>
    </row>
    <row r="259" ht="15.75" customHeight="1">
      <c r="B259" s="62"/>
      <c r="C259" s="62"/>
      <c r="D259" s="62"/>
      <c r="E259" s="62"/>
      <c r="F259" s="62"/>
      <c r="G259" s="62"/>
    </row>
    <row r="260" ht="15.75" customHeight="1">
      <c r="B260" s="62"/>
      <c r="C260" s="62"/>
      <c r="D260" s="62"/>
      <c r="E260" s="62"/>
      <c r="F260" s="62"/>
      <c r="G260" s="62"/>
    </row>
    <row r="261" ht="15.75" customHeight="1">
      <c r="B261" s="62"/>
      <c r="C261" s="62"/>
      <c r="D261" s="62"/>
      <c r="E261" s="62"/>
      <c r="F261" s="62"/>
      <c r="G261" s="62"/>
    </row>
    <row r="262" ht="15.75" customHeight="1">
      <c r="B262" s="62"/>
      <c r="C262" s="62"/>
      <c r="D262" s="62"/>
      <c r="E262" s="62"/>
      <c r="F262" s="62"/>
      <c r="G262" s="62"/>
    </row>
    <row r="263" ht="15.75" customHeight="1">
      <c r="B263" s="62"/>
      <c r="C263" s="62"/>
      <c r="D263" s="62"/>
      <c r="E263" s="62"/>
      <c r="F263" s="62"/>
      <c r="G263" s="62"/>
    </row>
    <row r="264" ht="15.75" customHeight="1">
      <c r="B264" s="62"/>
      <c r="C264" s="62"/>
      <c r="D264" s="62"/>
      <c r="E264" s="62"/>
      <c r="F264" s="62"/>
      <c r="G264" s="62"/>
    </row>
    <row r="265" ht="15.75" customHeight="1">
      <c r="B265" s="62"/>
      <c r="C265" s="62"/>
      <c r="D265" s="62"/>
      <c r="E265" s="62"/>
      <c r="F265" s="62"/>
      <c r="G265" s="62"/>
    </row>
    <row r="266" ht="15.75" customHeight="1">
      <c r="B266" s="62"/>
      <c r="C266" s="62"/>
      <c r="D266" s="62"/>
      <c r="E266" s="62"/>
      <c r="F266" s="62"/>
      <c r="G266" s="62"/>
    </row>
    <row r="267" ht="15.75" customHeight="1">
      <c r="B267" s="62"/>
      <c r="C267" s="62"/>
      <c r="D267" s="62"/>
      <c r="E267" s="62"/>
      <c r="F267" s="62"/>
      <c r="G267" s="62"/>
    </row>
    <row r="268" ht="15.75" customHeight="1">
      <c r="B268" s="62"/>
      <c r="C268" s="62"/>
      <c r="D268" s="62"/>
      <c r="E268" s="62"/>
      <c r="F268" s="62"/>
      <c r="G268" s="62"/>
    </row>
    <row r="269" ht="15.75" customHeight="1">
      <c r="B269" s="62"/>
      <c r="C269" s="62"/>
      <c r="D269" s="62"/>
      <c r="E269" s="62"/>
      <c r="F269" s="62"/>
      <c r="G269" s="62"/>
    </row>
    <row r="270" ht="15.75" customHeight="1">
      <c r="B270" s="62"/>
      <c r="C270" s="62"/>
      <c r="D270" s="62"/>
      <c r="E270" s="62"/>
      <c r="F270" s="62"/>
      <c r="G270" s="62"/>
    </row>
    <row r="271" ht="15.75" customHeight="1">
      <c r="B271" s="62"/>
      <c r="C271" s="62"/>
      <c r="D271" s="62"/>
      <c r="E271" s="62"/>
      <c r="F271" s="62"/>
      <c r="G271" s="62"/>
    </row>
    <row r="272" ht="15.75" customHeight="1">
      <c r="B272" s="62"/>
      <c r="C272" s="62"/>
      <c r="D272" s="62"/>
      <c r="E272" s="62"/>
      <c r="F272" s="62"/>
      <c r="G272" s="62"/>
    </row>
    <row r="273" ht="15.75" customHeight="1">
      <c r="B273" s="62"/>
      <c r="C273" s="62"/>
      <c r="D273" s="62"/>
      <c r="E273" s="62"/>
      <c r="F273" s="62"/>
      <c r="G273" s="62"/>
    </row>
    <row r="274" ht="15.75" customHeight="1">
      <c r="B274" s="62"/>
      <c r="C274" s="62"/>
      <c r="D274" s="62"/>
      <c r="E274" s="62"/>
      <c r="F274" s="62"/>
      <c r="G274" s="62"/>
    </row>
    <row r="275" ht="15.75" customHeight="1">
      <c r="B275" s="62"/>
      <c r="C275" s="62"/>
      <c r="D275" s="62"/>
      <c r="E275" s="62"/>
      <c r="F275" s="62"/>
      <c r="G275" s="62"/>
    </row>
    <row r="276" ht="15.75" customHeight="1">
      <c r="B276" s="62"/>
      <c r="C276" s="62"/>
      <c r="D276" s="62"/>
      <c r="E276" s="62"/>
      <c r="F276" s="62"/>
      <c r="G276" s="62"/>
    </row>
    <row r="277" ht="15.75" customHeight="1">
      <c r="B277" s="62"/>
      <c r="C277" s="62"/>
      <c r="D277" s="62"/>
      <c r="E277" s="62"/>
      <c r="F277" s="62"/>
      <c r="G277" s="62"/>
    </row>
    <row r="278" ht="15.75" customHeight="1">
      <c r="B278" s="62"/>
      <c r="C278" s="62"/>
      <c r="D278" s="62"/>
      <c r="E278" s="62"/>
      <c r="F278" s="62"/>
      <c r="G278" s="62"/>
    </row>
    <row r="279" ht="15.75" customHeight="1">
      <c r="B279" s="62"/>
      <c r="C279" s="62"/>
      <c r="D279" s="62"/>
      <c r="E279" s="62"/>
      <c r="F279" s="62"/>
      <c r="G279" s="62"/>
    </row>
    <row r="280" ht="15.75" customHeight="1">
      <c r="B280" s="62"/>
      <c r="C280" s="62"/>
      <c r="D280" s="62"/>
      <c r="E280" s="62"/>
      <c r="F280" s="62"/>
      <c r="G280" s="62"/>
    </row>
    <row r="281" ht="15.75" customHeight="1">
      <c r="B281" s="62"/>
      <c r="C281" s="62"/>
      <c r="D281" s="62"/>
      <c r="E281" s="62"/>
      <c r="F281" s="62"/>
      <c r="G281" s="62"/>
    </row>
    <row r="282" ht="15.75" customHeight="1">
      <c r="B282" s="62"/>
      <c r="C282" s="62"/>
      <c r="D282" s="62"/>
      <c r="E282" s="62"/>
      <c r="F282" s="62"/>
      <c r="G282" s="62"/>
    </row>
    <row r="283" ht="15.75" customHeight="1">
      <c r="B283" s="62"/>
      <c r="C283" s="62"/>
      <c r="D283" s="62"/>
      <c r="E283" s="62"/>
      <c r="F283" s="62"/>
      <c r="G283" s="62"/>
    </row>
    <row r="284" ht="15.75" customHeight="1">
      <c r="B284" s="62"/>
      <c r="C284" s="62"/>
      <c r="D284" s="62"/>
      <c r="E284" s="62"/>
      <c r="F284" s="62"/>
      <c r="G284" s="62"/>
    </row>
    <row r="285" ht="15.75" customHeight="1">
      <c r="B285" s="62"/>
      <c r="C285" s="62"/>
      <c r="D285" s="62"/>
      <c r="E285" s="62"/>
      <c r="F285" s="62"/>
      <c r="G285" s="62"/>
    </row>
    <row r="286" ht="15.75" customHeight="1">
      <c r="B286" s="62"/>
      <c r="C286" s="62"/>
      <c r="D286" s="62"/>
      <c r="E286" s="62"/>
      <c r="F286" s="62"/>
      <c r="G286" s="62"/>
    </row>
    <row r="287" ht="15.75" customHeight="1">
      <c r="B287" s="62"/>
      <c r="C287" s="62"/>
      <c r="D287" s="62"/>
      <c r="E287" s="62"/>
      <c r="F287" s="62"/>
      <c r="G287" s="62"/>
    </row>
    <row r="288" ht="15.75" customHeight="1">
      <c r="B288" s="62"/>
      <c r="C288" s="62"/>
      <c r="D288" s="62"/>
      <c r="E288" s="62"/>
      <c r="F288" s="62"/>
      <c r="G288" s="62"/>
    </row>
    <row r="289" ht="15.75" customHeight="1">
      <c r="B289" s="62"/>
      <c r="C289" s="62"/>
      <c r="D289" s="62"/>
      <c r="E289" s="62"/>
      <c r="F289" s="62"/>
      <c r="G289" s="62"/>
    </row>
    <row r="290" ht="15.75" customHeight="1">
      <c r="B290" s="62"/>
      <c r="C290" s="62"/>
      <c r="D290" s="62"/>
      <c r="E290" s="62"/>
      <c r="F290" s="62"/>
      <c r="G290" s="62"/>
    </row>
    <row r="291" ht="15.75" customHeight="1">
      <c r="B291" s="62"/>
      <c r="C291" s="62"/>
      <c r="D291" s="62"/>
      <c r="E291" s="62"/>
      <c r="F291" s="62"/>
      <c r="G291" s="62"/>
    </row>
    <row r="292" ht="15.75" customHeight="1">
      <c r="B292" s="62"/>
      <c r="C292" s="62"/>
      <c r="D292" s="62"/>
      <c r="E292" s="62"/>
      <c r="F292" s="62"/>
      <c r="G292" s="62"/>
    </row>
    <row r="293" ht="15.75" customHeight="1">
      <c r="B293" s="62"/>
      <c r="C293" s="62"/>
      <c r="D293" s="62"/>
      <c r="E293" s="62"/>
      <c r="F293" s="62"/>
      <c r="G293" s="62"/>
    </row>
    <row r="294" ht="15.75" customHeight="1">
      <c r="B294" s="62"/>
      <c r="C294" s="62"/>
      <c r="D294" s="62"/>
      <c r="E294" s="62"/>
      <c r="F294" s="62"/>
      <c r="G294" s="62"/>
    </row>
    <row r="295" ht="15.75" customHeight="1">
      <c r="B295" s="62"/>
      <c r="C295" s="62"/>
      <c r="D295" s="62"/>
      <c r="E295" s="62"/>
      <c r="F295" s="62"/>
      <c r="G295" s="62"/>
    </row>
    <row r="296" ht="15.75" customHeight="1">
      <c r="B296" s="62"/>
      <c r="C296" s="62"/>
      <c r="D296" s="62"/>
      <c r="E296" s="62"/>
      <c r="F296" s="62"/>
      <c r="G296" s="62"/>
    </row>
    <row r="297" ht="15.75" customHeight="1">
      <c r="B297" s="62"/>
      <c r="C297" s="62"/>
      <c r="D297" s="62"/>
      <c r="E297" s="62"/>
      <c r="F297" s="62"/>
      <c r="G297" s="62"/>
    </row>
    <row r="298" ht="15.75" customHeight="1">
      <c r="B298" s="62"/>
      <c r="C298" s="62"/>
      <c r="D298" s="62"/>
      <c r="E298" s="62"/>
      <c r="F298" s="62"/>
      <c r="G298" s="62"/>
    </row>
    <row r="299" ht="15.75" customHeight="1">
      <c r="B299" s="62"/>
      <c r="C299" s="62"/>
      <c r="D299" s="62"/>
      <c r="E299" s="62"/>
      <c r="F299" s="62"/>
      <c r="G299" s="62"/>
    </row>
    <row r="300" ht="15.75" customHeight="1">
      <c r="B300" s="62"/>
      <c r="C300" s="62"/>
      <c r="D300" s="62"/>
      <c r="E300" s="62"/>
      <c r="F300" s="62"/>
      <c r="G300" s="62"/>
    </row>
    <row r="301" ht="15.75" customHeight="1">
      <c r="B301" s="62"/>
      <c r="C301" s="62"/>
      <c r="D301" s="62"/>
      <c r="E301" s="62"/>
      <c r="F301" s="62"/>
      <c r="G301" s="62"/>
    </row>
    <row r="302" ht="15.75" customHeight="1">
      <c r="B302" s="62"/>
      <c r="C302" s="62"/>
      <c r="D302" s="62"/>
      <c r="E302" s="62"/>
      <c r="F302" s="62"/>
      <c r="G302" s="62"/>
    </row>
    <row r="303" ht="15.75" customHeight="1">
      <c r="B303" s="62"/>
      <c r="C303" s="62"/>
      <c r="D303" s="62"/>
      <c r="E303" s="62"/>
      <c r="F303" s="62"/>
      <c r="G303" s="62"/>
    </row>
    <row r="304" ht="15.75" customHeight="1">
      <c r="B304" s="62"/>
      <c r="C304" s="62"/>
      <c r="D304" s="62"/>
      <c r="E304" s="62"/>
      <c r="F304" s="62"/>
      <c r="G304" s="62"/>
    </row>
    <row r="305" ht="15.75" customHeight="1">
      <c r="B305" s="62"/>
      <c r="C305" s="62"/>
      <c r="D305" s="62"/>
      <c r="E305" s="62"/>
      <c r="F305" s="62"/>
      <c r="G305" s="62"/>
    </row>
    <row r="306" ht="15.75" customHeight="1">
      <c r="B306" s="62"/>
      <c r="C306" s="62"/>
      <c r="D306" s="62"/>
      <c r="E306" s="62"/>
      <c r="F306" s="62"/>
      <c r="G306" s="62"/>
    </row>
    <row r="307" ht="15.75" customHeight="1">
      <c r="B307" s="62"/>
      <c r="C307" s="62"/>
      <c r="D307" s="62"/>
      <c r="E307" s="62"/>
      <c r="F307" s="62"/>
      <c r="G307" s="62"/>
    </row>
    <row r="308" ht="15.75" customHeight="1">
      <c r="B308" s="62"/>
      <c r="C308" s="62"/>
      <c r="D308" s="62"/>
      <c r="E308" s="62"/>
      <c r="F308" s="62"/>
      <c r="G308" s="62"/>
    </row>
    <row r="309" ht="15.75" customHeight="1">
      <c r="B309" s="62"/>
      <c r="C309" s="62"/>
      <c r="D309" s="62"/>
      <c r="E309" s="62"/>
      <c r="F309" s="62"/>
      <c r="G309" s="62"/>
    </row>
    <row r="310" ht="15.75" customHeight="1">
      <c r="B310" s="62"/>
      <c r="C310" s="62"/>
      <c r="D310" s="62"/>
      <c r="E310" s="62"/>
      <c r="F310" s="62"/>
      <c r="G310" s="62"/>
    </row>
    <row r="311" ht="15.75" customHeight="1">
      <c r="B311" s="62"/>
      <c r="C311" s="62"/>
      <c r="D311" s="62"/>
      <c r="E311" s="62"/>
      <c r="F311" s="62"/>
      <c r="G311" s="62"/>
    </row>
    <row r="312" ht="15.75" customHeight="1">
      <c r="B312" s="62"/>
      <c r="C312" s="62"/>
      <c r="D312" s="62"/>
      <c r="E312" s="62"/>
      <c r="F312" s="62"/>
      <c r="G312" s="62"/>
    </row>
    <row r="313" ht="15.75" customHeight="1">
      <c r="B313" s="62"/>
      <c r="C313" s="62"/>
      <c r="D313" s="62"/>
      <c r="E313" s="62"/>
      <c r="F313" s="62"/>
      <c r="G313" s="62"/>
    </row>
    <row r="314" ht="15.75" customHeight="1">
      <c r="B314" s="62"/>
      <c r="C314" s="62"/>
      <c r="D314" s="62"/>
      <c r="E314" s="62"/>
      <c r="F314" s="62"/>
      <c r="G314" s="62"/>
    </row>
    <row r="315" ht="15.75" customHeight="1">
      <c r="B315" s="62"/>
      <c r="C315" s="62"/>
      <c r="D315" s="62"/>
      <c r="E315" s="62"/>
      <c r="F315" s="62"/>
      <c r="G315" s="62"/>
    </row>
    <row r="316" ht="15.75" customHeight="1">
      <c r="B316" s="62"/>
      <c r="C316" s="62"/>
      <c r="D316" s="62"/>
      <c r="E316" s="62"/>
      <c r="F316" s="62"/>
      <c r="G316" s="62"/>
    </row>
    <row r="317" ht="15.75" customHeight="1">
      <c r="B317" s="62"/>
      <c r="C317" s="62"/>
      <c r="D317" s="62"/>
      <c r="E317" s="62"/>
      <c r="F317" s="62"/>
      <c r="G317" s="62"/>
    </row>
    <row r="318" ht="15.75" customHeight="1">
      <c r="B318" s="62"/>
      <c r="C318" s="62"/>
      <c r="D318" s="62"/>
      <c r="E318" s="62"/>
      <c r="F318" s="62"/>
      <c r="G318" s="62"/>
    </row>
    <row r="319" ht="15.75" customHeight="1">
      <c r="B319" s="62"/>
      <c r="C319" s="62"/>
      <c r="D319" s="62"/>
      <c r="E319" s="62"/>
      <c r="F319" s="62"/>
      <c r="G319" s="62"/>
    </row>
    <row r="320" ht="15.75" customHeight="1">
      <c r="B320" s="62"/>
      <c r="C320" s="62"/>
      <c r="D320" s="62"/>
      <c r="E320" s="62"/>
      <c r="F320" s="62"/>
      <c r="G320" s="62"/>
    </row>
    <row r="321" ht="15.75" customHeight="1">
      <c r="B321" s="62"/>
      <c r="C321" s="62"/>
      <c r="D321" s="62"/>
      <c r="E321" s="62"/>
      <c r="F321" s="62"/>
      <c r="G321" s="62"/>
    </row>
    <row r="322" ht="15.75" customHeight="1">
      <c r="B322" s="62"/>
      <c r="C322" s="62"/>
      <c r="D322" s="62"/>
      <c r="E322" s="62"/>
      <c r="F322" s="62"/>
      <c r="G322" s="62"/>
    </row>
    <row r="323" ht="15.75" customHeight="1">
      <c r="B323" s="62"/>
      <c r="C323" s="62"/>
      <c r="D323" s="62"/>
      <c r="E323" s="62"/>
      <c r="F323" s="62"/>
      <c r="G323" s="62"/>
    </row>
    <row r="324" ht="15.75" customHeight="1">
      <c r="B324" s="62"/>
      <c r="C324" s="62"/>
      <c r="D324" s="62"/>
      <c r="E324" s="62"/>
      <c r="F324" s="62"/>
      <c r="G324" s="62"/>
    </row>
    <row r="325" ht="15.75" customHeight="1">
      <c r="B325" s="62"/>
      <c r="C325" s="62"/>
      <c r="D325" s="62"/>
      <c r="E325" s="62"/>
      <c r="F325" s="62"/>
      <c r="G325" s="62"/>
    </row>
    <row r="326" ht="15.75" customHeight="1">
      <c r="B326" s="62"/>
      <c r="C326" s="62"/>
      <c r="D326" s="62"/>
      <c r="E326" s="62"/>
      <c r="F326" s="62"/>
      <c r="G326" s="62"/>
    </row>
    <row r="327" ht="15.75" customHeight="1">
      <c r="B327" s="62"/>
      <c r="C327" s="62"/>
      <c r="D327" s="62"/>
      <c r="E327" s="62"/>
      <c r="F327" s="62"/>
      <c r="G327" s="62"/>
    </row>
    <row r="328" ht="15.75" customHeight="1">
      <c r="B328" s="62"/>
      <c r="C328" s="62"/>
      <c r="D328" s="62"/>
      <c r="E328" s="62"/>
      <c r="F328" s="62"/>
      <c r="G328" s="62"/>
    </row>
    <row r="329" ht="15.75" customHeight="1">
      <c r="B329" s="62"/>
      <c r="C329" s="62"/>
      <c r="D329" s="62"/>
      <c r="E329" s="62"/>
      <c r="F329" s="62"/>
      <c r="G329" s="62"/>
    </row>
    <row r="330" ht="15.75" customHeight="1">
      <c r="B330" s="62"/>
      <c r="C330" s="62"/>
      <c r="D330" s="62"/>
      <c r="E330" s="62"/>
      <c r="F330" s="62"/>
      <c r="G330" s="62"/>
    </row>
    <row r="331" ht="15.75" customHeight="1">
      <c r="B331" s="62"/>
      <c r="C331" s="62"/>
      <c r="D331" s="62"/>
      <c r="E331" s="62"/>
      <c r="F331" s="62"/>
      <c r="G331" s="62"/>
    </row>
    <row r="332" ht="15.75" customHeight="1">
      <c r="B332" s="62"/>
      <c r="C332" s="62"/>
      <c r="D332" s="62"/>
      <c r="E332" s="62"/>
      <c r="F332" s="62"/>
      <c r="G332" s="62"/>
    </row>
    <row r="333" ht="15.75" customHeight="1">
      <c r="B333" s="62"/>
      <c r="C333" s="62"/>
      <c r="D333" s="62"/>
      <c r="E333" s="62"/>
      <c r="F333" s="62"/>
      <c r="G333" s="62"/>
    </row>
    <row r="334" ht="15.75" customHeight="1">
      <c r="B334" s="62"/>
      <c r="C334" s="62"/>
      <c r="D334" s="62"/>
      <c r="E334" s="62"/>
      <c r="F334" s="62"/>
      <c r="G334" s="62"/>
    </row>
    <row r="335" ht="15.75" customHeight="1">
      <c r="B335" s="62"/>
      <c r="C335" s="62"/>
      <c r="D335" s="62"/>
      <c r="E335" s="62"/>
      <c r="F335" s="62"/>
      <c r="G335" s="62"/>
    </row>
    <row r="336" ht="15.75" customHeight="1">
      <c r="B336" s="62"/>
      <c r="C336" s="62"/>
      <c r="D336" s="62"/>
      <c r="E336" s="62"/>
      <c r="F336" s="62"/>
      <c r="G336" s="62"/>
    </row>
    <row r="337" ht="15.75" customHeight="1">
      <c r="B337" s="62"/>
      <c r="C337" s="62"/>
      <c r="D337" s="62"/>
      <c r="E337" s="62"/>
      <c r="F337" s="62"/>
      <c r="G337" s="62"/>
    </row>
    <row r="338" ht="15.75" customHeight="1">
      <c r="B338" s="62"/>
      <c r="C338" s="62"/>
      <c r="D338" s="62"/>
      <c r="E338" s="62"/>
      <c r="F338" s="62"/>
      <c r="G338" s="62"/>
    </row>
    <row r="339" ht="15.75" customHeight="1">
      <c r="B339" s="62"/>
      <c r="C339" s="62"/>
      <c r="D339" s="62"/>
      <c r="E339" s="62"/>
      <c r="F339" s="62"/>
      <c r="G339" s="62"/>
    </row>
    <row r="340" ht="15.75" customHeight="1">
      <c r="B340" s="62"/>
      <c r="C340" s="62"/>
      <c r="D340" s="62"/>
      <c r="E340" s="62"/>
      <c r="F340" s="62"/>
      <c r="G340" s="62"/>
    </row>
    <row r="341" ht="15.75" customHeight="1">
      <c r="B341" s="62"/>
      <c r="C341" s="62"/>
      <c r="D341" s="62"/>
      <c r="E341" s="62"/>
      <c r="F341" s="62"/>
      <c r="G341" s="62"/>
    </row>
    <row r="342" ht="15.75" customHeight="1">
      <c r="B342" s="62"/>
      <c r="C342" s="62"/>
      <c r="D342" s="62"/>
      <c r="E342" s="62"/>
      <c r="F342" s="62"/>
      <c r="G342" s="62"/>
    </row>
    <row r="343" ht="15.75" customHeight="1">
      <c r="B343" s="62"/>
      <c r="C343" s="62"/>
      <c r="D343" s="62"/>
      <c r="E343" s="62"/>
      <c r="F343" s="62"/>
      <c r="G343" s="62"/>
    </row>
    <row r="344" ht="15.75" customHeight="1">
      <c r="B344" s="62"/>
      <c r="C344" s="62"/>
      <c r="D344" s="62"/>
      <c r="E344" s="62"/>
      <c r="F344" s="62"/>
      <c r="G344" s="62"/>
    </row>
    <row r="345" ht="15.75" customHeight="1">
      <c r="B345" s="62"/>
      <c r="C345" s="62"/>
      <c r="D345" s="62"/>
      <c r="E345" s="62"/>
      <c r="F345" s="62"/>
      <c r="G345" s="62"/>
    </row>
    <row r="346" ht="15.75" customHeight="1">
      <c r="B346" s="62"/>
      <c r="C346" s="62"/>
      <c r="D346" s="62"/>
      <c r="E346" s="62"/>
      <c r="F346" s="62"/>
      <c r="G346" s="62"/>
    </row>
    <row r="347" ht="15.75" customHeight="1">
      <c r="B347" s="62"/>
      <c r="C347" s="62"/>
      <c r="D347" s="62"/>
      <c r="E347" s="62"/>
      <c r="F347" s="62"/>
      <c r="G347" s="62"/>
    </row>
    <row r="348" ht="15.75" customHeight="1">
      <c r="B348" s="62"/>
      <c r="C348" s="62"/>
      <c r="D348" s="62"/>
      <c r="E348" s="62"/>
      <c r="F348" s="62"/>
      <c r="G348" s="62"/>
    </row>
    <row r="349" ht="15.75" customHeight="1">
      <c r="B349" s="62"/>
      <c r="C349" s="62"/>
      <c r="D349" s="62"/>
      <c r="E349" s="62"/>
      <c r="F349" s="62"/>
      <c r="G349" s="62"/>
    </row>
    <row r="350" ht="15.75" customHeight="1">
      <c r="B350" s="62"/>
      <c r="C350" s="62"/>
      <c r="D350" s="62"/>
      <c r="E350" s="62"/>
      <c r="F350" s="62"/>
      <c r="G350" s="62"/>
    </row>
    <row r="351" ht="15.75" customHeight="1">
      <c r="B351" s="62"/>
      <c r="C351" s="62"/>
      <c r="D351" s="62"/>
      <c r="E351" s="62"/>
      <c r="F351" s="62"/>
      <c r="G351" s="62"/>
    </row>
    <row r="352" ht="15.75" customHeight="1">
      <c r="B352" s="62"/>
      <c r="C352" s="62"/>
      <c r="D352" s="62"/>
      <c r="E352" s="62"/>
      <c r="F352" s="62"/>
      <c r="G352" s="62"/>
    </row>
    <row r="353" ht="15.75" customHeight="1">
      <c r="B353" s="62"/>
      <c r="C353" s="62"/>
      <c r="D353" s="62"/>
      <c r="E353" s="62"/>
      <c r="F353" s="62"/>
      <c r="G353" s="62"/>
    </row>
    <row r="354" ht="15.75" customHeight="1">
      <c r="B354" s="62"/>
      <c r="C354" s="62"/>
      <c r="D354" s="62"/>
      <c r="E354" s="62"/>
      <c r="F354" s="62"/>
      <c r="G354" s="62"/>
    </row>
    <row r="355" ht="15.75" customHeight="1">
      <c r="B355" s="62"/>
      <c r="C355" s="62"/>
      <c r="D355" s="62"/>
      <c r="E355" s="62"/>
      <c r="F355" s="62"/>
      <c r="G355" s="62"/>
    </row>
    <row r="356" ht="15.75" customHeight="1">
      <c r="B356" s="62"/>
      <c r="C356" s="62"/>
      <c r="D356" s="62"/>
      <c r="E356" s="62"/>
      <c r="F356" s="62"/>
      <c r="G356" s="62"/>
    </row>
    <row r="357" ht="15.75" customHeight="1">
      <c r="B357" s="62"/>
      <c r="C357" s="62"/>
      <c r="D357" s="62"/>
      <c r="E357" s="62"/>
      <c r="F357" s="62"/>
      <c r="G357" s="62"/>
    </row>
    <row r="358" ht="15.75" customHeight="1">
      <c r="B358" s="62"/>
      <c r="C358" s="62"/>
      <c r="D358" s="62"/>
      <c r="E358" s="62"/>
      <c r="F358" s="62"/>
      <c r="G358" s="62"/>
    </row>
    <row r="359" ht="15.75" customHeight="1">
      <c r="B359" s="62"/>
      <c r="C359" s="62"/>
      <c r="D359" s="62"/>
      <c r="E359" s="62"/>
      <c r="F359" s="62"/>
      <c r="G359" s="62"/>
    </row>
    <row r="360" ht="15.75" customHeight="1">
      <c r="B360" s="62"/>
      <c r="C360" s="62"/>
      <c r="D360" s="62"/>
      <c r="E360" s="62"/>
      <c r="F360" s="62"/>
      <c r="G360" s="62"/>
    </row>
    <row r="361" ht="15.75" customHeight="1">
      <c r="B361" s="62"/>
      <c r="C361" s="62"/>
      <c r="D361" s="62"/>
      <c r="E361" s="62"/>
      <c r="F361" s="62"/>
      <c r="G361" s="62"/>
    </row>
    <row r="362" ht="15.75" customHeight="1">
      <c r="B362" s="62"/>
      <c r="C362" s="62"/>
      <c r="D362" s="62"/>
      <c r="E362" s="62"/>
      <c r="F362" s="62"/>
      <c r="G362" s="62"/>
    </row>
    <row r="363" ht="15.75" customHeight="1">
      <c r="B363" s="62"/>
      <c r="C363" s="62"/>
      <c r="D363" s="62"/>
      <c r="E363" s="62"/>
      <c r="F363" s="62"/>
      <c r="G363" s="62"/>
    </row>
    <row r="364" ht="15.75" customHeight="1">
      <c r="B364" s="62"/>
      <c r="C364" s="62"/>
      <c r="D364" s="62"/>
      <c r="E364" s="62"/>
      <c r="F364" s="62"/>
      <c r="G364" s="62"/>
    </row>
    <row r="365" ht="15.75" customHeight="1">
      <c r="B365" s="62"/>
      <c r="C365" s="62"/>
      <c r="D365" s="62"/>
      <c r="E365" s="62"/>
      <c r="F365" s="62"/>
      <c r="G365" s="62"/>
    </row>
    <row r="366" ht="15.75" customHeight="1">
      <c r="B366" s="62"/>
      <c r="C366" s="62"/>
      <c r="D366" s="62"/>
      <c r="E366" s="62"/>
      <c r="F366" s="62"/>
      <c r="G366" s="62"/>
    </row>
    <row r="367" ht="15.75" customHeight="1">
      <c r="B367" s="62"/>
      <c r="C367" s="62"/>
      <c r="D367" s="62"/>
      <c r="E367" s="62"/>
      <c r="F367" s="62"/>
      <c r="G367" s="62"/>
    </row>
    <row r="368" ht="15.75" customHeight="1">
      <c r="B368" s="62"/>
      <c r="C368" s="62"/>
      <c r="D368" s="62"/>
      <c r="E368" s="62"/>
      <c r="F368" s="62"/>
      <c r="G368" s="62"/>
    </row>
    <row r="369" ht="15.75" customHeight="1">
      <c r="B369" s="62"/>
      <c r="C369" s="62"/>
      <c r="D369" s="62"/>
      <c r="E369" s="62"/>
      <c r="F369" s="62"/>
      <c r="G369" s="62"/>
    </row>
    <row r="370" ht="15.75" customHeight="1">
      <c r="B370" s="62"/>
      <c r="C370" s="62"/>
      <c r="D370" s="62"/>
      <c r="E370" s="62"/>
      <c r="F370" s="62"/>
      <c r="G370" s="62"/>
    </row>
    <row r="371" ht="15.75" customHeight="1">
      <c r="B371" s="62"/>
      <c r="C371" s="62"/>
      <c r="D371" s="62"/>
      <c r="E371" s="62"/>
      <c r="F371" s="62"/>
      <c r="G371" s="62"/>
    </row>
    <row r="372" ht="15.75" customHeight="1">
      <c r="B372" s="62"/>
      <c r="C372" s="62"/>
      <c r="D372" s="62"/>
      <c r="E372" s="62"/>
      <c r="F372" s="62"/>
      <c r="G372" s="62"/>
    </row>
    <row r="373" ht="15.75" customHeight="1">
      <c r="B373" s="62"/>
      <c r="C373" s="62"/>
      <c r="D373" s="62"/>
      <c r="E373" s="62"/>
      <c r="F373" s="62"/>
      <c r="G373" s="62"/>
    </row>
    <row r="374" ht="15.75" customHeight="1">
      <c r="B374" s="62"/>
      <c r="C374" s="62"/>
      <c r="D374" s="62"/>
      <c r="E374" s="62"/>
      <c r="F374" s="62"/>
      <c r="G374" s="62"/>
    </row>
    <row r="375" ht="15.75" customHeight="1">
      <c r="B375" s="62"/>
      <c r="C375" s="62"/>
      <c r="D375" s="62"/>
      <c r="E375" s="62"/>
      <c r="F375" s="62"/>
      <c r="G375" s="62"/>
    </row>
    <row r="376" ht="15.75" customHeight="1">
      <c r="B376" s="62"/>
      <c r="C376" s="62"/>
      <c r="D376" s="62"/>
      <c r="E376" s="62"/>
      <c r="F376" s="62"/>
      <c r="G376" s="62"/>
    </row>
    <row r="377" ht="15.75" customHeight="1">
      <c r="B377" s="62"/>
      <c r="C377" s="62"/>
      <c r="D377" s="62"/>
      <c r="E377" s="62"/>
      <c r="F377" s="62"/>
      <c r="G377" s="62"/>
    </row>
    <row r="378" ht="15.75" customHeight="1">
      <c r="B378" s="62"/>
      <c r="C378" s="62"/>
      <c r="D378" s="62"/>
      <c r="E378" s="62"/>
      <c r="F378" s="62"/>
      <c r="G378" s="62"/>
    </row>
    <row r="379" ht="15.75" customHeight="1">
      <c r="B379" s="62"/>
      <c r="C379" s="62"/>
      <c r="D379" s="62"/>
      <c r="E379" s="62"/>
      <c r="F379" s="62"/>
      <c r="G379" s="62"/>
    </row>
    <row r="380" ht="15.75" customHeight="1">
      <c r="B380" s="62"/>
      <c r="C380" s="62"/>
      <c r="D380" s="62"/>
      <c r="E380" s="62"/>
      <c r="F380" s="62"/>
      <c r="G380" s="62"/>
    </row>
    <row r="381" ht="15.75" customHeight="1">
      <c r="B381" s="62"/>
      <c r="C381" s="62"/>
      <c r="D381" s="62"/>
      <c r="E381" s="62"/>
      <c r="F381" s="62"/>
      <c r="G381" s="62"/>
    </row>
    <row r="382" ht="15.75" customHeight="1">
      <c r="B382" s="62"/>
      <c r="C382" s="62"/>
      <c r="D382" s="62"/>
      <c r="E382" s="62"/>
      <c r="F382" s="62"/>
      <c r="G382" s="62"/>
    </row>
    <row r="383" ht="15.75" customHeight="1">
      <c r="B383" s="62"/>
      <c r="C383" s="62"/>
      <c r="D383" s="62"/>
      <c r="E383" s="62"/>
      <c r="F383" s="62"/>
      <c r="G383" s="62"/>
    </row>
    <row r="384" ht="15.75" customHeight="1">
      <c r="B384" s="62"/>
      <c r="C384" s="62"/>
      <c r="D384" s="62"/>
      <c r="E384" s="62"/>
      <c r="F384" s="62"/>
      <c r="G384" s="62"/>
    </row>
    <row r="385" ht="15.75" customHeight="1">
      <c r="B385" s="62"/>
      <c r="C385" s="62"/>
      <c r="D385" s="62"/>
      <c r="E385" s="62"/>
      <c r="F385" s="62"/>
      <c r="G385" s="62"/>
    </row>
    <row r="386" ht="15.75" customHeight="1">
      <c r="B386" s="62"/>
      <c r="C386" s="62"/>
      <c r="D386" s="62"/>
      <c r="E386" s="62"/>
      <c r="F386" s="62"/>
      <c r="G386" s="62"/>
    </row>
    <row r="387" ht="15.75" customHeight="1">
      <c r="B387" s="62"/>
      <c r="C387" s="62"/>
      <c r="D387" s="62"/>
      <c r="E387" s="62"/>
      <c r="F387" s="62"/>
      <c r="G387" s="62"/>
    </row>
    <row r="388" ht="15.75" customHeight="1">
      <c r="B388" s="62"/>
      <c r="C388" s="62"/>
      <c r="D388" s="62"/>
      <c r="E388" s="62"/>
      <c r="F388" s="62"/>
      <c r="G388" s="62"/>
    </row>
    <row r="389" ht="15.75" customHeight="1">
      <c r="B389" s="62"/>
      <c r="C389" s="62"/>
      <c r="D389" s="62"/>
      <c r="E389" s="62"/>
      <c r="F389" s="62"/>
      <c r="G389" s="62"/>
    </row>
    <row r="390" ht="15.75" customHeight="1">
      <c r="B390" s="62"/>
      <c r="C390" s="62"/>
      <c r="D390" s="62"/>
      <c r="E390" s="62"/>
      <c r="F390" s="62"/>
      <c r="G390" s="62"/>
    </row>
    <row r="391" ht="15.75" customHeight="1">
      <c r="B391" s="62"/>
      <c r="C391" s="62"/>
      <c r="D391" s="62"/>
      <c r="E391" s="62"/>
      <c r="F391" s="62"/>
      <c r="G391" s="62"/>
    </row>
    <row r="392" ht="15.75" customHeight="1">
      <c r="B392" s="62"/>
      <c r="C392" s="62"/>
      <c r="D392" s="62"/>
      <c r="E392" s="62"/>
      <c r="F392" s="62"/>
      <c r="G392" s="62"/>
    </row>
    <row r="393" ht="15.75" customHeight="1">
      <c r="B393" s="62"/>
      <c r="C393" s="62"/>
      <c r="D393" s="62"/>
      <c r="E393" s="62"/>
      <c r="F393" s="62"/>
      <c r="G393" s="62"/>
    </row>
    <row r="394" ht="15.75" customHeight="1">
      <c r="B394" s="62"/>
      <c r="C394" s="62"/>
      <c r="D394" s="62"/>
      <c r="E394" s="62"/>
      <c r="F394" s="62"/>
      <c r="G394" s="62"/>
    </row>
    <row r="395" ht="15.75" customHeight="1">
      <c r="B395" s="62"/>
      <c r="C395" s="62"/>
      <c r="D395" s="62"/>
      <c r="E395" s="62"/>
      <c r="F395" s="62"/>
      <c r="G395" s="62"/>
    </row>
    <row r="396" ht="15.75" customHeight="1">
      <c r="B396" s="62"/>
      <c r="C396" s="62"/>
      <c r="D396" s="62"/>
      <c r="E396" s="62"/>
      <c r="F396" s="62"/>
      <c r="G396" s="62"/>
    </row>
    <row r="397" ht="15.75" customHeight="1">
      <c r="B397" s="62"/>
      <c r="C397" s="62"/>
      <c r="D397" s="62"/>
      <c r="E397" s="62"/>
      <c r="F397" s="62"/>
      <c r="G397" s="62"/>
    </row>
    <row r="398" ht="15.75" customHeight="1">
      <c r="B398" s="62"/>
      <c r="C398" s="62"/>
      <c r="D398" s="62"/>
      <c r="E398" s="62"/>
      <c r="F398" s="62"/>
      <c r="G398" s="62"/>
    </row>
    <row r="399" ht="15.75" customHeight="1">
      <c r="B399" s="62"/>
      <c r="C399" s="62"/>
      <c r="D399" s="62"/>
      <c r="E399" s="62"/>
      <c r="F399" s="62"/>
      <c r="G399" s="62"/>
    </row>
    <row r="400" ht="15.75" customHeight="1">
      <c r="B400" s="62"/>
      <c r="C400" s="62"/>
      <c r="D400" s="62"/>
      <c r="E400" s="62"/>
      <c r="F400" s="62"/>
      <c r="G400" s="62"/>
    </row>
    <row r="401" ht="15.75" customHeight="1">
      <c r="B401" s="62"/>
      <c r="C401" s="62"/>
      <c r="D401" s="62"/>
      <c r="E401" s="62"/>
      <c r="F401" s="62"/>
      <c r="G401" s="62"/>
    </row>
    <row r="402" ht="15.75" customHeight="1">
      <c r="B402" s="62"/>
      <c r="C402" s="62"/>
      <c r="D402" s="62"/>
      <c r="E402" s="62"/>
      <c r="F402" s="62"/>
      <c r="G402" s="62"/>
    </row>
    <row r="403" ht="15.75" customHeight="1">
      <c r="B403" s="62"/>
      <c r="C403" s="62"/>
      <c r="D403" s="62"/>
      <c r="E403" s="62"/>
      <c r="F403" s="62"/>
      <c r="G403" s="62"/>
    </row>
    <row r="404" ht="15.75" customHeight="1">
      <c r="B404" s="62"/>
      <c r="C404" s="62"/>
      <c r="D404" s="62"/>
      <c r="E404" s="62"/>
      <c r="F404" s="62"/>
      <c r="G404" s="62"/>
    </row>
    <row r="405" ht="15.75" customHeight="1">
      <c r="B405" s="62"/>
      <c r="C405" s="62"/>
      <c r="D405" s="62"/>
      <c r="E405" s="62"/>
      <c r="F405" s="62"/>
      <c r="G405" s="62"/>
    </row>
    <row r="406" ht="15.75" customHeight="1">
      <c r="B406" s="62"/>
      <c r="C406" s="62"/>
      <c r="D406" s="62"/>
      <c r="E406" s="62"/>
      <c r="F406" s="62"/>
      <c r="G406" s="62"/>
    </row>
    <row r="407" ht="15.75" customHeight="1">
      <c r="B407" s="62"/>
      <c r="C407" s="62"/>
      <c r="D407" s="62"/>
      <c r="E407" s="62"/>
      <c r="F407" s="62"/>
      <c r="G407" s="62"/>
    </row>
    <row r="408" ht="15.75" customHeight="1">
      <c r="B408" s="62"/>
      <c r="C408" s="62"/>
      <c r="D408" s="62"/>
      <c r="E408" s="62"/>
      <c r="F408" s="62"/>
      <c r="G408" s="62"/>
    </row>
    <row r="409" ht="15.75" customHeight="1">
      <c r="B409" s="62"/>
      <c r="C409" s="62"/>
      <c r="D409" s="62"/>
      <c r="E409" s="62"/>
      <c r="F409" s="62"/>
      <c r="G409" s="62"/>
    </row>
    <row r="410" ht="15.75" customHeight="1">
      <c r="B410" s="62"/>
      <c r="C410" s="62"/>
      <c r="D410" s="62"/>
      <c r="E410" s="62"/>
      <c r="F410" s="62"/>
      <c r="G410" s="62"/>
    </row>
    <row r="411" ht="15.75" customHeight="1">
      <c r="B411" s="62"/>
      <c r="C411" s="62"/>
      <c r="D411" s="62"/>
      <c r="E411" s="62"/>
      <c r="F411" s="62"/>
      <c r="G411" s="62"/>
    </row>
    <row r="412" ht="15.75" customHeight="1">
      <c r="B412" s="62"/>
      <c r="C412" s="62"/>
      <c r="D412" s="62"/>
      <c r="E412" s="62"/>
      <c r="F412" s="62"/>
      <c r="G412" s="62"/>
    </row>
    <row r="413" ht="15.75" customHeight="1">
      <c r="B413" s="62"/>
      <c r="C413" s="62"/>
      <c r="D413" s="62"/>
      <c r="E413" s="62"/>
      <c r="F413" s="62"/>
      <c r="G413" s="62"/>
    </row>
    <row r="414" ht="15.75" customHeight="1">
      <c r="B414" s="62"/>
      <c r="C414" s="62"/>
      <c r="D414" s="62"/>
      <c r="E414" s="62"/>
      <c r="F414" s="62"/>
      <c r="G414" s="62"/>
    </row>
    <row r="415" ht="15.75" customHeight="1">
      <c r="B415" s="62"/>
      <c r="C415" s="62"/>
      <c r="D415" s="62"/>
      <c r="E415" s="62"/>
      <c r="F415" s="62"/>
      <c r="G415" s="62"/>
    </row>
    <row r="416" ht="15.75" customHeight="1">
      <c r="B416" s="62"/>
      <c r="C416" s="62"/>
      <c r="D416" s="62"/>
      <c r="E416" s="62"/>
      <c r="F416" s="62"/>
      <c r="G416" s="62"/>
    </row>
    <row r="417" ht="15.75" customHeight="1">
      <c r="B417" s="62"/>
      <c r="C417" s="62"/>
      <c r="D417" s="62"/>
      <c r="E417" s="62"/>
      <c r="F417" s="62"/>
      <c r="G417" s="62"/>
    </row>
    <row r="418" ht="15.75" customHeight="1">
      <c r="B418" s="62"/>
      <c r="C418" s="62"/>
      <c r="D418" s="62"/>
      <c r="E418" s="62"/>
      <c r="F418" s="62"/>
      <c r="G418" s="62"/>
    </row>
    <row r="419" ht="15.75" customHeight="1">
      <c r="B419" s="62"/>
      <c r="C419" s="62"/>
      <c r="D419" s="62"/>
      <c r="E419" s="62"/>
      <c r="F419" s="62"/>
      <c r="G419" s="62"/>
    </row>
    <row r="420" ht="15.75" customHeight="1">
      <c r="B420" s="62"/>
      <c r="C420" s="62"/>
      <c r="D420" s="62"/>
      <c r="E420" s="62"/>
      <c r="F420" s="62"/>
      <c r="G420" s="62"/>
    </row>
    <row r="421" ht="15.75" customHeight="1">
      <c r="B421" s="62"/>
      <c r="C421" s="62"/>
      <c r="D421" s="62"/>
      <c r="E421" s="62"/>
      <c r="F421" s="62"/>
      <c r="G421" s="62"/>
    </row>
    <row r="422" ht="15.75" customHeight="1">
      <c r="B422" s="62"/>
      <c r="C422" s="62"/>
      <c r="D422" s="62"/>
      <c r="E422" s="62"/>
      <c r="F422" s="62"/>
      <c r="G422" s="62"/>
    </row>
    <row r="423" ht="15.75" customHeight="1">
      <c r="B423" s="62"/>
      <c r="C423" s="62"/>
      <c r="D423" s="62"/>
      <c r="E423" s="62"/>
      <c r="F423" s="62"/>
      <c r="G423" s="62"/>
    </row>
    <row r="424" ht="15.75" customHeight="1">
      <c r="B424" s="62"/>
      <c r="C424" s="62"/>
      <c r="D424" s="62"/>
      <c r="E424" s="62"/>
      <c r="F424" s="62"/>
      <c r="G424" s="62"/>
    </row>
    <row r="425" ht="15.75" customHeight="1">
      <c r="B425" s="62"/>
      <c r="C425" s="62"/>
      <c r="D425" s="62"/>
      <c r="E425" s="62"/>
      <c r="F425" s="62"/>
      <c r="G425" s="62"/>
    </row>
    <row r="426" ht="15.75" customHeight="1">
      <c r="B426" s="62"/>
      <c r="C426" s="62"/>
      <c r="D426" s="62"/>
      <c r="E426" s="62"/>
      <c r="F426" s="62"/>
      <c r="G426" s="62"/>
    </row>
    <row r="427" ht="15.75" customHeight="1">
      <c r="B427" s="62"/>
      <c r="C427" s="62"/>
      <c r="D427" s="62"/>
      <c r="E427" s="62"/>
      <c r="F427" s="62"/>
      <c r="G427" s="62"/>
    </row>
    <row r="428" ht="15.75" customHeight="1">
      <c r="B428" s="62"/>
      <c r="C428" s="62"/>
      <c r="D428" s="62"/>
      <c r="E428" s="62"/>
      <c r="F428" s="62"/>
      <c r="G428" s="62"/>
    </row>
    <row r="429" ht="15.75" customHeight="1">
      <c r="B429" s="62"/>
      <c r="C429" s="62"/>
      <c r="D429" s="62"/>
      <c r="E429" s="62"/>
      <c r="F429" s="62"/>
      <c r="G429" s="62"/>
    </row>
    <row r="430" ht="15.75" customHeight="1">
      <c r="B430" s="62"/>
      <c r="C430" s="62"/>
      <c r="D430" s="62"/>
      <c r="E430" s="62"/>
      <c r="F430" s="62"/>
      <c r="G430" s="62"/>
    </row>
    <row r="431" ht="15.75" customHeight="1">
      <c r="B431" s="62"/>
      <c r="C431" s="62"/>
      <c r="D431" s="62"/>
      <c r="E431" s="62"/>
      <c r="F431" s="62"/>
      <c r="G431" s="62"/>
    </row>
    <row r="432" ht="15.75" customHeight="1">
      <c r="B432" s="62"/>
      <c r="C432" s="62"/>
      <c r="D432" s="62"/>
      <c r="E432" s="62"/>
      <c r="F432" s="62"/>
      <c r="G432" s="62"/>
    </row>
    <row r="433" ht="15.75" customHeight="1">
      <c r="B433" s="62"/>
      <c r="C433" s="62"/>
      <c r="D433" s="62"/>
      <c r="E433" s="62"/>
      <c r="F433" s="62"/>
      <c r="G433" s="62"/>
    </row>
    <row r="434" ht="15.75" customHeight="1">
      <c r="B434" s="62"/>
      <c r="C434" s="62"/>
      <c r="D434" s="62"/>
      <c r="E434" s="62"/>
      <c r="F434" s="62"/>
      <c r="G434" s="62"/>
    </row>
    <row r="435" ht="15.75" customHeight="1">
      <c r="B435" s="62"/>
      <c r="C435" s="62"/>
      <c r="D435" s="62"/>
      <c r="E435" s="62"/>
      <c r="F435" s="62"/>
      <c r="G435" s="62"/>
    </row>
    <row r="436" ht="15.75" customHeight="1">
      <c r="B436" s="62"/>
      <c r="C436" s="62"/>
      <c r="D436" s="62"/>
      <c r="E436" s="62"/>
      <c r="F436" s="62"/>
      <c r="G436" s="62"/>
    </row>
    <row r="437" ht="15.75" customHeight="1">
      <c r="B437" s="62"/>
      <c r="C437" s="62"/>
      <c r="D437" s="62"/>
      <c r="E437" s="62"/>
      <c r="F437" s="62"/>
      <c r="G437" s="62"/>
    </row>
    <row r="438" ht="15.75" customHeight="1">
      <c r="B438" s="62"/>
      <c r="C438" s="62"/>
      <c r="D438" s="62"/>
      <c r="E438" s="62"/>
      <c r="F438" s="62"/>
      <c r="G438" s="62"/>
    </row>
    <row r="439" ht="15.75" customHeight="1">
      <c r="B439" s="62"/>
      <c r="C439" s="62"/>
      <c r="D439" s="62"/>
      <c r="E439" s="62"/>
      <c r="F439" s="62"/>
      <c r="G439" s="62"/>
    </row>
    <row r="440" ht="15.75" customHeight="1">
      <c r="B440" s="62"/>
      <c r="C440" s="62"/>
      <c r="D440" s="62"/>
      <c r="E440" s="62"/>
      <c r="F440" s="62"/>
      <c r="G440" s="62"/>
    </row>
    <row r="441" ht="15.75" customHeight="1">
      <c r="B441" s="62"/>
      <c r="C441" s="62"/>
      <c r="D441" s="62"/>
      <c r="E441" s="62"/>
      <c r="F441" s="62"/>
      <c r="G441" s="62"/>
    </row>
    <row r="442" ht="15.75" customHeight="1">
      <c r="B442" s="62"/>
      <c r="C442" s="62"/>
      <c r="D442" s="62"/>
      <c r="E442" s="62"/>
      <c r="F442" s="62"/>
      <c r="G442" s="62"/>
    </row>
    <row r="443" ht="15.75" customHeight="1">
      <c r="B443" s="62"/>
      <c r="C443" s="62"/>
      <c r="D443" s="62"/>
      <c r="E443" s="62"/>
      <c r="F443" s="62"/>
      <c r="G443" s="62"/>
    </row>
    <row r="444" ht="15.75" customHeight="1">
      <c r="B444" s="62"/>
      <c r="C444" s="62"/>
      <c r="D444" s="62"/>
      <c r="E444" s="62"/>
      <c r="F444" s="62"/>
      <c r="G444" s="62"/>
    </row>
    <row r="445" ht="15.75" customHeight="1">
      <c r="B445" s="62"/>
      <c r="C445" s="62"/>
      <c r="D445" s="62"/>
      <c r="E445" s="62"/>
      <c r="F445" s="62"/>
      <c r="G445" s="62"/>
    </row>
    <row r="446" ht="15.75" customHeight="1">
      <c r="B446" s="62"/>
      <c r="C446" s="62"/>
      <c r="D446" s="62"/>
      <c r="E446" s="62"/>
      <c r="F446" s="62"/>
      <c r="G446" s="62"/>
    </row>
    <row r="447" ht="15.75" customHeight="1">
      <c r="B447" s="62"/>
      <c r="C447" s="62"/>
      <c r="D447" s="62"/>
      <c r="E447" s="62"/>
      <c r="F447" s="62"/>
      <c r="G447" s="62"/>
    </row>
    <row r="448" ht="15.75" customHeight="1">
      <c r="B448" s="62"/>
      <c r="C448" s="62"/>
      <c r="D448" s="62"/>
      <c r="E448" s="62"/>
      <c r="F448" s="62"/>
      <c r="G448" s="62"/>
    </row>
    <row r="449" ht="15.75" customHeight="1">
      <c r="B449" s="62"/>
      <c r="C449" s="62"/>
      <c r="D449" s="62"/>
      <c r="E449" s="62"/>
      <c r="F449" s="62"/>
      <c r="G449" s="62"/>
    </row>
    <row r="450" ht="15.75" customHeight="1">
      <c r="B450" s="62"/>
      <c r="C450" s="62"/>
      <c r="D450" s="62"/>
      <c r="E450" s="62"/>
      <c r="F450" s="62"/>
      <c r="G450" s="62"/>
    </row>
    <row r="451" ht="15.75" customHeight="1">
      <c r="B451" s="62"/>
      <c r="C451" s="62"/>
      <c r="D451" s="62"/>
      <c r="E451" s="62"/>
      <c r="F451" s="62"/>
      <c r="G451" s="62"/>
    </row>
    <row r="452" ht="15.75" customHeight="1">
      <c r="B452" s="62"/>
      <c r="C452" s="62"/>
      <c r="D452" s="62"/>
      <c r="E452" s="62"/>
      <c r="F452" s="62"/>
      <c r="G452" s="62"/>
    </row>
    <row r="453" ht="15.75" customHeight="1">
      <c r="B453" s="62"/>
      <c r="C453" s="62"/>
      <c r="D453" s="62"/>
      <c r="E453" s="62"/>
      <c r="F453" s="62"/>
      <c r="G453" s="62"/>
    </row>
    <row r="454" ht="15.75" customHeight="1">
      <c r="B454" s="62"/>
      <c r="C454" s="62"/>
      <c r="D454" s="62"/>
      <c r="E454" s="62"/>
      <c r="F454" s="62"/>
      <c r="G454" s="62"/>
    </row>
    <row r="455" ht="15.75" customHeight="1">
      <c r="B455" s="62"/>
      <c r="C455" s="62"/>
      <c r="D455" s="62"/>
      <c r="E455" s="62"/>
      <c r="F455" s="62"/>
      <c r="G455" s="62"/>
    </row>
    <row r="456" ht="15.75" customHeight="1">
      <c r="B456" s="62"/>
      <c r="C456" s="62"/>
      <c r="D456" s="62"/>
      <c r="E456" s="62"/>
      <c r="F456" s="62"/>
      <c r="G456" s="62"/>
    </row>
    <row r="457" ht="15.75" customHeight="1">
      <c r="B457" s="62"/>
      <c r="C457" s="62"/>
      <c r="D457" s="62"/>
      <c r="E457" s="62"/>
      <c r="F457" s="62"/>
      <c r="G457" s="62"/>
    </row>
    <row r="458" ht="15.75" customHeight="1">
      <c r="B458" s="62"/>
      <c r="C458" s="62"/>
      <c r="D458" s="62"/>
      <c r="E458" s="62"/>
      <c r="F458" s="62"/>
      <c r="G458" s="62"/>
    </row>
    <row r="459" ht="15.75" customHeight="1">
      <c r="B459" s="62"/>
      <c r="C459" s="62"/>
      <c r="D459" s="62"/>
      <c r="E459" s="62"/>
      <c r="F459" s="62"/>
      <c r="G459" s="62"/>
    </row>
    <row r="460" ht="15.75" customHeight="1">
      <c r="B460" s="62"/>
      <c r="C460" s="62"/>
      <c r="D460" s="62"/>
      <c r="E460" s="62"/>
      <c r="F460" s="62"/>
      <c r="G460" s="62"/>
    </row>
    <row r="461" ht="15.75" customHeight="1">
      <c r="B461" s="62"/>
      <c r="C461" s="62"/>
      <c r="D461" s="62"/>
      <c r="E461" s="62"/>
      <c r="F461" s="62"/>
      <c r="G461" s="62"/>
    </row>
    <row r="462" ht="15.75" customHeight="1">
      <c r="B462" s="62"/>
      <c r="C462" s="62"/>
      <c r="D462" s="62"/>
      <c r="E462" s="62"/>
      <c r="F462" s="62"/>
      <c r="G462" s="62"/>
    </row>
    <row r="463" ht="15.75" customHeight="1">
      <c r="B463" s="62"/>
      <c r="C463" s="62"/>
      <c r="D463" s="62"/>
      <c r="E463" s="62"/>
      <c r="F463" s="62"/>
      <c r="G463" s="62"/>
    </row>
    <row r="464" ht="15.75" customHeight="1">
      <c r="B464" s="62"/>
      <c r="C464" s="62"/>
      <c r="D464" s="62"/>
      <c r="E464" s="62"/>
      <c r="F464" s="62"/>
      <c r="G464" s="62"/>
    </row>
    <row r="465" ht="15.75" customHeight="1">
      <c r="B465" s="62"/>
      <c r="C465" s="62"/>
      <c r="D465" s="62"/>
      <c r="E465" s="62"/>
      <c r="F465" s="62"/>
      <c r="G465" s="62"/>
    </row>
    <row r="466" ht="15.75" customHeight="1">
      <c r="B466" s="62"/>
      <c r="C466" s="62"/>
      <c r="D466" s="62"/>
      <c r="E466" s="62"/>
      <c r="F466" s="62"/>
      <c r="G466" s="62"/>
    </row>
    <row r="467" ht="15.75" customHeight="1">
      <c r="B467" s="62"/>
      <c r="C467" s="62"/>
      <c r="D467" s="62"/>
      <c r="E467" s="62"/>
      <c r="F467" s="62"/>
      <c r="G467" s="62"/>
    </row>
    <row r="468" ht="15.75" customHeight="1">
      <c r="B468" s="62"/>
      <c r="C468" s="62"/>
      <c r="D468" s="62"/>
      <c r="E468" s="62"/>
      <c r="F468" s="62"/>
      <c r="G468" s="62"/>
    </row>
    <row r="469" ht="15.75" customHeight="1">
      <c r="B469" s="62"/>
      <c r="C469" s="62"/>
      <c r="D469" s="62"/>
      <c r="E469" s="62"/>
      <c r="F469" s="62"/>
      <c r="G469" s="62"/>
    </row>
    <row r="470" ht="15.75" customHeight="1">
      <c r="B470" s="62"/>
      <c r="C470" s="62"/>
      <c r="D470" s="62"/>
      <c r="E470" s="62"/>
      <c r="F470" s="62"/>
      <c r="G470" s="62"/>
    </row>
    <row r="471" ht="15.75" customHeight="1">
      <c r="B471" s="62"/>
      <c r="C471" s="62"/>
      <c r="D471" s="62"/>
      <c r="E471" s="62"/>
      <c r="F471" s="62"/>
      <c r="G471" s="62"/>
    </row>
    <row r="472" ht="15.75" customHeight="1">
      <c r="B472" s="62"/>
      <c r="C472" s="62"/>
      <c r="D472" s="62"/>
      <c r="E472" s="62"/>
      <c r="F472" s="62"/>
      <c r="G472" s="62"/>
    </row>
    <row r="473" ht="15.75" customHeight="1">
      <c r="B473" s="62"/>
      <c r="C473" s="62"/>
      <c r="D473" s="62"/>
      <c r="E473" s="62"/>
      <c r="F473" s="62"/>
      <c r="G473" s="62"/>
    </row>
    <row r="474" ht="15.75" customHeight="1">
      <c r="B474" s="62"/>
      <c r="C474" s="62"/>
      <c r="D474" s="62"/>
      <c r="E474" s="62"/>
      <c r="F474" s="62"/>
      <c r="G474" s="62"/>
    </row>
    <row r="475" ht="15.75" customHeight="1">
      <c r="B475" s="62"/>
      <c r="C475" s="62"/>
      <c r="D475" s="62"/>
      <c r="E475" s="62"/>
      <c r="F475" s="62"/>
      <c r="G475" s="62"/>
    </row>
    <row r="476" ht="15.75" customHeight="1">
      <c r="B476" s="62"/>
      <c r="C476" s="62"/>
      <c r="D476" s="62"/>
      <c r="E476" s="62"/>
      <c r="F476" s="62"/>
      <c r="G476" s="62"/>
    </row>
    <row r="477" ht="15.75" customHeight="1">
      <c r="B477" s="62"/>
      <c r="C477" s="62"/>
      <c r="D477" s="62"/>
      <c r="E477" s="62"/>
      <c r="F477" s="62"/>
      <c r="G477" s="62"/>
    </row>
    <row r="478" ht="15.75" customHeight="1">
      <c r="B478" s="62"/>
      <c r="C478" s="62"/>
      <c r="D478" s="62"/>
      <c r="E478" s="62"/>
      <c r="F478" s="62"/>
      <c r="G478" s="62"/>
    </row>
    <row r="479" ht="15.75" customHeight="1">
      <c r="B479" s="62"/>
      <c r="C479" s="62"/>
      <c r="D479" s="62"/>
      <c r="E479" s="62"/>
      <c r="F479" s="62"/>
      <c r="G479" s="62"/>
    </row>
    <row r="480" ht="15.75" customHeight="1">
      <c r="B480" s="62"/>
      <c r="C480" s="62"/>
      <c r="D480" s="62"/>
      <c r="E480" s="62"/>
      <c r="F480" s="62"/>
      <c r="G480" s="62"/>
    </row>
    <row r="481" ht="15.75" customHeight="1">
      <c r="B481" s="62"/>
      <c r="C481" s="62"/>
      <c r="D481" s="62"/>
      <c r="E481" s="62"/>
      <c r="F481" s="62"/>
      <c r="G481" s="62"/>
    </row>
    <row r="482" ht="15.75" customHeight="1">
      <c r="B482" s="62"/>
      <c r="C482" s="62"/>
      <c r="D482" s="62"/>
      <c r="E482" s="62"/>
      <c r="F482" s="62"/>
      <c r="G482" s="62"/>
    </row>
    <row r="483" ht="15.75" customHeight="1">
      <c r="B483" s="62"/>
      <c r="C483" s="62"/>
      <c r="D483" s="62"/>
      <c r="E483" s="62"/>
      <c r="F483" s="62"/>
      <c r="G483" s="62"/>
    </row>
    <row r="484" ht="15.75" customHeight="1">
      <c r="B484" s="62"/>
      <c r="C484" s="62"/>
      <c r="D484" s="62"/>
      <c r="E484" s="62"/>
      <c r="F484" s="62"/>
      <c r="G484" s="62"/>
    </row>
    <row r="485" ht="15.75" customHeight="1">
      <c r="B485" s="62"/>
      <c r="C485" s="62"/>
      <c r="D485" s="62"/>
      <c r="E485" s="62"/>
      <c r="F485" s="62"/>
      <c r="G485" s="62"/>
    </row>
    <row r="486" ht="15.75" customHeight="1">
      <c r="B486" s="62"/>
      <c r="C486" s="62"/>
      <c r="D486" s="62"/>
      <c r="E486" s="62"/>
      <c r="F486" s="62"/>
      <c r="G486" s="62"/>
    </row>
    <row r="487" ht="15.75" customHeight="1">
      <c r="B487" s="62"/>
      <c r="C487" s="62"/>
      <c r="D487" s="62"/>
      <c r="E487" s="62"/>
      <c r="F487" s="62"/>
      <c r="G487" s="62"/>
    </row>
    <row r="488" ht="15.75" customHeight="1">
      <c r="B488" s="62"/>
      <c r="C488" s="62"/>
      <c r="D488" s="62"/>
      <c r="E488" s="62"/>
      <c r="F488" s="62"/>
      <c r="G488" s="62"/>
    </row>
    <row r="489" ht="15.75" customHeight="1">
      <c r="B489" s="62"/>
      <c r="C489" s="62"/>
      <c r="D489" s="62"/>
      <c r="E489" s="62"/>
      <c r="F489" s="62"/>
      <c r="G489" s="62"/>
    </row>
    <row r="490" ht="15.75" customHeight="1">
      <c r="B490" s="62"/>
      <c r="C490" s="62"/>
      <c r="D490" s="62"/>
      <c r="E490" s="62"/>
      <c r="F490" s="62"/>
      <c r="G490" s="62"/>
    </row>
    <row r="491" ht="15.75" customHeight="1">
      <c r="B491" s="62"/>
      <c r="C491" s="62"/>
      <c r="D491" s="62"/>
      <c r="E491" s="62"/>
      <c r="F491" s="62"/>
      <c r="G491" s="62"/>
    </row>
    <row r="492" ht="15.75" customHeight="1">
      <c r="B492" s="62"/>
      <c r="C492" s="62"/>
      <c r="D492" s="62"/>
      <c r="E492" s="62"/>
      <c r="F492" s="62"/>
      <c r="G492" s="62"/>
    </row>
    <row r="493" ht="15.75" customHeight="1">
      <c r="B493" s="62"/>
      <c r="C493" s="62"/>
      <c r="D493" s="62"/>
      <c r="E493" s="62"/>
      <c r="F493" s="62"/>
      <c r="G493" s="62"/>
    </row>
    <row r="494" ht="15.75" customHeight="1">
      <c r="B494" s="62"/>
      <c r="C494" s="62"/>
      <c r="D494" s="62"/>
      <c r="E494" s="62"/>
      <c r="F494" s="62"/>
      <c r="G494" s="62"/>
    </row>
    <row r="495" ht="15.75" customHeight="1">
      <c r="B495" s="62"/>
      <c r="C495" s="62"/>
      <c r="D495" s="62"/>
      <c r="E495" s="62"/>
      <c r="F495" s="62"/>
      <c r="G495" s="62"/>
    </row>
    <row r="496" ht="15.75" customHeight="1">
      <c r="B496" s="62"/>
      <c r="C496" s="62"/>
      <c r="D496" s="62"/>
      <c r="E496" s="62"/>
      <c r="F496" s="62"/>
      <c r="G496" s="62"/>
    </row>
    <row r="497" ht="15.75" customHeight="1">
      <c r="B497" s="62"/>
      <c r="C497" s="62"/>
      <c r="D497" s="62"/>
      <c r="E497" s="62"/>
      <c r="F497" s="62"/>
      <c r="G497" s="62"/>
    </row>
    <row r="498" ht="15.75" customHeight="1">
      <c r="B498" s="62"/>
      <c r="C498" s="62"/>
      <c r="D498" s="62"/>
      <c r="E498" s="62"/>
      <c r="F498" s="62"/>
      <c r="G498" s="62"/>
    </row>
    <row r="499" ht="15.75" customHeight="1">
      <c r="B499" s="62"/>
      <c r="C499" s="62"/>
      <c r="D499" s="62"/>
      <c r="E499" s="62"/>
      <c r="F499" s="62"/>
      <c r="G499" s="62"/>
    </row>
    <row r="500" ht="15.75" customHeight="1">
      <c r="B500" s="62"/>
      <c r="C500" s="62"/>
      <c r="D500" s="62"/>
      <c r="E500" s="62"/>
      <c r="F500" s="62"/>
      <c r="G500" s="62"/>
    </row>
    <row r="501" ht="15.75" customHeight="1">
      <c r="B501" s="62"/>
      <c r="C501" s="62"/>
      <c r="D501" s="62"/>
      <c r="E501" s="62"/>
      <c r="F501" s="62"/>
      <c r="G501" s="62"/>
    </row>
    <row r="502" ht="15.75" customHeight="1">
      <c r="B502" s="62"/>
      <c r="C502" s="62"/>
      <c r="D502" s="62"/>
      <c r="E502" s="62"/>
      <c r="F502" s="62"/>
      <c r="G502" s="62"/>
    </row>
    <row r="503" ht="15.75" customHeight="1">
      <c r="B503" s="62"/>
      <c r="C503" s="62"/>
      <c r="D503" s="62"/>
      <c r="E503" s="62"/>
      <c r="F503" s="62"/>
      <c r="G503" s="62"/>
    </row>
    <row r="504" ht="15.75" customHeight="1">
      <c r="B504" s="62"/>
      <c r="C504" s="62"/>
      <c r="D504" s="62"/>
      <c r="E504" s="62"/>
      <c r="F504" s="62"/>
      <c r="G504" s="62"/>
    </row>
    <row r="505" ht="15.75" customHeight="1">
      <c r="B505" s="62"/>
      <c r="C505" s="62"/>
      <c r="D505" s="62"/>
      <c r="E505" s="62"/>
      <c r="F505" s="62"/>
      <c r="G505" s="62"/>
    </row>
    <row r="506" ht="15.75" customHeight="1">
      <c r="B506" s="62"/>
      <c r="C506" s="62"/>
      <c r="D506" s="62"/>
      <c r="E506" s="62"/>
      <c r="F506" s="62"/>
      <c r="G506" s="62"/>
    </row>
    <row r="507" ht="15.75" customHeight="1">
      <c r="B507" s="62"/>
      <c r="C507" s="62"/>
      <c r="D507" s="62"/>
      <c r="E507" s="62"/>
      <c r="F507" s="62"/>
      <c r="G507" s="62"/>
    </row>
    <row r="508" ht="15.75" customHeight="1">
      <c r="B508" s="62"/>
      <c r="C508" s="62"/>
      <c r="D508" s="62"/>
      <c r="E508" s="62"/>
      <c r="F508" s="62"/>
      <c r="G508" s="62"/>
    </row>
    <row r="509" ht="15.75" customHeight="1">
      <c r="B509" s="62"/>
      <c r="C509" s="62"/>
      <c r="D509" s="62"/>
      <c r="E509" s="62"/>
      <c r="F509" s="62"/>
      <c r="G509" s="62"/>
    </row>
    <row r="510" ht="15.75" customHeight="1">
      <c r="B510" s="62"/>
      <c r="C510" s="62"/>
      <c r="D510" s="62"/>
      <c r="E510" s="62"/>
      <c r="F510" s="62"/>
      <c r="G510" s="62"/>
    </row>
    <row r="511" ht="15.75" customHeight="1">
      <c r="B511" s="62"/>
      <c r="C511" s="62"/>
      <c r="D511" s="62"/>
      <c r="E511" s="62"/>
      <c r="F511" s="62"/>
      <c r="G511" s="62"/>
    </row>
    <row r="512" ht="15.75" customHeight="1">
      <c r="B512" s="62"/>
      <c r="C512" s="62"/>
      <c r="D512" s="62"/>
      <c r="E512" s="62"/>
      <c r="F512" s="62"/>
      <c r="G512" s="62"/>
    </row>
    <row r="513" ht="15.75" customHeight="1">
      <c r="B513" s="62"/>
      <c r="C513" s="62"/>
      <c r="D513" s="62"/>
      <c r="E513" s="62"/>
      <c r="F513" s="62"/>
      <c r="G513" s="62"/>
    </row>
    <row r="514" ht="15.75" customHeight="1">
      <c r="B514" s="62"/>
      <c r="C514" s="62"/>
      <c r="D514" s="62"/>
      <c r="E514" s="62"/>
      <c r="F514" s="62"/>
      <c r="G514" s="62"/>
    </row>
    <row r="515" ht="15.75" customHeight="1">
      <c r="B515" s="62"/>
      <c r="C515" s="62"/>
      <c r="D515" s="62"/>
      <c r="E515" s="62"/>
      <c r="F515" s="62"/>
      <c r="G515" s="62"/>
    </row>
    <row r="516" ht="15.75" customHeight="1">
      <c r="B516" s="62"/>
      <c r="C516" s="62"/>
      <c r="D516" s="62"/>
      <c r="E516" s="62"/>
      <c r="F516" s="62"/>
      <c r="G516" s="62"/>
    </row>
    <row r="517" ht="15.75" customHeight="1">
      <c r="B517" s="62"/>
      <c r="C517" s="62"/>
      <c r="D517" s="62"/>
      <c r="E517" s="62"/>
      <c r="F517" s="62"/>
      <c r="G517" s="62"/>
    </row>
    <row r="518" ht="15.75" customHeight="1">
      <c r="B518" s="62"/>
      <c r="C518" s="62"/>
      <c r="D518" s="62"/>
      <c r="E518" s="62"/>
      <c r="F518" s="62"/>
      <c r="G518" s="62"/>
    </row>
    <row r="519" ht="15.75" customHeight="1">
      <c r="B519" s="62"/>
      <c r="C519" s="62"/>
      <c r="D519" s="62"/>
      <c r="E519" s="62"/>
      <c r="F519" s="62"/>
      <c r="G519" s="62"/>
    </row>
    <row r="520" ht="15.75" customHeight="1">
      <c r="B520" s="62"/>
      <c r="C520" s="62"/>
      <c r="D520" s="62"/>
      <c r="E520" s="62"/>
      <c r="F520" s="62"/>
      <c r="G520" s="62"/>
    </row>
    <row r="521" ht="15.75" customHeight="1">
      <c r="B521" s="62"/>
      <c r="C521" s="62"/>
      <c r="D521" s="62"/>
      <c r="E521" s="62"/>
      <c r="F521" s="62"/>
      <c r="G521" s="62"/>
    </row>
    <row r="522" ht="15.75" customHeight="1">
      <c r="B522" s="62"/>
      <c r="C522" s="62"/>
      <c r="D522" s="62"/>
      <c r="E522" s="62"/>
      <c r="F522" s="62"/>
      <c r="G522" s="62"/>
    </row>
    <row r="523" ht="15.75" customHeight="1">
      <c r="B523" s="62"/>
      <c r="C523" s="62"/>
      <c r="D523" s="62"/>
      <c r="E523" s="62"/>
      <c r="F523" s="62"/>
      <c r="G523" s="62"/>
    </row>
    <row r="524" ht="15.75" customHeight="1">
      <c r="B524" s="62"/>
      <c r="C524" s="62"/>
      <c r="D524" s="62"/>
      <c r="E524" s="62"/>
      <c r="F524" s="62"/>
      <c r="G524" s="62"/>
    </row>
    <row r="525" ht="15.75" customHeight="1">
      <c r="B525" s="62"/>
      <c r="C525" s="62"/>
      <c r="D525" s="62"/>
      <c r="E525" s="62"/>
      <c r="F525" s="62"/>
      <c r="G525" s="62"/>
    </row>
    <row r="526" ht="15.75" customHeight="1">
      <c r="B526" s="62"/>
      <c r="C526" s="62"/>
      <c r="D526" s="62"/>
      <c r="E526" s="62"/>
      <c r="F526" s="62"/>
      <c r="G526" s="62"/>
    </row>
    <row r="527" ht="15.75" customHeight="1">
      <c r="B527" s="62"/>
      <c r="C527" s="62"/>
      <c r="D527" s="62"/>
      <c r="E527" s="62"/>
      <c r="F527" s="62"/>
      <c r="G527" s="62"/>
    </row>
    <row r="528" ht="15.75" customHeight="1">
      <c r="B528" s="62"/>
      <c r="C528" s="62"/>
      <c r="D528" s="62"/>
      <c r="E528" s="62"/>
      <c r="F528" s="62"/>
      <c r="G528" s="62"/>
    </row>
    <row r="529" ht="15.75" customHeight="1">
      <c r="B529" s="62"/>
      <c r="C529" s="62"/>
      <c r="D529" s="62"/>
      <c r="E529" s="62"/>
      <c r="F529" s="62"/>
      <c r="G529" s="62"/>
    </row>
    <row r="530" ht="15.75" customHeight="1">
      <c r="B530" s="62"/>
      <c r="C530" s="62"/>
      <c r="D530" s="62"/>
      <c r="E530" s="62"/>
      <c r="F530" s="62"/>
      <c r="G530" s="62"/>
    </row>
    <row r="531" ht="15.75" customHeight="1">
      <c r="B531" s="62"/>
      <c r="C531" s="62"/>
      <c r="D531" s="62"/>
      <c r="E531" s="62"/>
      <c r="F531" s="62"/>
      <c r="G531" s="62"/>
    </row>
    <row r="532" ht="15.75" customHeight="1">
      <c r="B532" s="62"/>
      <c r="C532" s="62"/>
      <c r="D532" s="62"/>
      <c r="E532" s="62"/>
      <c r="F532" s="62"/>
      <c r="G532" s="62"/>
    </row>
    <row r="533" ht="15.75" customHeight="1">
      <c r="B533" s="62"/>
      <c r="C533" s="62"/>
      <c r="D533" s="62"/>
      <c r="E533" s="62"/>
      <c r="F533" s="62"/>
      <c r="G533" s="62"/>
    </row>
    <row r="534" ht="15.75" customHeight="1">
      <c r="B534" s="62"/>
      <c r="C534" s="62"/>
      <c r="D534" s="62"/>
      <c r="E534" s="62"/>
      <c r="F534" s="62"/>
      <c r="G534" s="62"/>
    </row>
    <row r="535" ht="15.75" customHeight="1">
      <c r="B535" s="62"/>
      <c r="C535" s="62"/>
      <c r="D535" s="62"/>
      <c r="E535" s="62"/>
      <c r="F535" s="62"/>
      <c r="G535" s="62"/>
    </row>
    <row r="536" ht="15.75" customHeight="1">
      <c r="B536" s="62"/>
      <c r="C536" s="62"/>
      <c r="D536" s="62"/>
      <c r="E536" s="62"/>
      <c r="F536" s="62"/>
      <c r="G536" s="62"/>
    </row>
    <row r="537" ht="15.75" customHeight="1">
      <c r="B537" s="62"/>
      <c r="C537" s="62"/>
      <c r="D537" s="62"/>
      <c r="E537" s="62"/>
      <c r="F537" s="62"/>
      <c r="G537" s="62"/>
    </row>
    <row r="538" ht="15.75" customHeight="1">
      <c r="B538" s="62"/>
      <c r="C538" s="62"/>
      <c r="D538" s="62"/>
      <c r="E538" s="62"/>
      <c r="F538" s="62"/>
      <c r="G538" s="62"/>
    </row>
    <row r="539" ht="15.75" customHeight="1">
      <c r="B539" s="62"/>
      <c r="C539" s="62"/>
      <c r="D539" s="62"/>
      <c r="E539" s="62"/>
      <c r="F539" s="62"/>
      <c r="G539" s="62"/>
    </row>
    <row r="540" ht="15.75" customHeight="1">
      <c r="B540" s="62"/>
      <c r="C540" s="62"/>
      <c r="D540" s="62"/>
      <c r="E540" s="62"/>
      <c r="F540" s="62"/>
      <c r="G540" s="62"/>
    </row>
    <row r="541" ht="15.75" customHeight="1">
      <c r="B541" s="62"/>
      <c r="C541" s="62"/>
      <c r="D541" s="62"/>
      <c r="E541" s="62"/>
      <c r="F541" s="62"/>
      <c r="G541" s="62"/>
    </row>
    <row r="542" ht="15.75" customHeight="1">
      <c r="B542" s="62"/>
      <c r="C542" s="62"/>
      <c r="D542" s="62"/>
      <c r="E542" s="62"/>
      <c r="F542" s="62"/>
      <c r="G542" s="62"/>
    </row>
    <row r="543" ht="15.75" customHeight="1">
      <c r="B543" s="62"/>
      <c r="C543" s="62"/>
      <c r="D543" s="62"/>
      <c r="E543" s="62"/>
      <c r="F543" s="62"/>
      <c r="G543" s="62"/>
    </row>
    <row r="544" ht="15.75" customHeight="1">
      <c r="B544" s="62"/>
      <c r="C544" s="62"/>
      <c r="D544" s="62"/>
      <c r="E544" s="62"/>
      <c r="F544" s="62"/>
      <c r="G544" s="62"/>
    </row>
    <row r="545" ht="15.75" customHeight="1">
      <c r="B545" s="62"/>
      <c r="C545" s="62"/>
      <c r="D545" s="62"/>
      <c r="E545" s="62"/>
      <c r="F545" s="62"/>
      <c r="G545" s="62"/>
    </row>
    <row r="546" ht="15.75" customHeight="1">
      <c r="B546" s="62"/>
      <c r="C546" s="62"/>
      <c r="D546" s="62"/>
      <c r="E546" s="62"/>
      <c r="F546" s="62"/>
      <c r="G546" s="62"/>
    </row>
    <row r="547" ht="15.75" customHeight="1">
      <c r="B547" s="62"/>
      <c r="C547" s="62"/>
      <c r="D547" s="62"/>
      <c r="E547" s="62"/>
      <c r="F547" s="62"/>
      <c r="G547" s="62"/>
    </row>
    <row r="548" ht="15.75" customHeight="1">
      <c r="B548" s="62"/>
      <c r="C548" s="62"/>
      <c r="D548" s="62"/>
      <c r="E548" s="62"/>
      <c r="F548" s="62"/>
      <c r="G548" s="62"/>
    </row>
    <row r="549" ht="15.75" customHeight="1">
      <c r="B549" s="62"/>
      <c r="C549" s="62"/>
      <c r="D549" s="62"/>
      <c r="E549" s="62"/>
      <c r="F549" s="62"/>
      <c r="G549" s="62"/>
    </row>
    <row r="550" ht="15.75" customHeight="1">
      <c r="B550" s="62"/>
      <c r="C550" s="62"/>
      <c r="D550" s="62"/>
      <c r="E550" s="62"/>
      <c r="F550" s="62"/>
      <c r="G550" s="62"/>
    </row>
    <row r="551" ht="15.75" customHeight="1">
      <c r="B551" s="62"/>
      <c r="C551" s="62"/>
      <c r="D551" s="62"/>
      <c r="E551" s="62"/>
      <c r="F551" s="62"/>
      <c r="G551" s="62"/>
    </row>
    <row r="552" ht="15.75" customHeight="1">
      <c r="B552" s="62"/>
      <c r="C552" s="62"/>
      <c r="D552" s="62"/>
      <c r="E552" s="62"/>
      <c r="F552" s="62"/>
      <c r="G552" s="62"/>
    </row>
    <row r="553" ht="15.75" customHeight="1">
      <c r="B553" s="62"/>
      <c r="C553" s="62"/>
      <c r="D553" s="62"/>
      <c r="E553" s="62"/>
      <c r="F553" s="62"/>
      <c r="G553" s="62"/>
    </row>
    <row r="554" ht="15.75" customHeight="1">
      <c r="B554" s="62"/>
      <c r="C554" s="62"/>
      <c r="D554" s="62"/>
      <c r="E554" s="62"/>
      <c r="F554" s="62"/>
      <c r="G554" s="62"/>
    </row>
    <row r="555" ht="15.75" customHeight="1">
      <c r="B555" s="62"/>
      <c r="C555" s="62"/>
      <c r="D555" s="62"/>
      <c r="E555" s="62"/>
      <c r="F555" s="62"/>
      <c r="G555" s="62"/>
    </row>
    <row r="556" ht="15.75" customHeight="1">
      <c r="B556" s="62"/>
      <c r="C556" s="62"/>
      <c r="D556" s="62"/>
      <c r="E556" s="62"/>
      <c r="F556" s="62"/>
      <c r="G556" s="62"/>
    </row>
    <row r="557" ht="15.75" customHeight="1">
      <c r="B557" s="62"/>
      <c r="C557" s="62"/>
      <c r="D557" s="62"/>
      <c r="E557" s="62"/>
      <c r="F557" s="62"/>
      <c r="G557" s="62"/>
    </row>
    <row r="558" ht="15.75" customHeight="1">
      <c r="B558" s="62"/>
      <c r="C558" s="62"/>
      <c r="D558" s="62"/>
      <c r="E558" s="62"/>
      <c r="F558" s="62"/>
      <c r="G558" s="62"/>
    </row>
    <row r="559" ht="15.75" customHeight="1">
      <c r="B559" s="62"/>
      <c r="C559" s="62"/>
      <c r="D559" s="62"/>
      <c r="E559" s="62"/>
      <c r="F559" s="62"/>
      <c r="G559" s="62"/>
    </row>
    <row r="560" ht="15.75" customHeight="1">
      <c r="B560" s="62"/>
      <c r="C560" s="62"/>
      <c r="D560" s="62"/>
      <c r="E560" s="62"/>
      <c r="F560" s="62"/>
      <c r="G560" s="62"/>
    </row>
    <row r="561" ht="15.75" customHeight="1">
      <c r="B561" s="62"/>
      <c r="C561" s="62"/>
      <c r="D561" s="62"/>
      <c r="E561" s="62"/>
      <c r="F561" s="62"/>
      <c r="G561" s="62"/>
    </row>
    <row r="562" ht="15.75" customHeight="1">
      <c r="B562" s="62"/>
      <c r="C562" s="62"/>
      <c r="D562" s="62"/>
      <c r="E562" s="62"/>
      <c r="F562" s="62"/>
      <c r="G562" s="62"/>
    </row>
    <row r="563" ht="15.75" customHeight="1">
      <c r="B563" s="62"/>
      <c r="C563" s="62"/>
      <c r="D563" s="62"/>
      <c r="E563" s="62"/>
      <c r="F563" s="62"/>
      <c r="G563" s="62"/>
    </row>
    <row r="564" ht="15.75" customHeight="1">
      <c r="B564" s="62"/>
      <c r="C564" s="62"/>
      <c r="D564" s="62"/>
      <c r="E564" s="62"/>
      <c r="F564" s="62"/>
      <c r="G564" s="62"/>
    </row>
    <row r="565" ht="15.75" customHeight="1">
      <c r="B565" s="62"/>
      <c r="C565" s="62"/>
      <c r="D565" s="62"/>
      <c r="E565" s="62"/>
      <c r="F565" s="62"/>
      <c r="G565" s="62"/>
    </row>
    <row r="566" ht="15.75" customHeight="1">
      <c r="B566" s="62"/>
      <c r="C566" s="62"/>
      <c r="D566" s="62"/>
      <c r="E566" s="62"/>
      <c r="F566" s="62"/>
      <c r="G566" s="62"/>
    </row>
    <row r="567" ht="15.75" customHeight="1">
      <c r="B567" s="62"/>
      <c r="C567" s="62"/>
      <c r="D567" s="62"/>
      <c r="E567" s="62"/>
      <c r="F567" s="62"/>
      <c r="G567" s="62"/>
    </row>
    <row r="568" ht="15.75" customHeight="1">
      <c r="B568" s="62"/>
      <c r="C568" s="62"/>
      <c r="D568" s="62"/>
      <c r="E568" s="62"/>
      <c r="F568" s="62"/>
      <c r="G568" s="62"/>
    </row>
    <row r="569" ht="15.75" customHeight="1">
      <c r="B569" s="62"/>
      <c r="C569" s="62"/>
      <c r="D569" s="62"/>
      <c r="E569" s="62"/>
      <c r="F569" s="62"/>
      <c r="G569" s="62"/>
    </row>
    <row r="570" ht="15.75" customHeight="1">
      <c r="B570" s="62"/>
      <c r="C570" s="62"/>
      <c r="D570" s="62"/>
      <c r="E570" s="62"/>
      <c r="F570" s="62"/>
      <c r="G570" s="62"/>
    </row>
    <row r="571" ht="15.75" customHeight="1">
      <c r="B571" s="62"/>
      <c r="C571" s="62"/>
      <c r="D571" s="62"/>
      <c r="E571" s="62"/>
      <c r="F571" s="62"/>
      <c r="G571" s="62"/>
    </row>
    <row r="572" ht="15.75" customHeight="1">
      <c r="B572" s="62"/>
      <c r="C572" s="62"/>
      <c r="D572" s="62"/>
      <c r="E572" s="62"/>
      <c r="F572" s="62"/>
      <c r="G572" s="62"/>
    </row>
    <row r="573" ht="15.75" customHeight="1">
      <c r="B573" s="62"/>
      <c r="C573" s="62"/>
      <c r="D573" s="62"/>
      <c r="E573" s="62"/>
      <c r="F573" s="62"/>
      <c r="G573" s="62"/>
    </row>
    <row r="574" ht="15.75" customHeight="1">
      <c r="B574" s="62"/>
      <c r="C574" s="62"/>
      <c r="D574" s="62"/>
      <c r="E574" s="62"/>
      <c r="F574" s="62"/>
      <c r="G574" s="62"/>
    </row>
    <row r="575" ht="15.75" customHeight="1">
      <c r="B575" s="62"/>
      <c r="C575" s="62"/>
      <c r="D575" s="62"/>
      <c r="E575" s="62"/>
      <c r="F575" s="62"/>
      <c r="G575" s="62"/>
    </row>
    <row r="576" ht="15.75" customHeight="1">
      <c r="B576" s="62"/>
      <c r="C576" s="62"/>
      <c r="D576" s="62"/>
      <c r="E576" s="62"/>
      <c r="F576" s="62"/>
      <c r="G576" s="62"/>
    </row>
    <row r="577" ht="15.75" customHeight="1">
      <c r="B577" s="62"/>
      <c r="C577" s="62"/>
      <c r="D577" s="62"/>
      <c r="E577" s="62"/>
      <c r="F577" s="62"/>
      <c r="G577" s="62"/>
    </row>
    <row r="578" ht="15.75" customHeight="1">
      <c r="B578" s="62"/>
      <c r="C578" s="62"/>
      <c r="D578" s="62"/>
      <c r="E578" s="62"/>
      <c r="F578" s="62"/>
      <c r="G578" s="62"/>
    </row>
    <row r="579" ht="15.75" customHeight="1">
      <c r="B579" s="62"/>
      <c r="C579" s="62"/>
      <c r="D579" s="62"/>
      <c r="E579" s="62"/>
      <c r="F579" s="62"/>
      <c r="G579" s="62"/>
    </row>
    <row r="580" ht="15.75" customHeight="1">
      <c r="B580" s="62"/>
      <c r="C580" s="62"/>
      <c r="D580" s="62"/>
      <c r="E580" s="62"/>
      <c r="F580" s="62"/>
      <c r="G580" s="62"/>
    </row>
    <row r="581" ht="15.75" customHeight="1">
      <c r="B581" s="62"/>
      <c r="C581" s="62"/>
      <c r="D581" s="62"/>
      <c r="E581" s="62"/>
      <c r="F581" s="62"/>
      <c r="G581" s="62"/>
    </row>
    <row r="582" ht="15.75" customHeight="1">
      <c r="B582" s="62"/>
      <c r="C582" s="62"/>
      <c r="D582" s="62"/>
      <c r="E582" s="62"/>
      <c r="F582" s="62"/>
      <c r="G582" s="62"/>
    </row>
    <row r="583" ht="15.75" customHeight="1">
      <c r="B583" s="62"/>
      <c r="C583" s="62"/>
      <c r="D583" s="62"/>
      <c r="E583" s="62"/>
      <c r="F583" s="62"/>
      <c r="G583" s="62"/>
    </row>
    <row r="584" ht="15.75" customHeight="1">
      <c r="B584" s="62"/>
      <c r="C584" s="62"/>
      <c r="D584" s="62"/>
      <c r="E584" s="62"/>
      <c r="F584" s="62"/>
      <c r="G584" s="62"/>
    </row>
    <row r="585" ht="15.75" customHeight="1">
      <c r="B585" s="62"/>
      <c r="C585" s="62"/>
      <c r="D585" s="62"/>
      <c r="E585" s="62"/>
      <c r="F585" s="62"/>
      <c r="G585" s="62"/>
    </row>
    <row r="586" ht="15.75" customHeight="1">
      <c r="B586" s="62"/>
      <c r="C586" s="62"/>
      <c r="D586" s="62"/>
      <c r="E586" s="62"/>
      <c r="F586" s="62"/>
      <c r="G586" s="62"/>
    </row>
    <row r="587" ht="15.75" customHeight="1">
      <c r="B587" s="62"/>
      <c r="C587" s="62"/>
      <c r="D587" s="62"/>
      <c r="E587" s="62"/>
      <c r="F587" s="62"/>
      <c r="G587" s="62"/>
    </row>
    <row r="588" ht="15.75" customHeight="1">
      <c r="B588" s="62"/>
      <c r="C588" s="62"/>
      <c r="D588" s="62"/>
      <c r="E588" s="62"/>
      <c r="F588" s="62"/>
      <c r="G588" s="62"/>
    </row>
    <row r="589" ht="15.75" customHeight="1">
      <c r="B589" s="62"/>
      <c r="C589" s="62"/>
      <c r="D589" s="62"/>
      <c r="E589" s="62"/>
      <c r="F589" s="62"/>
      <c r="G589" s="62"/>
    </row>
    <row r="590" ht="15.75" customHeight="1">
      <c r="B590" s="62"/>
      <c r="C590" s="62"/>
      <c r="D590" s="62"/>
      <c r="E590" s="62"/>
      <c r="F590" s="62"/>
      <c r="G590" s="62"/>
    </row>
    <row r="591" ht="15.75" customHeight="1">
      <c r="B591" s="62"/>
      <c r="C591" s="62"/>
      <c r="D591" s="62"/>
      <c r="E591" s="62"/>
      <c r="F591" s="62"/>
      <c r="G591" s="62"/>
    </row>
    <row r="592" ht="15.75" customHeight="1">
      <c r="B592" s="62"/>
      <c r="C592" s="62"/>
      <c r="D592" s="62"/>
      <c r="E592" s="62"/>
      <c r="F592" s="62"/>
      <c r="G592" s="62"/>
    </row>
    <row r="593" ht="15.75" customHeight="1">
      <c r="B593" s="62"/>
      <c r="C593" s="62"/>
      <c r="D593" s="62"/>
      <c r="E593" s="62"/>
      <c r="F593" s="62"/>
      <c r="G593" s="62"/>
    </row>
    <row r="594" ht="15.75" customHeight="1">
      <c r="B594" s="62"/>
      <c r="C594" s="62"/>
      <c r="D594" s="62"/>
      <c r="E594" s="62"/>
      <c r="F594" s="62"/>
      <c r="G594" s="62"/>
    </row>
    <row r="595" ht="15.75" customHeight="1">
      <c r="B595" s="62"/>
      <c r="C595" s="62"/>
      <c r="D595" s="62"/>
      <c r="E595" s="62"/>
      <c r="F595" s="62"/>
      <c r="G595" s="62"/>
    </row>
    <row r="596" ht="15.75" customHeight="1">
      <c r="B596" s="62"/>
      <c r="C596" s="62"/>
      <c r="D596" s="62"/>
      <c r="E596" s="62"/>
      <c r="F596" s="62"/>
      <c r="G596" s="62"/>
    </row>
    <row r="597" ht="15.75" customHeight="1">
      <c r="B597" s="62"/>
      <c r="C597" s="62"/>
      <c r="D597" s="62"/>
      <c r="E597" s="62"/>
      <c r="F597" s="62"/>
      <c r="G597" s="62"/>
    </row>
    <row r="598" ht="15.75" customHeight="1">
      <c r="B598" s="62"/>
      <c r="C598" s="62"/>
      <c r="D598" s="62"/>
      <c r="E598" s="62"/>
      <c r="F598" s="62"/>
      <c r="G598" s="62"/>
    </row>
    <row r="599" ht="15.75" customHeight="1">
      <c r="B599" s="62"/>
      <c r="C599" s="62"/>
      <c r="D599" s="62"/>
      <c r="E599" s="62"/>
      <c r="F599" s="62"/>
      <c r="G599" s="62"/>
    </row>
    <row r="600" ht="15.75" customHeight="1">
      <c r="B600" s="62"/>
      <c r="C600" s="62"/>
      <c r="D600" s="62"/>
      <c r="E600" s="62"/>
      <c r="F600" s="62"/>
      <c r="G600" s="62"/>
    </row>
    <row r="601" ht="15.75" customHeight="1">
      <c r="B601" s="62"/>
      <c r="C601" s="62"/>
      <c r="D601" s="62"/>
      <c r="E601" s="62"/>
      <c r="F601" s="62"/>
      <c r="G601" s="62"/>
    </row>
    <row r="602" ht="15.75" customHeight="1">
      <c r="B602" s="62"/>
      <c r="C602" s="62"/>
      <c r="D602" s="62"/>
      <c r="E602" s="62"/>
      <c r="F602" s="62"/>
      <c r="G602" s="62"/>
    </row>
    <row r="603" ht="15.75" customHeight="1">
      <c r="B603" s="62"/>
      <c r="C603" s="62"/>
      <c r="D603" s="62"/>
      <c r="E603" s="62"/>
      <c r="F603" s="62"/>
      <c r="G603" s="62"/>
    </row>
    <row r="604" ht="15.75" customHeight="1">
      <c r="B604" s="62"/>
      <c r="C604" s="62"/>
      <c r="D604" s="62"/>
      <c r="E604" s="62"/>
      <c r="F604" s="62"/>
      <c r="G604" s="62"/>
    </row>
    <row r="605" ht="15.75" customHeight="1">
      <c r="B605" s="62"/>
      <c r="C605" s="62"/>
      <c r="D605" s="62"/>
      <c r="E605" s="62"/>
      <c r="F605" s="62"/>
      <c r="G605" s="62"/>
    </row>
    <row r="606" ht="15.75" customHeight="1">
      <c r="B606" s="62"/>
      <c r="C606" s="62"/>
      <c r="D606" s="62"/>
      <c r="E606" s="62"/>
      <c r="F606" s="62"/>
      <c r="G606" s="62"/>
    </row>
    <row r="607" ht="15.75" customHeight="1">
      <c r="B607" s="62"/>
      <c r="C607" s="62"/>
      <c r="D607" s="62"/>
      <c r="E607" s="62"/>
      <c r="F607" s="62"/>
      <c r="G607" s="62"/>
    </row>
    <row r="608" ht="15.75" customHeight="1">
      <c r="B608" s="62"/>
      <c r="C608" s="62"/>
      <c r="D608" s="62"/>
      <c r="E608" s="62"/>
      <c r="F608" s="62"/>
      <c r="G608" s="62"/>
    </row>
    <row r="609" ht="15.75" customHeight="1">
      <c r="B609" s="62"/>
      <c r="C609" s="62"/>
      <c r="D609" s="62"/>
      <c r="E609" s="62"/>
      <c r="F609" s="62"/>
      <c r="G609" s="62"/>
    </row>
    <row r="610" ht="15.75" customHeight="1">
      <c r="B610" s="62"/>
      <c r="C610" s="62"/>
      <c r="D610" s="62"/>
      <c r="E610" s="62"/>
      <c r="F610" s="62"/>
      <c r="G610" s="62"/>
    </row>
    <row r="611" ht="15.75" customHeight="1">
      <c r="B611" s="62"/>
      <c r="C611" s="62"/>
      <c r="D611" s="62"/>
      <c r="E611" s="62"/>
      <c r="F611" s="62"/>
      <c r="G611" s="62"/>
    </row>
    <row r="612" ht="15.75" customHeight="1">
      <c r="B612" s="62"/>
      <c r="C612" s="62"/>
      <c r="D612" s="62"/>
      <c r="E612" s="62"/>
      <c r="F612" s="62"/>
      <c r="G612" s="62"/>
    </row>
    <row r="613" ht="15.75" customHeight="1">
      <c r="B613" s="62"/>
      <c r="C613" s="62"/>
      <c r="D613" s="62"/>
      <c r="E613" s="62"/>
      <c r="F613" s="62"/>
      <c r="G613" s="62"/>
    </row>
    <row r="614" ht="15.75" customHeight="1">
      <c r="B614" s="62"/>
      <c r="C614" s="62"/>
      <c r="D614" s="62"/>
      <c r="E614" s="62"/>
      <c r="F614" s="62"/>
      <c r="G614" s="62"/>
    </row>
    <row r="615" ht="15.75" customHeight="1">
      <c r="B615" s="62"/>
      <c r="C615" s="62"/>
      <c r="D615" s="62"/>
      <c r="E615" s="62"/>
      <c r="F615" s="62"/>
      <c r="G615" s="62"/>
    </row>
    <row r="616" ht="15.75" customHeight="1">
      <c r="B616" s="62"/>
      <c r="C616" s="62"/>
      <c r="D616" s="62"/>
      <c r="E616" s="62"/>
      <c r="F616" s="62"/>
      <c r="G616" s="62"/>
    </row>
    <row r="617" ht="15.75" customHeight="1">
      <c r="B617" s="62"/>
      <c r="C617" s="62"/>
      <c r="D617" s="62"/>
      <c r="E617" s="62"/>
      <c r="F617" s="62"/>
      <c r="G617" s="62"/>
    </row>
    <row r="618" ht="15.75" customHeight="1">
      <c r="B618" s="62"/>
      <c r="C618" s="62"/>
      <c r="D618" s="62"/>
      <c r="E618" s="62"/>
      <c r="F618" s="62"/>
      <c r="G618" s="62"/>
    </row>
    <row r="619" ht="15.75" customHeight="1">
      <c r="B619" s="62"/>
      <c r="C619" s="62"/>
      <c r="D619" s="62"/>
      <c r="E619" s="62"/>
      <c r="F619" s="62"/>
      <c r="G619" s="62"/>
    </row>
    <row r="620" ht="15.75" customHeight="1">
      <c r="B620" s="62"/>
      <c r="C620" s="62"/>
      <c r="D620" s="62"/>
      <c r="E620" s="62"/>
      <c r="F620" s="62"/>
      <c r="G620" s="62"/>
    </row>
    <row r="621" ht="15.75" customHeight="1">
      <c r="B621" s="62"/>
      <c r="C621" s="62"/>
      <c r="D621" s="62"/>
      <c r="E621" s="62"/>
      <c r="F621" s="62"/>
      <c r="G621" s="62"/>
    </row>
    <row r="622" ht="15.75" customHeight="1">
      <c r="B622" s="62"/>
      <c r="C622" s="62"/>
      <c r="D622" s="62"/>
      <c r="E622" s="62"/>
      <c r="F622" s="62"/>
      <c r="G622" s="62"/>
    </row>
    <row r="623" ht="15.75" customHeight="1">
      <c r="B623" s="62"/>
      <c r="C623" s="62"/>
      <c r="D623" s="62"/>
      <c r="E623" s="62"/>
      <c r="F623" s="62"/>
      <c r="G623" s="62"/>
    </row>
    <row r="624" ht="15.75" customHeight="1">
      <c r="B624" s="62"/>
      <c r="C624" s="62"/>
      <c r="D624" s="62"/>
      <c r="E624" s="62"/>
      <c r="F624" s="62"/>
      <c r="G624" s="62"/>
    </row>
    <row r="625" ht="15.75" customHeight="1">
      <c r="B625" s="62"/>
      <c r="C625" s="62"/>
      <c r="D625" s="62"/>
      <c r="E625" s="62"/>
      <c r="F625" s="62"/>
      <c r="G625" s="62"/>
    </row>
    <row r="626" ht="15.75" customHeight="1">
      <c r="B626" s="62"/>
      <c r="C626" s="62"/>
      <c r="D626" s="62"/>
      <c r="E626" s="62"/>
      <c r="F626" s="62"/>
      <c r="G626" s="62"/>
    </row>
    <row r="627" ht="15.75" customHeight="1">
      <c r="B627" s="62"/>
      <c r="C627" s="62"/>
      <c r="D627" s="62"/>
      <c r="E627" s="62"/>
      <c r="F627" s="62"/>
      <c r="G627" s="62"/>
    </row>
    <row r="628" ht="15.75" customHeight="1">
      <c r="B628" s="62"/>
      <c r="C628" s="62"/>
      <c r="D628" s="62"/>
      <c r="E628" s="62"/>
      <c r="F628" s="62"/>
      <c r="G628" s="62"/>
    </row>
    <row r="629" ht="15.75" customHeight="1">
      <c r="B629" s="62"/>
      <c r="C629" s="62"/>
      <c r="D629" s="62"/>
      <c r="E629" s="62"/>
      <c r="F629" s="62"/>
      <c r="G629" s="62"/>
    </row>
    <row r="630" ht="15.75" customHeight="1">
      <c r="B630" s="62"/>
      <c r="C630" s="62"/>
      <c r="D630" s="62"/>
      <c r="E630" s="62"/>
      <c r="F630" s="62"/>
      <c r="G630" s="62"/>
    </row>
    <row r="631" ht="15.75" customHeight="1">
      <c r="B631" s="62"/>
      <c r="C631" s="62"/>
      <c r="D631" s="62"/>
      <c r="E631" s="62"/>
      <c r="F631" s="62"/>
      <c r="G631" s="62"/>
    </row>
    <row r="632" ht="15.75" customHeight="1">
      <c r="B632" s="62"/>
      <c r="C632" s="62"/>
      <c r="D632" s="62"/>
      <c r="E632" s="62"/>
      <c r="F632" s="62"/>
      <c r="G632" s="62"/>
    </row>
    <row r="633" ht="15.75" customHeight="1">
      <c r="B633" s="62"/>
      <c r="C633" s="62"/>
      <c r="D633" s="62"/>
      <c r="E633" s="62"/>
      <c r="F633" s="62"/>
      <c r="G633" s="62"/>
    </row>
    <row r="634" ht="15.75" customHeight="1">
      <c r="B634" s="62"/>
      <c r="C634" s="62"/>
      <c r="D634" s="62"/>
      <c r="E634" s="62"/>
      <c r="F634" s="62"/>
      <c r="G634" s="62"/>
    </row>
    <row r="635" ht="15.75" customHeight="1">
      <c r="B635" s="62"/>
      <c r="C635" s="62"/>
      <c r="D635" s="62"/>
      <c r="E635" s="62"/>
      <c r="F635" s="62"/>
      <c r="G635" s="62"/>
    </row>
    <row r="636" ht="15.75" customHeight="1">
      <c r="B636" s="62"/>
      <c r="C636" s="62"/>
      <c r="D636" s="62"/>
      <c r="E636" s="62"/>
      <c r="F636" s="62"/>
      <c r="G636" s="62"/>
    </row>
    <row r="637" ht="15.75" customHeight="1">
      <c r="B637" s="62"/>
      <c r="C637" s="62"/>
      <c r="D637" s="62"/>
      <c r="E637" s="62"/>
      <c r="F637" s="62"/>
      <c r="G637" s="62"/>
    </row>
    <row r="638" ht="15.75" customHeight="1">
      <c r="B638" s="62"/>
      <c r="C638" s="62"/>
      <c r="D638" s="62"/>
      <c r="E638" s="62"/>
      <c r="F638" s="62"/>
      <c r="G638" s="62"/>
    </row>
    <row r="639" ht="15.75" customHeight="1">
      <c r="B639" s="62"/>
      <c r="C639" s="62"/>
      <c r="D639" s="62"/>
      <c r="E639" s="62"/>
      <c r="F639" s="62"/>
      <c r="G639" s="62"/>
    </row>
    <row r="640" ht="15.75" customHeight="1">
      <c r="B640" s="62"/>
      <c r="C640" s="62"/>
      <c r="D640" s="62"/>
      <c r="E640" s="62"/>
      <c r="F640" s="62"/>
      <c r="G640" s="62"/>
    </row>
    <row r="641" ht="15.75" customHeight="1">
      <c r="B641" s="62"/>
      <c r="C641" s="62"/>
      <c r="D641" s="62"/>
      <c r="E641" s="62"/>
      <c r="F641" s="62"/>
      <c r="G641" s="62"/>
    </row>
    <row r="642" ht="15.75" customHeight="1">
      <c r="B642" s="62"/>
      <c r="C642" s="62"/>
      <c r="D642" s="62"/>
      <c r="E642" s="62"/>
      <c r="F642" s="62"/>
      <c r="G642" s="62"/>
    </row>
    <row r="643" ht="15.75" customHeight="1">
      <c r="B643" s="62"/>
      <c r="C643" s="62"/>
      <c r="D643" s="62"/>
      <c r="E643" s="62"/>
      <c r="F643" s="62"/>
      <c r="G643" s="62"/>
    </row>
    <row r="644" ht="15.75" customHeight="1">
      <c r="B644" s="62"/>
      <c r="C644" s="62"/>
      <c r="D644" s="62"/>
      <c r="E644" s="62"/>
      <c r="F644" s="62"/>
      <c r="G644" s="62"/>
    </row>
    <row r="645" ht="15.75" customHeight="1">
      <c r="B645" s="62"/>
      <c r="C645" s="62"/>
      <c r="D645" s="62"/>
      <c r="E645" s="62"/>
      <c r="F645" s="62"/>
      <c r="G645" s="62"/>
    </row>
    <row r="646" ht="15.75" customHeight="1">
      <c r="B646" s="62"/>
      <c r="C646" s="62"/>
      <c r="D646" s="62"/>
      <c r="E646" s="62"/>
      <c r="F646" s="62"/>
      <c r="G646" s="62"/>
    </row>
    <row r="647" ht="15.75" customHeight="1">
      <c r="B647" s="62"/>
      <c r="C647" s="62"/>
      <c r="D647" s="62"/>
      <c r="E647" s="62"/>
      <c r="F647" s="62"/>
      <c r="G647" s="62"/>
    </row>
    <row r="648" ht="15.75" customHeight="1">
      <c r="B648" s="62"/>
      <c r="C648" s="62"/>
      <c r="D648" s="62"/>
      <c r="E648" s="62"/>
      <c r="F648" s="62"/>
      <c r="G648" s="62"/>
    </row>
    <row r="649" ht="15.75" customHeight="1">
      <c r="B649" s="62"/>
      <c r="C649" s="62"/>
      <c r="D649" s="62"/>
      <c r="E649" s="62"/>
      <c r="F649" s="62"/>
      <c r="G649" s="62"/>
    </row>
    <row r="650" ht="15.75" customHeight="1">
      <c r="B650" s="62"/>
      <c r="C650" s="62"/>
      <c r="D650" s="62"/>
      <c r="E650" s="62"/>
      <c r="F650" s="62"/>
      <c r="G650" s="62"/>
    </row>
    <row r="651" ht="15.75" customHeight="1">
      <c r="B651" s="62"/>
      <c r="C651" s="62"/>
      <c r="D651" s="62"/>
      <c r="E651" s="62"/>
      <c r="F651" s="62"/>
      <c r="G651" s="62"/>
    </row>
    <row r="652" ht="15.75" customHeight="1">
      <c r="B652" s="62"/>
      <c r="C652" s="62"/>
      <c r="D652" s="62"/>
      <c r="E652" s="62"/>
      <c r="F652" s="62"/>
      <c r="G652" s="62"/>
    </row>
    <row r="653" ht="15.75" customHeight="1">
      <c r="B653" s="62"/>
      <c r="C653" s="62"/>
      <c r="D653" s="62"/>
      <c r="E653" s="62"/>
      <c r="F653" s="62"/>
      <c r="G653" s="62"/>
    </row>
    <row r="654" ht="15.75" customHeight="1">
      <c r="B654" s="62"/>
      <c r="C654" s="62"/>
      <c r="D654" s="62"/>
      <c r="E654" s="62"/>
      <c r="F654" s="62"/>
      <c r="G654" s="62"/>
    </row>
    <row r="655" ht="15.75" customHeight="1">
      <c r="B655" s="62"/>
      <c r="C655" s="62"/>
      <c r="D655" s="62"/>
      <c r="E655" s="62"/>
      <c r="F655" s="62"/>
      <c r="G655" s="62"/>
    </row>
    <row r="656" ht="15.75" customHeight="1">
      <c r="B656" s="62"/>
      <c r="C656" s="62"/>
      <c r="D656" s="62"/>
      <c r="E656" s="62"/>
      <c r="F656" s="62"/>
      <c r="G656" s="62"/>
    </row>
    <row r="657" ht="15.75" customHeight="1">
      <c r="B657" s="62"/>
      <c r="C657" s="62"/>
      <c r="D657" s="62"/>
      <c r="E657" s="62"/>
      <c r="F657" s="62"/>
      <c r="G657" s="62"/>
    </row>
    <row r="658" ht="15.75" customHeight="1">
      <c r="B658" s="62"/>
      <c r="C658" s="62"/>
      <c r="D658" s="62"/>
      <c r="E658" s="62"/>
      <c r="F658" s="62"/>
      <c r="G658" s="62"/>
    </row>
    <row r="659" ht="15.75" customHeight="1">
      <c r="B659" s="62"/>
      <c r="C659" s="62"/>
      <c r="D659" s="62"/>
      <c r="E659" s="62"/>
      <c r="F659" s="62"/>
      <c r="G659" s="62"/>
    </row>
    <row r="660" ht="15.75" customHeight="1">
      <c r="B660" s="62"/>
      <c r="C660" s="62"/>
      <c r="D660" s="62"/>
      <c r="E660" s="62"/>
      <c r="F660" s="62"/>
      <c r="G660" s="62"/>
    </row>
    <row r="661" ht="15.75" customHeight="1">
      <c r="B661" s="62"/>
      <c r="C661" s="62"/>
      <c r="D661" s="62"/>
      <c r="E661" s="62"/>
      <c r="F661" s="62"/>
      <c r="G661" s="62"/>
    </row>
    <row r="662" ht="15.75" customHeight="1">
      <c r="B662" s="62"/>
      <c r="C662" s="62"/>
      <c r="D662" s="62"/>
      <c r="E662" s="62"/>
      <c r="F662" s="62"/>
      <c r="G662" s="62"/>
    </row>
    <row r="663" ht="15.75" customHeight="1">
      <c r="B663" s="62"/>
      <c r="C663" s="62"/>
      <c r="D663" s="62"/>
      <c r="E663" s="62"/>
      <c r="F663" s="62"/>
      <c r="G663" s="62"/>
    </row>
    <row r="664" ht="15.75" customHeight="1">
      <c r="B664" s="62"/>
      <c r="C664" s="62"/>
      <c r="D664" s="62"/>
      <c r="E664" s="62"/>
      <c r="F664" s="62"/>
      <c r="G664" s="62"/>
    </row>
    <row r="665" ht="15.75" customHeight="1">
      <c r="B665" s="62"/>
      <c r="C665" s="62"/>
      <c r="D665" s="62"/>
      <c r="E665" s="62"/>
      <c r="F665" s="62"/>
      <c r="G665" s="62"/>
    </row>
    <row r="666" ht="15.75" customHeight="1">
      <c r="B666" s="62"/>
      <c r="C666" s="62"/>
      <c r="D666" s="62"/>
      <c r="E666" s="62"/>
      <c r="F666" s="62"/>
      <c r="G666" s="62"/>
    </row>
    <row r="667" ht="15.75" customHeight="1">
      <c r="B667" s="62"/>
      <c r="C667" s="62"/>
      <c r="D667" s="62"/>
      <c r="E667" s="62"/>
      <c r="F667" s="62"/>
      <c r="G667" s="62"/>
    </row>
    <row r="668" ht="15.75" customHeight="1">
      <c r="B668" s="62"/>
      <c r="C668" s="62"/>
      <c r="D668" s="62"/>
      <c r="E668" s="62"/>
      <c r="F668" s="62"/>
      <c r="G668" s="62"/>
    </row>
    <row r="669" ht="15.75" customHeight="1">
      <c r="B669" s="62"/>
      <c r="C669" s="62"/>
      <c r="D669" s="62"/>
      <c r="E669" s="62"/>
      <c r="F669" s="62"/>
      <c r="G669" s="62"/>
    </row>
    <row r="670" ht="15.75" customHeight="1">
      <c r="B670" s="62"/>
      <c r="C670" s="62"/>
      <c r="D670" s="62"/>
      <c r="E670" s="62"/>
      <c r="F670" s="62"/>
      <c r="G670" s="62"/>
    </row>
    <row r="671" ht="15.75" customHeight="1">
      <c r="B671" s="62"/>
      <c r="C671" s="62"/>
      <c r="D671" s="62"/>
      <c r="E671" s="62"/>
      <c r="F671" s="62"/>
      <c r="G671" s="62"/>
    </row>
    <row r="672" ht="15.75" customHeight="1">
      <c r="B672" s="62"/>
      <c r="C672" s="62"/>
      <c r="D672" s="62"/>
      <c r="E672" s="62"/>
      <c r="F672" s="62"/>
      <c r="G672" s="62"/>
    </row>
    <row r="673" ht="15.75" customHeight="1">
      <c r="B673" s="62"/>
      <c r="C673" s="62"/>
      <c r="D673" s="62"/>
      <c r="E673" s="62"/>
      <c r="F673" s="62"/>
      <c r="G673" s="62"/>
    </row>
    <row r="674" ht="15.75" customHeight="1">
      <c r="B674" s="62"/>
      <c r="C674" s="62"/>
      <c r="D674" s="62"/>
      <c r="E674" s="62"/>
      <c r="F674" s="62"/>
      <c r="G674" s="62"/>
    </row>
    <row r="675" ht="15.75" customHeight="1">
      <c r="B675" s="62"/>
      <c r="C675" s="62"/>
      <c r="D675" s="62"/>
      <c r="E675" s="62"/>
      <c r="F675" s="62"/>
      <c r="G675" s="62"/>
    </row>
    <row r="676" ht="15.75" customHeight="1">
      <c r="B676" s="62"/>
      <c r="C676" s="62"/>
      <c r="D676" s="62"/>
      <c r="E676" s="62"/>
      <c r="F676" s="62"/>
      <c r="G676" s="62"/>
    </row>
    <row r="677" ht="15.75" customHeight="1">
      <c r="B677" s="62"/>
      <c r="C677" s="62"/>
      <c r="D677" s="62"/>
      <c r="E677" s="62"/>
      <c r="F677" s="62"/>
      <c r="G677" s="62"/>
    </row>
    <row r="678" ht="15.75" customHeight="1">
      <c r="B678" s="62"/>
      <c r="C678" s="62"/>
      <c r="D678" s="62"/>
      <c r="E678" s="62"/>
      <c r="F678" s="62"/>
      <c r="G678" s="62"/>
    </row>
    <row r="679" ht="15.75" customHeight="1">
      <c r="B679" s="62"/>
      <c r="C679" s="62"/>
      <c r="D679" s="62"/>
      <c r="E679" s="62"/>
      <c r="F679" s="62"/>
      <c r="G679" s="62"/>
    </row>
    <row r="680" ht="15.75" customHeight="1">
      <c r="B680" s="62"/>
      <c r="C680" s="62"/>
      <c r="D680" s="62"/>
      <c r="E680" s="62"/>
      <c r="F680" s="62"/>
      <c r="G680" s="62"/>
    </row>
    <row r="681" ht="15.75" customHeight="1">
      <c r="B681" s="62"/>
      <c r="C681" s="62"/>
      <c r="D681" s="62"/>
      <c r="E681" s="62"/>
      <c r="F681" s="62"/>
      <c r="G681" s="62"/>
    </row>
    <row r="682" ht="15.75" customHeight="1">
      <c r="B682" s="62"/>
      <c r="C682" s="62"/>
      <c r="D682" s="62"/>
      <c r="E682" s="62"/>
      <c r="F682" s="62"/>
      <c r="G682" s="62"/>
    </row>
    <row r="683" ht="15.75" customHeight="1">
      <c r="B683" s="62"/>
      <c r="C683" s="62"/>
      <c r="D683" s="62"/>
      <c r="E683" s="62"/>
      <c r="F683" s="62"/>
      <c r="G683" s="62"/>
    </row>
    <row r="684" ht="15.75" customHeight="1">
      <c r="B684" s="62"/>
      <c r="C684" s="62"/>
      <c r="D684" s="62"/>
      <c r="E684" s="62"/>
      <c r="F684" s="62"/>
      <c r="G684" s="62"/>
    </row>
    <row r="685" ht="15.75" customHeight="1">
      <c r="B685" s="62"/>
      <c r="C685" s="62"/>
      <c r="D685" s="62"/>
      <c r="E685" s="62"/>
      <c r="F685" s="62"/>
      <c r="G685" s="62"/>
    </row>
    <row r="686" ht="15.75" customHeight="1">
      <c r="B686" s="62"/>
      <c r="C686" s="62"/>
      <c r="D686" s="62"/>
      <c r="E686" s="62"/>
      <c r="F686" s="62"/>
      <c r="G686" s="62"/>
    </row>
    <row r="687" ht="15.75" customHeight="1">
      <c r="B687" s="62"/>
      <c r="C687" s="62"/>
      <c r="D687" s="62"/>
      <c r="E687" s="62"/>
      <c r="F687" s="62"/>
      <c r="G687" s="62"/>
    </row>
    <row r="688" ht="15.75" customHeight="1">
      <c r="B688" s="62"/>
      <c r="C688" s="62"/>
      <c r="D688" s="62"/>
      <c r="E688" s="62"/>
      <c r="F688" s="62"/>
      <c r="G688" s="62"/>
    </row>
    <row r="689" ht="15.75" customHeight="1">
      <c r="B689" s="62"/>
      <c r="C689" s="62"/>
      <c r="D689" s="62"/>
      <c r="E689" s="62"/>
      <c r="F689" s="62"/>
      <c r="G689" s="62"/>
    </row>
    <row r="690" ht="15.75" customHeight="1">
      <c r="B690" s="62"/>
      <c r="C690" s="62"/>
      <c r="D690" s="62"/>
      <c r="E690" s="62"/>
      <c r="F690" s="62"/>
      <c r="G690" s="62"/>
    </row>
    <row r="691" ht="15.75" customHeight="1">
      <c r="B691" s="62"/>
      <c r="C691" s="62"/>
      <c r="D691" s="62"/>
      <c r="E691" s="62"/>
      <c r="F691" s="62"/>
      <c r="G691" s="62"/>
    </row>
    <row r="692" ht="15.75" customHeight="1">
      <c r="B692" s="62"/>
      <c r="C692" s="62"/>
      <c r="D692" s="62"/>
      <c r="E692" s="62"/>
      <c r="F692" s="62"/>
      <c r="G692" s="62"/>
    </row>
    <row r="693" ht="15.75" customHeight="1">
      <c r="B693" s="62"/>
      <c r="C693" s="62"/>
      <c r="D693" s="62"/>
      <c r="E693" s="62"/>
      <c r="F693" s="62"/>
      <c r="G693" s="62"/>
    </row>
    <row r="694" ht="15.75" customHeight="1">
      <c r="B694" s="62"/>
      <c r="C694" s="62"/>
      <c r="D694" s="62"/>
      <c r="E694" s="62"/>
      <c r="F694" s="62"/>
      <c r="G694" s="62"/>
    </row>
    <row r="695" ht="15.75" customHeight="1">
      <c r="B695" s="62"/>
      <c r="C695" s="62"/>
      <c r="D695" s="62"/>
      <c r="E695" s="62"/>
      <c r="F695" s="62"/>
      <c r="G695" s="62"/>
    </row>
    <row r="696" ht="15.75" customHeight="1">
      <c r="B696" s="62"/>
      <c r="C696" s="62"/>
      <c r="D696" s="62"/>
      <c r="E696" s="62"/>
      <c r="F696" s="62"/>
      <c r="G696" s="62"/>
    </row>
    <row r="697" ht="15.75" customHeight="1">
      <c r="B697" s="62"/>
      <c r="C697" s="62"/>
      <c r="D697" s="62"/>
      <c r="E697" s="62"/>
      <c r="F697" s="62"/>
      <c r="G697" s="62"/>
    </row>
    <row r="698" ht="15.75" customHeight="1">
      <c r="B698" s="62"/>
      <c r="C698" s="62"/>
      <c r="D698" s="62"/>
      <c r="E698" s="62"/>
      <c r="F698" s="62"/>
      <c r="G698" s="62"/>
    </row>
    <row r="699" ht="15.75" customHeight="1">
      <c r="B699" s="62"/>
      <c r="C699" s="62"/>
      <c r="D699" s="62"/>
      <c r="E699" s="62"/>
      <c r="F699" s="62"/>
      <c r="G699" s="62"/>
    </row>
    <row r="700" ht="15.75" customHeight="1">
      <c r="B700" s="62"/>
      <c r="C700" s="62"/>
      <c r="D700" s="62"/>
      <c r="E700" s="62"/>
      <c r="F700" s="62"/>
      <c r="G700" s="62"/>
    </row>
    <row r="701" ht="15.75" customHeight="1">
      <c r="B701" s="62"/>
      <c r="C701" s="62"/>
      <c r="D701" s="62"/>
      <c r="E701" s="62"/>
      <c r="F701" s="62"/>
      <c r="G701" s="62"/>
    </row>
    <row r="702" ht="15.75" customHeight="1">
      <c r="B702" s="62"/>
      <c r="C702" s="62"/>
      <c r="D702" s="62"/>
      <c r="E702" s="62"/>
      <c r="F702" s="62"/>
      <c r="G702" s="62"/>
    </row>
    <row r="703" ht="15.75" customHeight="1">
      <c r="B703" s="62"/>
      <c r="C703" s="62"/>
      <c r="D703" s="62"/>
      <c r="E703" s="62"/>
      <c r="F703" s="62"/>
      <c r="G703" s="62"/>
    </row>
    <row r="704" ht="15.75" customHeight="1">
      <c r="B704" s="62"/>
      <c r="C704" s="62"/>
      <c r="D704" s="62"/>
      <c r="E704" s="62"/>
      <c r="F704" s="62"/>
      <c r="G704" s="62"/>
    </row>
    <row r="705" ht="15.75" customHeight="1">
      <c r="B705" s="62"/>
      <c r="C705" s="62"/>
      <c r="D705" s="62"/>
      <c r="E705" s="62"/>
      <c r="F705" s="62"/>
      <c r="G705" s="62"/>
    </row>
    <row r="706" ht="15.75" customHeight="1">
      <c r="B706" s="62"/>
      <c r="C706" s="62"/>
      <c r="D706" s="62"/>
      <c r="E706" s="62"/>
      <c r="F706" s="62"/>
      <c r="G706" s="62"/>
    </row>
    <row r="707" ht="15.75" customHeight="1">
      <c r="B707" s="62"/>
      <c r="C707" s="62"/>
      <c r="D707" s="62"/>
      <c r="E707" s="62"/>
      <c r="F707" s="62"/>
      <c r="G707" s="62"/>
    </row>
    <row r="708" ht="15.75" customHeight="1">
      <c r="B708" s="62"/>
      <c r="C708" s="62"/>
      <c r="D708" s="62"/>
      <c r="E708" s="62"/>
      <c r="F708" s="62"/>
      <c r="G708" s="62"/>
    </row>
    <row r="709" ht="15.75" customHeight="1">
      <c r="B709" s="62"/>
      <c r="C709" s="62"/>
      <c r="D709" s="62"/>
      <c r="E709" s="62"/>
      <c r="F709" s="62"/>
      <c r="G709" s="62"/>
    </row>
    <row r="710" ht="15.75" customHeight="1">
      <c r="B710" s="62"/>
      <c r="C710" s="62"/>
      <c r="D710" s="62"/>
      <c r="E710" s="62"/>
      <c r="F710" s="62"/>
      <c r="G710" s="62"/>
    </row>
    <row r="711" ht="15.75" customHeight="1">
      <c r="B711" s="62"/>
      <c r="C711" s="62"/>
      <c r="D711" s="62"/>
      <c r="E711" s="62"/>
      <c r="F711" s="62"/>
      <c r="G711" s="62"/>
    </row>
    <row r="712" ht="15.75" customHeight="1">
      <c r="B712" s="62"/>
      <c r="C712" s="62"/>
      <c r="D712" s="62"/>
      <c r="E712" s="62"/>
      <c r="F712" s="62"/>
      <c r="G712" s="62"/>
    </row>
    <row r="713" ht="15.75" customHeight="1">
      <c r="B713" s="62"/>
      <c r="C713" s="62"/>
      <c r="D713" s="62"/>
      <c r="E713" s="62"/>
      <c r="F713" s="62"/>
      <c r="G713" s="62"/>
    </row>
    <row r="714" ht="15.75" customHeight="1">
      <c r="B714" s="62"/>
      <c r="C714" s="62"/>
      <c r="D714" s="62"/>
      <c r="E714" s="62"/>
      <c r="F714" s="62"/>
      <c r="G714" s="62"/>
    </row>
    <row r="715" ht="15.75" customHeight="1">
      <c r="B715" s="62"/>
      <c r="C715" s="62"/>
      <c r="D715" s="62"/>
      <c r="E715" s="62"/>
      <c r="F715" s="62"/>
      <c r="G715" s="62"/>
    </row>
    <row r="716" ht="15.75" customHeight="1">
      <c r="B716" s="62"/>
      <c r="C716" s="62"/>
      <c r="D716" s="62"/>
      <c r="E716" s="62"/>
      <c r="F716" s="62"/>
      <c r="G716" s="62"/>
    </row>
    <row r="717" ht="15.75" customHeight="1">
      <c r="B717" s="62"/>
      <c r="C717" s="62"/>
      <c r="D717" s="62"/>
      <c r="E717" s="62"/>
      <c r="F717" s="62"/>
      <c r="G717" s="62"/>
    </row>
    <row r="718" ht="15.75" customHeight="1">
      <c r="B718" s="62"/>
      <c r="C718" s="62"/>
      <c r="D718" s="62"/>
      <c r="E718" s="62"/>
      <c r="F718" s="62"/>
      <c r="G718" s="62"/>
    </row>
    <row r="719" ht="15.75" customHeight="1">
      <c r="B719" s="62"/>
      <c r="C719" s="62"/>
      <c r="D719" s="62"/>
      <c r="E719" s="62"/>
      <c r="F719" s="62"/>
      <c r="G719" s="62"/>
    </row>
    <row r="720" ht="15.75" customHeight="1">
      <c r="B720" s="62"/>
      <c r="C720" s="62"/>
      <c r="D720" s="62"/>
      <c r="E720" s="62"/>
      <c r="F720" s="62"/>
      <c r="G720" s="62"/>
    </row>
    <row r="721" ht="15.75" customHeight="1">
      <c r="B721" s="62"/>
      <c r="C721" s="62"/>
      <c r="D721" s="62"/>
      <c r="E721" s="62"/>
      <c r="F721" s="62"/>
      <c r="G721" s="62"/>
    </row>
    <row r="722" ht="15.75" customHeight="1">
      <c r="B722" s="62"/>
      <c r="C722" s="62"/>
      <c r="D722" s="62"/>
      <c r="E722" s="62"/>
      <c r="F722" s="62"/>
      <c r="G722" s="62"/>
    </row>
    <row r="723" ht="15.75" customHeight="1">
      <c r="B723" s="62"/>
      <c r="C723" s="62"/>
      <c r="D723" s="62"/>
      <c r="E723" s="62"/>
      <c r="F723" s="62"/>
      <c r="G723" s="62"/>
    </row>
    <row r="724" ht="15.75" customHeight="1">
      <c r="B724" s="62"/>
      <c r="C724" s="62"/>
      <c r="D724" s="62"/>
      <c r="E724" s="62"/>
      <c r="F724" s="62"/>
      <c r="G724" s="62"/>
    </row>
    <row r="725" ht="15.75" customHeight="1">
      <c r="B725" s="62"/>
      <c r="C725" s="62"/>
      <c r="D725" s="62"/>
      <c r="E725" s="62"/>
      <c r="F725" s="62"/>
      <c r="G725" s="62"/>
    </row>
    <row r="726" ht="15.75" customHeight="1">
      <c r="B726" s="62"/>
      <c r="C726" s="62"/>
      <c r="D726" s="62"/>
      <c r="E726" s="62"/>
      <c r="F726" s="62"/>
      <c r="G726" s="62"/>
    </row>
    <row r="727" ht="15.75" customHeight="1">
      <c r="B727" s="62"/>
      <c r="C727" s="62"/>
      <c r="D727" s="62"/>
      <c r="E727" s="62"/>
      <c r="F727" s="62"/>
      <c r="G727" s="62"/>
    </row>
    <row r="728" ht="15.75" customHeight="1">
      <c r="B728" s="62"/>
      <c r="C728" s="62"/>
      <c r="D728" s="62"/>
      <c r="E728" s="62"/>
      <c r="F728" s="62"/>
      <c r="G728" s="62"/>
    </row>
    <row r="729" ht="15.75" customHeight="1">
      <c r="B729" s="62"/>
      <c r="C729" s="62"/>
      <c r="D729" s="62"/>
      <c r="E729" s="62"/>
      <c r="F729" s="62"/>
      <c r="G729" s="62"/>
    </row>
    <row r="730" ht="15.75" customHeight="1">
      <c r="B730" s="62"/>
      <c r="C730" s="62"/>
      <c r="D730" s="62"/>
      <c r="E730" s="62"/>
      <c r="F730" s="62"/>
      <c r="G730" s="62"/>
    </row>
    <row r="731" ht="15.75" customHeight="1">
      <c r="B731" s="62"/>
      <c r="C731" s="62"/>
      <c r="D731" s="62"/>
      <c r="E731" s="62"/>
      <c r="F731" s="62"/>
      <c r="G731" s="62"/>
    </row>
    <row r="732" ht="15.75" customHeight="1">
      <c r="B732" s="62"/>
      <c r="C732" s="62"/>
      <c r="D732" s="62"/>
      <c r="E732" s="62"/>
      <c r="F732" s="62"/>
      <c r="G732" s="62"/>
    </row>
    <row r="733" ht="15.75" customHeight="1">
      <c r="B733" s="62"/>
      <c r="C733" s="62"/>
      <c r="D733" s="62"/>
      <c r="E733" s="62"/>
      <c r="F733" s="62"/>
      <c r="G733" s="62"/>
    </row>
    <row r="734" ht="15.75" customHeight="1">
      <c r="B734" s="62"/>
      <c r="C734" s="62"/>
      <c r="D734" s="62"/>
      <c r="E734" s="62"/>
      <c r="F734" s="62"/>
      <c r="G734" s="62"/>
    </row>
    <row r="735" ht="15.75" customHeight="1">
      <c r="B735" s="62"/>
      <c r="C735" s="62"/>
      <c r="D735" s="62"/>
      <c r="E735" s="62"/>
      <c r="F735" s="62"/>
      <c r="G735" s="62"/>
    </row>
    <row r="736" ht="15.75" customHeight="1">
      <c r="B736" s="62"/>
      <c r="C736" s="62"/>
      <c r="D736" s="62"/>
      <c r="E736" s="62"/>
      <c r="F736" s="62"/>
      <c r="G736" s="62"/>
    </row>
    <row r="737" ht="15.75" customHeight="1">
      <c r="B737" s="62"/>
      <c r="C737" s="62"/>
      <c r="D737" s="62"/>
      <c r="E737" s="62"/>
      <c r="F737" s="62"/>
      <c r="G737" s="62"/>
    </row>
    <row r="738" ht="15.75" customHeight="1">
      <c r="B738" s="62"/>
      <c r="C738" s="62"/>
      <c r="D738" s="62"/>
      <c r="E738" s="62"/>
      <c r="F738" s="62"/>
      <c r="G738" s="62"/>
    </row>
    <row r="739" ht="15.75" customHeight="1">
      <c r="B739" s="62"/>
      <c r="C739" s="62"/>
      <c r="D739" s="62"/>
      <c r="E739" s="62"/>
      <c r="F739" s="62"/>
      <c r="G739" s="62"/>
    </row>
    <row r="740" ht="15.75" customHeight="1">
      <c r="B740" s="62"/>
      <c r="C740" s="62"/>
      <c r="D740" s="62"/>
      <c r="E740" s="62"/>
      <c r="F740" s="62"/>
      <c r="G740" s="62"/>
    </row>
    <row r="741" ht="15.75" customHeight="1">
      <c r="B741" s="62"/>
      <c r="C741" s="62"/>
      <c r="D741" s="62"/>
      <c r="E741" s="62"/>
      <c r="F741" s="62"/>
      <c r="G741" s="62"/>
    </row>
    <row r="742" ht="15.75" customHeight="1">
      <c r="B742" s="62"/>
      <c r="C742" s="62"/>
      <c r="D742" s="62"/>
      <c r="E742" s="62"/>
      <c r="F742" s="62"/>
      <c r="G742" s="62"/>
    </row>
    <row r="743" ht="15.75" customHeight="1">
      <c r="B743" s="62"/>
      <c r="C743" s="62"/>
      <c r="D743" s="62"/>
      <c r="E743" s="62"/>
      <c r="F743" s="62"/>
      <c r="G743" s="62"/>
    </row>
    <row r="744" ht="15.75" customHeight="1">
      <c r="B744" s="62"/>
      <c r="C744" s="62"/>
      <c r="D744" s="62"/>
      <c r="E744" s="62"/>
      <c r="F744" s="62"/>
      <c r="G744" s="62"/>
    </row>
    <row r="745" ht="15.75" customHeight="1">
      <c r="B745" s="62"/>
      <c r="C745" s="62"/>
      <c r="D745" s="62"/>
      <c r="E745" s="62"/>
      <c r="F745" s="62"/>
      <c r="G745" s="62"/>
    </row>
    <row r="746" ht="15.75" customHeight="1">
      <c r="B746" s="62"/>
      <c r="C746" s="62"/>
      <c r="D746" s="62"/>
      <c r="E746" s="62"/>
      <c r="F746" s="62"/>
      <c r="G746" s="62"/>
    </row>
    <row r="747" ht="15.75" customHeight="1">
      <c r="B747" s="62"/>
      <c r="C747" s="62"/>
      <c r="D747" s="62"/>
      <c r="E747" s="62"/>
      <c r="F747" s="62"/>
      <c r="G747" s="62"/>
    </row>
    <row r="748" ht="15.75" customHeight="1">
      <c r="B748" s="62"/>
      <c r="C748" s="62"/>
      <c r="D748" s="62"/>
      <c r="E748" s="62"/>
      <c r="F748" s="62"/>
      <c r="G748" s="62"/>
    </row>
    <row r="749" ht="15.75" customHeight="1">
      <c r="B749" s="62"/>
      <c r="C749" s="62"/>
      <c r="D749" s="62"/>
      <c r="E749" s="62"/>
      <c r="F749" s="62"/>
      <c r="G749" s="62"/>
    </row>
    <row r="750" ht="15.75" customHeight="1">
      <c r="B750" s="62"/>
      <c r="C750" s="62"/>
      <c r="D750" s="62"/>
      <c r="E750" s="62"/>
      <c r="F750" s="62"/>
      <c r="G750" s="62"/>
    </row>
    <row r="751" ht="15.75" customHeight="1">
      <c r="B751" s="62"/>
      <c r="C751" s="62"/>
      <c r="D751" s="62"/>
      <c r="E751" s="62"/>
      <c r="F751" s="62"/>
      <c r="G751" s="62"/>
    </row>
    <row r="752" ht="15.75" customHeight="1">
      <c r="B752" s="62"/>
      <c r="C752" s="62"/>
      <c r="D752" s="62"/>
      <c r="E752" s="62"/>
      <c r="F752" s="62"/>
      <c r="G752" s="62"/>
    </row>
    <row r="753" ht="15.75" customHeight="1">
      <c r="B753" s="62"/>
      <c r="C753" s="62"/>
      <c r="D753" s="62"/>
      <c r="E753" s="62"/>
      <c r="F753" s="62"/>
      <c r="G753" s="62"/>
    </row>
    <row r="754" ht="15.75" customHeight="1">
      <c r="B754" s="62"/>
      <c r="C754" s="62"/>
      <c r="D754" s="62"/>
      <c r="E754" s="62"/>
      <c r="F754" s="62"/>
      <c r="G754" s="62"/>
    </row>
    <row r="755" ht="15.75" customHeight="1">
      <c r="B755" s="62"/>
      <c r="C755" s="62"/>
      <c r="D755" s="62"/>
      <c r="E755" s="62"/>
      <c r="F755" s="62"/>
      <c r="G755" s="62"/>
    </row>
    <row r="756" ht="15.75" customHeight="1">
      <c r="B756" s="62"/>
      <c r="C756" s="62"/>
      <c r="D756" s="62"/>
      <c r="E756" s="62"/>
      <c r="F756" s="62"/>
      <c r="G756" s="62"/>
    </row>
    <row r="757" ht="15.75" customHeight="1">
      <c r="B757" s="62"/>
      <c r="C757" s="62"/>
      <c r="D757" s="62"/>
      <c r="E757" s="62"/>
      <c r="F757" s="62"/>
      <c r="G757" s="62"/>
    </row>
    <row r="758" ht="15.75" customHeight="1">
      <c r="B758" s="62"/>
      <c r="C758" s="62"/>
      <c r="D758" s="62"/>
      <c r="E758" s="62"/>
      <c r="F758" s="62"/>
      <c r="G758" s="62"/>
    </row>
    <row r="759" ht="15.75" customHeight="1">
      <c r="B759" s="62"/>
      <c r="C759" s="62"/>
      <c r="D759" s="62"/>
      <c r="E759" s="62"/>
      <c r="F759" s="62"/>
      <c r="G759" s="62"/>
    </row>
    <row r="760" ht="15.75" customHeight="1">
      <c r="B760" s="62"/>
      <c r="C760" s="62"/>
      <c r="D760" s="62"/>
      <c r="E760" s="62"/>
      <c r="F760" s="62"/>
      <c r="G760" s="62"/>
    </row>
    <row r="761" ht="15.75" customHeight="1">
      <c r="B761" s="62"/>
      <c r="C761" s="62"/>
      <c r="D761" s="62"/>
      <c r="E761" s="62"/>
      <c r="F761" s="62"/>
      <c r="G761" s="62"/>
    </row>
    <row r="762" ht="15.75" customHeight="1">
      <c r="B762" s="62"/>
      <c r="C762" s="62"/>
      <c r="D762" s="62"/>
      <c r="E762" s="62"/>
      <c r="F762" s="62"/>
      <c r="G762" s="62"/>
    </row>
    <row r="763" ht="15.75" customHeight="1">
      <c r="B763" s="62"/>
      <c r="C763" s="62"/>
      <c r="D763" s="62"/>
      <c r="E763" s="62"/>
      <c r="F763" s="62"/>
      <c r="G763" s="62"/>
    </row>
    <row r="764" ht="15.75" customHeight="1">
      <c r="B764" s="62"/>
      <c r="C764" s="62"/>
      <c r="D764" s="62"/>
      <c r="E764" s="62"/>
      <c r="F764" s="62"/>
      <c r="G764" s="62"/>
    </row>
    <row r="765" ht="15.75" customHeight="1">
      <c r="B765" s="62"/>
      <c r="C765" s="62"/>
      <c r="D765" s="62"/>
      <c r="E765" s="62"/>
      <c r="F765" s="62"/>
      <c r="G765" s="62"/>
    </row>
    <row r="766" ht="15.75" customHeight="1">
      <c r="B766" s="62"/>
      <c r="C766" s="62"/>
      <c r="D766" s="62"/>
      <c r="E766" s="62"/>
      <c r="F766" s="62"/>
      <c r="G766" s="62"/>
    </row>
    <row r="767" ht="15.75" customHeight="1">
      <c r="B767" s="62"/>
      <c r="C767" s="62"/>
      <c r="D767" s="62"/>
      <c r="E767" s="62"/>
      <c r="F767" s="62"/>
      <c r="G767" s="62"/>
    </row>
    <row r="768" ht="15.75" customHeight="1">
      <c r="B768" s="62"/>
      <c r="C768" s="62"/>
      <c r="D768" s="62"/>
      <c r="E768" s="62"/>
      <c r="F768" s="62"/>
      <c r="G768" s="62"/>
    </row>
    <row r="769" ht="15.75" customHeight="1">
      <c r="B769" s="62"/>
      <c r="C769" s="62"/>
      <c r="D769" s="62"/>
      <c r="E769" s="62"/>
      <c r="F769" s="62"/>
      <c r="G769" s="62"/>
    </row>
    <row r="770" ht="15.75" customHeight="1">
      <c r="B770" s="62"/>
      <c r="C770" s="62"/>
      <c r="D770" s="62"/>
      <c r="E770" s="62"/>
      <c r="F770" s="62"/>
      <c r="G770" s="62"/>
    </row>
    <row r="771" ht="15.75" customHeight="1">
      <c r="B771" s="62"/>
      <c r="C771" s="62"/>
      <c r="D771" s="62"/>
      <c r="E771" s="62"/>
      <c r="F771" s="62"/>
      <c r="G771" s="62"/>
    </row>
    <row r="772" ht="15.75" customHeight="1">
      <c r="B772" s="62"/>
      <c r="C772" s="62"/>
      <c r="D772" s="62"/>
      <c r="E772" s="62"/>
      <c r="F772" s="62"/>
      <c r="G772" s="62"/>
    </row>
    <row r="773" ht="15.75" customHeight="1">
      <c r="B773" s="62"/>
      <c r="C773" s="62"/>
      <c r="D773" s="62"/>
      <c r="E773" s="62"/>
      <c r="F773" s="62"/>
      <c r="G773" s="62"/>
    </row>
    <row r="774" ht="15.75" customHeight="1">
      <c r="B774" s="62"/>
      <c r="C774" s="62"/>
      <c r="D774" s="62"/>
      <c r="E774" s="62"/>
      <c r="F774" s="62"/>
      <c r="G774" s="62"/>
    </row>
    <row r="775" ht="15.75" customHeight="1">
      <c r="B775" s="62"/>
      <c r="C775" s="62"/>
      <c r="D775" s="62"/>
      <c r="E775" s="62"/>
      <c r="F775" s="62"/>
      <c r="G775" s="62"/>
    </row>
    <row r="776" ht="15.75" customHeight="1">
      <c r="B776" s="62"/>
      <c r="C776" s="62"/>
      <c r="D776" s="62"/>
      <c r="E776" s="62"/>
      <c r="F776" s="62"/>
      <c r="G776" s="62"/>
    </row>
    <row r="777" ht="15.75" customHeight="1">
      <c r="B777" s="62"/>
      <c r="C777" s="62"/>
      <c r="D777" s="62"/>
      <c r="E777" s="62"/>
      <c r="F777" s="62"/>
      <c r="G777" s="62"/>
    </row>
    <row r="778" ht="15.75" customHeight="1">
      <c r="B778" s="62"/>
      <c r="C778" s="62"/>
      <c r="D778" s="62"/>
      <c r="E778" s="62"/>
      <c r="F778" s="62"/>
      <c r="G778" s="62"/>
    </row>
    <row r="779" ht="15.75" customHeight="1">
      <c r="B779" s="62"/>
      <c r="C779" s="62"/>
      <c r="D779" s="62"/>
      <c r="E779" s="62"/>
      <c r="F779" s="62"/>
      <c r="G779" s="62"/>
    </row>
    <row r="780" ht="15.75" customHeight="1">
      <c r="B780" s="62"/>
      <c r="C780" s="62"/>
      <c r="D780" s="62"/>
      <c r="E780" s="62"/>
      <c r="F780" s="62"/>
      <c r="G780" s="62"/>
    </row>
    <row r="781" ht="15.75" customHeight="1">
      <c r="B781" s="62"/>
      <c r="C781" s="62"/>
      <c r="D781" s="62"/>
      <c r="E781" s="62"/>
      <c r="F781" s="62"/>
      <c r="G781" s="62"/>
    </row>
    <row r="782" ht="15.75" customHeight="1">
      <c r="B782" s="62"/>
      <c r="C782" s="62"/>
      <c r="D782" s="62"/>
      <c r="E782" s="62"/>
      <c r="F782" s="62"/>
      <c r="G782" s="62"/>
    </row>
    <row r="783" ht="15.75" customHeight="1">
      <c r="B783" s="62"/>
      <c r="C783" s="62"/>
      <c r="D783" s="62"/>
      <c r="E783" s="62"/>
      <c r="F783" s="62"/>
      <c r="G783" s="62"/>
    </row>
    <row r="784" ht="15.75" customHeight="1">
      <c r="B784" s="62"/>
      <c r="C784" s="62"/>
      <c r="D784" s="62"/>
      <c r="E784" s="62"/>
      <c r="F784" s="62"/>
      <c r="G784" s="62"/>
    </row>
    <row r="785" ht="15.75" customHeight="1">
      <c r="B785" s="62"/>
      <c r="C785" s="62"/>
      <c r="D785" s="62"/>
      <c r="E785" s="62"/>
      <c r="F785" s="62"/>
      <c r="G785" s="62"/>
    </row>
    <row r="786" ht="15.75" customHeight="1">
      <c r="B786" s="62"/>
      <c r="C786" s="62"/>
      <c r="D786" s="62"/>
      <c r="E786" s="62"/>
      <c r="F786" s="62"/>
      <c r="G786" s="62"/>
    </row>
    <row r="787" ht="15.75" customHeight="1">
      <c r="B787" s="62"/>
      <c r="C787" s="62"/>
      <c r="D787" s="62"/>
      <c r="E787" s="62"/>
      <c r="F787" s="62"/>
      <c r="G787" s="62"/>
    </row>
    <row r="788" ht="15.75" customHeight="1">
      <c r="B788" s="62"/>
      <c r="C788" s="62"/>
      <c r="D788" s="62"/>
      <c r="E788" s="62"/>
      <c r="F788" s="62"/>
      <c r="G788" s="62"/>
    </row>
    <row r="789" ht="15.75" customHeight="1">
      <c r="B789" s="62"/>
      <c r="C789" s="62"/>
      <c r="D789" s="62"/>
      <c r="E789" s="62"/>
      <c r="F789" s="62"/>
      <c r="G789" s="62"/>
    </row>
    <row r="790" ht="15.75" customHeight="1">
      <c r="B790" s="62"/>
      <c r="C790" s="62"/>
      <c r="D790" s="62"/>
      <c r="E790" s="62"/>
      <c r="F790" s="62"/>
      <c r="G790" s="62"/>
    </row>
    <row r="791" ht="15.75" customHeight="1">
      <c r="B791" s="62"/>
      <c r="C791" s="62"/>
      <c r="D791" s="62"/>
      <c r="E791" s="62"/>
      <c r="F791" s="62"/>
      <c r="G791" s="62"/>
    </row>
    <row r="792" ht="15.75" customHeight="1">
      <c r="B792" s="62"/>
      <c r="C792" s="62"/>
      <c r="D792" s="62"/>
      <c r="E792" s="62"/>
      <c r="F792" s="62"/>
      <c r="G792" s="62"/>
    </row>
    <row r="793" ht="15.75" customHeight="1">
      <c r="B793" s="62"/>
      <c r="C793" s="62"/>
      <c r="D793" s="62"/>
      <c r="E793" s="62"/>
      <c r="F793" s="62"/>
      <c r="G793" s="62"/>
    </row>
    <row r="794" ht="15.75" customHeight="1">
      <c r="B794" s="62"/>
      <c r="C794" s="62"/>
      <c r="D794" s="62"/>
      <c r="E794" s="62"/>
      <c r="F794" s="62"/>
      <c r="G794" s="62"/>
    </row>
    <row r="795" ht="15.75" customHeight="1">
      <c r="B795" s="62"/>
      <c r="C795" s="62"/>
      <c r="D795" s="62"/>
      <c r="E795" s="62"/>
      <c r="F795" s="62"/>
      <c r="G795" s="62"/>
    </row>
    <row r="796" ht="15.75" customHeight="1">
      <c r="B796" s="62"/>
      <c r="C796" s="62"/>
      <c r="D796" s="62"/>
      <c r="E796" s="62"/>
      <c r="F796" s="62"/>
      <c r="G796" s="62"/>
    </row>
    <row r="797" ht="15.75" customHeight="1">
      <c r="B797" s="62"/>
      <c r="C797" s="62"/>
      <c r="D797" s="62"/>
      <c r="E797" s="62"/>
      <c r="F797" s="62"/>
      <c r="G797" s="62"/>
    </row>
    <row r="798" ht="15.75" customHeight="1">
      <c r="B798" s="62"/>
      <c r="C798" s="62"/>
      <c r="D798" s="62"/>
      <c r="E798" s="62"/>
      <c r="F798" s="62"/>
      <c r="G798" s="62"/>
    </row>
    <row r="799" ht="15.75" customHeight="1">
      <c r="B799" s="62"/>
      <c r="C799" s="62"/>
      <c r="D799" s="62"/>
      <c r="E799" s="62"/>
      <c r="F799" s="62"/>
      <c r="G799" s="62"/>
    </row>
    <row r="800" ht="15.75" customHeight="1">
      <c r="B800" s="62"/>
      <c r="C800" s="62"/>
      <c r="D800" s="62"/>
      <c r="E800" s="62"/>
      <c r="F800" s="62"/>
      <c r="G800" s="62"/>
    </row>
    <row r="801" ht="15.75" customHeight="1">
      <c r="B801" s="62"/>
      <c r="C801" s="62"/>
      <c r="D801" s="62"/>
      <c r="E801" s="62"/>
      <c r="F801" s="62"/>
      <c r="G801" s="62"/>
    </row>
    <row r="802" ht="15.75" customHeight="1">
      <c r="B802" s="62"/>
      <c r="C802" s="62"/>
      <c r="D802" s="62"/>
      <c r="E802" s="62"/>
      <c r="F802" s="62"/>
      <c r="G802" s="62"/>
    </row>
    <row r="803" ht="15.75" customHeight="1">
      <c r="B803" s="62"/>
      <c r="C803" s="62"/>
      <c r="D803" s="62"/>
      <c r="E803" s="62"/>
      <c r="F803" s="62"/>
      <c r="G803" s="62"/>
    </row>
    <row r="804" ht="15.75" customHeight="1">
      <c r="B804" s="62"/>
      <c r="C804" s="62"/>
      <c r="D804" s="62"/>
      <c r="E804" s="62"/>
      <c r="F804" s="62"/>
      <c r="G804" s="62"/>
    </row>
    <row r="805" ht="15.75" customHeight="1">
      <c r="B805" s="62"/>
      <c r="C805" s="62"/>
      <c r="D805" s="62"/>
      <c r="E805" s="62"/>
      <c r="F805" s="62"/>
      <c r="G805" s="62"/>
    </row>
    <row r="806" ht="15.75" customHeight="1">
      <c r="B806" s="62"/>
      <c r="C806" s="62"/>
      <c r="D806" s="62"/>
      <c r="E806" s="62"/>
      <c r="F806" s="62"/>
      <c r="G806" s="62"/>
    </row>
    <row r="807" ht="15.75" customHeight="1">
      <c r="B807" s="62"/>
      <c r="C807" s="62"/>
      <c r="D807" s="62"/>
      <c r="E807" s="62"/>
      <c r="F807" s="62"/>
      <c r="G807" s="62"/>
    </row>
    <row r="808" ht="15.75" customHeight="1">
      <c r="B808" s="62"/>
      <c r="C808" s="62"/>
      <c r="D808" s="62"/>
      <c r="E808" s="62"/>
      <c r="F808" s="62"/>
      <c r="G808" s="62"/>
    </row>
    <row r="809" ht="15.75" customHeight="1">
      <c r="B809" s="62"/>
      <c r="C809" s="62"/>
      <c r="D809" s="62"/>
      <c r="E809" s="62"/>
      <c r="F809" s="62"/>
      <c r="G809" s="62"/>
    </row>
    <row r="810" ht="15.75" customHeight="1">
      <c r="B810" s="62"/>
      <c r="C810" s="62"/>
      <c r="D810" s="62"/>
      <c r="E810" s="62"/>
      <c r="F810" s="62"/>
      <c r="G810" s="62"/>
    </row>
    <row r="811" ht="15.75" customHeight="1">
      <c r="B811" s="62"/>
      <c r="C811" s="62"/>
      <c r="D811" s="62"/>
      <c r="E811" s="62"/>
      <c r="F811" s="62"/>
      <c r="G811" s="62"/>
    </row>
    <row r="812" ht="15.75" customHeight="1">
      <c r="B812" s="62"/>
      <c r="C812" s="62"/>
      <c r="D812" s="62"/>
      <c r="E812" s="62"/>
      <c r="F812" s="62"/>
      <c r="G812" s="62"/>
    </row>
    <row r="813" ht="15.75" customHeight="1">
      <c r="B813" s="62"/>
      <c r="C813" s="62"/>
      <c r="D813" s="62"/>
      <c r="E813" s="62"/>
      <c r="F813" s="62"/>
      <c r="G813" s="62"/>
    </row>
    <row r="814" ht="15.75" customHeight="1">
      <c r="B814" s="62"/>
      <c r="C814" s="62"/>
      <c r="D814" s="62"/>
      <c r="E814" s="62"/>
      <c r="F814" s="62"/>
      <c r="G814" s="62"/>
    </row>
    <row r="815" ht="15.75" customHeight="1">
      <c r="B815" s="62"/>
      <c r="C815" s="62"/>
      <c r="D815" s="62"/>
      <c r="E815" s="62"/>
      <c r="F815" s="62"/>
      <c r="G815" s="62"/>
    </row>
    <row r="816" ht="15.75" customHeight="1">
      <c r="B816" s="62"/>
      <c r="C816" s="62"/>
      <c r="D816" s="62"/>
      <c r="E816" s="62"/>
      <c r="F816" s="62"/>
      <c r="G816" s="62"/>
    </row>
    <row r="817" ht="15.75" customHeight="1">
      <c r="B817" s="62"/>
      <c r="C817" s="62"/>
      <c r="D817" s="62"/>
      <c r="E817" s="62"/>
      <c r="F817" s="62"/>
      <c r="G817" s="62"/>
    </row>
    <row r="818" ht="15.75" customHeight="1">
      <c r="B818" s="62"/>
      <c r="C818" s="62"/>
      <c r="D818" s="62"/>
      <c r="E818" s="62"/>
      <c r="F818" s="62"/>
      <c r="G818" s="62"/>
    </row>
    <row r="819" ht="15.75" customHeight="1">
      <c r="B819" s="62"/>
      <c r="C819" s="62"/>
      <c r="D819" s="62"/>
      <c r="E819" s="62"/>
      <c r="F819" s="62"/>
      <c r="G819" s="62"/>
    </row>
    <row r="820" ht="15.75" customHeight="1">
      <c r="B820" s="62"/>
      <c r="C820" s="62"/>
      <c r="D820" s="62"/>
      <c r="E820" s="62"/>
      <c r="F820" s="62"/>
      <c r="G820" s="62"/>
    </row>
    <row r="821" ht="15.75" customHeight="1">
      <c r="B821" s="62"/>
      <c r="C821" s="62"/>
      <c r="D821" s="62"/>
      <c r="E821" s="62"/>
      <c r="F821" s="62"/>
      <c r="G821" s="62"/>
    </row>
    <row r="822" ht="15.75" customHeight="1">
      <c r="B822" s="62"/>
      <c r="C822" s="62"/>
      <c r="D822" s="62"/>
      <c r="E822" s="62"/>
      <c r="F822" s="62"/>
      <c r="G822" s="62"/>
    </row>
    <row r="823" ht="15.75" customHeight="1">
      <c r="B823" s="62"/>
      <c r="C823" s="62"/>
      <c r="D823" s="62"/>
      <c r="E823" s="62"/>
      <c r="F823" s="62"/>
      <c r="G823" s="62"/>
    </row>
    <row r="824" ht="15.75" customHeight="1">
      <c r="B824" s="62"/>
      <c r="C824" s="62"/>
      <c r="D824" s="62"/>
      <c r="E824" s="62"/>
      <c r="F824" s="62"/>
      <c r="G824" s="62"/>
    </row>
    <row r="825" ht="15.75" customHeight="1">
      <c r="B825" s="62"/>
      <c r="C825" s="62"/>
      <c r="D825" s="62"/>
      <c r="E825" s="62"/>
      <c r="F825" s="62"/>
      <c r="G825" s="62"/>
    </row>
    <row r="826" ht="15.75" customHeight="1">
      <c r="B826" s="62"/>
      <c r="C826" s="62"/>
      <c r="D826" s="62"/>
      <c r="E826" s="62"/>
      <c r="F826" s="62"/>
      <c r="G826" s="62"/>
    </row>
    <row r="827" ht="15.75" customHeight="1">
      <c r="B827" s="62"/>
      <c r="C827" s="62"/>
      <c r="D827" s="62"/>
      <c r="E827" s="62"/>
      <c r="F827" s="62"/>
      <c r="G827" s="62"/>
    </row>
    <row r="828" ht="15.75" customHeight="1">
      <c r="B828" s="62"/>
      <c r="C828" s="62"/>
      <c r="D828" s="62"/>
      <c r="E828" s="62"/>
      <c r="F828" s="62"/>
      <c r="G828" s="62"/>
    </row>
    <row r="829" ht="15.75" customHeight="1">
      <c r="B829" s="62"/>
      <c r="C829" s="62"/>
      <c r="D829" s="62"/>
      <c r="E829" s="62"/>
      <c r="F829" s="62"/>
      <c r="G829" s="62"/>
    </row>
    <row r="830" ht="15.75" customHeight="1">
      <c r="B830" s="62"/>
      <c r="C830" s="62"/>
      <c r="D830" s="62"/>
      <c r="E830" s="62"/>
      <c r="F830" s="62"/>
      <c r="G830" s="62"/>
    </row>
    <row r="831" ht="15.75" customHeight="1">
      <c r="B831" s="62"/>
      <c r="C831" s="62"/>
      <c r="D831" s="62"/>
      <c r="E831" s="62"/>
      <c r="F831" s="62"/>
      <c r="G831" s="62"/>
    </row>
    <row r="832" ht="15.75" customHeight="1">
      <c r="B832" s="62"/>
      <c r="C832" s="62"/>
      <c r="D832" s="62"/>
      <c r="E832" s="62"/>
      <c r="F832" s="62"/>
      <c r="G832" s="62"/>
    </row>
    <row r="833" ht="15.75" customHeight="1">
      <c r="B833" s="62"/>
      <c r="C833" s="62"/>
      <c r="D833" s="62"/>
      <c r="E833" s="62"/>
      <c r="F833" s="62"/>
      <c r="G833" s="62"/>
    </row>
    <row r="834" ht="15.75" customHeight="1">
      <c r="B834" s="62"/>
      <c r="C834" s="62"/>
      <c r="D834" s="62"/>
      <c r="E834" s="62"/>
      <c r="F834" s="62"/>
      <c r="G834" s="62"/>
    </row>
    <row r="835" ht="15.75" customHeight="1">
      <c r="B835" s="62"/>
      <c r="C835" s="62"/>
      <c r="D835" s="62"/>
      <c r="E835" s="62"/>
      <c r="F835" s="62"/>
      <c r="G835" s="62"/>
    </row>
    <row r="836" ht="15.75" customHeight="1">
      <c r="B836" s="62"/>
      <c r="C836" s="62"/>
      <c r="D836" s="62"/>
      <c r="E836" s="62"/>
      <c r="F836" s="62"/>
      <c r="G836" s="62"/>
    </row>
    <row r="837" ht="15.75" customHeight="1">
      <c r="B837" s="62"/>
      <c r="C837" s="62"/>
      <c r="D837" s="62"/>
      <c r="E837" s="62"/>
      <c r="F837" s="62"/>
      <c r="G837" s="62"/>
    </row>
    <row r="838" ht="15.75" customHeight="1">
      <c r="B838" s="62"/>
      <c r="C838" s="62"/>
      <c r="D838" s="62"/>
      <c r="E838" s="62"/>
      <c r="F838" s="62"/>
      <c r="G838" s="62"/>
    </row>
    <row r="839" ht="15.75" customHeight="1">
      <c r="B839" s="62"/>
      <c r="C839" s="62"/>
      <c r="D839" s="62"/>
      <c r="E839" s="62"/>
      <c r="F839" s="62"/>
      <c r="G839" s="62"/>
    </row>
    <row r="840" ht="15.75" customHeight="1">
      <c r="B840" s="62"/>
      <c r="C840" s="62"/>
      <c r="D840" s="62"/>
      <c r="E840" s="62"/>
      <c r="F840" s="62"/>
      <c r="G840" s="62"/>
    </row>
    <row r="841" ht="15.75" customHeight="1">
      <c r="B841" s="62"/>
      <c r="C841" s="62"/>
      <c r="D841" s="62"/>
      <c r="E841" s="62"/>
      <c r="F841" s="62"/>
      <c r="G841" s="62"/>
    </row>
    <row r="842" ht="15.75" customHeight="1">
      <c r="B842" s="62"/>
      <c r="C842" s="62"/>
      <c r="D842" s="62"/>
      <c r="E842" s="62"/>
      <c r="F842" s="62"/>
      <c r="G842" s="62"/>
    </row>
    <row r="843" ht="15.75" customHeight="1">
      <c r="B843" s="62"/>
      <c r="C843" s="62"/>
      <c r="D843" s="62"/>
      <c r="E843" s="62"/>
      <c r="F843" s="62"/>
      <c r="G843" s="62"/>
    </row>
    <row r="844" ht="15.75" customHeight="1">
      <c r="B844" s="62"/>
      <c r="C844" s="62"/>
      <c r="D844" s="62"/>
      <c r="E844" s="62"/>
      <c r="F844" s="62"/>
      <c r="G844" s="62"/>
    </row>
    <row r="845" ht="15.75" customHeight="1">
      <c r="B845" s="62"/>
      <c r="C845" s="62"/>
      <c r="D845" s="62"/>
      <c r="E845" s="62"/>
      <c r="F845" s="62"/>
      <c r="G845" s="62"/>
    </row>
    <row r="846" ht="15.75" customHeight="1">
      <c r="B846" s="62"/>
      <c r="C846" s="62"/>
      <c r="D846" s="62"/>
      <c r="E846" s="62"/>
      <c r="F846" s="62"/>
      <c r="G846" s="62"/>
    </row>
    <row r="847" ht="15.75" customHeight="1">
      <c r="B847" s="62"/>
      <c r="C847" s="62"/>
      <c r="D847" s="62"/>
      <c r="E847" s="62"/>
      <c r="F847" s="62"/>
      <c r="G847" s="62"/>
    </row>
    <row r="848" ht="15.75" customHeight="1">
      <c r="B848" s="62"/>
      <c r="C848" s="62"/>
      <c r="D848" s="62"/>
      <c r="E848" s="62"/>
      <c r="F848" s="62"/>
      <c r="G848" s="62"/>
    </row>
    <row r="849" ht="15.75" customHeight="1">
      <c r="B849" s="62"/>
      <c r="C849" s="62"/>
      <c r="D849" s="62"/>
      <c r="E849" s="62"/>
      <c r="F849" s="62"/>
      <c r="G849" s="62"/>
    </row>
    <row r="850" ht="15.75" customHeight="1">
      <c r="B850" s="62"/>
      <c r="C850" s="62"/>
      <c r="D850" s="62"/>
      <c r="E850" s="62"/>
      <c r="F850" s="62"/>
      <c r="G850" s="62"/>
    </row>
    <row r="851" ht="15.75" customHeight="1">
      <c r="B851" s="62"/>
      <c r="C851" s="62"/>
      <c r="D851" s="62"/>
      <c r="E851" s="62"/>
      <c r="F851" s="62"/>
      <c r="G851" s="62"/>
    </row>
    <row r="852" ht="15.75" customHeight="1">
      <c r="B852" s="62"/>
      <c r="C852" s="62"/>
      <c r="D852" s="62"/>
      <c r="E852" s="62"/>
      <c r="F852" s="62"/>
      <c r="G852" s="62"/>
    </row>
    <row r="853" ht="15.75" customHeight="1">
      <c r="B853" s="62"/>
      <c r="C853" s="62"/>
      <c r="D853" s="62"/>
      <c r="E853" s="62"/>
      <c r="F853" s="62"/>
      <c r="G853" s="62"/>
    </row>
    <row r="854" ht="15.75" customHeight="1">
      <c r="B854" s="62"/>
      <c r="C854" s="62"/>
      <c r="D854" s="62"/>
      <c r="E854" s="62"/>
      <c r="F854" s="62"/>
      <c r="G854" s="62"/>
    </row>
    <row r="855" ht="15.75" customHeight="1">
      <c r="B855" s="62"/>
      <c r="C855" s="62"/>
      <c r="D855" s="62"/>
      <c r="E855" s="62"/>
      <c r="F855" s="62"/>
      <c r="G855" s="62"/>
    </row>
    <row r="856" ht="15.75" customHeight="1">
      <c r="B856" s="62"/>
      <c r="C856" s="62"/>
      <c r="D856" s="62"/>
      <c r="E856" s="62"/>
      <c r="F856" s="62"/>
      <c r="G856" s="62"/>
    </row>
    <row r="857" ht="15.75" customHeight="1">
      <c r="B857" s="62"/>
      <c r="C857" s="62"/>
      <c r="D857" s="62"/>
      <c r="E857" s="62"/>
      <c r="F857" s="62"/>
      <c r="G857" s="62"/>
    </row>
    <row r="858" ht="15.75" customHeight="1">
      <c r="B858" s="62"/>
      <c r="C858" s="62"/>
      <c r="D858" s="62"/>
      <c r="E858" s="62"/>
      <c r="F858" s="62"/>
      <c r="G858" s="62"/>
    </row>
    <row r="859" ht="15.75" customHeight="1">
      <c r="B859" s="62"/>
      <c r="C859" s="62"/>
      <c r="D859" s="62"/>
      <c r="E859" s="62"/>
      <c r="F859" s="62"/>
      <c r="G859" s="62"/>
    </row>
    <row r="860" ht="15.75" customHeight="1">
      <c r="B860" s="62"/>
      <c r="C860" s="62"/>
      <c r="D860" s="62"/>
      <c r="E860" s="62"/>
      <c r="F860" s="62"/>
      <c r="G860" s="62"/>
    </row>
    <row r="861" ht="15.75" customHeight="1">
      <c r="B861" s="62"/>
      <c r="C861" s="62"/>
      <c r="D861" s="62"/>
      <c r="E861" s="62"/>
      <c r="F861" s="62"/>
      <c r="G861" s="62"/>
    </row>
    <row r="862" ht="15.75" customHeight="1">
      <c r="B862" s="62"/>
      <c r="C862" s="62"/>
      <c r="D862" s="62"/>
      <c r="E862" s="62"/>
      <c r="F862" s="62"/>
      <c r="G862" s="62"/>
    </row>
    <row r="863" ht="15.75" customHeight="1">
      <c r="B863" s="62"/>
      <c r="C863" s="62"/>
      <c r="D863" s="62"/>
      <c r="E863" s="62"/>
      <c r="F863" s="62"/>
      <c r="G863" s="62"/>
    </row>
    <row r="864" ht="15.75" customHeight="1">
      <c r="B864" s="62"/>
      <c r="C864" s="62"/>
      <c r="D864" s="62"/>
      <c r="E864" s="62"/>
      <c r="F864" s="62"/>
      <c r="G864" s="62"/>
    </row>
    <row r="865" ht="15.75" customHeight="1">
      <c r="B865" s="62"/>
      <c r="C865" s="62"/>
      <c r="D865" s="62"/>
      <c r="E865" s="62"/>
      <c r="F865" s="62"/>
      <c r="G865" s="62"/>
    </row>
    <row r="866" ht="15.75" customHeight="1">
      <c r="B866" s="62"/>
      <c r="C866" s="62"/>
      <c r="D866" s="62"/>
      <c r="E866" s="62"/>
      <c r="F866" s="62"/>
      <c r="G866" s="62"/>
    </row>
    <row r="867" ht="15.75" customHeight="1">
      <c r="B867" s="62"/>
      <c r="C867" s="62"/>
      <c r="D867" s="62"/>
      <c r="E867" s="62"/>
      <c r="F867" s="62"/>
      <c r="G867" s="62"/>
    </row>
    <row r="868" ht="15.75" customHeight="1">
      <c r="B868" s="62"/>
      <c r="C868" s="62"/>
      <c r="D868" s="62"/>
      <c r="E868" s="62"/>
      <c r="F868" s="62"/>
      <c r="G868" s="62"/>
    </row>
    <row r="869" ht="15.75" customHeight="1">
      <c r="B869" s="62"/>
      <c r="C869" s="62"/>
      <c r="D869" s="62"/>
      <c r="E869" s="62"/>
      <c r="F869" s="62"/>
      <c r="G869" s="62"/>
    </row>
    <row r="870" ht="15.75" customHeight="1">
      <c r="B870" s="62"/>
      <c r="C870" s="62"/>
      <c r="D870" s="62"/>
      <c r="E870" s="62"/>
      <c r="F870" s="62"/>
      <c r="G870" s="62"/>
    </row>
    <row r="871" ht="15.75" customHeight="1">
      <c r="B871" s="62"/>
      <c r="C871" s="62"/>
      <c r="D871" s="62"/>
      <c r="E871" s="62"/>
      <c r="F871" s="62"/>
      <c r="G871" s="62"/>
    </row>
    <row r="872" ht="15.75" customHeight="1">
      <c r="B872" s="62"/>
      <c r="C872" s="62"/>
      <c r="D872" s="62"/>
      <c r="E872" s="62"/>
      <c r="F872" s="62"/>
      <c r="G872" s="62"/>
    </row>
    <row r="873" ht="15.75" customHeight="1">
      <c r="B873" s="62"/>
      <c r="C873" s="62"/>
      <c r="D873" s="62"/>
      <c r="E873" s="62"/>
      <c r="F873" s="62"/>
      <c r="G873" s="62"/>
    </row>
    <row r="874" ht="15.75" customHeight="1">
      <c r="B874" s="62"/>
      <c r="C874" s="62"/>
      <c r="D874" s="62"/>
      <c r="E874" s="62"/>
      <c r="F874" s="62"/>
      <c r="G874" s="62"/>
    </row>
    <row r="875" ht="15.75" customHeight="1">
      <c r="B875" s="62"/>
      <c r="C875" s="62"/>
      <c r="D875" s="62"/>
      <c r="E875" s="62"/>
      <c r="F875" s="62"/>
      <c r="G875" s="62"/>
    </row>
    <row r="876" ht="15.75" customHeight="1">
      <c r="B876" s="62"/>
      <c r="C876" s="62"/>
      <c r="D876" s="62"/>
      <c r="E876" s="62"/>
      <c r="F876" s="62"/>
      <c r="G876" s="62"/>
    </row>
    <row r="877" ht="15.75" customHeight="1">
      <c r="B877" s="62"/>
      <c r="C877" s="62"/>
      <c r="D877" s="62"/>
      <c r="E877" s="62"/>
      <c r="F877" s="62"/>
      <c r="G877" s="62"/>
    </row>
    <row r="878" ht="15.75" customHeight="1">
      <c r="B878" s="62"/>
      <c r="C878" s="62"/>
      <c r="D878" s="62"/>
      <c r="E878" s="62"/>
      <c r="F878" s="62"/>
      <c r="G878" s="62"/>
    </row>
    <row r="879" ht="15.75" customHeight="1">
      <c r="B879" s="62"/>
      <c r="C879" s="62"/>
      <c r="D879" s="62"/>
      <c r="E879" s="62"/>
      <c r="F879" s="62"/>
      <c r="G879" s="62"/>
    </row>
    <row r="880" ht="15.75" customHeight="1">
      <c r="B880" s="62"/>
      <c r="C880" s="62"/>
      <c r="D880" s="62"/>
      <c r="E880" s="62"/>
      <c r="F880" s="62"/>
      <c r="G880" s="62"/>
    </row>
    <row r="881" ht="15.75" customHeight="1">
      <c r="B881" s="62"/>
      <c r="C881" s="62"/>
      <c r="D881" s="62"/>
      <c r="E881" s="62"/>
      <c r="F881" s="62"/>
      <c r="G881" s="62"/>
    </row>
    <row r="882" ht="15.75" customHeight="1">
      <c r="B882" s="62"/>
      <c r="C882" s="62"/>
      <c r="D882" s="62"/>
      <c r="E882" s="62"/>
      <c r="F882" s="62"/>
      <c r="G882" s="62"/>
    </row>
    <row r="883" ht="15.75" customHeight="1">
      <c r="B883" s="62"/>
      <c r="C883" s="62"/>
      <c r="D883" s="62"/>
      <c r="E883" s="62"/>
      <c r="F883" s="62"/>
      <c r="G883" s="62"/>
    </row>
    <row r="884" ht="15.75" customHeight="1">
      <c r="B884" s="62"/>
      <c r="C884" s="62"/>
      <c r="D884" s="62"/>
      <c r="E884" s="62"/>
      <c r="F884" s="62"/>
      <c r="G884" s="62"/>
    </row>
    <row r="885" ht="15.75" customHeight="1">
      <c r="B885" s="62"/>
      <c r="C885" s="62"/>
      <c r="D885" s="62"/>
      <c r="E885" s="62"/>
      <c r="F885" s="62"/>
      <c r="G885" s="62"/>
    </row>
    <row r="886" ht="15.75" customHeight="1">
      <c r="B886" s="62"/>
      <c r="C886" s="62"/>
      <c r="D886" s="62"/>
      <c r="E886" s="62"/>
      <c r="F886" s="62"/>
      <c r="G886" s="62"/>
    </row>
    <row r="887" ht="15.75" customHeight="1">
      <c r="B887" s="62"/>
      <c r="C887" s="62"/>
      <c r="D887" s="62"/>
      <c r="E887" s="62"/>
      <c r="F887" s="62"/>
      <c r="G887" s="62"/>
    </row>
    <row r="888" ht="15.75" customHeight="1">
      <c r="B888" s="62"/>
      <c r="C888" s="62"/>
      <c r="D888" s="62"/>
      <c r="E888" s="62"/>
      <c r="F888" s="62"/>
      <c r="G888" s="62"/>
    </row>
    <row r="889" ht="15.75" customHeight="1">
      <c r="B889" s="62"/>
      <c r="C889" s="62"/>
      <c r="D889" s="62"/>
      <c r="E889" s="62"/>
      <c r="F889" s="62"/>
      <c r="G889" s="62"/>
    </row>
    <row r="890" ht="15.75" customHeight="1">
      <c r="B890" s="62"/>
      <c r="C890" s="62"/>
      <c r="D890" s="62"/>
      <c r="E890" s="62"/>
      <c r="F890" s="62"/>
      <c r="G890" s="62"/>
    </row>
    <row r="891" ht="15.75" customHeight="1">
      <c r="B891" s="62"/>
      <c r="C891" s="62"/>
      <c r="D891" s="62"/>
      <c r="E891" s="62"/>
      <c r="F891" s="62"/>
      <c r="G891" s="62"/>
    </row>
    <row r="892" ht="15.75" customHeight="1">
      <c r="B892" s="62"/>
      <c r="C892" s="62"/>
      <c r="D892" s="62"/>
      <c r="E892" s="62"/>
      <c r="F892" s="62"/>
      <c r="G892" s="62"/>
    </row>
    <row r="893" ht="15.75" customHeight="1">
      <c r="B893" s="62"/>
      <c r="C893" s="62"/>
      <c r="D893" s="62"/>
      <c r="E893" s="62"/>
      <c r="F893" s="62"/>
      <c r="G893" s="62"/>
    </row>
    <row r="894" ht="15.75" customHeight="1">
      <c r="B894" s="62"/>
      <c r="C894" s="62"/>
      <c r="D894" s="62"/>
      <c r="E894" s="62"/>
      <c r="F894" s="62"/>
      <c r="G894" s="62"/>
    </row>
    <row r="895" ht="15.75" customHeight="1">
      <c r="B895" s="62"/>
      <c r="C895" s="62"/>
      <c r="D895" s="62"/>
      <c r="E895" s="62"/>
      <c r="F895" s="62"/>
      <c r="G895" s="62"/>
    </row>
    <row r="896" ht="15.75" customHeight="1">
      <c r="B896" s="62"/>
      <c r="C896" s="62"/>
      <c r="D896" s="62"/>
      <c r="E896" s="62"/>
      <c r="F896" s="62"/>
      <c r="G896" s="62"/>
    </row>
    <row r="897" ht="15.75" customHeight="1">
      <c r="B897" s="62"/>
      <c r="C897" s="62"/>
      <c r="D897" s="62"/>
      <c r="E897" s="62"/>
      <c r="F897" s="62"/>
      <c r="G897" s="62"/>
    </row>
    <row r="898" ht="15.75" customHeight="1">
      <c r="B898" s="62"/>
      <c r="C898" s="62"/>
      <c r="D898" s="62"/>
      <c r="E898" s="62"/>
      <c r="F898" s="62"/>
      <c r="G898" s="62"/>
    </row>
    <row r="899" ht="15.75" customHeight="1">
      <c r="B899" s="62"/>
      <c r="C899" s="62"/>
      <c r="D899" s="62"/>
      <c r="E899" s="62"/>
      <c r="F899" s="62"/>
      <c r="G899" s="62"/>
    </row>
    <row r="900" ht="15.75" customHeight="1">
      <c r="B900" s="62"/>
      <c r="C900" s="62"/>
      <c r="D900" s="62"/>
      <c r="E900" s="62"/>
      <c r="F900" s="62"/>
      <c r="G900" s="62"/>
    </row>
    <row r="901" ht="15.75" customHeight="1">
      <c r="B901" s="62"/>
      <c r="C901" s="62"/>
      <c r="D901" s="62"/>
      <c r="E901" s="62"/>
      <c r="F901" s="62"/>
      <c r="G901" s="62"/>
    </row>
    <row r="902" ht="15.75" customHeight="1">
      <c r="B902" s="62"/>
      <c r="C902" s="62"/>
      <c r="D902" s="62"/>
      <c r="E902" s="62"/>
      <c r="F902" s="62"/>
      <c r="G902" s="62"/>
    </row>
    <row r="903" ht="15.75" customHeight="1">
      <c r="B903" s="62"/>
      <c r="C903" s="62"/>
      <c r="D903" s="62"/>
      <c r="E903" s="62"/>
      <c r="F903" s="62"/>
      <c r="G903" s="62"/>
    </row>
    <row r="904" ht="15.75" customHeight="1">
      <c r="B904" s="62"/>
      <c r="C904" s="62"/>
      <c r="D904" s="62"/>
      <c r="E904" s="62"/>
      <c r="F904" s="62"/>
      <c r="G904" s="62"/>
    </row>
    <row r="905" ht="15.75" customHeight="1">
      <c r="B905" s="62"/>
      <c r="C905" s="62"/>
      <c r="D905" s="62"/>
      <c r="E905" s="62"/>
      <c r="F905" s="62"/>
      <c r="G905" s="62"/>
    </row>
    <row r="906" ht="15.75" customHeight="1">
      <c r="B906" s="62"/>
      <c r="C906" s="62"/>
      <c r="D906" s="62"/>
      <c r="E906" s="62"/>
      <c r="F906" s="62"/>
      <c r="G906" s="62"/>
    </row>
    <row r="907" ht="15.75" customHeight="1">
      <c r="B907" s="62"/>
      <c r="C907" s="62"/>
      <c r="D907" s="62"/>
      <c r="E907" s="62"/>
      <c r="F907" s="62"/>
      <c r="G907" s="62"/>
    </row>
    <row r="908" ht="15.75" customHeight="1">
      <c r="B908" s="62"/>
      <c r="C908" s="62"/>
      <c r="D908" s="62"/>
      <c r="E908" s="62"/>
      <c r="F908" s="62"/>
      <c r="G908" s="62"/>
    </row>
    <row r="909" ht="15.75" customHeight="1">
      <c r="B909" s="62"/>
      <c r="C909" s="62"/>
      <c r="D909" s="62"/>
      <c r="E909" s="62"/>
      <c r="F909" s="62"/>
      <c r="G909" s="62"/>
    </row>
    <row r="910" ht="15.75" customHeight="1">
      <c r="B910" s="62"/>
      <c r="C910" s="62"/>
      <c r="D910" s="62"/>
      <c r="E910" s="62"/>
      <c r="F910" s="62"/>
      <c r="G910" s="62"/>
    </row>
    <row r="911" ht="15.75" customHeight="1">
      <c r="B911" s="62"/>
      <c r="C911" s="62"/>
      <c r="D911" s="62"/>
      <c r="E911" s="62"/>
      <c r="F911" s="62"/>
      <c r="G911" s="62"/>
    </row>
    <row r="912" ht="15.75" customHeight="1">
      <c r="B912" s="62"/>
      <c r="C912" s="62"/>
      <c r="D912" s="62"/>
      <c r="E912" s="62"/>
      <c r="F912" s="62"/>
      <c r="G912" s="62"/>
    </row>
    <row r="913" ht="15.75" customHeight="1">
      <c r="B913" s="62"/>
      <c r="C913" s="62"/>
      <c r="D913" s="62"/>
      <c r="E913" s="62"/>
      <c r="F913" s="62"/>
      <c r="G913" s="62"/>
    </row>
    <row r="914" ht="15.75" customHeight="1">
      <c r="B914" s="62"/>
      <c r="C914" s="62"/>
      <c r="D914" s="62"/>
      <c r="E914" s="62"/>
      <c r="F914" s="62"/>
      <c r="G914" s="62"/>
    </row>
    <row r="915" ht="15.75" customHeight="1">
      <c r="B915" s="62"/>
      <c r="C915" s="62"/>
      <c r="D915" s="62"/>
      <c r="E915" s="62"/>
      <c r="F915" s="62"/>
      <c r="G915" s="62"/>
    </row>
    <row r="916" ht="15.75" customHeight="1">
      <c r="B916" s="62"/>
      <c r="C916" s="62"/>
      <c r="D916" s="62"/>
      <c r="E916" s="62"/>
      <c r="F916" s="62"/>
      <c r="G916" s="62"/>
    </row>
    <row r="917" ht="15.75" customHeight="1">
      <c r="B917" s="62"/>
      <c r="C917" s="62"/>
      <c r="D917" s="62"/>
      <c r="E917" s="62"/>
      <c r="F917" s="62"/>
      <c r="G917" s="62"/>
    </row>
    <row r="918" ht="15.75" customHeight="1">
      <c r="B918" s="62"/>
      <c r="C918" s="62"/>
      <c r="D918" s="62"/>
      <c r="E918" s="62"/>
      <c r="F918" s="62"/>
      <c r="G918" s="62"/>
    </row>
    <row r="919" ht="15.75" customHeight="1">
      <c r="B919" s="62"/>
      <c r="C919" s="62"/>
      <c r="D919" s="62"/>
      <c r="E919" s="62"/>
      <c r="F919" s="62"/>
      <c r="G919" s="62"/>
    </row>
    <row r="920" ht="15.75" customHeight="1">
      <c r="B920" s="62"/>
      <c r="C920" s="62"/>
      <c r="D920" s="62"/>
      <c r="E920" s="62"/>
      <c r="F920" s="62"/>
      <c r="G920" s="62"/>
    </row>
    <row r="921" ht="15.75" customHeight="1">
      <c r="B921" s="62"/>
      <c r="C921" s="62"/>
      <c r="D921" s="62"/>
      <c r="E921" s="62"/>
      <c r="F921" s="62"/>
      <c r="G921" s="62"/>
    </row>
    <row r="922" ht="15.75" customHeight="1">
      <c r="B922" s="62"/>
      <c r="C922" s="62"/>
      <c r="D922" s="62"/>
      <c r="E922" s="62"/>
      <c r="F922" s="62"/>
      <c r="G922" s="62"/>
    </row>
    <row r="923" ht="15.75" customHeight="1">
      <c r="B923" s="62"/>
      <c r="C923" s="62"/>
      <c r="D923" s="62"/>
      <c r="E923" s="62"/>
      <c r="F923" s="62"/>
      <c r="G923" s="62"/>
    </row>
    <row r="924" ht="15.75" customHeight="1">
      <c r="B924" s="62"/>
      <c r="C924" s="62"/>
      <c r="D924" s="62"/>
      <c r="E924" s="62"/>
      <c r="F924" s="62"/>
      <c r="G924" s="62"/>
    </row>
    <row r="925" ht="15.75" customHeight="1">
      <c r="B925" s="62"/>
      <c r="C925" s="62"/>
      <c r="D925" s="62"/>
      <c r="E925" s="62"/>
      <c r="F925" s="62"/>
      <c r="G925" s="62"/>
    </row>
    <row r="926" ht="15.75" customHeight="1">
      <c r="B926" s="62"/>
      <c r="C926" s="62"/>
      <c r="D926" s="62"/>
      <c r="E926" s="62"/>
      <c r="F926" s="62"/>
      <c r="G926" s="62"/>
    </row>
    <row r="927" ht="15.75" customHeight="1">
      <c r="B927" s="62"/>
      <c r="C927" s="62"/>
      <c r="D927" s="62"/>
      <c r="E927" s="62"/>
      <c r="F927" s="62"/>
      <c r="G927" s="62"/>
    </row>
    <row r="928" ht="15.75" customHeight="1">
      <c r="B928" s="62"/>
      <c r="C928" s="62"/>
      <c r="D928" s="62"/>
      <c r="E928" s="62"/>
      <c r="F928" s="62"/>
      <c r="G928" s="62"/>
    </row>
    <row r="929" ht="15.75" customHeight="1">
      <c r="B929" s="62"/>
      <c r="C929" s="62"/>
      <c r="D929" s="62"/>
      <c r="E929" s="62"/>
      <c r="F929" s="62"/>
      <c r="G929" s="62"/>
    </row>
    <row r="930" ht="15.75" customHeight="1">
      <c r="B930" s="62"/>
      <c r="C930" s="62"/>
      <c r="D930" s="62"/>
      <c r="E930" s="62"/>
      <c r="F930" s="62"/>
      <c r="G930" s="62"/>
    </row>
    <row r="931" ht="15.75" customHeight="1">
      <c r="B931" s="62"/>
      <c r="C931" s="62"/>
      <c r="D931" s="62"/>
      <c r="E931" s="62"/>
      <c r="F931" s="62"/>
      <c r="G931" s="62"/>
    </row>
    <row r="932" ht="15.75" customHeight="1">
      <c r="B932" s="62"/>
      <c r="C932" s="62"/>
      <c r="D932" s="62"/>
      <c r="E932" s="62"/>
      <c r="F932" s="62"/>
      <c r="G932" s="62"/>
    </row>
    <row r="933" ht="15.75" customHeight="1">
      <c r="B933" s="62"/>
      <c r="C933" s="62"/>
      <c r="D933" s="62"/>
      <c r="E933" s="62"/>
      <c r="F933" s="62"/>
      <c r="G933" s="62"/>
    </row>
    <row r="934" ht="15.75" customHeight="1">
      <c r="B934" s="62"/>
      <c r="C934" s="62"/>
      <c r="D934" s="62"/>
      <c r="E934" s="62"/>
      <c r="F934" s="62"/>
      <c r="G934" s="62"/>
    </row>
    <row r="935" ht="15.75" customHeight="1">
      <c r="B935" s="62"/>
      <c r="C935" s="62"/>
      <c r="D935" s="62"/>
      <c r="E935" s="62"/>
      <c r="F935" s="62"/>
      <c r="G935" s="62"/>
    </row>
    <row r="936" ht="15.75" customHeight="1">
      <c r="B936" s="62"/>
      <c r="C936" s="62"/>
      <c r="D936" s="62"/>
      <c r="E936" s="62"/>
      <c r="F936" s="62"/>
      <c r="G936" s="62"/>
    </row>
    <row r="937" ht="15.75" customHeight="1">
      <c r="B937" s="62"/>
      <c r="C937" s="62"/>
      <c r="D937" s="62"/>
      <c r="E937" s="62"/>
      <c r="F937" s="62"/>
      <c r="G937" s="62"/>
    </row>
    <row r="938" ht="15.75" customHeight="1">
      <c r="B938" s="62"/>
      <c r="C938" s="62"/>
      <c r="D938" s="62"/>
      <c r="E938" s="62"/>
      <c r="F938" s="62"/>
      <c r="G938" s="62"/>
    </row>
    <row r="939" ht="15.75" customHeight="1">
      <c r="B939" s="62"/>
      <c r="C939" s="62"/>
      <c r="D939" s="62"/>
      <c r="E939" s="62"/>
      <c r="F939" s="62"/>
      <c r="G939" s="62"/>
    </row>
    <row r="940" ht="15.75" customHeight="1">
      <c r="B940" s="62"/>
      <c r="C940" s="62"/>
      <c r="D940" s="62"/>
      <c r="E940" s="62"/>
      <c r="F940" s="62"/>
      <c r="G940" s="62"/>
    </row>
    <row r="941" ht="15.75" customHeight="1">
      <c r="B941" s="62"/>
      <c r="C941" s="62"/>
      <c r="D941" s="62"/>
      <c r="E941" s="62"/>
      <c r="F941" s="62"/>
      <c r="G941" s="62"/>
    </row>
    <row r="942" ht="15.75" customHeight="1">
      <c r="B942" s="62"/>
      <c r="C942" s="62"/>
      <c r="D942" s="62"/>
      <c r="E942" s="62"/>
      <c r="F942" s="62"/>
      <c r="G942" s="62"/>
    </row>
    <row r="943" ht="15.75" customHeight="1">
      <c r="B943" s="62"/>
      <c r="C943" s="62"/>
      <c r="D943" s="62"/>
      <c r="E943" s="62"/>
      <c r="F943" s="62"/>
      <c r="G943" s="62"/>
    </row>
    <row r="944" ht="15.75" customHeight="1">
      <c r="B944" s="62"/>
      <c r="C944" s="62"/>
      <c r="D944" s="62"/>
      <c r="E944" s="62"/>
      <c r="F944" s="62"/>
      <c r="G944" s="62"/>
    </row>
    <row r="945" ht="15.75" customHeight="1">
      <c r="B945" s="62"/>
      <c r="C945" s="62"/>
      <c r="D945" s="62"/>
      <c r="E945" s="62"/>
      <c r="F945" s="62"/>
      <c r="G945" s="62"/>
    </row>
    <row r="946" ht="15.75" customHeight="1">
      <c r="B946" s="62"/>
      <c r="C946" s="62"/>
      <c r="D946" s="62"/>
      <c r="E946" s="62"/>
      <c r="F946" s="62"/>
      <c r="G946" s="62"/>
    </row>
    <row r="947" ht="15.75" customHeight="1">
      <c r="B947" s="62"/>
      <c r="C947" s="62"/>
      <c r="D947" s="62"/>
      <c r="E947" s="62"/>
      <c r="F947" s="62"/>
      <c r="G947" s="62"/>
    </row>
    <row r="948" ht="15.75" customHeight="1">
      <c r="B948" s="62"/>
      <c r="C948" s="62"/>
      <c r="D948" s="62"/>
      <c r="E948" s="62"/>
      <c r="F948" s="62"/>
      <c r="G948" s="62"/>
    </row>
    <row r="949" ht="15.75" customHeight="1">
      <c r="B949" s="62"/>
      <c r="C949" s="62"/>
      <c r="D949" s="62"/>
      <c r="E949" s="62"/>
      <c r="F949" s="62"/>
      <c r="G949" s="62"/>
    </row>
    <row r="950" ht="15.75" customHeight="1">
      <c r="B950" s="62"/>
      <c r="C950" s="62"/>
      <c r="D950" s="62"/>
      <c r="E950" s="62"/>
      <c r="F950" s="62"/>
      <c r="G950" s="62"/>
    </row>
    <row r="951" ht="15.75" customHeight="1">
      <c r="B951" s="62"/>
      <c r="C951" s="62"/>
      <c r="D951" s="62"/>
      <c r="E951" s="62"/>
      <c r="F951" s="62"/>
      <c r="G951" s="62"/>
    </row>
    <row r="952" ht="15.75" customHeight="1">
      <c r="B952" s="62"/>
      <c r="C952" s="62"/>
      <c r="D952" s="62"/>
      <c r="E952" s="62"/>
      <c r="F952" s="62"/>
      <c r="G952" s="62"/>
    </row>
    <row r="953" ht="15.75" customHeight="1">
      <c r="B953" s="62"/>
      <c r="C953" s="62"/>
      <c r="D953" s="62"/>
      <c r="E953" s="62"/>
      <c r="F953" s="62"/>
      <c r="G953" s="62"/>
    </row>
    <row r="954" ht="15.75" customHeight="1">
      <c r="B954" s="62"/>
      <c r="C954" s="62"/>
      <c r="D954" s="62"/>
      <c r="E954" s="62"/>
      <c r="F954" s="62"/>
      <c r="G954" s="62"/>
    </row>
    <row r="955" ht="15.75" customHeight="1">
      <c r="B955" s="62"/>
      <c r="C955" s="62"/>
      <c r="D955" s="62"/>
      <c r="E955" s="62"/>
      <c r="F955" s="62"/>
      <c r="G955" s="62"/>
    </row>
    <row r="956" ht="15.75" customHeight="1">
      <c r="B956" s="62"/>
      <c r="C956" s="62"/>
      <c r="D956" s="62"/>
      <c r="E956" s="62"/>
      <c r="F956" s="62"/>
      <c r="G956" s="62"/>
    </row>
    <row r="957" ht="15.75" customHeight="1">
      <c r="B957" s="62"/>
      <c r="C957" s="62"/>
      <c r="D957" s="62"/>
      <c r="E957" s="62"/>
      <c r="F957" s="62"/>
      <c r="G957" s="62"/>
    </row>
    <row r="958" ht="15.75" customHeight="1">
      <c r="B958" s="62"/>
      <c r="C958" s="62"/>
      <c r="D958" s="62"/>
      <c r="E958" s="62"/>
      <c r="F958" s="62"/>
      <c r="G958" s="62"/>
    </row>
    <row r="959" ht="15.75" customHeight="1">
      <c r="B959" s="62"/>
      <c r="C959" s="62"/>
      <c r="D959" s="62"/>
      <c r="E959" s="62"/>
      <c r="F959" s="62"/>
      <c r="G959" s="62"/>
    </row>
    <row r="960" ht="15.75" customHeight="1">
      <c r="B960" s="62"/>
      <c r="C960" s="62"/>
      <c r="D960" s="62"/>
      <c r="E960" s="62"/>
      <c r="F960" s="62"/>
      <c r="G960" s="62"/>
    </row>
    <row r="961" ht="15.75" customHeight="1">
      <c r="B961" s="62"/>
      <c r="C961" s="62"/>
      <c r="D961" s="62"/>
      <c r="E961" s="62"/>
      <c r="F961" s="62"/>
      <c r="G961" s="62"/>
    </row>
    <row r="962" ht="15.75" customHeight="1">
      <c r="B962" s="62"/>
      <c r="C962" s="62"/>
      <c r="D962" s="62"/>
      <c r="E962" s="62"/>
      <c r="F962" s="62"/>
      <c r="G962" s="62"/>
    </row>
    <row r="963" ht="15.75" customHeight="1">
      <c r="B963" s="62"/>
      <c r="C963" s="62"/>
      <c r="D963" s="62"/>
      <c r="E963" s="62"/>
      <c r="F963" s="62"/>
      <c r="G963" s="62"/>
    </row>
    <row r="964" ht="15.75" customHeight="1">
      <c r="B964" s="62"/>
      <c r="C964" s="62"/>
      <c r="D964" s="62"/>
      <c r="E964" s="62"/>
      <c r="F964" s="62"/>
      <c r="G964" s="62"/>
    </row>
    <row r="965" ht="15.75" customHeight="1">
      <c r="B965" s="62"/>
      <c r="C965" s="62"/>
      <c r="D965" s="62"/>
      <c r="E965" s="62"/>
      <c r="F965" s="62"/>
      <c r="G965" s="62"/>
    </row>
    <row r="966" ht="15.75" customHeight="1">
      <c r="B966" s="62"/>
      <c r="C966" s="62"/>
      <c r="D966" s="62"/>
      <c r="E966" s="62"/>
      <c r="F966" s="62"/>
      <c r="G966" s="62"/>
    </row>
    <row r="967" ht="15.75" customHeight="1">
      <c r="B967" s="62"/>
      <c r="C967" s="62"/>
      <c r="D967" s="62"/>
      <c r="E967" s="62"/>
      <c r="F967" s="62"/>
      <c r="G967" s="62"/>
    </row>
    <row r="968" ht="15.75" customHeight="1">
      <c r="B968" s="62"/>
      <c r="C968" s="62"/>
      <c r="D968" s="62"/>
      <c r="E968" s="62"/>
      <c r="F968" s="62"/>
      <c r="G968" s="62"/>
    </row>
    <row r="969" ht="15.75" customHeight="1">
      <c r="B969" s="62"/>
      <c r="C969" s="62"/>
      <c r="D969" s="62"/>
      <c r="E969" s="62"/>
      <c r="F969" s="62"/>
      <c r="G969" s="62"/>
    </row>
    <row r="970" ht="15.75" customHeight="1">
      <c r="B970" s="62"/>
      <c r="C970" s="62"/>
      <c r="D970" s="62"/>
      <c r="E970" s="62"/>
      <c r="F970" s="62"/>
      <c r="G970" s="62"/>
    </row>
    <row r="971" ht="15.75" customHeight="1">
      <c r="B971" s="62"/>
      <c r="C971" s="62"/>
      <c r="D971" s="62"/>
      <c r="E971" s="62"/>
      <c r="F971" s="62"/>
      <c r="G971" s="62"/>
    </row>
    <row r="972" ht="15.75" customHeight="1">
      <c r="B972" s="62"/>
      <c r="C972" s="62"/>
      <c r="D972" s="62"/>
      <c r="E972" s="62"/>
      <c r="F972" s="62"/>
      <c r="G972" s="62"/>
    </row>
    <row r="973" ht="15.75" customHeight="1">
      <c r="B973" s="62"/>
      <c r="C973" s="62"/>
      <c r="D973" s="62"/>
      <c r="E973" s="62"/>
      <c r="F973" s="62"/>
      <c r="G973" s="62"/>
    </row>
    <row r="974" ht="15.75" customHeight="1">
      <c r="B974" s="62"/>
      <c r="C974" s="62"/>
      <c r="D974" s="62"/>
      <c r="E974" s="62"/>
      <c r="F974" s="62"/>
      <c r="G974" s="62"/>
    </row>
    <row r="975" ht="15.75" customHeight="1">
      <c r="B975" s="62"/>
      <c r="C975" s="62"/>
      <c r="D975" s="62"/>
      <c r="E975" s="62"/>
      <c r="F975" s="62"/>
      <c r="G975" s="62"/>
    </row>
    <row r="976" ht="15.75" customHeight="1">
      <c r="B976" s="62"/>
      <c r="C976" s="62"/>
      <c r="D976" s="62"/>
      <c r="E976" s="62"/>
      <c r="F976" s="62"/>
      <c r="G976" s="62"/>
    </row>
    <row r="977" ht="15.75" customHeight="1">
      <c r="B977" s="62"/>
      <c r="C977" s="62"/>
      <c r="D977" s="62"/>
      <c r="E977" s="62"/>
      <c r="F977" s="62"/>
      <c r="G977" s="62"/>
    </row>
    <row r="978" ht="15.75" customHeight="1">
      <c r="B978" s="62"/>
      <c r="C978" s="62"/>
      <c r="D978" s="62"/>
      <c r="E978" s="62"/>
      <c r="F978" s="62"/>
      <c r="G978" s="62"/>
    </row>
    <row r="979" ht="15.75" customHeight="1">
      <c r="B979" s="62"/>
      <c r="C979" s="62"/>
      <c r="D979" s="62"/>
      <c r="E979" s="62"/>
      <c r="F979" s="62"/>
      <c r="G979" s="62"/>
    </row>
    <row r="980" ht="15.75" customHeight="1">
      <c r="B980" s="62"/>
      <c r="C980" s="62"/>
      <c r="D980" s="62"/>
      <c r="E980" s="62"/>
      <c r="F980" s="62"/>
      <c r="G980" s="62"/>
    </row>
    <row r="981" ht="15.75" customHeight="1">
      <c r="B981" s="62"/>
      <c r="C981" s="62"/>
      <c r="D981" s="62"/>
      <c r="E981" s="62"/>
      <c r="F981" s="62"/>
      <c r="G981" s="62"/>
    </row>
    <row r="982" ht="15.75" customHeight="1">
      <c r="B982" s="62"/>
      <c r="C982" s="62"/>
      <c r="D982" s="62"/>
      <c r="E982" s="62"/>
      <c r="F982" s="62"/>
      <c r="G982" s="62"/>
    </row>
    <row r="983" ht="15.75" customHeight="1">
      <c r="B983" s="62"/>
      <c r="C983" s="62"/>
      <c r="D983" s="62"/>
      <c r="E983" s="62"/>
      <c r="F983" s="62"/>
      <c r="G983" s="62"/>
    </row>
    <row r="984" ht="15.75" customHeight="1">
      <c r="B984" s="62"/>
      <c r="C984" s="62"/>
      <c r="D984" s="62"/>
      <c r="E984" s="62"/>
      <c r="F984" s="62"/>
      <c r="G984" s="62"/>
    </row>
    <row r="985" ht="15.75" customHeight="1">
      <c r="B985" s="62"/>
      <c r="C985" s="62"/>
      <c r="D985" s="62"/>
      <c r="E985" s="62"/>
      <c r="F985" s="62"/>
      <c r="G985" s="62"/>
    </row>
    <row r="986" ht="15.75" customHeight="1">
      <c r="B986" s="62"/>
      <c r="C986" s="62"/>
      <c r="D986" s="62"/>
      <c r="E986" s="62"/>
      <c r="F986" s="62"/>
      <c r="G986" s="62"/>
    </row>
    <row r="987" ht="15.75" customHeight="1">
      <c r="B987" s="62"/>
      <c r="C987" s="62"/>
      <c r="D987" s="62"/>
      <c r="E987" s="62"/>
      <c r="F987" s="62"/>
      <c r="G987" s="62"/>
    </row>
    <row r="988" ht="15.75" customHeight="1">
      <c r="B988" s="62"/>
      <c r="C988" s="62"/>
      <c r="D988" s="62"/>
      <c r="E988" s="62"/>
      <c r="F988" s="62"/>
      <c r="G988" s="62"/>
    </row>
    <row r="989" ht="15.75" customHeight="1">
      <c r="B989" s="62"/>
      <c r="C989" s="62"/>
      <c r="D989" s="62"/>
      <c r="E989" s="62"/>
      <c r="F989" s="62"/>
      <c r="G989" s="62"/>
    </row>
    <row r="990" ht="15.75" customHeight="1">
      <c r="B990" s="62"/>
      <c r="C990" s="62"/>
      <c r="D990" s="62"/>
      <c r="E990" s="62"/>
      <c r="F990" s="62"/>
      <c r="G990" s="62"/>
    </row>
    <row r="991" ht="15.75" customHeight="1">
      <c r="B991" s="62"/>
      <c r="C991" s="62"/>
      <c r="D991" s="62"/>
      <c r="E991" s="62"/>
      <c r="F991" s="62"/>
      <c r="G991" s="62"/>
    </row>
    <row r="992" ht="15.75" customHeight="1">
      <c r="B992" s="62"/>
      <c r="C992" s="62"/>
      <c r="D992" s="62"/>
      <c r="E992" s="62"/>
      <c r="F992" s="62"/>
      <c r="G992" s="62"/>
    </row>
    <row r="993" ht="15.75" customHeight="1">
      <c r="B993" s="62"/>
      <c r="C993" s="62"/>
      <c r="D993" s="62"/>
      <c r="E993" s="62"/>
      <c r="F993" s="62"/>
      <c r="G993" s="62"/>
    </row>
    <row r="994" ht="15.75" customHeight="1">
      <c r="B994" s="62"/>
      <c r="C994" s="62"/>
      <c r="D994" s="62"/>
      <c r="E994" s="62"/>
      <c r="F994" s="62"/>
      <c r="G994" s="62"/>
    </row>
    <row r="995" ht="15.75" customHeight="1">
      <c r="B995" s="62"/>
      <c r="C995" s="62"/>
      <c r="D995" s="62"/>
      <c r="E995" s="62"/>
      <c r="F995" s="62"/>
      <c r="G995" s="62"/>
    </row>
    <row r="996" ht="15.75" customHeight="1">
      <c r="B996" s="62"/>
      <c r="C996" s="62"/>
      <c r="D996" s="62"/>
      <c r="E996" s="62"/>
      <c r="F996" s="62"/>
      <c r="G996" s="62"/>
    </row>
    <row r="997" ht="15.75" customHeight="1">
      <c r="B997" s="62"/>
      <c r="C997" s="62"/>
      <c r="D997" s="62"/>
      <c r="E997" s="62"/>
      <c r="F997" s="62"/>
      <c r="G997" s="62"/>
    </row>
    <row r="998" ht="15.75" customHeight="1">
      <c r="B998" s="62"/>
      <c r="C998" s="62"/>
      <c r="D998" s="62"/>
      <c r="E998" s="62"/>
      <c r="F998" s="62"/>
      <c r="G998" s="62"/>
    </row>
    <row r="999" ht="15.75" customHeight="1">
      <c r="B999" s="62"/>
      <c r="C999" s="62"/>
      <c r="D999" s="62"/>
      <c r="E999" s="62"/>
      <c r="F999" s="62"/>
      <c r="G999" s="62"/>
    </row>
    <row r="1000" ht="15.75" customHeight="1">
      <c r="B1000" s="62"/>
      <c r="C1000" s="62"/>
      <c r="D1000" s="62"/>
      <c r="E1000" s="62"/>
      <c r="F1000" s="62"/>
      <c r="G1000" s="62"/>
    </row>
  </sheetData>
  <mergeCells count="24">
    <mergeCell ref="F3:K4"/>
    <mergeCell ref="A10:C12"/>
    <mergeCell ref="D12:I12"/>
    <mergeCell ref="D16:J16"/>
    <mergeCell ref="K21:K23"/>
    <mergeCell ref="M22:N22"/>
    <mergeCell ref="K30:K31"/>
    <mergeCell ref="K39:K40"/>
    <mergeCell ref="K49:K50"/>
    <mergeCell ref="A53:E53"/>
    <mergeCell ref="A54:E54"/>
    <mergeCell ref="F54:G54"/>
    <mergeCell ref="A57:D57"/>
    <mergeCell ref="D75:G76"/>
    <mergeCell ref="A180:G181"/>
    <mergeCell ref="H182:I182"/>
    <mergeCell ref="H183:I214"/>
    <mergeCell ref="C77:I79"/>
    <mergeCell ref="G98:I98"/>
    <mergeCell ref="A142:A143"/>
    <mergeCell ref="B142:D143"/>
    <mergeCell ref="E142:G143"/>
    <mergeCell ref="B145:D145"/>
    <mergeCell ref="E145:G145"/>
  </mergeCells>
  <printOptions/>
  <pageMargins bottom="0.75" footer="0.0" header="0.0" left="0.7" right="0.7" top="0.75"/>
  <pageSetup paperSize="9" orientation="portrait"/>
  <drawing r:id="rId1"/>
  <tableParts count="7">
    <tablePart r:id="rId9"/>
    <tablePart r:id="rId10"/>
    <tablePart r:id="rId11"/>
    <tablePart r:id="rId12"/>
    <tablePart r:id="rId13"/>
    <tablePart r:id="rId14"/>
    <tablePart r:id="rId15"/>
  </tableParts>
  <extLst>
    <ext uri="{05C60535-1F16-4fd2-B633-F4F36F0B64E0}">
      <x14:sparklineGroups>
        <x14:sparklineGroup displayEmptyCellsAs="gap">
          <x14:colorSeries rgb="FF376092"/>
          <x14:sparklines>
            <x14:sparkline>
              <xm:f>'RAPPORT CPV DECEMBRE 2023'!C60:E60</xm:f>
              <xm:sqref>P91</xm:sqref>
            </x14:sparkline>
          </x14:sparklines>
        </x14:sparklineGroup>
        <x14:sparklineGroup displayEmptyCellsAs="gap">
          <x14:colorSeries rgb="FF376092"/>
          <x14:sparklines>
            <x14:sparkline>
              <xm:f>'RAPPORT CPV DECEMBRE 2023'!C61:E61</xm:f>
              <xm:sqref>P92</xm:sqref>
            </x14:sparkline>
          </x14:sparklines>
        </x14:sparklineGroup>
        <x14:sparklineGroup displayEmptyCellsAs="gap">
          <x14:colorSeries rgb="FF376092"/>
          <x14:sparklines>
            <x14:sparkline>
              <xm:f>'RAPPORT CPV DECEMBRE 2023'!C62:E62</xm:f>
              <xm:sqref>P93</xm:sqref>
            </x14:sparkline>
          </x14:sparklines>
        </x14:sparklineGroup>
        <x14:sparklineGroup displayEmptyCellsAs="gap">
          <x14:colorSeries rgb="FF376092"/>
          <x14:sparklines>
            <x14:sparkline>
              <xm:f>'RAPPORT CPV DECEMBRE 2023'!C63:E63</xm:f>
              <xm:sqref>P94</xm:sqref>
            </x14:sparkline>
          </x14:sparklines>
        </x14:sparklineGroup>
        <x14:sparklineGroup displayEmptyCellsAs="gap">
          <x14:colorSeries rgb="FF376092"/>
          <x14:sparklines>
            <x14:sparkline>
              <xm:f>'RAPPORT CPV DECEMBRE 2023'!C70:E70</xm:f>
              <xm:sqref>Q94</xm:sqref>
            </x14:sparkline>
          </x14:sparklines>
        </x14:sparklineGroup>
        <x14:sparklineGroup displayEmptyCellsAs="gap">
          <x14:colorSeries rgb="FF376092"/>
          <x14:sparklines>
            <x14:sparkline>
              <xm:f>'RAPPORT CPV DECEMBRE 2023'!C64:E64</xm:f>
              <xm:sqref>P95</xm:sqref>
            </x14:sparkline>
          </x14:sparklines>
        </x14:sparklineGroup>
        <x14:sparklineGroup displayEmptyCellsAs="gap">
          <x14:colorSeries rgb="FF376092"/>
          <x14:sparklines>
            <x14:sparkline>
              <xm:f>'RAPPORT CPV DECEMBRE 2023'!C65:E65</xm:f>
              <xm:sqref>P96</xm:sqref>
            </x14:sparkline>
          </x14:sparklines>
        </x14:sparklineGroup>
        <x14:sparklineGroup displayEmptyCellsAs="gap">
          <x14:colorSeries rgb="FF376092"/>
          <x14:sparklines>
            <x14:sparkline>
              <xm:f>'RAPPORT CPV DECEMBRE 2023'!C66:E66</xm:f>
              <xm:sqref>P97</xm:sqref>
            </x14:sparkline>
          </x14:sparklines>
        </x14:sparklineGroup>
        <x14:sparklineGroup displayEmptyCellsAs="gap">
          <x14:colorSeries rgb="FF376092"/>
          <x14:sparklines>
            <x14:sparkline>
              <xm:f>'RAPPORT CPV DECEMBRE 2023'!C67:E67</xm:f>
              <xm:sqref>P98</xm:sqref>
            </x14:sparkline>
          </x14:sparklines>
        </x14:sparklineGroup>
      </x14:sparklineGroups>
    </ext>
  </extLst>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29"/>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412</v>
      </c>
      <c r="H11" s="65"/>
      <c r="I11" s="66"/>
      <c r="K11" s="194" t="s">
        <v>181</v>
      </c>
      <c r="S11" s="381" t="s">
        <v>182</v>
      </c>
      <c r="T11" s="198"/>
      <c r="U11" s="199"/>
      <c r="V11" s="375">
        <v>0.0</v>
      </c>
      <c r="W11" s="187"/>
      <c r="X11" s="305"/>
    </row>
    <row r="12" ht="30.0" customHeight="1">
      <c r="B12" s="382">
        <v>0.3333333333333333</v>
      </c>
      <c r="C12" s="377">
        <v>12.18</v>
      </c>
      <c r="D12" s="388">
        <v>19.49</v>
      </c>
      <c r="E12" s="377">
        <v>64.0</v>
      </c>
      <c r="G12" s="75"/>
      <c r="I12" s="76"/>
      <c r="S12" s="383" t="s">
        <v>183</v>
      </c>
      <c r="T12" s="199"/>
      <c r="U12" s="384"/>
      <c r="V12" s="385">
        <v>1.0</v>
      </c>
      <c r="W12" s="187"/>
      <c r="X12" s="305"/>
      <c r="Y12" s="386"/>
    </row>
    <row r="13" ht="30.0" customHeight="1">
      <c r="B13" s="382">
        <v>0.375</v>
      </c>
      <c r="C13" s="387">
        <v>200.72</v>
      </c>
      <c r="D13" s="388">
        <v>2530.31</v>
      </c>
      <c r="E13" s="377">
        <v>2549.0</v>
      </c>
      <c r="G13" s="75"/>
      <c r="I13" s="76"/>
      <c r="S13" s="389" t="s">
        <v>184</v>
      </c>
      <c r="T13" s="373"/>
      <c r="U13" s="390" t="s">
        <v>185</v>
      </c>
      <c r="V13" s="391">
        <v>0.3125</v>
      </c>
      <c r="X13" s="362"/>
      <c r="Y13" s="386"/>
    </row>
    <row r="14" ht="30.0" customHeight="1">
      <c r="B14" s="382">
        <v>0.4166666666666667</v>
      </c>
      <c r="C14" s="377">
        <v>443.26</v>
      </c>
      <c r="D14" s="378">
        <v>6694.05</v>
      </c>
      <c r="E14" s="377">
        <v>6712.0</v>
      </c>
      <c r="G14" s="67"/>
      <c r="H14" s="68"/>
      <c r="I14" s="69"/>
      <c r="S14" s="389" t="s">
        <v>187</v>
      </c>
      <c r="T14" s="392"/>
      <c r="U14" s="393" t="s">
        <v>185</v>
      </c>
      <c r="V14" s="391">
        <v>0.7708333333333334</v>
      </c>
      <c r="X14" s="362"/>
      <c r="Y14" s="386"/>
    </row>
    <row r="15" ht="30.0" customHeight="1">
      <c r="B15" s="382">
        <v>0.4583333333333333</v>
      </c>
      <c r="C15" s="377">
        <v>685.41</v>
      </c>
      <c r="D15" s="378">
        <v>10852.14</v>
      </c>
      <c r="E15" s="387">
        <v>10871.0</v>
      </c>
      <c r="G15" s="380" t="s">
        <v>413</v>
      </c>
      <c r="H15" s="65"/>
      <c r="I15" s="66"/>
      <c r="S15" s="389" t="s">
        <v>188</v>
      </c>
      <c r="T15" s="392"/>
      <c r="U15" s="390" t="s">
        <v>185</v>
      </c>
      <c r="V15" s="391">
        <f>V14-V13</f>
        <v>0.4583333333</v>
      </c>
      <c r="W15" s="187"/>
      <c r="Y15" s="386"/>
    </row>
    <row r="16" ht="30.0" customHeight="1">
      <c r="B16" s="382">
        <v>0.5</v>
      </c>
      <c r="C16" s="387">
        <v>828.18</v>
      </c>
      <c r="D16" s="388">
        <v>13457.65</v>
      </c>
      <c r="E16" s="377">
        <v>13481.0</v>
      </c>
      <c r="G16" s="67"/>
      <c r="H16" s="68"/>
      <c r="I16" s="69"/>
      <c r="K16" s="194" t="s">
        <v>189</v>
      </c>
      <c r="S16" s="389" t="s">
        <v>190</v>
      </c>
      <c r="T16" s="373"/>
      <c r="U16" s="390" t="s">
        <v>185</v>
      </c>
      <c r="V16" s="391">
        <v>0.0</v>
      </c>
      <c r="X16" s="362"/>
      <c r="Y16" s="362"/>
    </row>
    <row r="17" ht="30.75" customHeight="1">
      <c r="B17" s="382">
        <v>0.5416666666666666</v>
      </c>
      <c r="C17" s="377">
        <v>850.6</v>
      </c>
      <c r="D17" s="378">
        <v>14030.36</v>
      </c>
      <c r="E17" s="377">
        <v>14037.0</v>
      </c>
      <c r="G17" s="394" t="s">
        <v>414</v>
      </c>
      <c r="H17" s="65"/>
      <c r="I17" s="66"/>
      <c r="S17" s="395" t="s">
        <v>415</v>
      </c>
      <c r="T17" s="396"/>
      <c r="U17" s="395"/>
      <c r="V17" s="397">
        <v>1.31883825E8</v>
      </c>
      <c r="W17" s="386"/>
      <c r="X17" s="362"/>
      <c r="Y17" s="386"/>
    </row>
    <row r="18" ht="30.0" customHeight="1">
      <c r="B18" s="382">
        <v>0.5833333333333334</v>
      </c>
      <c r="C18" s="377">
        <v>887.62</v>
      </c>
      <c r="D18" s="378">
        <v>15361.67</v>
      </c>
      <c r="E18" s="377">
        <v>15386.0</v>
      </c>
      <c r="G18" s="75"/>
      <c r="I18" s="76"/>
      <c r="S18" s="395" t="s">
        <v>416</v>
      </c>
      <c r="T18" s="396"/>
      <c r="U18" s="395"/>
      <c r="V18" s="397">
        <f>E26+V17</f>
        <v>131984890</v>
      </c>
    </row>
    <row r="19" ht="30.75" customHeight="1">
      <c r="B19" s="382">
        <v>0.625</v>
      </c>
      <c r="C19" s="377">
        <v>734.64</v>
      </c>
      <c r="D19" s="378">
        <v>13902.7</v>
      </c>
      <c r="E19" s="387">
        <v>13922.0</v>
      </c>
      <c r="G19" s="67"/>
      <c r="H19" s="68"/>
      <c r="I19" s="69"/>
      <c r="S19" s="398" t="s">
        <v>194</v>
      </c>
      <c r="T19" s="198"/>
      <c r="U19" s="399"/>
      <c r="V19" s="400">
        <f>E26</f>
        <v>101065</v>
      </c>
    </row>
    <row r="20" ht="29.25" customHeight="1">
      <c r="B20" s="382">
        <v>0.6666666666666666</v>
      </c>
      <c r="C20" s="387">
        <v>568.59</v>
      </c>
      <c r="D20" s="388">
        <v>11659.72</v>
      </c>
      <c r="E20" s="387">
        <v>11680.0</v>
      </c>
      <c r="G20" s="380" t="s">
        <v>417</v>
      </c>
      <c r="H20" s="65"/>
      <c r="I20" s="66"/>
      <c r="V20" s="165"/>
      <c r="W20" s="187"/>
    </row>
    <row r="21" ht="33.0" customHeight="1">
      <c r="B21" s="382">
        <v>0.7083333333333334</v>
      </c>
      <c r="C21" s="387">
        <v>369.88</v>
      </c>
      <c r="D21" s="388">
        <v>8336.68</v>
      </c>
      <c r="E21" s="377">
        <v>8364.0</v>
      </c>
      <c r="G21" s="75"/>
      <c r="I21" s="76"/>
      <c r="Y21" s="386"/>
    </row>
    <row r="22" ht="29.25" customHeight="1">
      <c r="B22" s="382">
        <v>0.75</v>
      </c>
      <c r="C22" s="377">
        <v>162.4</v>
      </c>
      <c r="D22" s="378">
        <v>3648.42</v>
      </c>
      <c r="E22" s="377">
        <v>3669.0</v>
      </c>
      <c r="G22" s="67"/>
      <c r="H22" s="68"/>
      <c r="I22" s="69"/>
      <c r="K22" s="401"/>
      <c r="L22" s="402"/>
      <c r="M22" s="402"/>
      <c r="U22" s="403" t="s">
        <v>196</v>
      </c>
    </row>
    <row r="23" ht="29.25" customHeight="1">
      <c r="B23" s="404">
        <v>0.7916666666666666</v>
      </c>
      <c r="C23" s="377">
        <v>21.73</v>
      </c>
      <c r="D23" s="378">
        <v>287.86</v>
      </c>
      <c r="E23" s="387">
        <v>330.0</v>
      </c>
      <c r="G23" s="405" t="s">
        <v>418</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101065</v>
      </c>
      <c r="G26" s="414"/>
      <c r="H26" s="65"/>
      <c r="I26" s="415"/>
      <c r="T26" s="407"/>
      <c r="U26" s="407"/>
    </row>
    <row r="27" ht="36.0" customHeight="1">
      <c r="A27" s="194" t="s">
        <v>199</v>
      </c>
      <c r="B27" s="416">
        <v>0.576388888888889</v>
      </c>
      <c r="C27" s="417">
        <v>881.53</v>
      </c>
      <c r="D27" s="417">
        <v>15622.35</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4">
        <v>75.87</v>
      </c>
      <c r="J31" s="422"/>
      <c r="T31" s="62"/>
    </row>
    <row r="32" ht="22.5" customHeight="1">
      <c r="B32" s="165"/>
      <c r="C32" s="441"/>
      <c r="D32" s="436" t="s">
        <v>210</v>
      </c>
      <c r="E32" s="199"/>
      <c r="F32" s="442">
        <v>97.87</v>
      </c>
      <c r="G32" s="438">
        <v>100.0</v>
      </c>
      <c r="H32" s="443"/>
      <c r="I32" s="444">
        <v>75.86</v>
      </c>
      <c r="J32" s="422"/>
    </row>
    <row r="33" ht="24.75" customHeight="1">
      <c r="B33" s="445"/>
      <c r="C33" s="441"/>
      <c r="D33" s="436" t="s">
        <v>211</v>
      </c>
      <c r="E33" s="199"/>
      <c r="F33" s="446">
        <v>97.87</v>
      </c>
      <c r="G33" s="438">
        <v>100.0</v>
      </c>
      <c r="H33" s="443"/>
      <c r="I33" s="444">
        <v>76.14</v>
      </c>
      <c r="J33" s="422"/>
    </row>
    <row r="34" ht="26.25" customHeight="1">
      <c r="A34" s="447"/>
      <c r="C34" s="448"/>
      <c r="D34" s="460" t="s">
        <v>212</v>
      </c>
      <c r="E34" s="55"/>
      <c r="F34" s="449">
        <v>98.94</v>
      </c>
      <c r="G34" s="438">
        <v>100.0</v>
      </c>
      <c r="H34" s="451"/>
      <c r="I34" s="452">
        <v>72.66</v>
      </c>
      <c r="J34" s="422"/>
    </row>
    <row r="35" ht="20.25" customHeight="1">
      <c r="C35" s="453"/>
      <c r="D35" s="454"/>
      <c r="E35" s="199"/>
      <c r="F35" s="455"/>
      <c r="G35" s="456"/>
      <c r="H35" s="433">
        <f>AVERAGE(G36:G39)</f>
        <v>100</v>
      </c>
      <c r="I35" s="615"/>
      <c r="J35" s="422"/>
    </row>
    <row r="36" ht="19.5" customHeight="1">
      <c r="C36" s="457" t="s">
        <v>213</v>
      </c>
      <c r="D36" s="436" t="s">
        <v>214</v>
      </c>
      <c r="E36" s="199"/>
      <c r="F36" s="458">
        <v>97.87</v>
      </c>
      <c r="G36" s="438">
        <v>100.0</v>
      </c>
      <c r="H36" s="459" t="s">
        <v>209</v>
      </c>
      <c r="I36" s="444">
        <v>76.57</v>
      </c>
      <c r="J36" s="422"/>
    </row>
    <row r="37" ht="19.5" customHeight="1">
      <c r="A37" s="305"/>
      <c r="C37" s="441"/>
      <c r="D37" s="436" t="s">
        <v>215</v>
      </c>
      <c r="E37" s="199"/>
      <c r="F37" s="446">
        <v>97.87</v>
      </c>
      <c r="G37" s="438">
        <v>100.0</v>
      </c>
      <c r="H37" s="443"/>
      <c r="I37" s="444">
        <v>77.31</v>
      </c>
      <c r="J37" s="422"/>
    </row>
    <row r="38" ht="21.75" customHeight="1">
      <c r="C38" s="441"/>
      <c r="D38" s="436" t="s">
        <v>216</v>
      </c>
      <c r="E38" s="199"/>
      <c r="F38" s="442">
        <v>97.87</v>
      </c>
      <c r="G38" s="438">
        <v>100.0</v>
      </c>
      <c r="H38" s="443"/>
      <c r="I38" s="444">
        <v>76.95</v>
      </c>
      <c r="J38" s="422"/>
    </row>
    <row r="39" ht="22.5" customHeight="1">
      <c r="C39" s="441"/>
      <c r="D39" s="460" t="s">
        <v>217</v>
      </c>
      <c r="E39" s="55"/>
      <c r="F39" s="461">
        <v>98.94</v>
      </c>
      <c r="G39" s="438">
        <v>100.0</v>
      </c>
      <c r="H39" s="451"/>
      <c r="I39" s="452">
        <v>77.54</v>
      </c>
      <c r="J39" s="422"/>
    </row>
    <row r="40" ht="21.0" customHeight="1">
      <c r="A40" s="445"/>
      <c r="C40" s="453"/>
      <c r="D40" s="462"/>
      <c r="E40" s="463"/>
      <c r="F40" s="464"/>
      <c r="G40" s="465"/>
      <c r="H40" s="438">
        <f>AVERAGE(G41:G44)</f>
        <v>100</v>
      </c>
      <c r="I40" s="616"/>
      <c r="J40" s="422"/>
    </row>
    <row r="41" ht="24.75" customHeight="1">
      <c r="B41" s="305"/>
      <c r="C41" s="457" t="s">
        <v>218</v>
      </c>
      <c r="D41" s="436" t="s">
        <v>219</v>
      </c>
      <c r="E41" s="199"/>
      <c r="F41" s="437">
        <v>98.8</v>
      </c>
      <c r="G41" s="438">
        <v>100.0</v>
      </c>
      <c r="H41" s="459" t="s">
        <v>209</v>
      </c>
      <c r="I41" s="444">
        <v>78.21</v>
      </c>
      <c r="J41" s="422"/>
      <c r="O41" s="187"/>
    </row>
    <row r="42" ht="24.75" customHeight="1">
      <c r="C42" s="441"/>
      <c r="D42" s="436" t="s">
        <v>220</v>
      </c>
      <c r="E42" s="199"/>
      <c r="F42" s="442">
        <v>91.57</v>
      </c>
      <c r="G42" s="438">
        <v>100.0</v>
      </c>
      <c r="H42" s="443"/>
      <c r="I42" s="444">
        <v>79.34</v>
      </c>
      <c r="J42" s="422"/>
      <c r="K42" s="467" t="s">
        <v>33</v>
      </c>
      <c r="L42" s="468" t="s">
        <v>221</v>
      </c>
      <c r="M42" s="468" t="s">
        <v>222</v>
      </c>
      <c r="N42" s="469" t="s">
        <v>223</v>
      </c>
    </row>
    <row r="43" ht="21.0" customHeight="1">
      <c r="C43" s="441"/>
      <c r="D43" s="436" t="s">
        <v>224</v>
      </c>
      <c r="E43" s="199"/>
      <c r="F43" s="446">
        <v>98.8</v>
      </c>
      <c r="G43" s="438">
        <v>100.0</v>
      </c>
      <c r="H43" s="443"/>
      <c r="I43" s="444">
        <v>77.94</v>
      </c>
      <c r="J43" s="422"/>
      <c r="K43" s="470">
        <v>45292.0</v>
      </c>
      <c r="L43" s="471" t="s">
        <v>225</v>
      </c>
      <c r="M43" s="471" t="s">
        <v>222</v>
      </c>
      <c r="N43" s="471" t="s">
        <v>226</v>
      </c>
      <c r="Q43" s="187"/>
    </row>
    <row r="44" ht="21.75" customHeight="1">
      <c r="B44" s="445"/>
      <c r="C44" s="441"/>
      <c r="D44" s="460" t="s">
        <v>227</v>
      </c>
      <c r="E44" s="55"/>
      <c r="F44" s="449">
        <v>100.0</v>
      </c>
      <c r="G44" s="438">
        <v>100.0</v>
      </c>
      <c r="H44" s="451"/>
      <c r="I44" s="452">
        <v>78.51</v>
      </c>
      <c r="J44" s="422"/>
      <c r="K44" s="472">
        <v>45292.0</v>
      </c>
      <c r="L44" s="473">
        <f>(E76/(23114*'18-01-24'!$M44))*100</f>
        <v>75.91125188</v>
      </c>
      <c r="M44" s="473">
        <v>5.68</v>
      </c>
      <c r="N44" s="474">
        <v>78.5</v>
      </c>
    </row>
    <row r="45" ht="24.0" customHeight="1">
      <c r="C45" s="453"/>
      <c r="D45" s="475"/>
      <c r="E45" s="476"/>
      <c r="F45" s="477"/>
      <c r="G45" s="456"/>
      <c r="H45" s="433">
        <f>AVERAGE(G46:G49)</f>
        <v>100</v>
      </c>
      <c r="I45" s="616"/>
      <c r="J45" s="422"/>
      <c r="K45" s="472">
        <v>45293.0</v>
      </c>
      <c r="L45" s="473">
        <f>(E77/(23114*'18-01-24'!$M45))*100</f>
        <v>81.72618927</v>
      </c>
      <c r="M45" s="473">
        <v>4.18</v>
      </c>
      <c r="N45" s="474">
        <v>78.5</v>
      </c>
    </row>
    <row r="46" ht="20.25" customHeight="1">
      <c r="C46" s="457" t="s">
        <v>228</v>
      </c>
      <c r="D46" s="478" t="s">
        <v>229</v>
      </c>
      <c r="E46" s="60"/>
      <c r="F46" s="458">
        <v>98.86</v>
      </c>
      <c r="G46" s="438">
        <v>100.0</v>
      </c>
      <c r="H46" s="459" t="s">
        <v>209</v>
      </c>
      <c r="I46" s="440">
        <v>77.02</v>
      </c>
      <c r="J46" s="422"/>
      <c r="K46" s="472">
        <v>45294.0</v>
      </c>
      <c r="L46" s="473">
        <f>(E78/(23114*'18-01-24'!$M46))*100</f>
        <v>77.4152893</v>
      </c>
      <c r="M46" s="474">
        <v>6.26</v>
      </c>
      <c r="N46" s="474">
        <v>78.5</v>
      </c>
    </row>
    <row r="47" ht="24.0" customHeight="1">
      <c r="C47" s="441"/>
      <c r="D47" s="436" t="s">
        <v>230</v>
      </c>
      <c r="E47" s="199"/>
      <c r="F47" s="446">
        <v>98.86</v>
      </c>
      <c r="G47" s="438">
        <v>100.0</v>
      </c>
      <c r="H47" s="443"/>
      <c r="I47" s="444">
        <v>77.7</v>
      </c>
      <c r="J47" s="422"/>
      <c r="K47" s="472">
        <v>45295.0</v>
      </c>
      <c r="L47" s="473">
        <f>(E79/(23114*'18-01-24'!$M47))*100</f>
        <v>77.28568227</v>
      </c>
      <c r="M47" s="473">
        <v>6.19</v>
      </c>
      <c r="N47" s="474">
        <v>78.5</v>
      </c>
    </row>
    <row r="48" ht="24.0" customHeight="1">
      <c r="C48" s="441"/>
      <c r="D48" s="436" t="s">
        <v>231</v>
      </c>
      <c r="E48" s="199"/>
      <c r="F48" s="442">
        <v>98.86</v>
      </c>
      <c r="G48" s="438">
        <v>100.0</v>
      </c>
      <c r="H48" s="443"/>
      <c r="I48" s="444">
        <v>76.28</v>
      </c>
      <c r="J48" s="422"/>
      <c r="K48" s="472">
        <v>45296.0</v>
      </c>
      <c r="L48" s="473">
        <f>(E80/(23114*'18-01-24'!$M48))*100</f>
        <v>77.02333912</v>
      </c>
      <c r="M48" s="473">
        <v>5.67</v>
      </c>
      <c r="N48" s="474">
        <v>78.5</v>
      </c>
    </row>
    <row r="49" ht="22.5" customHeight="1">
      <c r="C49" s="441"/>
      <c r="D49" s="460" t="s">
        <v>232</v>
      </c>
      <c r="E49" s="55"/>
      <c r="F49" s="479">
        <v>97.75</v>
      </c>
      <c r="G49" s="438">
        <v>100.0</v>
      </c>
      <c r="H49" s="451"/>
      <c r="I49" s="452">
        <v>77.96</v>
      </c>
      <c r="J49" s="422"/>
      <c r="K49" s="472">
        <v>45297.0</v>
      </c>
      <c r="L49" s="473">
        <v>77.285682274679</v>
      </c>
      <c r="M49" s="473">
        <v>6.61</v>
      </c>
      <c r="N49" s="474">
        <v>78.5</v>
      </c>
    </row>
    <row r="50" ht="18.75" customHeight="1">
      <c r="C50" s="453"/>
      <c r="D50" s="475"/>
      <c r="E50" s="476"/>
      <c r="F50" s="480"/>
      <c r="G50" s="456"/>
      <c r="H50" s="433">
        <f>AVERAGE(G51:G54)</f>
        <v>100</v>
      </c>
      <c r="I50" s="616"/>
      <c r="J50" s="422"/>
      <c r="K50" s="472">
        <v>45298.0</v>
      </c>
      <c r="L50" s="473">
        <f>(E82/(23114*'18-01-24'!$M50))*100</f>
        <v>76.83089117</v>
      </c>
      <c r="M50" s="473">
        <v>6.27</v>
      </c>
      <c r="N50" s="474">
        <v>78.5</v>
      </c>
    </row>
    <row r="51" ht="23.25" customHeight="1">
      <c r="C51" s="481" t="s">
        <v>233</v>
      </c>
      <c r="D51" s="482" t="s">
        <v>234</v>
      </c>
      <c r="E51" s="199"/>
      <c r="F51" s="483">
        <v>98.86</v>
      </c>
      <c r="G51" s="438">
        <v>100.0</v>
      </c>
      <c r="H51" s="459" t="s">
        <v>209</v>
      </c>
      <c r="I51" s="440">
        <v>78.25</v>
      </c>
      <c r="J51" s="422"/>
      <c r="K51" s="472">
        <v>45299.0</v>
      </c>
      <c r="L51" s="473">
        <v>77.285682274679</v>
      </c>
      <c r="M51" s="473">
        <v>5.41</v>
      </c>
      <c r="N51" s="474">
        <v>78.5</v>
      </c>
    </row>
    <row r="52" ht="25.5" customHeight="1">
      <c r="C52" s="441"/>
      <c r="D52" s="482" t="s">
        <v>235</v>
      </c>
      <c r="E52" s="199"/>
      <c r="F52" s="484">
        <v>98.86</v>
      </c>
      <c r="G52" s="438">
        <v>100.0</v>
      </c>
      <c r="H52" s="443"/>
      <c r="I52" s="444">
        <v>78.95</v>
      </c>
      <c r="J52" s="422"/>
      <c r="K52" s="472">
        <v>45300.0</v>
      </c>
      <c r="L52" s="473">
        <f>(E84/(23114*'18-01-24'!$M52))*100</f>
        <v>75.67552508</v>
      </c>
      <c r="M52" s="473">
        <v>6.46</v>
      </c>
      <c r="N52" s="474">
        <v>78.5</v>
      </c>
    </row>
    <row r="53" ht="23.25" customHeight="1">
      <c r="B53" s="485"/>
      <c r="C53" s="441"/>
      <c r="D53" s="482" t="s">
        <v>236</v>
      </c>
      <c r="E53" s="199"/>
      <c r="F53" s="486">
        <v>98.86</v>
      </c>
      <c r="G53" s="438">
        <v>100.0</v>
      </c>
      <c r="H53" s="443"/>
      <c r="I53" s="444">
        <v>78.49</v>
      </c>
      <c r="J53" s="422"/>
      <c r="K53" s="472">
        <v>45301.0</v>
      </c>
      <c r="L53" s="473">
        <v>77.285682274679</v>
      </c>
      <c r="M53" s="473">
        <v>5.76</v>
      </c>
      <c r="N53" s="474">
        <v>78.5</v>
      </c>
    </row>
    <row r="54" ht="26.25" customHeight="1">
      <c r="C54" s="448"/>
      <c r="D54" s="482" t="s">
        <v>237</v>
      </c>
      <c r="E54" s="199"/>
      <c r="F54" s="487">
        <v>98.86</v>
      </c>
      <c r="G54" s="450">
        <v>100.0</v>
      </c>
      <c r="H54" s="451"/>
      <c r="I54" s="444">
        <v>78.72</v>
      </c>
      <c r="J54" s="422"/>
      <c r="K54" s="472">
        <v>45302.0</v>
      </c>
      <c r="L54" s="473">
        <f>(E86/(23114*'18-01-24'!$M54))*100</f>
        <v>80.03739511</v>
      </c>
      <c r="M54" s="473">
        <v>6.39</v>
      </c>
      <c r="N54" s="474">
        <v>78.5</v>
      </c>
    </row>
    <row r="55" ht="24.0" customHeight="1">
      <c r="C55" s="453"/>
      <c r="D55" s="488"/>
      <c r="E55" s="489"/>
      <c r="F55" s="490"/>
      <c r="G55" s="456"/>
      <c r="H55" s="433">
        <f>AVERAGE(G56:G59)</f>
        <v>100</v>
      </c>
      <c r="I55" s="616"/>
      <c r="J55" s="422"/>
      <c r="K55" s="472">
        <v>45303.0</v>
      </c>
      <c r="L55" s="473">
        <v>77.285682274679</v>
      </c>
      <c r="M55" s="473">
        <v>4.71</v>
      </c>
      <c r="N55" s="474">
        <v>78.5</v>
      </c>
    </row>
    <row r="56" ht="21.0" customHeight="1">
      <c r="C56" s="457" t="s">
        <v>238</v>
      </c>
      <c r="D56" s="436" t="s">
        <v>239</v>
      </c>
      <c r="E56" s="199"/>
      <c r="F56" s="458">
        <v>97.87</v>
      </c>
      <c r="G56" s="438">
        <v>100.0</v>
      </c>
      <c r="H56" s="459" t="s">
        <v>209</v>
      </c>
      <c r="I56" s="609" t="s">
        <v>350</v>
      </c>
      <c r="J56" s="422"/>
      <c r="K56" s="472">
        <v>45304.0</v>
      </c>
      <c r="L56" s="473">
        <f>(E88/(23114*'18-01-24'!$M56))*100</f>
        <v>77.25869931</v>
      </c>
      <c r="M56" s="473">
        <v>4.95</v>
      </c>
      <c r="N56" s="474">
        <v>78.5</v>
      </c>
    </row>
    <row r="57" ht="20.25" customHeight="1">
      <c r="C57" s="441"/>
      <c r="D57" s="436" t="s">
        <v>240</v>
      </c>
      <c r="E57" s="199"/>
      <c r="F57" s="446">
        <v>97.87</v>
      </c>
      <c r="G57" s="438">
        <v>100.0</v>
      </c>
      <c r="H57" s="443"/>
      <c r="I57" s="610" t="s">
        <v>351</v>
      </c>
      <c r="J57" s="422"/>
      <c r="K57" s="472">
        <v>45305.0</v>
      </c>
      <c r="L57" s="473">
        <v>77.285682274679</v>
      </c>
      <c r="M57" s="473">
        <v>5.89</v>
      </c>
      <c r="N57" s="474">
        <v>78.5</v>
      </c>
    </row>
    <row r="58" ht="20.25" customHeight="1">
      <c r="C58" s="441"/>
      <c r="D58" s="436" t="s">
        <v>241</v>
      </c>
      <c r="E58" s="199"/>
      <c r="F58" s="442">
        <v>97.87</v>
      </c>
      <c r="G58" s="438">
        <v>100.0</v>
      </c>
      <c r="H58" s="443"/>
      <c r="I58" s="610" t="s">
        <v>352</v>
      </c>
      <c r="J58" s="422"/>
      <c r="K58" s="472">
        <v>45306.0</v>
      </c>
      <c r="L58" s="473">
        <f>(E90/(23114*'18-01-24'!$M58))*100</f>
        <v>73.98173537</v>
      </c>
      <c r="M58" s="473">
        <v>7.23</v>
      </c>
      <c r="N58" s="474">
        <v>78.5</v>
      </c>
    </row>
    <row r="59" ht="23.25" customHeight="1">
      <c r="A59" s="491"/>
      <c r="C59" s="441"/>
      <c r="D59" s="436" t="s">
        <v>242</v>
      </c>
      <c r="E59" s="199"/>
      <c r="F59" s="492">
        <v>98.94</v>
      </c>
      <c r="G59" s="450">
        <v>100.0</v>
      </c>
      <c r="H59" s="451"/>
      <c r="I59" s="611" t="s">
        <v>370</v>
      </c>
      <c r="J59" s="422"/>
      <c r="K59" s="472">
        <v>45307.0</v>
      </c>
      <c r="L59" s="473">
        <v>77.285682274679</v>
      </c>
      <c r="M59" s="473">
        <v>6.54</v>
      </c>
      <c r="N59" s="474">
        <v>78.5</v>
      </c>
    </row>
    <row r="60" ht="24.0" customHeight="1">
      <c r="C60" s="453"/>
      <c r="D60" s="462"/>
      <c r="E60" s="463"/>
      <c r="F60" s="475"/>
      <c r="G60" s="456"/>
      <c r="H60" s="433">
        <f>AVERAGE(G61:G64)</f>
        <v>100</v>
      </c>
      <c r="I60" s="615"/>
      <c r="J60" s="422"/>
      <c r="K60" s="472">
        <v>45308.0</v>
      </c>
      <c r="L60" s="473">
        <f>(E92/(23114*'18-01-24'!$M60))*100</f>
        <v>71.87608396</v>
      </c>
      <c r="M60" s="473">
        <v>5.73</v>
      </c>
      <c r="N60" s="474">
        <v>78.5</v>
      </c>
    </row>
    <row r="61" ht="22.5" customHeight="1">
      <c r="B61" s="493"/>
      <c r="C61" s="457" t="s">
        <v>243</v>
      </c>
      <c r="D61" s="436" t="s">
        <v>244</v>
      </c>
      <c r="E61" s="199"/>
      <c r="F61" s="494">
        <v>96.59</v>
      </c>
      <c r="G61" s="438">
        <v>100.0</v>
      </c>
      <c r="H61" s="459" t="s">
        <v>209</v>
      </c>
      <c r="I61" s="440">
        <v>79.88</v>
      </c>
      <c r="J61" s="422"/>
      <c r="K61" s="472">
        <v>45309.0</v>
      </c>
      <c r="L61" s="473">
        <v>77.285682274679</v>
      </c>
      <c r="M61" s="473">
        <v>5.77</v>
      </c>
      <c r="N61" s="474">
        <v>78.5</v>
      </c>
    </row>
    <row r="62" ht="20.25" customHeight="1">
      <c r="C62" s="441"/>
      <c r="D62" s="436" t="s">
        <v>245</v>
      </c>
      <c r="E62" s="199"/>
      <c r="F62" s="442">
        <v>97.7</v>
      </c>
      <c r="G62" s="438">
        <v>100.0</v>
      </c>
      <c r="H62" s="443"/>
      <c r="I62" s="444">
        <v>82.27</v>
      </c>
      <c r="J62" s="422"/>
      <c r="K62" s="472">
        <v>45310.0</v>
      </c>
      <c r="L62" s="473"/>
      <c r="M62" s="473"/>
      <c r="N62" s="474"/>
    </row>
    <row r="63" ht="21.75" customHeight="1">
      <c r="C63" s="441"/>
      <c r="D63" s="436" t="s">
        <v>246</v>
      </c>
      <c r="E63" s="199"/>
      <c r="F63" s="446">
        <v>96.59</v>
      </c>
      <c r="G63" s="438">
        <v>100.0</v>
      </c>
      <c r="H63" s="443"/>
      <c r="I63" s="444">
        <v>80.67</v>
      </c>
      <c r="J63" s="422"/>
      <c r="K63" s="472">
        <v>45311.0</v>
      </c>
      <c r="L63" s="473"/>
      <c r="M63" s="473"/>
      <c r="N63" s="474"/>
      <c r="P63" s="194">
        <v>2.0</v>
      </c>
    </row>
    <row r="64" ht="21.0" customHeight="1">
      <c r="C64" s="441"/>
      <c r="D64" s="460" t="s">
        <v>247</v>
      </c>
      <c r="E64" s="55"/>
      <c r="F64" s="449">
        <v>96.59</v>
      </c>
      <c r="G64" s="450">
        <v>100.0</v>
      </c>
      <c r="H64" s="451"/>
      <c r="I64" s="452">
        <v>80.8</v>
      </c>
      <c r="J64" s="422"/>
      <c r="K64" s="472">
        <v>45312.0</v>
      </c>
      <c r="L64" s="473"/>
      <c r="M64" s="473"/>
      <c r="N64" s="474"/>
    </row>
    <row r="65" ht="24.75" customHeight="1">
      <c r="C65" s="453"/>
      <c r="D65" s="475"/>
      <c r="E65" s="476"/>
      <c r="F65" s="477"/>
      <c r="G65" s="456"/>
      <c r="H65" s="433">
        <f>AVERAGE(G66:G69)</f>
        <v>100</v>
      </c>
      <c r="I65" s="615"/>
      <c r="J65" s="422"/>
      <c r="K65" s="472">
        <v>45313.0</v>
      </c>
      <c r="L65" s="473"/>
      <c r="M65" s="473"/>
      <c r="N65" s="474"/>
    </row>
    <row r="66" ht="22.5" customHeight="1">
      <c r="C66" s="435" t="s">
        <v>248</v>
      </c>
      <c r="D66" s="436" t="s">
        <v>249</v>
      </c>
      <c r="E66" s="199"/>
      <c r="F66" s="458">
        <v>96.55</v>
      </c>
      <c r="G66" s="495">
        <v>100.0</v>
      </c>
      <c r="H66" s="459" t="s">
        <v>209</v>
      </c>
      <c r="I66" s="440">
        <v>79.98</v>
      </c>
      <c r="J66" s="422"/>
      <c r="K66" s="472">
        <v>45314.0</v>
      </c>
      <c r="L66" s="473"/>
      <c r="M66" s="473"/>
      <c r="N66" s="474"/>
      <c r="P66" s="496"/>
    </row>
    <row r="67" ht="24.75" customHeight="1">
      <c r="C67" s="441"/>
      <c r="D67" s="436" t="s">
        <v>250</v>
      </c>
      <c r="E67" s="199"/>
      <c r="F67" s="497">
        <v>96.55</v>
      </c>
      <c r="G67" s="438">
        <v>100.0</v>
      </c>
      <c r="H67" s="443"/>
      <c r="I67" s="444">
        <v>79.8</v>
      </c>
      <c r="J67" s="422"/>
      <c r="K67" s="472">
        <v>45315.0</v>
      </c>
      <c r="L67" s="473"/>
      <c r="M67" s="473"/>
      <c r="N67" s="474"/>
      <c r="O67" s="187"/>
    </row>
    <row r="68" ht="27.75" customHeight="1">
      <c r="C68" s="441"/>
      <c r="D68" s="436" t="s">
        <v>251</v>
      </c>
      <c r="E68" s="199"/>
      <c r="F68" s="442">
        <v>98.85</v>
      </c>
      <c r="G68" s="438">
        <v>100.0</v>
      </c>
      <c r="H68" s="443"/>
      <c r="I68" s="444">
        <v>77.82</v>
      </c>
      <c r="J68" s="422"/>
      <c r="K68" s="472">
        <v>45316.0</v>
      </c>
      <c r="L68" s="473"/>
      <c r="M68" s="473"/>
      <c r="N68" s="474"/>
    </row>
    <row r="69" ht="21.75" customHeight="1">
      <c r="C69" s="448"/>
      <c r="D69" s="436" t="s">
        <v>252</v>
      </c>
      <c r="E69" s="199"/>
      <c r="F69" s="479">
        <v>98.85</v>
      </c>
      <c r="G69" s="498">
        <v>100.0</v>
      </c>
      <c r="H69" s="499"/>
      <c r="I69" s="500">
        <v>78.06</v>
      </c>
      <c r="J69" s="422"/>
      <c r="K69" s="472">
        <v>45317.0</v>
      </c>
      <c r="L69" s="473"/>
      <c r="M69" s="473"/>
      <c r="N69" s="474"/>
    </row>
    <row r="70" ht="24.0" customHeight="1">
      <c r="H70" s="501" t="s">
        <v>253</v>
      </c>
      <c r="I70" s="617"/>
      <c r="J70" s="503"/>
      <c r="K70" s="472">
        <v>45318.0</v>
      </c>
      <c r="L70" s="473"/>
      <c r="M70" s="473"/>
      <c r="N70" s="474"/>
    </row>
    <row r="71" ht="24.0" customHeight="1">
      <c r="H71" s="504">
        <f>AVERAGE(G30:G69)</f>
        <v>100</v>
      </c>
      <c r="I71" s="505">
        <f>AVERAGE(I31:I69)</f>
        <v>78.05535714</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v>223.68</v>
      </c>
      <c r="D83" s="524">
        <v>5.41</v>
      </c>
      <c r="E83" s="534">
        <v>97631.0</v>
      </c>
      <c r="G83" s="526">
        <v>59.021</v>
      </c>
      <c r="H83" s="531">
        <v>124.303</v>
      </c>
      <c r="I83" s="528">
        <v>6259.89</v>
      </c>
    </row>
    <row r="84" ht="15.75" customHeight="1">
      <c r="B84" s="518">
        <v>45300.0</v>
      </c>
      <c r="C84" s="529">
        <v>268.0</v>
      </c>
      <c r="D84" s="529">
        <v>6.46</v>
      </c>
      <c r="E84" s="530">
        <v>112996.0</v>
      </c>
      <c r="G84" s="526">
        <v>71.475</v>
      </c>
      <c r="H84" s="531">
        <v>150.531</v>
      </c>
      <c r="I84" s="528">
        <v>7580.72</v>
      </c>
    </row>
    <row r="85" ht="15.75" customHeight="1">
      <c r="B85" s="518">
        <v>45301.0</v>
      </c>
      <c r="C85" s="524">
        <v>238.88</v>
      </c>
      <c r="D85" s="524">
        <v>5.76</v>
      </c>
      <c r="E85" s="535">
        <v>110509.0</v>
      </c>
      <c r="G85" s="526">
        <v>63.31</v>
      </c>
      <c r="H85" s="536">
        <v>141.759</v>
      </c>
      <c r="I85" s="528">
        <v>7138.95</v>
      </c>
      <c r="J85" s="533"/>
    </row>
    <row r="86" ht="15.75" customHeight="1">
      <c r="B86" s="518">
        <v>45302.0</v>
      </c>
      <c r="C86" s="529">
        <v>265.2</v>
      </c>
      <c r="D86" s="529">
        <v>6.39</v>
      </c>
      <c r="E86" s="530">
        <v>118214.0</v>
      </c>
      <c r="G86" s="526">
        <v>72.626</v>
      </c>
      <c r="H86" s="531">
        <v>152.955</v>
      </c>
      <c r="I86" s="528">
        <v>7702.8</v>
      </c>
    </row>
    <row r="87" ht="15.75" customHeight="1">
      <c r="B87" s="518">
        <v>45303.0</v>
      </c>
      <c r="C87" s="524">
        <v>195.08</v>
      </c>
      <c r="D87" s="524">
        <v>4.71</v>
      </c>
      <c r="E87" s="535">
        <v>86939.0</v>
      </c>
      <c r="G87" s="612">
        <v>57.218</v>
      </c>
      <c r="H87" s="613">
        <v>120.504</v>
      </c>
      <c r="I87" s="614">
        <v>6068.58</v>
      </c>
    </row>
    <row r="88" ht="15.75" customHeight="1">
      <c r="B88" s="518">
        <v>45304.0</v>
      </c>
      <c r="C88" s="529">
        <v>205.34</v>
      </c>
      <c r="D88" s="529">
        <v>4.95</v>
      </c>
      <c r="E88" s="530">
        <v>88395.0</v>
      </c>
      <c r="G88" s="531">
        <v>55.975</v>
      </c>
      <c r="H88" s="536">
        <v>117.887</v>
      </c>
      <c r="I88" s="528">
        <v>5936.77</v>
      </c>
    </row>
    <row r="89" ht="15.75" customHeight="1">
      <c r="B89" s="518">
        <v>45305.0</v>
      </c>
      <c r="C89" s="524">
        <v>243.99</v>
      </c>
      <c r="D89" s="524">
        <v>5.89</v>
      </c>
      <c r="E89" s="535">
        <v>98721.0</v>
      </c>
      <c r="G89" s="526">
        <v>62.756</v>
      </c>
      <c r="H89" s="531">
        <v>132.168</v>
      </c>
      <c r="I89" s="528">
        <v>6655.95</v>
      </c>
      <c r="P89" s="533"/>
      <c r="Q89" s="533"/>
    </row>
    <row r="90" ht="15.75" customHeight="1">
      <c r="B90" s="518">
        <v>45306.0</v>
      </c>
      <c r="C90" s="529">
        <v>299.34</v>
      </c>
      <c r="D90" s="529">
        <v>7.23</v>
      </c>
      <c r="E90" s="530">
        <v>123634.0</v>
      </c>
      <c r="G90" s="526">
        <v>77.647</v>
      </c>
      <c r="H90" s="531">
        <v>163.54</v>
      </c>
      <c r="I90" s="528">
        <v>8235.36</v>
      </c>
    </row>
    <row r="91" ht="15.75" customHeight="1">
      <c r="B91" s="518">
        <v>45307.0</v>
      </c>
      <c r="C91" s="524">
        <v>270.76</v>
      </c>
      <c r="D91" s="524">
        <v>6.54</v>
      </c>
      <c r="E91" s="535">
        <v>112460.0</v>
      </c>
      <c r="G91" s="526">
        <v>71.627</v>
      </c>
      <c r="H91" s="536">
        <v>150.852</v>
      </c>
      <c r="I91" s="528">
        <v>7596.89</v>
      </c>
    </row>
    <row r="92" ht="15.75" customHeight="1">
      <c r="B92" s="518">
        <v>45308.0</v>
      </c>
      <c r="C92" s="529">
        <v>237.44</v>
      </c>
      <c r="D92" s="529">
        <v>5.73</v>
      </c>
      <c r="E92" s="530">
        <v>95195.0</v>
      </c>
      <c r="G92" s="526">
        <v>61.129</v>
      </c>
      <c r="H92" s="531">
        <v>128.743</v>
      </c>
      <c r="I92" s="528">
        <v>6483.47</v>
      </c>
    </row>
    <row r="93" ht="15.75" customHeight="1">
      <c r="A93" s="194">
        <v>77.0</v>
      </c>
      <c r="B93" s="518">
        <v>45309.0</v>
      </c>
      <c r="C93" s="524">
        <v>238.82</v>
      </c>
      <c r="D93" s="524">
        <v>5.77</v>
      </c>
      <c r="E93" s="535">
        <v>101065.0</v>
      </c>
      <c r="G93" s="526">
        <v>65.516</v>
      </c>
      <c r="H93" s="536">
        <v>137.981</v>
      </c>
      <c r="I93" s="528">
        <v>6948.69</v>
      </c>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243.2255556</v>
      </c>
      <c r="D107" s="544">
        <f t="shared" si="1"/>
        <v>5.872222222</v>
      </c>
      <c r="E107" s="545">
        <f>SUM(E76:E105)</f>
        <v>1875680</v>
      </c>
      <c r="F107" s="546"/>
      <c r="G107" s="544">
        <f t="shared" ref="G107:I107" si="2">SUM(G76:G106)</f>
        <v>1180.062</v>
      </c>
      <c r="H107" s="544">
        <f t="shared" si="2"/>
        <v>2493.723</v>
      </c>
      <c r="I107" s="544">
        <f t="shared" si="2"/>
        <v>125583.08</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419</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v>5.41</v>
      </c>
      <c r="F119" s="573"/>
      <c r="G119" s="567">
        <v>78.69</v>
      </c>
      <c r="H119" s="569">
        <v>97631.0</v>
      </c>
      <c r="J119" s="166"/>
    </row>
    <row r="120" ht="23.25" customHeight="1">
      <c r="A120" s="518">
        <v>44935.0</v>
      </c>
      <c r="B120" s="570">
        <v>1.012</v>
      </c>
      <c r="C120" s="571">
        <v>71.795</v>
      </c>
      <c r="D120" s="579">
        <v>16512.0</v>
      </c>
      <c r="E120" s="560">
        <v>6.46</v>
      </c>
      <c r="F120" s="573"/>
      <c r="G120" s="562">
        <v>75.83</v>
      </c>
      <c r="H120" s="577">
        <v>112996.0</v>
      </c>
    </row>
    <row r="121" ht="15.75" customHeight="1">
      <c r="A121" s="518">
        <v>44936.0</v>
      </c>
      <c r="B121" s="564">
        <v>3.275</v>
      </c>
      <c r="C121" s="565">
        <v>69.03</v>
      </c>
      <c r="D121" s="580">
        <v>51999.0</v>
      </c>
      <c r="E121" s="567">
        <v>5.76</v>
      </c>
      <c r="F121" s="573"/>
      <c r="G121" s="567">
        <v>83.18</v>
      </c>
      <c r="H121" s="569">
        <v>110509.0</v>
      </c>
    </row>
    <row r="122" ht="15.75" customHeight="1">
      <c r="A122" s="518">
        <v>44937.0</v>
      </c>
      <c r="B122" s="570">
        <v>6.728</v>
      </c>
      <c r="C122" s="571">
        <v>68.108</v>
      </c>
      <c r="D122" s="579">
        <v>105480.0</v>
      </c>
      <c r="E122" s="560">
        <v>6.39</v>
      </c>
      <c r="F122" s="573"/>
      <c r="G122" s="562">
        <v>80.18</v>
      </c>
      <c r="H122" s="577">
        <v>118214.0</v>
      </c>
    </row>
    <row r="123" ht="15.75" customHeight="1">
      <c r="A123" s="518">
        <v>44938.0</v>
      </c>
      <c r="B123" s="564">
        <v>6.548</v>
      </c>
      <c r="C123" s="565">
        <v>64.976</v>
      </c>
      <c r="D123" s="580">
        <v>97969.0</v>
      </c>
      <c r="E123" s="567">
        <v>4.71</v>
      </c>
      <c r="F123" s="573"/>
      <c r="G123" s="567">
        <v>80.11</v>
      </c>
      <c r="H123" s="576">
        <v>86939.0</v>
      </c>
      <c r="I123" s="568"/>
    </row>
    <row r="124" ht="15.75" customHeight="1">
      <c r="A124" s="518">
        <v>44939.0</v>
      </c>
      <c r="B124" s="570">
        <v>6.782</v>
      </c>
      <c r="C124" s="571">
        <v>66.522</v>
      </c>
      <c r="D124" s="579">
        <v>77689.0</v>
      </c>
      <c r="E124" s="560">
        <v>4.95</v>
      </c>
      <c r="F124" s="581"/>
      <c r="G124" s="562">
        <v>77.38</v>
      </c>
      <c r="H124" s="577">
        <v>88395.0</v>
      </c>
    </row>
    <row r="125" ht="15.75" customHeight="1">
      <c r="A125" s="518">
        <v>44940.0</v>
      </c>
      <c r="B125" s="564">
        <v>6.618</v>
      </c>
      <c r="C125" s="565">
        <v>66.622</v>
      </c>
      <c r="D125" s="580">
        <v>71522.0</v>
      </c>
      <c r="E125" s="567">
        <v>5.89</v>
      </c>
      <c r="F125" s="568"/>
      <c r="G125" s="567">
        <v>72.74</v>
      </c>
      <c r="H125" s="576">
        <v>98721.0</v>
      </c>
    </row>
    <row r="126" ht="15.75" customHeight="1">
      <c r="A126" s="518">
        <v>44941.0</v>
      </c>
      <c r="B126" s="570">
        <v>6.847</v>
      </c>
      <c r="C126" s="571">
        <v>66.606</v>
      </c>
      <c r="D126" s="579">
        <v>74013.0</v>
      </c>
      <c r="E126" s="560">
        <v>7.23</v>
      </c>
      <c r="F126" s="573"/>
      <c r="G126" s="562">
        <v>74.29</v>
      </c>
      <c r="H126" s="577">
        <v>123634.0</v>
      </c>
    </row>
    <row r="127" ht="15.75" customHeight="1">
      <c r="A127" s="518">
        <v>44942.0</v>
      </c>
      <c r="B127" s="564">
        <v>4.853</v>
      </c>
      <c r="C127" s="565">
        <v>67.346</v>
      </c>
      <c r="D127" s="580">
        <v>52763.0</v>
      </c>
      <c r="E127" s="567">
        <v>6.54</v>
      </c>
      <c r="F127" s="568"/>
      <c r="G127" s="567">
        <v>74.7</v>
      </c>
      <c r="H127" s="576">
        <v>112460.0</v>
      </c>
    </row>
    <row r="128" ht="15.75" customHeight="1">
      <c r="A128" s="518">
        <v>44943.0</v>
      </c>
      <c r="B128" s="570">
        <v>5.931</v>
      </c>
      <c r="C128" s="571">
        <v>66.388</v>
      </c>
      <c r="D128" s="579">
        <v>63919.0</v>
      </c>
      <c r="E128" s="560">
        <v>5.73</v>
      </c>
      <c r="F128" s="573"/>
      <c r="G128" s="582">
        <v>72.06</v>
      </c>
      <c r="H128" s="577">
        <v>95195.0</v>
      </c>
    </row>
    <row r="129" ht="15.75" customHeight="1">
      <c r="A129" s="518">
        <v>44944.0</v>
      </c>
      <c r="B129" s="564">
        <v>5.77</v>
      </c>
      <c r="C129" s="565">
        <v>65.057</v>
      </c>
      <c r="D129" s="580">
        <v>71177.0</v>
      </c>
      <c r="E129" s="567">
        <v>5.77</v>
      </c>
      <c r="F129" s="568"/>
      <c r="G129" s="583">
        <v>76.09</v>
      </c>
      <c r="H129" s="576">
        <v>101065.0</v>
      </c>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7.23</v>
      </c>
      <c r="F143" s="598"/>
      <c r="G143" s="597">
        <f>AVERAGE(G112:G141)</f>
        <v>77.23666667</v>
      </c>
      <c r="H143" s="599">
        <f>SUM(H112:H141)</f>
        <v>1875680</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4"/>
    <mergeCell ref="S11:U11"/>
    <mergeCell ref="S12:T12"/>
    <mergeCell ref="G15: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180</v>
      </c>
      <c r="H11" s="65"/>
      <c r="I11" s="66"/>
      <c r="K11" s="194" t="s">
        <v>181</v>
      </c>
      <c r="S11" s="381" t="s">
        <v>182</v>
      </c>
      <c r="T11" s="198"/>
      <c r="U11" s="199"/>
      <c r="V11" s="375">
        <v>0.0</v>
      </c>
      <c r="W11" s="187"/>
      <c r="X11" s="305"/>
    </row>
    <row r="12" ht="30.0" customHeight="1">
      <c r="B12" s="382">
        <v>0.3333333333333333</v>
      </c>
      <c r="C12" s="377">
        <v>29.51</v>
      </c>
      <c r="D12" s="378">
        <v>118.05</v>
      </c>
      <c r="E12" s="377">
        <v>170.0</v>
      </c>
      <c r="G12" s="75"/>
      <c r="I12" s="76"/>
      <c r="S12" s="383" t="s">
        <v>183</v>
      </c>
      <c r="T12" s="199"/>
      <c r="U12" s="384"/>
      <c r="V12" s="385">
        <v>1.0</v>
      </c>
      <c r="W12" s="187"/>
      <c r="X12" s="305"/>
      <c r="Y12" s="386"/>
    </row>
    <row r="13" ht="30.0" customHeight="1">
      <c r="B13" s="382">
        <v>0.375</v>
      </c>
      <c r="C13" s="387">
        <v>176.35</v>
      </c>
      <c r="D13" s="388">
        <v>2261.95</v>
      </c>
      <c r="E13" s="377">
        <v>2279.0</v>
      </c>
      <c r="G13" s="67"/>
      <c r="H13" s="68"/>
      <c r="I13" s="69"/>
      <c r="S13" s="389" t="s">
        <v>184</v>
      </c>
      <c r="T13" s="373"/>
      <c r="U13" s="390" t="s">
        <v>185</v>
      </c>
      <c r="V13" s="391">
        <v>0.3194444444444445</v>
      </c>
      <c r="X13" s="362"/>
      <c r="Y13" s="386"/>
    </row>
    <row r="14" ht="30.0" customHeight="1">
      <c r="B14" s="382">
        <v>0.4166666666666667</v>
      </c>
      <c r="C14" s="377">
        <v>519.68</v>
      </c>
      <c r="D14" s="378">
        <v>7829.82</v>
      </c>
      <c r="E14" s="377">
        <v>7850.0</v>
      </c>
      <c r="G14" s="380" t="s">
        <v>186</v>
      </c>
      <c r="H14" s="65"/>
      <c r="I14" s="66"/>
      <c r="S14" s="389" t="s">
        <v>187</v>
      </c>
      <c r="T14" s="392"/>
      <c r="U14" s="393" t="s">
        <v>185</v>
      </c>
      <c r="V14" s="391">
        <v>0.7708333333333334</v>
      </c>
      <c r="X14" s="362"/>
      <c r="Y14" s="386"/>
    </row>
    <row r="15" ht="30.0" customHeight="1">
      <c r="B15" s="382">
        <v>0.4583333333333333</v>
      </c>
      <c r="C15" s="377">
        <v>691.15</v>
      </c>
      <c r="D15" s="378">
        <v>10919.56</v>
      </c>
      <c r="E15" s="387">
        <v>10938.0</v>
      </c>
      <c r="G15" s="75"/>
      <c r="I15" s="76"/>
      <c r="S15" s="389" t="s">
        <v>188</v>
      </c>
      <c r="T15" s="392"/>
      <c r="U15" s="390" t="s">
        <v>185</v>
      </c>
      <c r="V15" s="391">
        <f>V14-V13</f>
        <v>0.4513888889</v>
      </c>
      <c r="W15" s="187"/>
      <c r="Y15" s="386"/>
    </row>
    <row r="16" ht="30.0" customHeight="1">
      <c r="B16" s="382">
        <v>0.5</v>
      </c>
      <c r="C16" s="387">
        <v>821.85</v>
      </c>
      <c r="D16" s="388">
        <v>13923.74</v>
      </c>
      <c r="E16" s="377">
        <v>13949.0</v>
      </c>
      <c r="G16" s="67"/>
      <c r="H16" s="68"/>
      <c r="I16" s="69"/>
      <c r="K16" s="194" t="s">
        <v>189</v>
      </c>
      <c r="S16" s="389" t="s">
        <v>190</v>
      </c>
      <c r="T16" s="373"/>
      <c r="U16" s="390" t="s">
        <v>185</v>
      </c>
      <c r="V16" s="391">
        <v>0.0</v>
      </c>
      <c r="X16" s="362"/>
      <c r="Y16" s="362"/>
    </row>
    <row r="17" ht="30.75" customHeight="1">
      <c r="B17" s="382">
        <v>0.5416666666666666</v>
      </c>
      <c r="C17" s="377">
        <v>835.54</v>
      </c>
      <c r="D17" s="378">
        <v>14665.16</v>
      </c>
      <c r="E17" s="377">
        <v>14675.0</v>
      </c>
      <c r="G17" s="394" t="s">
        <v>191</v>
      </c>
      <c r="H17" s="65"/>
      <c r="I17" s="66"/>
      <c r="S17" s="395" t="s">
        <v>192</v>
      </c>
      <c r="T17" s="396"/>
      <c r="U17" s="395"/>
      <c r="V17" s="397">
        <v>1.31883825E8</v>
      </c>
      <c r="W17" s="386"/>
      <c r="X17" s="362"/>
      <c r="Y17" s="386"/>
    </row>
    <row r="18" ht="30.0" customHeight="1">
      <c r="B18" s="382">
        <v>0.5833333333333334</v>
      </c>
      <c r="C18" s="377">
        <v>868.31</v>
      </c>
      <c r="D18" s="378">
        <v>15104.78</v>
      </c>
      <c r="E18" s="377">
        <v>15120.0</v>
      </c>
      <c r="G18" s="75"/>
      <c r="I18" s="76"/>
      <c r="S18" s="395" t="s">
        <v>193</v>
      </c>
      <c r="T18" s="396"/>
      <c r="U18" s="395"/>
      <c r="V18" s="397">
        <f>E26+V17</f>
        <v>131983487</v>
      </c>
    </row>
    <row r="19" ht="30.75" customHeight="1">
      <c r="B19" s="382">
        <v>0.625</v>
      </c>
      <c r="C19" s="377">
        <v>697.95</v>
      </c>
      <c r="D19" s="378">
        <v>13074.43</v>
      </c>
      <c r="E19" s="387">
        <v>13100.0</v>
      </c>
      <c r="G19" s="67"/>
      <c r="H19" s="68"/>
      <c r="I19" s="69"/>
      <c r="S19" s="398" t="s">
        <v>194</v>
      </c>
      <c r="T19" s="198"/>
      <c r="U19" s="399"/>
      <c r="V19" s="400">
        <f>E26</f>
        <v>99662</v>
      </c>
    </row>
    <row r="20" ht="29.25" customHeight="1">
      <c r="B20" s="382">
        <v>0.6666666666666666</v>
      </c>
      <c r="C20" s="387">
        <v>527.52</v>
      </c>
      <c r="D20" s="388">
        <v>10721.95</v>
      </c>
      <c r="E20" s="387">
        <v>10741.0</v>
      </c>
      <c r="G20" s="394" t="s">
        <v>195</v>
      </c>
      <c r="H20" s="65"/>
      <c r="I20" s="66"/>
      <c r="V20" s="165"/>
      <c r="W20" s="187"/>
    </row>
    <row r="21" ht="33.0" customHeight="1">
      <c r="B21" s="382">
        <v>0.7083333333333334</v>
      </c>
      <c r="C21" s="387">
        <v>347.81</v>
      </c>
      <c r="D21" s="388">
        <v>7497.29</v>
      </c>
      <c r="E21" s="377">
        <v>7522.0</v>
      </c>
      <c r="G21" s="75"/>
      <c r="I21" s="76"/>
      <c r="Y21" s="386"/>
    </row>
    <row r="22" ht="29.25" customHeight="1">
      <c r="B22" s="382">
        <v>0.75</v>
      </c>
      <c r="C22" s="377">
        <v>151.95</v>
      </c>
      <c r="D22" s="378">
        <v>3161.4</v>
      </c>
      <c r="E22" s="377">
        <v>3181.0</v>
      </c>
      <c r="G22" s="67"/>
      <c r="H22" s="68"/>
      <c r="I22" s="69"/>
      <c r="K22" s="401"/>
      <c r="L22" s="402"/>
      <c r="M22" s="402"/>
      <c r="U22" s="403" t="s">
        <v>196</v>
      </c>
    </row>
    <row r="23" ht="29.25" customHeight="1">
      <c r="B23" s="404">
        <v>0.7916666666666666</v>
      </c>
      <c r="C23" s="377">
        <v>11.28</v>
      </c>
      <c r="D23" s="378">
        <v>76.74</v>
      </c>
      <c r="E23" s="387">
        <v>137.0</v>
      </c>
      <c r="G23" s="405" t="s">
        <v>197</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99662</v>
      </c>
      <c r="G26" s="414"/>
      <c r="H26" s="65"/>
      <c r="I26" s="415"/>
      <c r="T26" s="407"/>
      <c r="U26" s="407"/>
    </row>
    <row r="27" ht="36.0" customHeight="1">
      <c r="A27" s="194" t="s">
        <v>199</v>
      </c>
      <c r="B27" s="416">
        <v>0.545138888888889</v>
      </c>
      <c r="C27" s="417">
        <v>1028.54</v>
      </c>
      <c r="D27" s="417">
        <v>17923.8</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80.24</v>
      </c>
      <c r="J31" s="422"/>
      <c r="T31" s="62"/>
    </row>
    <row r="32" ht="22.5" customHeight="1">
      <c r="B32" s="165"/>
      <c r="C32" s="441"/>
      <c r="D32" s="436" t="s">
        <v>210</v>
      </c>
      <c r="E32" s="199"/>
      <c r="F32" s="442">
        <v>97.87</v>
      </c>
      <c r="G32" s="438">
        <v>100.0</v>
      </c>
      <c r="H32" s="443"/>
      <c r="I32" s="444">
        <v>80.26</v>
      </c>
      <c r="J32" s="422"/>
    </row>
    <row r="33" ht="24.75" customHeight="1">
      <c r="B33" s="445"/>
      <c r="C33" s="441"/>
      <c r="D33" s="436" t="s">
        <v>211</v>
      </c>
      <c r="E33" s="199"/>
      <c r="F33" s="446">
        <v>97.87</v>
      </c>
      <c r="G33" s="438">
        <v>100.0</v>
      </c>
      <c r="H33" s="443"/>
      <c r="I33" s="444">
        <v>80.46</v>
      </c>
      <c r="J33" s="422"/>
    </row>
    <row r="34" ht="26.25" customHeight="1">
      <c r="A34" s="447"/>
      <c r="C34" s="448"/>
      <c r="D34" s="436" t="s">
        <v>212</v>
      </c>
      <c r="E34" s="199"/>
      <c r="F34" s="449">
        <v>98.94</v>
      </c>
      <c r="G34" s="450">
        <v>100.0</v>
      </c>
      <c r="H34" s="451"/>
      <c r="I34" s="452">
        <v>76.49</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81.12</v>
      </c>
      <c r="J36" s="422"/>
    </row>
    <row r="37" ht="19.5" customHeight="1">
      <c r="A37" s="305"/>
      <c r="C37" s="441"/>
      <c r="D37" s="436" t="s">
        <v>215</v>
      </c>
      <c r="E37" s="199"/>
      <c r="F37" s="446">
        <v>97.87</v>
      </c>
      <c r="G37" s="438">
        <v>100.0</v>
      </c>
      <c r="H37" s="443"/>
      <c r="I37" s="444">
        <v>74.27</v>
      </c>
      <c r="J37" s="422"/>
    </row>
    <row r="38" ht="21.75" customHeight="1">
      <c r="C38" s="441"/>
      <c r="D38" s="436" t="s">
        <v>216</v>
      </c>
      <c r="E38" s="199"/>
      <c r="F38" s="442">
        <v>97.87</v>
      </c>
      <c r="G38" s="438">
        <v>100.0</v>
      </c>
      <c r="H38" s="443"/>
      <c r="I38" s="444">
        <v>81.21</v>
      </c>
      <c r="J38" s="422"/>
    </row>
    <row r="39" ht="22.5" customHeight="1">
      <c r="C39" s="441"/>
      <c r="D39" s="460" t="s">
        <v>217</v>
      </c>
      <c r="E39" s="55"/>
      <c r="F39" s="461">
        <v>98.94</v>
      </c>
      <c r="G39" s="438">
        <v>100.0</v>
      </c>
      <c r="H39" s="451"/>
      <c r="I39" s="452">
        <v>74.71</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74.95</v>
      </c>
      <c r="J41" s="422"/>
      <c r="O41" s="187"/>
    </row>
    <row r="42" ht="24.75" customHeight="1">
      <c r="C42" s="441"/>
      <c r="D42" s="436" t="s">
        <v>220</v>
      </c>
      <c r="E42" s="199"/>
      <c r="F42" s="442">
        <v>91.57</v>
      </c>
      <c r="G42" s="438">
        <v>100.0</v>
      </c>
      <c r="H42" s="443"/>
      <c r="I42" s="444">
        <v>76.91</v>
      </c>
      <c r="J42" s="422"/>
      <c r="K42" s="467" t="s">
        <v>33</v>
      </c>
      <c r="L42" s="468" t="s">
        <v>221</v>
      </c>
      <c r="M42" s="468" t="s">
        <v>222</v>
      </c>
      <c r="N42" s="469" t="s">
        <v>223</v>
      </c>
    </row>
    <row r="43" ht="21.0" customHeight="1">
      <c r="C43" s="441"/>
      <c r="D43" s="436" t="s">
        <v>224</v>
      </c>
      <c r="E43" s="199"/>
      <c r="F43" s="446">
        <v>98.8</v>
      </c>
      <c r="G43" s="438">
        <v>100.0</v>
      </c>
      <c r="H43" s="443"/>
      <c r="I43" s="444">
        <v>74.64</v>
      </c>
      <c r="J43" s="422"/>
      <c r="K43" s="470">
        <v>45292.0</v>
      </c>
      <c r="L43" s="471" t="s">
        <v>225</v>
      </c>
      <c r="M43" s="471" t="s">
        <v>222</v>
      </c>
      <c r="N43" s="471" t="s">
        <v>226</v>
      </c>
      <c r="Q43" s="187"/>
    </row>
    <row r="44" ht="21.75" customHeight="1">
      <c r="B44" s="445"/>
      <c r="C44" s="441"/>
      <c r="D44" s="460" t="s">
        <v>227</v>
      </c>
      <c r="E44" s="55"/>
      <c r="F44" s="449">
        <v>100.0</v>
      </c>
      <c r="G44" s="438">
        <v>100.0</v>
      </c>
      <c r="H44" s="451"/>
      <c r="I44" s="452">
        <v>76.16</v>
      </c>
      <c r="J44" s="422"/>
      <c r="K44" s="472">
        <v>45292.0</v>
      </c>
      <c r="L44" s="473">
        <f>(E76/(23114*'02-01-24'!$M44))*100</f>
        <v>75.91125188</v>
      </c>
      <c r="M44" s="473">
        <v>5.68</v>
      </c>
      <c r="N44" s="474">
        <v>78.5</v>
      </c>
    </row>
    <row r="45" ht="24.0" customHeight="1">
      <c r="C45" s="453"/>
      <c r="D45" s="475"/>
      <c r="E45" s="476"/>
      <c r="F45" s="477"/>
      <c r="G45" s="456"/>
      <c r="H45" s="433">
        <f>AVERAGE(G46:G49)</f>
        <v>100</v>
      </c>
      <c r="I45" s="466"/>
      <c r="J45" s="422"/>
      <c r="K45" s="472">
        <v>45293.0</v>
      </c>
      <c r="L45" s="473"/>
      <c r="M45" s="473"/>
      <c r="N45" s="474"/>
    </row>
    <row r="46" ht="20.25" customHeight="1">
      <c r="C46" s="457" t="s">
        <v>228</v>
      </c>
      <c r="D46" s="478" t="s">
        <v>229</v>
      </c>
      <c r="E46" s="60"/>
      <c r="F46" s="458">
        <v>98.86</v>
      </c>
      <c r="G46" s="438">
        <v>100.0</v>
      </c>
      <c r="H46" s="459" t="s">
        <v>209</v>
      </c>
      <c r="I46" s="440">
        <v>81.4</v>
      </c>
      <c r="J46" s="422"/>
      <c r="K46" s="472">
        <v>45294.0</v>
      </c>
      <c r="L46" s="473"/>
      <c r="M46" s="474"/>
      <c r="N46" s="474"/>
    </row>
    <row r="47" ht="24.0" customHeight="1">
      <c r="C47" s="441"/>
      <c r="D47" s="436" t="s">
        <v>230</v>
      </c>
      <c r="E47" s="199"/>
      <c r="F47" s="446">
        <v>98.86</v>
      </c>
      <c r="G47" s="438">
        <v>100.0</v>
      </c>
      <c r="H47" s="443"/>
      <c r="I47" s="444">
        <v>74.96</v>
      </c>
      <c r="J47" s="422"/>
      <c r="K47" s="472">
        <v>45295.0</v>
      </c>
      <c r="L47" s="473"/>
      <c r="M47" s="473"/>
      <c r="N47" s="474"/>
    </row>
    <row r="48" ht="24.0" customHeight="1">
      <c r="C48" s="441"/>
      <c r="D48" s="436" t="s">
        <v>231</v>
      </c>
      <c r="E48" s="199"/>
      <c r="F48" s="442">
        <v>98.86</v>
      </c>
      <c r="G48" s="438">
        <v>100.0</v>
      </c>
      <c r="H48" s="443"/>
      <c r="I48" s="444">
        <v>80.27</v>
      </c>
      <c r="J48" s="422"/>
      <c r="K48" s="472">
        <v>45296.0</v>
      </c>
      <c r="L48" s="473"/>
      <c r="M48" s="473"/>
      <c r="N48" s="474"/>
    </row>
    <row r="49" ht="22.5" customHeight="1">
      <c r="C49" s="441"/>
      <c r="D49" s="460" t="s">
        <v>232</v>
      </c>
      <c r="E49" s="55"/>
      <c r="F49" s="479">
        <v>97.75</v>
      </c>
      <c r="G49" s="438">
        <v>100.0</v>
      </c>
      <c r="H49" s="451"/>
      <c r="I49" s="452">
        <v>75.74</v>
      </c>
      <c r="J49" s="422"/>
      <c r="K49" s="472">
        <v>45297.0</v>
      </c>
      <c r="L49" s="473"/>
      <c r="M49" s="473"/>
      <c r="N49" s="474"/>
    </row>
    <row r="50" ht="18.75" customHeight="1">
      <c r="C50" s="453"/>
      <c r="D50" s="475"/>
      <c r="E50" s="476"/>
      <c r="F50" s="480"/>
      <c r="G50" s="456"/>
      <c r="H50" s="433">
        <f>AVERAGE(G51:G54)</f>
        <v>100</v>
      </c>
      <c r="I50" s="466"/>
      <c r="J50" s="422"/>
      <c r="K50" s="472">
        <v>45298.0</v>
      </c>
      <c r="L50" s="473"/>
      <c r="M50" s="473"/>
      <c r="N50" s="474"/>
    </row>
    <row r="51" ht="23.25" customHeight="1">
      <c r="C51" s="481" t="s">
        <v>233</v>
      </c>
      <c r="D51" s="482" t="s">
        <v>234</v>
      </c>
      <c r="E51" s="199"/>
      <c r="F51" s="483">
        <v>98.86</v>
      </c>
      <c r="G51" s="438">
        <v>100.0</v>
      </c>
      <c r="H51" s="459" t="s">
        <v>209</v>
      </c>
      <c r="I51" s="440">
        <v>75.28</v>
      </c>
      <c r="J51" s="422"/>
      <c r="K51" s="472">
        <v>45299.0</v>
      </c>
      <c r="L51" s="473"/>
      <c r="M51" s="473"/>
      <c r="N51" s="474"/>
    </row>
    <row r="52" ht="25.5" customHeight="1">
      <c r="C52" s="441"/>
      <c r="D52" s="482" t="s">
        <v>235</v>
      </c>
      <c r="E52" s="199"/>
      <c r="F52" s="484">
        <v>98.86</v>
      </c>
      <c r="G52" s="438">
        <v>100.0</v>
      </c>
      <c r="H52" s="443"/>
      <c r="I52" s="444">
        <v>77.12</v>
      </c>
      <c r="J52" s="422"/>
      <c r="K52" s="472">
        <v>45300.0</v>
      </c>
      <c r="L52" s="473"/>
      <c r="M52" s="473"/>
      <c r="N52" s="474"/>
    </row>
    <row r="53" ht="23.25" customHeight="1">
      <c r="B53" s="485"/>
      <c r="C53" s="441"/>
      <c r="D53" s="482" t="s">
        <v>236</v>
      </c>
      <c r="E53" s="199"/>
      <c r="F53" s="486">
        <v>98.86</v>
      </c>
      <c r="G53" s="438">
        <v>100.0</v>
      </c>
      <c r="H53" s="443"/>
      <c r="I53" s="444">
        <v>76.02</v>
      </c>
      <c r="J53" s="422"/>
      <c r="K53" s="472">
        <v>45301.0</v>
      </c>
      <c r="L53" s="473"/>
      <c r="M53" s="473"/>
      <c r="N53" s="474"/>
    </row>
    <row r="54" ht="26.25" customHeight="1">
      <c r="C54" s="448"/>
      <c r="D54" s="482" t="s">
        <v>237</v>
      </c>
      <c r="E54" s="199"/>
      <c r="F54" s="487">
        <v>98.86</v>
      </c>
      <c r="G54" s="450">
        <v>100.0</v>
      </c>
      <c r="H54" s="451"/>
      <c r="I54" s="444">
        <v>76.58</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c r="J56" s="422"/>
      <c r="K56" s="472">
        <v>45304.0</v>
      </c>
      <c r="L56" s="473"/>
      <c r="M56" s="473"/>
      <c r="N56" s="474"/>
    </row>
    <row r="57" ht="20.25" customHeight="1">
      <c r="C57" s="441"/>
      <c r="D57" s="436" t="s">
        <v>240</v>
      </c>
      <c r="E57" s="199"/>
      <c r="F57" s="446">
        <v>97.87</v>
      </c>
      <c r="G57" s="438">
        <v>100.0</v>
      </c>
      <c r="H57" s="443"/>
      <c r="I57" s="444"/>
      <c r="J57" s="422"/>
      <c r="K57" s="472">
        <v>45305.0</v>
      </c>
      <c r="L57" s="473"/>
      <c r="M57" s="473"/>
      <c r="N57" s="474"/>
    </row>
    <row r="58" ht="20.25" customHeight="1">
      <c r="C58" s="441"/>
      <c r="D58" s="436" t="s">
        <v>241</v>
      </c>
      <c r="E58" s="199"/>
      <c r="F58" s="442">
        <v>97.87</v>
      </c>
      <c r="G58" s="438">
        <v>100.0</v>
      </c>
      <c r="H58" s="443"/>
      <c r="I58" s="444"/>
      <c r="J58" s="422"/>
      <c r="K58" s="472">
        <v>45306.0</v>
      </c>
      <c r="L58" s="473"/>
      <c r="M58" s="473"/>
      <c r="N58" s="474"/>
    </row>
    <row r="59" ht="23.25" customHeight="1">
      <c r="A59" s="491"/>
      <c r="C59" s="441"/>
      <c r="D59" s="436" t="s">
        <v>242</v>
      </c>
      <c r="E59" s="199"/>
      <c r="F59" s="492">
        <v>98.94</v>
      </c>
      <c r="G59" s="450">
        <v>100.0</v>
      </c>
      <c r="H59" s="451"/>
      <c r="I59" s="452"/>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77.98</v>
      </c>
      <c r="J61" s="422"/>
      <c r="K61" s="472">
        <v>45309.0</v>
      </c>
      <c r="L61" s="473"/>
      <c r="M61" s="473"/>
      <c r="N61" s="474"/>
    </row>
    <row r="62" ht="20.25" customHeight="1">
      <c r="C62" s="441"/>
      <c r="D62" s="436" t="s">
        <v>245</v>
      </c>
      <c r="E62" s="199"/>
      <c r="F62" s="442">
        <v>97.7</v>
      </c>
      <c r="G62" s="438">
        <v>100.0</v>
      </c>
      <c r="H62" s="443"/>
      <c r="I62" s="444">
        <v>81.22</v>
      </c>
      <c r="J62" s="422"/>
      <c r="K62" s="472">
        <v>45310.0</v>
      </c>
      <c r="L62" s="473"/>
      <c r="M62" s="473"/>
      <c r="N62" s="474"/>
    </row>
    <row r="63" ht="21.75" customHeight="1">
      <c r="C63" s="441"/>
      <c r="D63" s="436" t="s">
        <v>246</v>
      </c>
      <c r="E63" s="199"/>
      <c r="F63" s="446">
        <v>96.59</v>
      </c>
      <c r="G63" s="438">
        <v>100.0</v>
      </c>
      <c r="H63" s="443"/>
      <c r="I63" s="444">
        <v>78.56</v>
      </c>
      <c r="J63" s="422"/>
      <c r="K63" s="472">
        <v>45311.0</v>
      </c>
      <c r="L63" s="473"/>
      <c r="M63" s="473"/>
      <c r="N63" s="474"/>
      <c r="P63" s="194">
        <v>2.0</v>
      </c>
    </row>
    <row r="64" ht="21.0" customHeight="1">
      <c r="C64" s="441"/>
      <c r="D64" s="460" t="s">
        <v>247</v>
      </c>
      <c r="E64" s="55"/>
      <c r="F64" s="449">
        <v>96.59</v>
      </c>
      <c r="G64" s="450">
        <v>100.0</v>
      </c>
      <c r="H64" s="451"/>
      <c r="I64" s="452">
        <v>79.46</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84.51</v>
      </c>
      <c r="J66" s="422"/>
      <c r="K66" s="472">
        <v>45314.0</v>
      </c>
      <c r="L66" s="473"/>
      <c r="M66" s="473"/>
      <c r="N66" s="474"/>
      <c r="P66" s="496"/>
    </row>
    <row r="67" ht="24.75" customHeight="1">
      <c r="C67" s="441"/>
      <c r="D67" s="436" t="s">
        <v>250</v>
      </c>
      <c r="E67" s="199"/>
      <c r="F67" s="497">
        <v>96.55</v>
      </c>
      <c r="G67" s="438">
        <v>100.0</v>
      </c>
      <c r="H67" s="443"/>
      <c r="I67" s="444"/>
      <c r="J67" s="422"/>
      <c r="K67" s="472">
        <v>45315.0</v>
      </c>
      <c r="L67" s="473"/>
      <c r="M67" s="473"/>
      <c r="N67" s="474"/>
      <c r="O67" s="187"/>
    </row>
    <row r="68" ht="27.75" customHeight="1">
      <c r="C68" s="441"/>
      <c r="D68" s="436" t="s">
        <v>251</v>
      </c>
      <c r="E68" s="199"/>
      <c r="F68" s="442">
        <v>98.85</v>
      </c>
      <c r="G68" s="438">
        <v>100.0</v>
      </c>
      <c r="H68" s="443"/>
      <c r="I68" s="444">
        <v>81.24</v>
      </c>
      <c r="J68" s="422"/>
      <c r="K68" s="472">
        <v>45316.0</v>
      </c>
      <c r="L68" s="473"/>
      <c r="M68" s="473"/>
      <c r="N68" s="474"/>
    </row>
    <row r="69" ht="21.75" customHeight="1">
      <c r="C69" s="448"/>
      <c r="D69" s="436" t="s">
        <v>252</v>
      </c>
      <c r="E69" s="199"/>
      <c r="F69" s="479">
        <v>98.85</v>
      </c>
      <c r="G69" s="498">
        <v>100.0</v>
      </c>
      <c r="H69" s="499"/>
      <c r="I69" s="500">
        <v>82.49</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78.30555556</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c r="D77" s="524"/>
      <c r="E77" s="525"/>
      <c r="F77" s="514"/>
      <c r="G77" s="526"/>
      <c r="H77" s="527"/>
      <c r="I77" s="528"/>
    </row>
    <row r="78" ht="15.75" customHeight="1">
      <c r="B78" s="518">
        <v>45294.0</v>
      </c>
      <c r="C78" s="529"/>
      <c r="D78" s="529"/>
      <c r="E78" s="530"/>
      <c r="G78" s="526"/>
      <c r="H78" s="531"/>
      <c r="I78" s="528"/>
    </row>
    <row r="79" ht="15.75" customHeight="1">
      <c r="B79" s="518">
        <v>45295.0</v>
      </c>
      <c r="C79" s="524"/>
      <c r="D79" s="524"/>
      <c r="E79" s="532"/>
      <c r="G79" s="526"/>
      <c r="H79" s="526"/>
      <c r="I79" s="528"/>
    </row>
    <row r="80" ht="15.75" customHeight="1">
      <c r="B80" s="518">
        <v>45296.0</v>
      </c>
      <c r="C80" s="529"/>
      <c r="D80" s="529"/>
      <c r="E80" s="530"/>
      <c r="G80" s="526"/>
      <c r="H80" s="531"/>
      <c r="I80" s="528"/>
    </row>
    <row r="81" ht="15.75" customHeight="1">
      <c r="B81" s="518">
        <v>45297.0</v>
      </c>
      <c r="C81" s="524"/>
      <c r="D81" s="524"/>
      <c r="E81" s="532"/>
      <c r="G81" s="526"/>
      <c r="H81" s="531"/>
      <c r="I81" s="528"/>
    </row>
    <row r="82" ht="15.75" customHeight="1">
      <c r="B82" s="518">
        <v>45298.0</v>
      </c>
      <c r="C82" s="529"/>
      <c r="D82" s="529"/>
      <c r="E82" s="530"/>
      <c r="G82" s="526"/>
      <c r="H82" s="531"/>
      <c r="I82" s="528"/>
      <c r="K82" s="533"/>
    </row>
    <row r="83" ht="15.75" customHeight="1">
      <c r="B83" s="518">
        <v>45299.0</v>
      </c>
      <c r="C83" s="524"/>
      <c r="D83" s="524"/>
      <c r="E83" s="534"/>
      <c r="G83" s="526"/>
      <c r="H83" s="531"/>
      <c r="I83" s="528"/>
    </row>
    <row r="84" ht="15.75" customHeight="1">
      <c r="B84" s="518">
        <v>45300.0</v>
      </c>
      <c r="C84" s="529"/>
      <c r="D84" s="529"/>
      <c r="E84" s="530"/>
      <c r="G84" s="526"/>
      <c r="H84" s="531"/>
      <c r="I84" s="528"/>
    </row>
    <row r="85" ht="15.75" customHeight="1">
      <c r="B85" s="518">
        <v>45301.0</v>
      </c>
      <c r="C85" s="524"/>
      <c r="D85" s="524"/>
      <c r="E85" s="535"/>
      <c r="G85" s="526"/>
      <c r="H85" s="536"/>
      <c r="I85" s="528"/>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235.12</v>
      </c>
      <c r="D107" s="544">
        <f t="shared" si="1"/>
        <v>5.68</v>
      </c>
      <c r="E107" s="545">
        <f>SUM(E76:E105)</f>
        <v>99662</v>
      </c>
      <c r="F107" s="546"/>
      <c r="G107" s="544">
        <f t="shared" ref="G107:I107" si="2">SUM(G76:G106)</f>
        <v>65.613</v>
      </c>
      <c r="H107" s="544">
        <f t="shared" si="2"/>
        <v>138.185</v>
      </c>
      <c r="I107" s="544">
        <f t="shared" si="2"/>
        <v>6958.98</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262</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c r="F113" s="568"/>
      <c r="G113" s="567"/>
      <c r="H113" s="569"/>
    </row>
    <row r="114" ht="24.0" customHeight="1">
      <c r="A114" s="518">
        <v>44929.0</v>
      </c>
      <c r="B114" s="570">
        <v>5.404</v>
      </c>
      <c r="C114" s="571">
        <v>64.558</v>
      </c>
      <c r="D114" s="572">
        <v>80346.0</v>
      </c>
      <c r="E114" s="560"/>
      <c r="F114" s="573"/>
      <c r="G114" s="562"/>
      <c r="H114" s="574"/>
    </row>
    <row r="115" ht="22.5" customHeight="1">
      <c r="A115" s="518">
        <v>44930.0</v>
      </c>
      <c r="B115" s="564">
        <v>5.123</v>
      </c>
      <c r="C115" s="565">
        <v>64.581</v>
      </c>
      <c r="D115" s="575">
        <v>76161.0</v>
      </c>
      <c r="E115" s="567"/>
      <c r="F115" s="568"/>
      <c r="G115" s="567"/>
      <c r="H115" s="576"/>
    </row>
    <row r="116" ht="22.5" customHeight="1">
      <c r="A116" s="518">
        <v>44931.0</v>
      </c>
      <c r="B116" s="570">
        <v>4.702</v>
      </c>
      <c r="C116" s="571">
        <v>56.911</v>
      </c>
      <c r="D116" s="572">
        <v>61636.0</v>
      </c>
      <c r="E116" s="560"/>
      <c r="F116" s="573"/>
      <c r="G116" s="562"/>
      <c r="H116" s="577"/>
    </row>
    <row r="117" ht="15.75" customHeight="1">
      <c r="A117" s="518">
        <v>44932.0</v>
      </c>
      <c r="B117" s="564">
        <v>4.731</v>
      </c>
      <c r="C117" s="565">
        <v>62.11</v>
      </c>
      <c r="D117" s="575">
        <v>67629.0</v>
      </c>
      <c r="E117" s="567"/>
      <c r="F117" s="573"/>
      <c r="G117" s="567"/>
      <c r="H117" s="569"/>
    </row>
    <row r="118" ht="24.0" customHeight="1">
      <c r="A118" s="518">
        <v>44933.0</v>
      </c>
      <c r="B118" s="570">
        <v>1.758</v>
      </c>
      <c r="C118" s="571">
        <v>65.951</v>
      </c>
      <c r="D118" s="572">
        <v>26514.0</v>
      </c>
      <c r="E118" s="560"/>
      <c r="F118" s="573"/>
      <c r="G118" s="562"/>
      <c r="H118" s="577"/>
      <c r="O118" s="166"/>
    </row>
    <row r="119" ht="26.25" customHeight="1">
      <c r="A119" s="518">
        <v>44934.0</v>
      </c>
      <c r="B119" s="564">
        <v>1.561</v>
      </c>
      <c r="C119" s="565">
        <v>65.697</v>
      </c>
      <c r="D119" s="578">
        <v>23556.0</v>
      </c>
      <c r="E119" s="567"/>
      <c r="F119" s="573"/>
      <c r="G119" s="567"/>
      <c r="H119" s="569"/>
      <c r="J119" s="166"/>
    </row>
    <row r="120" ht="23.25" customHeight="1">
      <c r="A120" s="518">
        <v>44935.0</v>
      </c>
      <c r="B120" s="570">
        <v>1.012</v>
      </c>
      <c r="C120" s="571">
        <v>71.795</v>
      </c>
      <c r="D120" s="579">
        <v>16512.0</v>
      </c>
      <c r="E120" s="560"/>
      <c r="F120" s="573"/>
      <c r="G120" s="562"/>
      <c r="H120" s="577"/>
    </row>
    <row r="121" ht="15.75" customHeight="1">
      <c r="A121" s="518">
        <v>44936.0</v>
      </c>
      <c r="B121" s="564">
        <v>3.275</v>
      </c>
      <c r="C121" s="565">
        <v>69.03</v>
      </c>
      <c r="D121" s="580">
        <v>51999.0</v>
      </c>
      <c r="E121" s="567"/>
      <c r="F121" s="573"/>
      <c r="G121" s="567"/>
      <c r="H121" s="569"/>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5.68</v>
      </c>
      <c r="F143" s="598"/>
      <c r="G143" s="597">
        <f>AVERAGE(G112:G141)</f>
        <v>76.22</v>
      </c>
      <c r="H143" s="599">
        <f>SUM(H112:H141)</f>
        <v>99662</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279</v>
      </c>
      <c r="H11" s="65"/>
      <c r="I11" s="66"/>
      <c r="K11" s="194" t="s">
        <v>181</v>
      </c>
      <c r="S11" s="381" t="s">
        <v>182</v>
      </c>
      <c r="T11" s="198"/>
      <c r="U11" s="199"/>
      <c r="V11" s="375">
        <v>0.0</v>
      </c>
      <c r="W11" s="187"/>
      <c r="X11" s="305"/>
    </row>
    <row r="12" ht="30.0" customHeight="1">
      <c r="B12" s="382">
        <v>0.3333333333333333</v>
      </c>
      <c r="C12" s="377">
        <v>12.21</v>
      </c>
      <c r="D12" s="378">
        <v>29.4</v>
      </c>
      <c r="E12" s="377">
        <v>81.0</v>
      </c>
      <c r="G12" s="75"/>
      <c r="I12" s="76"/>
      <c r="S12" s="383" t="s">
        <v>183</v>
      </c>
      <c r="T12" s="199"/>
      <c r="U12" s="384"/>
      <c r="V12" s="385">
        <v>1.0</v>
      </c>
      <c r="W12" s="187"/>
      <c r="X12" s="305"/>
      <c r="Y12" s="386"/>
    </row>
    <row r="13" ht="30.0" customHeight="1">
      <c r="B13" s="382">
        <v>0.375</v>
      </c>
      <c r="C13" s="387">
        <v>132.51</v>
      </c>
      <c r="D13" s="388">
        <v>1765.66</v>
      </c>
      <c r="E13" s="377">
        <v>1785.0</v>
      </c>
      <c r="G13" s="67"/>
      <c r="H13" s="68"/>
      <c r="I13" s="69"/>
      <c r="S13" s="389" t="s">
        <v>184</v>
      </c>
      <c r="T13" s="373"/>
      <c r="U13" s="390" t="s">
        <v>185</v>
      </c>
      <c r="V13" s="391">
        <v>0.3194444444444445</v>
      </c>
      <c r="X13" s="362"/>
      <c r="Y13" s="386"/>
    </row>
    <row r="14" ht="30.0" customHeight="1">
      <c r="B14" s="382">
        <v>0.4166666666666667</v>
      </c>
      <c r="C14" s="377">
        <v>249.16</v>
      </c>
      <c r="D14" s="378">
        <v>4221.46</v>
      </c>
      <c r="E14" s="377">
        <v>4241.0</v>
      </c>
      <c r="G14" s="380" t="s">
        <v>280</v>
      </c>
      <c r="H14" s="65"/>
      <c r="I14" s="66"/>
      <c r="S14" s="389" t="s">
        <v>187</v>
      </c>
      <c r="T14" s="392"/>
      <c r="U14" s="393" t="s">
        <v>185</v>
      </c>
      <c r="V14" s="391">
        <v>0.7708333333333334</v>
      </c>
      <c r="X14" s="362"/>
      <c r="Y14" s="386"/>
    </row>
    <row r="15" ht="30.0" customHeight="1">
      <c r="B15" s="382">
        <v>0.4583333333333333</v>
      </c>
      <c r="C15" s="377">
        <v>268.91</v>
      </c>
      <c r="D15" s="378">
        <v>4603.85</v>
      </c>
      <c r="E15" s="387">
        <v>4621.0</v>
      </c>
      <c r="G15" s="75"/>
      <c r="I15" s="76"/>
      <c r="S15" s="389" t="s">
        <v>188</v>
      </c>
      <c r="T15" s="392"/>
      <c r="U15" s="390" t="s">
        <v>185</v>
      </c>
      <c r="V15" s="391">
        <f>V14-V13</f>
        <v>0.4513888889</v>
      </c>
      <c r="W15" s="187"/>
      <c r="Y15" s="386"/>
    </row>
    <row r="16" ht="30.0" customHeight="1">
      <c r="B16" s="382">
        <v>0.5</v>
      </c>
      <c r="C16" s="387">
        <v>340.93</v>
      </c>
      <c r="D16" s="388">
        <v>6182.77</v>
      </c>
      <c r="E16" s="377">
        <v>6206.0</v>
      </c>
      <c r="G16" s="67"/>
      <c r="H16" s="68"/>
      <c r="I16" s="69"/>
      <c r="K16" s="194" t="s">
        <v>189</v>
      </c>
      <c r="S16" s="389" t="s">
        <v>190</v>
      </c>
      <c r="T16" s="373"/>
      <c r="U16" s="390" t="s">
        <v>185</v>
      </c>
      <c r="V16" s="391">
        <v>0.0</v>
      </c>
      <c r="X16" s="362"/>
      <c r="Y16" s="362"/>
    </row>
    <row r="17" ht="30.75" customHeight="1">
      <c r="B17" s="382">
        <v>0.5416666666666666</v>
      </c>
      <c r="C17" s="377">
        <v>597.8</v>
      </c>
      <c r="D17" s="378">
        <v>10961.63</v>
      </c>
      <c r="E17" s="377">
        <v>10982.0</v>
      </c>
      <c r="G17" s="394" t="s">
        <v>281</v>
      </c>
      <c r="H17" s="65"/>
      <c r="I17" s="66"/>
      <c r="S17" s="395" t="s">
        <v>282</v>
      </c>
      <c r="T17" s="396"/>
      <c r="U17" s="395"/>
      <c r="V17" s="397">
        <v>1.31883825E8</v>
      </c>
      <c r="W17" s="386"/>
      <c r="X17" s="362"/>
      <c r="Y17" s="386"/>
    </row>
    <row r="18" ht="30.0" customHeight="1">
      <c r="B18" s="382">
        <v>0.5833333333333334</v>
      </c>
      <c r="C18" s="377">
        <v>845.68</v>
      </c>
      <c r="D18" s="378">
        <v>15256.25</v>
      </c>
      <c r="E18" s="377">
        <v>15269.0</v>
      </c>
      <c r="G18" s="75"/>
      <c r="I18" s="76"/>
      <c r="S18" s="395" t="s">
        <v>283</v>
      </c>
      <c r="T18" s="396"/>
      <c r="U18" s="395"/>
      <c r="V18" s="397">
        <f>E26+V17</f>
        <v>131962786</v>
      </c>
    </row>
    <row r="19" ht="30.75" customHeight="1">
      <c r="B19" s="382">
        <v>0.625</v>
      </c>
      <c r="C19" s="377">
        <v>521.23</v>
      </c>
      <c r="D19" s="378">
        <v>9776.42</v>
      </c>
      <c r="E19" s="387">
        <v>9795.0</v>
      </c>
      <c r="G19" s="67"/>
      <c r="H19" s="68"/>
      <c r="I19" s="69"/>
      <c r="S19" s="398" t="s">
        <v>194</v>
      </c>
      <c r="T19" s="198"/>
      <c r="U19" s="399"/>
      <c r="V19" s="400">
        <f>E26</f>
        <v>78961</v>
      </c>
    </row>
    <row r="20" ht="29.25" customHeight="1">
      <c r="B20" s="382">
        <v>0.6666666666666666</v>
      </c>
      <c r="C20" s="387">
        <v>586.83</v>
      </c>
      <c r="D20" s="388">
        <v>12022.57</v>
      </c>
      <c r="E20" s="387">
        <v>12041.0</v>
      </c>
      <c r="G20" s="394" t="s">
        <v>284</v>
      </c>
      <c r="H20" s="65"/>
      <c r="I20" s="66"/>
      <c r="V20" s="165"/>
      <c r="W20" s="187"/>
    </row>
    <row r="21" ht="33.0" customHeight="1">
      <c r="B21" s="382">
        <v>0.7083333333333334</v>
      </c>
      <c r="C21" s="387">
        <v>411.0</v>
      </c>
      <c r="D21" s="388">
        <v>8989.44</v>
      </c>
      <c r="E21" s="377">
        <v>9014.0</v>
      </c>
      <c r="G21" s="75"/>
      <c r="I21" s="76"/>
      <c r="Y21" s="386"/>
    </row>
    <row r="22" ht="29.25" customHeight="1">
      <c r="B22" s="382">
        <v>0.75</v>
      </c>
      <c r="C22" s="377">
        <v>192.26</v>
      </c>
      <c r="D22" s="378">
        <v>4590.28</v>
      </c>
      <c r="E22" s="377">
        <v>4610.0</v>
      </c>
      <c r="G22" s="67"/>
      <c r="H22" s="68"/>
      <c r="I22" s="69"/>
      <c r="K22" s="401"/>
      <c r="L22" s="402"/>
      <c r="M22" s="402"/>
      <c r="U22" s="403" t="s">
        <v>196</v>
      </c>
    </row>
    <row r="23" ht="29.25" customHeight="1">
      <c r="B23" s="404">
        <v>0.7916666666666666</v>
      </c>
      <c r="C23" s="377">
        <v>14.91</v>
      </c>
      <c r="D23" s="378">
        <v>256.24</v>
      </c>
      <c r="E23" s="387">
        <v>316.0</v>
      </c>
      <c r="G23" s="405" t="s">
        <v>285</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78961</v>
      </c>
      <c r="G26" s="414"/>
      <c r="H26" s="65"/>
      <c r="I26" s="415"/>
      <c r="T26" s="407"/>
      <c r="U26" s="407"/>
    </row>
    <row r="27" ht="36.0" customHeight="1">
      <c r="A27" s="194" t="s">
        <v>199</v>
      </c>
      <c r="B27" s="416">
        <v>0.548611111111111</v>
      </c>
      <c r="C27" s="417">
        <v>1001.41</v>
      </c>
      <c r="D27" s="417">
        <v>18368.78</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86.7</v>
      </c>
      <c r="J31" s="422"/>
      <c r="T31" s="62"/>
    </row>
    <row r="32" ht="22.5" customHeight="1">
      <c r="B32" s="165"/>
      <c r="C32" s="441"/>
      <c r="D32" s="436" t="s">
        <v>210</v>
      </c>
      <c r="E32" s="199"/>
      <c r="F32" s="442">
        <v>97.87</v>
      </c>
      <c r="G32" s="438">
        <v>100.0</v>
      </c>
      <c r="H32" s="443"/>
      <c r="I32" s="444">
        <v>86.65</v>
      </c>
      <c r="J32" s="422"/>
    </row>
    <row r="33" ht="24.75" customHeight="1">
      <c r="B33" s="445"/>
      <c r="C33" s="441"/>
      <c r="D33" s="436" t="s">
        <v>211</v>
      </c>
      <c r="E33" s="199"/>
      <c r="F33" s="446">
        <v>97.87</v>
      </c>
      <c r="G33" s="438">
        <v>100.0</v>
      </c>
      <c r="H33" s="443"/>
      <c r="I33" s="444">
        <v>86.73</v>
      </c>
      <c r="J33" s="422"/>
    </row>
    <row r="34" ht="26.25" customHeight="1">
      <c r="A34" s="447"/>
      <c r="C34" s="448"/>
      <c r="D34" s="436" t="s">
        <v>212</v>
      </c>
      <c r="E34" s="199"/>
      <c r="F34" s="449">
        <v>98.94</v>
      </c>
      <c r="G34" s="450">
        <v>100.0</v>
      </c>
      <c r="H34" s="451"/>
      <c r="I34" s="452">
        <v>82.55</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87.35</v>
      </c>
      <c r="J36" s="422"/>
    </row>
    <row r="37" ht="19.5" customHeight="1">
      <c r="A37" s="305"/>
      <c r="C37" s="441"/>
      <c r="D37" s="436" t="s">
        <v>215</v>
      </c>
      <c r="E37" s="199"/>
      <c r="F37" s="446">
        <v>97.87</v>
      </c>
      <c r="G37" s="438">
        <v>100.0</v>
      </c>
      <c r="H37" s="443"/>
      <c r="I37" s="444">
        <v>84.63</v>
      </c>
      <c r="J37" s="422"/>
    </row>
    <row r="38" ht="21.75" customHeight="1">
      <c r="C38" s="441"/>
      <c r="D38" s="436" t="s">
        <v>216</v>
      </c>
      <c r="E38" s="199"/>
      <c r="F38" s="442">
        <v>97.87</v>
      </c>
      <c r="G38" s="438">
        <v>100.0</v>
      </c>
      <c r="H38" s="443"/>
      <c r="I38" s="444">
        <v>87.65</v>
      </c>
      <c r="J38" s="422"/>
    </row>
    <row r="39" ht="22.5" customHeight="1">
      <c r="C39" s="441"/>
      <c r="D39" s="460" t="s">
        <v>217</v>
      </c>
      <c r="E39" s="55"/>
      <c r="F39" s="461">
        <v>98.94</v>
      </c>
      <c r="G39" s="438">
        <v>100.0</v>
      </c>
      <c r="H39" s="451"/>
      <c r="I39" s="452">
        <v>84.81</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80.57</v>
      </c>
      <c r="J41" s="422"/>
      <c r="O41" s="187"/>
    </row>
    <row r="42" ht="24.75" customHeight="1">
      <c r="C42" s="441"/>
      <c r="D42" s="436" t="s">
        <v>220</v>
      </c>
      <c r="E42" s="199"/>
      <c r="F42" s="442">
        <v>91.57</v>
      </c>
      <c r="G42" s="438">
        <v>100.0</v>
      </c>
      <c r="H42" s="443"/>
      <c r="I42" s="444">
        <v>83.01</v>
      </c>
      <c r="J42" s="422"/>
      <c r="K42" s="467" t="s">
        <v>33</v>
      </c>
      <c r="L42" s="468" t="s">
        <v>221</v>
      </c>
      <c r="M42" s="468" t="s">
        <v>222</v>
      </c>
      <c r="N42" s="469" t="s">
        <v>223</v>
      </c>
    </row>
    <row r="43" ht="21.0" customHeight="1">
      <c r="C43" s="441"/>
      <c r="D43" s="436" t="s">
        <v>224</v>
      </c>
      <c r="E43" s="199"/>
      <c r="F43" s="446">
        <v>98.8</v>
      </c>
      <c r="G43" s="438">
        <v>100.0</v>
      </c>
      <c r="H43" s="443"/>
      <c r="I43" s="444">
        <v>80.21</v>
      </c>
      <c r="J43" s="422"/>
      <c r="K43" s="470">
        <v>45292.0</v>
      </c>
      <c r="L43" s="471" t="s">
        <v>225</v>
      </c>
      <c r="M43" s="471" t="s">
        <v>222</v>
      </c>
      <c r="N43" s="471" t="s">
        <v>226</v>
      </c>
      <c r="Q43" s="187"/>
    </row>
    <row r="44" ht="21.75" customHeight="1">
      <c r="B44" s="445"/>
      <c r="C44" s="441"/>
      <c r="D44" s="460" t="s">
        <v>227</v>
      </c>
      <c r="E44" s="55"/>
      <c r="F44" s="449">
        <v>100.0</v>
      </c>
      <c r="G44" s="438">
        <v>100.0</v>
      </c>
      <c r="H44" s="451"/>
      <c r="I44" s="452">
        <v>82.03</v>
      </c>
      <c r="J44" s="422"/>
      <c r="K44" s="472">
        <v>45292.0</v>
      </c>
      <c r="L44" s="473">
        <f>(E76/(23114*'02-01-24'!$M44))*100</f>
        <v>75.91125188</v>
      </c>
      <c r="M44" s="473">
        <v>5.68</v>
      </c>
      <c r="N44" s="474">
        <v>78.5</v>
      </c>
    </row>
    <row r="45" ht="24.0" customHeight="1">
      <c r="C45" s="453"/>
      <c r="D45" s="475"/>
      <c r="E45" s="476"/>
      <c r="F45" s="477"/>
      <c r="G45" s="456"/>
      <c r="H45" s="433">
        <f>AVERAGE(G46:G49)</f>
        <v>100</v>
      </c>
      <c r="I45" s="466"/>
      <c r="J45" s="422"/>
      <c r="K45" s="472">
        <v>45293.0</v>
      </c>
      <c r="L45" s="473">
        <f>(E77/(23114*'02-01-24'!$M45))*100</f>
        <v>81.72618927</v>
      </c>
      <c r="M45" s="473">
        <v>4.18</v>
      </c>
      <c r="N45" s="474">
        <v>78.5</v>
      </c>
    </row>
    <row r="46" ht="20.25" customHeight="1">
      <c r="C46" s="457" t="s">
        <v>228</v>
      </c>
      <c r="D46" s="478" t="s">
        <v>229</v>
      </c>
      <c r="E46" s="60"/>
      <c r="F46" s="458">
        <v>98.86</v>
      </c>
      <c r="G46" s="438">
        <v>100.0</v>
      </c>
      <c r="H46" s="459" t="s">
        <v>209</v>
      </c>
      <c r="I46" s="440">
        <v>87.82</v>
      </c>
      <c r="J46" s="422"/>
      <c r="K46" s="472">
        <v>45294.0</v>
      </c>
      <c r="L46" s="473"/>
      <c r="M46" s="474"/>
      <c r="N46" s="474">
        <v>78.5</v>
      </c>
    </row>
    <row r="47" ht="24.0" customHeight="1">
      <c r="C47" s="441"/>
      <c r="D47" s="436" t="s">
        <v>230</v>
      </c>
      <c r="E47" s="199"/>
      <c r="F47" s="446">
        <v>98.86</v>
      </c>
      <c r="G47" s="438">
        <v>100.0</v>
      </c>
      <c r="H47" s="443"/>
      <c r="I47" s="444">
        <v>85.41</v>
      </c>
      <c r="J47" s="422"/>
      <c r="K47" s="472">
        <v>45295.0</v>
      </c>
      <c r="L47" s="473"/>
      <c r="M47" s="473"/>
      <c r="N47" s="474"/>
    </row>
    <row r="48" ht="24.0" customHeight="1">
      <c r="C48" s="441"/>
      <c r="D48" s="436" t="s">
        <v>231</v>
      </c>
      <c r="E48" s="199"/>
      <c r="F48" s="442">
        <v>98.86</v>
      </c>
      <c r="G48" s="438">
        <v>100.0</v>
      </c>
      <c r="H48" s="443"/>
      <c r="I48" s="444">
        <v>86.25</v>
      </c>
      <c r="J48" s="422"/>
      <c r="K48" s="472">
        <v>45296.0</v>
      </c>
      <c r="L48" s="473"/>
      <c r="M48" s="473"/>
      <c r="N48" s="474"/>
    </row>
    <row r="49" ht="22.5" customHeight="1">
      <c r="C49" s="441"/>
      <c r="D49" s="460" t="s">
        <v>232</v>
      </c>
      <c r="E49" s="55"/>
      <c r="F49" s="479">
        <v>97.75</v>
      </c>
      <c r="G49" s="438">
        <v>100.0</v>
      </c>
      <c r="H49" s="451"/>
      <c r="I49" s="452">
        <v>85.77</v>
      </c>
      <c r="J49" s="422"/>
      <c r="K49" s="472">
        <v>45297.0</v>
      </c>
      <c r="L49" s="473"/>
      <c r="M49" s="473"/>
      <c r="N49" s="474"/>
    </row>
    <row r="50" ht="18.75" customHeight="1">
      <c r="C50" s="453"/>
      <c r="D50" s="475"/>
      <c r="E50" s="476"/>
      <c r="F50" s="480"/>
      <c r="G50" s="456"/>
      <c r="H50" s="433">
        <f>AVERAGE(G51:G54)</f>
        <v>100</v>
      </c>
      <c r="I50" s="466"/>
      <c r="J50" s="422"/>
      <c r="K50" s="472">
        <v>45298.0</v>
      </c>
      <c r="L50" s="473"/>
      <c r="M50" s="473"/>
      <c r="N50" s="474"/>
    </row>
    <row r="51" ht="23.25" customHeight="1">
      <c r="C51" s="481" t="s">
        <v>233</v>
      </c>
      <c r="D51" s="482" t="s">
        <v>234</v>
      </c>
      <c r="E51" s="199"/>
      <c r="F51" s="483">
        <v>98.86</v>
      </c>
      <c r="G51" s="438">
        <v>100.0</v>
      </c>
      <c r="H51" s="459" t="s">
        <v>209</v>
      </c>
      <c r="I51" s="440">
        <v>80.8</v>
      </c>
      <c r="J51" s="422"/>
      <c r="K51" s="472">
        <v>45299.0</v>
      </c>
      <c r="L51" s="473"/>
      <c r="M51" s="473"/>
      <c r="N51" s="474"/>
    </row>
    <row r="52" ht="25.5" customHeight="1">
      <c r="C52" s="441"/>
      <c r="D52" s="482" t="s">
        <v>235</v>
      </c>
      <c r="E52" s="199"/>
      <c r="F52" s="484">
        <v>98.86</v>
      </c>
      <c r="G52" s="438">
        <v>100.0</v>
      </c>
      <c r="H52" s="443"/>
      <c r="I52" s="444">
        <v>82.93</v>
      </c>
      <c r="J52" s="422"/>
      <c r="K52" s="472">
        <v>45300.0</v>
      </c>
      <c r="L52" s="473"/>
      <c r="M52" s="473"/>
      <c r="N52" s="474"/>
    </row>
    <row r="53" ht="23.25" customHeight="1">
      <c r="B53" s="485"/>
      <c r="C53" s="441"/>
      <c r="D53" s="482" t="s">
        <v>236</v>
      </c>
      <c r="E53" s="199"/>
      <c r="F53" s="486">
        <v>98.86</v>
      </c>
      <c r="G53" s="438">
        <v>100.0</v>
      </c>
      <c r="H53" s="443"/>
      <c r="I53" s="444">
        <v>82.02</v>
      </c>
      <c r="J53" s="422"/>
      <c r="K53" s="472">
        <v>45301.0</v>
      </c>
      <c r="L53" s="473"/>
      <c r="M53" s="473"/>
      <c r="N53" s="474"/>
    </row>
    <row r="54" ht="26.25" customHeight="1">
      <c r="C54" s="448"/>
      <c r="D54" s="482" t="s">
        <v>237</v>
      </c>
      <c r="E54" s="199"/>
      <c r="F54" s="487">
        <v>98.86</v>
      </c>
      <c r="G54" s="450">
        <v>100.0</v>
      </c>
      <c r="H54" s="451"/>
      <c r="I54" s="444">
        <v>82.61</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c r="J56" s="422"/>
      <c r="K56" s="472">
        <v>45304.0</v>
      </c>
      <c r="L56" s="473"/>
      <c r="M56" s="473"/>
      <c r="N56" s="474"/>
    </row>
    <row r="57" ht="20.25" customHeight="1">
      <c r="C57" s="441"/>
      <c r="D57" s="436" t="s">
        <v>240</v>
      </c>
      <c r="E57" s="199"/>
      <c r="F57" s="446">
        <v>97.87</v>
      </c>
      <c r="G57" s="438">
        <v>100.0</v>
      </c>
      <c r="H57" s="443"/>
      <c r="I57" s="444"/>
      <c r="J57" s="422"/>
      <c r="K57" s="472">
        <v>45305.0</v>
      </c>
      <c r="L57" s="473"/>
      <c r="M57" s="473"/>
      <c r="N57" s="474"/>
    </row>
    <row r="58" ht="20.25" customHeight="1">
      <c r="C58" s="441"/>
      <c r="D58" s="436" t="s">
        <v>241</v>
      </c>
      <c r="E58" s="199"/>
      <c r="F58" s="442">
        <v>97.87</v>
      </c>
      <c r="G58" s="438">
        <v>100.0</v>
      </c>
      <c r="H58" s="443"/>
      <c r="I58" s="444"/>
      <c r="J58" s="422"/>
      <c r="K58" s="472">
        <v>45306.0</v>
      </c>
      <c r="L58" s="473"/>
      <c r="M58" s="473"/>
      <c r="N58" s="474"/>
    </row>
    <row r="59" ht="23.25" customHeight="1">
      <c r="A59" s="491"/>
      <c r="C59" s="441"/>
      <c r="D59" s="436" t="s">
        <v>242</v>
      </c>
      <c r="E59" s="199"/>
      <c r="F59" s="492">
        <v>98.94</v>
      </c>
      <c r="G59" s="450">
        <v>100.0</v>
      </c>
      <c r="H59" s="451"/>
      <c r="I59" s="452"/>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83.71</v>
      </c>
      <c r="J61" s="422"/>
      <c r="K61" s="472">
        <v>45309.0</v>
      </c>
      <c r="L61" s="473"/>
      <c r="M61" s="473"/>
      <c r="N61" s="474"/>
    </row>
    <row r="62" ht="20.25" customHeight="1">
      <c r="C62" s="441"/>
      <c r="D62" s="436" t="s">
        <v>245</v>
      </c>
      <c r="E62" s="199"/>
      <c r="F62" s="442">
        <v>97.7</v>
      </c>
      <c r="G62" s="438">
        <v>100.0</v>
      </c>
      <c r="H62" s="443"/>
      <c r="I62" s="444">
        <v>87.21</v>
      </c>
      <c r="J62" s="422"/>
      <c r="K62" s="472">
        <v>45310.0</v>
      </c>
      <c r="L62" s="473"/>
      <c r="M62" s="473"/>
      <c r="N62" s="474"/>
    </row>
    <row r="63" ht="21.75" customHeight="1">
      <c r="C63" s="441"/>
      <c r="D63" s="436" t="s">
        <v>246</v>
      </c>
      <c r="E63" s="199"/>
      <c r="F63" s="446">
        <v>96.59</v>
      </c>
      <c r="G63" s="438">
        <v>100.0</v>
      </c>
      <c r="H63" s="443"/>
      <c r="I63" s="444">
        <v>84.33</v>
      </c>
      <c r="J63" s="422"/>
      <c r="K63" s="472">
        <v>45311.0</v>
      </c>
      <c r="L63" s="473"/>
      <c r="M63" s="473"/>
      <c r="N63" s="474"/>
      <c r="P63" s="194">
        <v>2.0</v>
      </c>
    </row>
    <row r="64" ht="21.0" customHeight="1">
      <c r="C64" s="441"/>
      <c r="D64" s="460" t="s">
        <v>247</v>
      </c>
      <c r="E64" s="55"/>
      <c r="F64" s="449">
        <v>96.59</v>
      </c>
      <c r="G64" s="450">
        <v>100.0</v>
      </c>
      <c r="H64" s="451"/>
      <c r="I64" s="452">
        <v>85.17</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90.69</v>
      </c>
      <c r="J66" s="422"/>
      <c r="K66" s="472">
        <v>45314.0</v>
      </c>
      <c r="L66" s="473"/>
      <c r="M66" s="473"/>
      <c r="N66" s="474"/>
      <c r="P66" s="496"/>
    </row>
    <row r="67" ht="24.75" customHeight="1">
      <c r="C67" s="441"/>
      <c r="D67" s="436" t="s">
        <v>250</v>
      </c>
      <c r="E67" s="199"/>
      <c r="F67" s="497">
        <v>96.55</v>
      </c>
      <c r="G67" s="438">
        <v>100.0</v>
      </c>
      <c r="H67" s="443"/>
      <c r="I67" s="444"/>
      <c r="J67" s="422"/>
      <c r="K67" s="472">
        <v>45315.0</v>
      </c>
      <c r="L67" s="473"/>
      <c r="M67" s="473"/>
      <c r="N67" s="474"/>
      <c r="O67" s="187"/>
    </row>
    <row r="68" ht="27.75" customHeight="1">
      <c r="C68" s="441"/>
      <c r="D68" s="436" t="s">
        <v>251</v>
      </c>
      <c r="E68" s="199"/>
      <c r="F68" s="442">
        <v>98.85</v>
      </c>
      <c r="G68" s="438">
        <v>100.0</v>
      </c>
      <c r="H68" s="443"/>
      <c r="I68" s="444">
        <v>87.15</v>
      </c>
      <c r="J68" s="422"/>
      <c r="K68" s="472">
        <v>45316.0</v>
      </c>
      <c r="L68" s="473"/>
      <c r="M68" s="473"/>
      <c r="N68" s="474"/>
    </row>
    <row r="69" ht="21.75" customHeight="1">
      <c r="C69" s="448"/>
      <c r="D69" s="436" t="s">
        <v>252</v>
      </c>
      <c r="E69" s="199"/>
      <c r="F69" s="479">
        <v>98.85</v>
      </c>
      <c r="G69" s="498">
        <v>100.0</v>
      </c>
      <c r="H69" s="499"/>
      <c r="I69" s="500">
        <v>88.4</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84.93185185</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c r="D78" s="529"/>
      <c r="E78" s="530"/>
      <c r="G78" s="526"/>
      <c r="H78" s="531"/>
      <c r="I78" s="528"/>
    </row>
    <row r="79" ht="15.75" customHeight="1">
      <c r="B79" s="518">
        <v>45295.0</v>
      </c>
      <c r="C79" s="524"/>
      <c r="D79" s="524"/>
      <c r="E79" s="532"/>
      <c r="G79" s="526"/>
      <c r="H79" s="526"/>
      <c r="I79" s="528"/>
    </row>
    <row r="80" ht="15.75" customHeight="1">
      <c r="B80" s="518">
        <v>45296.0</v>
      </c>
      <c r="C80" s="529"/>
      <c r="D80" s="529"/>
      <c r="E80" s="530"/>
      <c r="G80" s="526"/>
      <c r="H80" s="531"/>
      <c r="I80" s="528"/>
    </row>
    <row r="81" ht="15.75" customHeight="1">
      <c r="B81" s="518">
        <v>45297.0</v>
      </c>
      <c r="C81" s="524"/>
      <c r="D81" s="524"/>
      <c r="E81" s="532"/>
      <c r="G81" s="526"/>
      <c r="H81" s="531"/>
      <c r="I81" s="528"/>
    </row>
    <row r="82" ht="15.75" customHeight="1">
      <c r="B82" s="518">
        <v>45298.0</v>
      </c>
      <c r="C82" s="529"/>
      <c r="D82" s="529"/>
      <c r="E82" s="530"/>
      <c r="G82" s="526"/>
      <c r="H82" s="531"/>
      <c r="I82" s="528"/>
      <c r="K82" s="533"/>
    </row>
    <row r="83" ht="15.75" customHeight="1">
      <c r="B83" s="518">
        <v>45299.0</v>
      </c>
      <c r="C83" s="524"/>
      <c r="D83" s="524"/>
      <c r="E83" s="534"/>
      <c r="G83" s="526"/>
      <c r="H83" s="531"/>
      <c r="I83" s="528"/>
    </row>
    <row r="84" ht="15.75" customHeight="1">
      <c r="B84" s="518">
        <v>45300.0</v>
      </c>
      <c r="C84" s="529"/>
      <c r="D84" s="529"/>
      <c r="E84" s="530"/>
      <c r="G84" s="526"/>
      <c r="H84" s="531"/>
      <c r="I84" s="528"/>
    </row>
    <row r="85" ht="15.75" customHeight="1">
      <c r="B85" s="518">
        <v>45301.0</v>
      </c>
      <c r="C85" s="524"/>
      <c r="D85" s="524"/>
      <c r="E85" s="535"/>
      <c r="G85" s="526"/>
      <c r="H85" s="536"/>
      <c r="I85" s="528"/>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203.825</v>
      </c>
      <c r="D107" s="544">
        <f t="shared" si="1"/>
        <v>4.93</v>
      </c>
      <c r="E107" s="545">
        <f>SUM(E76:E105)</f>
        <v>178623</v>
      </c>
      <c r="F107" s="546"/>
      <c r="G107" s="544">
        <f t="shared" ref="G107:I107" si="2">SUM(G76:G106)</f>
        <v>117.57</v>
      </c>
      <c r="H107" s="544">
        <f t="shared" si="2"/>
        <v>247.609</v>
      </c>
      <c r="I107" s="544">
        <f t="shared" si="2"/>
        <v>12469.59</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286</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c r="F114" s="573"/>
      <c r="G114" s="562"/>
      <c r="H114" s="574"/>
    </row>
    <row r="115" ht="22.5" customHeight="1">
      <c r="A115" s="518">
        <v>44930.0</v>
      </c>
      <c r="B115" s="564">
        <v>5.123</v>
      </c>
      <c r="C115" s="565">
        <v>64.581</v>
      </c>
      <c r="D115" s="575">
        <v>76161.0</v>
      </c>
      <c r="E115" s="567"/>
      <c r="F115" s="568"/>
      <c r="G115" s="567"/>
      <c r="H115" s="576"/>
    </row>
    <row r="116" ht="22.5" customHeight="1">
      <c r="A116" s="518">
        <v>44931.0</v>
      </c>
      <c r="B116" s="570">
        <v>4.702</v>
      </c>
      <c r="C116" s="571">
        <v>56.911</v>
      </c>
      <c r="D116" s="572">
        <v>61636.0</v>
      </c>
      <c r="E116" s="560"/>
      <c r="F116" s="573"/>
      <c r="G116" s="562"/>
      <c r="H116" s="577"/>
    </row>
    <row r="117" ht="15.75" customHeight="1">
      <c r="A117" s="518">
        <v>44932.0</v>
      </c>
      <c r="B117" s="564">
        <v>4.731</v>
      </c>
      <c r="C117" s="565">
        <v>62.11</v>
      </c>
      <c r="D117" s="575">
        <v>67629.0</v>
      </c>
      <c r="E117" s="567"/>
      <c r="F117" s="573"/>
      <c r="G117" s="567"/>
      <c r="H117" s="569"/>
    </row>
    <row r="118" ht="24.0" customHeight="1">
      <c r="A118" s="518">
        <v>44933.0</v>
      </c>
      <c r="B118" s="570">
        <v>1.758</v>
      </c>
      <c r="C118" s="571">
        <v>65.951</v>
      </c>
      <c r="D118" s="572">
        <v>26514.0</v>
      </c>
      <c r="E118" s="560"/>
      <c r="F118" s="573"/>
      <c r="G118" s="562"/>
      <c r="H118" s="577"/>
      <c r="O118" s="166"/>
    </row>
    <row r="119" ht="26.25" customHeight="1">
      <c r="A119" s="518">
        <v>44934.0</v>
      </c>
      <c r="B119" s="564">
        <v>1.561</v>
      </c>
      <c r="C119" s="565">
        <v>65.697</v>
      </c>
      <c r="D119" s="578">
        <v>23556.0</v>
      </c>
      <c r="E119" s="567"/>
      <c r="F119" s="573"/>
      <c r="G119" s="567"/>
      <c r="H119" s="569"/>
      <c r="J119" s="166"/>
    </row>
    <row r="120" ht="23.25" customHeight="1">
      <c r="A120" s="518">
        <v>44935.0</v>
      </c>
      <c r="B120" s="570">
        <v>1.012</v>
      </c>
      <c r="C120" s="571">
        <v>71.795</v>
      </c>
      <c r="D120" s="579">
        <v>16512.0</v>
      </c>
      <c r="E120" s="560"/>
      <c r="F120" s="573"/>
      <c r="G120" s="562"/>
      <c r="H120" s="577"/>
    </row>
    <row r="121" ht="15.75" customHeight="1">
      <c r="A121" s="518">
        <v>44936.0</v>
      </c>
      <c r="B121" s="564">
        <v>3.275</v>
      </c>
      <c r="C121" s="565">
        <v>69.03</v>
      </c>
      <c r="D121" s="580">
        <v>51999.0</v>
      </c>
      <c r="E121" s="567"/>
      <c r="F121" s="573"/>
      <c r="G121" s="567"/>
      <c r="H121" s="569"/>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5.68</v>
      </c>
      <c r="F143" s="598"/>
      <c r="G143" s="597">
        <f>AVERAGE(G112:G141)</f>
        <v>79.235</v>
      </c>
      <c r="H143" s="599">
        <f>SUM(H112:H141)</f>
        <v>178623</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287</v>
      </c>
      <c r="H11" s="65"/>
      <c r="I11" s="66"/>
      <c r="K11" s="194" t="s">
        <v>181</v>
      </c>
      <c r="S11" s="381" t="s">
        <v>182</v>
      </c>
      <c r="T11" s="198"/>
      <c r="U11" s="199"/>
      <c r="V11" s="375">
        <v>0.0</v>
      </c>
      <c r="W11" s="187"/>
      <c r="X11" s="305"/>
    </row>
    <row r="12" ht="30.0" customHeight="1">
      <c r="B12" s="382">
        <v>0.3333333333333333</v>
      </c>
      <c r="C12" s="377">
        <v>13.65</v>
      </c>
      <c r="D12" s="378">
        <v>0.0</v>
      </c>
      <c r="E12" s="377">
        <v>28.0</v>
      </c>
      <c r="G12" s="75"/>
      <c r="I12" s="76"/>
      <c r="S12" s="383" t="s">
        <v>183</v>
      </c>
      <c r="T12" s="199"/>
      <c r="U12" s="384"/>
      <c r="V12" s="385">
        <v>1.0</v>
      </c>
      <c r="W12" s="187"/>
      <c r="X12" s="305"/>
      <c r="Y12" s="386"/>
    </row>
    <row r="13" ht="30.0" customHeight="1">
      <c r="B13" s="382">
        <v>0.375</v>
      </c>
      <c r="C13" s="387">
        <v>292.98</v>
      </c>
      <c r="D13" s="388">
        <v>3635.14</v>
      </c>
      <c r="E13" s="377">
        <v>3656.0</v>
      </c>
      <c r="G13" s="67"/>
      <c r="H13" s="68"/>
      <c r="I13" s="69"/>
      <c r="S13" s="389" t="s">
        <v>184</v>
      </c>
      <c r="T13" s="373"/>
      <c r="U13" s="390" t="s">
        <v>185</v>
      </c>
      <c r="V13" s="391">
        <v>0.3194444444444445</v>
      </c>
      <c r="X13" s="362"/>
      <c r="Y13" s="386"/>
    </row>
    <row r="14" ht="30.0" customHeight="1">
      <c r="B14" s="382">
        <v>0.4166666666666667</v>
      </c>
      <c r="C14" s="377">
        <v>599.3</v>
      </c>
      <c r="D14" s="378">
        <v>9124.04</v>
      </c>
      <c r="E14" s="377">
        <v>9145.0</v>
      </c>
      <c r="G14" s="380" t="s">
        <v>288</v>
      </c>
      <c r="H14" s="65"/>
      <c r="I14" s="66"/>
      <c r="S14" s="389" t="s">
        <v>187</v>
      </c>
      <c r="T14" s="392"/>
      <c r="U14" s="393" t="s">
        <v>185</v>
      </c>
      <c r="V14" s="391">
        <v>0.7708333333333334</v>
      </c>
      <c r="X14" s="362"/>
      <c r="Y14" s="386"/>
    </row>
    <row r="15" ht="30.0" customHeight="1">
      <c r="B15" s="382">
        <v>0.4583333333333333</v>
      </c>
      <c r="C15" s="377">
        <v>795.95</v>
      </c>
      <c r="D15" s="378">
        <v>12753.04</v>
      </c>
      <c r="E15" s="387">
        <v>12772.0</v>
      </c>
      <c r="G15" s="75"/>
      <c r="I15" s="76"/>
      <c r="S15" s="389" t="s">
        <v>188</v>
      </c>
      <c r="T15" s="392"/>
      <c r="U15" s="390" t="s">
        <v>185</v>
      </c>
      <c r="V15" s="391">
        <f>V14-V13</f>
        <v>0.4513888889</v>
      </c>
      <c r="W15" s="187"/>
      <c r="Y15" s="386"/>
    </row>
    <row r="16" ht="30.0" customHeight="1">
      <c r="B16" s="382">
        <v>0.5</v>
      </c>
      <c r="C16" s="387">
        <v>851.57</v>
      </c>
      <c r="D16" s="388">
        <v>14519.41</v>
      </c>
      <c r="E16" s="377">
        <v>14536.0</v>
      </c>
      <c r="G16" s="67"/>
      <c r="H16" s="68"/>
      <c r="I16" s="69"/>
      <c r="K16" s="194" t="s">
        <v>189</v>
      </c>
      <c r="S16" s="389" t="s">
        <v>190</v>
      </c>
      <c r="T16" s="373"/>
      <c r="U16" s="390" t="s">
        <v>185</v>
      </c>
      <c r="V16" s="391">
        <v>0.0</v>
      </c>
      <c r="X16" s="362"/>
      <c r="Y16" s="362"/>
    </row>
    <row r="17" ht="30.75" customHeight="1">
      <c r="B17" s="382">
        <v>0.5416666666666666</v>
      </c>
      <c r="C17" s="377">
        <v>901.72</v>
      </c>
      <c r="D17" s="378">
        <v>16335.03</v>
      </c>
      <c r="E17" s="377">
        <v>16355.0</v>
      </c>
      <c r="G17" s="394" t="s">
        <v>289</v>
      </c>
      <c r="H17" s="65"/>
      <c r="I17" s="66"/>
      <c r="S17" s="395" t="s">
        <v>290</v>
      </c>
      <c r="T17" s="396"/>
      <c r="U17" s="395"/>
      <c r="V17" s="397">
        <v>1.31883825E8</v>
      </c>
      <c r="W17" s="386"/>
      <c r="X17" s="362"/>
      <c r="Y17" s="386"/>
    </row>
    <row r="18" ht="30.0" customHeight="1">
      <c r="B18" s="382">
        <v>0.5833333333333334</v>
      </c>
      <c r="C18" s="377">
        <v>887.81</v>
      </c>
      <c r="D18" s="378">
        <v>15993.51</v>
      </c>
      <c r="E18" s="377">
        <v>16005.0</v>
      </c>
      <c r="G18" s="75"/>
      <c r="I18" s="76"/>
      <c r="S18" s="395" t="s">
        <v>291</v>
      </c>
      <c r="T18" s="396"/>
      <c r="U18" s="395"/>
      <c r="V18" s="397">
        <f>E26+V17</f>
        <v>131995840</v>
      </c>
    </row>
    <row r="19" ht="30.75" customHeight="1">
      <c r="B19" s="382">
        <v>0.625</v>
      </c>
      <c r="C19" s="377">
        <v>781.0</v>
      </c>
      <c r="D19" s="378">
        <v>14659.09</v>
      </c>
      <c r="E19" s="387">
        <v>14685.0</v>
      </c>
      <c r="G19" s="67"/>
      <c r="H19" s="68"/>
      <c r="I19" s="69"/>
      <c r="S19" s="398" t="s">
        <v>194</v>
      </c>
      <c r="T19" s="198"/>
      <c r="U19" s="399"/>
      <c r="V19" s="400">
        <f>E26</f>
        <v>112015</v>
      </c>
    </row>
    <row r="20" ht="29.25" customHeight="1">
      <c r="B20" s="382">
        <v>0.6666666666666666</v>
      </c>
      <c r="C20" s="387">
        <v>581.91</v>
      </c>
      <c r="D20" s="388">
        <v>12224.95</v>
      </c>
      <c r="E20" s="387">
        <v>12247.0</v>
      </c>
      <c r="G20" s="394" t="s">
        <v>292</v>
      </c>
      <c r="H20" s="65"/>
      <c r="I20" s="66"/>
      <c r="V20" s="165"/>
      <c r="W20" s="187"/>
    </row>
    <row r="21" ht="33.0" customHeight="1">
      <c r="B21" s="382">
        <v>0.7083333333333334</v>
      </c>
      <c r="C21" s="387">
        <v>383.82</v>
      </c>
      <c r="D21" s="388">
        <v>8736.96</v>
      </c>
      <c r="E21" s="377">
        <v>8758.0</v>
      </c>
      <c r="G21" s="75"/>
      <c r="I21" s="76"/>
      <c r="Y21" s="386"/>
    </row>
    <row r="22" ht="29.25" customHeight="1">
      <c r="B22" s="382">
        <v>0.75</v>
      </c>
      <c r="C22" s="377">
        <v>156.68</v>
      </c>
      <c r="D22" s="378">
        <v>3624.54</v>
      </c>
      <c r="E22" s="377">
        <v>3649.0</v>
      </c>
      <c r="G22" s="67"/>
      <c r="H22" s="68"/>
      <c r="I22" s="69"/>
      <c r="K22" s="401"/>
      <c r="L22" s="402"/>
      <c r="M22" s="402"/>
      <c r="U22" s="403" t="s">
        <v>196</v>
      </c>
    </row>
    <row r="23" ht="29.25" customHeight="1">
      <c r="B23" s="404">
        <v>0.7916666666666666</v>
      </c>
      <c r="C23" s="377">
        <v>11.9</v>
      </c>
      <c r="D23" s="378">
        <v>121.89</v>
      </c>
      <c r="E23" s="387">
        <v>179.0</v>
      </c>
      <c r="G23" s="405" t="s">
        <v>293</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112015</v>
      </c>
      <c r="G26" s="414"/>
      <c r="H26" s="65"/>
      <c r="I26" s="415"/>
      <c r="T26" s="407"/>
      <c r="U26" s="407"/>
    </row>
    <row r="27" ht="36.0" customHeight="1">
      <c r="A27" s="194" t="s">
        <v>199</v>
      </c>
      <c r="B27" s="416">
        <v>0.5277777777777778</v>
      </c>
      <c r="C27" s="417">
        <v>924.81</v>
      </c>
      <c r="D27" s="417">
        <v>16929.83</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80.15</v>
      </c>
      <c r="J31" s="422"/>
      <c r="T31" s="62"/>
    </row>
    <row r="32" ht="22.5" customHeight="1">
      <c r="B32" s="165"/>
      <c r="C32" s="441"/>
      <c r="D32" s="436" t="s">
        <v>210</v>
      </c>
      <c r="E32" s="199"/>
      <c r="F32" s="442">
        <v>97.87</v>
      </c>
      <c r="G32" s="438">
        <v>100.0</v>
      </c>
      <c r="H32" s="443"/>
      <c r="I32" s="444">
        <v>80.13</v>
      </c>
      <c r="J32" s="422"/>
    </row>
    <row r="33" ht="24.75" customHeight="1">
      <c r="B33" s="445"/>
      <c r="C33" s="441"/>
      <c r="D33" s="436" t="s">
        <v>211</v>
      </c>
      <c r="E33" s="199"/>
      <c r="F33" s="446">
        <v>97.87</v>
      </c>
      <c r="G33" s="438">
        <v>100.0</v>
      </c>
      <c r="H33" s="443"/>
      <c r="I33" s="444">
        <v>80.26</v>
      </c>
      <c r="J33" s="422"/>
    </row>
    <row r="34" ht="26.25" customHeight="1">
      <c r="A34" s="447"/>
      <c r="C34" s="448"/>
      <c r="D34" s="436" t="s">
        <v>212</v>
      </c>
      <c r="E34" s="199"/>
      <c r="F34" s="449">
        <v>98.94</v>
      </c>
      <c r="G34" s="450">
        <v>100.0</v>
      </c>
      <c r="H34" s="451"/>
      <c r="I34" s="452">
        <v>76.46</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80.79</v>
      </c>
      <c r="J36" s="422"/>
    </row>
    <row r="37" ht="19.5" customHeight="1">
      <c r="A37" s="305"/>
      <c r="C37" s="441"/>
      <c r="D37" s="436" t="s">
        <v>215</v>
      </c>
      <c r="E37" s="199"/>
      <c r="F37" s="446">
        <v>97.87</v>
      </c>
      <c r="G37" s="438">
        <v>100.0</v>
      </c>
      <c r="H37" s="443"/>
      <c r="I37" s="444">
        <v>81.63</v>
      </c>
      <c r="J37" s="422"/>
    </row>
    <row r="38" ht="21.75" customHeight="1">
      <c r="C38" s="441"/>
      <c r="D38" s="436" t="s">
        <v>216</v>
      </c>
      <c r="E38" s="199"/>
      <c r="F38" s="442">
        <v>97.87</v>
      </c>
      <c r="G38" s="438">
        <v>100.0</v>
      </c>
      <c r="H38" s="443"/>
      <c r="I38" s="444">
        <v>80.98</v>
      </c>
      <c r="J38" s="422"/>
    </row>
    <row r="39" ht="22.5" customHeight="1">
      <c r="C39" s="441"/>
      <c r="D39" s="460" t="s">
        <v>217</v>
      </c>
      <c r="E39" s="55"/>
      <c r="F39" s="461">
        <v>98.94</v>
      </c>
      <c r="G39" s="438">
        <v>100.0</v>
      </c>
      <c r="H39" s="451"/>
      <c r="I39" s="452">
        <v>81.74</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77.12</v>
      </c>
      <c r="J41" s="422"/>
      <c r="O41" s="187"/>
    </row>
    <row r="42" ht="24.75" customHeight="1">
      <c r="C42" s="441"/>
      <c r="D42" s="436" t="s">
        <v>220</v>
      </c>
      <c r="E42" s="199"/>
      <c r="F42" s="442">
        <v>91.57</v>
      </c>
      <c r="G42" s="438">
        <v>100.0</v>
      </c>
      <c r="H42" s="443"/>
      <c r="I42" s="444">
        <v>77.33</v>
      </c>
      <c r="J42" s="422"/>
      <c r="K42" s="467" t="s">
        <v>33</v>
      </c>
      <c r="L42" s="468" t="s">
        <v>221</v>
      </c>
      <c r="M42" s="468" t="s">
        <v>222</v>
      </c>
      <c r="N42" s="469" t="s">
        <v>223</v>
      </c>
    </row>
    <row r="43" ht="21.0" customHeight="1">
      <c r="C43" s="441"/>
      <c r="D43" s="436" t="s">
        <v>224</v>
      </c>
      <c r="E43" s="199"/>
      <c r="F43" s="446">
        <v>98.8</v>
      </c>
      <c r="G43" s="438">
        <v>100.0</v>
      </c>
      <c r="H43" s="443"/>
      <c r="I43" s="444">
        <v>76.95</v>
      </c>
      <c r="J43" s="422"/>
      <c r="K43" s="470">
        <v>45292.0</v>
      </c>
      <c r="L43" s="471" t="s">
        <v>225</v>
      </c>
      <c r="M43" s="471" t="s">
        <v>222</v>
      </c>
      <c r="N43" s="471" t="s">
        <v>226</v>
      </c>
      <c r="Q43" s="187"/>
    </row>
    <row r="44" ht="21.75" customHeight="1">
      <c r="B44" s="445"/>
      <c r="C44" s="441"/>
      <c r="D44" s="460" t="s">
        <v>227</v>
      </c>
      <c r="E44" s="55"/>
      <c r="F44" s="449">
        <v>100.0</v>
      </c>
      <c r="G44" s="438">
        <v>100.0</v>
      </c>
      <c r="H44" s="451"/>
      <c r="I44" s="452">
        <v>76.7</v>
      </c>
      <c r="J44" s="422"/>
      <c r="K44" s="472">
        <v>45292.0</v>
      </c>
      <c r="L44" s="473">
        <f>(E76/(23114*'03-01-24'!$M44))*100</f>
        <v>75.91125188</v>
      </c>
      <c r="M44" s="473">
        <v>5.68</v>
      </c>
      <c r="N44" s="474">
        <v>78.5</v>
      </c>
    </row>
    <row r="45" ht="24.0" customHeight="1">
      <c r="C45" s="453"/>
      <c r="D45" s="475"/>
      <c r="E45" s="476"/>
      <c r="F45" s="477"/>
      <c r="G45" s="456"/>
      <c r="H45" s="433">
        <f>AVERAGE(G46:G49)</f>
        <v>100</v>
      </c>
      <c r="I45" s="466"/>
      <c r="J45" s="422"/>
      <c r="K45" s="472">
        <v>45293.0</v>
      </c>
      <c r="L45" s="473">
        <f>(E77/(23114*'03-01-24'!$M45))*100</f>
        <v>81.72618927</v>
      </c>
      <c r="M45" s="473">
        <v>4.18</v>
      </c>
      <c r="N45" s="474">
        <v>78.5</v>
      </c>
    </row>
    <row r="46" ht="20.25" customHeight="1">
      <c r="C46" s="457" t="s">
        <v>228</v>
      </c>
      <c r="D46" s="478" t="s">
        <v>229</v>
      </c>
      <c r="E46" s="60"/>
      <c r="F46" s="458">
        <v>98.86</v>
      </c>
      <c r="G46" s="438">
        <v>100.0</v>
      </c>
      <c r="H46" s="459" t="s">
        <v>209</v>
      </c>
      <c r="I46" s="440">
        <v>81.34</v>
      </c>
      <c r="J46" s="422"/>
      <c r="K46" s="472">
        <v>45294.0</v>
      </c>
      <c r="L46" s="473">
        <f>(E78/(23114*'03-01-24'!$M46))*100</f>
        <v>77.4152893</v>
      </c>
      <c r="M46" s="474">
        <v>6.26</v>
      </c>
      <c r="N46" s="474">
        <v>78.5</v>
      </c>
    </row>
    <row r="47" ht="24.0" customHeight="1">
      <c r="C47" s="441"/>
      <c r="D47" s="436" t="s">
        <v>230</v>
      </c>
      <c r="E47" s="199"/>
      <c r="F47" s="446">
        <v>98.86</v>
      </c>
      <c r="G47" s="438">
        <v>100.0</v>
      </c>
      <c r="H47" s="443"/>
      <c r="I47" s="444">
        <v>82.09</v>
      </c>
      <c r="J47" s="422"/>
      <c r="K47" s="472">
        <v>45295.0</v>
      </c>
      <c r="L47" s="473"/>
      <c r="M47" s="473"/>
      <c r="N47" s="474"/>
    </row>
    <row r="48" ht="24.0" customHeight="1">
      <c r="C48" s="441"/>
      <c r="D48" s="436" t="s">
        <v>231</v>
      </c>
      <c r="E48" s="199"/>
      <c r="F48" s="442">
        <v>98.86</v>
      </c>
      <c r="G48" s="438">
        <v>100.0</v>
      </c>
      <c r="H48" s="443"/>
      <c r="I48" s="444">
        <v>80.09</v>
      </c>
      <c r="J48" s="422"/>
      <c r="K48" s="472">
        <v>45296.0</v>
      </c>
      <c r="L48" s="473"/>
      <c r="M48" s="473"/>
      <c r="N48" s="474"/>
    </row>
    <row r="49" ht="22.5" customHeight="1">
      <c r="C49" s="441"/>
      <c r="D49" s="460" t="s">
        <v>232</v>
      </c>
      <c r="E49" s="55"/>
      <c r="F49" s="479">
        <v>97.75</v>
      </c>
      <c r="G49" s="438">
        <v>100.0</v>
      </c>
      <c r="H49" s="451"/>
      <c r="I49" s="452">
        <v>82.06</v>
      </c>
      <c r="J49" s="422"/>
      <c r="K49" s="472">
        <v>45297.0</v>
      </c>
      <c r="L49" s="473"/>
      <c r="M49" s="473"/>
      <c r="N49" s="474"/>
    </row>
    <row r="50" ht="18.75" customHeight="1">
      <c r="C50" s="453"/>
      <c r="D50" s="475"/>
      <c r="E50" s="476"/>
      <c r="F50" s="480"/>
      <c r="G50" s="456"/>
      <c r="H50" s="433">
        <f>AVERAGE(G51:G54)</f>
        <v>100</v>
      </c>
      <c r="I50" s="466"/>
      <c r="J50" s="422"/>
      <c r="K50" s="472">
        <v>45298.0</v>
      </c>
      <c r="L50" s="473"/>
      <c r="M50" s="473"/>
      <c r="N50" s="474"/>
    </row>
    <row r="51" ht="23.25" customHeight="1">
      <c r="C51" s="481" t="s">
        <v>233</v>
      </c>
      <c r="D51" s="482" t="s">
        <v>234</v>
      </c>
      <c r="E51" s="199"/>
      <c r="F51" s="483">
        <v>98.86</v>
      </c>
      <c r="G51" s="438">
        <v>100.0</v>
      </c>
      <c r="H51" s="459" t="s">
        <v>209</v>
      </c>
      <c r="I51" s="440">
        <v>77.68</v>
      </c>
      <c r="J51" s="422"/>
      <c r="K51" s="472">
        <v>45299.0</v>
      </c>
      <c r="L51" s="473"/>
      <c r="M51" s="473"/>
      <c r="N51" s="474"/>
    </row>
    <row r="52" ht="25.5" customHeight="1">
      <c r="C52" s="441"/>
      <c r="D52" s="482" t="s">
        <v>235</v>
      </c>
      <c r="E52" s="199"/>
      <c r="F52" s="484">
        <v>98.86</v>
      </c>
      <c r="G52" s="438">
        <v>100.0</v>
      </c>
      <c r="H52" s="443"/>
      <c r="I52" s="444">
        <v>77.63</v>
      </c>
      <c r="J52" s="422"/>
      <c r="K52" s="472">
        <v>45300.0</v>
      </c>
      <c r="L52" s="473"/>
      <c r="M52" s="473"/>
      <c r="N52" s="474"/>
    </row>
    <row r="53" ht="23.25" customHeight="1">
      <c r="B53" s="485"/>
      <c r="C53" s="441"/>
      <c r="D53" s="482" t="s">
        <v>236</v>
      </c>
      <c r="E53" s="199"/>
      <c r="F53" s="486">
        <v>98.86</v>
      </c>
      <c r="G53" s="438">
        <v>100.0</v>
      </c>
      <c r="H53" s="443"/>
      <c r="I53" s="444">
        <v>78.25</v>
      </c>
      <c r="J53" s="422"/>
      <c r="K53" s="472">
        <v>45301.0</v>
      </c>
      <c r="L53" s="473"/>
      <c r="M53" s="473"/>
      <c r="N53" s="474"/>
    </row>
    <row r="54" ht="26.25" customHeight="1">
      <c r="C54" s="448"/>
      <c r="D54" s="482" t="s">
        <v>237</v>
      </c>
      <c r="E54" s="199"/>
      <c r="F54" s="487">
        <v>98.86</v>
      </c>
      <c r="G54" s="450">
        <v>100.0</v>
      </c>
      <c r="H54" s="451"/>
      <c r="I54" s="444">
        <v>77.19</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c r="J56" s="422"/>
      <c r="K56" s="472">
        <v>45304.0</v>
      </c>
      <c r="L56" s="473"/>
      <c r="M56" s="473"/>
      <c r="N56" s="474"/>
    </row>
    <row r="57" ht="20.25" customHeight="1">
      <c r="C57" s="441"/>
      <c r="D57" s="436" t="s">
        <v>240</v>
      </c>
      <c r="E57" s="199"/>
      <c r="F57" s="446">
        <v>97.87</v>
      </c>
      <c r="G57" s="438">
        <v>100.0</v>
      </c>
      <c r="H57" s="443"/>
      <c r="I57" s="444"/>
      <c r="J57" s="422"/>
      <c r="K57" s="472">
        <v>45305.0</v>
      </c>
      <c r="L57" s="473"/>
      <c r="M57" s="473"/>
      <c r="N57" s="474"/>
    </row>
    <row r="58" ht="20.25" customHeight="1">
      <c r="C58" s="441"/>
      <c r="D58" s="436" t="s">
        <v>241</v>
      </c>
      <c r="E58" s="199"/>
      <c r="F58" s="442">
        <v>97.87</v>
      </c>
      <c r="G58" s="438">
        <v>100.0</v>
      </c>
      <c r="H58" s="443"/>
      <c r="I58" s="444"/>
      <c r="J58" s="422"/>
      <c r="K58" s="472">
        <v>45306.0</v>
      </c>
      <c r="L58" s="473"/>
      <c r="M58" s="473"/>
      <c r="N58" s="474"/>
    </row>
    <row r="59" ht="23.25" customHeight="1">
      <c r="A59" s="491"/>
      <c r="C59" s="441"/>
      <c r="D59" s="436" t="s">
        <v>242</v>
      </c>
      <c r="E59" s="199"/>
      <c r="F59" s="492">
        <v>98.94</v>
      </c>
      <c r="G59" s="450">
        <v>100.0</v>
      </c>
      <c r="H59" s="451"/>
      <c r="I59" s="452"/>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78.43</v>
      </c>
      <c r="J61" s="422"/>
      <c r="K61" s="472">
        <v>45309.0</v>
      </c>
      <c r="L61" s="473"/>
      <c r="M61" s="473"/>
      <c r="N61" s="474"/>
    </row>
    <row r="62" ht="20.25" customHeight="1">
      <c r="C62" s="441"/>
      <c r="D62" s="436" t="s">
        <v>245</v>
      </c>
      <c r="E62" s="199"/>
      <c r="F62" s="442">
        <v>97.7</v>
      </c>
      <c r="G62" s="438">
        <v>100.0</v>
      </c>
      <c r="H62" s="443"/>
      <c r="I62" s="444">
        <v>81.56</v>
      </c>
      <c r="J62" s="422"/>
      <c r="K62" s="472">
        <v>45310.0</v>
      </c>
      <c r="L62" s="473"/>
      <c r="M62" s="473"/>
      <c r="N62" s="474"/>
    </row>
    <row r="63" ht="21.75" customHeight="1">
      <c r="C63" s="441"/>
      <c r="D63" s="436" t="s">
        <v>246</v>
      </c>
      <c r="E63" s="199"/>
      <c r="F63" s="446">
        <v>96.59</v>
      </c>
      <c r="G63" s="438">
        <v>100.0</v>
      </c>
      <c r="H63" s="443"/>
      <c r="I63" s="444">
        <v>79.07</v>
      </c>
      <c r="J63" s="422"/>
      <c r="K63" s="472">
        <v>45311.0</v>
      </c>
      <c r="L63" s="473"/>
      <c r="M63" s="473"/>
      <c r="N63" s="474"/>
      <c r="P63" s="194">
        <v>2.0</v>
      </c>
    </row>
    <row r="64" ht="21.0" customHeight="1">
      <c r="C64" s="441"/>
      <c r="D64" s="460" t="s">
        <v>247</v>
      </c>
      <c r="E64" s="55"/>
      <c r="F64" s="449">
        <v>96.59</v>
      </c>
      <c r="G64" s="450">
        <v>100.0</v>
      </c>
      <c r="H64" s="451"/>
      <c r="I64" s="452">
        <v>79.87</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84.47</v>
      </c>
      <c r="J66" s="422"/>
      <c r="K66" s="472">
        <v>45314.0</v>
      </c>
      <c r="L66" s="473"/>
      <c r="M66" s="473"/>
      <c r="N66" s="474"/>
      <c r="P66" s="496"/>
    </row>
    <row r="67" ht="24.75" customHeight="1">
      <c r="C67" s="441"/>
      <c r="D67" s="436" t="s">
        <v>250</v>
      </c>
      <c r="E67" s="199"/>
      <c r="F67" s="497">
        <v>96.55</v>
      </c>
      <c r="G67" s="438">
        <v>100.0</v>
      </c>
      <c r="H67" s="443"/>
      <c r="I67" s="444"/>
      <c r="J67" s="422"/>
      <c r="K67" s="472">
        <v>45315.0</v>
      </c>
      <c r="L67" s="473"/>
      <c r="M67" s="473"/>
      <c r="N67" s="474"/>
      <c r="O67" s="187"/>
    </row>
    <row r="68" ht="27.75" customHeight="1">
      <c r="C68" s="441"/>
      <c r="D68" s="436" t="s">
        <v>251</v>
      </c>
      <c r="E68" s="199"/>
      <c r="F68" s="442">
        <v>98.85</v>
      </c>
      <c r="G68" s="438">
        <v>100.0</v>
      </c>
      <c r="H68" s="443"/>
      <c r="I68" s="444">
        <v>81.31</v>
      </c>
      <c r="J68" s="422"/>
      <c r="K68" s="472">
        <v>45316.0</v>
      </c>
      <c r="L68" s="473"/>
      <c r="M68" s="473"/>
      <c r="N68" s="474"/>
    </row>
    <row r="69" ht="21.75" customHeight="1">
      <c r="C69" s="448"/>
      <c r="D69" s="436" t="s">
        <v>252</v>
      </c>
      <c r="E69" s="199"/>
      <c r="F69" s="479">
        <v>98.85</v>
      </c>
      <c r="G69" s="498">
        <v>100.0</v>
      </c>
      <c r="H69" s="499"/>
      <c r="I69" s="500">
        <v>82.53</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79.77074074</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c r="D79" s="524"/>
      <c r="E79" s="532"/>
      <c r="G79" s="526"/>
      <c r="H79" s="526"/>
      <c r="I79" s="528"/>
    </row>
    <row r="80" ht="15.75" customHeight="1">
      <c r="B80" s="518">
        <v>45296.0</v>
      </c>
      <c r="C80" s="529"/>
      <c r="D80" s="529"/>
      <c r="E80" s="530"/>
      <c r="G80" s="526"/>
      <c r="H80" s="531"/>
      <c r="I80" s="528"/>
    </row>
    <row r="81" ht="15.75" customHeight="1">
      <c r="B81" s="518">
        <v>45297.0</v>
      </c>
      <c r="C81" s="524"/>
      <c r="D81" s="524"/>
      <c r="E81" s="532"/>
      <c r="G81" s="526"/>
      <c r="H81" s="531"/>
      <c r="I81" s="528"/>
    </row>
    <row r="82" ht="15.75" customHeight="1">
      <c r="B82" s="518">
        <v>45298.0</v>
      </c>
      <c r="C82" s="529"/>
      <c r="D82" s="529"/>
      <c r="E82" s="530"/>
      <c r="G82" s="526"/>
      <c r="H82" s="531"/>
      <c r="I82" s="528"/>
      <c r="K82" s="533"/>
    </row>
    <row r="83" ht="15.75" customHeight="1">
      <c r="B83" s="518">
        <v>45299.0</v>
      </c>
      <c r="C83" s="524"/>
      <c r="D83" s="524"/>
      <c r="E83" s="534"/>
      <c r="G83" s="526"/>
      <c r="H83" s="531"/>
      <c r="I83" s="528"/>
    </row>
    <row r="84" ht="15.75" customHeight="1">
      <c r="B84" s="518">
        <v>45300.0</v>
      </c>
      <c r="C84" s="529"/>
      <c r="D84" s="529"/>
      <c r="E84" s="530"/>
      <c r="G84" s="526"/>
      <c r="H84" s="531"/>
      <c r="I84" s="528"/>
    </row>
    <row r="85" ht="15.75" customHeight="1">
      <c r="B85" s="518">
        <v>45301.0</v>
      </c>
      <c r="C85" s="524"/>
      <c r="D85" s="524"/>
      <c r="E85" s="535"/>
      <c r="G85" s="526"/>
      <c r="H85" s="536"/>
      <c r="I85" s="528"/>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222.3</v>
      </c>
      <c r="D107" s="544">
        <f t="shared" si="1"/>
        <v>5.373333333</v>
      </c>
      <c r="E107" s="545">
        <f>SUM(E76:E105)</f>
        <v>290638</v>
      </c>
      <c r="F107" s="546"/>
      <c r="G107" s="544">
        <f t="shared" ref="G107:I107" si="2">SUM(G76:G106)</f>
        <v>183.058</v>
      </c>
      <c r="H107" s="544">
        <f t="shared" si="2"/>
        <v>385.531</v>
      </c>
      <c r="I107" s="544">
        <f t="shared" si="2"/>
        <v>19415.34</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294</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c r="F115" s="568"/>
      <c r="G115" s="567"/>
      <c r="H115" s="576"/>
    </row>
    <row r="116" ht="22.5" customHeight="1">
      <c r="A116" s="518">
        <v>44931.0</v>
      </c>
      <c r="B116" s="570">
        <v>4.702</v>
      </c>
      <c r="C116" s="571">
        <v>56.911</v>
      </c>
      <c r="D116" s="572">
        <v>61636.0</v>
      </c>
      <c r="E116" s="560"/>
      <c r="F116" s="573"/>
      <c r="G116" s="562"/>
      <c r="H116" s="577"/>
    </row>
    <row r="117" ht="15.75" customHeight="1">
      <c r="A117" s="518">
        <v>44932.0</v>
      </c>
      <c r="B117" s="564">
        <v>4.731</v>
      </c>
      <c r="C117" s="565">
        <v>62.11</v>
      </c>
      <c r="D117" s="575">
        <v>67629.0</v>
      </c>
      <c r="E117" s="567"/>
      <c r="F117" s="573"/>
      <c r="G117" s="567"/>
      <c r="H117" s="569"/>
    </row>
    <row r="118" ht="24.0" customHeight="1">
      <c r="A118" s="518">
        <v>44933.0</v>
      </c>
      <c r="B118" s="570">
        <v>1.758</v>
      </c>
      <c r="C118" s="571">
        <v>65.951</v>
      </c>
      <c r="D118" s="572">
        <v>26514.0</v>
      </c>
      <c r="E118" s="560"/>
      <c r="F118" s="573"/>
      <c r="G118" s="562"/>
      <c r="H118" s="577"/>
      <c r="O118" s="166"/>
    </row>
    <row r="119" ht="26.25" customHeight="1">
      <c r="A119" s="518">
        <v>44934.0</v>
      </c>
      <c r="B119" s="564">
        <v>1.561</v>
      </c>
      <c r="C119" s="565">
        <v>65.697</v>
      </c>
      <c r="D119" s="578">
        <v>23556.0</v>
      </c>
      <c r="E119" s="567"/>
      <c r="F119" s="573"/>
      <c r="G119" s="567"/>
      <c r="H119" s="569"/>
      <c r="J119" s="166"/>
    </row>
    <row r="120" ht="23.25" customHeight="1">
      <c r="A120" s="518">
        <v>44935.0</v>
      </c>
      <c r="B120" s="570">
        <v>1.012</v>
      </c>
      <c r="C120" s="571">
        <v>71.795</v>
      </c>
      <c r="D120" s="579">
        <v>16512.0</v>
      </c>
      <c r="E120" s="560"/>
      <c r="F120" s="573"/>
      <c r="G120" s="562"/>
      <c r="H120" s="577"/>
    </row>
    <row r="121" ht="15.75" customHeight="1">
      <c r="A121" s="518">
        <v>44936.0</v>
      </c>
      <c r="B121" s="564">
        <v>3.275</v>
      </c>
      <c r="C121" s="565">
        <v>69.03</v>
      </c>
      <c r="D121" s="580">
        <v>51999.0</v>
      </c>
      <c r="E121" s="567"/>
      <c r="F121" s="573"/>
      <c r="G121" s="567"/>
      <c r="H121" s="569"/>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6.26</v>
      </c>
      <c r="F143" s="598"/>
      <c r="G143" s="597">
        <f>AVERAGE(G112:G141)</f>
        <v>78.72666667</v>
      </c>
      <c r="H143" s="599">
        <f>SUM(H112:H141)</f>
        <v>290638</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295</v>
      </c>
      <c r="H11" s="65"/>
      <c r="I11" s="66"/>
      <c r="K11" s="194" t="s">
        <v>181</v>
      </c>
      <c r="S11" s="381" t="s">
        <v>182</v>
      </c>
      <c r="T11" s="198"/>
      <c r="U11" s="199"/>
      <c r="V11" s="375">
        <v>0.0</v>
      </c>
      <c r="W11" s="187"/>
      <c r="X11" s="305"/>
    </row>
    <row r="12" ht="30.0" customHeight="1">
      <c r="B12" s="382">
        <v>0.3333333333333333</v>
      </c>
      <c r="C12" s="377">
        <v>28.18</v>
      </c>
      <c r="D12" s="378">
        <v>66.87</v>
      </c>
      <c r="E12" s="377">
        <v>115.0</v>
      </c>
      <c r="G12" s="75"/>
      <c r="I12" s="76"/>
      <c r="S12" s="383" t="s">
        <v>183</v>
      </c>
      <c r="T12" s="199"/>
      <c r="U12" s="384"/>
      <c r="V12" s="385">
        <v>1.0</v>
      </c>
      <c r="W12" s="187"/>
      <c r="X12" s="305"/>
      <c r="Y12" s="386"/>
    </row>
    <row r="13" ht="30.0" customHeight="1">
      <c r="B13" s="382">
        <v>0.375</v>
      </c>
      <c r="C13" s="387">
        <v>270.21</v>
      </c>
      <c r="D13" s="388">
        <v>3322.75</v>
      </c>
      <c r="E13" s="377">
        <v>3343.0</v>
      </c>
      <c r="G13" s="67"/>
      <c r="H13" s="68"/>
      <c r="I13" s="69"/>
      <c r="S13" s="389" t="s">
        <v>184</v>
      </c>
      <c r="T13" s="373"/>
      <c r="U13" s="390" t="s">
        <v>185</v>
      </c>
      <c r="V13" s="391">
        <v>0.3159722222222222</v>
      </c>
      <c r="X13" s="362"/>
      <c r="Y13" s="386"/>
    </row>
    <row r="14" ht="30.0" customHeight="1">
      <c r="B14" s="382">
        <v>0.4166666666666667</v>
      </c>
      <c r="C14" s="377">
        <v>550.53</v>
      </c>
      <c r="D14" s="378">
        <v>8400.39</v>
      </c>
      <c r="E14" s="377">
        <v>8422.0</v>
      </c>
      <c r="G14" s="380" t="s">
        <v>296</v>
      </c>
      <c r="H14" s="65"/>
      <c r="I14" s="66"/>
      <c r="S14" s="389" t="s">
        <v>187</v>
      </c>
      <c r="T14" s="392"/>
      <c r="U14" s="393" t="s">
        <v>185</v>
      </c>
      <c r="V14" s="391">
        <v>0.7708333333333334</v>
      </c>
      <c r="X14" s="362"/>
      <c r="Y14" s="386"/>
    </row>
    <row r="15" ht="30.0" customHeight="1">
      <c r="B15" s="382">
        <v>0.4583333333333333</v>
      </c>
      <c r="C15" s="377">
        <v>766.43</v>
      </c>
      <c r="D15" s="378">
        <v>12551.12</v>
      </c>
      <c r="E15" s="387">
        <v>12570.0</v>
      </c>
      <c r="G15" s="75"/>
      <c r="I15" s="76"/>
      <c r="S15" s="389" t="s">
        <v>188</v>
      </c>
      <c r="T15" s="392"/>
      <c r="U15" s="390" t="s">
        <v>185</v>
      </c>
      <c r="V15" s="391">
        <f>V14-V13</f>
        <v>0.4548611111</v>
      </c>
      <c r="W15" s="187"/>
      <c r="Y15" s="386"/>
    </row>
    <row r="16" ht="30.0" customHeight="1">
      <c r="B16" s="382">
        <v>0.5</v>
      </c>
      <c r="C16" s="387">
        <v>879.37</v>
      </c>
      <c r="D16" s="388">
        <v>15081.49</v>
      </c>
      <c r="E16" s="377">
        <v>15097.0</v>
      </c>
      <c r="G16" s="67"/>
      <c r="H16" s="68"/>
      <c r="I16" s="69"/>
      <c r="K16" s="194" t="s">
        <v>189</v>
      </c>
      <c r="S16" s="389" t="s">
        <v>190</v>
      </c>
      <c r="T16" s="373"/>
      <c r="U16" s="390" t="s">
        <v>185</v>
      </c>
      <c r="V16" s="391">
        <v>0.0</v>
      </c>
      <c r="X16" s="362"/>
      <c r="Y16" s="362"/>
    </row>
    <row r="17" ht="30.75" customHeight="1">
      <c r="B17" s="382">
        <v>0.5416666666666666</v>
      </c>
      <c r="C17" s="377">
        <v>896.52</v>
      </c>
      <c r="D17" s="378">
        <v>16220.02</v>
      </c>
      <c r="E17" s="377">
        <v>16239.0</v>
      </c>
      <c r="G17" s="394" t="s">
        <v>297</v>
      </c>
      <c r="H17" s="65"/>
      <c r="I17" s="66"/>
      <c r="S17" s="395" t="s">
        <v>298</v>
      </c>
      <c r="T17" s="396"/>
      <c r="U17" s="395"/>
      <c r="V17" s="397">
        <v>1.31883825E8</v>
      </c>
      <c r="W17" s="386"/>
      <c r="X17" s="362"/>
      <c r="Y17" s="386"/>
    </row>
    <row r="18" ht="30.0" customHeight="1">
      <c r="B18" s="382">
        <v>0.5833333333333334</v>
      </c>
      <c r="C18" s="377">
        <v>892.23</v>
      </c>
      <c r="D18" s="378">
        <v>16167.56</v>
      </c>
      <c r="E18" s="377">
        <v>16189.0</v>
      </c>
      <c r="G18" s="75"/>
      <c r="I18" s="76"/>
      <c r="S18" s="395" t="s">
        <v>299</v>
      </c>
      <c r="T18" s="396"/>
      <c r="U18" s="395"/>
      <c r="V18" s="397">
        <f>E26+V17</f>
        <v>131994402</v>
      </c>
    </row>
    <row r="19" ht="30.75" customHeight="1">
      <c r="B19" s="382">
        <v>0.625</v>
      </c>
      <c r="C19" s="377">
        <v>789.23</v>
      </c>
      <c r="D19" s="378">
        <v>14778.99</v>
      </c>
      <c r="E19" s="387">
        <v>14802.0</v>
      </c>
      <c r="G19" s="67"/>
      <c r="H19" s="68"/>
      <c r="I19" s="69"/>
      <c r="S19" s="398" t="s">
        <v>194</v>
      </c>
      <c r="T19" s="198"/>
      <c r="U19" s="399"/>
      <c r="V19" s="400">
        <f>E26</f>
        <v>110577</v>
      </c>
    </row>
    <row r="20" ht="29.25" customHeight="1">
      <c r="B20" s="382">
        <v>0.6666666666666666</v>
      </c>
      <c r="C20" s="387">
        <v>592.48</v>
      </c>
      <c r="D20" s="388">
        <v>12270.7</v>
      </c>
      <c r="E20" s="387">
        <v>12289.0</v>
      </c>
      <c r="G20" s="394" t="s">
        <v>300</v>
      </c>
      <c r="H20" s="65"/>
      <c r="I20" s="66"/>
      <c r="V20" s="165"/>
      <c r="W20" s="187"/>
    </row>
    <row r="21" ht="33.0" customHeight="1">
      <c r="B21" s="382">
        <v>0.7083333333333334</v>
      </c>
      <c r="C21" s="387">
        <v>363.33</v>
      </c>
      <c r="D21" s="388">
        <v>8125.38</v>
      </c>
      <c r="E21" s="377">
        <v>8149.0</v>
      </c>
      <c r="G21" s="75"/>
      <c r="I21" s="76"/>
      <c r="Y21" s="386"/>
    </row>
    <row r="22" ht="29.25" customHeight="1">
      <c r="B22" s="382">
        <v>0.75</v>
      </c>
      <c r="C22" s="377">
        <v>140.65</v>
      </c>
      <c r="D22" s="378">
        <v>3030.16</v>
      </c>
      <c r="E22" s="377">
        <v>3052.0</v>
      </c>
      <c r="G22" s="67"/>
      <c r="H22" s="68"/>
      <c r="I22" s="69"/>
      <c r="K22" s="401"/>
      <c r="L22" s="402"/>
      <c r="M22" s="402"/>
      <c r="U22" s="403" t="s">
        <v>196</v>
      </c>
    </row>
    <row r="23" ht="29.25" customHeight="1">
      <c r="B23" s="404">
        <v>0.7916666666666666</v>
      </c>
      <c r="C23" s="377">
        <v>18.97</v>
      </c>
      <c r="D23" s="378">
        <v>251.11</v>
      </c>
      <c r="E23" s="387">
        <v>310.0</v>
      </c>
      <c r="G23" s="405" t="s">
        <v>301</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110577</v>
      </c>
      <c r="G26" s="414"/>
      <c r="H26" s="65"/>
      <c r="I26" s="415"/>
      <c r="T26" s="407"/>
      <c r="U26" s="407"/>
    </row>
    <row r="27" ht="36.0" customHeight="1">
      <c r="A27" s="194" t="s">
        <v>199</v>
      </c>
      <c r="B27" s="416">
        <v>0.5381944444444444</v>
      </c>
      <c r="C27" s="417">
        <v>900.97</v>
      </c>
      <c r="D27" s="417">
        <v>16463.23</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79.39</v>
      </c>
      <c r="J31" s="422"/>
      <c r="T31" s="62"/>
    </row>
    <row r="32" ht="22.5" customHeight="1">
      <c r="B32" s="165"/>
      <c r="C32" s="441"/>
      <c r="D32" s="436" t="s">
        <v>210</v>
      </c>
      <c r="E32" s="199"/>
      <c r="F32" s="442">
        <v>97.87</v>
      </c>
      <c r="G32" s="438">
        <v>100.0</v>
      </c>
      <c r="H32" s="443"/>
      <c r="I32" s="444">
        <v>79.35</v>
      </c>
      <c r="J32" s="422"/>
    </row>
    <row r="33" ht="24.75" customHeight="1">
      <c r="B33" s="445"/>
      <c r="C33" s="441"/>
      <c r="D33" s="436" t="s">
        <v>211</v>
      </c>
      <c r="E33" s="199"/>
      <c r="F33" s="446">
        <v>97.87</v>
      </c>
      <c r="G33" s="438">
        <v>100.0</v>
      </c>
      <c r="H33" s="443"/>
      <c r="I33" s="444">
        <v>79.46</v>
      </c>
      <c r="J33" s="422"/>
    </row>
    <row r="34" ht="26.25" customHeight="1">
      <c r="A34" s="447"/>
      <c r="C34" s="448"/>
      <c r="D34" s="436" t="s">
        <v>212</v>
      </c>
      <c r="E34" s="199"/>
      <c r="F34" s="449">
        <v>98.94</v>
      </c>
      <c r="G34" s="450">
        <v>100.0</v>
      </c>
      <c r="H34" s="451"/>
      <c r="I34" s="452">
        <v>75.71</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79.98</v>
      </c>
      <c r="J36" s="422"/>
    </row>
    <row r="37" ht="19.5" customHeight="1">
      <c r="A37" s="305"/>
      <c r="C37" s="441"/>
      <c r="D37" s="436" t="s">
        <v>215</v>
      </c>
      <c r="E37" s="199"/>
      <c r="F37" s="446">
        <v>97.87</v>
      </c>
      <c r="G37" s="438">
        <v>100.0</v>
      </c>
      <c r="H37" s="443"/>
      <c r="I37" s="444">
        <v>80.83</v>
      </c>
      <c r="J37" s="422"/>
    </row>
    <row r="38" ht="21.75" customHeight="1">
      <c r="C38" s="441"/>
      <c r="D38" s="436" t="s">
        <v>216</v>
      </c>
      <c r="E38" s="199"/>
      <c r="F38" s="442">
        <v>97.87</v>
      </c>
      <c r="G38" s="438">
        <v>100.0</v>
      </c>
      <c r="H38" s="443"/>
      <c r="I38" s="444">
        <v>80.18</v>
      </c>
      <c r="J38" s="422"/>
    </row>
    <row r="39" ht="22.5" customHeight="1">
      <c r="C39" s="441"/>
      <c r="D39" s="460" t="s">
        <v>217</v>
      </c>
      <c r="E39" s="55"/>
      <c r="F39" s="461">
        <v>98.94</v>
      </c>
      <c r="G39" s="438">
        <v>100.0</v>
      </c>
      <c r="H39" s="451"/>
      <c r="I39" s="452">
        <v>80.97</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81.0</v>
      </c>
      <c r="J41" s="422"/>
      <c r="O41" s="187"/>
    </row>
    <row r="42" ht="24.75" customHeight="1">
      <c r="C42" s="441"/>
      <c r="D42" s="436" t="s">
        <v>220</v>
      </c>
      <c r="E42" s="199"/>
      <c r="F42" s="442">
        <v>91.57</v>
      </c>
      <c r="G42" s="438">
        <v>100.0</v>
      </c>
      <c r="H42" s="443"/>
      <c r="I42" s="444">
        <v>77.17</v>
      </c>
      <c r="J42" s="422"/>
      <c r="K42" s="467" t="s">
        <v>33</v>
      </c>
      <c r="L42" s="468" t="s">
        <v>221</v>
      </c>
      <c r="M42" s="468" t="s">
        <v>222</v>
      </c>
      <c r="N42" s="469" t="s">
        <v>223</v>
      </c>
    </row>
    <row r="43" ht="21.0" customHeight="1">
      <c r="C43" s="441"/>
      <c r="D43" s="436" t="s">
        <v>224</v>
      </c>
      <c r="E43" s="199"/>
      <c r="F43" s="446">
        <v>98.8</v>
      </c>
      <c r="G43" s="438">
        <v>100.0</v>
      </c>
      <c r="H43" s="443"/>
      <c r="I43" s="444">
        <v>80.8</v>
      </c>
      <c r="J43" s="422"/>
      <c r="K43" s="470">
        <v>45292.0</v>
      </c>
      <c r="L43" s="471" t="s">
        <v>225</v>
      </c>
      <c r="M43" s="471" t="s">
        <v>222</v>
      </c>
      <c r="N43" s="471" t="s">
        <v>226</v>
      </c>
      <c r="Q43" s="187"/>
    </row>
    <row r="44" ht="21.75" customHeight="1">
      <c r="B44" s="445"/>
      <c r="C44" s="441"/>
      <c r="D44" s="460" t="s">
        <v>227</v>
      </c>
      <c r="E44" s="55"/>
      <c r="F44" s="449">
        <v>100.0</v>
      </c>
      <c r="G44" s="438">
        <v>100.0</v>
      </c>
      <c r="H44" s="451"/>
      <c r="I44" s="452">
        <v>76.51</v>
      </c>
      <c r="J44" s="422"/>
      <c r="K44" s="472">
        <v>45292.0</v>
      </c>
      <c r="L44" s="473">
        <f>(E76/(23114*'04-01-24'!$M44))*100</f>
        <v>75.91125188</v>
      </c>
      <c r="M44" s="473">
        <v>5.68</v>
      </c>
      <c r="N44" s="474">
        <v>78.5</v>
      </c>
    </row>
    <row r="45" ht="24.0" customHeight="1">
      <c r="C45" s="453"/>
      <c r="D45" s="475"/>
      <c r="E45" s="476"/>
      <c r="F45" s="477"/>
      <c r="G45" s="456"/>
      <c r="H45" s="433">
        <f>AVERAGE(G46:G49)</f>
        <v>100</v>
      </c>
      <c r="I45" s="466"/>
      <c r="J45" s="422"/>
      <c r="K45" s="472">
        <v>45293.0</v>
      </c>
      <c r="L45" s="473">
        <f>(E77/(23114*'04-01-24'!$M45))*100</f>
        <v>81.72618927</v>
      </c>
      <c r="M45" s="473">
        <v>4.18</v>
      </c>
      <c r="N45" s="474">
        <v>78.5</v>
      </c>
    </row>
    <row r="46" ht="20.25" customHeight="1">
      <c r="C46" s="457" t="s">
        <v>228</v>
      </c>
      <c r="D46" s="478" t="s">
        <v>229</v>
      </c>
      <c r="E46" s="60"/>
      <c r="F46" s="458">
        <v>98.86</v>
      </c>
      <c r="G46" s="438">
        <v>100.0</v>
      </c>
      <c r="H46" s="459" t="s">
        <v>209</v>
      </c>
      <c r="I46" s="440">
        <v>80.38</v>
      </c>
      <c r="J46" s="422"/>
      <c r="K46" s="472">
        <v>45294.0</v>
      </c>
      <c r="L46" s="473">
        <f>(E78/(23114*'04-01-24'!$M46))*100</f>
        <v>77.4152893</v>
      </c>
      <c r="M46" s="474">
        <v>6.26</v>
      </c>
      <c r="N46" s="474">
        <v>78.5</v>
      </c>
    </row>
    <row r="47" ht="24.0" customHeight="1">
      <c r="C47" s="441"/>
      <c r="D47" s="436" t="s">
        <v>230</v>
      </c>
      <c r="E47" s="199"/>
      <c r="F47" s="446">
        <v>98.86</v>
      </c>
      <c r="G47" s="438">
        <v>100.0</v>
      </c>
      <c r="H47" s="443"/>
      <c r="I47" s="444">
        <v>81.07</v>
      </c>
      <c r="J47" s="422"/>
      <c r="K47" s="472">
        <v>45295.0</v>
      </c>
      <c r="L47" s="473">
        <f>(E79/(23114*'04-01-24'!$M47))*100</f>
        <v>77.28568227</v>
      </c>
      <c r="M47" s="473">
        <v>6.19</v>
      </c>
      <c r="N47" s="474">
        <v>78.5</v>
      </c>
    </row>
    <row r="48" ht="24.0" customHeight="1">
      <c r="C48" s="441"/>
      <c r="D48" s="436" t="s">
        <v>231</v>
      </c>
      <c r="E48" s="199"/>
      <c r="F48" s="442">
        <v>98.86</v>
      </c>
      <c r="G48" s="438">
        <v>100.0</v>
      </c>
      <c r="H48" s="443"/>
      <c r="I48" s="444">
        <v>79.21</v>
      </c>
      <c r="J48" s="422"/>
      <c r="K48" s="472">
        <v>45296.0</v>
      </c>
      <c r="L48" s="473"/>
      <c r="M48" s="473"/>
      <c r="N48" s="474"/>
    </row>
    <row r="49" ht="22.5" customHeight="1">
      <c r="C49" s="441"/>
      <c r="D49" s="460" t="s">
        <v>232</v>
      </c>
      <c r="E49" s="55"/>
      <c r="F49" s="479">
        <v>97.75</v>
      </c>
      <c r="G49" s="438">
        <v>100.0</v>
      </c>
      <c r="H49" s="451"/>
      <c r="I49" s="452">
        <v>81.15</v>
      </c>
      <c r="J49" s="422"/>
      <c r="K49" s="472">
        <v>45297.0</v>
      </c>
      <c r="L49" s="473"/>
      <c r="M49" s="473"/>
      <c r="N49" s="474"/>
    </row>
    <row r="50" ht="18.75" customHeight="1">
      <c r="C50" s="453"/>
      <c r="D50" s="475"/>
      <c r="E50" s="476"/>
      <c r="F50" s="480"/>
      <c r="G50" s="456"/>
      <c r="H50" s="433">
        <f>AVERAGE(G51:G54)</f>
        <v>100</v>
      </c>
      <c r="I50" s="466"/>
      <c r="J50" s="422"/>
      <c r="K50" s="472">
        <v>45298.0</v>
      </c>
      <c r="L50" s="473"/>
      <c r="M50" s="473"/>
      <c r="N50" s="474"/>
    </row>
    <row r="51" ht="23.25" customHeight="1">
      <c r="C51" s="481" t="s">
        <v>233</v>
      </c>
      <c r="D51" s="482" t="s">
        <v>234</v>
      </c>
      <c r="E51" s="199"/>
      <c r="F51" s="483">
        <v>98.86</v>
      </c>
      <c r="G51" s="438">
        <v>100.0</v>
      </c>
      <c r="H51" s="459" t="s">
        <v>209</v>
      </c>
      <c r="I51" s="440">
        <v>81.24</v>
      </c>
      <c r="J51" s="422"/>
      <c r="K51" s="472">
        <v>45299.0</v>
      </c>
      <c r="L51" s="473"/>
      <c r="M51" s="473"/>
      <c r="N51" s="474"/>
    </row>
    <row r="52" ht="25.5" customHeight="1">
      <c r="C52" s="441"/>
      <c r="D52" s="482" t="s">
        <v>235</v>
      </c>
      <c r="E52" s="199"/>
      <c r="F52" s="484">
        <v>98.86</v>
      </c>
      <c r="G52" s="438">
        <v>100.0</v>
      </c>
      <c r="H52" s="443"/>
      <c r="I52" s="444">
        <v>77.48</v>
      </c>
      <c r="J52" s="422"/>
      <c r="K52" s="472">
        <v>45300.0</v>
      </c>
      <c r="L52" s="473"/>
      <c r="M52" s="473"/>
      <c r="N52" s="474"/>
    </row>
    <row r="53" ht="23.25" customHeight="1">
      <c r="B53" s="485"/>
      <c r="C53" s="441"/>
      <c r="D53" s="482" t="s">
        <v>236</v>
      </c>
      <c r="E53" s="199"/>
      <c r="F53" s="486">
        <v>98.86</v>
      </c>
      <c r="G53" s="438">
        <v>100.0</v>
      </c>
      <c r="H53" s="443"/>
      <c r="I53" s="444">
        <v>81.37</v>
      </c>
      <c r="J53" s="422"/>
      <c r="K53" s="472">
        <v>45301.0</v>
      </c>
      <c r="L53" s="473"/>
      <c r="M53" s="473"/>
      <c r="N53" s="474"/>
    </row>
    <row r="54" ht="26.25" customHeight="1">
      <c r="C54" s="448"/>
      <c r="D54" s="482" t="s">
        <v>237</v>
      </c>
      <c r="E54" s="199"/>
      <c r="F54" s="487">
        <v>98.86</v>
      </c>
      <c r="G54" s="450">
        <v>100.0</v>
      </c>
      <c r="H54" s="451"/>
      <c r="I54" s="444">
        <v>77.04</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c r="J56" s="422"/>
      <c r="K56" s="472">
        <v>45304.0</v>
      </c>
      <c r="L56" s="473"/>
      <c r="M56" s="473"/>
      <c r="N56" s="474"/>
    </row>
    <row r="57" ht="20.25" customHeight="1">
      <c r="C57" s="441"/>
      <c r="D57" s="436" t="s">
        <v>240</v>
      </c>
      <c r="E57" s="199"/>
      <c r="F57" s="446">
        <v>97.87</v>
      </c>
      <c r="G57" s="438">
        <v>100.0</v>
      </c>
      <c r="H57" s="443"/>
      <c r="I57" s="444"/>
      <c r="J57" s="422"/>
      <c r="K57" s="472">
        <v>45305.0</v>
      </c>
      <c r="L57" s="473"/>
      <c r="M57" s="473"/>
      <c r="N57" s="474"/>
    </row>
    <row r="58" ht="20.25" customHeight="1">
      <c r="C58" s="441"/>
      <c r="D58" s="436" t="s">
        <v>241</v>
      </c>
      <c r="E58" s="199"/>
      <c r="F58" s="442">
        <v>97.87</v>
      </c>
      <c r="G58" s="438">
        <v>100.0</v>
      </c>
      <c r="H58" s="443"/>
      <c r="I58" s="444"/>
      <c r="J58" s="422"/>
      <c r="K58" s="472">
        <v>45306.0</v>
      </c>
      <c r="L58" s="473"/>
      <c r="M58" s="473"/>
      <c r="N58" s="474"/>
    </row>
    <row r="59" ht="23.25" customHeight="1">
      <c r="A59" s="491"/>
      <c r="C59" s="441"/>
      <c r="D59" s="436" t="s">
        <v>242</v>
      </c>
      <c r="E59" s="199"/>
      <c r="F59" s="492">
        <v>98.94</v>
      </c>
      <c r="G59" s="450">
        <v>100.0</v>
      </c>
      <c r="H59" s="451"/>
      <c r="I59" s="452"/>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78.13</v>
      </c>
      <c r="J61" s="422"/>
      <c r="K61" s="472">
        <v>45309.0</v>
      </c>
      <c r="L61" s="473"/>
      <c r="M61" s="473"/>
      <c r="N61" s="474"/>
    </row>
    <row r="62" ht="20.25" customHeight="1">
      <c r="C62" s="441"/>
      <c r="D62" s="436" t="s">
        <v>245</v>
      </c>
      <c r="E62" s="199"/>
      <c r="F62" s="442">
        <v>97.7</v>
      </c>
      <c r="G62" s="438">
        <v>100.0</v>
      </c>
      <c r="H62" s="443"/>
      <c r="I62" s="444">
        <v>80.99</v>
      </c>
      <c r="J62" s="422"/>
      <c r="K62" s="472">
        <v>45310.0</v>
      </c>
      <c r="L62" s="473"/>
      <c r="M62" s="473"/>
      <c r="N62" s="474"/>
    </row>
    <row r="63" ht="21.75" customHeight="1">
      <c r="C63" s="441"/>
      <c r="D63" s="436" t="s">
        <v>246</v>
      </c>
      <c r="E63" s="199"/>
      <c r="F63" s="446">
        <v>96.59</v>
      </c>
      <c r="G63" s="438">
        <v>100.0</v>
      </c>
      <c r="H63" s="443"/>
      <c r="I63" s="444">
        <v>78.81</v>
      </c>
      <c r="J63" s="422"/>
      <c r="K63" s="472">
        <v>45311.0</v>
      </c>
      <c r="L63" s="473"/>
      <c r="M63" s="473"/>
      <c r="N63" s="474"/>
      <c r="P63" s="194">
        <v>2.0</v>
      </c>
    </row>
    <row r="64" ht="21.0" customHeight="1">
      <c r="C64" s="441"/>
      <c r="D64" s="460" t="s">
        <v>247</v>
      </c>
      <c r="E64" s="55"/>
      <c r="F64" s="449">
        <v>96.59</v>
      </c>
      <c r="G64" s="450">
        <v>100.0</v>
      </c>
      <c r="H64" s="451"/>
      <c r="I64" s="452">
        <v>79.42</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83.62</v>
      </c>
      <c r="J66" s="422"/>
      <c r="K66" s="472">
        <v>45314.0</v>
      </c>
      <c r="L66" s="473"/>
      <c r="M66" s="473"/>
      <c r="N66" s="474"/>
      <c r="P66" s="496"/>
    </row>
    <row r="67" ht="24.75" customHeight="1">
      <c r="C67" s="441"/>
      <c r="D67" s="436" t="s">
        <v>250</v>
      </c>
      <c r="E67" s="199"/>
      <c r="F67" s="497">
        <v>96.55</v>
      </c>
      <c r="G67" s="438">
        <v>100.0</v>
      </c>
      <c r="H67" s="443"/>
      <c r="I67" s="444"/>
      <c r="J67" s="422"/>
      <c r="K67" s="472">
        <v>45315.0</v>
      </c>
      <c r="L67" s="473"/>
      <c r="M67" s="473"/>
      <c r="N67" s="474"/>
      <c r="O67" s="187"/>
    </row>
    <row r="68" ht="27.75" customHeight="1">
      <c r="C68" s="441"/>
      <c r="D68" s="436" t="s">
        <v>251</v>
      </c>
      <c r="E68" s="199"/>
      <c r="F68" s="442">
        <v>98.85</v>
      </c>
      <c r="G68" s="438">
        <v>100.0</v>
      </c>
      <c r="H68" s="443"/>
      <c r="I68" s="444">
        <v>80.59</v>
      </c>
      <c r="J68" s="422"/>
      <c r="K68" s="472">
        <v>45316.0</v>
      </c>
      <c r="L68" s="473"/>
      <c r="M68" s="473"/>
      <c r="N68" s="474"/>
    </row>
    <row r="69" ht="21.75" customHeight="1">
      <c r="C69" s="448"/>
      <c r="D69" s="436" t="s">
        <v>252</v>
      </c>
      <c r="E69" s="199"/>
      <c r="F69" s="479">
        <v>98.85</v>
      </c>
      <c r="G69" s="498">
        <v>100.0</v>
      </c>
      <c r="H69" s="499"/>
      <c r="I69" s="500">
        <v>81.67</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79.76</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c r="D80" s="529"/>
      <c r="E80" s="530"/>
      <c r="G80" s="526"/>
      <c r="H80" s="531"/>
      <c r="I80" s="528"/>
    </row>
    <row r="81" ht="15.75" customHeight="1">
      <c r="B81" s="518">
        <v>45297.0</v>
      </c>
      <c r="C81" s="524"/>
      <c r="D81" s="524"/>
      <c r="E81" s="532"/>
      <c r="G81" s="526"/>
      <c r="H81" s="531"/>
      <c r="I81" s="528"/>
    </row>
    <row r="82" ht="15.75" customHeight="1">
      <c r="B82" s="518">
        <v>45298.0</v>
      </c>
      <c r="C82" s="529"/>
      <c r="D82" s="529"/>
      <c r="E82" s="530"/>
      <c r="G82" s="526"/>
      <c r="H82" s="531"/>
      <c r="I82" s="528"/>
      <c r="K82" s="533"/>
    </row>
    <row r="83" ht="15.75" customHeight="1">
      <c r="B83" s="518">
        <v>45299.0</v>
      </c>
      <c r="C83" s="524"/>
      <c r="D83" s="524"/>
      <c r="E83" s="534"/>
      <c r="G83" s="526"/>
      <c r="H83" s="531"/>
      <c r="I83" s="528"/>
    </row>
    <row r="84" ht="15.75" customHeight="1">
      <c r="B84" s="518">
        <v>45300.0</v>
      </c>
      <c r="C84" s="529"/>
      <c r="D84" s="529"/>
      <c r="E84" s="530"/>
      <c r="G84" s="526"/>
      <c r="H84" s="531"/>
      <c r="I84" s="528"/>
    </row>
    <row r="85" ht="15.75" customHeight="1">
      <c r="B85" s="518">
        <v>45301.0</v>
      </c>
      <c r="C85" s="524"/>
      <c r="D85" s="524"/>
      <c r="E85" s="535"/>
      <c r="G85" s="526"/>
      <c r="H85" s="536"/>
      <c r="I85" s="528"/>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230.8325</v>
      </c>
      <c r="D107" s="544">
        <f t="shared" si="1"/>
        <v>5.5775</v>
      </c>
      <c r="E107" s="545">
        <f>SUM(E76:E105)</f>
        <v>401215</v>
      </c>
      <c r="F107" s="546"/>
      <c r="G107" s="544">
        <f t="shared" ref="G107:I107" si="2">SUM(G76:G106)</f>
        <v>248.747</v>
      </c>
      <c r="H107" s="544">
        <f t="shared" si="2"/>
        <v>523.876</v>
      </c>
      <c r="I107" s="544">
        <f t="shared" si="2"/>
        <v>26382.37</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302</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c r="F116" s="573"/>
      <c r="G116" s="562"/>
      <c r="H116" s="577"/>
    </row>
    <row r="117" ht="15.75" customHeight="1">
      <c r="A117" s="518">
        <v>44932.0</v>
      </c>
      <c r="B117" s="564">
        <v>4.731</v>
      </c>
      <c r="C117" s="565">
        <v>62.11</v>
      </c>
      <c r="D117" s="575">
        <v>67629.0</v>
      </c>
      <c r="E117" s="567"/>
      <c r="F117" s="573"/>
      <c r="G117" s="567"/>
      <c r="H117" s="569"/>
    </row>
    <row r="118" ht="24.0" customHeight="1">
      <c r="A118" s="518">
        <v>44933.0</v>
      </c>
      <c r="B118" s="570">
        <v>1.758</v>
      </c>
      <c r="C118" s="571">
        <v>65.951</v>
      </c>
      <c r="D118" s="572">
        <v>26514.0</v>
      </c>
      <c r="E118" s="560"/>
      <c r="F118" s="573"/>
      <c r="G118" s="562"/>
      <c r="H118" s="577"/>
      <c r="O118" s="166"/>
    </row>
    <row r="119" ht="26.25" customHeight="1">
      <c r="A119" s="518">
        <v>44934.0</v>
      </c>
      <c r="B119" s="564">
        <v>1.561</v>
      </c>
      <c r="C119" s="565">
        <v>65.697</v>
      </c>
      <c r="D119" s="578">
        <v>23556.0</v>
      </c>
      <c r="E119" s="567"/>
      <c r="F119" s="573"/>
      <c r="G119" s="567"/>
      <c r="H119" s="569"/>
      <c r="J119" s="166"/>
    </row>
    <row r="120" ht="23.25" customHeight="1">
      <c r="A120" s="518">
        <v>44935.0</v>
      </c>
      <c r="B120" s="570">
        <v>1.012</v>
      </c>
      <c r="C120" s="571">
        <v>71.795</v>
      </c>
      <c r="D120" s="579">
        <v>16512.0</v>
      </c>
      <c r="E120" s="560"/>
      <c r="F120" s="573"/>
      <c r="G120" s="562"/>
      <c r="H120" s="577"/>
    </row>
    <row r="121" ht="15.75" customHeight="1">
      <c r="A121" s="518">
        <v>44936.0</v>
      </c>
      <c r="B121" s="564">
        <v>3.275</v>
      </c>
      <c r="C121" s="565">
        <v>69.03</v>
      </c>
      <c r="D121" s="580">
        <v>51999.0</v>
      </c>
      <c r="E121" s="567"/>
      <c r="F121" s="573"/>
      <c r="G121" s="567"/>
      <c r="H121" s="569"/>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6.26</v>
      </c>
      <c r="F143" s="598"/>
      <c r="G143" s="597">
        <f>AVERAGE(G112:G141)</f>
        <v>78.4325</v>
      </c>
      <c r="H143" s="599">
        <f>SUM(H112:H141)</f>
        <v>401215</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303</v>
      </c>
      <c r="H11" s="65"/>
      <c r="I11" s="66"/>
      <c r="K11" s="194" t="s">
        <v>181</v>
      </c>
      <c r="S11" s="381" t="s">
        <v>182</v>
      </c>
      <c r="T11" s="198"/>
      <c r="U11" s="199"/>
      <c r="V11" s="375">
        <v>0.0</v>
      </c>
      <c r="W11" s="187"/>
      <c r="X11" s="305"/>
    </row>
    <row r="12" ht="30.0" customHeight="1">
      <c r="B12" s="382">
        <v>0.3333333333333333</v>
      </c>
      <c r="C12" s="377">
        <v>37.04</v>
      </c>
      <c r="D12" s="378">
        <v>155.6</v>
      </c>
      <c r="E12" s="377">
        <v>199.0</v>
      </c>
      <c r="G12" s="75"/>
      <c r="I12" s="76"/>
      <c r="S12" s="383" t="s">
        <v>183</v>
      </c>
      <c r="T12" s="199"/>
      <c r="U12" s="384"/>
      <c r="V12" s="385">
        <v>1.0</v>
      </c>
      <c r="W12" s="187"/>
      <c r="X12" s="305"/>
      <c r="Y12" s="386"/>
    </row>
    <row r="13" ht="30.0" customHeight="1">
      <c r="B13" s="382">
        <v>0.375</v>
      </c>
      <c r="C13" s="387">
        <v>256.06</v>
      </c>
      <c r="D13" s="388">
        <v>2989.59</v>
      </c>
      <c r="E13" s="377">
        <v>3010.0</v>
      </c>
      <c r="G13" s="67"/>
      <c r="H13" s="68"/>
      <c r="I13" s="69"/>
      <c r="S13" s="389" t="s">
        <v>184</v>
      </c>
      <c r="T13" s="373"/>
      <c r="U13" s="390" t="s">
        <v>185</v>
      </c>
      <c r="V13" s="391">
        <v>0.3159722222222222</v>
      </c>
      <c r="X13" s="362"/>
      <c r="Y13" s="386"/>
    </row>
    <row r="14" ht="30.0" customHeight="1">
      <c r="B14" s="382">
        <v>0.4166666666666667</v>
      </c>
      <c r="C14" s="377">
        <v>557.84</v>
      </c>
      <c r="D14" s="378">
        <v>8494.04</v>
      </c>
      <c r="E14" s="377">
        <v>8513.0</v>
      </c>
      <c r="G14" s="380" t="s">
        <v>304</v>
      </c>
      <c r="H14" s="65"/>
      <c r="I14" s="66"/>
      <c r="S14" s="389" t="s">
        <v>187</v>
      </c>
      <c r="T14" s="392"/>
      <c r="U14" s="393" t="s">
        <v>185</v>
      </c>
      <c r="V14" s="391">
        <v>0.7708333333333334</v>
      </c>
      <c r="X14" s="362"/>
      <c r="Y14" s="386"/>
    </row>
    <row r="15" ht="30.0" customHeight="1">
      <c r="B15" s="382">
        <v>0.4583333333333333</v>
      </c>
      <c r="C15" s="377">
        <v>680.28</v>
      </c>
      <c r="D15" s="378">
        <v>11217.79</v>
      </c>
      <c r="E15" s="387">
        <v>11237.0</v>
      </c>
      <c r="G15" s="75"/>
      <c r="I15" s="76"/>
      <c r="S15" s="389" t="s">
        <v>188</v>
      </c>
      <c r="T15" s="392"/>
      <c r="U15" s="390" t="s">
        <v>185</v>
      </c>
      <c r="V15" s="391">
        <f>V14-V13</f>
        <v>0.4548611111</v>
      </c>
      <c r="W15" s="187"/>
      <c r="Y15" s="386"/>
    </row>
    <row r="16" ht="30.0" customHeight="1">
      <c r="B16" s="382">
        <v>0.5</v>
      </c>
      <c r="C16" s="387">
        <v>817.6</v>
      </c>
      <c r="D16" s="388">
        <v>14237.83</v>
      </c>
      <c r="E16" s="377">
        <v>14261.0</v>
      </c>
      <c r="G16" s="67"/>
      <c r="H16" s="68"/>
      <c r="I16" s="69"/>
      <c r="K16" s="194" t="s">
        <v>189</v>
      </c>
      <c r="S16" s="389" t="s">
        <v>190</v>
      </c>
      <c r="T16" s="373"/>
      <c r="U16" s="390" t="s">
        <v>185</v>
      </c>
      <c r="V16" s="391">
        <v>0.0</v>
      </c>
      <c r="X16" s="362"/>
      <c r="Y16" s="362"/>
    </row>
    <row r="17" ht="30.75" customHeight="1">
      <c r="B17" s="382">
        <v>0.5416666666666666</v>
      </c>
      <c r="C17" s="377">
        <v>827.25</v>
      </c>
      <c r="D17" s="378">
        <v>14904.08</v>
      </c>
      <c r="E17" s="377">
        <v>14919.0</v>
      </c>
      <c r="G17" s="394" t="s">
        <v>305</v>
      </c>
      <c r="H17" s="65"/>
      <c r="I17" s="66"/>
      <c r="S17" s="395" t="s">
        <v>306</v>
      </c>
      <c r="T17" s="396"/>
      <c r="U17" s="395"/>
      <c r="V17" s="397">
        <v>1.31883825E8</v>
      </c>
      <c r="W17" s="386"/>
      <c r="X17" s="362"/>
      <c r="Y17" s="386"/>
    </row>
    <row r="18" ht="30.0" customHeight="1">
      <c r="B18" s="382">
        <v>0.5833333333333334</v>
      </c>
      <c r="C18" s="377">
        <v>758.22</v>
      </c>
      <c r="D18" s="378">
        <v>13851.04</v>
      </c>
      <c r="E18" s="377">
        <v>13874.0</v>
      </c>
      <c r="G18" s="75"/>
      <c r="I18" s="76"/>
      <c r="S18" s="395" t="s">
        <v>307</v>
      </c>
      <c r="T18" s="396"/>
      <c r="U18" s="395"/>
      <c r="V18" s="397">
        <f>E26+V17</f>
        <v>131984769</v>
      </c>
    </row>
    <row r="19" ht="30.75" customHeight="1">
      <c r="B19" s="382">
        <v>0.625</v>
      </c>
      <c r="C19" s="377">
        <v>746.83</v>
      </c>
      <c r="D19" s="378">
        <v>13829.06</v>
      </c>
      <c r="E19" s="387">
        <v>13844.0</v>
      </c>
      <c r="G19" s="67"/>
      <c r="H19" s="68"/>
      <c r="I19" s="69"/>
      <c r="S19" s="398" t="s">
        <v>194</v>
      </c>
      <c r="T19" s="198"/>
      <c r="U19" s="399"/>
      <c r="V19" s="400">
        <f>E26</f>
        <v>100944</v>
      </c>
    </row>
    <row r="20" ht="29.25" customHeight="1">
      <c r="B20" s="382">
        <v>0.6666666666666666</v>
      </c>
      <c r="C20" s="387">
        <v>479.95</v>
      </c>
      <c r="D20" s="388">
        <v>9672.08</v>
      </c>
      <c r="E20" s="387">
        <v>9698.0</v>
      </c>
      <c r="G20" s="394" t="s">
        <v>308</v>
      </c>
      <c r="H20" s="65"/>
      <c r="I20" s="66"/>
      <c r="V20" s="165"/>
      <c r="W20" s="187"/>
    </row>
    <row r="21" ht="33.0" customHeight="1">
      <c r="B21" s="382">
        <v>0.7083333333333334</v>
      </c>
      <c r="C21" s="387">
        <v>332.07</v>
      </c>
      <c r="D21" s="388">
        <v>7322.92</v>
      </c>
      <c r="E21" s="377">
        <v>7344.0</v>
      </c>
      <c r="G21" s="75"/>
      <c r="I21" s="76"/>
      <c r="Y21" s="386"/>
    </row>
    <row r="22" ht="29.25" customHeight="1">
      <c r="B22" s="382">
        <v>0.75</v>
      </c>
      <c r="C22" s="377">
        <v>166.34</v>
      </c>
      <c r="D22" s="378">
        <v>3901.68</v>
      </c>
      <c r="E22" s="377">
        <v>3926.0</v>
      </c>
      <c r="G22" s="67"/>
      <c r="H22" s="68"/>
      <c r="I22" s="69"/>
      <c r="K22" s="401"/>
      <c r="L22" s="402"/>
      <c r="M22" s="402"/>
      <c r="U22" s="403" t="s">
        <v>196</v>
      </c>
    </row>
    <row r="23" ht="29.25" customHeight="1">
      <c r="B23" s="404">
        <v>0.7916666666666666</v>
      </c>
      <c r="C23" s="377">
        <v>9.74</v>
      </c>
      <c r="D23" s="378">
        <v>64.71</v>
      </c>
      <c r="E23" s="387">
        <v>119.0</v>
      </c>
      <c r="G23" s="405" t="s">
        <v>309</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100944</v>
      </c>
      <c r="G26" s="414"/>
      <c r="H26" s="65"/>
      <c r="I26" s="415"/>
      <c r="T26" s="407"/>
      <c r="U26" s="407"/>
    </row>
    <row r="27" ht="36.0" customHeight="1">
      <c r="A27" s="194" t="s">
        <v>199</v>
      </c>
      <c r="B27" s="416">
        <v>0.5694444444444444</v>
      </c>
      <c r="C27" s="417">
        <v>992.91</v>
      </c>
      <c r="D27" s="417">
        <v>17887.74</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78.67</v>
      </c>
      <c r="J31" s="422"/>
      <c r="T31" s="62"/>
    </row>
    <row r="32" ht="22.5" customHeight="1">
      <c r="B32" s="165"/>
      <c r="C32" s="441"/>
      <c r="D32" s="436" t="s">
        <v>210</v>
      </c>
      <c r="E32" s="199"/>
      <c r="F32" s="442">
        <v>97.87</v>
      </c>
      <c r="G32" s="438">
        <v>100.0</v>
      </c>
      <c r="H32" s="443"/>
      <c r="I32" s="444">
        <v>78.7</v>
      </c>
      <c r="J32" s="422"/>
    </row>
    <row r="33" ht="24.75" customHeight="1">
      <c r="B33" s="445"/>
      <c r="C33" s="441"/>
      <c r="D33" s="436" t="s">
        <v>211</v>
      </c>
      <c r="E33" s="199"/>
      <c r="F33" s="446">
        <v>97.87</v>
      </c>
      <c r="G33" s="438">
        <v>100.0</v>
      </c>
      <c r="H33" s="443"/>
      <c r="I33" s="444">
        <v>78.8</v>
      </c>
      <c r="J33" s="422"/>
    </row>
    <row r="34" ht="26.25" customHeight="1">
      <c r="A34" s="447"/>
      <c r="C34" s="448"/>
      <c r="D34" s="436" t="s">
        <v>212</v>
      </c>
      <c r="E34" s="199"/>
      <c r="F34" s="449">
        <v>98.94</v>
      </c>
      <c r="G34" s="450">
        <v>100.0</v>
      </c>
      <c r="H34" s="451"/>
      <c r="I34" s="452">
        <v>75.13</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79.41</v>
      </c>
      <c r="J36" s="422"/>
    </row>
    <row r="37" ht="19.5" customHeight="1">
      <c r="A37" s="305"/>
      <c r="C37" s="441"/>
      <c r="D37" s="436" t="s">
        <v>215</v>
      </c>
      <c r="E37" s="199"/>
      <c r="F37" s="446">
        <v>97.87</v>
      </c>
      <c r="G37" s="438">
        <v>100.0</v>
      </c>
      <c r="H37" s="443"/>
      <c r="I37" s="444">
        <v>80.34</v>
      </c>
      <c r="J37" s="422"/>
    </row>
    <row r="38" ht="21.75" customHeight="1">
      <c r="C38" s="441"/>
      <c r="D38" s="436" t="s">
        <v>216</v>
      </c>
      <c r="E38" s="199"/>
      <c r="F38" s="442">
        <v>97.87</v>
      </c>
      <c r="G38" s="438">
        <v>100.0</v>
      </c>
      <c r="H38" s="443"/>
      <c r="I38" s="444">
        <v>79.6</v>
      </c>
      <c r="J38" s="422"/>
    </row>
    <row r="39" ht="22.5" customHeight="1">
      <c r="C39" s="441"/>
      <c r="D39" s="460" t="s">
        <v>217</v>
      </c>
      <c r="E39" s="55"/>
      <c r="F39" s="461">
        <v>98.94</v>
      </c>
      <c r="G39" s="438">
        <v>100.0</v>
      </c>
      <c r="H39" s="451"/>
      <c r="I39" s="452">
        <v>80.33</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81.26</v>
      </c>
      <c r="J41" s="422"/>
      <c r="O41" s="187"/>
    </row>
    <row r="42" ht="24.75" customHeight="1">
      <c r="C42" s="441"/>
      <c r="D42" s="436" t="s">
        <v>220</v>
      </c>
      <c r="E42" s="199"/>
      <c r="F42" s="442">
        <v>91.57</v>
      </c>
      <c r="G42" s="438">
        <v>100.0</v>
      </c>
      <c r="H42" s="443"/>
      <c r="I42" s="444">
        <v>79.63</v>
      </c>
      <c r="J42" s="422"/>
      <c r="K42" s="467" t="s">
        <v>33</v>
      </c>
      <c r="L42" s="468" t="s">
        <v>221</v>
      </c>
      <c r="M42" s="468" t="s">
        <v>222</v>
      </c>
      <c r="N42" s="469" t="s">
        <v>223</v>
      </c>
    </row>
    <row r="43" ht="21.0" customHeight="1">
      <c r="C43" s="441"/>
      <c r="D43" s="436" t="s">
        <v>224</v>
      </c>
      <c r="E43" s="199"/>
      <c r="F43" s="446">
        <v>98.8</v>
      </c>
      <c r="G43" s="438">
        <v>100.0</v>
      </c>
      <c r="H43" s="443"/>
      <c r="I43" s="444">
        <v>80.89</v>
      </c>
      <c r="J43" s="422"/>
      <c r="K43" s="470">
        <v>45292.0</v>
      </c>
      <c r="L43" s="471" t="s">
        <v>225</v>
      </c>
      <c r="M43" s="471" t="s">
        <v>222</v>
      </c>
      <c r="N43" s="471" t="s">
        <v>226</v>
      </c>
      <c r="Q43" s="187"/>
    </row>
    <row r="44" ht="21.75" customHeight="1">
      <c r="B44" s="445"/>
      <c r="C44" s="441"/>
      <c r="D44" s="460" t="s">
        <v>227</v>
      </c>
      <c r="E44" s="55"/>
      <c r="F44" s="449">
        <v>100.0</v>
      </c>
      <c r="G44" s="438">
        <v>100.0</v>
      </c>
      <c r="H44" s="451"/>
      <c r="I44" s="452">
        <v>78.86</v>
      </c>
      <c r="J44" s="422"/>
      <c r="K44" s="472">
        <v>45292.0</v>
      </c>
      <c r="L44" s="473">
        <f>(E76/(23114*'05-01-24'!$M44))*100</f>
        <v>75.91125188</v>
      </c>
      <c r="M44" s="473">
        <v>5.68</v>
      </c>
      <c r="N44" s="474">
        <v>78.5</v>
      </c>
    </row>
    <row r="45" ht="24.0" customHeight="1">
      <c r="C45" s="453"/>
      <c r="D45" s="475"/>
      <c r="E45" s="476"/>
      <c r="F45" s="477"/>
      <c r="G45" s="456"/>
      <c r="H45" s="433">
        <f>AVERAGE(G46:G49)</f>
        <v>100</v>
      </c>
      <c r="I45" s="466"/>
      <c r="J45" s="422"/>
      <c r="K45" s="472">
        <v>45293.0</v>
      </c>
      <c r="L45" s="473">
        <f>(E77/(23114*'05-01-24'!$M45))*100</f>
        <v>81.72618927</v>
      </c>
      <c r="M45" s="473">
        <v>4.18</v>
      </c>
      <c r="N45" s="474">
        <v>78.5</v>
      </c>
    </row>
    <row r="46" ht="20.25" customHeight="1">
      <c r="C46" s="457" t="s">
        <v>228</v>
      </c>
      <c r="D46" s="478" t="s">
        <v>229</v>
      </c>
      <c r="E46" s="60"/>
      <c r="F46" s="458">
        <v>98.86</v>
      </c>
      <c r="G46" s="438">
        <v>100.0</v>
      </c>
      <c r="H46" s="459" t="s">
        <v>209</v>
      </c>
      <c r="I46" s="440">
        <v>79.78</v>
      </c>
      <c r="J46" s="422"/>
      <c r="K46" s="472">
        <v>45294.0</v>
      </c>
      <c r="L46" s="473">
        <f>(E78/(23114*'05-01-24'!$M46))*100</f>
        <v>77.4152893</v>
      </c>
      <c r="M46" s="474">
        <v>6.26</v>
      </c>
      <c r="N46" s="474">
        <v>78.5</v>
      </c>
    </row>
    <row r="47" ht="24.0" customHeight="1">
      <c r="C47" s="441"/>
      <c r="D47" s="436" t="s">
        <v>230</v>
      </c>
      <c r="E47" s="199"/>
      <c r="F47" s="446">
        <v>98.86</v>
      </c>
      <c r="G47" s="438">
        <v>100.0</v>
      </c>
      <c r="H47" s="443"/>
      <c r="I47" s="444">
        <v>80.53</v>
      </c>
      <c r="J47" s="422"/>
      <c r="K47" s="472">
        <v>45295.0</v>
      </c>
      <c r="L47" s="473">
        <f>(E79/(23114*'05-01-24'!$M47))*100</f>
        <v>77.28568227</v>
      </c>
      <c r="M47" s="473">
        <v>6.19</v>
      </c>
      <c r="N47" s="474">
        <v>78.5</v>
      </c>
    </row>
    <row r="48" ht="24.0" customHeight="1">
      <c r="C48" s="441"/>
      <c r="D48" s="436" t="s">
        <v>231</v>
      </c>
      <c r="E48" s="199"/>
      <c r="F48" s="442">
        <v>98.86</v>
      </c>
      <c r="G48" s="438">
        <v>100.0</v>
      </c>
      <c r="H48" s="443"/>
      <c r="I48" s="444">
        <v>78.57</v>
      </c>
      <c r="J48" s="422"/>
      <c r="K48" s="472">
        <v>45296.0</v>
      </c>
      <c r="L48" s="473">
        <f>(E80/(23114*'05-01-24'!$M48))*100</f>
        <v>77.02333912</v>
      </c>
      <c r="M48" s="473">
        <v>5.67</v>
      </c>
      <c r="N48" s="474">
        <v>78.5</v>
      </c>
    </row>
    <row r="49" ht="22.5" customHeight="1">
      <c r="C49" s="441"/>
      <c r="D49" s="460" t="s">
        <v>232</v>
      </c>
      <c r="E49" s="55"/>
      <c r="F49" s="479">
        <v>97.75</v>
      </c>
      <c r="G49" s="438">
        <v>100.0</v>
      </c>
      <c r="H49" s="451"/>
      <c r="I49" s="452">
        <v>80.57</v>
      </c>
      <c r="J49" s="422"/>
      <c r="K49" s="472">
        <v>45297.0</v>
      </c>
      <c r="L49" s="473"/>
      <c r="M49" s="473"/>
      <c r="N49" s="474"/>
    </row>
    <row r="50" ht="18.75" customHeight="1">
      <c r="C50" s="453"/>
      <c r="D50" s="475"/>
      <c r="E50" s="476"/>
      <c r="F50" s="480"/>
      <c r="G50" s="456"/>
      <c r="H50" s="433">
        <f>AVERAGE(G51:G54)</f>
        <v>100</v>
      </c>
      <c r="I50" s="466"/>
      <c r="J50" s="422"/>
      <c r="K50" s="472">
        <v>45298.0</v>
      </c>
      <c r="L50" s="473"/>
      <c r="M50" s="473"/>
      <c r="N50" s="474"/>
    </row>
    <row r="51" ht="23.25" customHeight="1">
      <c r="C51" s="481" t="s">
        <v>233</v>
      </c>
      <c r="D51" s="482" t="s">
        <v>234</v>
      </c>
      <c r="E51" s="199"/>
      <c r="F51" s="483">
        <v>98.86</v>
      </c>
      <c r="G51" s="438">
        <v>100.0</v>
      </c>
      <c r="H51" s="459" t="s">
        <v>209</v>
      </c>
      <c r="I51" s="440">
        <v>81.27</v>
      </c>
      <c r="J51" s="422"/>
      <c r="K51" s="472">
        <v>45299.0</v>
      </c>
      <c r="L51" s="473"/>
      <c r="M51" s="473"/>
      <c r="N51" s="474"/>
    </row>
    <row r="52" ht="25.5" customHeight="1">
      <c r="C52" s="441"/>
      <c r="D52" s="482" t="s">
        <v>235</v>
      </c>
      <c r="E52" s="199"/>
      <c r="F52" s="484">
        <v>98.86</v>
      </c>
      <c r="G52" s="438">
        <v>100.0</v>
      </c>
      <c r="H52" s="443"/>
      <c r="I52" s="444">
        <v>79.64</v>
      </c>
      <c r="J52" s="422"/>
      <c r="K52" s="472">
        <v>45300.0</v>
      </c>
      <c r="L52" s="473"/>
      <c r="M52" s="473"/>
      <c r="N52" s="474"/>
    </row>
    <row r="53" ht="23.25" customHeight="1">
      <c r="B53" s="485"/>
      <c r="C53" s="441"/>
      <c r="D53" s="482" t="s">
        <v>236</v>
      </c>
      <c r="E53" s="199"/>
      <c r="F53" s="486">
        <v>98.86</v>
      </c>
      <c r="G53" s="438">
        <v>100.0</v>
      </c>
      <c r="H53" s="443"/>
      <c r="I53" s="444">
        <v>81.22</v>
      </c>
      <c r="J53" s="422"/>
      <c r="K53" s="472">
        <v>45301.0</v>
      </c>
      <c r="L53" s="473"/>
      <c r="M53" s="473"/>
      <c r="N53" s="474"/>
    </row>
    <row r="54" ht="26.25" customHeight="1">
      <c r="C54" s="448"/>
      <c r="D54" s="482" t="s">
        <v>237</v>
      </c>
      <c r="E54" s="199"/>
      <c r="F54" s="487">
        <v>98.86</v>
      </c>
      <c r="G54" s="450">
        <v>100.0</v>
      </c>
      <c r="H54" s="451"/>
      <c r="I54" s="444">
        <v>79.19</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c r="J56" s="422"/>
      <c r="K56" s="472">
        <v>45304.0</v>
      </c>
      <c r="L56" s="473"/>
      <c r="M56" s="473"/>
      <c r="N56" s="474"/>
    </row>
    <row r="57" ht="20.25" customHeight="1">
      <c r="C57" s="441"/>
      <c r="D57" s="436" t="s">
        <v>240</v>
      </c>
      <c r="E57" s="199"/>
      <c r="F57" s="446">
        <v>97.87</v>
      </c>
      <c r="G57" s="438">
        <v>100.0</v>
      </c>
      <c r="H57" s="443"/>
      <c r="I57" s="444"/>
      <c r="J57" s="422"/>
      <c r="K57" s="472">
        <v>45305.0</v>
      </c>
      <c r="L57" s="473"/>
      <c r="M57" s="473"/>
      <c r="N57" s="474"/>
    </row>
    <row r="58" ht="20.25" customHeight="1">
      <c r="C58" s="441"/>
      <c r="D58" s="436" t="s">
        <v>241</v>
      </c>
      <c r="E58" s="199"/>
      <c r="F58" s="442">
        <v>97.87</v>
      </c>
      <c r="G58" s="438">
        <v>100.0</v>
      </c>
      <c r="H58" s="443"/>
      <c r="I58" s="444"/>
      <c r="J58" s="422"/>
      <c r="K58" s="472">
        <v>45306.0</v>
      </c>
      <c r="L58" s="473"/>
      <c r="M58" s="473"/>
      <c r="N58" s="474"/>
    </row>
    <row r="59" ht="23.25" customHeight="1">
      <c r="A59" s="491"/>
      <c r="C59" s="441"/>
      <c r="D59" s="436" t="s">
        <v>242</v>
      </c>
      <c r="E59" s="199"/>
      <c r="F59" s="492">
        <v>98.94</v>
      </c>
      <c r="G59" s="450">
        <v>100.0</v>
      </c>
      <c r="H59" s="451"/>
      <c r="I59" s="452"/>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77.47</v>
      </c>
      <c r="J61" s="422"/>
      <c r="K61" s="472">
        <v>45309.0</v>
      </c>
      <c r="L61" s="473"/>
      <c r="M61" s="473"/>
      <c r="N61" s="474"/>
    </row>
    <row r="62" ht="20.25" customHeight="1">
      <c r="C62" s="441"/>
      <c r="D62" s="436" t="s">
        <v>245</v>
      </c>
      <c r="E62" s="199"/>
      <c r="F62" s="442">
        <v>97.7</v>
      </c>
      <c r="G62" s="438">
        <v>100.0</v>
      </c>
      <c r="H62" s="443"/>
      <c r="I62" s="444">
        <v>80.32</v>
      </c>
      <c r="J62" s="422"/>
      <c r="K62" s="472">
        <v>45310.0</v>
      </c>
      <c r="L62" s="473"/>
      <c r="M62" s="473"/>
      <c r="N62" s="474"/>
    </row>
    <row r="63" ht="21.75" customHeight="1">
      <c r="C63" s="441"/>
      <c r="D63" s="436" t="s">
        <v>246</v>
      </c>
      <c r="E63" s="199"/>
      <c r="F63" s="446">
        <v>96.59</v>
      </c>
      <c r="G63" s="438">
        <v>100.0</v>
      </c>
      <c r="H63" s="443"/>
      <c r="I63" s="444">
        <v>78.1</v>
      </c>
      <c r="J63" s="422"/>
      <c r="K63" s="472">
        <v>45311.0</v>
      </c>
      <c r="L63" s="473"/>
      <c r="M63" s="473"/>
      <c r="N63" s="474"/>
      <c r="P63" s="194">
        <v>2.0</v>
      </c>
    </row>
    <row r="64" ht="21.0" customHeight="1">
      <c r="C64" s="441"/>
      <c r="D64" s="460" t="s">
        <v>247</v>
      </c>
      <c r="E64" s="55"/>
      <c r="F64" s="449">
        <v>96.59</v>
      </c>
      <c r="G64" s="450">
        <v>100.0</v>
      </c>
      <c r="H64" s="451"/>
      <c r="I64" s="452">
        <v>78.7</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82.95</v>
      </c>
      <c r="J66" s="422"/>
      <c r="K66" s="472">
        <v>45314.0</v>
      </c>
      <c r="L66" s="473"/>
      <c r="M66" s="473"/>
      <c r="N66" s="474"/>
      <c r="P66" s="496"/>
    </row>
    <row r="67" ht="24.75" customHeight="1">
      <c r="C67" s="441"/>
      <c r="D67" s="436" t="s">
        <v>250</v>
      </c>
      <c r="E67" s="199"/>
      <c r="F67" s="497">
        <v>96.55</v>
      </c>
      <c r="G67" s="438">
        <v>100.0</v>
      </c>
      <c r="H67" s="443"/>
      <c r="I67" s="444">
        <v>44.65</v>
      </c>
      <c r="J67" s="422"/>
      <c r="K67" s="472">
        <v>45315.0</v>
      </c>
      <c r="L67" s="473"/>
      <c r="M67" s="473"/>
      <c r="N67" s="474"/>
      <c r="O67" s="187"/>
    </row>
    <row r="68" ht="27.75" customHeight="1">
      <c r="C68" s="441"/>
      <c r="D68" s="436" t="s">
        <v>251</v>
      </c>
      <c r="E68" s="199"/>
      <c r="F68" s="442">
        <v>98.85</v>
      </c>
      <c r="G68" s="438">
        <v>100.0</v>
      </c>
      <c r="H68" s="443"/>
      <c r="I68" s="444">
        <v>79.94</v>
      </c>
      <c r="J68" s="422"/>
      <c r="K68" s="472">
        <v>45316.0</v>
      </c>
      <c r="L68" s="473"/>
      <c r="M68" s="473"/>
      <c r="N68" s="474"/>
    </row>
    <row r="69" ht="21.75" customHeight="1">
      <c r="C69" s="448"/>
      <c r="D69" s="436" t="s">
        <v>252</v>
      </c>
      <c r="E69" s="199"/>
      <c r="F69" s="479">
        <v>98.85</v>
      </c>
      <c r="G69" s="498">
        <v>100.0</v>
      </c>
      <c r="H69" s="499"/>
      <c r="I69" s="500">
        <v>81.0</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78.41142857</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c r="H80" s="531"/>
      <c r="I80" s="528"/>
    </row>
    <row r="81" ht="15.75" customHeight="1">
      <c r="B81" s="518">
        <v>45297.0</v>
      </c>
      <c r="C81" s="524"/>
      <c r="D81" s="524"/>
      <c r="E81" s="532"/>
      <c r="G81" s="526"/>
      <c r="H81" s="531"/>
      <c r="I81" s="528"/>
    </row>
    <row r="82" ht="15.75" customHeight="1">
      <c r="B82" s="518">
        <v>45298.0</v>
      </c>
      <c r="C82" s="529"/>
      <c r="D82" s="529"/>
      <c r="E82" s="530"/>
      <c r="G82" s="526"/>
      <c r="H82" s="531"/>
      <c r="I82" s="528"/>
      <c r="K82" s="533"/>
    </row>
    <row r="83" ht="15.75" customHeight="1">
      <c r="B83" s="518">
        <v>45299.0</v>
      </c>
      <c r="C83" s="524"/>
      <c r="D83" s="524"/>
      <c r="E83" s="534"/>
      <c r="G83" s="526"/>
      <c r="H83" s="531"/>
      <c r="I83" s="528"/>
    </row>
    <row r="84" ht="15.75" customHeight="1">
      <c r="B84" s="518">
        <v>45300.0</v>
      </c>
      <c r="C84" s="529"/>
      <c r="D84" s="529"/>
      <c r="E84" s="530"/>
      <c r="G84" s="526"/>
      <c r="H84" s="531"/>
      <c r="I84" s="528"/>
    </row>
    <row r="85" ht="15.75" customHeight="1">
      <c r="B85" s="518">
        <v>45301.0</v>
      </c>
      <c r="C85" s="524"/>
      <c r="D85" s="524"/>
      <c r="E85" s="535"/>
      <c r="G85" s="526"/>
      <c r="H85" s="536"/>
      <c r="I85" s="528"/>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231.612</v>
      </c>
      <c r="D107" s="544">
        <f t="shared" si="1"/>
        <v>5.596</v>
      </c>
      <c r="E107" s="545">
        <f>SUM(E76:E105)</f>
        <v>502159</v>
      </c>
      <c r="F107" s="546"/>
      <c r="G107" s="544">
        <f t="shared" ref="G107:I107" si="2">SUM(G76:G106)</f>
        <v>248.747</v>
      </c>
      <c r="H107" s="544">
        <f t="shared" si="2"/>
        <v>523.876</v>
      </c>
      <c r="I107" s="544">
        <f t="shared" si="2"/>
        <v>26382.37</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310</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c r="F117" s="573"/>
      <c r="G117" s="567"/>
      <c r="H117" s="569"/>
    </row>
    <row r="118" ht="24.0" customHeight="1">
      <c r="A118" s="518">
        <v>44933.0</v>
      </c>
      <c r="B118" s="570">
        <v>1.758</v>
      </c>
      <c r="C118" s="571">
        <v>65.951</v>
      </c>
      <c r="D118" s="572">
        <v>26514.0</v>
      </c>
      <c r="E118" s="560"/>
      <c r="F118" s="573"/>
      <c r="G118" s="562"/>
      <c r="H118" s="577"/>
      <c r="O118" s="166"/>
    </row>
    <row r="119" ht="26.25" customHeight="1">
      <c r="A119" s="518">
        <v>44934.0</v>
      </c>
      <c r="B119" s="564">
        <v>1.561</v>
      </c>
      <c r="C119" s="565">
        <v>65.697</v>
      </c>
      <c r="D119" s="578">
        <v>23556.0</v>
      </c>
      <c r="E119" s="567"/>
      <c r="F119" s="573"/>
      <c r="G119" s="567"/>
      <c r="H119" s="569"/>
      <c r="J119" s="166"/>
    </row>
    <row r="120" ht="23.25" customHeight="1">
      <c r="A120" s="518">
        <v>44935.0</v>
      </c>
      <c r="B120" s="570">
        <v>1.012</v>
      </c>
      <c r="C120" s="571">
        <v>71.795</v>
      </c>
      <c r="D120" s="579">
        <v>16512.0</v>
      </c>
      <c r="E120" s="560"/>
      <c r="F120" s="573"/>
      <c r="G120" s="562"/>
      <c r="H120" s="577"/>
    </row>
    <row r="121" ht="15.75" customHeight="1">
      <c r="A121" s="518">
        <v>44936.0</v>
      </c>
      <c r="B121" s="564">
        <v>3.275</v>
      </c>
      <c r="C121" s="565">
        <v>69.03</v>
      </c>
      <c r="D121" s="580">
        <v>51999.0</v>
      </c>
      <c r="E121" s="567"/>
      <c r="F121" s="573"/>
      <c r="G121" s="567"/>
      <c r="H121" s="569"/>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6.26</v>
      </c>
      <c r="F143" s="598"/>
      <c r="G143" s="597">
        <f>AVERAGE(G112:G141)</f>
        <v>78.212</v>
      </c>
      <c r="H143" s="599">
        <f>SUM(H112:H141)</f>
        <v>502159</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311</v>
      </c>
      <c r="H11" s="65"/>
      <c r="I11" s="66"/>
      <c r="K11" s="194" t="s">
        <v>181</v>
      </c>
      <c r="S11" s="381" t="s">
        <v>182</v>
      </c>
      <c r="T11" s="198"/>
      <c r="U11" s="199"/>
      <c r="V11" s="375">
        <v>0.0</v>
      </c>
      <c r="W11" s="187"/>
      <c r="X11" s="305"/>
    </row>
    <row r="12" ht="30.0" customHeight="1">
      <c r="B12" s="382">
        <v>0.3333333333333333</v>
      </c>
      <c r="C12" s="377">
        <v>38.38</v>
      </c>
      <c r="D12" s="378">
        <v>65.86</v>
      </c>
      <c r="E12" s="377">
        <v>103.0</v>
      </c>
      <c r="G12" s="75"/>
      <c r="I12" s="76"/>
      <c r="S12" s="383" t="s">
        <v>183</v>
      </c>
      <c r="T12" s="199"/>
      <c r="U12" s="384"/>
      <c r="V12" s="385">
        <v>1.0</v>
      </c>
      <c r="W12" s="187"/>
      <c r="X12" s="305"/>
      <c r="Y12" s="386"/>
    </row>
    <row r="13" ht="30.0" customHeight="1">
      <c r="B13" s="382">
        <v>0.375</v>
      </c>
      <c r="C13" s="387">
        <v>328.22</v>
      </c>
      <c r="D13" s="388">
        <v>3815.75</v>
      </c>
      <c r="E13" s="377">
        <v>3813.0</v>
      </c>
      <c r="G13" s="67"/>
      <c r="H13" s="68"/>
      <c r="I13" s="69"/>
      <c r="S13" s="389" t="s">
        <v>184</v>
      </c>
      <c r="T13" s="373"/>
      <c r="U13" s="390" t="s">
        <v>185</v>
      </c>
      <c r="V13" s="391">
        <v>0.3159722222222222</v>
      </c>
      <c r="X13" s="362"/>
      <c r="Y13" s="386"/>
    </row>
    <row r="14" ht="30.0" customHeight="1">
      <c r="B14" s="382">
        <v>0.4166666666666667</v>
      </c>
      <c r="C14" s="377">
        <v>604.34</v>
      </c>
      <c r="D14" s="378">
        <v>9075.74</v>
      </c>
      <c r="E14" s="377">
        <v>9080.0</v>
      </c>
      <c r="G14" s="380" t="s">
        <v>312</v>
      </c>
      <c r="H14" s="65"/>
      <c r="I14" s="66"/>
      <c r="S14" s="389" t="s">
        <v>187</v>
      </c>
      <c r="T14" s="392"/>
      <c r="U14" s="393" t="s">
        <v>185</v>
      </c>
      <c r="V14" s="391">
        <v>0.7708333333333334</v>
      </c>
      <c r="X14" s="362"/>
      <c r="Y14" s="386"/>
    </row>
    <row r="15" ht="30.0" customHeight="1">
      <c r="B15" s="382">
        <v>0.4583333333333333</v>
      </c>
      <c r="C15" s="377">
        <v>820.17</v>
      </c>
      <c r="D15" s="378">
        <v>13223.8</v>
      </c>
      <c r="E15" s="387">
        <v>13213.0</v>
      </c>
      <c r="G15" s="75"/>
      <c r="I15" s="76"/>
      <c r="S15" s="389" t="s">
        <v>188</v>
      </c>
      <c r="T15" s="392"/>
      <c r="U15" s="390" t="s">
        <v>185</v>
      </c>
      <c r="V15" s="391">
        <f>V14-V13</f>
        <v>0.4548611111</v>
      </c>
      <c r="W15" s="187"/>
      <c r="Y15" s="386"/>
    </row>
    <row r="16" ht="30.0" customHeight="1">
      <c r="B16" s="382">
        <v>0.5</v>
      </c>
      <c r="C16" s="387">
        <v>934.57</v>
      </c>
      <c r="D16" s="388">
        <v>15791.13</v>
      </c>
      <c r="E16" s="377">
        <v>15799.0</v>
      </c>
      <c r="G16" s="67"/>
      <c r="H16" s="68"/>
      <c r="I16" s="69"/>
      <c r="K16" s="194" t="s">
        <v>189</v>
      </c>
      <c r="S16" s="389" t="s">
        <v>190</v>
      </c>
      <c r="T16" s="373"/>
      <c r="U16" s="390" t="s">
        <v>185</v>
      </c>
      <c r="V16" s="391">
        <v>0.0</v>
      </c>
      <c r="X16" s="362"/>
      <c r="Y16" s="362"/>
    </row>
    <row r="17" ht="30.75" customHeight="1">
      <c r="B17" s="382">
        <v>0.5416666666666666</v>
      </c>
      <c r="C17" s="377">
        <v>943.56</v>
      </c>
      <c r="D17" s="378">
        <v>16815.24</v>
      </c>
      <c r="E17" s="377">
        <v>16802.0</v>
      </c>
      <c r="G17" s="394" t="s">
        <v>313</v>
      </c>
      <c r="H17" s="65"/>
      <c r="I17" s="66"/>
      <c r="S17" s="395" t="s">
        <v>314</v>
      </c>
      <c r="T17" s="396"/>
      <c r="U17" s="395"/>
      <c r="V17" s="397">
        <v>1.31883825E8</v>
      </c>
      <c r="W17" s="386"/>
      <c r="X17" s="362"/>
      <c r="Y17" s="386"/>
    </row>
    <row r="18" ht="30.0" customHeight="1">
      <c r="B18" s="382">
        <v>0.5833333333333334</v>
      </c>
      <c r="C18" s="377">
        <v>933.53</v>
      </c>
      <c r="D18" s="378">
        <v>16684.1</v>
      </c>
      <c r="E18" s="377">
        <v>16670.0</v>
      </c>
      <c r="G18" s="75"/>
      <c r="I18" s="76"/>
      <c r="S18" s="395" t="s">
        <v>315</v>
      </c>
      <c r="T18" s="396"/>
      <c r="U18" s="395"/>
      <c r="V18" s="397">
        <f>E26+V17</f>
        <v>132000240</v>
      </c>
    </row>
    <row r="19" ht="30.75" customHeight="1">
      <c r="B19" s="382">
        <v>0.625</v>
      </c>
      <c r="C19" s="377">
        <v>826.46</v>
      </c>
      <c r="D19" s="378">
        <v>15424.42</v>
      </c>
      <c r="E19" s="387">
        <v>15432.0</v>
      </c>
      <c r="G19" s="67"/>
      <c r="H19" s="68"/>
      <c r="I19" s="69"/>
      <c r="S19" s="398" t="s">
        <v>194</v>
      </c>
      <c r="T19" s="198"/>
      <c r="U19" s="399"/>
      <c r="V19" s="400">
        <f>E26</f>
        <v>116415</v>
      </c>
    </row>
    <row r="20" ht="29.25" customHeight="1">
      <c r="B20" s="382">
        <v>0.6666666666666666</v>
      </c>
      <c r="C20" s="387">
        <v>619.43</v>
      </c>
      <c r="D20" s="388">
        <v>12724.65</v>
      </c>
      <c r="E20" s="387">
        <v>12715.0</v>
      </c>
      <c r="G20" s="394" t="s">
        <v>316</v>
      </c>
      <c r="H20" s="65"/>
      <c r="I20" s="66"/>
      <c r="V20" s="165"/>
      <c r="W20" s="187"/>
    </row>
    <row r="21" ht="33.0" customHeight="1">
      <c r="B21" s="382">
        <v>0.7083333333333334</v>
      </c>
      <c r="C21" s="387">
        <v>387.14</v>
      </c>
      <c r="D21" s="388">
        <v>8685.61</v>
      </c>
      <c r="E21" s="377">
        <v>8679.0</v>
      </c>
      <c r="G21" s="75"/>
      <c r="I21" s="76"/>
      <c r="Y21" s="386"/>
    </row>
    <row r="22" ht="29.25" customHeight="1">
      <c r="B22" s="382">
        <v>0.75</v>
      </c>
      <c r="C22" s="377">
        <v>162.4</v>
      </c>
      <c r="D22" s="378">
        <v>3837.84</v>
      </c>
      <c r="E22" s="377">
        <v>3837.0</v>
      </c>
      <c r="G22" s="67"/>
      <c r="H22" s="68"/>
      <c r="I22" s="69"/>
      <c r="K22" s="401"/>
      <c r="L22" s="402"/>
      <c r="M22" s="402"/>
      <c r="U22" s="403" t="s">
        <v>196</v>
      </c>
    </row>
    <row r="23" ht="29.25" customHeight="1">
      <c r="B23" s="404">
        <v>0.7916666666666666</v>
      </c>
      <c r="C23" s="377">
        <v>13.84</v>
      </c>
      <c r="D23" s="378">
        <v>234.1</v>
      </c>
      <c r="E23" s="387">
        <v>272.0</v>
      </c>
      <c r="G23" s="405" t="s">
        <v>317</v>
      </c>
      <c r="H23" s="65"/>
      <c r="I23" s="66"/>
    </row>
    <row r="24" ht="36.0" customHeight="1">
      <c r="B24" s="406">
        <v>0.8333333333333334</v>
      </c>
      <c r="C24" s="377">
        <v>0.0</v>
      </c>
      <c r="D24" s="378">
        <v>0.0</v>
      </c>
      <c r="E24" s="387">
        <v>0.0</v>
      </c>
      <c r="G24" s="75"/>
      <c r="I24" s="76"/>
      <c r="T24" s="407"/>
    </row>
    <row r="25" ht="36.0" customHeight="1">
      <c r="B25" s="408">
        <v>0.875</v>
      </c>
      <c r="C25" s="387">
        <v>0.0</v>
      </c>
      <c r="D25" s="378">
        <v>0.0</v>
      </c>
      <c r="E25" s="409">
        <v>0.0</v>
      </c>
      <c r="G25" s="67"/>
      <c r="H25" s="68"/>
      <c r="I25" s="69"/>
      <c r="T25" s="410"/>
    </row>
    <row r="26" ht="37.5" customHeight="1">
      <c r="B26" s="411"/>
      <c r="C26" s="412" t="s">
        <v>198</v>
      </c>
      <c r="D26" s="199"/>
      <c r="E26" s="413">
        <f>SUM(E11:E25)</f>
        <v>116415</v>
      </c>
      <c r="G26" s="414"/>
      <c r="H26" s="65"/>
      <c r="I26" s="415"/>
      <c r="T26" s="407"/>
      <c r="U26" s="407"/>
    </row>
    <row r="27" ht="36.0" customHeight="1">
      <c r="A27" s="194" t="s">
        <v>199</v>
      </c>
      <c r="B27" s="416">
        <v>0.5520833333333334</v>
      </c>
      <c r="C27" s="417">
        <v>943.65</v>
      </c>
      <c r="D27" s="417">
        <v>16959.02</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77.72</v>
      </c>
      <c r="J31" s="422"/>
      <c r="T31" s="62"/>
    </row>
    <row r="32" ht="22.5" customHeight="1">
      <c r="B32" s="165"/>
      <c r="C32" s="441"/>
      <c r="D32" s="436" t="s">
        <v>210</v>
      </c>
      <c r="E32" s="199"/>
      <c r="F32" s="442">
        <v>97.87</v>
      </c>
      <c r="G32" s="438">
        <v>100.0</v>
      </c>
      <c r="H32" s="443"/>
      <c r="I32" s="444">
        <v>77.77</v>
      </c>
      <c r="J32" s="422"/>
    </row>
    <row r="33" ht="24.75" customHeight="1">
      <c r="B33" s="445"/>
      <c r="C33" s="441"/>
      <c r="D33" s="436" t="s">
        <v>211</v>
      </c>
      <c r="E33" s="199"/>
      <c r="F33" s="446">
        <v>97.87</v>
      </c>
      <c r="G33" s="438">
        <v>100.0</v>
      </c>
      <c r="H33" s="443"/>
      <c r="I33" s="444">
        <v>77.83</v>
      </c>
      <c r="J33" s="422"/>
    </row>
    <row r="34" ht="26.25" customHeight="1">
      <c r="A34" s="447"/>
      <c r="C34" s="448"/>
      <c r="D34" s="436" t="s">
        <v>212</v>
      </c>
      <c r="E34" s="199"/>
      <c r="F34" s="449">
        <v>98.94</v>
      </c>
      <c r="G34" s="450">
        <v>100.0</v>
      </c>
      <c r="H34" s="451"/>
      <c r="I34" s="452">
        <v>74.24</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78.35</v>
      </c>
      <c r="J36" s="422"/>
    </row>
    <row r="37" ht="19.5" customHeight="1">
      <c r="A37" s="305"/>
      <c r="C37" s="441"/>
      <c r="D37" s="436" t="s">
        <v>215</v>
      </c>
      <c r="E37" s="199"/>
      <c r="F37" s="446">
        <v>97.87</v>
      </c>
      <c r="G37" s="438">
        <v>100.0</v>
      </c>
      <c r="H37" s="443"/>
      <c r="I37" s="444">
        <v>79.18</v>
      </c>
      <c r="J37" s="422"/>
    </row>
    <row r="38" ht="21.75" customHeight="1">
      <c r="C38" s="441"/>
      <c r="D38" s="436" t="s">
        <v>216</v>
      </c>
      <c r="E38" s="199"/>
      <c r="F38" s="442">
        <v>97.87</v>
      </c>
      <c r="G38" s="438">
        <v>100.0</v>
      </c>
      <c r="H38" s="443"/>
      <c r="I38" s="444">
        <v>78.48</v>
      </c>
      <c r="J38" s="422"/>
    </row>
    <row r="39" ht="22.5" customHeight="1">
      <c r="C39" s="441"/>
      <c r="D39" s="460" t="s">
        <v>217</v>
      </c>
      <c r="E39" s="55"/>
      <c r="F39" s="461">
        <v>98.94</v>
      </c>
      <c r="G39" s="438">
        <v>100.0</v>
      </c>
      <c r="H39" s="451"/>
      <c r="I39" s="452">
        <v>79.3</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80.14</v>
      </c>
      <c r="J41" s="422"/>
      <c r="O41" s="187"/>
    </row>
    <row r="42" ht="24.75" customHeight="1">
      <c r="C42" s="441"/>
      <c r="D42" s="436" t="s">
        <v>220</v>
      </c>
      <c r="E42" s="199"/>
      <c r="F42" s="442">
        <v>91.57</v>
      </c>
      <c r="G42" s="438">
        <v>100.0</v>
      </c>
      <c r="H42" s="443"/>
      <c r="I42" s="444">
        <v>79.61</v>
      </c>
      <c r="J42" s="422"/>
      <c r="K42" s="467" t="s">
        <v>33</v>
      </c>
      <c r="L42" s="468" t="s">
        <v>221</v>
      </c>
      <c r="M42" s="468" t="s">
        <v>222</v>
      </c>
      <c r="N42" s="469" t="s">
        <v>223</v>
      </c>
    </row>
    <row r="43" ht="21.0" customHeight="1">
      <c r="C43" s="441"/>
      <c r="D43" s="436" t="s">
        <v>224</v>
      </c>
      <c r="E43" s="199"/>
      <c r="F43" s="446">
        <v>98.8</v>
      </c>
      <c r="G43" s="438">
        <v>100.0</v>
      </c>
      <c r="H43" s="443"/>
      <c r="I43" s="444">
        <v>79.8</v>
      </c>
      <c r="J43" s="422"/>
      <c r="K43" s="470">
        <v>45292.0</v>
      </c>
      <c r="L43" s="471" t="s">
        <v>225</v>
      </c>
      <c r="M43" s="471" t="s">
        <v>222</v>
      </c>
      <c r="N43" s="471" t="s">
        <v>226</v>
      </c>
      <c r="Q43" s="187"/>
    </row>
    <row r="44" ht="21.75" customHeight="1">
      <c r="B44" s="445"/>
      <c r="C44" s="441"/>
      <c r="D44" s="460" t="s">
        <v>227</v>
      </c>
      <c r="E44" s="55"/>
      <c r="F44" s="449">
        <v>100.0</v>
      </c>
      <c r="G44" s="438">
        <v>100.0</v>
      </c>
      <c r="H44" s="451"/>
      <c r="I44" s="452">
        <v>78.75</v>
      </c>
      <c r="J44" s="422"/>
      <c r="K44" s="472">
        <v>45292.0</v>
      </c>
      <c r="L44" s="473">
        <f>(E76/(23114*'06-01-24'!$M44))*100</f>
        <v>75.91125188</v>
      </c>
      <c r="M44" s="473">
        <v>5.68</v>
      </c>
      <c r="N44" s="474">
        <v>78.5</v>
      </c>
    </row>
    <row r="45" ht="24.0" customHeight="1">
      <c r="C45" s="453"/>
      <c r="D45" s="475"/>
      <c r="E45" s="476"/>
      <c r="F45" s="477"/>
      <c r="G45" s="456"/>
      <c r="H45" s="433">
        <f>AVERAGE(G46:G49)</f>
        <v>100</v>
      </c>
      <c r="I45" s="466"/>
      <c r="J45" s="422"/>
      <c r="K45" s="472">
        <v>45293.0</v>
      </c>
      <c r="L45" s="473">
        <f>(E77/(23114*'06-01-24'!$M45))*100</f>
        <v>81.72618927</v>
      </c>
      <c r="M45" s="473">
        <v>4.18</v>
      </c>
      <c r="N45" s="474">
        <v>78.5</v>
      </c>
    </row>
    <row r="46" ht="20.25" customHeight="1">
      <c r="C46" s="457" t="s">
        <v>228</v>
      </c>
      <c r="D46" s="478" t="s">
        <v>229</v>
      </c>
      <c r="E46" s="60"/>
      <c r="F46" s="458">
        <v>98.86</v>
      </c>
      <c r="G46" s="438">
        <v>100.0</v>
      </c>
      <c r="H46" s="459" t="s">
        <v>209</v>
      </c>
      <c r="I46" s="440">
        <v>78.67</v>
      </c>
      <c r="J46" s="422"/>
      <c r="K46" s="472">
        <v>45294.0</v>
      </c>
      <c r="L46" s="473">
        <f>(E78/(23114*'06-01-24'!$M46))*100</f>
        <v>77.4152893</v>
      </c>
      <c r="M46" s="474">
        <v>6.26</v>
      </c>
      <c r="N46" s="474">
        <v>78.5</v>
      </c>
    </row>
    <row r="47" ht="24.0" customHeight="1">
      <c r="C47" s="441"/>
      <c r="D47" s="436" t="s">
        <v>230</v>
      </c>
      <c r="E47" s="199"/>
      <c r="F47" s="446">
        <v>98.86</v>
      </c>
      <c r="G47" s="438">
        <v>100.0</v>
      </c>
      <c r="H47" s="443"/>
      <c r="I47" s="444">
        <v>79.37</v>
      </c>
      <c r="J47" s="422"/>
      <c r="K47" s="472">
        <v>45295.0</v>
      </c>
      <c r="L47" s="473">
        <f>(E79/(23114*'06-01-24'!$M47))*100</f>
        <v>77.28568227</v>
      </c>
      <c r="M47" s="473">
        <v>6.19</v>
      </c>
      <c r="N47" s="474">
        <v>78.5</v>
      </c>
    </row>
    <row r="48" ht="24.0" customHeight="1">
      <c r="C48" s="441"/>
      <c r="D48" s="436" t="s">
        <v>231</v>
      </c>
      <c r="E48" s="199"/>
      <c r="F48" s="442">
        <v>98.86</v>
      </c>
      <c r="G48" s="438">
        <v>100.0</v>
      </c>
      <c r="H48" s="443"/>
      <c r="I48" s="444">
        <v>77.72</v>
      </c>
      <c r="J48" s="422"/>
      <c r="K48" s="472">
        <v>45296.0</v>
      </c>
      <c r="L48" s="473">
        <f>(E80/(23114*'06-01-24'!$M48))*100</f>
        <v>77.02333912</v>
      </c>
      <c r="M48" s="473">
        <v>5.67</v>
      </c>
      <c r="N48" s="474">
        <v>78.5</v>
      </c>
    </row>
    <row r="49" ht="22.5" customHeight="1">
      <c r="C49" s="441"/>
      <c r="D49" s="460" t="s">
        <v>232</v>
      </c>
      <c r="E49" s="55"/>
      <c r="F49" s="479">
        <v>97.75</v>
      </c>
      <c r="G49" s="438">
        <v>100.0</v>
      </c>
      <c r="H49" s="451"/>
      <c r="I49" s="452">
        <v>79.49</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c r="M50" s="473"/>
      <c r="N50" s="474"/>
    </row>
    <row r="51" ht="23.25" customHeight="1">
      <c r="C51" s="481" t="s">
        <v>233</v>
      </c>
      <c r="D51" s="482" t="s">
        <v>234</v>
      </c>
      <c r="E51" s="199"/>
      <c r="F51" s="483">
        <v>98.86</v>
      </c>
      <c r="G51" s="438">
        <v>100.0</v>
      </c>
      <c r="H51" s="459" t="s">
        <v>209</v>
      </c>
      <c r="I51" s="440">
        <v>80.12</v>
      </c>
      <c r="J51" s="422"/>
      <c r="K51" s="472">
        <v>45299.0</v>
      </c>
      <c r="L51" s="473"/>
      <c r="M51" s="473"/>
      <c r="N51" s="474"/>
    </row>
    <row r="52" ht="25.5" customHeight="1">
      <c r="C52" s="441"/>
      <c r="D52" s="482" t="s">
        <v>235</v>
      </c>
      <c r="E52" s="199"/>
      <c r="F52" s="484">
        <v>98.86</v>
      </c>
      <c r="G52" s="438">
        <v>100.0</v>
      </c>
      <c r="H52" s="443"/>
      <c r="I52" s="444">
        <v>79.41</v>
      </c>
      <c r="J52" s="422"/>
      <c r="K52" s="472">
        <v>45300.0</v>
      </c>
      <c r="L52" s="473"/>
      <c r="M52" s="473"/>
      <c r="N52" s="474"/>
    </row>
    <row r="53" ht="23.25" customHeight="1">
      <c r="B53" s="485"/>
      <c r="C53" s="441"/>
      <c r="D53" s="482" t="s">
        <v>236</v>
      </c>
      <c r="E53" s="199"/>
      <c r="F53" s="486">
        <v>98.86</v>
      </c>
      <c r="G53" s="438">
        <v>100.0</v>
      </c>
      <c r="H53" s="443"/>
      <c r="I53" s="444">
        <v>80.13</v>
      </c>
      <c r="J53" s="422"/>
      <c r="K53" s="472">
        <v>45301.0</v>
      </c>
      <c r="L53" s="473"/>
      <c r="M53" s="473"/>
      <c r="N53" s="474"/>
    </row>
    <row r="54" ht="26.25" customHeight="1">
      <c r="C54" s="448"/>
      <c r="D54" s="482" t="s">
        <v>237</v>
      </c>
      <c r="E54" s="199"/>
      <c r="F54" s="487">
        <v>98.86</v>
      </c>
      <c r="G54" s="450">
        <v>100.0</v>
      </c>
      <c r="H54" s="451"/>
      <c r="I54" s="444">
        <v>78.92</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c r="J56" s="422"/>
      <c r="K56" s="472">
        <v>45304.0</v>
      </c>
      <c r="L56" s="473"/>
      <c r="M56" s="473"/>
      <c r="N56" s="474"/>
    </row>
    <row r="57" ht="20.25" customHeight="1">
      <c r="C57" s="441"/>
      <c r="D57" s="436" t="s">
        <v>240</v>
      </c>
      <c r="E57" s="199"/>
      <c r="F57" s="446">
        <v>97.87</v>
      </c>
      <c r="G57" s="438">
        <v>100.0</v>
      </c>
      <c r="H57" s="443"/>
      <c r="I57" s="444"/>
      <c r="J57" s="422"/>
      <c r="K57" s="472">
        <v>45305.0</v>
      </c>
      <c r="L57" s="473"/>
      <c r="M57" s="473"/>
      <c r="N57" s="474"/>
    </row>
    <row r="58" ht="20.25" customHeight="1">
      <c r="C58" s="441"/>
      <c r="D58" s="436" t="s">
        <v>241</v>
      </c>
      <c r="E58" s="199"/>
      <c r="F58" s="442">
        <v>97.87</v>
      </c>
      <c r="G58" s="438">
        <v>100.0</v>
      </c>
      <c r="H58" s="443"/>
      <c r="I58" s="444"/>
      <c r="J58" s="422"/>
      <c r="K58" s="472">
        <v>45306.0</v>
      </c>
      <c r="L58" s="473"/>
      <c r="M58" s="473"/>
      <c r="N58" s="474"/>
    </row>
    <row r="59" ht="23.25" customHeight="1">
      <c r="A59" s="491"/>
      <c r="C59" s="441"/>
      <c r="D59" s="436" t="s">
        <v>242</v>
      </c>
      <c r="E59" s="199"/>
      <c r="F59" s="492">
        <v>98.94</v>
      </c>
      <c r="G59" s="450">
        <v>100.0</v>
      </c>
      <c r="H59" s="451"/>
      <c r="I59" s="452"/>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76.64</v>
      </c>
      <c r="J61" s="422"/>
      <c r="K61" s="472">
        <v>45309.0</v>
      </c>
      <c r="L61" s="473"/>
      <c r="M61" s="473"/>
      <c r="N61" s="474"/>
    </row>
    <row r="62" ht="20.25" customHeight="1">
      <c r="C62" s="441"/>
      <c r="D62" s="436" t="s">
        <v>245</v>
      </c>
      <c r="E62" s="199"/>
      <c r="F62" s="442">
        <v>97.7</v>
      </c>
      <c r="G62" s="438">
        <v>100.0</v>
      </c>
      <c r="H62" s="443"/>
      <c r="I62" s="444">
        <v>79.43</v>
      </c>
      <c r="J62" s="422"/>
      <c r="K62" s="472">
        <v>45310.0</v>
      </c>
      <c r="L62" s="473"/>
      <c r="M62" s="473"/>
      <c r="N62" s="474"/>
    </row>
    <row r="63" ht="21.75" customHeight="1">
      <c r="C63" s="441"/>
      <c r="D63" s="436" t="s">
        <v>246</v>
      </c>
      <c r="E63" s="199"/>
      <c r="F63" s="446">
        <v>96.59</v>
      </c>
      <c r="G63" s="438">
        <v>100.0</v>
      </c>
      <c r="H63" s="443"/>
      <c r="I63" s="444">
        <v>77.26</v>
      </c>
      <c r="J63" s="422"/>
      <c r="K63" s="472">
        <v>45311.0</v>
      </c>
      <c r="L63" s="473"/>
      <c r="M63" s="473"/>
      <c r="N63" s="474"/>
      <c r="P63" s="194">
        <v>2.0</v>
      </c>
    </row>
    <row r="64" ht="21.0" customHeight="1">
      <c r="C64" s="441"/>
      <c r="D64" s="460" t="s">
        <v>247</v>
      </c>
      <c r="E64" s="55"/>
      <c r="F64" s="449">
        <v>96.59</v>
      </c>
      <c r="G64" s="450">
        <v>100.0</v>
      </c>
      <c r="H64" s="451"/>
      <c r="I64" s="452">
        <v>77.82</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81.96</v>
      </c>
      <c r="J66" s="422"/>
      <c r="K66" s="472">
        <v>45314.0</v>
      </c>
      <c r="L66" s="473"/>
      <c r="M66" s="473"/>
      <c r="N66" s="474"/>
      <c r="P66" s="496"/>
    </row>
    <row r="67" ht="24.75" customHeight="1">
      <c r="C67" s="441"/>
      <c r="D67" s="436" t="s">
        <v>250</v>
      </c>
      <c r="E67" s="199"/>
      <c r="F67" s="497">
        <v>96.55</v>
      </c>
      <c r="G67" s="438">
        <v>100.0</v>
      </c>
      <c r="H67" s="443"/>
      <c r="I67" s="444">
        <v>42.4</v>
      </c>
      <c r="J67" s="422"/>
      <c r="K67" s="472">
        <v>45315.0</v>
      </c>
      <c r="L67" s="473"/>
      <c r="M67" s="473"/>
      <c r="N67" s="474"/>
      <c r="O67" s="187"/>
    </row>
    <row r="68" ht="27.75" customHeight="1">
      <c r="C68" s="441"/>
      <c r="D68" s="436" t="s">
        <v>251</v>
      </c>
      <c r="E68" s="199"/>
      <c r="F68" s="442">
        <v>98.85</v>
      </c>
      <c r="G68" s="438">
        <v>100.0</v>
      </c>
      <c r="H68" s="443"/>
      <c r="I68" s="444">
        <v>78.95</v>
      </c>
      <c r="J68" s="422"/>
      <c r="K68" s="472">
        <v>45316.0</v>
      </c>
      <c r="L68" s="473"/>
      <c r="M68" s="473"/>
      <c r="N68" s="474"/>
    </row>
    <row r="69" ht="21.75" customHeight="1">
      <c r="C69" s="448"/>
      <c r="D69" s="436" t="s">
        <v>252</v>
      </c>
      <c r="E69" s="199"/>
      <c r="F69" s="479">
        <v>98.85</v>
      </c>
      <c r="G69" s="498">
        <v>100.0</v>
      </c>
      <c r="H69" s="499"/>
      <c r="I69" s="500">
        <v>80.01</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77.48107143</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c r="H80" s="531"/>
      <c r="I80" s="528"/>
    </row>
    <row r="81" ht="15.75" customHeight="1">
      <c r="B81" s="518">
        <v>45297.0</v>
      </c>
      <c r="C81" s="524">
        <v>273.77</v>
      </c>
      <c r="D81" s="524">
        <v>6.61</v>
      </c>
      <c r="E81" s="532">
        <v>116415.0</v>
      </c>
      <c r="G81" s="526"/>
      <c r="H81" s="531"/>
      <c r="I81" s="528"/>
    </row>
    <row r="82" ht="15.75" customHeight="1">
      <c r="B82" s="518">
        <v>45298.0</v>
      </c>
      <c r="C82" s="529"/>
      <c r="D82" s="529"/>
      <c r="E82" s="530"/>
      <c r="G82" s="526"/>
      <c r="H82" s="531"/>
      <c r="I82" s="528"/>
      <c r="K82" s="533"/>
    </row>
    <row r="83" ht="15.75" customHeight="1">
      <c r="B83" s="518">
        <v>45299.0</v>
      </c>
      <c r="C83" s="524"/>
      <c r="D83" s="524"/>
      <c r="E83" s="534"/>
      <c r="G83" s="526"/>
      <c r="H83" s="531"/>
      <c r="I83" s="528"/>
    </row>
    <row r="84" ht="15.75" customHeight="1">
      <c r="B84" s="518">
        <v>45300.0</v>
      </c>
      <c r="C84" s="529"/>
      <c r="D84" s="529"/>
      <c r="E84" s="530"/>
      <c r="G84" s="526"/>
      <c r="H84" s="531"/>
      <c r="I84" s="528"/>
    </row>
    <row r="85" ht="15.75" customHeight="1">
      <c r="B85" s="518">
        <v>45301.0</v>
      </c>
      <c r="C85" s="524"/>
      <c r="D85" s="524"/>
      <c r="E85" s="535"/>
      <c r="G85" s="526"/>
      <c r="H85" s="536"/>
      <c r="I85" s="528"/>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238.6383333</v>
      </c>
      <c r="D107" s="544">
        <f t="shared" si="1"/>
        <v>5.765</v>
      </c>
      <c r="E107" s="545">
        <f>SUM(E76:E105)</f>
        <v>618574</v>
      </c>
      <c r="F107" s="546"/>
      <c r="G107" s="544">
        <f t="shared" ref="G107:I107" si="2">SUM(G76:G106)</f>
        <v>248.747</v>
      </c>
      <c r="H107" s="544">
        <f t="shared" si="2"/>
        <v>523.876</v>
      </c>
      <c r="I107" s="544">
        <f t="shared" si="2"/>
        <v>26382.37</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318</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c r="F118" s="573"/>
      <c r="G118" s="562"/>
      <c r="H118" s="577"/>
      <c r="O118" s="166"/>
    </row>
    <row r="119" ht="26.25" customHeight="1">
      <c r="A119" s="518">
        <v>44934.0</v>
      </c>
      <c r="B119" s="564">
        <v>1.561</v>
      </c>
      <c r="C119" s="565">
        <v>65.697</v>
      </c>
      <c r="D119" s="578">
        <v>23556.0</v>
      </c>
      <c r="E119" s="567"/>
      <c r="F119" s="573"/>
      <c r="G119" s="567"/>
      <c r="H119" s="569"/>
      <c r="J119" s="166"/>
    </row>
    <row r="120" ht="23.25" customHeight="1">
      <c r="A120" s="518">
        <v>44935.0</v>
      </c>
      <c r="B120" s="570">
        <v>1.012</v>
      </c>
      <c r="C120" s="571">
        <v>71.795</v>
      </c>
      <c r="D120" s="579">
        <v>16512.0</v>
      </c>
      <c r="E120" s="560"/>
      <c r="F120" s="573"/>
      <c r="G120" s="562"/>
      <c r="H120" s="577"/>
    </row>
    <row r="121" ht="15.75" customHeight="1">
      <c r="A121" s="518">
        <v>44936.0</v>
      </c>
      <c r="B121" s="564">
        <v>3.275</v>
      </c>
      <c r="C121" s="565">
        <v>69.03</v>
      </c>
      <c r="D121" s="580">
        <v>51999.0</v>
      </c>
      <c r="E121" s="567"/>
      <c r="F121" s="573"/>
      <c r="G121" s="567"/>
      <c r="H121" s="569"/>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6.61</v>
      </c>
      <c r="F143" s="598"/>
      <c r="G143" s="597">
        <f>AVERAGE(G112:G141)</f>
        <v>77.95333333</v>
      </c>
      <c r="H143" s="599">
        <f>SUM(H112:H141)</f>
        <v>618574</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27.29"/>
    <col customWidth="1" min="2" max="2" width="38.14"/>
    <col customWidth="1" min="3" max="3" width="37.86"/>
    <col customWidth="1" min="4" max="4" width="38.0"/>
    <col customWidth="1" min="5" max="5" width="36.57"/>
    <col customWidth="1" hidden="1" min="6" max="6" width="0.29"/>
    <col customWidth="1" min="7" max="7" width="34.86"/>
    <col customWidth="1" min="8" max="8" width="28.71"/>
    <col customWidth="1" min="9" max="9" width="26.57"/>
    <col customWidth="1" hidden="1" min="10" max="10" width="19.71"/>
    <col customWidth="1" min="11" max="11" width="20.14"/>
    <col customWidth="1" min="12" max="12" width="24.14"/>
    <col customWidth="1" min="13" max="13" width="23.43"/>
    <col customWidth="1" min="14" max="14" width="26.71"/>
    <col customWidth="1" min="15" max="15" width="20.14"/>
    <col customWidth="1" min="16" max="16" width="26.0"/>
    <col customWidth="1" min="17" max="17" width="21.57"/>
    <col customWidth="1" min="18" max="18" width="30.57"/>
    <col customWidth="1" min="19" max="19" width="31.14"/>
    <col customWidth="1" min="20" max="20" width="38.43"/>
    <col customWidth="1" min="21" max="21" width="54.14"/>
    <col customWidth="1" min="22" max="22" width="32.71"/>
    <col customWidth="1" min="23" max="24" width="9.14"/>
    <col customWidth="1" min="25" max="25" width="15.0"/>
    <col customWidth="1" min="26" max="26" width="14.71"/>
    <col customWidth="1" min="27" max="29" width="9.14"/>
  </cols>
  <sheetData>
    <row r="2">
      <c r="E2" s="356"/>
    </row>
    <row r="6" ht="11.25" customHeight="1"/>
    <row r="7" ht="7.5" customHeight="1">
      <c r="B7" s="357" t="s">
        <v>169</v>
      </c>
      <c r="C7" s="65"/>
      <c r="D7" s="65"/>
      <c r="E7" s="65"/>
      <c r="F7" s="65"/>
      <c r="G7" s="65"/>
      <c r="H7" s="65"/>
      <c r="I7" s="66"/>
    </row>
    <row r="8" ht="44.25" customHeight="1">
      <c r="B8" s="67"/>
      <c r="C8" s="68"/>
      <c r="D8" s="68"/>
      <c r="E8" s="68"/>
      <c r="F8" s="68"/>
      <c r="G8" s="68"/>
      <c r="H8" s="68"/>
      <c r="I8" s="69"/>
    </row>
    <row r="9" ht="32.25" customHeight="1">
      <c r="H9" s="358" t="s">
        <v>170</v>
      </c>
      <c r="S9" s="359" t="s">
        <v>171</v>
      </c>
      <c r="T9" s="360"/>
      <c r="U9" s="360" t="s">
        <v>172</v>
      </c>
      <c r="V9" s="361" t="s">
        <v>173</v>
      </c>
      <c r="W9" s="187"/>
      <c r="X9" s="362"/>
      <c r="Y9" s="363"/>
    </row>
    <row r="10" ht="56.25" customHeight="1">
      <c r="B10" s="364" t="s">
        <v>174</v>
      </c>
      <c r="C10" s="365" t="s">
        <v>175</v>
      </c>
      <c r="D10" s="365" t="s">
        <v>176</v>
      </c>
      <c r="E10" s="366" t="s">
        <v>177</v>
      </c>
      <c r="F10" s="367"/>
      <c r="G10" s="368" t="s">
        <v>65</v>
      </c>
      <c r="H10" s="369"/>
      <c r="I10" s="370"/>
      <c r="J10" s="371"/>
      <c r="S10" s="372" t="s">
        <v>178</v>
      </c>
      <c r="T10" s="373"/>
      <c r="U10" s="374"/>
      <c r="V10" s="375">
        <v>32.0</v>
      </c>
      <c r="W10" s="187"/>
      <c r="X10" s="363"/>
      <c r="AC10" s="194" t="s">
        <v>179</v>
      </c>
    </row>
    <row r="11" ht="30.0" customHeight="1">
      <c r="B11" s="376">
        <v>0.2916666666666667</v>
      </c>
      <c r="C11" s="377">
        <v>0.0</v>
      </c>
      <c r="D11" s="378">
        <v>0.0</v>
      </c>
      <c r="E11" s="379">
        <v>0.0</v>
      </c>
      <c r="G11" s="380" t="s">
        <v>319</v>
      </c>
      <c r="H11" s="65"/>
      <c r="I11" s="66"/>
      <c r="K11" s="194" t="s">
        <v>181</v>
      </c>
      <c r="S11" s="381" t="s">
        <v>182</v>
      </c>
      <c r="T11" s="198"/>
      <c r="U11" s="199"/>
      <c r="V11" s="375">
        <v>0.0</v>
      </c>
      <c r="W11" s="187"/>
      <c r="X11" s="305"/>
    </row>
    <row r="12" ht="30.0" customHeight="1">
      <c r="B12" s="382">
        <v>0.3333333333333333</v>
      </c>
      <c r="C12" s="377">
        <v>27.64</v>
      </c>
      <c r="D12" s="388">
        <v>61.822</v>
      </c>
      <c r="E12" s="377">
        <v>97.0</v>
      </c>
      <c r="G12" s="75"/>
      <c r="I12" s="76"/>
      <c r="S12" s="383" t="s">
        <v>183</v>
      </c>
      <c r="T12" s="199"/>
      <c r="U12" s="384"/>
      <c r="V12" s="385">
        <v>1.0</v>
      </c>
      <c r="W12" s="187"/>
      <c r="X12" s="305"/>
      <c r="Y12" s="386"/>
    </row>
    <row r="13" ht="30.0" customHeight="1">
      <c r="B13" s="382">
        <v>0.375</v>
      </c>
      <c r="C13" s="387">
        <v>285.38</v>
      </c>
      <c r="D13" s="388">
        <v>3309.943</v>
      </c>
      <c r="E13" s="377">
        <v>3307.0</v>
      </c>
      <c r="G13" s="67"/>
      <c r="H13" s="68"/>
      <c r="I13" s="69"/>
      <c r="S13" s="389" t="s">
        <v>184</v>
      </c>
      <c r="T13" s="373"/>
      <c r="U13" s="390" t="s">
        <v>185</v>
      </c>
      <c r="V13" s="391">
        <v>0.3159722222222222</v>
      </c>
      <c r="X13" s="362"/>
      <c r="Y13" s="386"/>
    </row>
    <row r="14" ht="30.0" customHeight="1">
      <c r="B14" s="382">
        <v>0.4166666666666667</v>
      </c>
      <c r="C14" s="377">
        <v>562.84</v>
      </c>
      <c r="D14" s="378">
        <v>8390.479</v>
      </c>
      <c r="E14" s="377">
        <v>8396.0</v>
      </c>
      <c r="G14" s="380" t="s">
        <v>320</v>
      </c>
      <c r="H14" s="65"/>
      <c r="I14" s="66"/>
      <c r="S14" s="389" t="s">
        <v>187</v>
      </c>
      <c r="T14" s="392"/>
      <c r="U14" s="393" t="s">
        <v>185</v>
      </c>
      <c r="V14" s="391">
        <v>0.7708333333333334</v>
      </c>
      <c r="X14" s="362"/>
      <c r="Y14" s="386"/>
    </row>
    <row r="15" ht="30.0" customHeight="1">
      <c r="B15" s="382">
        <v>0.4583333333333333</v>
      </c>
      <c r="C15" s="377">
        <v>771.33</v>
      </c>
      <c r="D15" s="378">
        <v>12368.481</v>
      </c>
      <c r="E15" s="387">
        <v>12362.0</v>
      </c>
      <c r="G15" s="75"/>
      <c r="I15" s="76"/>
      <c r="S15" s="389" t="s">
        <v>188</v>
      </c>
      <c r="T15" s="392"/>
      <c r="U15" s="390" t="s">
        <v>185</v>
      </c>
      <c r="V15" s="391">
        <f>V14-V13</f>
        <v>0.4548611111</v>
      </c>
      <c r="W15" s="187"/>
      <c r="Y15" s="386"/>
    </row>
    <row r="16" ht="30.0" customHeight="1">
      <c r="B16" s="382">
        <v>0.5</v>
      </c>
      <c r="C16" s="387">
        <v>884.87</v>
      </c>
      <c r="D16" s="388">
        <v>14903.138</v>
      </c>
      <c r="E16" s="377">
        <v>14890.0</v>
      </c>
      <c r="G16" s="67"/>
      <c r="H16" s="68"/>
      <c r="I16" s="69"/>
      <c r="K16" s="194" t="s">
        <v>189</v>
      </c>
      <c r="S16" s="389" t="s">
        <v>190</v>
      </c>
      <c r="T16" s="373"/>
      <c r="U16" s="390" t="s">
        <v>185</v>
      </c>
      <c r="V16" s="391">
        <v>0.0</v>
      </c>
      <c r="X16" s="362"/>
      <c r="Y16" s="362"/>
    </row>
    <row r="17" ht="30.75" customHeight="1">
      <c r="B17" s="382">
        <v>0.5416666666666666</v>
      </c>
      <c r="C17" s="377">
        <v>897.97</v>
      </c>
      <c r="D17" s="378">
        <v>16216.538</v>
      </c>
      <c r="E17" s="377">
        <v>16223.0</v>
      </c>
      <c r="G17" s="394" t="s">
        <v>321</v>
      </c>
      <c r="H17" s="65"/>
      <c r="I17" s="66"/>
      <c r="S17" s="395" t="s">
        <v>322</v>
      </c>
      <c r="T17" s="396"/>
      <c r="U17" s="395"/>
      <c r="V17" s="397">
        <v>1.31883825E8</v>
      </c>
      <c r="W17" s="386"/>
      <c r="X17" s="362"/>
      <c r="Y17" s="386"/>
    </row>
    <row r="18" ht="30.0" customHeight="1">
      <c r="B18" s="382">
        <v>0.5833333333333334</v>
      </c>
      <c r="C18" s="377">
        <v>893.53</v>
      </c>
      <c r="D18" s="378">
        <v>16214.622</v>
      </c>
      <c r="E18" s="377">
        <v>16201.0</v>
      </c>
      <c r="G18" s="75"/>
      <c r="I18" s="76"/>
      <c r="S18" s="395" t="s">
        <v>323</v>
      </c>
      <c r="T18" s="396"/>
      <c r="U18" s="395"/>
      <c r="V18" s="397">
        <f>E26+V17</f>
        <v>131995172</v>
      </c>
    </row>
    <row r="19" ht="30.75" customHeight="1">
      <c r="B19" s="382">
        <v>0.625</v>
      </c>
      <c r="C19" s="377">
        <v>788.61</v>
      </c>
      <c r="D19" s="378">
        <v>14858.222</v>
      </c>
      <c r="E19" s="387">
        <v>14864.0</v>
      </c>
      <c r="G19" s="67"/>
      <c r="H19" s="68"/>
      <c r="I19" s="69"/>
      <c r="S19" s="398" t="s">
        <v>194</v>
      </c>
      <c r="T19" s="198"/>
      <c r="U19" s="399"/>
      <c r="V19" s="400">
        <f>E26</f>
        <v>111347</v>
      </c>
    </row>
    <row r="20" ht="29.25" customHeight="1">
      <c r="B20" s="382">
        <v>0.6666666666666666</v>
      </c>
      <c r="C20" s="387">
        <v>594.35</v>
      </c>
      <c r="D20" s="388">
        <v>12241.043</v>
      </c>
      <c r="E20" s="387">
        <v>12231.0</v>
      </c>
      <c r="G20" s="394" t="s">
        <v>324</v>
      </c>
      <c r="H20" s="65"/>
      <c r="I20" s="66"/>
      <c r="V20" s="165"/>
      <c r="W20" s="187"/>
    </row>
    <row r="21" ht="33.0" customHeight="1">
      <c r="B21" s="382">
        <v>0.7083333333333334</v>
      </c>
      <c r="C21" s="387">
        <v>380.16</v>
      </c>
      <c r="D21" s="388">
        <v>8561.034</v>
      </c>
      <c r="E21" s="377">
        <v>8554.0</v>
      </c>
      <c r="G21" s="75"/>
      <c r="I21" s="76"/>
      <c r="Y21" s="386"/>
    </row>
    <row r="22" ht="29.25" customHeight="1">
      <c r="B22" s="382">
        <v>0.75</v>
      </c>
      <c r="C22" s="377">
        <v>168.81</v>
      </c>
      <c r="D22" s="378">
        <v>3938.387</v>
      </c>
      <c r="E22" s="377">
        <v>3937.0</v>
      </c>
      <c r="G22" s="67"/>
      <c r="H22" s="68"/>
      <c r="I22" s="69"/>
      <c r="K22" s="401"/>
      <c r="L22" s="402"/>
      <c r="M22" s="402"/>
      <c r="U22" s="403" t="s">
        <v>196</v>
      </c>
    </row>
    <row r="23" ht="29.25" customHeight="1">
      <c r="B23" s="404">
        <v>0.7916666666666666</v>
      </c>
      <c r="C23" s="377">
        <v>16.48</v>
      </c>
      <c r="D23" s="378">
        <v>249.885</v>
      </c>
      <c r="E23" s="387">
        <v>285.0</v>
      </c>
      <c r="G23" s="405" t="s">
        <v>325</v>
      </c>
      <c r="H23" s="65"/>
      <c r="I23" s="66"/>
    </row>
    <row r="24" ht="36.0" customHeight="1">
      <c r="B24" s="406">
        <v>0.8333333333333334</v>
      </c>
      <c r="C24" s="377">
        <v>-3.89</v>
      </c>
      <c r="D24" s="378">
        <v>0.0</v>
      </c>
      <c r="E24" s="387">
        <v>0.0</v>
      </c>
      <c r="G24" s="75"/>
      <c r="I24" s="76"/>
      <c r="T24" s="407"/>
    </row>
    <row r="25" ht="36.0" customHeight="1">
      <c r="B25" s="408">
        <v>0.875</v>
      </c>
      <c r="C25" s="387">
        <v>-3.59</v>
      </c>
      <c r="D25" s="378">
        <v>0.0</v>
      </c>
      <c r="E25" s="409">
        <v>0.0</v>
      </c>
      <c r="G25" s="67"/>
      <c r="H25" s="68"/>
      <c r="I25" s="69"/>
      <c r="T25" s="410"/>
    </row>
    <row r="26" ht="37.5" customHeight="1">
      <c r="B26" s="411"/>
      <c r="C26" s="412" t="s">
        <v>198</v>
      </c>
      <c r="D26" s="199"/>
      <c r="E26" s="413">
        <f>SUM(E11:E25)</f>
        <v>111347</v>
      </c>
      <c r="G26" s="414"/>
      <c r="H26" s="65"/>
      <c r="I26" s="415"/>
      <c r="T26" s="407"/>
      <c r="U26" s="407"/>
    </row>
    <row r="27" ht="36.0" customHeight="1">
      <c r="A27" s="194" t="s">
        <v>199</v>
      </c>
      <c r="B27" s="416">
        <v>0.53125</v>
      </c>
      <c r="C27" s="417">
        <v>901.07</v>
      </c>
      <c r="D27" s="417">
        <v>16462.64</v>
      </c>
      <c r="E27" s="418"/>
      <c r="G27" s="58"/>
      <c r="H27" s="59"/>
      <c r="I27" s="60"/>
      <c r="T27" s="407"/>
    </row>
    <row r="28" ht="39.0" customHeight="1">
      <c r="A28" s="419"/>
      <c r="B28" s="194">
        <v>4.0</v>
      </c>
      <c r="C28" s="420" t="s">
        <v>200</v>
      </c>
      <c r="D28" s="198"/>
      <c r="E28" s="198"/>
      <c r="F28" s="198"/>
      <c r="G28" s="198"/>
      <c r="H28" s="199"/>
      <c r="I28" s="421" t="s">
        <v>201</v>
      </c>
      <c r="J28" s="422" t="s">
        <v>202</v>
      </c>
    </row>
    <row r="29" ht="63.0" customHeight="1">
      <c r="A29" s="419"/>
      <c r="C29" s="423"/>
      <c r="D29" s="424" t="s">
        <v>203</v>
      </c>
      <c r="E29" s="425"/>
      <c r="F29" s="426" t="s">
        <v>204</v>
      </c>
      <c r="G29" s="424" t="s">
        <v>205</v>
      </c>
      <c r="H29" s="425"/>
      <c r="I29" s="427" t="s">
        <v>201</v>
      </c>
      <c r="J29" s="422"/>
    </row>
    <row r="30" ht="15.75" customHeight="1">
      <c r="B30" s="428"/>
      <c r="C30" s="429"/>
      <c r="D30" s="430"/>
      <c r="E30" s="431"/>
      <c r="F30" s="78"/>
      <c r="G30" s="432"/>
      <c r="H30" s="433">
        <f>AVERAGE(G31:G34)</f>
        <v>100</v>
      </c>
      <c r="I30" s="434" t="s">
        <v>206</v>
      </c>
      <c r="J30" s="422"/>
    </row>
    <row r="31" ht="21.75" customHeight="1">
      <c r="C31" s="435" t="s">
        <v>207</v>
      </c>
      <c r="D31" s="436" t="s">
        <v>208</v>
      </c>
      <c r="E31" s="199"/>
      <c r="F31" s="437">
        <v>97.87</v>
      </c>
      <c r="G31" s="438">
        <v>100.0</v>
      </c>
      <c r="H31" s="439" t="s">
        <v>209</v>
      </c>
      <c r="I31" s="440">
        <v>78.29</v>
      </c>
      <c r="J31" s="422"/>
      <c r="T31" s="62"/>
    </row>
    <row r="32" ht="22.5" customHeight="1">
      <c r="B32" s="165"/>
      <c r="C32" s="441"/>
      <c r="D32" s="436" t="s">
        <v>210</v>
      </c>
      <c r="E32" s="199"/>
      <c r="F32" s="442">
        <v>97.87</v>
      </c>
      <c r="G32" s="438">
        <v>100.0</v>
      </c>
      <c r="H32" s="443"/>
      <c r="I32" s="444">
        <v>78.37</v>
      </c>
      <c r="J32" s="422"/>
    </row>
    <row r="33" ht="24.75" customHeight="1">
      <c r="B33" s="445"/>
      <c r="C33" s="441"/>
      <c r="D33" s="436" t="s">
        <v>211</v>
      </c>
      <c r="E33" s="199"/>
      <c r="F33" s="446">
        <v>97.87</v>
      </c>
      <c r="G33" s="438">
        <v>100.0</v>
      </c>
      <c r="H33" s="443"/>
      <c r="I33" s="444">
        <v>78.44</v>
      </c>
      <c r="J33" s="422"/>
    </row>
    <row r="34" ht="26.25" customHeight="1">
      <c r="A34" s="447"/>
      <c r="C34" s="448"/>
      <c r="D34" s="436" t="s">
        <v>212</v>
      </c>
      <c r="E34" s="199"/>
      <c r="F34" s="449">
        <v>98.94</v>
      </c>
      <c r="G34" s="450">
        <v>100.0</v>
      </c>
      <c r="H34" s="451"/>
      <c r="I34" s="452">
        <v>74.85</v>
      </c>
      <c r="J34" s="422"/>
    </row>
    <row r="35" ht="20.25" customHeight="1">
      <c r="C35" s="453"/>
      <c r="D35" s="454"/>
      <c r="E35" s="199"/>
      <c r="F35" s="455"/>
      <c r="G35" s="456"/>
      <c r="H35" s="433">
        <f>AVERAGE(G36:G39)</f>
        <v>100</v>
      </c>
      <c r="I35" s="444"/>
      <c r="J35" s="422"/>
    </row>
    <row r="36" ht="19.5" customHeight="1">
      <c r="C36" s="457" t="s">
        <v>213</v>
      </c>
      <c r="D36" s="436" t="s">
        <v>214</v>
      </c>
      <c r="E36" s="199"/>
      <c r="F36" s="458">
        <v>97.87</v>
      </c>
      <c r="G36" s="438">
        <v>100.0</v>
      </c>
      <c r="H36" s="459" t="s">
        <v>209</v>
      </c>
      <c r="I36" s="444">
        <v>78.99</v>
      </c>
      <c r="J36" s="422"/>
    </row>
    <row r="37" ht="19.5" customHeight="1">
      <c r="A37" s="305"/>
      <c r="C37" s="441"/>
      <c r="D37" s="436" t="s">
        <v>215</v>
      </c>
      <c r="E37" s="199"/>
      <c r="F37" s="446">
        <v>97.87</v>
      </c>
      <c r="G37" s="438">
        <v>100.0</v>
      </c>
      <c r="H37" s="443"/>
      <c r="I37" s="444">
        <v>79.83</v>
      </c>
      <c r="J37" s="422"/>
    </row>
    <row r="38" ht="21.75" customHeight="1">
      <c r="C38" s="441"/>
      <c r="D38" s="436" t="s">
        <v>216</v>
      </c>
      <c r="E38" s="199"/>
      <c r="F38" s="442">
        <v>97.87</v>
      </c>
      <c r="G38" s="438">
        <v>100.0</v>
      </c>
      <c r="H38" s="443"/>
      <c r="I38" s="444">
        <v>79.22</v>
      </c>
      <c r="J38" s="422"/>
    </row>
    <row r="39" ht="22.5" customHeight="1">
      <c r="C39" s="441"/>
      <c r="D39" s="460" t="s">
        <v>217</v>
      </c>
      <c r="E39" s="55"/>
      <c r="F39" s="461">
        <v>98.94</v>
      </c>
      <c r="G39" s="438">
        <v>100.0</v>
      </c>
      <c r="H39" s="451"/>
      <c r="I39" s="452">
        <v>79.98</v>
      </c>
      <c r="J39" s="422"/>
    </row>
    <row r="40" ht="21.0" customHeight="1">
      <c r="A40" s="445"/>
      <c r="C40" s="453"/>
      <c r="D40" s="462"/>
      <c r="E40" s="463"/>
      <c r="F40" s="464"/>
      <c r="G40" s="465"/>
      <c r="H40" s="438">
        <f>AVERAGE(G41:G44)</f>
        <v>100</v>
      </c>
      <c r="I40" s="466"/>
      <c r="J40" s="422"/>
    </row>
    <row r="41" ht="24.75" customHeight="1">
      <c r="B41" s="305"/>
      <c r="C41" s="457" t="s">
        <v>218</v>
      </c>
      <c r="D41" s="436" t="s">
        <v>219</v>
      </c>
      <c r="E41" s="199"/>
      <c r="F41" s="437">
        <v>98.8</v>
      </c>
      <c r="G41" s="438">
        <v>100.0</v>
      </c>
      <c r="H41" s="459" t="s">
        <v>209</v>
      </c>
      <c r="I41" s="444">
        <v>80.79</v>
      </c>
      <c r="J41" s="422"/>
      <c r="O41" s="187"/>
    </row>
    <row r="42" ht="24.75" customHeight="1">
      <c r="C42" s="441"/>
      <c r="D42" s="436" t="s">
        <v>220</v>
      </c>
      <c r="E42" s="199"/>
      <c r="F42" s="442">
        <v>91.57</v>
      </c>
      <c r="G42" s="438">
        <v>100.0</v>
      </c>
      <c r="H42" s="443"/>
      <c r="I42" s="444">
        <v>80.27</v>
      </c>
      <c r="J42" s="422"/>
      <c r="K42" s="467" t="s">
        <v>33</v>
      </c>
      <c r="L42" s="468" t="s">
        <v>221</v>
      </c>
      <c r="M42" s="468" t="s">
        <v>222</v>
      </c>
      <c r="N42" s="469" t="s">
        <v>223</v>
      </c>
    </row>
    <row r="43" ht="21.0" customHeight="1">
      <c r="C43" s="441"/>
      <c r="D43" s="436" t="s">
        <v>224</v>
      </c>
      <c r="E43" s="199"/>
      <c r="F43" s="446">
        <v>98.8</v>
      </c>
      <c r="G43" s="438">
        <v>100.0</v>
      </c>
      <c r="H43" s="443"/>
      <c r="I43" s="444">
        <v>80.48</v>
      </c>
      <c r="J43" s="422"/>
      <c r="K43" s="470">
        <v>45292.0</v>
      </c>
      <c r="L43" s="471" t="s">
        <v>225</v>
      </c>
      <c r="M43" s="471" t="s">
        <v>222</v>
      </c>
      <c r="N43" s="471" t="s">
        <v>226</v>
      </c>
      <c r="Q43" s="187"/>
    </row>
    <row r="44" ht="21.75" customHeight="1">
      <c r="B44" s="445"/>
      <c r="C44" s="441"/>
      <c r="D44" s="460" t="s">
        <v>227</v>
      </c>
      <c r="E44" s="55"/>
      <c r="F44" s="449">
        <v>100.0</v>
      </c>
      <c r="G44" s="438">
        <v>100.0</v>
      </c>
      <c r="H44" s="451"/>
      <c r="I44" s="452">
        <v>79.51</v>
      </c>
      <c r="J44" s="422"/>
      <c r="K44" s="472">
        <v>45292.0</v>
      </c>
      <c r="L44" s="473">
        <f>(E76/(23114*'07-01-24'!$M44))*100</f>
        <v>75.91125188</v>
      </c>
      <c r="M44" s="473">
        <v>5.68</v>
      </c>
      <c r="N44" s="474">
        <v>78.5</v>
      </c>
    </row>
    <row r="45" ht="24.0" customHeight="1">
      <c r="C45" s="453"/>
      <c r="D45" s="475"/>
      <c r="E45" s="476"/>
      <c r="F45" s="477"/>
      <c r="G45" s="456"/>
      <c r="H45" s="433">
        <f>AVERAGE(G46:G49)</f>
        <v>100</v>
      </c>
      <c r="I45" s="466"/>
      <c r="J45" s="422"/>
      <c r="K45" s="472">
        <v>45293.0</v>
      </c>
      <c r="L45" s="473">
        <f>(E77/(23114*'07-01-24'!$M45))*100</f>
        <v>81.72618927</v>
      </c>
      <c r="M45" s="473">
        <v>4.18</v>
      </c>
      <c r="N45" s="474">
        <v>78.5</v>
      </c>
    </row>
    <row r="46" ht="20.25" customHeight="1">
      <c r="C46" s="457" t="s">
        <v>228</v>
      </c>
      <c r="D46" s="478" t="s">
        <v>229</v>
      </c>
      <c r="E46" s="60"/>
      <c r="F46" s="458">
        <v>98.86</v>
      </c>
      <c r="G46" s="438">
        <v>100.0</v>
      </c>
      <c r="H46" s="459" t="s">
        <v>209</v>
      </c>
      <c r="I46" s="440">
        <v>79.56</v>
      </c>
      <c r="J46" s="422"/>
      <c r="K46" s="472">
        <v>45294.0</v>
      </c>
      <c r="L46" s="473">
        <f>(E78/(23114*'07-01-24'!$M46))*100</f>
        <v>77.4152893</v>
      </c>
      <c r="M46" s="474">
        <v>6.26</v>
      </c>
      <c r="N46" s="474">
        <v>78.5</v>
      </c>
    </row>
    <row r="47" ht="24.0" customHeight="1">
      <c r="C47" s="441"/>
      <c r="D47" s="436" t="s">
        <v>230</v>
      </c>
      <c r="E47" s="199"/>
      <c r="F47" s="446">
        <v>98.86</v>
      </c>
      <c r="G47" s="438">
        <v>100.0</v>
      </c>
      <c r="H47" s="443"/>
      <c r="I47" s="444">
        <v>80.24</v>
      </c>
      <c r="J47" s="422"/>
      <c r="K47" s="472">
        <v>45295.0</v>
      </c>
      <c r="L47" s="473">
        <f>(E79/(23114*'07-01-24'!$M47))*100</f>
        <v>77.28568227</v>
      </c>
      <c r="M47" s="473">
        <v>6.19</v>
      </c>
      <c r="N47" s="474">
        <v>78.5</v>
      </c>
    </row>
    <row r="48" ht="24.0" customHeight="1">
      <c r="C48" s="441"/>
      <c r="D48" s="436" t="s">
        <v>231</v>
      </c>
      <c r="E48" s="199"/>
      <c r="F48" s="442">
        <v>98.86</v>
      </c>
      <c r="G48" s="438">
        <v>100.0</v>
      </c>
      <c r="H48" s="443"/>
      <c r="I48" s="444">
        <v>78.43</v>
      </c>
      <c r="J48" s="422"/>
      <c r="K48" s="472">
        <v>45296.0</v>
      </c>
      <c r="L48" s="473">
        <f>(E80/(23114*'07-01-24'!$M48))*100</f>
        <v>77.02333912</v>
      </c>
      <c r="M48" s="473">
        <v>5.67</v>
      </c>
      <c r="N48" s="474">
        <v>78.5</v>
      </c>
    </row>
    <row r="49" ht="22.5" customHeight="1">
      <c r="C49" s="441"/>
      <c r="D49" s="460" t="s">
        <v>232</v>
      </c>
      <c r="E49" s="55"/>
      <c r="F49" s="479">
        <v>97.75</v>
      </c>
      <c r="G49" s="438">
        <v>100.0</v>
      </c>
      <c r="H49" s="451"/>
      <c r="I49" s="452">
        <v>80.13</v>
      </c>
      <c r="J49" s="422"/>
      <c r="K49" s="472">
        <v>45297.0</v>
      </c>
      <c r="L49" s="473">
        <v>77.285682274679</v>
      </c>
      <c r="M49" s="473">
        <v>6.61</v>
      </c>
      <c r="N49" s="474">
        <v>78.5</v>
      </c>
    </row>
    <row r="50" ht="18.75" customHeight="1">
      <c r="C50" s="453"/>
      <c r="D50" s="475"/>
      <c r="E50" s="476"/>
      <c r="F50" s="480"/>
      <c r="G50" s="456"/>
      <c r="H50" s="433">
        <f>AVERAGE(G51:G54)</f>
        <v>100</v>
      </c>
      <c r="I50" s="466"/>
      <c r="J50" s="422"/>
      <c r="K50" s="472">
        <v>45298.0</v>
      </c>
      <c r="L50" s="473">
        <f>(E82/(23114*'07-01-24'!$M50))*100</f>
        <v>76.83089117</v>
      </c>
      <c r="M50" s="473">
        <v>6.27</v>
      </c>
      <c r="N50" s="474">
        <v>78.5</v>
      </c>
    </row>
    <row r="51" ht="23.25" customHeight="1">
      <c r="C51" s="481" t="s">
        <v>233</v>
      </c>
      <c r="D51" s="482" t="s">
        <v>234</v>
      </c>
      <c r="E51" s="199"/>
      <c r="F51" s="483">
        <v>98.86</v>
      </c>
      <c r="G51" s="438">
        <v>100.0</v>
      </c>
      <c r="H51" s="459" t="s">
        <v>209</v>
      </c>
      <c r="I51" s="440">
        <v>80.78</v>
      </c>
      <c r="J51" s="422"/>
      <c r="K51" s="472">
        <v>45299.0</v>
      </c>
      <c r="L51" s="473"/>
      <c r="M51" s="473"/>
      <c r="N51" s="474"/>
    </row>
    <row r="52" ht="25.5" customHeight="1">
      <c r="C52" s="441"/>
      <c r="D52" s="482" t="s">
        <v>235</v>
      </c>
      <c r="E52" s="199"/>
      <c r="F52" s="484">
        <v>98.86</v>
      </c>
      <c r="G52" s="438">
        <v>100.0</v>
      </c>
      <c r="H52" s="443"/>
      <c r="I52" s="444">
        <v>80.05</v>
      </c>
      <c r="J52" s="422"/>
      <c r="K52" s="472">
        <v>45300.0</v>
      </c>
      <c r="L52" s="473"/>
      <c r="M52" s="473"/>
      <c r="N52" s="474"/>
    </row>
    <row r="53" ht="23.25" customHeight="1">
      <c r="B53" s="485"/>
      <c r="C53" s="441"/>
      <c r="D53" s="482" t="s">
        <v>236</v>
      </c>
      <c r="E53" s="199"/>
      <c r="F53" s="486">
        <v>98.86</v>
      </c>
      <c r="G53" s="438">
        <v>100.0</v>
      </c>
      <c r="H53" s="443"/>
      <c r="I53" s="444">
        <v>80.83</v>
      </c>
      <c r="J53" s="422"/>
      <c r="K53" s="472">
        <v>45301.0</v>
      </c>
      <c r="L53" s="473"/>
      <c r="M53" s="473"/>
      <c r="N53" s="474"/>
    </row>
    <row r="54" ht="26.25" customHeight="1">
      <c r="C54" s="448"/>
      <c r="D54" s="482" t="s">
        <v>237</v>
      </c>
      <c r="E54" s="199"/>
      <c r="F54" s="487">
        <v>98.86</v>
      </c>
      <c r="G54" s="450">
        <v>100.0</v>
      </c>
      <c r="H54" s="451"/>
      <c r="I54" s="444">
        <v>79.68</v>
      </c>
      <c r="J54" s="422"/>
      <c r="K54" s="472">
        <v>45302.0</v>
      </c>
      <c r="L54" s="473"/>
      <c r="M54" s="473"/>
      <c r="N54" s="474"/>
    </row>
    <row r="55" ht="24.0" customHeight="1">
      <c r="C55" s="453"/>
      <c r="D55" s="488"/>
      <c r="E55" s="489"/>
      <c r="F55" s="490"/>
      <c r="G55" s="456"/>
      <c r="H55" s="433">
        <f>AVERAGE(G56:G59)</f>
        <v>100</v>
      </c>
      <c r="I55" s="466"/>
      <c r="J55" s="422"/>
      <c r="K55" s="472">
        <v>45303.0</v>
      </c>
      <c r="L55" s="473"/>
      <c r="M55" s="473"/>
      <c r="N55" s="474"/>
    </row>
    <row r="56" ht="21.0" customHeight="1">
      <c r="C56" s="457" t="s">
        <v>238</v>
      </c>
      <c r="D56" s="436" t="s">
        <v>239</v>
      </c>
      <c r="E56" s="199"/>
      <c r="F56" s="458">
        <v>97.87</v>
      </c>
      <c r="G56" s="438">
        <v>100.0</v>
      </c>
      <c r="H56" s="459" t="s">
        <v>209</v>
      </c>
      <c r="I56" s="440"/>
      <c r="J56" s="422"/>
      <c r="K56" s="472">
        <v>45304.0</v>
      </c>
      <c r="L56" s="473"/>
      <c r="M56" s="473"/>
      <c r="N56" s="474"/>
    </row>
    <row r="57" ht="20.25" customHeight="1">
      <c r="C57" s="441"/>
      <c r="D57" s="436" t="s">
        <v>240</v>
      </c>
      <c r="E57" s="199"/>
      <c r="F57" s="446">
        <v>97.87</v>
      </c>
      <c r="G57" s="438">
        <v>100.0</v>
      </c>
      <c r="H57" s="443"/>
      <c r="I57" s="444"/>
      <c r="J57" s="422"/>
      <c r="K57" s="472">
        <v>45305.0</v>
      </c>
      <c r="L57" s="473"/>
      <c r="M57" s="473"/>
      <c r="N57" s="474"/>
    </row>
    <row r="58" ht="20.25" customHeight="1">
      <c r="C58" s="441"/>
      <c r="D58" s="436" t="s">
        <v>241</v>
      </c>
      <c r="E58" s="199"/>
      <c r="F58" s="442">
        <v>97.87</v>
      </c>
      <c r="G58" s="438">
        <v>100.0</v>
      </c>
      <c r="H58" s="443"/>
      <c r="I58" s="444"/>
      <c r="J58" s="422"/>
      <c r="K58" s="472">
        <v>45306.0</v>
      </c>
      <c r="L58" s="473"/>
      <c r="M58" s="473"/>
      <c r="N58" s="474"/>
    </row>
    <row r="59" ht="23.25" customHeight="1">
      <c r="A59" s="491"/>
      <c r="C59" s="441"/>
      <c r="D59" s="436" t="s">
        <v>242</v>
      </c>
      <c r="E59" s="199"/>
      <c r="F59" s="492">
        <v>98.94</v>
      </c>
      <c r="G59" s="450">
        <v>100.0</v>
      </c>
      <c r="H59" s="451"/>
      <c r="I59" s="452"/>
      <c r="J59" s="422"/>
      <c r="K59" s="472">
        <v>45307.0</v>
      </c>
      <c r="L59" s="473"/>
      <c r="M59" s="473"/>
      <c r="N59" s="474"/>
    </row>
    <row r="60" ht="24.0" customHeight="1">
      <c r="C60" s="453"/>
      <c r="D60" s="462"/>
      <c r="E60" s="463"/>
      <c r="F60" s="475"/>
      <c r="G60" s="456"/>
      <c r="H60" s="433">
        <f>AVERAGE(G61:G64)</f>
        <v>100</v>
      </c>
      <c r="I60" s="444"/>
      <c r="J60" s="422"/>
      <c r="K60" s="472">
        <v>45308.0</v>
      </c>
      <c r="L60" s="473"/>
      <c r="M60" s="473"/>
      <c r="N60" s="474"/>
    </row>
    <row r="61" ht="22.5" customHeight="1">
      <c r="B61" s="493"/>
      <c r="C61" s="457" t="s">
        <v>243</v>
      </c>
      <c r="D61" s="436" t="s">
        <v>244</v>
      </c>
      <c r="E61" s="199"/>
      <c r="F61" s="494">
        <v>96.59</v>
      </c>
      <c r="G61" s="438">
        <v>100.0</v>
      </c>
      <c r="H61" s="459" t="s">
        <v>209</v>
      </c>
      <c r="I61" s="440">
        <v>77.23</v>
      </c>
      <c r="J61" s="422"/>
      <c r="K61" s="472">
        <v>45309.0</v>
      </c>
      <c r="L61" s="473"/>
      <c r="M61" s="473"/>
      <c r="N61" s="474"/>
    </row>
    <row r="62" ht="20.25" customHeight="1">
      <c r="C62" s="441"/>
      <c r="D62" s="436" t="s">
        <v>245</v>
      </c>
      <c r="E62" s="199"/>
      <c r="F62" s="442">
        <v>97.7</v>
      </c>
      <c r="G62" s="438">
        <v>100.0</v>
      </c>
      <c r="H62" s="443"/>
      <c r="I62" s="444">
        <v>80.06</v>
      </c>
      <c r="J62" s="422"/>
      <c r="K62" s="472">
        <v>45310.0</v>
      </c>
      <c r="L62" s="473"/>
      <c r="M62" s="473"/>
      <c r="N62" s="474"/>
    </row>
    <row r="63" ht="21.75" customHeight="1">
      <c r="C63" s="441"/>
      <c r="D63" s="436" t="s">
        <v>246</v>
      </c>
      <c r="E63" s="199"/>
      <c r="F63" s="446">
        <v>96.59</v>
      </c>
      <c r="G63" s="438">
        <v>100.0</v>
      </c>
      <c r="H63" s="443"/>
      <c r="I63" s="444">
        <v>77.9</v>
      </c>
      <c r="J63" s="422"/>
      <c r="K63" s="472">
        <v>45311.0</v>
      </c>
      <c r="L63" s="473"/>
      <c r="M63" s="473"/>
      <c r="N63" s="474"/>
      <c r="P63" s="194">
        <v>2.0</v>
      </c>
    </row>
    <row r="64" ht="21.0" customHeight="1">
      <c r="C64" s="441"/>
      <c r="D64" s="460" t="s">
        <v>247</v>
      </c>
      <c r="E64" s="55"/>
      <c r="F64" s="449">
        <v>96.59</v>
      </c>
      <c r="G64" s="450">
        <v>100.0</v>
      </c>
      <c r="H64" s="451"/>
      <c r="I64" s="452">
        <v>78.46</v>
      </c>
      <c r="J64" s="422"/>
      <c r="K64" s="472">
        <v>45312.0</v>
      </c>
      <c r="L64" s="473"/>
      <c r="M64" s="473"/>
      <c r="N64" s="474"/>
    </row>
    <row r="65" ht="24.75" customHeight="1">
      <c r="C65" s="453"/>
      <c r="D65" s="475"/>
      <c r="E65" s="476"/>
      <c r="F65" s="477"/>
      <c r="G65" s="456"/>
      <c r="H65" s="433">
        <f>AVERAGE(G66:G69)</f>
        <v>100</v>
      </c>
      <c r="I65" s="444"/>
      <c r="J65" s="422"/>
      <c r="K65" s="472">
        <v>45313.0</v>
      </c>
      <c r="L65" s="473"/>
      <c r="M65" s="473"/>
      <c r="N65" s="474"/>
    </row>
    <row r="66" ht="22.5" customHeight="1">
      <c r="C66" s="435" t="s">
        <v>248</v>
      </c>
      <c r="D66" s="436" t="s">
        <v>249</v>
      </c>
      <c r="E66" s="199"/>
      <c r="F66" s="458">
        <v>96.55</v>
      </c>
      <c r="G66" s="495">
        <v>100.0</v>
      </c>
      <c r="H66" s="459" t="s">
        <v>209</v>
      </c>
      <c r="I66" s="440">
        <v>82.68</v>
      </c>
      <c r="J66" s="422"/>
      <c r="K66" s="472">
        <v>45314.0</v>
      </c>
      <c r="L66" s="473"/>
      <c r="M66" s="473"/>
      <c r="N66" s="474"/>
      <c r="P66" s="496"/>
    </row>
    <row r="67" ht="24.75" customHeight="1">
      <c r="C67" s="441"/>
      <c r="D67" s="436" t="s">
        <v>250</v>
      </c>
      <c r="E67" s="199"/>
      <c r="F67" s="497">
        <v>96.55</v>
      </c>
      <c r="G67" s="438">
        <v>100.0</v>
      </c>
      <c r="H67" s="443"/>
      <c r="I67" s="444"/>
      <c r="J67" s="422"/>
      <c r="K67" s="472">
        <v>45315.0</v>
      </c>
      <c r="L67" s="473"/>
      <c r="M67" s="473"/>
      <c r="N67" s="474"/>
      <c r="O67" s="187"/>
    </row>
    <row r="68" ht="27.75" customHeight="1">
      <c r="C68" s="441"/>
      <c r="D68" s="436" t="s">
        <v>251</v>
      </c>
      <c r="E68" s="199"/>
      <c r="F68" s="442">
        <v>98.85</v>
      </c>
      <c r="G68" s="438">
        <v>100.0</v>
      </c>
      <c r="H68" s="443"/>
      <c r="I68" s="444">
        <v>79.62</v>
      </c>
      <c r="J68" s="422"/>
      <c r="K68" s="472">
        <v>45316.0</v>
      </c>
      <c r="L68" s="473"/>
      <c r="M68" s="473"/>
      <c r="N68" s="474"/>
    </row>
    <row r="69" ht="21.75" customHeight="1">
      <c r="C69" s="448"/>
      <c r="D69" s="436" t="s">
        <v>252</v>
      </c>
      <c r="E69" s="199"/>
      <c r="F69" s="479">
        <v>98.85</v>
      </c>
      <c r="G69" s="498">
        <v>100.0</v>
      </c>
      <c r="H69" s="499"/>
      <c r="I69" s="500">
        <v>80.71</v>
      </c>
      <c r="J69" s="422"/>
      <c r="K69" s="472">
        <v>45317.0</v>
      </c>
      <c r="L69" s="473"/>
      <c r="M69" s="473"/>
      <c r="N69" s="474"/>
    </row>
    <row r="70" ht="24.0" customHeight="1">
      <c r="H70" s="501" t="s">
        <v>253</v>
      </c>
      <c r="I70" s="502"/>
      <c r="J70" s="503"/>
      <c r="K70" s="472">
        <v>45318.0</v>
      </c>
      <c r="L70" s="473"/>
      <c r="M70" s="473"/>
      <c r="N70" s="474"/>
    </row>
    <row r="71" ht="24.0" customHeight="1">
      <c r="H71" s="504">
        <f>AVERAGE(G30:G69)</f>
        <v>100</v>
      </c>
      <c r="I71" s="505">
        <f>AVERAGE(I31:I69)</f>
        <v>79.45851852</v>
      </c>
      <c r="K71" s="472">
        <v>45319.0</v>
      </c>
      <c r="L71" s="473"/>
      <c r="M71" s="473"/>
      <c r="N71" s="474"/>
    </row>
    <row r="72" ht="23.25" customHeight="1">
      <c r="H72" s="506"/>
      <c r="I72" s="448"/>
      <c r="K72" s="472">
        <v>45320.0</v>
      </c>
      <c r="L72" s="473"/>
      <c r="M72" s="473"/>
      <c r="N72" s="474"/>
    </row>
    <row r="73" ht="28.5" customHeight="1">
      <c r="K73" s="472">
        <v>45321.0</v>
      </c>
      <c r="L73" s="473"/>
      <c r="M73" s="473"/>
      <c r="N73" s="474"/>
      <c r="O73" s="62"/>
    </row>
    <row r="74" ht="28.5" customHeight="1">
      <c r="B74" s="507"/>
      <c r="C74" s="199"/>
      <c r="D74" s="508"/>
      <c r="E74" s="199"/>
      <c r="G74" s="509" t="s">
        <v>254</v>
      </c>
      <c r="H74" s="198"/>
      <c r="I74" s="199"/>
      <c r="K74" s="472"/>
      <c r="L74" s="473"/>
      <c r="M74" s="473"/>
      <c r="N74" s="474"/>
      <c r="Q74" s="428"/>
    </row>
    <row r="75" ht="15.75" customHeight="1">
      <c r="B75" s="510">
        <v>45292.0</v>
      </c>
      <c r="C75" s="511" t="s">
        <v>107</v>
      </c>
      <c r="D75" s="512" t="s">
        <v>255</v>
      </c>
      <c r="E75" s="513" t="s">
        <v>256</v>
      </c>
      <c r="F75" s="514"/>
      <c r="G75" s="515" t="s">
        <v>111</v>
      </c>
      <c r="H75" s="516" t="s">
        <v>112</v>
      </c>
      <c r="I75" s="517" t="s">
        <v>257</v>
      </c>
    </row>
    <row r="76" ht="15.75" customHeight="1">
      <c r="B76" s="518">
        <v>45292.0</v>
      </c>
      <c r="C76" s="519">
        <v>235.12</v>
      </c>
      <c r="D76" s="519">
        <v>5.68</v>
      </c>
      <c r="E76" s="520">
        <v>99662.0</v>
      </c>
      <c r="G76" s="521">
        <v>65.613</v>
      </c>
      <c r="H76" s="522">
        <v>138.185</v>
      </c>
      <c r="I76" s="523">
        <v>6958.98</v>
      </c>
    </row>
    <row r="77" ht="15.75" customHeight="1">
      <c r="B77" s="518">
        <v>45293.0</v>
      </c>
      <c r="C77" s="524">
        <v>172.53</v>
      </c>
      <c r="D77" s="524">
        <v>4.18</v>
      </c>
      <c r="E77" s="525">
        <v>78961.0</v>
      </c>
      <c r="F77" s="514"/>
      <c r="G77" s="526">
        <v>51.957</v>
      </c>
      <c r="H77" s="527">
        <v>109.424</v>
      </c>
      <c r="I77" s="528">
        <v>5510.61</v>
      </c>
    </row>
    <row r="78" ht="15.75" customHeight="1">
      <c r="B78" s="518">
        <v>45294.0</v>
      </c>
      <c r="C78" s="529">
        <v>259.25</v>
      </c>
      <c r="D78" s="529">
        <v>6.26</v>
      </c>
      <c r="E78" s="530">
        <v>112015.0</v>
      </c>
      <c r="G78" s="526">
        <v>65.488</v>
      </c>
      <c r="H78" s="531">
        <v>137.922</v>
      </c>
      <c r="I78" s="528">
        <v>6945.75</v>
      </c>
    </row>
    <row r="79" ht="15.75" customHeight="1">
      <c r="B79" s="518">
        <v>45295.0</v>
      </c>
      <c r="C79" s="524">
        <v>256.43</v>
      </c>
      <c r="D79" s="524">
        <v>6.19</v>
      </c>
      <c r="E79" s="532">
        <v>110577.0</v>
      </c>
      <c r="G79" s="526">
        <v>65.689</v>
      </c>
      <c r="H79" s="526">
        <v>138.345</v>
      </c>
      <c r="I79" s="528">
        <v>6967.03</v>
      </c>
    </row>
    <row r="80" ht="15.75" customHeight="1">
      <c r="B80" s="518">
        <v>45296.0</v>
      </c>
      <c r="C80" s="529">
        <v>234.73</v>
      </c>
      <c r="D80" s="529">
        <v>5.67</v>
      </c>
      <c r="E80" s="530">
        <v>100944.0</v>
      </c>
      <c r="G80" s="526">
        <v>73.758</v>
      </c>
      <c r="H80" s="531">
        <v>155.339</v>
      </c>
      <c r="I80" s="528">
        <v>7822.85</v>
      </c>
    </row>
    <row r="81" ht="15.75" customHeight="1">
      <c r="B81" s="518">
        <v>45297.0</v>
      </c>
      <c r="C81" s="524">
        <v>273.77</v>
      </c>
      <c r="D81" s="524">
        <v>6.61</v>
      </c>
      <c r="E81" s="532">
        <v>116415.0</v>
      </c>
      <c r="G81" s="526">
        <v>72.809</v>
      </c>
      <c r="H81" s="531">
        <v>153.34</v>
      </c>
      <c r="I81" s="528">
        <v>7722.19</v>
      </c>
    </row>
    <row r="82" ht="15.75" customHeight="1">
      <c r="B82" s="518">
        <v>45298.0</v>
      </c>
      <c r="C82" s="529">
        <v>259.7</v>
      </c>
      <c r="D82" s="529">
        <v>6.27</v>
      </c>
      <c r="E82" s="530">
        <v>111347.0</v>
      </c>
      <c r="G82" s="526">
        <v>66.448</v>
      </c>
      <c r="H82" s="531">
        <v>139.945</v>
      </c>
      <c r="I82" s="528">
        <v>7047.6</v>
      </c>
      <c r="K82" s="533"/>
    </row>
    <row r="83" ht="15.75" customHeight="1">
      <c r="B83" s="518">
        <v>45299.0</v>
      </c>
      <c r="C83" s="524"/>
      <c r="D83" s="524"/>
      <c r="E83" s="534"/>
      <c r="G83" s="526"/>
      <c r="H83" s="531"/>
      <c r="I83" s="528"/>
    </row>
    <row r="84" ht="15.75" customHeight="1">
      <c r="B84" s="518">
        <v>45300.0</v>
      </c>
      <c r="C84" s="529"/>
      <c r="D84" s="529"/>
      <c r="E84" s="530"/>
      <c r="G84" s="526"/>
      <c r="H84" s="531"/>
      <c r="I84" s="528"/>
    </row>
    <row r="85" ht="15.75" customHeight="1">
      <c r="B85" s="518">
        <v>45301.0</v>
      </c>
      <c r="C85" s="524"/>
      <c r="D85" s="524"/>
      <c r="E85" s="535"/>
      <c r="G85" s="526"/>
      <c r="H85" s="536"/>
      <c r="I85" s="528"/>
      <c r="J85" s="533"/>
    </row>
    <row r="86" ht="15.75" customHeight="1">
      <c r="B86" s="518">
        <v>45302.0</v>
      </c>
      <c r="C86" s="529"/>
      <c r="D86" s="529"/>
      <c r="E86" s="530"/>
      <c r="G86" s="526"/>
      <c r="H86" s="531"/>
      <c r="I86" s="528"/>
    </row>
    <row r="87" ht="15.75" customHeight="1">
      <c r="B87" s="518">
        <v>45303.0</v>
      </c>
      <c r="C87" s="524"/>
      <c r="D87" s="524"/>
      <c r="E87" s="535"/>
      <c r="G87" s="531"/>
      <c r="H87" s="536"/>
      <c r="I87" s="528"/>
    </row>
    <row r="88" ht="15.75" customHeight="1">
      <c r="B88" s="518">
        <v>45304.0</v>
      </c>
      <c r="C88" s="529"/>
      <c r="D88" s="529"/>
      <c r="E88" s="530"/>
      <c r="G88" s="526"/>
      <c r="H88" s="531"/>
      <c r="I88" s="528"/>
    </row>
    <row r="89" ht="15.75" customHeight="1">
      <c r="B89" s="518">
        <v>45305.0</v>
      </c>
      <c r="C89" s="524"/>
      <c r="D89" s="524"/>
      <c r="E89" s="535"/>
      <c r="G89" s="526"/>
      <c r="H89" s="531"/>
      <c r="I89" s="528"/>
      <c r="P89" s="533"/>
      <c r="Q89" s="533"/>
    </row>
    <row r="90" ht="15.75" customHeight="1">
      <c r="B90" s="518">
        <v>45306.0</v>
      </c>
      <c r="C90" s="529"/>
      <c r="D90" s="529"/>
      <c r="E90" s="530"/>
      <c r="G90" s="526"/>
      <c r="H90" s="531"/>
      <c r="I90" s="528"/>
    </row>
    <row r="91" ht="15.75" customHeight="1">
      <c r="B91" s="518">
        <v>45307.0</v>
      </c>
      <c r="C91" s="524"/>
      <c r="D91" s="524"/>
      <c r="E91" s="535"/>
      <c r="G91" s="526"/>
      <c r="H91" s="536"/>
      <c r="I91" s="528"/>
    </row>
    <row r="92" ht="15.75" customHeight="1">
      <c r="B92" s="518">
        <v>45308.0</v>
      </c>
      <c r="C92" s="529"/>
      <c r="D92" s="529"/>
      <c r="E92" s="530"/>
      <c r="G92" s="526"/>
      <c r="H92" s="531"/>
      <c r="I92" s="528"/>
    </row>
    <row r="93" ht="15.75" customHeight="1">
      <c r="A93" s="194">
        <v>77.0</v>
      </c>
      <c r="B93" s="518">
        <v>45309.0</v>
      </c>
      <c r="C93" s="524"/>
      <c r="D93" s="524"/>
      <c r="E93" s="535"/>
      <c r="G93" s="526"/>
      <c r="H93" s="536"/>
      <c r="I93" s="528"/>
    </row>
    <row r="94" ht="15.75" customHeight="1">
      <c r="B94" s="518">
        <v>45310.0</v>
      </c>
      <c r="C94" s="529"/>
      <c r="D94" s="529"/>
      <c r="E94" s="530"/>
      <c r="G94" s="526"/>
      <c r="H94" s="526"/>
      <c r="I94" s="528"/>
    </row>
    <row r="95" ht="15.75" customHeight="1">
      <c r="B95" s="518">
        <v>45311.0</v>
      </c>
      <c r="C95" s="524"/>
      <c r="D95" s="524"/>
      <c r="E95" s="535"/>
      <c r="G95" s="526"/>
      <c r="H95" s="536"/>
      <c r="I95" s="528"/>
    </row>
    <row r="96" ht="15.75" customHeight="1">
      <c r="B96" s="518">
        <v>45312.0</v>
      </c>
      <c r="C96" s="529"/>
      <c r="D96" s="529"/>
      <c r="E96" s="530"/>
      <c r="G96" s="526"/>
      <c r="H96" s="526"/>
      <c r="I96" s="528"/>
    </row>
    <row r="97" ht="15.75" customHeight="1">
      <c r="B97" s="518">
        <v>45313.0</v>
      </c>
      <c r="C97" s="524"/>
      <c r="D97" s="524"/>
      <c r="E97" s="535"/>
      <c r="G97" s="526"/>
      <c r="H97" s="531"/>
      <c r="I97" s="528"/>
    </row>
    <row r="98" ht="15.75" customHeight="1">
      <c r="B98" s="518">
        <v>45314.0</v>
      </c>
      <c r="C98" s="529"/>
      <c r="D98" s="529"/>
      <c r="E98" s="530"/>
      <c r="G98" s="526"/>
      <c r="H98" s="531"/>
      <c r="I98" s="528"/>
    </row>
    <row r="99" ht="15.75" customHeight="1">
      <c r="B99" s="518">
        <v>45315.0</v>
      </c>
      <c r="C99" s="524"/>
      <c r="D99" s="524"/>
      <c r="E99" s="535"/>
      <c r="G99" s="526"/>
      <c r="H99" s="536"/>
      <c r="I99" s="528"/>
    </row>
    <row r="100" ht="15.75" customHeight="1">
      <c r="B100" s="518">
        <v>45316.0</v>
      </c>
      <c r="C100" s="529"/>
      <c r="D100" s="529"/>
      <c r="E100" s="530"/>
      <c r="G100" s="526"/>
      <c r="H100" s="531"/>
      <c r="I100" s="528"/>
    </row>
    <row r="101" ht="15.75" customHeight="1">
      <c r="B101" s="518">
        <v>45317.0</v>
      </c>
      <c r="C101" s="524"/>
      <c r="D101" s="524"/>
      <c r="E101" s="535"/>
      <c r="G101" s="526"/>
      <c r="H101" s="536"/>
      <c r="I101" s="528"/>
    </row>
    <row r="102" ht="15.75" customHeight="1">
      <c r="B102" s="518">
        <v>45318.0</v>
      </c>
      <c r="C102" s="529"/>
      <c r="D102" s="529"/>
      <c r="E102" s="530"/>
      <c r="G102" s="526"/>
      <c r="H102" s="526"/>
      <c r="I102" s="528"/>
    </row>
    <row r="103" ht="15.75" customHeight="1">
      <c r="B103" s="518">
        <v>45319.0</v>
      </c>
      <c r="C103" s="524"/>
      <c r="D103" s="524"/>
      <c r="E103" s="535"/>
      <c r="G103" s="526"/>
      <c r="H103" s="536"/>
      <c r="I103" s="528"/>
    </row>
    <row r="104" ht="15.75" customHeight="1">
      <c r="B104" s="518">
        <v>45320.0</v>
      </c>
      <c r="C104" s="529"/>
      <c r="D104" s="529"/>
      <c r="E104" s="530"/>
      <c r="G104" s="526"/>
      <c r="H104" s="526"/>
      <c r="I104" s="528"/>
    </row>
    <row r="105" ht="15.75" customHeight="1">
      <c r="A105" s="273"/>
      <c r="B105" s="518">
        <v>45321.0</v>
      </c>
      <c r="C105" s="524"/>
      <c r="D105" s="524"/>
      <c r="E105" s="535"/>
      <c r="G105" s="526"/>
      <c r="H105" s="531"/>
      <c r="I105" s="528"/>
    </row>
    <row r="106" ht="15.75" customHeight="1">
      <c r="A106" s="273"/>
      <c r="B106" s="518">
        <v>45322.0</v>
      </c>
      <c r="C106" s="537"/>
      <c r="D106" s="537"/>
      <c r="E106" s="538"/>
      <c r="G106" s="539"/>
      <c r="H106" s="540"/>
      <c r="I106" s="541"/>
    </row>
    <row r="107" ht="15.75" customHeight="1">
      <c r="A107" s="273"/>
      <c r="B107" s="542" t="s">
        <v>258</v>
      </c>
      <c r="C107" s="543">
        <f t="shared" ref="C107:D107" si="1">AVERAGE(C76:C106)</f>
        <v>241.6471429</v>
      </c>
      <c r="D107" s="544">
        <f t="shared" si="1"/>
        <v>5.837142857</v>
      </c>
      <c r="E107" s="545">
        <f>SUM(E76:E105)</f>
        <v>729921</v>
      </c>
      <c r="F107" s="546"/>
      <c r="G107" s="544">
        <f t="shared" ref="G107:I107" si="2">SUM(G76:G106)</f>
        <v>461.762</v>
      </c>
      <c r="H107" s="544">
        <f t="shared" si="2"/>
        <v>972.5</v>
      </c>
      <c r="I107" s="544">
        <f t="shared" si="2"/>
        <v>48975.01</v>
      </c>
    </row>
    <row r="108" ht="21.0" customHeight="1">
      <c r="A108" s="547"/>
      <c r="B108" s="548" t="s">
        <v>259</v>
      </c>
      <c r="C108" s="65"/>
      <c r="D108" s="415"/>
      <c r="E108" s="549" t="s">
        <v>260</v>
      </c>
      <c r="F108" s="65"/>
      <c r="G108" s="65"/>
      <c r="H108" s="415"/>
      <c r="J108" s="533"/>
    </row>
    <row r="109" ht="22.5" customHeight="1">
      <c r="A109" s="550" t="s">
        <v>261</v>
      </c>
      <c r="B109" s="67"/>
      <c r="C109" s="68"/>
      <c r="D109" s="279"/>
      <c r="E109" s="551"/>
      <c r="F109" s="68"/>
      <c r="G109" s="68"/>
      <c r="H109" s="279"/>
    </row>
    <row r="110" ht="107.25" customHeight="1">
      <c r="A110" s="552" t="s">
        <v>326</v>
      </c>
      <c r="B110" s="283" t="s">
        <v>263</v>
      </c>
      <c r="C110" s="283" t="s">
        <v>264</v>
      </c>
      <c r="D110" s="283" t="s">
        <v>265</v>
      </c>
      <c r="E110" s="285" t="s">
        <v>266</v>
      </c>
      <c r="F110" s="553" t="s">
        <v>267</v>
      </c>
      <c r="G110" s="285" t="s">
        <v>268</v>
      </c>
      <c r="H110" s="285" t="s">
        <v>269</v>
      </c>
      <c r="W110" s="194">
        <v>2.0</v>
      </c>
    </row>
    <row r="111" ht="27.0" customHeight="1">
      <c r="A111" s="554"/>
      <c r="B111" s="555">
        <v>45261.0</v>
      </c>
      <c r="C111" s="369"/>
      <c r="D111" s="370"/>
      <c r="E111" s="556">
        <v>45627.0</v>
      </c>
      <c r="F111" s="30"/>
      <c r="G111" s="30"/>
      <c r="H111" s="32"/>
    </row>
    <row r="112" ht="25.5" customHeight="1">
      <c r="A112" s="518">
        <v>44927.0</v>
      </c>
      <c r="B112" s="557">
        <v>6.242</v>
      </c>
      <c r="C112" s="558">
        <v>66.157</v>
      </c>
      <c r="D112" s="559">
        <v>95155.0</v>
      </c>
      <c r="E112" s="560">
        <v>5.68</v>
      </c>
      <c r="F112" s="561"/>
      <c r="G112" s="562">
        <v>76.22</v>
      </c>
      <c r="H112" s="563">
        <v>99662.0</v>
      </c>
    </row>
    <row r="113" ht="27.0" customHeight="1">
      <c r="A113" s="518">
        <v>44928.0</v>
      </c>
      <c r="B113" s="564">
        <v>5.12</v>
      </c>
      <c r="C113" s="565">
        <v>64.822</v>
      </c>
      <c r="D113" s="566">
        <v>76442.0</v>
      </c>
      <c r="E113" s="567">
        <v>4.18</v>
      </c>
      <c r="F113" s="568"/>
      <c r="G113" s="567">
        <v>82.25</v>
      </c>
      <c r="H113" s="569">
        <v>78961.0</v>
      </c>
    </row>
    <row r="114" ht="24.0" customHeight="1">
      <c r="A114" s="518">
        <v>44929.0</v>
      </c>
      <c r="B114" s="570">
        <v>5.404</v>
      </c>
      <c r="C114" s="571">
        <v>64.558</v>
      </c>
      <c r="D114" s="572">
        <v>80346.0</v>
      </c>
      <c r="E114" s="560">
        <v>6.26</v>
      </c>
      <c r="F114" s="573"/>
      <c r="G114" s="562">
        <v>77.71</v>
      </c>
      <c r="H114" s="574">
        <v>112015.0</v>
      </c>
    </row>
    <row r="115" ht="22.5" customHeight="1">
      <c r="A115" s="518">
        <v>44930.0</v>
      </c>
      <c r="B115" s="564">
        <v>5.123</v>
      </c>
      <c r="C115" s="565">
        <v>64.581</v>
      </c>
      <c r="D115" s="575">
        <v>76161.0</v>
      </c>
      <c r="E115" s="567">
        <v>6.19</v>
      </c>
      <c r="F115" s="568"/>
      <c r="G115" s="567">
        <v>77.55</v>
      </c>
      <c r="H115" s="576">
        <v>110577.0</v>
      </c>
    </row>
    <row r="116" ht="22.5" customHeight="1">
      <c r="A116" s="518">
        <v>44931.0</v>
      </c>
      <c r="B116" s="570">
        <v>4.702</v>
      </c>
      <c r="C116" s="571">
        <v>56.911</v>
      </c>
      <c r="D116" s="572">
        <v>61636.0</v>
      </c>
      <c r="E116" s="560">
        <v>5.67</v>
      </c>
      <c r="F116" s="573"/>
      <c r="G116" s="562">
        <v>77.33</v>
      </c>
      <c r="H116" s="577">
        <v>100944.0</v>
      </c>
    </row>
    <row r="117" ht="15.75" customHeight="1">
      <c r="A117" s="518">
        <v>44932.0</v>
      </c>
      <c r="B117" s="564">
        <v>4.731</v>
      </c>
      <c r="C117" s="565">
        <v>62.11</v>
      </c>
      <c r="D117" s="575">
        <v>67629.0</v>
      </c>
      <c r="E117" s="567">
        <v>6.61</v>
      </c>
      <c r="F117" s="573"/>
      <c r="G117" s="567">
        <v>76.66</v>
      </c>
      <c r="H117" s="569">
        <v>116415.0</v>
      </c>
    </row>
    <row r="118" ht="24.0" customHeight="1">
      <c r="A118" s="518">
        <v>44933.0</v>
      </c>
      <c r="B118" s="570">
        <v>1.758</v>
      </c>
      <c r="C118" s="571">
        <v>65.951</v>
      </c>
      <c r="D118" s="572">
        <v>26514.0</v>
      </c>
      <c r="E118" s="560">
        <v>6.27</v>
      </c>
      <c r="F118" s="573"/>
      <c r="G118" s="562">
        <v>77.29</v>
      </c>
      <c r="H118" s="577">
        <v>111347.0</v>
      </c>
      <c r="O118" s="166"/>
    </row>
    <row r="119" ht="26.25" customHeight="1">
      <c r="A119" s="518">
        <v>44934.0</v>
      </c>
      <c r="B119" s="564">
        <v>1.561</v>
      </c>
      <c r="C119" s="565">
        <v>65.697</v>
      </c>
      <c r="D119" s="578">
        <v>23556.0</v>
      </c>
      <c r="E119" s="567"/>
      <c r="F119" s="573"/>
      <c r="G119" s="567"/>
      <c r="H119" s="569"/>
      <c r="J119" s="166"/>
    </row>
    <row r="120" ht="23.25" customHeight="1">
      <c r="A120" s="518">
        <v>44935.0</v>
      </c>
      <c r="B120" s="570">
        <v>1.012</v>
      </c>
      <c r="C120" s="571">
        <v>71.795</v>
      </c>
      <c r="D120" s="579">
        <v>16512.0</v>
      </c>
      <c r="E120" s="560"/>
      <c r="F120" s="573"/>
      <c r="G120" s="562"/>
      <c r="H120" s="577"/>
    </row>
    <row r="121" ht="15.75" customHeight="1">
      <c r="A121" s="518">
        <v>44936.0</v>
      </c>
      <c r="B121" s="564">
        <v>3.275</v>
      </c>
      <c r="C121" s="565">
        <v>69.03</v>
      </c>
      <c r="D121" s="580">
        <v>51999.0</v>
      </c>
      <c r="E121" s="567"/>
      <c r="F121" s="573"/>
      <c r="G121" s="567"/>
      <c r="H121" s="569"/>
    </row>
    <row r="122" ht="15.75" customHeight="1">
      <c r="A122" s="518">
        <v>44937.0</v>
      </c>
      <c r="B122" s="570">
        <v>6.728</v>
      </c>
      <c r="C122" s="571">
        <v>68.108</v>
      </c>
      <c r="D122" s="579">
        <v>105480.0</v>
      </c>
      <c r="E122" s="560"/>
      <c r="F122" s="573"/>
      <c r="G122" s="562"/>
      <c r="H122" s="577"/>
    </row>
    <row r="123" ht="15.75" customHeight="1">
      <c r="A123" s="518">
        <v>44938.0</v>
      </c>
      <c r="B123" s="564">
        <v>6.548</v>
      </c>
      <c r="C123" s="565">
        <v>64.976</v>
      </c>
      <c r="D123" s="580">
        <v>97969.0</v>
      </c>
      <c r="E123" s="567"/>
      <c r="F123" s="573"/>
      <c r="G123" s="567"/>
      <c r="H123" s="576"/>
      <c r="I123" s="568"/>
    </row>
    <row r="124" ht="15.75" customHeight="1">
      <c r="A124" s="518">
        <v>44939.0</v>
      </c>
      <c r="B124" s="570">
        <v>6.782</v>
      </c>
      <c r="C124" s="571">
        <v>66.522</v>
      </c>
      <c r="D124" s="579">
        <v>77689.0</v>
      </c>
      <c r="E124" s="560"/>
      <c r="F124" s="581"/>
      <c r="G124" s="562"/>
      <c r="H124" s="577"/>
    </row>
    <row r="125" ht="15.75" customHeight="1">
      <c r="A125" s="518">
        <v>44940.0</v>
      </c>
      <c r="B125" s="564">
        <v>6.618</v>
      </c>
      <c r="C125" s="565">
        <v>66.622</v>
      </c>
      <c r="D125" s="580">
        <v>71522.0</v>
      </c>
      <c r="E125" s="567"/>
      <c r="F125" s="568"/>
      <c r="G125" s="567"/>
      <c r="H125" s="576"/>
    </row>
    <row r="126" ht="15.75" customHeight="1">
      <c r="A126" s="518">
        <v>44941.0</v>
      </c>
      <c r="B126" s="570">
        <v>6.847</v>
      </c>
      <c r="C126" s="571">
        <v>66.606</v>
      </c>
      <c r="D126" s="579">
        <v>74013.0</v>
      </c>
      <c r="E126" s="560"/>
      <c r="F126" s="573"/>
      <c r="G126" s="562"/>
      <c r="H126" s="577"/>
    </row>
    <row r="127" ht="15.75" customHeight="1">
      <c r="A127" s="518">
        <v>44942.0</v>
      </c>
      <c r="B127" s="564">
        <v>4.853</v>
      </c>
      <c r="C127" s="565">
        <v>67.346</v>
      </c>
      <c r="D127" s="580">
        <v>52763.0</v>
      </c>
      <c r="E127" s="567"/>
      <c r="F127" s="568"/>
      <c r="G127" s="567"/>
      <c r="H127" s="576"/>
    </row>
    <row r="128" ht="15.75" customHeight="1">
      <c r="A128" s="518">
        <v>44943.0</v>
      </c>
      <c r="B128" s="570">
        <v>5.931</v>
      </c>
      <c r="C128" s="571">
        <v>66.388</v>
      </c>
      <c r="D128" s="579">
        <v>63919.0</v>
      </c>
      <c r="E128" s="560"/>
      <c r="F128" s="573"/>
      <c r="G128" s="582"/>
      <c r="H128" s="577"/>
    </row>
    <row r="129" ht="15.75" customHeight="1">
      <c r="A129" s="518">
        <v>44944.0</v>
      </c>
      <c r="B129" s="564">
        <v>5.77</v>
      </c>
      <c r="C129" s="565">
        <v>65.057</v>
      </c>
      <c r="D129" s="580">
        <v>71177.0</v>
      </c>
      <c r="E129" s="567"/>
      <c r="F129" s="568"/>
      <c r="G129" s="583"/>
      <c r="H129" s="576"/>
    </row>
    <row r="130" ht="15.75" customHeight="1">
      <c r="A130" s="518">
        <v>44945.0</v>
      </c>
      <c r="B130" s="570">
        <v>7.028</v>
      </c>
      <c r="C130" s="571">
        <v>62.732</v>
      </c>
      <c r="D130" s="579">
        <v>85497.0</v>
      </c>
      <c r="E130" s="584"/>
      <c r="G130" s="582"/>
      <c r="H130" s="577"/>
    </row>
    <row r="131" ht="15.75" customHeight="1">
      <c r="A131" s="518">
        <v>44946.0</v>
      </c>
      <c r="B131" s="564">
        <v>6.953</v>
      </c>
      <c r="C131" s="565">
        <v>63.041</v>
      </c>
      <c r="D131" s="580">
        <v>83903.0</v>
      </c>
      <c r="E131" s="585"/>
      <c r="F131" s="568"/>
      <c r="G131" s="583"/>
      <c r="H131" s="569"/>
    </row>
    <row r="132" ht="15.75" customHeight="1">
      <c r="A132" s="518">
        <v>44947.0</v>
      </c>
      <c r="B132" s="570">
        <v>7.072</v>
      </c>
      <c r="C132" s="571">
        <v>70.229</v>
      </c>
      <c r="D132" s="579">
        <v>80436.0</v>
      </c>
      <c r="E132" s="584"/>
      <c r="F132" s="573"/>
      <c r="G132" s="582"/>
      <c r="H132" s="577"/>
    </row>
    <row r="133" ht="15.75" customHeight="1">
      <c r="A133" s="518">
        <v>44948.0</v>
      </c>
      <c r="B133" s="564">
        <v>7.132</v>
      </c>
      <c r="C133" s="565">
        <v>68.777</v>
      </c>
      <c r="D133" s="580">
        <v>79374.0</v>
      </c>
      <c r="E133" s="585"/>
      <c r="F133" s="568"/>
      <c r="G133" s="583"/>
      <c r="H133" s="569"/>
      <c r="I133" s="166"/>
    </row>
    <row r="134" ht="15.75" customHeight="1">
      <c r="A134" s="518">
        <v>44949.0</v>
      </c>
      <c r="B134" s="570">
        <v>7.044</v>
      </c>
      <c r="C134" s="571">
        <v>68.156</v>
      </c>
      <c r="D134" s="579">
        <v>77800.0</v>
      </c>
      <c r="E134" s="584"/>
      <c r="G134" s="582"/>
      <c r="H134" s="577"/>
      <c r="I134" s="166"/>
    </row>
    <row r="135" ht="15.75" customHeight="1">
      <c r="A135" s="518">
        <v>44950.0</v>
      </c>
      <c r="B135" s="564">
        <v>5.866</v>
      </c>
      <c r="C135" s="565">
        <v>66.128</v>
      </c>
      <c r="D135" s="580">
        <v>74261.0</v>
      </c>
      <c r="E135" s="585"/>
      <c r="F135" s="573"/>
      <c r="G135" s="583"/>
      <c r="H135" s="569"/>
      <c r="I135" s="166"/>
    </row>
    <row r="136" ht="15.75" customHeight="1">
      <c r="A136" s="518">
        <v>44951.0</v>
      </c>
      <c r="B136" s="570">
        <v>4.974</v>
      </c>
      <c r="C136" s="571">
        <v>67.908</v>
      </c>
      <c r="D136" s="579">
        <v>66173.0</v>
      </c>
      <c r="E136" s="584"/>
      <c r="F136" s="573"/>
      <c r="G136" s="582"/>
      <c r="H136" s="577"/>
      <c r="I136" s="166"/>
    </row>
    <row r="137" ht="15.75" customHeight="1">
      <c r="A137" s="518">
        <v>44952.0</v>
      </c>
      <c r="B137" s="564">
        <v>5.78</v>
      </c>
      <c r="C137" s="565">
        <v>66.294</v>
      </c>
      <c r="D137" s="580">
        <v>75192.0</v>
      </c>
      <c r="E137" s="583"/>
      <c r="F137" s="568"/>
      <c r="G137" s="583"/>
      <c r="H137" s="569"/>
      <c r="I137" s="166"/>
    </row>
    <row r="138" ht="15.75" customHeight="1">
      <c r="A138" s="518">
        <v>44953.0</v>
      </c>
      <c r="B138" s="570">
        <v>6.645</v>
      </c>
      <c r="C138" s="571">
        <v>64.655</v>
      </c>
      <c r="D138" s="586">
        <v>84158.0</v>
      </c>
      <c r="E138" s="582"/>
      <c r="F138" s="573"/>
      <c r="G138" s="582"/>
      <c r="H138" s="577"/>
      <c r="I138" s="166"/>
    </row>
    <row r="139" ht="15.75" customHeight="1">
      <c r="A139" s="518">
        <v>44954.0</v>
      </c>
      <c r="B139" s="564">
        <v>7.26</v>
      </c>
      <c r="C139" s="565">
        <v>65.67</v>
      </c>
      <c r="D139" s="580">
        <v>93430.0</v>
      </c>
      <c r="E139" s="583"/>
      <c r="F139" s="568"/>
      <c r="G139" s="583"/>
      <c r="H139" s="569"/>
      <c r="I139" s="166"/>
    </row>
    <row r="140" ht="15.75" customHeight="1">
      <c r="A140" s="518">
        <v>44955.0</v>
      </c>
      <c r="B140" s="570">
        <v>7.494</v>
      </c>
      <c r="C140" s="571">
        <v>66.14</v>
      </c>
      <c r="D140" s="586">
        <v>96838.0</v>
      </c>
      <c r="E140" s="582"/>
      <c r="F140" s="573"/>
      <c r="G140" s="582"/>
      <c r="H140" s="587"/>
      <c r="I140" s="166"/>
    </row>
    <row r="141" ht="15.75" customHeight="1">
      <c r="A141" s="518">
        <v>44956.0</v>
      </c>
      <c r="B141" s="564">
        <v>7.247</v>
      </c>
      <c r="C141" s="565">
        <v>66.009</v>
      </c>
      <c r="D141" s="580">
        <v>93594.0</v>
      </c>
      <c r="E141" s="583"/>
      <c r="F141" s="588"/>
      <c r="G141" s="583"/>
      <c r="H141" s="569"/>
      <c r="I141" s="166"/>
    </row>
    <row r="142" ht="15.75" customHeight="1">
      <c r="A142" s="518">
        <v>44957.0</v>
      </c>
      <c r="B142" s="589">
        <v>7.469</v>
      </c>
      <c r="C142" s="590">
        <v>62.281</v>
      </c>
      <c r="D142" s="538">
        <v>90172.0</v>
      </c>
      <c r="E142" s="591"/>
      <c r="F142" s="592"/>
      <c r="G142" s="591"/>
      <c r="H142" s="576"/>
      <c r="I142" s="166"/>
    </row>
    <row r="143" ht="30.0" customHeight="1">
      <c r="A143" s="593"/>
      <c r="B143" s="594">
        <f t="shared" ref="B143:C143" si="3">AVERAGE(B112:B141)</f>
        <v>5.65</v>
      </c>
      <c r="C143" s="595">
        <f t="shared" si="3"/>
        <v>65.96586667</v>
      </c>
      <c r="D143" s="596">
        <f>SUM(D112:D141)</f>
        <v>2181138</v>
      </c>
      <c r="E143" s="597">
        <f>MAX(E112:E141)</f>
        <v>6.61</v>
      </c>
      <c r="F143" s="598"/>
      <c r="G143" s="597">
        <f>AVERAGE(G112:G141)</f>
        <v>77.85857143</v>
      </c>
      <c r="H143" s="599">
        <f>SUM(H112:H141)</f>
        <v>729921</v>
      </c>
    </row>
    <row r="144" ht="28.5" customHeight="1">
      <c r="F144" s="166"/>
      <c r="G144" s="600"/>
    </row>
    <row r="145" ht="15.75" customHeight="1">
      <c r="B145" s="601" t="s">
        <v>270</v>
      </c>
      <c r="C145" s="198"/>
      <c r="D145" s="198"/>
      <c r="E145" s="399"/>
      <c r="F145" s="166"/>
      <c r="G145" s="600"/>
    </row>
    <row r="146" ht="15.75" customHeight="1">
      <c r="B146" s="602" t="s">
        <v>271</v>
      </c>
      <c r="C146" s="602" t="s">
        <v>272</v>
      </c>
      <c r="D146" s="602" t="s">
        <v>273</v>
      </c>
      <c r="E146" s="602" t="s">
        <v>274</v>
      </c>
      <c r="F146" s="166"/>
      <c r="G146" s="600"/>
    </row>
    <row r="147" ht="15.75" customHeight="1">
      <c r="B147" s="602" t="s">
        <v>275</v>
      </c>
      <c r="C147" s="603"/>
      <c r="D147" s="604"/>
      <c r="E147" s="602"/>
      <c r="F147" s="166"/>
      <c r="G147" s="600"/>
    </row>
    <row r="148" ht="15.75" customHeight="1">
      <c r="B148" s="602" t="s">
        <v>276</v>
      </c>
      <c r="C148" s="603"/>
      <c r="D148" s="604"/>
      <c r="E148" s="602"/>
      <c r="F148" s="166"/>
      <c r="G148" s="600"/>
    </row>
    <row r="149" ht="15.75" customHeight="1">
      <c r="B149" s="602" t="s">
        <v>15</v>
      </c>
      <c r="C149" s="603"/>
      <c r="D149" s="604"/>
      <c r="E149" s="602"/>
      <c r="F149" s="166"/>
      <c r="G149" s="600"/>
    </row>
    <row r="150" ht="28.5" customHeight="1">
      <c r="B150" s="602" t="s">
        <v>16</v>
      </c>
      <c r="C150" s="603"/>
      <c r="D150" s="604"/>
      <c r="E150" s="602"/>
      <c r="F150" s="533"/>
      <c r="G150" s="600"/>
    </row>
    <row r="151" ht="28.5" customHeight="1">
      <c r="B151" s="602" t="s">
        <v>17</v>
      </c>
      <c r="C151" s="603"/>
      <c r="D151" s="604"/>
      <c r="E151" s="602"/>
      <c r="F151" s="533"/>
      <c r="G151" s="600"/>
    </row>
    <row r="152" ht="22.5" customHeight="1">
      <c r="B152" s="602" t="s">
        <v>18</v>
      </c>
      <c r="C152" s="603"/>
      <c r="D152" s="604"/>
      <c r="E152" s="602"/>
      <c r="F152" s="533"/>
      <c r="G152" s="600"/>
    </row>
    <row r="153" ht="28.5" customHeight="1">
      <c r="B153" s="602" t="s">
        <v>19</v>
      </c>
      <c r="C153" s="603"/>
      <c r="D153" s="604"/>
      <c r="E153" s="602"/>
      <c r="F153" s="533"/>
      <c r="G153" s="600"/>
    </row>
    <row r="154" ht="30.0" customHeight="1">
      <c r="B154" s="602" t="s">
        <v>277</v>
      </c>
      <c r="C154" s="603"/>
      <c r="D154" s="604"/>
      <c r="E154" s="602"/>
      <c r="F154" s="533"/>
      <c r="G154" s="600"/>
      <c r="N154" s="605"/>
    </row>
    <row r="155" ht="27.0" customHeight="1">
      <c r="B155" s="602" t="s">
        <v>21</v>
      </c>
      <c r="C155" s="603"/>
      <c r="D155" s="604"/>
      <c r="E155" s="602"/>
      <c r="F155" s="533"/>
      <c r="G155" s="600"/>
    </row>
    <row r="156" ht="24.75" customHeight="1">
      <c r="B156" s="602" t="s">
        <v>22</v>
      </c>
      <c r="C156" s="603"/>
      <c r="D156" s="604"/>
      <c r="E156" s="606"/>
      <c r="F156" s="533"/>
      <c r="G156" s="600"/>
      <c r="I156" s="166"/>
    </row>
    <row r="157" ht="27.0" customHeight="1">
      <c r="B157" s="602" t="s">
        <v>23</v>
      </c>
      <c r="C157" s="603"/>
      <c r="D157" s="604"/>
      <c r="E157" s="602"/>
      <c r="F157" s="533"/>
      <c r="G157" s="600"/>
      <c r="I157" s="166"/>
    </row>
    <row r="158" ht="15.75" customHeight="1">
      <c r="B158" s="602" t="s">
        <v>278</v>
      </c>
      <c r="C158" s="603"/>
      <c r="D158" s="604"/>
      <c r="E158" s="602"/>
      <c r="G158" s="600"/>
      <c r="I158" s="166"/>
    </row>
    <row r="159" ht="15.75" customHeight="1">
      <c r="B159" s="96"/>
      <c r="C159" s="607"/>
      <c r="D159" s="608"/>
      <c r="E159" s="608"/>
      <c r="G159" s="600"/>
      <c r="I159" s="166"/>
    </row>
    <row r="160" ht="15.75" customHeight="1">
      <c r="G160" s="600"/>
      <c r="I160" s="166"/>
    </row>
    <row r="161" ht="15.75" customHeight="1">
      <c r="G161" s="600"/>
      <c r="I161" s="166"/>
    </row>
    <row r="162" ht="15.75" customHeight="1">
      <c r="G162" s="600"/>
      <c r="I162" s="166"/>
    </row>
    <row r="163" ht="15.75" customHeight="1">
      <c r="G163" s="600"/>
      <c r="I163" s="166"/>
    </row>
    <row r="164" ht="15.75" customHeight="1">
      <c r="G164" s="600"/>
      <c r="I164" s="166"/>
    </row>
    <row r="165" ht="15.75" customHeight="1">
      <c r="G165" s="600"/>
      <c r="I165" s="166"/>
    </row>
    <row r="166" ht="15.75" customHeight="1">
      <c r="G166" s="600"/>
      <c r="I166" s="166"/>
    </row>
    <row r="167" ht="15.75" customHeight="1">
      <c r="G167" s="600"/>
      <c r="I167" s="166"/>
    </row>
    <row r="168" ht="15.75" customHeight="1">
      <c r="G168" s="600"/>
      <c r="I168" s="166"/>
    </row>
    <row r="169" ht="15.75" customHeight="1">
      <c r="G169" s="600"/>
      <c r="I169" s="166"/>
    </row>
    <row r="170" ht="15.75" customHeight="1">
      <c r="G170" s="600"/>
      <c r="I170" s="166"/>
    </row>
    <row r="171" ht="15.75" customHeight="1">
      <c r="G171" s="600"/>
    </row>
    <row r="172" ht="15.75" customHeight="1">
      <c r="G172" s="600"/>
    </row>
    <row r="173" ht="15.75" customHeight="1">
      <c r="B173" s="166"/>
      <c r="F173" s="166"/>
      <c r="G173" s="600"/>
    </row>
    <row r="174" ht="15.75" customHeight="1">
      <c r="B174" s="166"/>
      <c r="F174" s="166"/>
      <c r="G174" s="600"/>
    </row>
    <row r="175" ht="15.75" customHeight="1">
      <c r="B175" s="166"/>
      <c r="F175" s="166"/>
      <c r="G175" s="196"/>
    </row>
    <row r="176" ht="15.75" customHeight="1">
      <c r="B176" s="166"/>
      <c r="F176" s="166"/>
    </row>
    <row r="177" ht="15.75" customHeight="1">
      <c r="B177" s="166"/>
      <c r="F177" s="166"/>
    </row>
    <row r="178" ht="15.75" customHeight="1">
      <c r="B178" s="166"/>
      <c r="F178" s="166"/>
    </row>
    <row r="179" ht="15.75" customHeight="1">
      <c r="B179" s="166"/>
      <c r="F179" s="166"/>
    </row>
    <row r="180" ht="15.75" customHeight="1">
      <c r="B180" s="166"/>
      <c r="F180" s="166"/>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D49:E49"/>
    <mergeCell ref="D51:E51"/>
    <mergeCell ref="D52:E52"/>
    <mergeCell ref="D53:E53"/>
    <mergeCell ref="D54:E54"/>
    <mergeCell ref="D56:E56"/>
    <mergeCell ref="D57:E57"/>
    <mergeCell ref="D64:E64"/>
    <mergeCell ref="D66:E66"/>
    <mergeCell ref="D67:E67"/>
    <mergeCell ref="D68:E68"/>
    <mergeCell ref="H71:H72"/>
    <mergeCell ref="I71:I72"/>
    <mergeCell ref="B74:C74"/>
    <mergeCell ref="D74:E74"/>
    <mergeCell ref="G74:I74"/>
    <mergeCell ref="C66:C69"/>
    <mergeCell ref="B108:D109"/>
    <mergeCell ref="E108:H109"/>
    <mergeCell ref="B111:D111"/>
    <mergeCell ref="E111:H111"/>
    <mergeCell ref="B145:E145"/>
    <mergeCell ref="D58:E58"/>
    <mergeCell ref="D59:E59"/>
    <mergeCell ref="C61:C64"/>
    <mergeCell ref="D61:E61"/>
    <mergeCell ref="D62:E62"/>
    <mergeCell ref="D63:E63"/>
    <mergeCell ref="D69:E69"/>
    <mergeCell ref="B7:I8"/>
    <mergeCell ref="G10:I10"/>
    <mergeCell ref="G11:I13"/>
    <mergeCell ref="S11:U11"/>
    <mergeCell ref="S12:T12"/>
    <mergeCell ref="G14:I16"/>
    <mergeCell ref="S19:U19"/>
    <mergeCell ref="G17:I19"/>
    <mergeCell ref="G20:I22"/>
    <mergeCell ref="G23:I25"/>
    <mergeCell ref="C26:D26"/>
    <mergeCell ref="G26:I27"/>
    <mergeCell ref="C28:H28"/>
    <mergeCell ref="G29:H29"/>
    <mergeCell ref="D35:E35"/>
    <mergeCell ref="D36:E36"/>
    <mergeCell ref="D37:E37"/>
    <mergeCell ref="D38:E38"/>
    <mergeCell ref="C36:C39"/>
    <mergeCell ref="C41:C44"/>
    <mergeCell ref="C46:C49"/>
    <mergeCell ref="C51:C54"/>
    <mergeCell ref="C56:C59"/>
    <mergeCell ref="D29:E29"/>
    <mergeCell ref="C31:C34"/>
    <mergeCell ref="D31:E31"/>
    <mergeCell ref="D32:E32"/>
    <mergeCell ref="D33:E33"/>
    <mergeCell ref="D34:E34"/>
    <mergeCell ref="D39:E39"/>
    <mergeCell ref="D41:E41"/>
    <mergeCell ref="D42:E42"/>
    <mergeCell ref="D43:E43"/>
    <mergeCell ref="D44:E44"/>
    <mergeCell ref="D46:E46"/>
    <mergeCell ref="D47:E47"/>
    <mergeCell ref="D48:E48"/>
  </mergeCells>
  <printOptions/>
  <pageMargins bottom="0.75" footer="0.0" header="0.0" left="0.7" right="0.7" top="0.75"/>
  <pageSetup paperSize="9" orientation="portrait"/>
  <drawing r:id="rId1"/>
  <tableParts count="4">
    <tablePart r:id="rId6"/>
    <tablePart r:id="rId7"/>
    <tablePart r:id="rId8"/>
    <tablePart r:id="rId9"/>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2022-02-16T07:16:45Z</dcterms:created>
  <dc:creator>LAMINE NDIAYE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0x0101008231839B652942498A50372B85555E1A</vt:lpwstr>
  </property>
</Properties>
</file>