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조윤상\출장\"/>
    </mc:Choice>
  </mc:AlternateContent>
  <bookViews>
    <workbookView xWindow="0" yWindow="0" windowWidth="28800" windowHeight="12255"/>
  </bookViews>
  <sheets>
    <sheet name="출장 정산내역서" sheetId="1" r:id="rId1"/>
    <sheet name="자차경비산정(증빙)" sheetId="2" r:id="rId2"/>
    <sheet name="항공이용요청(증빙)" sheetId="3" r:id="rId3"/>
  </sheets>
  <definedNames>
    <definedName name="_xlnm._FilterDatabase" localSheetId="0" hidden="1">'출장 정산내역서'!$A$1:$V$25</definedName>
    <definedName name="_xlnm.Print_Area" localSheetId="1">'자차경비산정(증빙)'!$A$1:$H$22</definedName>
    <definedName name="_xlnm.Print_Area" localSheetId="0">'출장 정산내역서'!$A$1:$V$26</definedName>
    <definedName name="_xlnm.Print_Area" localSheetId="2">'항공이용요청(증빙)'!$A$1:$H$35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G14" i="1" l="1"/>
  <c r="F15" i="3" l="1"/>
  <c r="F14" i="3"/>
  <c r="F13" i="3"/>
  <c r="G9" i="3"/>
  <c r="F9" i="3"/>
  <c r="F3" i="2" l="1"/>
  <c r="F4" i="2"/>
  <c r="F5" i="2"/>
  <c r="G16" i="1"/>
  <c r="G15" i="1"/>
  <c r="G23" i="1"/>
  <c r="P11" i="1"/>
  <c r="R11" i="1" s="1"/>
  <c r="F11" i="1"/>
  <c r="P10" i="1"/>
  <c r="R10" i="1" s="1"/>
  <c r="F10" i="1"/>
  <c r="P9" i="1"/>
  <c r="R9" i="1" s="1"/>
  <c r="F9" i="1"/>
  <c r="P8" i="1"/>
  <c r="R8" i="1" s="1"/>
  <c r="N8" i="1"/>
  <c r="I8" i="1"/>
  <c r="F8" i="1"/>
  <c r="P7" i="1"/>
  <c r="R7" i="1" s="1"/>
  <c r="N7" i="1"/>
  <c r="I7" i="1"/>
  <c r="F7" i="1"/>
  <c r="P6" i="1"/>
  <c r="R6" i="1" s="1"/>
  <c r="N6" i="1"/>
  <c r="D6" i="1"/>
  <c r="F6" i="1" s="1"/>
  <c r="U3" i="1"/>
  <c r="V3" i="1" s="1"/>
  <c r="S2" i="1"/>
  <c r="R2" i="1"/>
  <c r="Q2" i="1"/>
  <c r="J12" i="1" l="1"/>
  <c r="G12" i="1"/>
  <c r="O12" i="1"/>
  <c r="D12" i="1"/>
  <c r="S6" i="1" l="1"/>
  <c r="O23" i="1" s="1"/>
</calcChain>
</file>

<file path=xl/comments1.xml><?xml version="1.0" encoding="utf-8"?>
<comments xmlns="http://schemas.openxmlformats.org/spreadsheetml/2006/main">
  <authors>
    <author>user</author>
  </authors>
  <commentList>
    <comment ref="B3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▶출장자
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동행자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D4" authorId="0" shapeId="0">
      <text>
        <r>
          <rPr>
            <sz val="9"/>
            <color indexed="81"/>
            <rFont val="돋움"/>
            <family val="3"/>
            <charset val="129"/>
          </rPr>
          <t>연속된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
대리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반장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,  : 6,000</t>
        </r>
        <r>
          <rPr>
            <sz val="9"/>
            <color indexed="81"/>
            <rFont val="돋움"/>
            <family val="3"/>
            <charset val="129"/>
          </rPr>
          <t>원
과장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선임반장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: 8,000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일비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지급
일비</t>
        </r>
        <r>
          <rPr>
            <sz val="9"/>
            <color indexed="81"/>
            <rFont val="Tahoma"/>
            <family val="2"/>
          </rPr>
          <t xml:space="preserve"> x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x 0.8 = ?
</t>
        </r>
        <r>
          <rPr>
            <sz val="9"/>
            <color indexed="81"/>
            <rFont val="돋움"/>
            <family val="3"/>
            <charset val="129"/>
          </rPr>
          <t>동행자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업무동행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G4" authorId="0" shapeId="0">
      <text>
        <r>
          <rPr>
            <sz val="9"/>
            <color indexed="81"/>
            <rFont val="돋움"/>
            <family val="3"/>
            <charset val="129"/>
          </rPr>
          <t>▶개인카드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(1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70,000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카드번호는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재경팀에</t>
        </r>
        <r>
          <rPr>
            <sz val="9"/>
            <color indexed="81"/>
            <rFont val="Tahoma"/>
            <family val="2"/>
          </rPr>
          <t xml:space="preserve"> ERP </t>
        </r>
        <r>
          <rPr>
            <sz val="9"/>
            <color indexed="81"/>
            <rFont val="돋움"/>
            <family val="3"/>
            <charset val="129"/>
          </rPr>
          <t>등록요청</t>
        </r>
      </text>
    </comment>
    <comment ref="J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▶식비
</t>
        </r>
        <r>
          <rPr>
            <sz val="9"/>
            <color indexed="81"/>
            <rFont val="돋움"/>
            <family val="3"/>
            <charset val="129"/>
          </rPr>
          <t>→업무일지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
→모든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식사시간에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
→계열사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진천공장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식당보유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경유시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점심시간에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머물러서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X
*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
중식</t>
        </r>
        <r>
          <rPr>
            <sz val="9"/>
            <color indexed="81"/>
            <rFont val="Tahoma"/>
            <family val="2"/>
          </rPr>
          <t xml:space="preserve"> : 12:20 ~ 13:00
</t>
        </r>
        <r>
          <rPr>
            <sz val="9"/>
            <color indexed="81"/>
            <rFont val="돋움"/>
            <family val="3"/>
            <charset val="129"/>
          </rPr>
          <t>석식</t>
        </r>
        <r>
          <rPr>
            <sz val="9"/>
            <color indexed="81"/>
            <rFont val="Tahoma"/>
            <family val="2"/>
          </rPr>
          <t xml:space="preserve"> : 17:20 ~ 18:00
&lt;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&gt;
12:45</t>
        </r>
        <r>
          <rPr>
            <sz val="9"/>
            <color indexed="81"/>
            <rFont val="돋움"/>
            <family val="3"/>
            <charset val="129"/>
          </rPr>
          <t>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지급은</t>
        </r>
        <r>
          <rPr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충분히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
→당일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업무일지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출장일정이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사내식당을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끼당</t>
        </r>
        <r>
          <rPr>
            <sz val="9"/>
            <color indexed="81"/>
            <rFont val="Tahoma"/>
            <family val="2"/>
          </rPr>
          <t xml:space="preserve"> 10,000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  
</t>
        </r>
        <r>
          <rPr>
            <sz val="9"/>
            <color indexed="81"/>
            <rFont val="돋움"/>
            <family val="3"/>
            <charset val="129"/>
          </rPr>
          <t>→반드시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영수증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횟수만큼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법인카드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사용시엔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sz val="9"/>
            <color indexed="81"/>
            <rFont val="돋움"/>
            <family val="3"/>
            <charset val="129"/>
          </rPr>
          <t>부서식대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)
&lt;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&gt;
1</t>
        </r>
        <r>
          <rPr>
            <sz val="9"/>
            <color indexed="81"/>
            <rFont val="돋움"/>
            <family val="3"/>
            <charset val="129"/>
          </rPr>
          <t>박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= ?
(</t>
        </r>
        <r>
          <rPr>
            <sz val="9"/>
            <color indexed="81"/>
            <rFont val="돋움"/>
            <family val="3"/>
            <charset val="129"/>
          </rPr>
          <t>업무일지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당일출장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석식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끼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일차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석식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끼
총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O4" authorId="0" shapeId="0">
      <text>
        <r>
          <rPr>
            <b/>
            <sz val="9"/>
            <color indexed="81"/>
            <rFont val="돋움"/>
            <family val="3"/>
            <charset val="129"/>
          </rPr>
          <t>저녁식사 시간 이후 초과 근무시간</t>
        </r>
      </text>
    </comment>
    <comment ref="G14" authorId="0" shapeId="0">
      <text>
        <r>
          <rPr>
            <b/>
            <sz val="9"/>
            <color indexed="81"/>
            <rFont val="돋움"/>
            <family val="3"/>
            <charset val="129"/>
          </rPr>
          <t>▶거리
→경유지중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편도</t>
        </r>
        <r>
          <rPr>
            <b/>
            <sz val="9"/>
            <color indexed="81"/>
            <rFont val="Tahoma"/>
            <family val="2"/>
          </rPr>
          <t xml:space="preserve"> 70KM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
→네이버지도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계산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실시간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교통정보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X)
</t>
        </r>
        <r>
          <rPr>
            <b/>
            <sz val="9"/>
            <color indexed="81"/>
            <rFont val="돋움"/>
            <family val="3"/>
            <charset val="129"/>
          </rPr>
          <t>▶유류
→오피넷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일자별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
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단협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120%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
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계산값에</t>
        </r>
        <r>
          <rPr>
            <b/>
            <sz val="9"/>
            <color indexed="81"/>
            <rFont val="Tahoma"/>
            <family val="2"/>
          </rPr>
          <t xml:space="preserve"> X 1.2
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LPG </t>
        </r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ℓ</t>
        </r>
        <r>
          <rPr>
            <b/>
            <sz val="9"/>
            <color indexed="81"/>
            <rFont val="Tahoma"/>
            <family val="2"/>
          </rPr>
          <t xml:space="preserve">/7km </t>
        </r>
        <r>
          <rPr>
            <b/>
            <sz val="9"/>
            <color indexed="81"/>
            <rFont val="돋움"/>
            <family val="3"/>
            <charset val="129"/>
          </rPr>
          <t>반영
▶톨비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→영수증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미제출시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X
</t>
        </r>
        <r>
          <rPr>
            <b/>
            <sz val="9"/>
            <color indexed="81"/>
            <rFont val="돋움"/>
            <family val="3"/>
            <charset val="129"/>
          </rPr>
          <t>→현금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→선불카드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→후불카드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개인카드번호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→법인하이패스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선불카드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이용시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통행영수증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X, </t>
        </r>
        <r>
          <rPr>
            <b/>
            <sz val="9"/>
            <color indexed="81"/>
            <rFont val="돋움"/>
            <family val="3"/>
            <charset val="129"/>
          </rPr>
          <t>충전영수증만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첨부</t>
        </r>
      </text>
    </comment>
    <comment ref="G17" authorId="0" shapeId="0">
      <text>
        <r>
          <rPr>
            <b/>
            <sz val="9"/>
            <color indexed="81"/>
            <rFont val="돋움"/>
            <family val="3"/>
            <charset val="129"/>
          </rPr>
          <t>▶</t>
        </r>
        <r>
          <rPr>
            <b/>
            <sz val="9"/>
            <color indexed="81"/>
            <rFont val="Tahoma"/>
            <family val="2"/>
          </rPr>
          <t xml:space="preserve">KTX
</t>
        </r>
        <r>
          <rPr>
            <b/>
            <sz val="9"/>
            <color indexed="81"/>
            <rFont val="돋움"/>
            <family val="3"/>
            <charset val="129"/>
          </rPr>
          <t>→개인카드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첨부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개인카드는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전표작성시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→법인카드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영수증은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유의
→특실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경영지원팀장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지시
▶리무진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버스
→현금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간이영수증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첨부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▶그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버스비
→카드이용내역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카드번호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必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<sst xmlns="http://schemas.openxmlformats.org/spreadsheetml/2006/main" count="135" uniqueCount="83">
  <si>
    <t xml:space="preserve"> </t>
    <phoneticPr fontId="5" type="noConversion"/>
  </si>
  <si>
    <t xml:space="preserve">▣ 국내출장 정산내역                      </t>
    <phoneticPr fontId="5" type="noConversion"/>
  </si>
  <si>
    <t>※ 흰색 빈칸 해당사항 입력, 그 외 자동입력</t>
    <phoneticPr fontId="5" type="noConversion"/>
  </si>
  <si>
    <t>▼ 간단한 날짜로 입력 '2024-01-01'</t>
    <phoneticPr fontId="5" type="noConversion"/>
  </si>
  <si>
    <t>작성자(출장자)</t>
    <phoneticPr fontId="5" type="noConversion"/>
  </si>
  <si>
    <t>출장지역</t>
    <phoneticPr fontId="5" type="noConversion"/>
  </si>
  <si>
    <t>방문업체</t>
    <phoneticPr fontId="5" type="noConversion"/>
  </si>
  <si>
    <t>출장기간</t>
    <phoneticPr fontId="5" type="noConversion"/>
  </si>
  <si>
    <t>출발</t>
    <phoneticPr fontId="5" type="noConversion"/>
  </si>
  <si>
    <t>복귀</t>
    <phoneticPr fontId="5" type="noConversion"/>
  </si>
  <si>
    <t>구분</t>
    <phoneticPr fontId="5" type="noConversion"/>
  </si>
  <si>
    <t>일비 (①)</t>
    <phoneticPr fontId="5" type="noConversion"/>
  </si>
  <si>
    <t>숙박비 (②)</t>
    <phoneticPr fontId="5" type="noConversion"/>
  </si>
  <si>
    <t>식비 (③)</t>
    <phoneticPr fontId="5" type="noConversion"/>
  </si>
  <si>
    <t>추가시간 여비 (④)</t>
    <phoneticPr fontId="5" type="noConversion"/>
  </si>
  <si>
    <t>합 계 (①+②+③+④)</t>
    <phoneticPr fontId="5" type="noConversion"/>
  </si>
  <si>
    <t>직급</t>
    <phoneticPr fontId="5" type="noConversion"/>
  </si>
  <si>
    <t>성명</t>
    <phoneticPr fontId="5" type="noConversion"/>
  </si>
  <si>
    <t>단가</t>
    <phoneticPr fontId="5" type="noConversion"/>
  </si>
  <si>
    <t>일수</t>
    <phoneticPr fontId="5" type="noConversion"/>
  </si>
  <si>
    <t>계</t>
    <phoneticPr fontId="5" type="noConversion"/>
  </si>
  <si>
    <t>단  가</t>
    <phoneticPr fontId="5" type="noConversion"/>
  </si>
  <si>
    <t>횟 수</t>
    <phoneticPr fontId="5" type="noConversion"/>
  </si>
  <si>
    <t>시간</t>
    <phoneticPr fontId="5" type="noConversion"/>
  </si>
  <si>
    <t>금액</t>
    <phoneticPr fontId="5" type="noConversion"/>
  </si>
  <si>
    <t>결제방법</t>
    <phoneticPr fontId="5" type="noConversion"/>
  </si>
  <si>
    <t>-</t>
  </si>
  <si>
    <t>카드번호</t>
    <phoneticPr fontId="5" type="noConversion"/>
  </si>
  <si>
    <t>지급금액</t>
    <phoneticPr fontId="5" type="noConversion"/>
  </si>
  <si>
    <t>이동수단</t>
    <phoneticPr fontId="5" type="noConversion"/>
  </si>
  <si>
    <t>기타 상세내역</t>
    <phoneticPr fontId="5" type="noConversion"/>
  </si>
  <si>
    <t>경유</t>
    <phoneticPr fontId="5" type="noConversion"/>
  </si>
  <si>
    <t>1ℓ/10km</t>
    <phoneticPr fontId="5" type="noConversion"/>
  </si>
  <si>
    <t>유가</t>
    <phoneticPr fontId="5" type="noConversion"/>
  </si>
  <si>
    <t>× 1.2</t>
    <phoneticPr fontId="5" type="noConversion"/>
  </si>
  <si>
    <t>※ 추가여비 기준표</t>
    <phoneticPr fontId="5" type="noConversion"/>
  </si>
  <si>
    <t>휘발유</t>
    <phoneticPr fontId="5" type="noConversion"/>
  </si>
  <si>
    <t>LPG</t>
    <phoneticPr fontId="5" type="noConversion"/>
  </si>
  <si>
    <t>1ℓ/7km</t>
    <phoneticPr fontId="5" type="noConversion"/>
  </si>
  <si>
    <t>KTX</t>
  </si>
  <si>
    <t>개인카드</t>
  </si>
  <si>
    <t>울산 리무진버스비</t>
  </si>
  <si>
    <t>현금</t>
  </si>
  <si>
    <t>택시비</t>
  </si>
  <si>
    <t>법인차량 주유</t>
  </si>
  <si>
    <t>차량번호</t>
    <phoneticPr fontId="5" type="noConversion"/>
  </si>
  <si>
    <t>톨비 (현금)</t>
  </si>
  <si>
    <t>톨비 (카드)</t>
  </si>
  <si>
    <t>교통비 (⑤)</t>
    <phoneticPr fontId="5" type="noConversion"/>
  </si>
  <si>
    <t>총 합계 (①+②+③+④+⑤)</t>
    <phoneticPr fontId="5" type="noConversion"/>
  </si>
  <si>
    <t>특이사항 기재</t>
    <phoneticPr fontId="5" type="noConversion"/>
  </si>
  <si>
    <t>현금항목 : 일비, 식비, 자차 유류비, 톨비(현금), 리무진 버스비, 하이패스 선불카드</t>
    <phoneticPr fontId="5" type="noConversion"/>
  </si>
  <si>
    <t xml:space="preserve">  - 자차는 해당일 유가 및 거리산정 금액 기준 → '네이버 지도' 기준 거리/'오피넷' 유가 증빙사진 첨부</t>
    <phoneticPr fontId="5" type="noConversion"/>
  </si>
  <si>
    <t xml:space="preserve">  - 기차(KTX), 고속버스, 승용차, 울산 리무진버스 등</t>
    <phoneticPr fontId="5" type="noConversion"/>
  </si>
  <si>
    <t>※ 증빙첨부</t>
    <phoneticPr fontId="5" type="noConversion"/>
  </si>
  <si>
    <t>거리</t>
    <phoneticPr fontId="5" type="noConversion"/>
  </si>
  <si>
    <t>유류</t>
    <phoneticPr fontId="5" type="noConversion"/>
  </si>
  <si>
    <t>일자</t>
    <phoneticPr fontId="5" type="noConversion"/>
  </si>
  <si>
    <t>* 자차유류비 산정</t>
    <phoneticPr fontId="5" type="noConversion"/>
  </si>
  <si>
    <t>◈ 일비 처리사항(현지 단거리 교통비 외)을 제외한 교통수단비용</t>
    <phoneticPr fontId="5" type="noConversion"/>
  </si>
  <si>
    <t xml:space="preserve">▣ 국내출장 항공이용 여부 판단                    </t>
    <phoneticPr fontId="5" type="noConversion"/>
  </si>
  <si>
    <t>* 기본비교표</t>
    <phoneticPr fontId="5" type="noConversion"/>
  </si>
  <si>
    <t>행선지</t>
    <phoneticPr fontId="5" type="noConversion"/>
  </si>
  <si>
    <t>교통편</t>
    <phoneticPr fontId="5" type="noConversion"/>
  </si>
  <si>
    <t>기존</t>
    <phoneticPr fontId="5" type="noConversion"/>
  </si>
  <si>
    <t>항공</t>
    <phoneticPr fontId="5" type="noConversion"/>
  </si>
  <si>
    <t>1. 일비(현지 단거리 교통비 외)를 제외한 교통수단 비용</t>
    <phoneticPr fontId="5" type="noConversion"/>
  </si>
  <si>
    <t>2. 편도 비용 비교 원칙, 왕복 이용 희망시 왕복에 해당하는 금액 기재하여 비교</t>
    <phoneticPr fontId="5" type="noConversion"/>
  </si>
  <si>
    <t>3. 상기표 '인정' 일시 출장명령서 內 첨부 및 주관부서 담당자에게 제출/협의 후 항공편 이용</t>
    <phoneticPr fontId="5" type="noConversion"/>
  </si>
  <si>
    <t>네이버</t>
    <phoneticPr fontId="5" type="noConversion"/>
  </si>
  <si>
    <t>오피넷</t>
    <phoneticPr fontId="5" type="noConversion"/>
  </si>
  <si>
    <t>사원</t>
    <phoneticPr fontId="5" type="noConversion"/>
  </si>
  <si>
    <t>선임</t>
    <phoneticPr fontId="5" type="noConversion"/>
  </si>
  <si>
    <t>조장</t>
    <phoneticPr fontId="5" type="noConversion"/>
  </si>
  <si>
    <t>책임</t>
    <phoneticPr fontId="5" type="noConversion"/>
  </si>
  <si>
    <t>그룹장</t>
    <phoneticPr fontId="5" type="noConversion"/>
  </si>
  <si>
    <t>라인장</t>
    <phoneticPr fontId="5" type="noConversion"/>
  </si>
  <si>
    <t>서산</t>
    <phoneticPr fontId="5" type="noConversion"/>
  </si>
  <si>
    <t>우리원</t>
    <phoneticPr fontId="5" type="noConversion"/>
  </si>
  <si>
    <t>조윤상</t>
    <phoneticPr fontId="5" type="noConversion"/>
  </si>
  <si>
    <t>선임</t>
    <phoneticPr fontId="5" type="noConversion"/>
  </si>
  <si>
    <t>4045-7701-0109-7902</t>
    <phoneticPr fontId="5" type="noConversion"/>
  </si>
  <si>
    <t>조윤상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</si>
</sst>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#&quot;일&quot;"/>
    <numFmt numFmtId="177" formatCode="#,###&quot;km&quot;"/>
    <numFmt numFmtId="178" formatCode="#,###&quot;원&quot;"/>
    <numFmt numFmtId="179" formatCode="General&quot;km&quot;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5"/>
      <name val="굴림"/>
      <family val="3"/>
      <charset val="129"/>
    </font>
    <font>
      <b/>
      <sz val="11"/>
      <color rgb="FF0000FF"/>
      <name val="굴림"/>
      <family val="3"/>
      <charset val="129"/>
    </font>
    <font>
      <b/>
      <sz val="20"/>
      <name val="굴림"/>
      <family val="3"/>
      <charset val="129"/>
    </font>
    <font>
      <sz val="10"/>
      <color theme="0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u/>
      <sz val="11"/>
      <color rgb="FFFF000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name val="굴림"/>
      <family val="3"/>
      <charset val="129"/>
    </font>
    <font>
      <b/>
      <sz val="12"/>
      <color rgb="FF0000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12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9966FF"/>
      </left>
      <right style="thin">
        <color indexed="64"/>
      </right>
      <top style="thick">
        <color rgb="FF9966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9966FF"/>
      </top>
      <bottom style="thin">
        <color indexed="64"/>
      </bottom>
      <diagonal/>
    </border>
    <border>
      <left style="thin">
        <color indexed="64"/>
      </left>
      <right/>
      <top style="thick">
        <color rgb="FF9966FF"/>
      </top>
      <bottom style="thin">
        <color indexed="64"/>
      </bottom>
      <diagonal/>
    </border>
    <border>
      <left/>
      <right style="thin">
        <color indexed="64"/>
      </right>
      <top style="thick">
        <color rgb="FF9966FF"/>
      </top>
      <bottom style="thin">
        <color indexed="64"/>
      </bottom>
      <diagonal/>
    </border>
    <border>
      <left/>
      <right style="thick">
        <color rgb="FF9966FF"/>
      </right>
      <top style="thick">
        <color rgb="FF9966F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9966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9966F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rgb="FF9966FF"/>
      </left>
      <right style="thin">
        <color indexed="64"/>
      </right>
      <top style="thin">
        <color indexed="64"/>
      </top>
      <bottom style="thick">
        <color rgb="FF9966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9966FF"/>
      </bottom>
      <diagonal/>
    </border>
    <border>
      <left style="thin">
        <color indexed="64"/>
      </left>
      <right/>
      <top style="thin">
        <color indexed="64"/>
      </top>
      <bottom style="thick">
        <color rgb="FF9966FF"/>
      </bottom>
      <diagonal/>
    </border>
    <border>
      <left/>
      <right style="thin">
        <color indexed="64"/>
      </right>
      <top style="thin">
        <color indexed="64"/>
      </top>
      <bottom style="thick">
        <color rgb="FF9966FF"/>
      </bottom>
      <diagonal/>
    </border>
    <border>
      <left/>
      <right style="thick">
        <color rgb="FF9966FF"/>
      </right>
      <top style="thin">
        <color indexed="64"/>
      </top>
      <bottom style="thick">
        <color rgb="FF9966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0">
    <xf numFmtId="0" fontId="0" fillId="0" borderId="0"/>
    <xf numFmtId="41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25">
    <xf numFmtId="0" fontId="0" fillId="0" borderId="0" xfId="0"/>
    <xf numFmtId="0" fontId="4" fillId="0" borderId="0" xfId="0" applyFont="1" applyFill="1" applyAlignment="1" applyProtection="1">
      <alignment vertical="center"/>
      <protection locked="0"/>
    </xf>
    <xf numFmtId="14" fontId="6" fillId="0" borderId="0" xfId="2" applyNumberFormat="1" applyFont="1" applyFill="1" applyAlignment="1" applyProtection="1">
      <alignment vertical="center"/>
      <protection locked="0"/>
    </xf>
    <xf numFmtId="0" fontId="4" fillId="0" borderId="0" xfId="0" applyFont="1" applyFill="1" applyBorder="1" applyProtection="1">
      <protection locked="0"/>
    </xf>
    <xf numFmtId="0" fontId="7" fillId="0" borderId="0" xfId="0" applyFont="1" applyFill="1" applyAlignment="1" applyProtection="1">
      <alignment vertical="center"/>
      <protection locked="0"/>
    </xf>
    <xf numFmtId="14" fontId="7" fillId="0" borderId="0" xfId="2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14" fontId="8" fillId="0" borderId="0" xfId="2" applyNumberFormat="1" applyFont="1" applyFill="1" applyAlignment="1" applyProtection="1">
      <alignment vertical="center"/>
      <protection locked="0"/>
    </xf>
    <xf numFmtId="0" fontId="4" fillId="0" borderId="0" xfId="2" applyFont="1" applyFill="1" applyAlignment="1" applyProtection="1">
      <alignment vertical="center"/>
      <protection locked="0"/>
    </xf>
    <xf numFmtId="0" fontId="7" fillId="0" borderId="0" xfId="2" applyFont="1" applyFill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left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14" fontId="11" fillId="2" borderId="1" xfId="2" applyNumberFormat="1" applyFont="1" applyFill="1" applyBorder="1" applyAlignment="1" applyProtection="1">
      <alignment horizontal="center" vertical="center"/>
      <protection locked="0"/>
    </xf>
    <xf numFmtId="14" fontId="12" fillId="0" borderId="1" xfId="2" applyNumberFormat="1" applyFont="1" applyFill="1" applyBorder="1" applyAlignment="1" applyProtection="1">
      <alignment horizontal="center" vertical="center"/>
      <protection locked="0"/>
    </xf>
    <xf numFmtId="176" fontId="13" fillId="3" borderId="1" xfId="0" applyNumberFormat="1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1" fillId="2" borderId="1" xfId="2" applyFont="1" applyFill="1" applyBorder="1" applyAlignment="1" applyProtection="1">
      <alignment horizontal="center" vertical="center"/>
      <protection locked="0"/>
    </xf>
    <xf numFmtId="0" fontId="11" fillId="0" borderId="1" xfId="2" applyFont="1" applyFill="1" applyBorder="1" applyAlignment="1" applyProtection="1">
      <alignment horizontal="center" vertical="center"/>
      <protection locked="0"/>
    </xf>
    <xf numFmtId="0" fontId="12" fillId="0" borderId="1" xfId="2" applyFont="1" applyFill="1" applyBorder="1" applyAlignment="1" applyProtection="1">
      <alignment horizontal="center" vertical="center"/>
      <protection locked="0"/>
    </xf>
    <xf numFmtId="41" fontId="11" fillId="4" borderId="1" xfId="1" applyFont="1" applyFill="1" applyBorder="1" applyAlignment="1" applyProtection="1">
      <alignment horizontal="center" vertical="center"/>
    </xf>
    <xf numFmtId="41" fontId="12" fillId="0" borderId="1" xfId="2" applyNumberFormat="1" applyFont="1" applyFill="1" applyBorder="1" applyAlignment="1" applyProtection="1">
      <alignment vertical="center"/>
      <protection locked="0"/>
    </xf>
    <xf numFmtId="41" fontId="11" fillId="4" borderId="1" xfId="1" applyFont="1" applyFill="1" applyBorder="1" applyAlignment="1" applyProtection="1">
      <alignment horizontal="center" vertical="center"/>
      <protection locked="0"/>
    </xf>
    <xf numFmtId="0" fontId="4" fillId="0" borderId="0" xfId="2" applyFont="1" applyFill="1" applyBorder="1" applyAlignment="1" applyProtection="1">
      <alignment horizontal="left" vertical="center" wrapText="1"/>
      <protection locked="0"/>
    </xf>
    <xf numFmtId="41" fontId="11" fillId="4" borderId="1" xfId="2" applyNumberFormat="1" applyFont="1" applyFill="1" applyBorder="1" applyAlignment="1" applyProtection="1">
      <alignment horizontal="center" vertical="center"/>
      <protection locked="0"/>
    </xf>
    <xf numFmtId="41" fontId="14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11" fillId="4" borderId="4" xfId="2" applyFont="1" applyFill="1" applyBorder="1" applyAlignment="1" applyProtection="1">
      <alignment horizontal="center" vertical="center" wrapText="1"/>
      <protection locked="0"/>
    </xf>
    <xf numFmtId="178" fontId="12" fillId="0" borderId="4" xfId="1" applyNumberFormat="1" applyFont="1" applyFill="1" applyBorder="1" applyAlignment="1" applyProtection="1">
      <alignment vertical="center" wrapText="1"/>
      <protection locked="0"/>
    </xf>
    <xf numFmtId="0" fontId="11" fillId="4" borderId="1" xfId="2" applyFont="1" applyFill="1" applyBorder="1" applyAlignment="1" applyProtection="1">
      <alignment horizontal="center" vertical="center" wrapText="1"/>
      <protection locked="0"/>
    </xf>
    <xf numFmtId="178" fontId="12" fillId="0" borderId="1" xfId="1" applyNumberFormat="1" applyFont="1" applyFill="1" applyBorder="1" applyAlignment="1" applyProtection="1">
      <alignment vertical="center" wrapText="1"/>
      <protection locked="0"/>
    </xf>
    <xf numFmtId="0" fontId="11" fillId="4" borderId="16" xfId="2" applyFont="1" applyFill="1" applyBorder="1" applyAlignment="1" applyProtection="1">
      <alignment horizontal="center" vertical="center" wrapText="1"/>
      <protection locked="0"/>
    </xf>
    <xf numFmtId="178" fontId="12" fillId="0" borderId="16" xfId="1" applyNumberFormat="1" applyFont="1" applyFill="1" applyBorder="1" applyAlignment="1" applyProtection="1">
      <alignment vertical="center" wrapText="1"/>
      <protection locked="0"/>
    </xf>
    <xf numFmtId="0" fontId="12" fillId="0" borderId="20" xfId="2" applyFont="1" applyFill="1" applyBorder="1" applyAlignment="1" applyProtection="1">
      <alignment horizontal="center" vertical="center" wrapText="1"/>
      <protection locked="0"/>
    </xf>
    <xf numFmtId="0" fontId="11" fillId="4" borderId="20" xfId="2" applyFont="1" applyFill="1" applyBorder="1" applyAlignment="1" applyProtection="1">
      <alignment horizontal="center" vertical="center" wrapText="1"/>
      <protection locked="0"/>
    </xf>
    <xf numFmtId="49" fontId="12" fillId="0" borderId="20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2" applyFont="1" applyFill="1" applyBorder="1" applyAlignment="1" applyProtection="1">
      <alignment horizontal="center" vertical="center" wrapText="1"/>
      <protection locked="0"/>
    </xf>
    <xf numFmtId="49" fontId="12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18" fillId="0" borderId="1" xfId="2" applyNumberFormat="1" applyFont="1" applyFill="1" applyBorder="1" applyAlignment="1" applyProtection="1">
      <alignment horizontal="center" vertical="center" wrapText="1"/>
      <protection locked="0"/>
    </xf>
    <xf numFmtId="41" fontId="11" fillId="4" borderId="1" xfId="1" applyFont="1" applyFill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10" fillId="0" borderId="0" xfId="0" applyFont="1" applyFill="1" applyBorder="1" applyAlignment="1" applyProtection="1">
      <protection locked="0"/>
    </xf>
    <xf numFmtId="0" fontId="20" fillId="0" borderId="0" xfId="4" applyFont="1" applyFill="1" applyAlignment="1" applyProtection="1">
      <alignment vertical="center" wrapText="1"/>
      <protection locked="0"/>
    </xf>
    <xf numFmtId="0" fontId="4" fillId="0" borderId="0" xfId="4" applyFont="1" applyFill="1" applyProtection="1">
      <alignment vertical="center"/>
      <protection locked="0"/>
    </xf>
    <xf numFmtId="0" fontId="4" fillId="0" borderId="0" xfId="0" applyNumberFormat="1" applyFont="1" applyFill="1" applyProtection="1">
      <protection locked="0"/>
    </xf>
    <xf numFmtId="41" fontId="12" fillId="7" borderId="1" xfId="2" applyNumberFormat="1" applyFont="1" applyFill="1" applyBorder="1" applyAlignment="1" applyProtection="1">
      <alignment vertical="center"/>
    </xf>
    <xf numFmtId="0" fontId="10" fillId="0" borderId="0" xfId="0" applyFont="1" applyFill="1" applyAlignment="1" applyProtection="1">
      <alignment horizontal="center"/>
      <protection locked="0"/>
    </xf>
    <xf numFmtId="41" fontId="4" fillId="0" borderId="0" xfId="1" applyFont="1" applyFill="1" applyAlignment="1" applyProtection="1">
      <alignment horizontal="center"/>
      <protection locked="0"/>
    </xf>
    <xf numFmtId="41" fontId="4" fillId="0" borderId="0" xfId="1" applyFont="1" applyFill="1" applyAlignment="1" applyProtection="1">
      <alignment horizontal="center" vertical="center"/>
      <protection locked="0"/>
    </xf>
    <xf numFmtId="41" fontId="4" fillId="0" borderId="0" xfId="1" applyFont="1" applyFill="1" applyAlignment="1" applyProtection="1">
      <alignment vertical="center"/>
      <protection locked="0"/>
    </xf>
    <xf numFmtId="0" fontId="11" fillId="0" borderId="0" xfId="2" applyFont="1" applyFill="1" applyBorder="1" applyAlignment="1" applyProtection="1">
      <alignment horizontal="left" vertical="center"/>
      <protection locked="0"/>
    </xf>
    <xf numFmtId="0" fontId="12" fillId="0" borderId="0" xfId="2" applyFont="1" applyFill="1" applyBorder="1" applyAlignment="1" applyProtection="1">
      <alignment horizontal="left" vertical="center"/>
      <protection locked="0"/>
    </xf>
    <xf numFmtId="41" fontId="4" fillId="0" borderId="22" xfId="1" applyFont="1" applyFill="1" applyBorder="1" applyAlignment="1" applyProtection="1">
      <alignment vertical="center"/>
      <protection locked="0"/>
    </xf>
    <xf numFmtId="41" fontId="4" fillId="0" borderId="25" xfId="1" applyFont="1" applyFill="1" applyBorder="1" applyAlignment="1" applyProtection="1">
      <alignment horizontal="center" vertical="center"/>
      <protection locked="0"/>
    </xf>
    <xf numFmtId="0" fontId="12" fillId="0" borderId="25" xfId="2" applyFont="1" applyFill="1" applyBorder="1" applyAlignment="1" applyProtection="1">
      <alignment horizontal="left" vertical="center"/>
      <protection locked="0"/>
    </xf>
    <xf numFmtId="0" fontId="4" fillId="0" borderId="25" xfId="0" applyFont="1" applyFill="1" applyBorder="1" applyAlignment="1" applyProtection="1">
      <alignment vertical="center"/>
      <protection locked="0"/>
    </xf>
    <xf numFmtId="0" fontId="11" fillId="0" borderId="21" xfId="2" applyFont="1" applyFill="1" applyBorder="1" applyAlignment="1" applyProtection="1">
      <alignment horizontal="left" vertical="center"/>
      <protection locked="0"/>
    </xf>
    <xf numFmtId="41" fontId="4" fillId="0" borderId="14" xfId="1" applyFont="1" applyFill="1" applyBorder="1" applyAlignment="1" applyProtection="1">
      <alignment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1" fillId="0" borderId="23" xfId="2" applyFont="1" applyFill="1" applyBorder="1" applyAlignment="1" applyProtection="1">
      <alignment horizontal="left" vertical="center"/>
      <protection locked="0"/>
    </xf>
    <xf numFmtId="0" fontId="12" fillId="0" borderId="23" xfId="2" applyFont="1" applyFill="1" applyBorder="1" applyAlignment="1" applyProtection="1">
      <alignment horizontal="left" vertical="center"/>
      <protection locked="0"/>
    </xf>
    <xf numFmtId="41" fontId="10" fillId="0" borderId="0" xfId="1" applyFont="1" applyFill="1" applyBorder="1" applyAlignment="1" applyProtection="1">
      <alignment horizontal="center" vertical="center"/>
      <protection locked="0"/>
    </xf>
    <xf numFmtId="179" fontId="12" fillId="0" borderId="0" xfId="2" applyNumberFormat="1" applyFont="1" applyFill="1" applyBorder="1" applyAlignment="1" applyProtection="1">
      <alignment horizontal="center" vertical="center"/>
      <protection locked="0"/>
    </xf>
    <xf numFmtId="41" fontId="4" fillId="0" borderId="0" xfId="1" applyFont="1" applyFill="1" applyBorder="1" applyAlignment="1" applyProtection="1">
      <alignment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0" fillId="0" borderId="23" xfId="0" applyFont="1" applyFill="1" applyBorder="1" applyAlignment="1" applyProtection="1">
      <alignment horizontal="center" vertical="center"/>
      <protection locked="0"/>
    </xf>
    <xf numFmtId="41" fontId="4" fillId="0" borderId="9" xfId="1" applyFont="1" applyFill="1" applyBorder="1" applyAlignment="1" applyProtection="1">
      <alignment vertical="center"/>
      <protection locked="0"/>
    </xf>
    <xf numFmtId="41" fontId="10" fillId="0" borderId="8" xfId="1" applyFont="1" applyFill="1" applyBorder="1" applyAlignment="1" applyProtection="1">
      <alignment horizontal="center" vertical="center"/>
      <protection locked="0"/>
    </xf>
    <xf numFmtId="179" fontId="12" fillId="0" borderId="8" xfId="2" applyNumberFormat="1" applyFont="1" applyFill="1" applyBorder="1" applyAlignment="1" applyProtection="1">
      <alignment horizontal="center" vertical="center"/>
      <protection locked="0"/>
    </xf>
    <xf numFmtId="41" fontId="4" fillId="0" borderId="8" xfId="1" applyFont="1" applyFill="1" applyBorder="1" applyAlignment="1" applyProtection="1">
      <alignment vertical="center"/>
      <protection locked="0"/>
    </xf>
    <xf numFmtId="0" fontId="11" fillId="0" borderId="8" xfId="0" applyFont="1" applyFill="1" applyBorder="1" applyAlignment="1" applyProtection="1">
      <alignment horizontal="center" vertical="center"/>
      <protection locked="0"/>
    </xf>
    <xf numFmtId="0" fontId="15" fillId="0" borderId="26" xfId="0" applyFont="1" applyFill="1" applyBorder="1" applyAlignment="1" applyProtection="1">
      <alignment horizontal="center" vertical="center"/>
      <protection locked="0"/>
    </xf>
    <xf numFmtId="179" fontId="12" fillId="0" borderId="1" xfId="2" applyNumberFormat="1" applyFont="1" applyFill="1" applyBorder="1" applyAlignment="1" applyProtection="1">
      <alignment horizontal="center" vertical="center"/>
      <protection locked="0"/>
    </xf>
    <xf numFmtId="41" fontId="4" fillId="0" borderId="1" xfId="1" applyFont="1" applyFill="1" applyBorder="1" applyAlignment="1" applyProtection="1">
      <alignment vertical="center"/>
      <protection locked="0"/>
    </xf>
    <xf numFmtId="0" fontId="16" fillId="0" borderId="0" xfId="0" applyFont="1" applyFill="1" applyAlignment="1" applyProtection="1">
      <alignment vertical="center"/>
      <protection locked="0"/>
    </xf>
    <xf numFmtId="41" fontId="10" fillId="0" borderId="0" xfId="1" applyFont="1" applyFill="1" applyBorder="1" applyAlignment="1" applyProtection="1">
      <alignment horizontal="center" vertical="center" wrapText="1"/>
      <protection locked="0"/>
    </xf>
    <xf numFmtId="0" fontId="10" fillId="0" borderId="0" xfId="2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left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 applyProtection="1">
      <alignment horizontal="center" vertical="center"/>
      <protection locked="0"/>
    </xf>
    <xf numFmtId="0" fontId="11" fillId="4" borderId="1" xfId="2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Alignment="1" applyProtection="1">
      <alignment horizontal="center" vertical="center"/>
    </xf>
    <xf numFmtId="0" fontId="4" fillId="0" borderId="0" xfId="5" applyFont="1" applyFill="1" applyAlignment="1">
      <alignment vertical="center"/>
    </xf>
    <xf numFmtId="14" fontId="6" fillId="0" borderId="0" xfId="2" applyNumberFormat="1" applyFont="1" applyFill="1" applyAlignment="1">
      <alignment vertical="center"/>
    </xf>
    <xf numFmtId="0" fontId="10" fillId="0" borderId="0" xfId="5" applyFont="1" applyFill="1" applyAlignment="1">
      <alignment horizontal="center" vertical="center"/>
    </xf>
    <xf numFmtId="0" fontId="10" fillId="0" borderId="0" xfId="5" applyFont="1" applyFill="1" applyAlignment="1">
      <alignment vertical="center"/>
    </xf>
    <xf numFmtId="0" fontId="10" fillId="0" borderId="0" xfId="5" applyFont="1" applyFill="1" applyBorder="1" applyAlignment="1">
      <alignment horizontal="center" vertical="center"/>
    </xf>
    <xf numFmtId="0" fontId="3" fillId="0" borderId="0" xfId="5" applyFill="1" applyBorder="1" applyAlignment="1">
      <alignment horizontal="center" vertical="center"/>
    </xf>
    <xf numFmtId="0" fontId="10" fillId="4" borderId="1" xfId="5" applyFont="1" applyFill="1" applyBorder="1" applyAlignment="1">
      <alignment horizontal="center" vertical="center"/>
    </xf>
    <xf numFmtId="0" fontId="10" fillId="8" borderId="1" xfId="5" applyFont="1" applyFill="1" applyBorder="1" applyAlignment="1">
      <alignment horizontal="center" vertical="center"/>
    </xf>
    <xf numFmtId="0" fontId="4" fillId="0" borderId="1" xfId="5" applyFont="1" applyFill="1" applyBorder="1" applyAlignment="1">
      <alignment horizontal="center" vertical="center"/>
    </xf>
    <xf numFmtId="41" fontId="4" fillId="0" borderId="1" xfId="6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10" fillId="4" borderId="11" xfId="2" applyFont="1" applyFill="1" applyBorder="1" applyAlignment="1">
      <alignment horizontal="center" vertical="center" wrapText="1"/>
    </xf>
    <xf numFmtId="41" fontId="10" fillId="4" borderId="1" xfId="6" applyFont="1" applyFill="1" applyBorder="1" applyAlignment="1">
      <alignment horizontal="center" vertical="center" wrapText="1"/>
    </xf>
    <xf numFmtId="41" fontId="10" fillId="4" borderId="2" xfId="6" applyFont="1" applyFill="1" applyBorder="1" applyAlignment="1">
      <alignment horizontal="left" vertical="center" wrapText="1"/>
    </xf>
    <xf numFmtId="0" fontId="10" fillId="0" borderId="0" xfId="5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wrapText="1"/>
    </xf>
    <xf numFmtId="41" fontId="10" fillId="0" borderId="0" xfId="6" applyFont="1" applyFill="1" applyBorder="1" applyAlignment="1">
      <alignment horizontal="center" vertical="center" wrapText="1"/>
    </xf>
    <xf numFmtId="41" fontId="10" fillId="0" borderId="27" xfId="6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horizontal="left" vertical="center"/>
    </xf>
    <xf numFmtId="41" fontId="10" fillId="0" borderId="0" xfId="6" applyFont="1" applyFill="1" applyBorder="1" applyAlignment="1">
      <alignment horizontal="center" vertical="center"/>
    </xf>
    <xf numFmtId="0" fontId="10" fillId="4" borderId="12" xfId="5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/>
    </xf>
    <xf numFmtId="0" fontId="16" fillId="0" borderId="0" xfId="5" applyFont="1" applyFill="1" applyAlignment="1">
      <alignment vertical="center"/>
    </xf>
    <xf numFmtId="0" fontId="11" fillId="0" borderId="1" xfId="5" applyFont="1" applyFill="1" applyBorder="1" applyAlignment="1">
      <alignment horizontal="center" vertical="center"/>
    </xf>
    <xf numFmtId="41" fontId="4" fillId="0" borderId="1" xfId="6" applyFont="1" applyFill="1" applyBorder="1" applyAlignment="1">
      <alignment vertical="center"/>
    </xf>
    <xf numFmtId="179" fontId="12" fillId="0" borderId="1" xfId="2" applyNumberFormat="1" applyFont="1" applyFill="1" applyBorder="1" applyAlignment="1">
      <alignment horizontal="center" vertical="center"/>
    </xf>
    <xf numFmtId="0" fontId="15" fillId="0" borderId="26" xfId="5" applyFont="1" applyFill="1" applyBorder="1" applyAlignment="1">
      <alignment horizontal="center" vertical="center"/>
    </xf>
    <xf numFmtId="0" fontId="11" fillId="0" borderId="8" xfId="5" applyFont="1" applyFill="1" applyBorder="1" applyAlignment="1">
      <alignment horizontal="center" vertical="center"/>
    </xf>
    <xf numFmtId="41" fontId="4" fillId="0" borderId="8" xfId="6" applyFont="1" applyFill="1" applyBorder="1" applyAlignment="1">
      <alignment vertical="center"/>
    </xf>
    <xf numFmtId="179" fontId="12" fillId="0" borderId="8" xfId="2" applyNumberFormat="1" applyFont="1" applyFill="1" applyBorder="1" applyAlignment="1">
      <alignment horizontal="center" vertical="center"/>
    </xf>
    <xf numFmtId="41" fontId="10" fillId="0" borderId="8" xfId="6" applyFont="1" applyFill="1" applyBorder="1" applyAlignment="1">
      <alignment horizontal="center" vertical="center"/>
    </xf>
    <xf numFmtId="41" fontId="4" fillId="0" borderId="9" xfId="6" applyFont="1" applyFill="1" applyBorder="1" applyAlignment="1">
      <alignment vertical="center"/>
    </xf>
    <xf numFmtId="0" fontId="10" fillId="0" borderId="23" xfId="5" applyFont="1" applyFill="1" applyBorder="1" applyAlignment="1">
      <alignment horizontal="center" vertical="center"/>
    </xf>
    <xf numFmtId="0" fontId="11" fillId="0" borderId="0" xfId="5" applyFont="1" applyFill="1" applyBorder="1" applyAlignment="1">
      <alignment horizontal="center" vertical="center"/>
    </xf>
    <xf numFmtId="41" fontId="4" fillId="0" borderId="0" xfId="6" applyFont="1" applyFill="1" applyBorder="1" applyAlignment="1">
      <alignment vertical="center"/>
    </xf>
    <xf numFmtId="179" fontId="12" fillId="0" borderId="0" xfId="2" applyNumberFormat="1" applyFont="1" applyFill="1" applyBorder="1" applyAlignment="1">
      <alignment horizontal="center" vertical="center"/>
    </xf>
    <xf numFmtId="41" fontId="4" fillId="0" borderId="14" xfId="6" applyFont="1" applyFill="1" applyBorder="1" applyAlignment="1">
      <alignment vertical="center"/>
    </xf>
    <xf numFmtId="0" fontId="12" fillId="0" borderId="23" xfId="2" applyFont="1" applyFill="1" applyBorder="1" applyAlignment="1">
      <alignment horizontal="left" vertical="center"/>
    </xf>
    <xf numFmtId="0" fontId="4" fillId="0" borderId="0" xfId="5" applyFont="1" applyFill="1" applyBorder="1" applyAlignment="1">
      <alignment vertical="center"/>
    </xf>
    <xf numFmtId="0" fontId="12" fillId="0" borderId="0" xfId="2" applyFont="1" applyFill="1" applyBorder="1" applyAlignment="1">
      <alignment horizontal="left" vertical="center"/>
    </xf>
    <xf numFmtId="41" fontId="4" fillId="0" borderId="0" xfId="6" applyFont="1" applyFill="1" applyBorder="1" applyAlignment="1">
      <alignment horizontal="center" vertical="center"/>
    </xf>
    <xf numFmtId="0" fontId="11" fillId="0" borderId="23" xfId="2" applyFont="1" applyFill="1" applyBorder="1" applyAlignment="1">
      <alignment horizontal="left" vertical="center"/>
    </xf>
    <xf numFmtId="0" fontId="4" fillId="0" borderId="0" xfId="5" applyFont="1" applyFill="1"/>
    <xf numFmtId="0" fontId="11" fillId="0" borderId="21" xfId="2" applyFont="1" applyFill="1" applyBorder="1" applyAlignment="1">
      <alignment horizontal="left" vertical="center"/>
    </xf>
    <xf numFmtId="0" fontId="4" fillId="0" borderId="25" xfId="5" applyFont="1" applyFill="1" applyBorder="1" applyAlignment="1">
      <alignment vertical="center"/>
    </xf>
    <xf numFmtId="0" fontId="12" fillId="0" borderId="25" xfId="2" applyFont="1" applyFill="1" applyBorder="1" applyAlignment="1">
      <alignment horizontal="left" vertical="center"/>
    </xf>
    <xf numFmtId="41" fontId="4" fillId="0" borderId="25" xfId="6" applyFont="1" applyFill="1" applyBorder="1" applyAlignment="1">
      <alignment horizontal="center" vertical="center"/>
    </xf>
    <xf numFmtId="41" fontId="4" fillId="0" borderId="22" xfId="6" applyFont="1" applyFill="1" applyBorder="1" applyAlignment="1">
      <alignment vertical="center"/>
    </xf>
    <xf numFmtId="0" fontId="11" fillId="0" borderId="0" xfId="2" applyFont="1" applyFill="1" applyBorder="1" applyAlignment="1">
      <alignment horizontal="left" vertical="center"/>
    </xf>
    <xf numFmtId="41" fontId="4" fillId="0" borderId="0" xfId="6" applyFont="1" applyFill="1" applyAlignment="1">
      <alignment horizontal="center" vertical="center"/>
    </xf>
    <xf numFmtId="41" fontId="4" fillId="0" borderId="0" xfId="6" applyFont="1" applyFill="1" applyAlignment="1">
      <alignment vertical="center"/>
    </xf>
    <xf numFmtId="41" fontId="4" fillId="0" borderId="0" xfId="6" applyFont="1" applyFill="1"/>
    <xf numFmtId="41" fontId="4" fillId="0" borderId="0" xfId="6" applyFont="1" applyFill="1" applyAlignment="1">
      <alignment horizontal="center"/>
    </xf>
    <xf numFmtId="0" fontId="10" fillId="0" borderId="0" xfId="5" applyFont="1" applyFill="1" applyAlignment="1">
      <alignment horizontal="center"/>
    </xf>
    <xf numFmtId="0" fontId="25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Protection="1">
      <protection locked="0"/>
    </xf>
    <xf numFmtId="0" fontId="27" fillId="0" borderId="0" xfId="0" applyFont="1" applyFill="1" applyProtection="1">
      <protection locked="0"/>
    </xf>
    <xf numFmtId="0" fontId="11" fillId="2" borderId="1" xfId="2" applyFont="1" applyFill="1" applyBorder="1" applyAlignment="1" applyProtection="1">
      <alignment horizontal="center" vertical="center"/>
      <protection locked="0"/>
    </xf>
    <xf numFmtId="14" fontId="11" fillId="2" borderId="1" xfId="2" applyNumberFormat="1" applyFont="1" applyFill="1" applyBorder="1" applyAlignment="1" applyProtection="1">
      <alignment horizontal="center" vertical="center"/>
      <protection locked="0"/>
    </xf>
    <xf numFmtId="14" fontId="11" fillId="0" borderId="1" xfId="2" applyNumberFormat="1" applyFont="1" applyFill="1" applyBorder="1" applyAlignment="1" applyProtection="1">
      <alignment horizontal="center" vertical="center"/>
      <protection locked="0"/>
    </xf>
    <xf numFmtId="41" fontId="11" fillId="2" borderId="1" xfId="1" applyFont="1" applyFill="1" applyBorder="1" applyAlignment="1" applyProtection="1">
      <alignment horizontal="center" vertical="center"/>
      <protection locked="0"/>
    </xf>
    <xf numFmtId="41" fontId="11" fillId="4" borderId="1" xfId="2" applyNumberFormat="1" applyFont="1" applyFill="1" applyBorder="1" applyAlignment="1" applyProtection="1">
      <alignment vertical="center"/>
      <protection locked="0"/>
    </xf>
    <xf numFmtId="41" fontId="12" fillId="0" borderId="1" xfId="2" applyNumberFormat="1" applyFont="1" applyFill="1" applyBorder="1" applyAlignment="1" applyProtection="1">
      <alignment horizontal="center" vertical="center"/>
      <protection locked="0"/>
    </xf>
    <xf numFmtId="41" fontId="10" fillId="5" borderId="1" xfId="2" applyNumberFormat="1" applyFont="1" applyFill="1" applyBorder="1" applyAlignment="1" applyProtection="1">
      <alignment horizontal="center" vertical="center"/>
    </xf>
    <xf numFmtId="0" fontId="11" fillId="2" borderId="2" xfId="2" applyFont="1" applyFill="1" applyBorder="1" applyAlignment="1" applyProtection="1">
      <alignment horizontal="center" vertical="center"/>
      <protection locked="0"/>
    </xf>
    <xf numFmtId="0" fontId="12" fillId="0" borderId="1" xfId="2" applyFont="1" applyFill="1" applyBorder="1" applyAlignment="1" applyProtection="1">
      <alignment horizontal="center" vertical="center" wrapText="1"/>
      <protection locked="0"/>
    </xf>
    <xf numFmtId="49" fontId="15" fillId="0" borderId="1" xfId="2" applyNumberFormat="1" applyFont="1" applyFill="1" applyBorder="1" applyAlignment="1" applyProtection="1">
      <alignment horizontal="center" vertical="center"/>
      <protection locked="0"/>
    </xf>
    <xf numFmtId="49" fontId="12" fillId="0" borderId="1" xfId="2" applyNumberFormat="1" applyFont="1" applyFill="1" applyBorder="1" applyAlignment="1" applyProtection="1">
      <alignment horizontal="center" vertical="center"/>
      <protection locked="0"/>
    </xf>
    <xf numFmtId="0" fontId="10" fillId="4" borderId="1" xfId="2" applyFont="1" applyFill="1" applyBorder="1" applyAlignment="1" applyProtection="1">
      <alignment horizontal="center" vertical="center"/>
      <protection locked="0"/>
    </xf>
    <xf numFmtId="0" fontId="17" fillId="0" borderId="8" xfId="2" applyFont="1" applyFill="1" applyBorder="1" applyAlignment="1" applyProtection="1">
      <alignment horizontal="left" vertical="top" wrapText="1"/>
      <protection locked="0"/>
    </xf>
    <xf numFmtId="0" fontId="17" fillId="0" borderId="9" xfId="2" applyFont="1" applyFill="1" applyBorder="1" applyAlignment="1" applyProtection="1">
      <alignment horizontal="left" vertical="top" wrapText="1"/>
      <protection locked="0"/>
    </xf>
    <xf numFmtId="0" fontId="17" fillId="0" borderId="0" xfId="2" applyFont="1" applyFill="1" applyBorder="1" applyAlignment="1" applyProtection="1">
      <alignment horizontal="left" vertical="top" wrapText="1"/>
      <protection locked="0"/>
    </xf>
    <xf numFmtId="0" fontId="17" fillId="0" borderId="14" xfId="2" applyFont="1" applyFill="1" applyBorder="1" applyAlignment="1" applyProtection="1">
      <alignment horizontal="left" vertical="top" wrapText="1"/>
      <protection locked="0"/>
    </xf>
    <xf numFmtId="0" fontId="17" fillId="0" borderId="23" xfId="2" applyFont="1" applyFill="1" applyBorder="1" applyAlignment="1" applyProtection="1">
      <alignment horizontal="left" vertical="top" wrapText="1"/>
      <protection locked="0"/>
    </xf>
    <xf numFmtId="0" fontId="11" fillId="4" borderId="10" xfId="2" applyFont="1" applyFill="1" applyBorder="1" applyAlignment="1" applyProtection="1">
      <alignment horizontal="center" vertical="center"/>
    </xf>
    <xf numFmtId="0" fontId="11" fillId="4" borderId="1" xfId="2" applyFont="1" applyFill="1" applyBorder="1" applyAlignment="1" applyProtection="1">
      <alignment horizontal="center" vertical="center"/>
    </xf>
    <xf numFmtId="41" fontId="12" fillId="7" borderId="11" xfId="3" applyFont="1" applyFill="1" applyBorder="1" applyAlignment="1" applyProtection="1">
      <alignment horizontal="center" vertical="center"/>
    </xf>
    <xf numFmtId="41" fontId="12" fillId="7" borderId="12" xfId="3" applyFont="1" applyFill="1" applyBorder="1" applyAlignment="1" applyProtection="1">
      <alignment horizontal="center" vertical="center"/>
    </xf>
    <xf numFmtId="177" fontId="12" fillId="0" borderId="1" xfId="1" applyNumberFormat="1" applyFont="1" applyFill="1" applyBorder="1" applyAlignment="1" applyProtection="1">
      <alignment vertical="center" wrapText="1"/>
      <protection locked="0"/>
    </xf>
    <xf numFmtId="0" fontId="12" fillId="0" borderId="1" xfId="0" applyFont="1" applyFill="1" applyBorder="1" applyProtection="1">
      <protection locked="0"/>
    </xf>
    <xf numFmtId="0" fontId="11" fillId="4" borderId="1" xfId="2" applyFont="1" applyFill="1" applyBorder="1" applyAlignment="1" applyProtection="1">
      <alignment horizontal="center" vertical="center" wrapText="1"/>
      <protection locked="0"/>
    </xf>
    <xf numFmtId="0" fontId="11" fillId="4" borderId="3" xfId="2" applyFont="1" applyFill="1" applyBorder="1" applyAlignment="1" applyProtection="1">
      <alignment horizontal="center" vertical="center"/>
    </xf>
    <xf numFmtId="0" fontId="11" fillId="4" borderId="4" xfId="2" applyFont="1" applyFill="1" applyBorder="1" applyAlignment="1" applyProtection="1">
      <alignment horizontal="center" vertical="center"/>
    </xf>
    <xf numFmtId="41" fontId="12" fillId="7" borderId="5" xfId="3" applyFont="1" applyFill="1" applyBorder="1" applyAlignment="1" applyProtection="1">
      <alignment horizontal="center" vertical="center"/>
    </xf>
    <xf numFmtId="41" fontId="12" fillId="7" borderId="6" xfId="3" applyFont="1" applyFill="1" applyBorder="1" applyAlignment="1" applyProtection="1">
      <alignment horizontal="center" vertical="center"/>
    </xf>
    <xf numFmtId="177" fontId="12" fillId="0" borderId="4" xfId="1" applyNumberFormat="1" applyFont="1" applyFill="1" applyBorder="1" applyAlignment="1" applyProtection="1">
      <alignment vertical="center" wrapText="1"/>
      <protection locked="0"/>
    </xf>
    <xf numFmtId="0" fontId="12" fillId="0" borderId="4" xfId="0" applyFont="1" applyFill="1" applyBorder="1" applyProtection="1">
      <protection locked="0"/>
    </xf>
    <xf numFmtId="0" fontId="11" fillId="4" borderId="4" xfId="2" applyFont="1" applyFill="1" applyBorder="1" applyAlignment="1" applyProtection="1">
      <alignment horizontal="center" vertical="center" wrapText="1"/>
      <protection locked="0"/>
    </xf>
    <xf numFmtId="0" fontId="11" fillId="4" borderId="5" xfId="2" applyFont="1" applyFill="1" applyBorder="1" applyAlignment="1" applyProtection="1">
      <alignment horizontal="center" vertical="center" wrapText="1"/>
      <protection locked="0"/>
    </xf>
    <xf numFmtId="0" fontId="11" fillId="4" borderId="7" xfId="2" applyFont="1" applyFill="1" applyBorder="1" applyAlignment="1" applyProtection="1">
      <alignment horizontal="center" vertical="center" wrapText="1"/>
      <protection locked="0"/>
    </xf>
    <xf numFmtId="0" fontId="11" fillId="4" borderId="11" xfId="2" applyFont="1" applyFill="1" applyBorder="1" applyAlignment="1" applyProtection="1">
      <alignment horizontal="center" vertical="center" wrapText="1"/>
      <protection locked="0"/>
    </xf>
    <xf numFmtId="0" fontId="11" fillId="4" borderId="13" xfId="2" applyFont="1" applyFill="1" applyBorder="1" applyAlignment="1" applyProtection="1">
      <alignment horizontal="center" vertical="center" wrapText="1"/>
      <protection locked="0"/>
    </xf>
    <xf numFmtId="0" fontId="11" fillId="4" borderId="15" xfId="2" applyFont="1" applyFill="1" applyBorder="1" applyAlignment="1" applyProtection="1">
      <alignment horizontal="center" vertical="center"/>
    </xf>
    <xf numFmtId="0" fontId="11" fillId="4" borderId="16" xfId="2" applyFont="1" applyFill="1" applyBorder="1" applyAlignment="1" applyProtection="1">
      <alignment horizontal="center" vertical="center"/>
    </xf>
    <xf numFmtId="41" fontId="12" fillId="7" borderId="17" xfId="3" applyFont="1" applyFill="1" applyBorder="1" applyAlignment="1" applyProtection="1">
      <alignment horizontal="center" vertical="center"/>
    </xf>
    <xf numFmtId="41" fontId="12" fillId="7" borderId="18" xfId="3" applyFont="1" applyFill="1" applyBorder="1" applyAlignment="1" applyProtection="1">
      <alignment horizontal="center" vertical="center"/>
    </xf>
    <xf numFmtId="177" fontId="12" fillId="0" borderId="16" xfId="1" applyNumberFormat="1" applyFont="1" applyFill="1" applyBorder="1" applyAlignment="1" applyProtection="1">
      <alignment vertical="center" wrapText="1"/>
      <protection locked="0"/>
    </xf>
    <xf numFmtId="0" fontId="12" fillId="0" borderId="16" xfId="0" applyFont="1" applyFill="1" applyBorder="1" applyProtection="1">
      <protection locked="0"/>
    </xf>
    <xf numFmtId="0" fontId="11" fillId="4" borderId="16" xfId="2" applyFont="1" applyFill="1" applyBorder="1" applyAlignment="1" applyProtection="1">
      <alignment horizontal="center" vertical="center" wrapText="1"/>
      <protection locked="0"/>
    </xf>
    <xf numFmtId="0" fontId="11" fillId="4" borderId="17" xfId="2" applyFont="1" applyFill="1" applyBorder="1" applyAlignment="1" applyProtection="1">
      <alignment horizontal="center" vertical="center" wrapText="1"/>
      <protection locked="0"/>
    </xf>
    <xf numFmtId="0" fontId="11" fillId="4" borderId="19" xfId="2" applyFont="1" applyFill="1" applyBorder="1" applyAlignment="1" applyProtection="1">
      <alignment horizontal="center" vertical="center" wrapText="1"/>
      <protection locked="0"/>
    </xf>
    <xf numFmtId="0" fontId="11" fillId="4" borderId="20" xfId="2" applyFont="1" applyFill="1" applyBorder="1" applyAlignment="1" applyProtection="1">
      <alignment horizontal="center" vertical="center"/>
      <protection locked="0"/>
    </xf>
    <xf numFmtId="41" fontId="12" fillId="0" borderId="20" xfId="1" applyFont="1" applyFill="1" applyBorder="1" applyAlignment="1" applyProtection="1">
      <alignment horizontal="center" vertical="center"/>
      <protection locked="0"/>
    </xf>
    <xf numFmtId="0" fontId="11" fillId="4" borderId="20" xfId="0" applyFont="1" applyFill="1" applyBorder="1" applyAlignment="1" applyProtection="1">
      <alignment horizontal="center" vertical="center"/>
      <protection locked="0"/>
    </xf>
    <xf numFmtId="49" fontId="12" fillId="0" borderId="21" xfId="1" applyNumberFormat="1" applyFont="1" applyFill="1" applyBorder="1" applyAlignment="1" applyProtection="1">
      <alignment horizontal="center" vertical="center"/>
      <protection locked="0"/>
    </xf>
    <xf numFmtId="49" fontId="12" fillId="0" borderId="22" xfId="1" applyNumberFormat="1" applyFont="1" applyFill="1" applyBorder="1" applyAlignment="1" applyProtection="1">
      <alignment horizontal="center" vertical="center"/>
      <protection locked="0"/>
    </xf>
    <xf numFmtId="0" fontId="11" fillId="4" borderId="1" xfId="2" applyFont="1" applyFill="1" applyBorder="1" applyAlignment="1" applyProtection="1">
      <alignment horizontal="center" vertical="center"/>
      <protection locked="0"/>
    </xf>
    <xf numFmtId="41" fontId="12" fillId="0" borderId="1" xfId="1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49" fontId="12" fillId="0" borderId="11" xfId="1" applyNumberFormat="1" applyFont="1" applyFill="1" applyBorder="1" applyAlignment="1" applyProtection="1">
      <alignment horizontal="center" vertical="center"/>
      <protection locked="0"/>
    </xf>
    <xf numFmtId="49" fontId="12" fillId="0" borderId="12" xfId="1" applyNumberFormat="1" applyFont="1" applyFill="1" applyBorder="1" applyAlignment="1" applyProtection="1">
      <alignment horizontal="center" vertical="center"/>
      <protection locked="0"/>
    </xf>
    <xf numFmtId="49" fontId="15" fillId="0" borderId="11" xfId="1" applyNumberFormat="1" applyFont="1" applyFill="1" applyBorder="1" applyAlignment="1" applyProtection="1">
      <alignment horizontal="center" vertical="center"/>
      <protection locked="0"/>
    </xf>
    <xf numFmtId="49" fontId="15" fillId="0" borderId="12" xfId="1" applyNumberFormat="1" applyFont="1" applyFill="1" applyBorder="1" applyAlignment="1" applyProtection="1">
      <alignment horizontal="center" vertical="center"/>
      <protection locked="0"/>
    </xf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41" fontId="10" fillId="5" borderId="1" xfId="1" applyNumberFormat="1" applyFont="1" applyFill="1" applyBorder="1" applyAlignment="1" applyProtection="1">
      <alignment horizontal="center" vertical="center"/>
    </xf>
    <xf numFmtId="41" fontId="19" fillId="5" borderId="1" xfId="2" applyNumberFormat="1" applyFont="1" applyFill="1" applyBorder="1" applyAlignment="1" applyProtection="1">
      <alignment horizontal="center" vertical="center" wrapText="1"/>
    </xf>
    <xf numFmtId="0" fontId="6" fillId="0" borderId="11" xfId="2" applyFont="1" applyFill="1" applyBorder="1" applyAlignment="1" applyProtection="1">
      <alignment horizontal="center" vertical="center" wrapText="1"/>
      <protection locked="0"/>
    </xf>
    <xf numFmtId="0" fontId="6" fillId="0" borderId="24" xfId="2" applyFont="1" applyFill="1" applyBorder="1" applyAlignment="1" applyProtection="1">
      <alignment horizontal="center" vertical="center" wrapText="1"/>
      <protection locked="0"/>
    </xf>
    <xf numFmtId="0" fontId="6" fillId="0" borderId="12" xfId="2" applyFont="1" applyFill="1" applyBorder="1" applyAlignment="1" applyProtection="1">
      <alignment horizontal="center" vertical="center" wrapText="1"/>
      <protection locked="0"/>
    </xf>
    <xf numFmtId="41" fontId="10" fillId="4" borderId="1" xfId="1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41" fontId="10" fillId="6" borderId="1" xfId="1" applyFont="1" applyFill="1" applyBorder="1" applyAlignment="1" applyProtection="1">
      <alignment horizontal="center" vertical="center"/>
    </xf>
    <xf numFmtId="0" fontId="10" fillId="4" borderId="11" xfId="5" applyFont="1" applyFill="1" applyBorder="1" applyAlignment="1">
      <alignment horizontal="center" vertical="center"/>
    </xf>
    <xf numFmtId="0" fontId="10" fillId="4" borderId="12" xfId="5" applyFont="1" applyFill="1" applyBorder="1" applyAlignment="1">
      <alignment horizontal="center" vertical="center"/>
    </xf>
    <xf numFmtId="14" fontId="10" fillId="0" borderId="1" xfId="5" applyNumberFormat="1" applyFont="1" applyFill="1" applyBorder="1" applyAlignment="1">
      <alignment horizontal="center" vertical="center"/>
    </xf>
    <xf numFmtId="0" fontId="10" fillId="0" borderId="1" xfId="5" applyFont="1" applyFill="1" applyBorder="1" applyAlignment="1">
      <alignment horizontal="center" vertical="center"/>
    </xf>
    <xf numFmtId="0" fontId="10" fillId="0" borderId="26" xfId="5" applyFont="1" applyFill="1" applyBorder="1" applyAlignment="1">
      <alignment horizontal="center" vertical="center" wrapText="1"/>
    </xf>
    <xf numFmtId="0" fontId="10" fillId="0" borderId="9" xfId="5" applyFont="1" applyFill="1" applyBorder="1" applyAlignment="1">
      <alignment horizontal="center" vertical="center" wrapText="1"/>
    </xf>
    <xf numFmtId="0" fontId="10" fillId="0" borderId="23" xfId="5" applyFont="1" applyFill="1" applyBorder="1" applyAlignment="1">
      <alignment horizontal="center" vertical="center" wrapText="1"/>
    </xf>
    <xf numFmtId="0" fontId="10" fillId="0" borderId="14" xfId="5" applyFont="1" applyFill="1" applyBorder="1" applyAlignment="1">
      <alignment horizontal="center" vertical="center" wrapText="1"/>
    </xf>
    <xf numFmtId="0" fontId="10" fillId="0" borderId="21" xfId="5" applyFont="1" applyFill="1" applyBorder="1" applyAlignment="1">
      <alignment horizontal="center" vertical="center" wrapText="1"/>
    </xf>
    <xf numFmtId="0" fontId="10" fillId="0" borderId="22" xfId="5" applyFont="1" applyFill="1" applyBorder="1" applyAlignment="1">
      <alignment horizontal="center" vertical="center" wrapText="1"/>
    </xf>
    <xf numFmtId="41" fontId="10" fillId="0" borderId="1" xfId="6" applyFont="1" applyFill="1" applyBorder="1" applyAlignment="1">
      <alignment horizontal="center" vertical="center"/>
    </xf>
    <xf numFmtId="41" fontId="10" fillId="4" borderId="1" xfId="6" applyFont="1" applyFill="1" applyBorder="1" applyAlignment="1">
      <alignment horizontal="center" vertical="center"/>
    </xf>
  </cellXfs>
  <cellStyles count="10">
    <cellStyle name="쉼표 [0]" xfId="1" builtinId="6"/>
    <cellStyle name="쉼표 [0] 2" xfId="6"/>
    <cellStyle name="쉼표 [0] 4" xfId="3"/>
    <cellStyle name="쉼표 [0] 4 3" xfId="8"/>
    <cellStyle name="표준" xfId="0" builtinId="0"/>
    <cellStyle name="표준 2" xfId="5"/>
    <cellStyle name="표준 3" xfId="7"/>
    <cellStyle name="표준 7" xfId="4"/>
    <cellStyle name="표준 7 3" xfId="9"/>
    <cellStyle name="표준_Sheet1" xfId="2"/>
  </cellStyles>
  <dxfs count="4"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47626</xdr:colOff>
      <xdr:row>13</xdr:row>
      <xdr:rowOff>190499</xdr:rowOff>
    </xdr:from>
    <xdr:to>
      <xdr:col>21</xdr:col>
      <xdr:colOff>533401</xdr:colOff>
      <xdr:row>21</xdr:row>
      <xdr:rowOff>238124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1" y="3400424"/>
          <a:ext cx="3314700" cy="2028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12</xdr:row>
      <xdr:rowOff>47625</xdr:rowOff>
    </xdr:from>
    <xdr:to>
      <xdr:col>13</xdr:col>
      <xdr:colOff>610089</xdr:colOff>
      <xdr:row>27</xdr:row>
      <xdr:rowOff>171914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5" y="3019425"/>
          <a:ext cx="3505689" cy="3324689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0</xdr:row>
      <xdr:rowOff>243512</xdr:rowOff>
    </xdr:from>
    <xdr:to>
      <xdr:col>15</xdr:col>
      <xdr:colOff>11682</xdr:colOff>
      <xdr:row>11</xdr:row>
      <xdr:rowOff>1208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4" y="243512"/>
          <a:ext cx="4431283" cy="2481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66677</xdr:colOff>
      <xdr:row>0</xdr:row>
      <xdr:rowOff>142875</xdr:rowOff>
    </xdr:from>
    <xdr:ext cx="3495674" cy="2790825"/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0402" y="142875"/>
          <a:ext cx="3495674" cy="2790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8</xdr:col>
      <xdr:colOff>95250</xdr:colOff>
      <xdr:row>12</xdr:row>
      <xdr:rowOff>97561</xdr:rowOff>
    </xdr:from>
    <xdr:ext cx="3476625" cy="2769464"/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38975" y="3059836"/>
          <a:ext cx="3476625" cy="27694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I88"/>
  <sheetViews>
    <sheetView showGridLines="0" tabSelected="1" view="pageBreakPreview" zoomScaleNormal="100" zoomScaleSheetLayoutView="100" workbookViewId="0">
      <selection activeCell="AC13" sqref="AC13"/>
    </sheetView>
  </sheetViews>
  <sheetFormatPr defaultRowHeight="19.5" customHeight="1" x14ac:dyDescent="0.15"/>
  <cols>
    <col min="1" max="1" width="1.88671875" style="43" customWidth="1"/>
    <col min="2" max="3" width="8" style="43" customWidth="1"/>
    <col min="4" max="4" width="9.5546875" style="43" bestFit="1" customWidth="1"/>
    <col min="5" max="5" width="6.33203125" style="43" customWidth="1"/>
    <col min="6" max="6" width="8.109375" style="43" customWidth="1"/>
    <col min="7" max="7" width="9.44140625" style="43" bestFit="1" customWidth="1"/>
    <col min="8" max="8" width="4.88671875" style="43" bestFit="1" customWidth="1"/>
    <col min="9" max="9" width="10.33203125" style="43" customWidth="1"/>
    <col min="10" max="10" width="9.33203125" style="43" customWidth="1"/>
    <col min="11" max="11" width="7.6640625" style="43" bestFit="1" customWidth="1"/>
    <col min="12" max="13" width="2.44140625" style="43" customWidth="1"/>
    <col min="14" max="14" width="9.109375" style="43" customWidth="1"/>
    <col min="15" max="15" width="4.88671875" style="43" bestFit="1" customWidth="1"/>
    <col min="16" max="16" width="8.5546875" style="43" customWidth="1"/>
    <col min="17" max="17" width="4.88671875" style="43" bestFit="1" customWidth="1"/>
    <col min="18" max="18" width="12.109375" style="43" customWidth="1"/>
    <col min="19" max="19" width="4.5546875" style="43" bestFit="1" customWidth="1"/>
    <col min="20" max="20" width="11.44140625" style="43" bestFit="1" customWidth="1"/>
    <col min="21" max="21" width="3.77734375" style="43" hidden="1" customWidth="1"/>
    <col min="22" max="22" width="6.77734375" style="43" customWidth="1"/>
    <col min="23" max="23" width="3.6640625" style="43" customWidth="1"/>
    <col min="24" max="35" width="3.6640625" style="44" customWidth="1"/>
    <col min="36" max="44" width="3.6640625" style="43" customWidth="1"/>
    <col min="45" max="16384" width="8.88671875" style="43"/>
  </cols>
  <sheetData>
    <row r="1" spans="1:35" s="1" customFormat="1" x14ac:dyDescent="0.15">
      <c r="A1" s="1" t="s">
        <v>0</v>
      </c>
      <c r="B1" s="2" t="s">
        <v>1</v>
      </c>
      <c r="C1" s="2"/>
      <c r="D1" s="2"/>
      <c r="E1" s="2"/>
      <c r="F1" s="3"/>
      <c r="G1" s="4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5" t="s">
        <v>3</v>
      </c>
      <c r="S1" s="2"/>
      <c r="T1" s="2"/>
      <c r="U1" s="2"/>
      <c r="V1" s="2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s="12" customFormat="1" ht="18.75" customHeight="1" x14ac:dyDescent="0.15">
      <c r="A2" s="1"/>
      <c r="B2" s="7"/>
      <c r="C2" s="8"/>
      <c r="D2" s="8"/>
      <c r="E2" s="8"/>
      <c r="F2" s="8"/>
      <c r="G2" s="9"/>
      <c r="H2" s="8"/>
      <c r="I2" s="8"/>
      <c r="J2" s="8"/>
      <c r="K2" s="8"/>
      <c r="L2" s="8"/>
      <c r="M2" s="8"/>
      <c r="N2" s="8"/>
      <c r="O2" s="8"/>
      <c r="P2" s="8"/>
      <c r="Q2" s="10">
        <f>DATEDIF(R3,T3+1,"y")</f>
        <v>0</v>
      </c>
      <c r="R2" s="10">
        <f>DATEDIF(R3,T3+1,"ym")</f>
        <v>0</v>
      </c>
      <c r="S2" s="10">
        <f>DATEDIF(R3,T3+1,"md")</f>
        <v>4</v>
      </c>
      <c r="T2" s="8"/>
      <c r="U2" s="8"/>
      <c r="V2" s="8"/>
      <c r="W2" s="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s="12" customFormat="1" ht="19.5" customHeight="1" x14ac:dyDescent="0.15">
      <c r="A3" s="1"/>
      <c r="B3" s="148" t="s">
        <v>4</v>
      </c>
      <c r="C3" s="148"/>
      <c r="D3" s="149" t="s">
        <v>79</v>
      </c>
      <c r="E3" s="149"/>
      <c r="F3" s="149"/>
      <c r="G3" s="13" t="s">
        <v>5</v>
      </c>
      <c r="H3" s="149" t="s">
        <v>77</v>
      </c>
      <c r="I3" s="149"/>
      <c r="J3" s="150" t="s">
        <v>6</v>
      </c>
      <c r="K3" s="150"/>
      <c r="L3" s="149" t="s">
        <v>78</v>
      </c>
      <c r="M3" s="149"/>
      <c r="N3" s="149"/>
      <c r="O3" s="148" t="s">
        <v>7</v>
      </c>
      <c r="P3" s="148"/>
      <c r="Q3" s="13" t="s">
        <v>8</v>
      </c>
      <c r="R3" s="14">
        <v>45794</v>
      </c>
      <c r="S3" s="13" t="s">
        <v>9</v>
      </c>
      <c r="T3" s="14">
        <v>45797</v>
      </c>
      <c r="U3" s="15">
        <f>IF(R3,T3-R3+1,"")</f>
        <v>4</v>
      </c>
      <c r="V3" s="16" t="str">
        <f>IF(U3=1,"무박 1일",IF(U3&gt;1,U3-1&amp;"박 "&amp;U3&amp;"일"))</f>
        <v>3박 4일</v>
      </c>
      <c r="W3" s="17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s="12" customFormat="1" ht="19.5" customHeight="1" x14ac:dyDescent="0.15">
      <c r="B4" s="147" t="s">
        <v>10</v>
      </c>
      <c r="C4" s="147"/>
      <c r="D4" s="147" t="s">
        <v>11</v>
      </c>
      <c r="E4" s="147"/>
      <c r="F4" s="147"/>
      <c r="G4" s="147" t="s">
        <v>12</v>
      </c>
      <c r="H4" s="147"/>
      <c r="I4" s="147"/>
      <c r="J4" s="147" t="s">
        <v>13</v>
      </c>
      <c r="K4" s="147"/>
      <c r="L4" s="147"/>
      <c r="M4" s="147"/>
      <c r="N4" s="147"/>
      <c r="O4" s="148" t="s">
        <v>14</v>
      </c>
      <c r="P4" s="148"/>
      <c r="Q4" s="148"/>
      <c r="R4" s="148"/>
      <c r="S4" s="147" t="s">
        <v>15</v>
      </c>
      <c r="T4" s="147"/>
      <c r="U4" s="147"/>
      <c r="V4" s="147"/>
      <c r="X4" s="6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35" s="1" customFormat="1" ht="19.5" customHeight="1" x14ac:dyDescent="0.15">
      <c r="A5" s="12"/>
      <c r="B5" s="18" t="s">
        <v>16</v>
      </c>
      <c r="C5" s="18" t="s">
        <v>17</v>
      </c>
      <c r="D5" s="18" t="s">
        <v>18</v>
      </c>
      <c r="E5" s="18" t="s">
        <v>19</v>
      </c>
      <c r="F5" s="18" t="s">
        <v>20</v>
      </c>
      <c r="G5" s="18" t="s">
        <v>18</v>
      </c>
      <c r="H5" s="18" t="s">
        <v>19</v>
      </c>
      <c r="I5" s="18" t="s">
        <v>20</v>
      </c>
      <c r="J5" s="147" t="s">
        <v>21</v>
      </c>
      <c r="K5" s="147"/>
      <c r="L5" s="147" t="s">
        <v>22</v>
      </c>
      <c r="M5" s="147"/>
      <c r="N5" s="18" t="s">
        <v>20</v>
      </c>
      <c r="O5" s="18" t="s">
        <v>23</v>
      </c>
      <c r="P5" s="18" t="s">
        <v>24</v>
      </c>
      <c r="Q5" s="18" t="s">
        <v>19</v>
      </c>
      <c r="R5" s="18" t="s">
        <v>20</v>
      </c>
      <c r="S5" s="147"/>
      <c r="T5" s="147"/>
      <c r="U5" s="147"/>
      <c r="V5" s="147"/>
      <c r="W5" s="12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s="1" customFormat="1" ht="19.5" customHeight="1" x14ac:dyDescent="0.15">
      <c r="A6" s="12"/>
      <c r="B6" s="19" t="s">
        <v>80</v>
      </c>
      <c r="C6" s="20" t="s">
        <v>79</v>
      </c>
      <c r="D6" s="21">
        <f t="shared" ref="D6" si="0">VLOOKUP($B6,$B$57:$C$84,2,FALSE)</f>
        <v>6000</v>
      </c>
      <c r="E6" s="22">
        <v>4</v>
      </c>
      <c r="F6" s="49">
        <f>E6*D6</f>
        <v>24000</v>
      </c>
      <c r="G6" s="22">
        <v>70000</v>
      </c>
      <c r="H6" s="22">
        <v>1</v>
      </c>
      <c r="I6" s="49">
        <f>G6*H6</f>
        <v>70000</v>
      </c>
      <c r="J6" s="151">
        <v>10000</v>
      </c>
      <c r="K6" s="151"/>
      <c r="L6" s="152"/>
      <c r="M6" s="152"/>
      <c r="N6" s="49">
        <f>L6*J6</f>
        <v>0</v>
      </c>
      <c r="O6" s="23">
        <v>3</v>
      </c>
      <c r="P6" s="49">
        <f t="shared" ref="P6:P11" si="1">VLOOKUP($O6,$F$56:$G$59,2,FALSE)</f>
        <v>30000</v>
      </c>
      <c r="Q6" s="22">
        <v>4</v>
      </c>
      <c r="R6" s="49">
        <f>$P6*$Q6</f>
        <v>120000</v>
      </c>
      <c r="S6" s="153">
        <f>D12+G12+J12+O12</f>
        <v>334000</v>
      </c>
      <c r="T6" s="153"/>
      <c r="U6" s="153"/>
      <c r="V6" s="153"/>
      <c r="W6" s="12"/>
      <c r="X6" s="24"/>
      <c r="Y6" s="24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s="1" customFormat="1" ht="19.5" customHeight="1" x14ac:dyDescent="0.15">
      <c r="A7" s="12"/>
      <c r="B7" s="19"/>
      <c r="C7" s="20"/>
      <c r="D7" s="21"/>
      <c r="E7" s="22">
        <v>0</v>
      </c>
      <c r="F7" s="49">
        <f>E7*D7</f>
        <v>0</v>
      </c>
      <c r="G7" s="22">
        <v>60000</v>
      </c>
      <c r="H7" s="22">
        <v>1</v>
      </c>
      <c r="I7" s="49">
        <f>G7*H7</f>
        <v>60000</v>
      </c>
      <c r="J7" s="151">
        <v>10000</v>
      </c>
      <c r="K7" s="151"/>
      <c r="L7" s="152">
        <v>0</v>
      </c>
      <c r="M7" s="152"/>
      <c r="N7" s="49">
        <f>L7*J7</f>
        <v>0</v>
      </c>
      <c r="O7" s="23">
        <v>0</v>
      </c>
      <c r="P7" s="49">
        <f t="shared" si="1"/>
        <v>0</v>
      </c>
      <c r="Q7" s="22">
        <v>0</v>
      </c>
      <c r="R7" s="49">
        <f t="shared" ref="R7:R11" si="2">$P7*$Q7</f>
        <v>0</v>
      </c>
      <c r="S7" s="153"/>
      <c r="T7" s="153"/>
      <c r="U7" s="153"/>
      <c r="V7" s="153"/>
      <c r="W7" s="12"/>
      <c r="X7" s="24"/>
      <c r="Y7" s="24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s="1" customFormat="1" ht="19.5" customHeight="1" x14ac:dyDescent="0.15">
      <c r="A8" s="12"/>
      <c r="B8" s="19"/>
      <c r="C8" s="20"/>
      <c r="D8" s="21"/>
      <c r="E8" s="22">
        <v>0</v>
      </c>
      <c r="F8" s="49">
        <f>E8*D8</f>
        <v>0</v>
      </c>
      <c r="G8" s="22">
        <v>60000</v>
      </c>
      <c r="H8" s="22">
        <v>1</v>
      </c>
      <c r="I8" s="49">
        <f>G8*H8</f>
        <v>60000</v>
      </c>
      <c r="J8" s="151">
        <v>10000</v>
      </c>
      <c r="K8" s="151"/>
      <c r="L8" s="152">
        <v>0</v>
      </c>
      <c r="M8" s="152"/>
      <c r="N8" s="49">
        <f>L8*J8</f>
        <v>0</v>
      </c>
      <c r="O8" s="23">
        <v>0</v>
      </c>
      <c r="P8" s="49">
        <f t="shared" si="1"/>
        <v>0</v>
      </c>
      <c r="Q8" s="22">
        <v>0</v>
      </c>
      <c r="R8" s="49">
        <f t="shared" si="2"/>
        <v>0</v>
      </c>
      <c r="S8" s="153"/>
      <c r="T8" s="153"/>
      <c r="U8" s="153"/>
      <c r="V8" s="153"/>
      <c r="W8" s="12"/>
      <c r="X8" s="24"/>
      <c r="Y8" s="24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s="1" customFormat="1" ht="19.5" customHeight="1" x14ac:dyDescent="0.15">
      <c r="A9" s="12"/>
      <c r="B9" s="19"/>
      <c r="C9" s="20"/>
      <c r="D9" s="21"/>
      <c r="E9" s="22">
        <v>0</v>
      </c>
      <c r="F9" s="49">
        <f t="shared" ref="F9:F11" si="3">E9*D9</f>
        <v>0</v>
      </c>
      <c r="G9" s="25" t="s">
        <v>25</v>
      </c>
      <c r="H9" s="155" t="s">
        <v>40</v>
      </c>
      <c r="I9" s="155"/>
      <c r="J9" s="25" t="s">
        <v>25</v>
      </c>
      <c r="K9" s="155" t="s">
        <v>26</v>
      </c>
      <c r="L9" s="155"/>
      <c r="M9" s="155"/>
      <c r="N9" s="155"/>
      <c r="O9" s="23">
        <v>0</v>
      </c>
      <c r="P9" s="49">
        <f t="shared" si="1"/>
        <v>0</v>
      </c>
      <c r="Q9" s="22">
        <v>0</v>
      </c>
      <c r="R9" s="49">
        <f t="shared" si="2"/>
        <v>0</v>
      </c>
      <c r="S9" s="153"/>
      <c r="T9" s="153"/>
      <c r="U9" s="153"/>
      <c r="V9" s="153"/>
      <c r="W9" s="12"/>
      <c r="X9" s="24"/>
      <c r="Y9" s="24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s="1" customFormat="1" ht="19.5" customHeight="1" x14ac:dyDescent="0.15">
      <c r="A10" s="12"/>
      <c r="B10" s="19"/>
      <c r="C10" s="20"/>
      <c r="D10" s="21"/>
      <c r="E10" s="22">
        <v>0</v>
      </c>
      <c r="F10" s="49">
        <f t="shared" si="3"/>
        <v>0</v>
      </c>
      <c r="G10" s="26" t="s">
        <v>27</v>
      </c>
      <c r="H10" s="156" t="s">
        <v>81</v>
      </c>
      <c r="I10" s="156"/>
      <c r="J10" s="26" t="s">
        <v>27</v>
      </c>
      <c r="K10" s="157"/>
      <c r="L10" s="157"/>
      <c r="M10" s="157"/>
      <c r="N10" s="157"/>
      <c r="O10" s="23">
        <v>0</v>
      </c>
      <c r="P10" s="49">
        <f t="shared" si="1"/>
        <v>0</v>
      </c>
      <c r="Q10" s="22">
        <v>0</v>
      </c>
      <c r="R10" s="49">
        <f t="shared" si="2"/>
        <v>0</v>
      </c>
      <c r="S10" s="153"/>
      <c r="T10" s="153"/>
      <c r="U10" s="153"/>
      <c r="V10" s="153"/>
      <c r="W10" s="12"/>
      <c r="X10" s="24"/>
      <c r="Y10" s="24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s="1" customFormat="1" ht="19.5" customHeight="1" x14ac:dyDescent="0.15">
      <c r="A11" s="12"/>
      <c r="B11" s="19"/>
      <c r="C11" s="20"/>
      <c r="D11" s="21"/>
      <c r="E11" s="22">
        <v>0</v>
      </c>
      <c r="F11" s="49">
        <f t="shared" si="3"/>
        <v>0</v>
      </c>
      <c r="G11" s="25" t="s">
        <v>17</v>
      </c>
      <c r="H11" s="152" t="s">
        <v>82</v>
      </c>
      <c r="I11" s="152"/>
      <c r="J11" s="25" t="s">
        <v>17</v>
      </c>
      <c r="K11" s="152"/>
      <c r="L11" s="152"/>
      <c r="M11" s="152"/>
      <c r="N11" s="152"/>
      <c r="O11" s="23">
        <v>0</v>
      </c>
      <c r="P11" s="49">
        <f t="shared" si="1"/>
        <v>0</v>
      </c>
      <c r="Q11" s="22">
        <v>0</v>
      </c>
      <c r="R11" s="49">
        <f t="shared" si="2"/>
        <v>0</v>
      </c>
      <c r="S11" s="153"/>
      <c r="T11" s="153"/>
      <c r="U11" s="153"/>
      <c r="V11" s="153"/>
      <c r="W11" s="12"/>
      <c r="X11" s="24"/>
      <c r="Y11" s="24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s="1" customFormat="1" ht="19.5" customHeight="1" x14ac:dyDescent="0.15">
      <c r="B12" s="158" t="s">
        <v>28</v>
      </c>
      <c r="C12" s="158"/>
      <c r="D12" s="153">
        <f>SUM(F6:F11)</f>
        <v>24000</v>
      </c>
      <c r="E12" s="153"/>
      <c r="F12" s="153"/>
      <c r="G12" s="153">
        <f>SUM(I6:I8)</f>
        <v>190000</v>
      </c>
      <c r="H12" s="153"/>
      <c r="I12" s="153"/>
      <c r="J12" s="153">
        <f>SUM(N6:N8)</f>
        <v>0</v>
      </c>
      <c r="K12" s="153"/>
      <c r="L12" s="153"/>
      <c r="M12" s="153"/>
      <c r="N12" s="153"/>
      <c r="O12" s="153">
        <f>SUM(R6:R11)</f>
        <v>120000</v>
      </c>
      <c r="P12" s="153"/>
      <c r="Q12" s="153"/>
      <c r="R12" s="153"/>
      <c r="S12" s="153"/>
      <c r="T12" s="153"/>
      <c r="U12" s="153"/>
      <c r="V12" s="153"/>
      <c r="X12" s="27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s="1" customFormat="1" ht="19.5" customHeight="1" thickBot="1" x14ac:dyDescent="0.2">
      <c r="B13" s="154" t="s">
        <v>29</v>
      </c>
      <c r="C13" s="154"/>
      <c r="D13" s="154"/>
      <c r="E13" s="154"/>
      <c r="F13" s="154"/>
      <c r="G13" s="154" t="s">
        <v>24</v>
      </c>
      <c r="H13" s="154"/>
      <c r="I13" s="154" t="s">
        <v>30</v>
      </c>
      <c r="J13" s="154"/>
      <c r="K13" s="154"/>
      <c r="L13" s="154"/>
      <c r="M13" s="154"/>
      <c r="N13" s="154"/>
      <c r="O13" s="154"/>
      <c r="P13" s="154"/>
      <c r="Q13" s="147"/>
      <c r="R13" s="147"/>
      <c r="S13" s="147"/>
      <c r="T13" s="147"/>
      <c r="U13" s="147"/>
      <c r="V13" s="14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s="1" customFormat="1" ht="19.5" customHeight="1" thickTop="1" x14ac:dyDescent="0.15">
      <c r="B14" s="171" t="s">
        <v>31</v>
      </c>
      <c r="C14" s="172"/>
      <c r="D14" s="172"/>
      <c r="E14" s="172"/>
      <c r="F14" s="172"/>
      <c r="G14" s="173">
        <f>ROUND(I14/10*N14*1.2,-2)</f>
        <v>0</v>
      </c>
      <c r="H14" s="174"/>
      <c r="I14" s="175"/>
      <c r="J14" s="176"/>
      <c r="K14" s="28" t="s">
        <v>32</v>
      </c>
      <c r="L14" s="177" t="s">
        <v>33</v>
      </c>
      <c r="M14" s="177"/>
      <c r="N14" s="29"/>
      <c r="O14" s="178" t="s">
        <v>34</v>
      </c>
      <c r="P14" s="179"/>
      <c r="Q14" s="159" t="s">
        <v>35</v>
      </c>
      <c r="R14" s="159"/>
      <c r="S14" s="159"/>
      <c r="T14" s="159"/>
      <c r="U14" s="159"/>
      <c r="V14" s="160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s="1" customFormat="1" ht="19.5" customHeight="1" x14ac:dyDescent="0.15">
      <c r="B15" s="164" t="s">
        <v>36</v>
      </c>
      <c r="C15" s="165"/>
      <c r="D15" s="165"/>
      <c r="E15" s="165"/>
      <c r="F15" s="165"/>
      <c r="G15" s="166">
        <f>ROUND(I15/10*N15*1.2,-2)</f>
        <v>0</v>
      </c>
      <c r="H15" s="167"/>
      <c r="I15" s="168">
        <v>0</v>
      </c>
      <c r="J15" s="169"/>
      <c r="K15" s="30" t="s">
        <v>32</v>
      </c>
      <c r="L15" s="170" t="s">
        <v>33</v>
      </c>
      <c r="M15" s="170"/>
      <c r="N15" s="31">
        <v>0</v>
      </c>
      <c r="O15" s="180" t="s">
        <v>34</v>
      </c>
      <c r="P15" s="181"/>
      <c r="Q15" s="161"/>
      <c r="R15" s="161"/>
      <c r="S15" s="161"/>
      <c r="T15" s="161"/>
      <c r="U15" s="161"/>
      <c r="V15" s="16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s="1" customFormat="1" ht="19.5" customHeight="1" thickBot="1" x14ac:dyDescent="0.2">
      <c r="B16" s="182" t="s">
        <v>37</v>
      </c>
      <c r="C16" s="183"/>
      <c r="D16" s="183"/>
      <c r="E16" s="183"/>
      <c r="F16" s="183"/>
      <c r="G16" s="184">
        <f>ROUND(I16/7*N16*1.2,-2)</f>
        <v>0</v>
      </c>
      <c r="H16" s="185"/>
      <c r="I16" s="186">
        <v>0</v>
      </c>
      <c r="J16" s="187"/>
      <c r="K16" s="32" t="s">
        <v>38</v>
      </c>
      <c r="L16" s="188" t="s">
        <v>33</v>
      </c>
      <c r="M16" s="188"/>
      <c r="N16" s="33">
        <v>0</v>
      </c>
      <c r="O16" s="189" t="s">
        <v>34</v>
      </c>
      <c r="P16" s="190"/>
      <c r="Q16" s="161"/>
      <c r="R16" s="161"/>
      <c r="S16" s="161"/>
      <c r="T16" s="161"/>
      <c r="U16" s="161"/>
      <c r="V16" s="162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5" s="1" customFormat="1" ht="19.5" customHeight="1" thickTop="1" x14ac:dyDescent="0.15">
      <c r="B17" s="191" t="s">
        <v>39</v>
      </c>
      <c r="C17" s="191"/>
      <c r="D17" s="191"/>
      <c r="E17" s="191"/>
      <c r="F17" s="191"/>
      <c r="G17" s="192"/>
      <c r="H17" s="192"/>
      <c r="I17" s="34" t="s">
        <v>40</v>
      </c>
      <c r="J17" s="35" t="s">
        <v>17</v>
      </c>
      <c r="K17" s="36"/>
      <c r="L17" s="193" t="s">
        <v>27</v>
      </c>
      <c r="M17" s="193"/>
      <c r="N17" s="193"/>
      <c r="O17" s="194"/>
      <c r="P17" s="195"/>
      <c r="Q17" s="163"/>
      <c r="R17" s="161"/>
      <c r="S17" s="161"/>
      <c r="T17" s="161"/>
      <c r="U17" s="161"/>
      <c r="V17" s="162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2:35" s="1" customFormat="1" ht="19.5" customHeight="1" x14ac:dyDescent="0.15">
      <c r="B18" s="196" t="s">
        <v>41</v>
      </c>
      <c r="C18" s="196"/>
      <c r="D18" s="196"/>
      <c r="E18" s="196"/>
      <c r="F18" s="196"/>
      <c r="G18" s="197"/>
      <c r="H18" s="197"/>
      <c r="I18" s="37" t="s">
        <v>42</v>
      </c>
      <c r="J18" s="30" t="s">
        <v>17</v>
      </c>
      <c r="K18" s="38"/>
      <c r="L18" s="198" t="s">
        <v>27</v>
      </c>
      <c r="M18" s="198"/>
      <c r="N18" s="198"/>
      <c r="O18" s="199"/>
      <c r="P18" s="200"/>
      <c r="Q18" s="163"/>
      <c r="R18" s="161"/>
      <c r="S18" s="161"/>
      <c r="T18" s="161"/>
      <c r="U18" s="161"/>
      <c r="V18" s="162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2:35" s="1" customFormat="1" ht="19.5" customHeight="1" x14ac:dyDescent="0.15">
      <c r="B19" s="196" t="s">
        <v>43</v>
      </c>
      <c r="C19" s="196"/>
      <c r="D19" s="196"/>
      <c r="E19" s="196"/>
      <c r="F19" s="196"/>
      <c r="G19" s="197"/>
      <c r="H19" s="197"/>
      <c r="I19" s="37" t="s">
        <v>40</v>
      </c>
      <c r="J19" s="30" t="s">
        <v>17</v>
      </c>
      <c r="K19" s="39"/>
      <c r="L19" s="198" t="s">
        <v>27</v>
      </c>
      <c r="M19" s="198"/>
      <c r="N19" s="198"/>
      <c r="O19" s="199"/>
      <c r="P19" s="200"/>
      <c r="Q19" s="163"/>
      <c r="R19" s="161"/>
      <c r="S19" s="161"/>
      <c r="T19" s="161"/>
      <c r="U19" s="161"/>
      <c r="V19" s="162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2:35" s="1" customFormat="1" ht="19.5" customHeight="1" x14ac:dyDescent="0.15">
      <c r="B20" s="196" t="s">
        <v>44</v>
      </c>
      <c r="C20" s="196"/>
      <c r="D20" s="196"/>
      <c r="E20" s="196"/>
      <c r="F20" s="196"/>
      <c r="G20" s="197"/>
      <c r="H20" s="197"/>
      <c r="I20" s="37" t="s">
        <v>40</v>
      </c>
      <c r="J20" s="40" t="s">
        <v>45</v>
      </c>
      <c r="K20" s="38"/>
      <c r="L20" s="198" t="s">
        <v>27</v>
      </c>
      <c r="M20" s="198"/>
      <c r="N20" s="198"/>
      <c r="O20" s="199"/>
      <c r="P20" s="200"/>
      <c r="Q20" s="163"/>
      <c r="R20" s="161"/>
      <c r="S20" s="161"/>
      <c r="T20" s="161"/>
      <c r="U20" s="161"/>
      <c r="V20" s="162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35" s="1" customFormat="1" ht="19.5" customHeight="1" x14ac:dyDescent="0.15">
      <c r="B21" s="165" t="s">
        <v>46</v>
      </c>
      <c r="C21" s="165"/>
      <c r="D21" s="165"/>
      <c r="E21" s="165"/>
      <c r="F21" s="165"/>
      <c r="G21" s="197">
        <v>0</v>
      </c>
      <c r="H21" s="197"/>
      <c r="I21" s="37" t="s">
        <v>42</v>
      </c>
      <c r="J21" s="40" t="s">
        <v>17</v>
      </c>
      <c r="K21" s="41"/>
      <c r="L21" s="198" t="s">
        <v>27</v>
      </c>
      <c r="M21" s="198"/>
      <c r="N21" s="198"/>
      <c r="O21" s="199"/>
      <c r="P21" s="200"/>
      <c r="Q21" s="163"/>
      <c r="R21" s="161"/>
      <c r="S21" s="161"/>
      <c r="T21" s="161"/>
      <c r="U21" s="161"/>
      <c r="V21" s="162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2:35" s="1" customFormat="1" ht="19.5" customHeight="1" x14ac:dyDescent="0.15">
      <c r="B22" s="165" t="s">
        <v>47</v>
      </c>
      <c r="C22" s="165"/>
      <c r="D22" s="165"/>
      <c r="E22" s="165"/>
      <c r="F22" s="165"/>
      <c r="G22" s="197"/>
      <c r="H22" s="197"/>
      <c r="I22" s="37" t="s">
        <v>40</v>
      </c>
      <c r="J22" s="40" t="s">
        <v>17</v>
      </c>
      <c r="K22" s="41"/>
      <c r="L22" s="198" t="s">
        <v>27</v>
      </c>
      <c r="M22" s="198"/>
      <c r="N22" s="198"/>
      <c r="O22" s="201"/>
      <c r="P22" s="202"/>
      <c r="Q22" s="163"/>
      <c r="R22" s="161"/>
      <c r="S22" s="161"/>
      <c r="T22" s="161"/>
      <c r="U22" s="161"/>
      <c r="V22" s="162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2:35" s="1" customFormat="1" ht="19.5" customHeight="1" x14ac:dyDescent="0.15">
      <c r="B23" s="203" t="s">
        <v>48</v>
      </c>
      <c r="C23" s="203"/>
      <c r="D23" s="203"/>
      <c r="E23" s="203"/>
      <c r="F23" s="203"/>
      <c r="G23" s="204">
        <f>SUM(G14:H22)</f>
        <v>0</v>
      </c>
      <c r="H23" s="204"/>
      <c r="I23" s="203" t="s">
        <v>49</v>
      </c>
      <c r="J23" s="203"/>
      <c r="K23" s="203"/>
      <c r="L23" s="203"/>
      <c r="M23" s="203"/>
      <c r="N23" s="203"/>
      <c r="O23" s="205">
        <f>S6+G23</f>
        <v>334000</v>
      </c>
      <c r="P23" s="205"/>
      <c r="Q23" s="205"/>
      <c r="R23" s="205"/>
      <c r="S23" s="205"/>
      <c r="T23" s="205"/>
      <c r="U23" s="205"/>
      <c r="V23" s="205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2:35" s="1" customFormat="1" ht="19.5" customHeight="1" x14ac:dyDescent="0.15">
      <c r="B24" s="203" t="s">
        <v>50</v>
      </c>
      <c r="C24" s="203"/>
      <c r="D24" s="203"/>
      <c r="E24" s="203"/>
      <c r="F24" s="203"/>
      <c r="G24" s="206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8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2:35" ht="15" customHeight="1" x14ac:dyDescent="0.15">
      <c r="B25" s="145" t="s">
        <v>51</v>
      </c>
      <c r="C25" s="146"/>
      <c r="D25" s="146"/>
      <c r="E25" s="146"/>
      <c r="F25" s="146"/>
      <c r="G25" s="146"/>
      <c r="H25" s="146"/>
      <c r="I25" s="146"/>
      <c r="J25" s="146"/>
    </row>
    <row r="26" spans="2:35" ht="15" customHeight="1" x14ac:dyDescent="0.15">
      <c r="B26" s="42"/>
    </row>
    <row r="27" spans="2:35" ht="15" customHeight="1" x14ac:dyDescent="0.15">
      <c r="B27" s="45"/>
      <c r="C27" s="45"/>
      <c r="D27" s="45"/>
      <c r="E27" s="45"/>
    </row>
    <row r="28" spans="2:35" ht="15" customHeight="1" x14ac:dyDescent="0.15">
      <c r="B28" s="45"/>
      <c r="C28" s="45"/>
      <c r="D28" s="45"/>
      <c r="E28" s="45"/>
    </row>
    <row r="29" spans="2:35" ht="15" customHeight="1" x14ac:dyDescent="0.15">
      <c r="B29" s="45"/>
      <c r="C29" s="45"/>
      <c r="D29" s="45"/>
      <c r="E29" s="45"/>
    </row>
    <row r="30" spans="2:35" ht="15" customHeight="1" x14ac:dyDescent="0.15">
      <c r="B30" s="45"/>
      <c r="C30" s="45"/>
      <c r="D30" s="45"/>
      <c r="E30" s="45"/>
    </row>
    <row r="31" spans="2:35" ht="15" customHeight="1" x14ac:dyDescent="0.15">
      <c r="B31" s="45"/>
      <c r="C31" s="45"/>
      <c r="D31" s="45"/>
      <c r="E31" s="45"/>
    </row>
    <row r="32" spans="2:35" ht="15" customHeight="1" x14ac:dyDescent="0.15">
      <c r="B32" s="45"/>
      <c r="C32" s="45"/>
      <c r="D32" s="45"/>
      <c r="E32" s="45"/>
    </row>
    <row r="33" spans="2:5" ht="15" customHeight="1" x14ac:dyDescent="0.15">
      <c r="B33" s="45"/>
      <c r="C33" s="45"/>
      <c r="D33" s="45"/>
      <c r="E33" s="45"/>
    </row>
    <row r="56" spans="2:7" ht="19.5" customHeight="1" x14ac:dyDescent="0.15">
      <c r="F56" s="43">
        <v>0</v>
      </c>
      <c r="G56" s="43">
        <v>0</v>
      </c>
    </row>
    <row r="57" spans="2:7" ht="19.5" customHeight="1" x14ac:dyDescent="0.15">
      <c r="B57" s="46" t="s">
        <v>71</v>
      </c>
      <c r="C57" s="47">
        <v>6000</v>
      </c>
      <c r="F57" s="43">
        <v>1</v>
      </c>
      <c r="G57" s="43">
        <v>10000</v>
      </c>
    </row>
    <row r="58" spans="2:7" ht="19.5" customHeight="1" x14ac:dyDescent="0.15">
      <c r="B58" s="46" t="s">
        <v>72</v>
      </c>
      <c r="C58" s="47">
        <v>6000</v>
      </c>
      <c r="F58" s="43">
        <v>2</v>
      </c>
      <c r="G58" s="43">
        <v>20000</v>
      </c>
    </row>
    <row r="59" spans="2:7" ht="19.5" customHeight="1" x14ac:dyDescent="0.15">
      <c r="B59" s="46" t="s">
        <v>73</v>
      </c>
      <c r="C59" s="47">
        <v>6000</v>
      </c>
      <c r="F59" s="43">
        <v>3</v>
      </c>
      <c r="G59" s="43">
        <v>30000</v>
      </c>
    </row>
    <row r="60" spans="2:7" ht="19.5" customHeight="1" x14ac:dyDescent="0.15">
      <c r="B60" s="46" t="s">
        <v>74</v>
      </c>
      <c r="C60" s="47">
        <v>8000</v>
      </c>
    </row>
    <row r="61" spans="2:7" ht="19.5" customHeight="1" x14ac:dyDescent="0.15">
      <c r="B61" s="46" t="s">
        <v>75</v>
      </c>
      <c r="C61" s="47">
        <v>8000</v>
      </c>
    </row>
    <row r="62" spans="2:7" ht="19.5" customHeight="1" x14ac:dyDescent="0.15">
      <c r="B62" s="46" t="s">
        <v>76</v>
      </c>
      <c r="C62" s="47">
        <v>8000</v>
      </c>
    </row>
    <row r="63" spans="2:7" ht="19.5" customHeight="1" x14ac:dyDescent="0.15">
      <c r="B63" s="46"/>
      <c r="C63" s="47"/>
    </row>
    <row r="64" spans="2:7" ht="19.5" customHeight="1" x14ac:dyDescent="0.15">
      <c r="B64" s="46"/>
      <c r="C64" s="47"/>
    </row>
    <row r="65" spans="2:3" ht="19.5" customHeight="1" x14ac:dyDescent="0.15">
      <c r="B65" s="46"/>
      <c r="C65" s="47"/>
    </row>
    <row r="66" spans="2:3" ht="19.5" customHeight="1" x14ac:dyDescent="0.15">
      <c r="B66" s="46"/>
      <c r="C66" s="47"/>
    </row>
    <row r="67" spans="2:3" ht="19.5" customHeight="1" x14ac:dyDescent="0.15">
      <c r="B67" s="46"/>
      <c r="C67" s="47"/>
    </row>
    <row r="68" spans="2:3" ht="19.5" customHeight="1" x14ac:dyDescent="0.15">
      <c r="B68" s="46"/>
      <c r="C68" s="47"/>
    </row>
    <row r="69" spans="2:3" ht="19.5" customHeight="1" x14ac:dyDescent="0.15">
      <c r="B69" s="46"/>
      <c r="C69" s="47"/>
    </row>
    <row r="70" spans="2:3" ht="19.5" customHeight="1" x14ac:dyDescent="0.15">
      <c r="B70" s="46"/>
      <c r="C70" s="47"/>
    </row>
    <row r="71" spans="2:3" ht="19.5" customHeight="1" x14ac:dyDescent="0.15">
      <c r="B71" s="46"/>
      <c r="C71" s="47"/>
    </row>
    <row r="72" spans="2:3" ht="19.5" customHeight="1" x14ac:dyDescent="0.15">
      <c r="B72" s="46"/>
      <c r="C72" s="47"/>
    </row>
    <row r="73" spans="2:3" ht="19.5" customHeight="1" x14ac:dyDescent="0.15">
      <c r="B73" s="46"/>
      <c r="C73" s="47"/>
    </row>
    <row r="74" spans="2:3" ht="19.5" customHeight="1" x14ac:dyDescent="0.15">
      <c r="B74" s="46"/>
      <c r="C74" s="47"/>
    </row>
    <row r="75" spans="2:3" ht="19.5" customHeight="1" x14ac:dyDescent="0.15">
      <c r="B75" s="46"/>
      <c r="C75" s="47"/>
    </row>
    <row r="76" spans="2:3" ht="19.5" customHeight="1" x14ac:dyDescent="0.15">
      <c r="B76" s="46"/>
      <c r="C76" s="47"/>
    </row>
    <row r="77" spans="2:3" ht="19.5" customHeight="1" x14ac:dyDescent="0.15">
      <c r="B77" s="46"/>
      <c r="C77" s="47"/>
    </row>
    <row r="78" spans="2:3" ht="19.5" customHeight="1" x14ac:dyDescent="0.15">
      <c r="B78" s="46"/>
      <c r="C78" s="47"/>
    </row>
    <row r="79" spans="2:3" ht="19.5" customHeight="1" x14ac:dyDescent="0.15">
      <c r="B79" s="46"/>
      <c r="C79" s="47"/>
    </row>
    <row r="80" spans="2:3" ht="19.5" customHeight="1" x14ac:dyDescent="0.15">
      <c r="B80" s="46"/>
      <c r="C80" s="47"/>
    </row>
    <row r="81" spans="2:3" ht="19.5" customHeight="1" x14ac:dyDescent="0.15">
      <c r="B81" s="46"/>
      <c r="C81" s="47"/>
    </row>
    <row r="82" spans="2:3" ht="19.5" customHeight="1" x14ac:dyDescent="0.15">
      <c r="B82" s="46"/>
      <c r="C82" s="47"/>
    </row>
    <row r="83" spans="2:3" ht="19.5" customHeight="1" x14ac:dyDescent="0.15">
      <c r="B83" s="46"/>
      <c r="C83" s="47"/>
    </row>
    <row r="84" spans="2:3" ht="19.5" customHeight="1" x14ac:dyDescent="0.15">
      <c r="B84" s="46"/>
      <c r="C84" s="47"/>
    </row>
    <row r="86" spans="2:3" ht="19.5" customHeight="1" x14ac:dyDescent="0.15">
      <c r="B86" s="48"/>
      <c r="C86" s="47"/>
    </row>
    <row r="87" spans="2:3" ht="19.5" customHeight="1" x14ac:dyDescent="0.15">
      <c r="B87" s="48"/>
      <c r="C87" s="47"/>
    </row>
    <row r="88" spans="2:3" ht="19.5" customHeight="1" x14ac:dyDescent="0.15">
      <c r="B88" s="48"/>
      <c r="C88" s="47"/>
    </row>
  </sheetData>
  <dataConsolidate/>
  <mergeCells count="81">
    <mergeCell ref="B23:F23"/>
    <mergeCell ref="G23:H23"/>
    <mergeCell ref="I23:N23"/>
    <mergeCell ref="O23:V23"/>
    <mergeCell ref="B24:F24"/>
    <mergeCell ref="G24:V24"/>
    <mergeCell ref="B21:F21"/>
    <mergeCell ref="G21:H21"/>
    <mergeCell ref="L21:N21"/>
    <mergeCell ref="O21:P21"/>
    <mergeCell ref="B22:F22"/>
    <mergeCell ref="G22:H22"/>
    <mergeCell ref="L22:N22"/>
    <mergeCell ref="O22:P22"/>
    <mergeCell ref="B19:F19"/>
    <mergeCell ref="G19:H19"/>
    <mergeCell ref="L19:N19"/>
    <mergeCell ref="O19:P19"/>
    <mergeCell ref="B20:F20"/>
    <mergeCell ref="G20:H20"/>
    <mergeCell ref="L20:N20"/>
    <mergeCell ref="O20:P20"/>
    <mergeCell ref="B17:F17"/>
    <mergeCell ref="G17:H17"/>
    <mergeCell ref="L17:N17"/>
    <mergeCell ref="O17:P17"/>
    <mergeCell ref="B18:F18"/>
    <mergeCell ref="G18:H18"/>
    <mergeCell ref="L18:N18"/>
    <mergeCell ref="O18:P18"/>
    <mergeCell ref="Q14:V22"/>
    <mergeCell ref="B15:F15"/>
    <mergeCell ref="G15:H15"/>
    <mergeCell ref="I15:J15"/>
    <mergeCell ref="L15:M15"/>
    <mergeCell ref="B14:F14"/>
    <mergeCell ref="G14:H14"/>
    <mergeCell ref="I14:J14"/>
    <mergeCell ref="L14:M14"/>
    <mergeCell ref="O14:P14"/>
    <mergeCell ref="O15:P15"/>
    <mergeCell ref="B16:F16"/>
    <mergeCell ref="G16:H16"/>
    <mergeCell ref="I16:J16"/>
    <mergeCell ref="L16:M16"/>
    <mergeCell ref="O16:P16"/>
    <mergeCell ref="B13:F13"/>
    <mergeCell ref="G13:H13"/>
    <mergeCell ref="I13:V13"/>
    <mergeCell ref="H9:I9"/>
    <mergeCell ref="K9:N9"/>
    <mergeCell ref="H10:I10"/>
    <mergeCell ref="K10:N10"/>
    <mergeCell ref="H11:I11"/>
    <mergeCell ref="K11:N11"/>
    <mergeCell ref="B12:C12"/>
    <mergeCell ref="D12:F12"/>
    <mergeCell ref="G12:I12"/>
    <mergeCell ref="J12:N12"/>
    <mergeCell ref="O12:R12"/>
    <mergeCell ref="J6:K6"/>
    <mergeCell ref="L6:M6"/>
    <mergeCell ref="S6:V12"/>
    <mergeCell ref="J7:K7"/>
    <mergeCell ref="L7:M7"/>
    <mergeCell ref="J8:K8"/>
    <mergeCell ref="L8:M8"/>
    <mergeCell ref="S4:V5"/>
    <mergeCell ref="J5:K5"/>
    <mergeCell ref="L5:M5"/>
    <mergeCell ref="B3:C3"/>
    <mergeCell ref="D3:F3"/>
    <mergeCell ref="H3:I3"/>
    <mergeCell ref="J3:K3"/>
    <mergeCell ref="L3:N3"/>
    <mergeCell ref="O3:P3"/>
    <mergeCell ref="B4:C4"/>
    <mergeCell ref="D4:F4"/>
    <mergeCell ref="G4:I4"/>
    <mergeCell ref="J4:N4"/>
    <mergeCell ref="O4:R4"/>
  </mergeCells>
  <phoneticPr fontId="5" type="noConversion"/>
  <dataValidations disablePrompts="1" count="7">
    <dataValidation type="list" allowBlank="1" showInputMessage="1" showErrorMessage="1" sqref="B17:F17 B19:F20">
      <formula1>"KTX, 고속버스, 버스비, 택시비, 주차비, 법인차량 주유"</formula1>
    </dataValidation>
    <dataValidation type="list" allowBlank="1" showInputMessage="1" showErrorMessage="1" sqref="B21:F22">
      <formula1>"톨비 (카드), 톨비 (현금)"</formula1>
    </dataValidation>
    <dataValidation type="list" allowBlank="1" showInputMessage="1" showErrorMessage="1" sqref="B18:F18">
      <formula1>"KTX, 고속버스, 울산 리무진버스비, 택시비, 주차비, 법인차량 주유"</formula1>
    </dataValidation>
    <dataValidation type="list" allowBlank="1" showInputMessage="1" showErrorMessage="1" sqref="O6:O11">
      <formula1>$F$56:$F$59</formula1>
    </dataValidation>
    <dataValidation type="list" allowBlank="1" showInputMessage="1" showErrorMessage="1" sqref="H9:I9 K9:N9">
      <formula1>"개인카드, 법인카드, -"</formula1>
    </dataValidation>
    <dataValidation type="list" allowBlank="1" showInputMessage="1" showErrorMessage="1" sqref="B6:B11">
      <formula1>$B$57:$B$84</formula1>
    </dataValidation>
    <dataValidation type="list" allowBlank="1" showInputMessage="1" showErrorMessage="1" sqref="I17:I22">
      <formula1>"개인카드, 법인카드, 현금, -"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r:id="rId1"/>
  <colBreaks count="1" manualBreakCount="1">
    <brk id="22" max="3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8"/>
  <sheetViews>
    <sheetView showGridLines="0" view="pageBreakPreview" zoomScaleNormal="100" zoomScaleSheetLayoutView="100" workbookViewId="0">
      <selection activeCell="B6" sqref="B6"/>
    </sheetView>
  </sheetViews>
  <sheetFormatPr defaultRowHeight="19.5" customHeight="1" x14ac:dyDescent="0.15"/>
  <cols>
    <col min="1" max="1" width="2" style="43" customWidth="1"/>
    <col min="2" max="2" width="12.88671875" style="43" customWidth="1"/>
    <col min="3" max="3" width="6.33203125" style="43" bestFit="1" customWidth="1"/>
    <col min="4" max="4" width="7.21875" style="43" bestFit="1" customWidth="1"/>
    <col min="5" max="5" width="27.88671875" style="50" customWidth="1"/>
    <col min="6" max="6" width="10.44140625" style="50" bestFit="1" customWidth="1"/>
    <col min="7" max="7" width="13" style="43" customWidth="1"/>
    <col min="8" max="16384" width="8.88671875" style="43"/>
  </cols>
  <sheetData>
    <row r="1" spans="1:10" s="1" customFormat="1" ht="19.5" customHeight="1" x14ac:dyDescent="0.15">
      <c r="A1" s="12"/>
      <c r="B1" s="83" t="s">
        <v>58</v>
      </c>
      <c r="C1" s="82"/>
      <c r="D1" s="82"/>
      <c r="E1" s="81"/>
      <c r="F1" s="80"/>
      <c r="G1" s="66"/>
      <c r="H1" s="24"/>
      <c r="I1" s="24"/>
      <c r="J1" s="24"/>
    </row>
    <row r="2" spans="1:10" s="1" customFormat="1" ht="19.5" customHeight="1" x14ac:dyDescent="0.15">
      <c r="B2" s="84" t="s">
        <v>57</v>
      </c>
      <c r="C2" s="84" t="s">
        <v>56</v>
      </c>
      <c r="D2" s="85" t="s">
        <v>33</v>
      </c>
      <c r="E2" s="86" t="s">
        <v>55</v>
      </c>
      <c r="F2" s="209" t="s">
        <v>24</v>
      </c>
      <c r="G2" s="209"/>
      <c r="H2" s="79"/>
      <c r="I2" s="144" t="s">
        <v>69</v>
      </c>
    </row>
    <row r="3" spans="1:10" s="1" customFormat="1" ht="19.5" customHeight="1" x14ac:dyDescent="0.15">
      <c r="B3" s="210">
        <v>45574</v>
      </c>
      <c r="C3" s="87" t="s">
        <v>36</v>
      </c>
      <c r="D3" s="78">
        <v>1587</v>
      </c>
      <c r="E3" s="77">
        <v>551</v>
      </c>
      <c r="F3" s="212">
        <f>ROUND((E3/10*D3)*1.2,-2)</f>
        <v>104900</v>
      </c>
      <c r="G3" s="212"/>
      <c r="I3" s="144"/>
    </row>
    <row r="4" spans="1:10" s="1" customFormat="1" ht="19.5" customHeight="1" x14ac:dyDescent="0.15">
      <c r="B4" s="211"/>
      <c r="C4" s="87" t="s">
        <v>31</v>
      </c>
      <c r="D4" s="78">
        <v>0</v>
      </c>
      <c r="E4" s="77"/>
      <c r="F4" s="212">
        <f>ROUND((E4/10*D4)*1.2,-2)</f>
        <v>0</v>
      </c>
      <c r="G4" s="212"/>
      <c r="I4" s="144"/>
    </row>
    <row r="5" spans="1:10" s="1" customFormat="1" ht="19.5" customHeight="1" x14ac:dyDescent="0.15">
      <c r="B5" s="211"/>
      <c r="C5" s="87" t="s">
        <v>37</v>
      </c>
      <c r="D5" s="78">
        <v>0</v>
      </c>
      <c r="E5" s="77"/>
      <c r="F5" s="212">
        <f>ROUND((E5/7*D5)*1.2,-2)</f>
        <v>0</v>
      </c>
      <c r="G5" s="212"/>
      <c r="I5" s="144"/>
    </row>
    <row r="6" spans="1:10" s="1" customFormat="1" ht="19.5" customHeight="1" x14ac:dyDescent="0.15">
      <c r="B6" s="76" t="s">
        <v>54</v>
      </c>
      <c r="C6" s="75"/>
      <c r="D6" s="74"/>
      <c r="E6" s="73"/>
      <c r="F6" s="72"/>
      <c r="G6" s="71"/>
      <c r="I6" s="144"/>
    </row>
    <row r="7" spans="1:10" s="1" customFormat="1" ht="19.5" customHeight="1" x14ac:dyDescent="0.15">
      <c r="B7" s="70"/>
      <c r="C7" s="69"/>
      <c r="D7" s="68"/>
      <c r="E7" s="67"/>
      <c r="F7" s="66"/>
      <c r="G7" s="61"/>
      <c r="I7" s="144"/>
    </row>
    <row r="8" spans="1:10" s="1" customFormat="1" ht="19.5" customHeight="1" x14ac:dyDescent="0.15">
      <c r="B8" s="70"/>
      <c r="C8" s="69"/>
      <c r="D8" s="68"/>
      <c r="E8" s="67"/>
      <c r="F8" s="66"/>
      <c r="G8" s="61"/>
      <c r="I8" s="144"/>
    </row>
    <row r="9" spans="1:10" s="1" customFormat="1" ht="19.5" customHeight="1" x14ac:dyDescent="0.15">
      <c r="B9" s="70"/>
      <c r="C9" s="69"/>
      <c r="D9" s="68"/>
      <c r="E9" s="67"/>
      <c r="F9" s="66"/>
      <c r="G9" s="61"/>
      <c r="I9" s="144"/>
    </row>
    <row r="10" spans="1:10" s="1" customFormat="1" ht="19.5" customHeight="1" x14ac:dyDescent="0.15">
      <c r="B10" s="70"/>
      <c r="C10" s="69"/>
      <c r="D10" s="68"/>
      <c r="E10" s="67"/>
      <c r="F10" s="66"/>
      <c r="G10" s="61"/>
      <c r="I10" s="144"/>
    </row>
    <row r="11" spans="1:10" s="1" customFormat="1" ht="19.5" customHeight="1" x14ac:dyDescent="0.15">
      <c r="B11" s="65"/>
      <c r="C11" s="63"/>
      <c r="D11" s="63"/>
      <c r="E11" s="55"/>
      <c r="F11" s="62"/>
      <c r="G11" s="61"/>
      <c r="I11" s="144"/>
    </row>
    <row r="12" spans="1:10" s="1" customFormat="1" ht="19.5" customHeight="1" x14ac:dyDescent="0.15">
      <c r="B12" s="64"/>
      <c r="C12" s="63"/>
      <c r="D12" s="63"/>
      <c r="E12" s="55"/>
      <c r="F12" s="62"/>
      <c r="G12" s="61"/>
      <c r="I12" s="144" t="s">
        <v>70</v>
      </c>
    </row>
    <row r="13" spans="1:10" s="1" customFormat="1" ht="19.5" customHeight="1" x14ac:dyDescent="0.15">
      <c r="B13" s="64"/>
      <c r="C13" s="63"/>
      <c r="D13" s="63"/>
      <c r="E13" s="55"/>
      <c r="F13" s="62"/>
      <c r="G13" s="61"/>
      <c r="I13" s="144"/>
    </row>
    <row r="14" spans="1:10" s="1" customFormat="1" ht="19.5" customHeight="1" x14ac:dyDescent="0.15">
      <c r="B14" s="64"/>
      <c r="C14" s="63"/>
      <c r="D14" s="63"/>
      <c r="E14" s="55"/>
      <c r="F14" s="62"/>
      <c r="G14" s="61"/>
    </row>
    <row r="15" spans="1:10" ht="15" customHeight="1" x14ac:dyDescent="0.15">
      <c r="B15" s="64"/>
      <c r="C15" s="63"/>
      <c r="D15" s="63"/>
      <c r="E15" s="55"/>
      <c r="F15" s="62"/>
      <c r="G15" s="61"/>
    </row>
    <row r="16" spans="1:10" ht="15" customHeight="1" x14ac:dyDescent="0.15">
      <c r="B16" s="64"/>
      <c r="C16" s="63"/>
      <c r="D16" s="63"/>
      <c r="E16" s="55"/>
      <c r="F16" s="62"/>
      <c r="G16" s="61"/>
    </row>
    <row r="17" spans="2:7" ht="15" customHeight="1" x14ac:dyDescent="0.15">
      <c r="B17" s="60"/>
      <c r="C17" s="59"/>
      <c r="D17" s="59"/>
      <c r="E17" s="58"/>
      <c r="F17" s="57"/>
      <c r="G17" s="56"/>
    </row>
    <row r="18" spans="2:7" ht="15" customHeight="1" x14ac:dyDescent="0.15">
      <c r="B18" s="54"/>
      <c r="C18" s="1"/>
      <c r="D18" s="1"/>
      <c r="E18" s="55"/>
      <c r="F18" s="52"/>
      <c r="G18" s="53"/>
    </row>
    <row r="19" spans="2:7" ht="15" customHeight="1" x14ac:dyDescent="0.15">
      <c r="B19" s="54" t="s">
        <v>59</v>
      </c>
      <c r="C19" s="1"/>
      <c r="D19" s="1"/>
      <c r="E19" s="55"/>
      <c r="F19" s="52"/>
      <c r="G19" s="53"/>
    </row>
    <row r="20" spans="2:7" ht="15" customHeight="1" x14ac:dyDescent="0.15">
      <c r="B20" s="54" t="s">
        <v>53</v>
      </c>
      <c r="C20" s="1"/>
      <c r="D20" s="1"/>
      <c r="E20" s="55"/>
      <c r="F20" s="52"/>
      <c r="G20" s="53"/>
    </row>
    <row r="21" spans="2:7" ht="15" customHeight="1" x14ac:dyDescent="0.15">
      <c r="B21" s="54" t="s">
        <v>52</v>
      </c>
      <c r="C21" s="1"/>
      <c r="D21" s="1"/>
      <c r="E21" s="55"/>
      <c r="F21" s="52"/>
      <c r="G21" s="53"/>
    </row>
    <row r="22" spans="2:7" ht="15" customHeight="1" x14ac:dyDescent="0.15">
      <c r="B22" s="54"/>
      <c r="C22" s="1"/>
      <c r="D22" s="1"/>
      <c r="E22" s="55"/>
      <c r="F22" s="52"/>
      <c r="G22" s="53"/>
    </row>
    <row r="23" spans="2:7" ht="15" customHeight="1" x14ac:dyDescent="0.15">
      <c r="B23" s="54"/>
      <c r="C23" s="1"/>
      <c r="D23" s="1"/>
      <c r="E23" s="12"/>
      <c r="F23" s="52"/>
      <c r="G23" s="53"/>
    </row>
    <row r="24" spans="2:7" ht="19.5" customHeight="1" x14ac:dyDescent="0.15">
      <c r="B24" s="1"/>
      <c r="C24" s="1"/>
      <c r="D24" s="1"/>
      <c r="E24" s="12"/>
      <c r="F24" s="52"/>
    </row>
    <row r="25" spans="2:7" ht="19.5" customHeight="1" x14ac:dyDescent="0.15">
      <c r="B25" s="1"/>
      <c r="C25" s="1"/>
      <c r="D25" s="1"/>
      <c r="E25" s="12"/>
      <c r="F25" s="52"/>
    </row>
    <row r="26" spans="2:7" ht="19.5" customHeight="1" x14ac:dyDescent="0.15">
      <c r="E26" s="12"/>
      <c r="F26" s="51"/>
    </row>
    <row r="27" spans="2:7" ht="19.5" customHeight="1" x14ac:dyDescent="0.15">
      <c r="E27" s="12"/>
    </row>
    <row r="28" spans="2:7" ht="19.5" customHeight="1" x14ac:dyDescent="0.15">
      <c r="E28" s="12"/>
    </row>
  </sheetData>
  <mergeCells count="5">
    <mergeCell ref="F2:G2"/>
    <mergeCell ref="B3:B5"/>
    <mergeCell ref="F3:G3"/>
    <mergeCell ref="F4:G4"/>
    <mergeCell ref="F5:G5"/>
  </mergeCells>
  <phoneticPr fontId="5" type="noConversion"/>
  <conditionalFormatting sqref="G1">
    <cfRule type="containsText" dxfId="3" priority="1" operator="containsText" text="불가">
      <formula>NOT(ISERROR(SEARCH("불가",G1)))</formula>
    </cfRule>
    <cfRule type="containsText" dxfId="2" priority="2" operator="containsText" text="인정">
      <formula>NOT(ISERROR(SEARCH("인정",G1)))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J40"/>
  <sheetViews>
    <sheetView showGridLines="0" view="pageBreakPreview" zoomScaleNormal="100" zoomScaleSheetLayoutView="100" workbookViewId="0">
      <selection activeCell="L31" sqref="L30:L31"/>
    </sheetView>
  </sheetViews>
  <sheetFormatPr defaultRowHeight="19.5" customHeight="1" x14ac:dyDescent="0.15"/>
  <cols>
    <col min="1" max="1" width="2" style="132" customWidth="1"/>
    <col min="2" max="2" width="12.88671875" style="132" customWidth="1"/>
    <col min="3" max="3" width="6.33203125" style="132" bestFit="1" customWidth="1"/>
    <col min="4" max="4" width="5.109375" style="132" customWidth="1"/>
    <col min="5" max="5" width="27.88671875" style="143" customWidth="1"/>
    <col min="6" max="6" width="10.44140625" style="143" bestFit="1" customWidth="1"/>
    <col min="7" max="7" width="13" style="132" customWidth="1"/>
    <col min="8" max="8" width="3.33203125" style="132" customWidth="1"/>
    <col min="9" max="16384" width="8.88671875" style="132"/>
  </cols>
  <sheetData>
    <row r="1" spans="1:10" s="88" customFormat="1" x14ac:dyDescent="0.15">
      <c r="B1" s="89" t="s">
        <v>60</v>
      </c>
      <c r="E1" s="89"/>
      <c r="F1" s="90"/>
    </row>
    <row r="2" spans="1:10" s="90" customFormat="1" ht="18.75" customHeight="1" x14ac:dyDescent="0.15">
      <c r="A2" s="88"/>
      <c r="B2" s="91" t="s">
        <v>61</v>
      </c>
      <c r="C2" s="88"/>
      <c r="D2" s="88"/>
      <c r="E2" s="92"/>
    </row>
    <row r="3" spans="1:10" s="90" customFormat="1" ht="19.5" customHeight="1" x14ac:dyDescent="0.15">
      <c r="A3" s="93"/>
      <c r="B3" s="94" t="s">
        <v>57</v>
      </c>
      <c r="C3" s="213" t="s">
        <v>62</v>
      </c>
      <c r="D3" s="214"/>
      <c r="E3" s="94" t="s">
        <v>63</v>
      </c>
      <c r="F3" s="94" t="s">
        <v>64</v>
      </c>
      <c r="G3" s="95" t="s">
        <v>65</v>
      </c>
    </row>
    <row r="4" spans="1:10" s="90" customFormat="1" ht="19.5" customHeight="1" x14ac:dyDescent="0.15">
      <c r="B4" s="215"/>
      <c r="C4" s="217"/>
      <c r="D4" s="218"/>
      <c r="E4" s="96"/>
      <c r="F4" s="97"/>
      <c r="G4" s="97"/>
    </row>
    <row r="5" spans="1:10" s="88" customFormat="1" ht="19.5" customHeight="1" x14ac:dyDescent="0.15">
      <c r="A5" s="90"/>
      <c r="B5" s="216"/>
      <c r="C5" s="219"/>
      <c r="D5" s="220"/>
      <c r="E5" s="96"/>
      <c r="F5" s="97"/>
      <c r="G5" s="97"/>
    </row>
    <row r="6" spans="1:10" s="88" customFormat="1" ht="19.5" customHeight="1" x14ac:dyDescent="0.15">
      <c r="A6" s="90"/>
      <c r="B6" s="216"/>
      <c r="C6" s="219"/>
      <c r="D6" s="220"/>
      <c r="E6" s="96"/>
      <c r="F6" s="97"/>
      <c r="G6" s="97"/>
      <c r="H6" s="98"/>
      <c r="I6" s="98"/>
      <c r="J6" s="98"/>
    </row>
    <row r="7" spans="1:10" s="88" customFormat="1" ht="19.5" customHeight="1" x14ac:dyDescent="0.15">
      <c r="A7" s="90"/>
      <c r="B7" s="216"/>
      <c r="C7" s="219"/>
      <c r="D7" s="220"/>
      <c r="E7" s="99"/>
      <c r="F7" s="97"/>
      <c r="G7" s="97"/>
      <c r="H7" s="100"/>
      <c r="I7" s="100"/>
      <c r="J7" s="100"/>
    </row>
    <row r="8" spans="1:10" s="88" customFormat="1" ht="19.5" customHeight="1" x14ac:dyDescent="0.15">
      <c r="A8" s="90"/>
      <c r="B8" s="216"/>
      <c r="C8" s="219"/>
      <c r="D8" s="220"/>
      <c r="E8" s="99"/>
      <c r="F8" s="97"/>
      <c r="G8" s="97"/>
      <c r="H8" s="100"/>
      <c r="I8" s="100"/>
      <c r="J8" s="100"/>
    </row>
    <row r="9" spans="1:10" s="88" customFormat="1" ht="19.5" customHeight="1" thickBot="1" x14ac:dyDescent="0.2">
      <c r="A9" s="90"/>
      <c r="B9" s="216"/>
      <c r="C9" s="221"/>
      <c r="D9" s="222"/>
      <c r="E9" s="101" t="s">
        <v>20</v>
      </c>
      <c r="F9" s="102">
        <f>SUM(F4:F8)</f>
        <v>0</v>
      </c>
      <c r="G9" s="103">
        <f>SUM(G4:G7)</f>
        <v>0</v>
      </c>
      <c r="H9" s="100"/>
      <c r="I9" s="100"/>
      <c r="J9" s="100"/>
    </row>
    <row r="10" spans="1:10" s="88" customFormat="1" ht="19.5" customHeight="1" thickBot="1" x14ac:dyDescent="0.2">
      <c r="A10" s="90"/>
      <c r="B10" s="92"/>
      <c r="C10" s="104"/>
      <c r="D10" s="104"/>
      <c r="E10" s="105"/>
      <c r="F10" s="106"/>
      <c r="G10" s="107"/>
      <c r="H10" s="100"/>
      <c r="I10" s="100"/>
      <c r="J10" s="100"/>
    </row>
    <row r="11" spans="1:10" s="88" customFormat="1" ht="19.5" customHeight="1" x14ac:dyDescent="0.15">
      <c r="A11" s="90"/>
      <c r="B11" s="108" t="s">
        <v>58</v>
      </c>
      <c r="C11" s="104"/>
      <c r="D11" s="104"/>
      <c r="E11" s="105"/>
      <c r="F11" s="106"/>
      <c r="G11" s="109"/>
      <c r="H11" s="100"/>
      <c r="I11" s="100"/>
      <c r="J11" s="100"/>
    </row>
    <row r="12" spans="1:10" s="88" customFormat="1" ht="19.5" customHeight="1" x14ac:dyDescent="0.15">
      <c r="B12" s="94" t="s">
        <v>57</v>
      </c>
      <c r="C12" s="94" t="s">
        <v>56</v>
      </c>
      <c r="D12" s="110" t="s">
        <v>33</v>
      </c>
      <c r="E12" s="111" t="s">
        <v>55</v>
      </c>
      <c r="F12" s="224" t="s">
        <v>24</v>
      </c>
      <c r="G12" s="224"/>
      <c r="H12" s="112"/>
      <c r="I12" s="112"/>
    </row>
    <row r="13" spans="1:10" s="88" customFormat="1" ht="19.5" customHeight="1" x14ac:dyDescent="0.15">
      <c r="B13" s="215"/>
      <c r="C13" s="113" t="s">
        <v>36</v>
      </c>
      <c r="D13" s="114">
        <v>0</v>
      </c>
      <c r="E13" s="115"/>
      <c r="F13" s="223">
        <f>ROUND((E13/10*D13)*1.2,-2)</f>
        <v>0</v>
      </c>
      <c r="G13" s="223"/>
    </row>
    <row r="14" spans="1:10" s="88" customFormat="1" ht="19.5" customHeight="1" x14ac:dyDescent="0.15">
      <c r="B14" s="216"/>
      <c r="C14" s="113" t="s">
        <v>31</v>
      </c>
      <c r="D14" s="114">
        <v>0</v>
      </c>
      <c r="E14" s="115"/>
      <c r="F14" s="223">
        <f>ROUND((E14/10*D14)*1.2,-2)</f>
        <v>0</v>
      </c>
      <c r="G14" s="223"/>
    </row>
    <row r="15" spans="1:10" s="88" customFormat="1" ht="19.5" customHeight="1" x14ac:dyDescent="0.15">
      <c r="B15" s="216"/>
      <c r="C15" s="113" t="s">
        <v>37</v>
      </c>
      <c r="D15" s="114">
        <v>0</v>
      </c>
      <c r="E15" s="115"/>
      <c r="F15" s="223">
        <f>ROUND((E15/7*D15)*1.2,-2)</f>
        <v>0</v>
      </c>
      <c r="G15" s="223"/>
    </row>
    <row r="16" spans="1:10" s="88" customFormat="1" ht="19.5" customHeight="1" x14ac:dyDescent="0.15">
      <c r="B16" s="116" t="s">
        <v>54</v>
      </c>
      <c r="C16" s="117"/>
      <c r="D16" s="118"/>
      <c r="E16" s="119"/>
      <c r="F16" s="120"/>
      <c r="G16" s="121"/>
    </row>
    <row r="17" spans="2:7" s="88" customFormat="1" ht="19.5" customHeight="1" x14ac:dyDescent="0.15">
      <c r="B17" s="122"/>
      <c r="C17" s="123"/>
      <c r="D17" s="124"/>
      <c r="E17" s="125"/>
      <c r="F17" s="109"/>
      <c r="G17" s="126"/>
    </row>
    <row r="18" spans="2:7" s="88" customFormat="1" ht="19.5" customHeight="1" x14ac:dyDescent="0.15">
      <c r="B18" s="122"/>
      <c r="C18" s="123"/>
      <c r="D18" s="124"/>
      <c r="E18" s="125"/>
      <c r="F18" s="109"/>
      <c r="G18" s="126"/>
    </row>
    <row r="19" spans="2:7" s="88" customFormat="1" ht="19.5" customHeight="1" x14ac:dyDescent="0.15">
      <c r="B19" s="122"/>
      <c r="C19" s="123"/>
      <c r="D19" s="124"/>
      <c r="E19" s="125"/>
      <c r="F19" s="109"/>
      <c r="G19" s="126"/>
    </row>
    <row r="20" spans="2:7" s="88" customFormat="1" ht="19.5" customHeight="1" x14ac:dyDescent="0.15">
      <c r="B20" s="122"/>
      <c r="C20" s="123"/>
      <c r="D20" s="124"/>
      <c r="E20" s="125"/>
      <c r="F20" s="109"/>
      <c r="G20" s="126"/>
    </row>
    <row r="21" spans="2:7" s="88" customFormat="1" ht="19.5" customHeight="1" x14ac:dyDescent="0.15">
      <c r="B21" s="127"/>
      <c r="C21" s="128"/>
      <c r="D21" s="128"/>
      <c r="E21" s="129"/>
      <c r="F21" s="130"/>
      <c r="G21" s="126"/>
    </row>
    <row r="22" spans="2:7" s="88" customFormat="1" ht="19.5" customHeight="1" x14ac:dyDescent="0.15">
      <c r="B22" s="131"/>
      <c r="C22" s="128"/>
      <c r="D22" s="128"/>
      <c r="E22" s="129"/>
      <c r="F22" s="130"/>
      <c r="G22" s="126"/>
    </row>
    <row r="23" spans="2:7" s="88" customFormat="1" ht="19.5" customHeight="1" x14ac:dyDescent="0.15">
      <c r="B23" s="131"/>
      <c r="C23" s="128"/>
      <c r="D23" s="128"/>
      <c r="E23" s="129"/>
      <c r="F23" s="130"/>
      <c r="G23" s="126"/>
    </row>
    <row r="24" spans="2:7" s="88" customFormat="1" ht="19.5" customHeight="1" x14ac:dyDescent="0.15">
      <c r="B24" s="131"/>
      <c r="C24" s="128"/>
      <c r="D24" s="128"/>
      <c r="E24" s="129"/>
      <c r="F24" s="130"/>
      <c r="G24" s="126"/>
    </row>
    <row r="25" spans="2:7" s="88" customFormat="1" ht="19.5" customHeight="1" x14ac:dyDescent="0.15">
      <c r="B25" s="131"/>
      <c r="C25" s="128"/>
      <c r="D25" s="128"/>
      <c r="E25" s="129"/>
      <c r="F25" s="130"/>
      <c r="G25" s="126"/>
    </row>
    <row r="26" spans="2:7" ht="15" customHeight="1" x14ac:dyDescent="0.15">
      <c r="B26" s="131"/>
      <c r="C26" s="128"/>
      <c r="D26" s="128"/>
      <c r="E26" s="129"/>
      <c r="F26" s="130"/>
      <c r="G26" s="126"/>
    </row>
    <row r="27" spans="2:7" ht="15" customHeight="1" x14ac:dyDescent="0.15">
      <c r="B27" s="131"/>
      <c r="C27" s="128"/>
      <c r="D27" s="128"/>
      <c r="E27" s="129"/>
      <c r="F27" s="130"/>
      <c r="G27" s="126"/>
    </row>
    <row r="28" spans="2:7" ht="15" customHeight="1" x14ac:dyDescent="0.15">
      <c r="B28" s="133"/>
      <c r="C28" s="134"/>
      <c r="D28" s="134"/>
      <c r="E28" s="135"/>
      <c r="F28" s="136"/>
      <c r="G28" s="137"/>
    </row>
    <row r="29" spans="2:7" ht="15" customHeight="1" x14ac:dyDescent="0.15">
      <c r="B29" s="138"/>
      <c r="C29" s="88"/>
      <c r="D29" s="88"/>
      <c r="E29" s="129"/>
      <c r="F29" s="139"/>
      <c r="G29" s="140"/>
    </row>
    <row r="30" spans="2:7" ht="15" customHeight="1" x14ac:dyDescent="0.15">
      <c r="B30" s="138" t="s">
        <v>66</v>
      </c>
      <c r="C30" s="88"/>
      <c r="D30" s="88"/>
      <c r="E30" s="129"/>
      <c r="F30" s="139"/>
      <c r="G30" s="140"/>
    </row>
    <row r="31" spans="2:7" ht="15" customHeight="1" x14ac:dyDescent="0.15">
      <c r="B31" s="138" t="s">
        <v>53</v>
      </c>
      <c r="C31" s="88"/>
      <c r="D31" s="88"/>
      <c r="E31" s="129"/>
      <c r="F31" s="139"/>
      <c r="G31" s="140"/>
    </row>
    <row r="32" spans="2:7" ht="15" customHeight="1" x14ac:dyDescent="0.15">
      <c r="B32" s="138" t="s">
        <v>52</v>
      </c>
      <c r="C32" s="88"/>
      <c r="D32" s="88"/>
      <c r="E32" s="129"/>
      <c r="F32" s="139"/>
      <c r="G32" s="140"/>
    </row>
    <row r="33" spans="2:7" ht="15" customHeight="1" x14ac:dyDescent="0.15">
      <c r="B33" s="138" t="s">
        <v>67</v>
      </c>
      <c r="C33" s="88"/>
      <c r="D33" s="88"/>
      <c r="E33" s="129"/>
      <c r="F33" s="139"/>
      <c r="G33" s="140"/>
    </row>
    <row r="34" spans="2:7" ht="15" customHeight="1" x14ac:dyDescent="0.15">
      <c r="B34" s="138" t="s">
        <v>68</v>
      </c>
      <c r="C34" s="88"/>
      <c r="D34" s="88"/>
      <c r="E34" s="90"/>
      <c r="F34" s="139"/>
      <c r="G34" s="140"/>
    </row>
    <row r="35" spans="2:7" ht="19.5" customHeight="1" x14ac:dyDescent="0.15">
      <c r="B35" s="88"/>
      <c r="C35" s="88"/>
      <c r="D35" s="88"/>
      <c r="E35" s="90"/>
      <c r="F35" s="139"/>
      <c r="G35" s="141"/>
    </row>
    <row r="36" spans="2:7" ht="19.5" customHeight="1" x14ac:dyDescent="0.15">
      <c r="B36" s="88"/>
      <c r="C36" s="88"/>
      <c r="D36" s="88"/>
      <c r="E36" s="90"/>
      <c r="F36" s="139"/>
    </row>
    <row r="37" spans="2:7" ht="19.5" customHeight="1" x14ac:dyDescent="0.15">
      <c r="B37" s="88"/>
      <c r="C37" s="88"/>
      <c r="D37" s="88"/>
      <c r="E37" s="90"/>
      <c r="F37" s="139"/>
    </row>
    <row r="38" spans="2:7" ht="19.5" customHeight="1" x14ac:dyDescent="0.15">
      <c r="E38" s="90"/>
      <c r="F38" s="142"/>
    </row>
    <row r="39" spans="2:7" ht="19.5" customHeight="1" x14ac:dyDescent="0.15">
      <c r="E39" s="90"/>
    </row>
    <row r="40" spans="2:7" ht="19.5" customHeight="1" x14ac:dyDescent="0.15">
      <c r="E40" s="90"/>
    </row>
  </sheetData>
  <mergeCells count="8">
    <mergeCell ref="C3:D3"/>
    <mergeCell ref="B4:B9"/>
    <mergeCell ref="C4:D9"/>
    <mergeCell ref="F14:G14"/>
    <mergeCell ref="F15:G15"/>
    <mergeCell ref="B13:B15"/>
    <mergeCell ref="F13:G13"/>
    <mergeCell ref="F12:G12"/>
  </mergeCells>
  <phoneticPr fontId="5" type="noConversion"/>
  <conditionalFormatting sqref="G10:G11">
    <cfRule type="containsText" dxfId="1" priority="1" operator="containsText" text="불가">
      <formula>NOT(ISERROR(SEARCH("불가",G10)))</formula>
    </cfRule>
    <cfRule type="containsText" dxfId="0" priority="2" operator="containsText" text="인정">
      <formula>NOT(ISERROR(SEARCH("인정",G10)))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출장 정산내역서</vt:lpstr>
      <vt:lpstr>자차경비산정(증빙)</vt:lpstr>
      <vt:lpstr>항공이용요청(증빙)</vt:lpstr>
      <vt:lpstr>'자차경비산정(증빙)'!Print_Area</vt:lpstr>
      <vt:lpstr>'출장 정산내역서'!Print_Area</vt:lpstr>
      <vt:lpstr>'항공이용요청(증빙)'!Print_Area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plakor</dc:creator>
  <cp:lastModifiedBy>plakor</cp:lastModifiedBy>
  <dcterms:created xsi:type="dcterms:W3CDTF">2024-01-04T01:50:23Z</dcterms:created>
  <dcterms:modified xsi:type="dcterms:W3CDTF">2025-05-26T00:45:35Z</dcterms:modified>
</cp:coreProperties>
</file>