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essential\subjects\Pracownia\Magnes i rurki\"/>
    </mc:Choice>
  </mc:AlternateContent>
  <xr:revisionPtr revIDLastSave="0" documentId="13_ncr:1_{4AEEECFD-D699-441C-BD5E-10C582FE776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W3" i="1"/>
  <c r="V3" i="1"/>
  <c r="V5" i="1"/>
  <c r="V4" i="1"/>
  <c r="T13" i="1"/>
  <c r="S13" i="1"/>
  <c r="S10" i="1"/>
  <c r="O10" i="1"/>
  <c r="K24" i="1" l="1"/>
  <c r="O24" i="1"/>
  <c r="O8" i="1"/>
  <c r="T69" i="1"/>
  <c r="S69" i="1"/>
  <c r="T66" i="1"/>
  <c r="S66" i="1"/>
  <c r="V59" i="1" s="1"/>
  <c r="P64" i="1"/>
  <c r="V62" i="1" s="1"/>
  <c r="O64" i="1"/>
  <c r="L64" i="1"/>
  <c r="V61" i="1" s="1"/>
  <c r="W61" i="1" s="1"/>
  <c r="K64" i="1"/>
  <c r="Q61" i="1"/>
  <c r="P61" i="1"/>
  <c r="P66" i="1" s="1"/>
  <c r="O61" i="1"/>
  <c r="O66" i="1" s="1"/>
  <c r="M61" i="1"/>
  <c r="L61" i="1"/>
  <c r="L66" i="1" s="1"/>
  <c r="K61" i="1"/>
  <c r="K66" i="1" s="1"/>
  <c r="V60" i="1"/>
  <c r="Q59" i="1"/>
  <c r="P59" i="1"/>
  <c r="O59" i="1"/>
  <c r="M59" i="1"/>
  <c r="L59" i="1"/>
  <c r="K59" i="1"/>
  <c r="T55" i="1"/>
  <c r="S55" i="1"/>
  <c r="T52" i="1"/>
  <c r="S52" i="1"/>
  <c r="P50" i="1"/>
  <c r="O50" i="1"/>
  <c r="L50" i="1"/>
  <c r="V47" i="1" s="1"/>
  <c r="K50" i="1"/>
  <c r="V45" i="1" s="1"/>
  <c r="V48" i="1"/>
  <c r="Q47" i="1"/>
  <c r="P47" i="1"/>
  <c r="P52" i="1" s="1"/>
  <c r="O47" i="1"/>
  <c r="O52" i="1" s="1"/>
  <c r="M47" i="1"/>
  <c r="L47" i="1"/>
  <c r="L52" i="1" s="1"/>
  <c r="K47" i="1"/>
  <c r="K52" i="1" s="1"/>
  <c r="V46" i="1"/>
  <c r="Q45" i="1"/>
  <c r="P45" i="1"/>
  <c r="O45" i="1"/>
  <c r="M45" i="1"/>
  <c r="L45" i="1"/>
  <c r="K45" i="1"/>
  <c r="T41" i="1"/>
  <c r="S41" i="1"/>
  <c r="T38" i="1"/>
  <c r="V34" i="1" s="1"/>
  <c r="W34" i="1" s="1"/>
  <c r="S38" i="1"/>
  <c r="V32" i="1" s="1"/>
  <c r="W32" i="1" s="1"/>
  <c r="P36" i="1"/>
  <c r="O36" i="1"/>
  <c r="L36" i="1"/>
  <c r="K36" i="1"/>
  <c r="V33" i="1"/>
  <c r="Q33" i="1"/>
  <c r="P33" i="1"/>
  <c r="P38" i="1" s="1"/>
  <c r="O33" i="1"/>
  <c r="O38" i="1" s="1"/>
  <c r="M33" i="1"/>
  <c r="L33" i="1"/>
  <c r="L38" i="1" s="1"/>
  <c r="K33" i="1"/>
  <c r="K38" i="1" s="1"/>
  <c r="V31" i="1"/>
  <c r="Q31" i="1"/>
  <c r="P31" i="1"/>
  <c r="O31" i="1"/>
  <c r="M31" i="1"/>
  <c r="L31" i="1"/>
  <c r="K31" i="1"/>
  <c r="T27" i="1"/>
  <c r="S27" i="1"/>
  <c r="T24" i="1"/>
  <c r="V20" i="1" s="1"/>
  <c r="W20" i="1" s="1"/>
  <c r="S24" i="1"/>
  <c r="V18" i="1" s="1"/>
  <c r="Q19" i="1"/>
  <c r="P19" i="1"/>
  <c r="P24" i="1" s="1"/>
  <c r="O19" i="1"/>
  <c r="M19" i="1"/>
  <c r="L19" i="1"/>
  <c r="L24" i="1" s="1"/>
  <c r="K19" i="1"/>
  <c r="Q17" i="1"/>
  <c r="P22" i="1" s="1"/>
  <c r="P17" i="1"/>
  <c r="O22" i="1" s="1"/>
  <c r="O17" i="1"/>
  <c r="M17" i="1"/>
  <c r="L22" i="1" s="1"/>
  <c r="V19" i="1" s="1"/>
  <c r="W19" i="1" s="1"/>
  <c r="L17" i="1"/>
  <c r="K22" i="1" s="1"/>
  <c r="K17" i="1"/>
  <c r="T10" i="1"/>
  <c r="V6" i="1" s="1"/>
  <c r="K10" i="1"/>
  <c r="K8" i="1"/>
  <c r="Q5" i="1"/>
  <c r="P5" i="1"/>
  <c r="P10" i="1" s="1"/>
  <c r="O5" i="1"/>
  <c r="M5" i="1"/>
  <c r="L10" i="1" s="1"/>
  <c r="L5" i="1"/>
  <c r="K5" i="1"/>
  <c r="Q3" i="1"/>
  <c r="P8" i="1" s="1"/>
  <c r="P3" i="1"/>
  <c r="O3" i="1"/>
  <c r="M3" i="1"/>
  <c r="L8" i="1" s="1"/>
  <c r="L3" i="1"/>
  <c r="K3" i="1"/>
  <c r="W48" i="1" l="1"/>
  <c r="W5" i="1"/>
  <c r="W62" i="1"/>
  <c r="W33" i="1"/>
  <c r="W59" i="1"/>
  <c r="W18" i="1"/>
  <c r="W45" i="1"/>
  <c r="W4" i="1"/>
  <c r="W47" i="1"/>
  <c r="W6" i="1"/>
  <c r="W60" i="1"/>
  <c r="W46" i="1"/>
  <c r="W31" i="1"/>
  <c r="V17" i="1"/>
  <c r="Z3" i="1" l="1"/>
  <c r="Z59" i="1"/>
  <c r="Z45" i="1"/>
  <c r="Z31" i="1"/>
  <c r="W17" i="1"/>
  <c r="Z17" i="1" s="1"/>
  <c r="Y59" i="1"/>
  <c r="Y45" i="1"/>
  <c r="Y31" i="1"/>
  <c r="Y17" i="1" l="1"/>
</calcChain>
</file>

<file path=xl/sharedStrings.xml><?xml version="1.0" encoding="utf-8"?>
<sst xmlns="http://schemas.openxmlformats.org/spreadsheetml/2006/main" count="260" uniqueCount="57">
  <si>
    <t>Duzy magnes</t>
  </si>
  <si>
    <t>Pierwszy rzut</t>
  </si>
  <si>
    <t>Drugi rzut</t>
  </si>
  <si>
    <t>m [g]</t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</si>
  <si>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</si>
  <si>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</si>
  <si>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</si>
  <si>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</si>
  <si>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</si>
  <si>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</si>
  <si>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t>sr(t1)</t>
  </si>
  <si>
    <t>sr(t2)</t>
  </si>
  <si>
    <t>sr(t3)</t>
  </si>
  <si>
    <t>Δx21 [m]</t>
  </si>
  <si>
    <t>Δx32 [m]</t>
  </si>
  <si>
    <t>v0 [m/s]</t>
  </si>
  <si>
    <t>σ(v0)</t>
  </si>
  <si>
    <t>-&gt;</t>
  </si>
  <si>
    <t>σ(t1)</t>
  </si>
  <si>
    <t>σ(t2)</t>
  </si>
  <si>
    <t>σ(t3)</t>
  </si>
  <si>
    <t>Δt21</t>
  </si>
  <si>
    <t>Δt32</t>
  </si>
  <si>
    <t>σ(t21)</t>
  </si>
  <si>
    <t>σ(t32)</t>
  </si>
  <si>
    <t>sr(Δx21)</t>
  </si>
  <si>
    <t>sr(Δx32)</t>
  </si>
  <si>
    <t>σ(Δx21)</t>
  </si>
  <si>
    <t>σ(Δx32)</t>
  </si>
  <si>
    <t>Duzy magnes z 1 obc.</t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</si>
  <si>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</si>
  <si>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</si>
  <si>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</si>
  <si>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</si>
  <si>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</si>
  <si>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</si>
  <si>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t>Duzy magnes z 2 obc.</t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</si>
  <si>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</si>
  <si>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</si>
  <si>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</si>
  <si>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</si>
  <si>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</si>
  <si>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</si>
  <si>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t>Maly magnes</t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</si>
  <si>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</si>
  <si>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</si>
  <si>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</si>
  <si>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</si>
  <si>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</si>
  <si>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</si>
  <si>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t>Maly magnes z 1 obc.</t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</si>
  <si>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</si>
  <si>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</si>
  <si>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</si>
  <si>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1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</si>
  <si>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2 </t>
    </r>
    <r>
      <rPr>
        <sz val="10"/>
        <color theme="1"/>
        <rFont val="Arial"/>
      </rPr>
      <t>[s]</t>
    </r>
  </si>
  <si>
    <r>
      <rPr>
        <sz val="10"/>
        <color theme="1"/>
        <rFont val="Arial"/>
      </rPr>
      <t>t</t>
    </r>
    <r>
      <rPr>
        <sz val="6"/>
        <color theme="1"/>
        <rFont val="Arial"/>
      </rPr>
      <t xml:space="preserve">3 </t>
    </r>
    <r>
      <rPr>
        <sz val="10"/>
        <color theme="1"/>
        <rFont val="Arial"/>
      </rPr>
      <t>[s]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</si>
</sst>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8"/>
      <color theme="1"/>
      <name val="Arial"/>
      <scheme val="minor"/>
    </font>
    <font>
      <sz val="10"/>
      <color theme="1"/>
      <name val="Arial"/>
    </font>
    <font>
      <sz val="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169" fontId="2" fillId="3" borderId="0" xfId="0" applyNumberFormat="1" applyFont="1" applyFill="1"/>
    <xf numFmtId="169" fontId="2" fillId="4" borderId="0" xfId="0" applyNumberFormat="1" applyFont="1" applyFill="1"/>
    <xf numFmtId="169" fontId="2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6"/>
  <sheetViews>
    <sheetView tabSelected="1" topLeftCell="N19" workbookViewId="0">
      <selection activeCell="Y4" sqref="Y4"/>
    </sheetView>
  </sheetViews>
  <sheetFormatPr defaultColWidth="12.6640625" defaultRowHeight="15.75" customHeight="1" x14ac:dyDescent="0.25"/>
  <cols>
    <col min="11" max="11" width="18.21875" customWidth="1"/>
    <col min="12" max="12" width="17.44140625" customWidth="1"/>
    <col min="13" max="13" width="18.33203125" customWidth="1"/>
    <col min="14" max="14" width="22.21875" customWidth="1"/>
    <col min="16" max="16" width="22.6640625" customWidth="1"/>
    <col min="17" max="17" width="19.6640625" customWidth="1"/>
    <col min="18" max="18" width="20.109375" customWidth="1"/>
    <col min="19" max="19" width="14.88671875" customWidth="1"/>
    <col min="20" max="20" width="14.77734375" customWidth="1"/>
    <col min="26" max="26" width="14.33203125" customWidth="1"/>
  </cols>
  <sheetData>
    <row r="1" spans="1:26" x14ac:dyDescent="0.25">
      <c r="A1" s="1" t="s">
        <v>0</v>
      </c>
      <c r="C1" s="1" t="s">
        <v>1</v>
      </c>
      <c r="G1" s="1" t="s">
        <v>2</v>
      </c>
      <c r="L1" s="1" t="s">
        <v>1</v>
      </c>
      <c r="P1" s="1" t="s">
        <v>2</v>
      </c>
      <c r="Q1" s="1"/>
    </row>
    <row r="2" spans="1:26" x14ac:dyDescent="0.25">
      <c r="A2" s="2" t="s">
        <v>3</v>
      </c>
      <c r="B2" s="2" t="s">
        <v>4</v>
      </c>
      <c r="C2" s="2" t="s">
        <v>5</v>
      </c>
      <c r="D2" s="2" t="s">
        <v>6</v>
      </c>
      <c r="F2" s="2" t="s">
        <v>7</v>
      </c>
      <c r="G2" s="2" t="s">
        <v>8</v>
      </c>
      <c r="H2" s="2" t="s">
        <v>9</v>
      </c>
      <c r="K2" s="2" t="s">
        <v>10</v>
      </c>
      <c r="L2" s="2" t="s">
        <v>11</v>
      </c>
      <c r="M2" s="2" t="s">
        <v>12</v>
      </c>
      <c r="O2" s="2" t="s">
        <v>10</v>
      </c>
      <c r="P2" s="2" t="s">
        <v>11</v>
      </c>
      <c r="Q2" s="2" t="s">
        <v>12</v>
      </c>
      <c r="S2" s="2" t="s">
        <v>13</v>
      </c>
      <c r="T2" s="2" t="s">
        <v>14</v>
      </c>
      <c r="V2" s="2" t="s">
        <v>15</v>
      </c>
      <c r="W2" s="2" t="s">
        <v>16</v>
      </c>
      <c r="Y2" s="2" t="s">
        <v>15</v>
      </c>
      <c r="Z2" s="3" t="s">
        <v>16</v>
      </c>
    </row>
    <row r="3" spans="1:26" ht="15.75" customHeight="1" x14ac:dyDescent="0.4">
      <c r="A3" s="2">
        <v>26.31</v>
      </c>
      <c r="B3" s="2">
        <v>-0.86</v>
      </c>
      <c r="C3" s="2">
        <v>1.1200000000000001</v>
      </c>
      <c r="D3" s="2">
        <v>2.38</v>
      </c>
      <c r="F3" s="2">
        <v>-1.02</v>
      </c>
      <c r="G3" s="2">
        <v>0.96</v>
      </c>
      <c r="H3" s="2">
        <v>2.2200000000000002</v>
      </c>
      <c r="J3" s="4" t="s">
        <v>17</v>
      </c>
      <c r="K3" s="5">
        <f t="shared" ref="K3:M3" si="0">AVERAGE(B3:B12)</f>
        <v>-0.83399999999999996</v>
      </c>
      <c r="L3" s="5">
        <f t="shared" si="0"/>
        <v>1.1499999999999999</v>
      </c>
      <c r="M3" s="5">
        <f t="shared" si="0"/>
        <v>2.4200000000000004</v>
      </c>
      <c r="O3" s="5">
        <f t="shared" ref="O3:Q3" si="1">AVERAGE(F3:F12)</f>
        <v>-1.03</v>
      </c>
      <c r="P3" s="5">
        <f t="shared" si="1"/>
        <v>0.96000000000000019</v>
      </c>
      <c r="Q3" s="5">
        <f t="shared" si="1"/>
        <v>2.2180000000000004</v>
      </c>
      <c r="S3" s="2">
        <v>0.11</v>
      </c>
      <c r="T3" s="2">
        <v>7.3999999999999996E-2</v>
      </c>
      <c r="V3" s="6">
        <f>S10/K8</f>
        <v>5.5947580645161296E-2</v>
      </c>
      <c r="W3" s="6">
        <f>V3*SQRT((S13/S10)^2+(K10/K8)^2)</f>
        <v>1.5390016612685585E-3</v>
      </c>
      <c r="Y3" s="10">
        <f>(V3/W3^2+V4/W4^2+V5/W5^2+V6/W6^2)/(1/W3^2+1/W4^2+1/W5^2+1/W6^2)</f>
        <v>5.6974825473608069E-2</v>
      </c>
      <c r="Z3" s="11">
        <f>1/SQRT(1/W3^2+1/W4^2+1/W5^2+1/W6^2)</f>
        <v>9.5084078773571791E-4</v>
      </c>
    </row>
    <row r="4" spans="1:26" x14ac:dyDescent="0.25">
      <c r="B4" s="2">
        <v>-0.84</v>
      </c>
      <c r="C4" s="2">
        <v>1.1200000000000001</v>
      </c>
      <c r="D4" s="2">
        <v>2.42</v>
      </c>
      <c r="F4" s="2">
        <v>-1.04</v>
      </c>
      <c r="G4" s="2">
        <v>0.96</v>
      </c>
      <c r="H4" s="2">
        <v>2.16</v>
      </c>
      <c r="J4" s="2" t="s">
        <v>17</v>
      </c>
      <c r="K4" s="2" t="s">
        <v>18</v>
      </c>
      <c r="L4" s="2" t="s">
        <v>19</v>
      </c>
      <c r="M4" s="2" t="s">
        <v>20</v>
      </c>
      <c r="O4" s="2" t="s">
        <v>18</v>
      </c>
      <c r="P4" s="2" t="s">
        <v>19</v>
      </c>
      <c r="Q4" s="2" t="s">
        <v>20</v>
      </c>
      <c r="S4" s="2">
        <v>0.112</v>
      </c>
      <c r="T4" s="2">
        <v>7.4999999999999997E-2</v>
      </c>
      <c r="V4" s="6">
        <f>S10/O8</f>
        <v>5.5778894472361812E-2</v>
      </c>
      <c r="W4" s="6">
        <f>V4*SQRT((S13/S10)^2+(O10/O8)^2)</f>
        <v>1.7551077023892317E-3</v>
      </c>
    </row>
    <row r="5" spans="1:26" x14ac:dyDescent="0.25">
      <c r="B5" s="2">
        <v>-0.82</v>
      </c>
      <c r="C5" s="2">
        <v>1.1399999999999999</v>
      </c>
      <c r="D5" s="2">
        <v>2.44</v>
      </c>
      <c r="F5" s="2">
        <v>-1.06</v>
      </c>
      <c r="G5" s="2">
        <v>0.98</v>
      </c>
      <c r="H5" s="2">
        <v>2.2000000000000002</v>
      </c>
      <c r="J5" s="2" t="s">
        <v>17</v>
      </c>
      <c r="K5" s="5">
        <f t="shared" ref="K5:M5" si="2">3.2498*STDEV(B3:B12)/SQRT(10)</f>
        <v>2.3831866666666646E-2</v>
      </c>
      <c r="L5" s="5">
        <f t="shared" si="2"/>
        <v>3.2497999999999937E-2</v>
      </c>
      <c r="M5" s="5">
        <f t="shared" si="2"/>
        <v>1.9378063235410192E-2</v>
      </c>
      <c r="O5" s="5">
        <f t="shared" ref="O5:Q5" si="3">3.2498*STDEV(F3:F12)/SQRT(10)</f>
        <v>3.5268607448803252E-2</v>
      </c>
      <c r="P5" s="5">
        <f t="shared" si="3"/>
        <v>3.62530367230725E-2</v>
      </c>
      <c r="Q5" s="5">
        <f t="shared" si="3"/>
        <v>3.808418051492414E-2</v>
      </c>
      <c r="S5" s="2">
        <v>0.111</v>
      </c>
      <c r="T5" s="2">
        <v>7.5999999999999998E-2</v>
      </c>
      <c r="V5" s="6">
        <f>T10/L8</f>
        <v>5.9055118110236199E-2</v>
      </c>
      <c r="W5" s="6">
        <f>V5*SQRT((T13/T10)^2+(L10/L8)^2)</f>
        <v>2.0999560068411215E-3</v>
      </c>
    </row>
    <row r="6" spans="1:26" x14ac:dyDescent="0.25">
      <c r="B6" s="2">
        <v>-0.84</v>
      </c>
      <c r="C6" s="2">
        <v>1.18</v>
      </c>
      <c r="D6" s="2">
        <v>2.44</v>
      </c>
      <c r="F6" s="2">
        <v>-1.04</v>
      </c>
      <c r="G6" s="2">
        <v>1</v>
      </c>
      <c r="H6" s="2">
        <v>2.2599999999999998</v>
      </c>
      <c r="J6" s="2" t="s">
        <v>17</v>
      </c>
      <c r="S6" s="2">
        <v>0.11</v>
      </c>
      <c r="T6" s="2">
        <v>7.4999999999999997E-2</v>
      </c>
      <c r="V6" s="6">
        <f>T10/P8</f>
        <v>5.9618441971383135E-2</v>
      </c>
      <c r="W6" s="6">
        <f>V6*SQRT((T13/T10)^2+(P10/P8)^2)</f>
        <v>2.7475085749498981E-3</v>
      </c>
    </row>
    <row r="7" spans="1:26" x14ac:dyDescent="0.25">
      <c r="B7" s="2">
        <v>-0.86</v>
      </c>
      <c r="C7" s="2">
        <v>1.1599999999999999</v>
      </c>
      <c r="D7" s="2">
        <v>2.42</v>
      </c>
      <c r="F7" s="2">
        <v>-1</v>
      </c>
      <c r="G7" s="2">
        <v>0.98</v>
      </c>
      <c r="H7" s="2">
        <v>2.2599999999999998</v>
      </c>
      <c r="J7" s="2" t="s">
        <v>17</v>
      </c>
      <c r="K7" s="7" t="s">
        <v>21</v>
      </c>
      <c r="L7" s="7" t="s">
        <v>22</v>
      </c>
      <c r="O7" s="7" t="s">
        <v>21</v>
      </c>
      <c r="P7" s="7" t="s">
        <v>22</v>
      </c>
      <c r="Q7" s="3"/>
      <c r="S7" s="2">
        <v>0.112</v>
      </c>
      <c r="T7" s="2">
        <v>7.4999999999999997E-2</v>
      </c>
    </row>
    <row r="8" spans="1:26" x14ac:dyDescent="0.25">
      <c r="B8" s="2">
        <v>-0.86</v>
      </c>
      <c r="C8" s="2">
        <v>1.2</v>
      </c>
      <c r="D8" s="2">
        <v>2.44</v>
      </c>
      <c r="F8" s="2">
        <v>-1</v>
      </c>
      <c r="G8" s="2">
        <v>0.96</v>
      </c>
      <c r="H8" s="2">
        <v>2.2400000000000002</v>
      </c>
      <c r="J8" s="2" t="s">
        <v>17</v>
      </c>
      <c r="K8" s="6">
        <f t="shared" ref="K8:L8" si="4">L3-K3</f>
        <v>1.984</v>
      </c>
      <c r="L8" s="6">
        <f t="shared" si="4"/>
        <v>1.2700000000000005</v>
      </c>
      <c r="O8" s="6">
        <f>P3-O3</f>
        <v>1.9900000000000002</v>
      </c>
      <c r="P8" s="6">
        <f t="shared" ref="O8:P8" si="5">Q3-P3</f>
        <v>1.2580000000000002</v>
      </c>
    </row>
    <row r="9" spans="1:26" x14ac:dyDescent="0.25">
      <c r="B9" s="2">
        <v>-0.8</v>
      </c>
      <c r="C9" s="2">
        <v>1.1599999999999999</v>
      </c>
      <c r="D9" s="2">
        <v>2.42</v>
      </c>
      <c r="F9" s="2">
        <v>-1.04</v>
      </c>
      <c r="G9" s="2">
        <v>0.9</v>
      </c>
      <c r="H9" s="2">
        <v>2.2400000000000002</v>
      </c>
      <c r="J9" s="2" t="s">
        <v>17</v>
      </c>
      <c r="K9" s="8" t="s">
        <v>23</v>
      </c>
      <c r="L9" s="8" t="s">
        <v>24</v>
      </c>
      <c r="O9" s="8" t="s">
        <v>23</v>
      </c>
      <c r="P9" s="8" t="s">
        <v>24</v>
      </c>
      <c r="S9" s="7" t="s">
        <v>25</v>
      </c>
      <c r="T9" s="8" t="s">
        <v>26</v>
      </c>
    </row>
    <row r="10" spans="1:26" x14ac:dyDescent="0.25">
      <c r="B10" s="2">
        <v>-0.84</v>
      </c>
      <c r="C10" s="2">
        <v>1.1000000000000001</v>
      </c>
      <c r="D10" s="2">
        <v>2.42</v>
      </c>
      <c r="F10" s="2">
        <v>-1.02</v>
      </c>
      <c r="G10" s="2">
        <v>0.9</v>
      </c>
      <c r="H10" s="2">
        <v>2.2000000000000002</v>
      </c>
      <c r="J10" s="2" t="s">
        <v>17</v>
      </c>
      <c r="K10" s="9">
        <f t="shared" ref="K10:L10" si="6">SQRT(K5^2+L5^2)</f>
        <v>4.029984953840117E-2</v>
      </c>
      <c r="L10" s="9">
        <f t="shared" si="6"/>
        <v>3.7836878026015201E-2</v>
      </c>
      <c r="O10" s="9">
        <f>SQRT(O5^2+P5^2)</f>
        <v>5.0578229931683288E-2</v>
      </c>
      <c r="P10" s="9">
        <f t="shared" ref="O10:P10" si="7">SQRT(P5^2+Q5^2)</f>
        <v>5.2580295521590319E-2</v>
      </c>
      <c r="S10" s="6">
        <f>AVERAGE(S3:S7)</f>
        <v>0.11100000000000002</v>
      </c>
      <c r="T10" s="6">
        <f t="shared" ref="S10:T10" si="8">AVERAGE(T3:T7)</f>
        <v>7.4999999999999997E-2</v>
      </c>
    </row>
    <row r="11" spans="1:26" x14ac:dyDescent="0.25">
      <c r="B11" s="2">
        <v>-0.8</v>
      </c>
      <c r="C11" s="2">
        <v>1.1399999999999999</v>
      </c>
      <c r="D11" s="2">
        <v>2.42</v>
      </c>
      <c r="F11" s="2">
        <v>-1.1000000000000001</v>
      </c>
      <c r="G11" s="2">
        <v>0.96</v>
      </c>
      <c r="H11" s="2">
        <v>2.2400000000000002</v>
      </c>
      <c r="J11" s="2" t="s">
        <v>17</v>
      </c>
      <c r="S11" s="6"/>
      <c r="T11" s="6"/>
    </row>
    <row r="12" spans="1:26" x14ac:dyDescent="0.25">
      <c r="B12" s="2">
        <v>-0.82</v>
      </c>
      <c r="C12" s="2">
        <v>1.18</v>
      </c>
      <c r="D12" s="2">
        <v>2.4</v>
      </c>
      <c r="F12" s="2">
        <v>-0.98</v>
      </c>
      <c r="G12" s="2">
        <v>1</v>
      </c>
      <c r="H12" s="2">
        <v>2.16</v>
      </c>
      <c r="J12" s="2" t="s">
        <v>17</v>
      </c>
      <c r="S12" s="7" t="s">
        <v>27</v>
      </c>
      <c r="T12" s="8" t="s">
        <v>28</v>
      </c>
    </row>
    <row r="13" spans="1:26" x14ac:dyDescent="0.25">
      <c r="S13" s="9">
        <f>4.6041*STDEV(S3:S7)/SQRT(5)</f>
        <v>2.0590161150413583E-3</v>
      </c>
      <c r="T13" s="9">
        <f>4.6041*STDEV(T3:T7)/SQRT(5)</f>
        <v>1.4559442575181247E-3</v>
      </c>
    </row>
    <row r="15" spans="1:26" x14ac:dyDescent="0.25">
      <c r="A15" s="1" t="s">
        <v>29</v>
      </c>
      <c r="C15" s="1" t="s">
        <v>1</v>
      </c>
      <c r="G15" s="1" t="s">
        <v>2</v>
      </c>
      <c r="L15" s="1" t="s">
        <v>1</v>
      </c>
      <c r="P15" s="1" t="s">
        <v>2</v>
      </c>
      <c r="Q15" s="1"/>
    </row>
    <row r="16" spans="1:26" x14ac:dyDescent="0.25">
      <c r="A16" s="2" t="s">
        <v>3</v>
      </c>
      <c r="B16" s="2" t="s">
        <v>30</v>
      </c>
      <c r="C16" s="2" t="s">
        <v>31</v>
      </c>
      <c r="D16" s="2" t="s">
        <v>32</v>
      </c>
      <c r="F16" s="2" t="s">
        <v>33</v>
      </c>
      <c r="G16" s="2" t="s">
        <v>34</v>
      </c>
      <c r="H16" s="2" t="s">
        <v>35</v>
      </c>
      <c r="K16" s="2" t="s">
        <v>10</v>
      </c>
      <c r="L16" s="2" t="s">
        <v>11</v>
      </c>
      <c r="M16" s="2" t="s">
        <v>12</v>
      </c>
      <c r="O16" s="2" t="s">
        <v>10</v>
      </c>
      <c r="P16" s="2" t="s">
        <v>11</v>
      </c>
      <c r="Q16" s="2" t="s">
        <v>12</v>
      </c>
      <c r="S16" s="2" t="s">
        <v>13</v>
      </c>
      <c r="T16" s="2" t="s">
        <v>14</v>
      </c>
      <c r="V16" s="2" t="s">
        <v>15</v>
      </c>
      <c r="W16" s="2" t="s">
        <v>16</v>
      </c>
      <c r="Y16" s="3" t="s">
        <v>15</v>
      </c>
      <c r="Z16" s="3" t="s">
        <v>16</v>
      </c>
    </row>
    <row r="17" spans="1:26" ht="15.75" customHeight="1" x14ac:dyDescent="0.4">
      <c r="A17" s="2">
        <v>35.340000000000003</v>
      </c>
      <c r="B17" s="2">
        <v>-1.22</v>
      </c>
      <c r="C17" s="2">
        <v>0.03</v>
      </c>
      <c r="D17" s="2">
        <v>0.84</v>
      </c>
      <c r="F17" s="2">
        <v>0.41</v>
      </c>
      <c r="G17" s="2">
        <v>1.7</v>
      </c>
      <c r="H17" s="2">
        <v>2.5099999999999998</v>
      </c>
      <c r="J17" s="4" t="s">
        <v>17</v>
      </c>
      <c r="K17" s="5">
        <f t="shared" ref="K17:M17" si="9">AVERAGE(B17:B26)</f>
        <v>-1.2210000000000001</v>
      </c>
      <c r="L17" s="5">
        <f t="shared" si="9"/>
        <v>2.4000000000000004E-2</v>
      </c>
      <c r="M17" s="5">
        <f t="shared" si="9"/>
        <v>0.86099999999999999</v>
      </c>
      <c r="O17" s="5">
        <f t="shared" ref="O17:Q17" si="10">AVERAGE(F17:F26)</f>
        <v>0.40899999999999997</v>
      </c>
      <c r="P17" s="5">
        <f t="shared" si="10"/>
        <v>1.6880000000000002</v>
      </c>
      <c r="Q17" s="5">
        <f t="shared" si="10"/>
        <v>2.5209999999999999</v>
      </c>
      <c r="S17" s="2">
        <v>0.11</v>
      </c>
      <c r="T17" s="2">
        <v>7.3999999999999996E-2</v>
      </c>
      <c r="V17" s="6">
        <f>S24/K22</f>
        <v>8.91566265060241E-2</v>
      </c>
      <c r="W17" s="6">
        <f>V17*SQRT((S27/S24)^2+(K24/K22)^2)</f>
        <v>2.3369255294643475E-3</v>
      </c>
      <c r="Y17" s="10">
        <f>(V17/W17^2+V18/W18^2+V19/W19^2+V20/W20^2)/(1/W17^2+1/W18^2+1/W19^2+1/W20^2)</f>
        <v>8.8635767327589376E-2</v>
      </c>
      <c r="Z17" s="11">
        <f>1/SQRT(1/W17^2+1/W18^2+1/W19^2+1/W20^2)</f>
        <v>1.2353096427041173E-3</v>
      </c>
    </row>
    <row r="18" spans="1:26" x14ac:dyDescent="0.25">
      <c r="B18" s="2">
        <v>-1.21</v>
      </c>
      <c r="C18" s="2">
        <v>0.03</v>
      </c>
      <c r="D18" s="2">
        <v>0.86</v>
      </c>
      <c r="F18" s="2">
        <v>0.39</v>
      </c>
      <c r="G18" s="2">
        <v>1.68</v>
      </c>
      <c r="H18" s="2">
        <v>2.5099999999999998</v>
      </c>
      <c r="J18" s="2" t="s">
        <v>17</v>
      </c>
      <c r="K18" s="2" t="s">
        <v>18</v>
      </c>
      <c r="L18" s="2" t="s">
        <v>19</v>
      </c>
      <c r="M18" s="2" t="s">
        <v>20</v>
      </c>
      <c r="O18" s="2" t="s">
        <v>18</v>
      </c>
      <c r="P18" s="2" t="s">
        <v>19</v>
      </c>
      <c r="Q18" s="2" t="s">
        <v>20</v>
      </c>
      <c r="S18" s="2">
        <v>0.112</v>
      </c>
      <c r="T18" s="2">
        <v>7.4999999999999997E-2</v>
      </c>
      <c r="V18" s="6">
        <f>S24/O22</f>
        <v>8.6786551993745117E-2</v>
      </c>
      <c r="W18" s="6">
        <f>V18*SQRT((S27/S24)^2+(O24/O22)^2)</f>
        <v>2.1362947597953577E-3</v>
      </c>
    </row>
    <row r="19" spans="1:26" x14ac:dyDescent="0.25">
      <c r="B19" s="2">
        <v>-1.25</v>
      </c>
      <c r="C19" s="2">
        <v>0.02</v>
      </c>
      <c r="D19" s="2">
        <v>0.85</v>
      </c>
      <c r="F19" s="2">
        <v>0.4</v>
      </c>
      <c r="G19" s="2">
        <v>1.69</v>
      </c>
      <c r="H19" s="2">
        <v>2.5299999999999998</v>
      </c>
      <c r="J19" s="2" t="s">
        <v>17</v>
      </c>
      <c r="K19" s="5">
        <f t="shared" ref="K19:M19" si="11">3.2498*STDEV(B17:B26)/SQRT(10)</f>
        <v>1.4892454493467501E-2</v>
      </c>
      <c r="L19" s="5">
        <f t="shared" si="11"/>
        <v>1.7601000004923956E-2</v>
      </c>
      <c r="M19" s="5">
        <f t="shared" si="11"/>
        <v>1.6392799263226673E-2</v>
      </c>
      <c r="O19" s="5">
        <f t="shared" ref="O19:Q19" si="12">3.2498*STDEV(F17:F26)/SQRT(10)</f>
        <v>1.5660604530548041E-2</v>
      </c>
      <c r="P19" s="5">
        <f t="shared" si="12"/>
        <v>1.3529996330130087E-2</v>
      </c>
      <c r="Q19" s="5">
        <f t="shared" si="12"/>
        <v>1.1309636030885884E-2</v>
      </c>
      <c r="S19" s="2">
        <v>0.111</v>
      </c>
      <c r="T19" s="2">
        <v>7.5999999999999998E-2</v>
      </c>
      <c r="V19" s="6">
        <f>T24/L22</f>
        <v>8.9605734767025089E-2</v>
      </c>
      <c r="W19" s="6">
        <f>V19*SQRT((T27/T24)^2+(L24/L22)^2)</f>
        <v>3.1074375100442319E-3</v>
      </c>
    </row>
    <row r="20" spans="1:26" x14ac:dyDescent="0.25">
      <c r="B20" s="2">
        <v>-1.21</v>
      </c>
      <c r="C20" s="2">
        <v>0.02</v>
      </c>
      <c r="D20" s="2">
        <v>0.84</v>
      </c>
      <c r="F20" s="2">
        <v>0.41</v>
      </c>
      <c r="G20" s="2">
        <v>1.7</v>
      </c>
      <c r="H20" s="2">
        <v>2.5099999999999998</v>
      </c>
      <c r="J20" s="2" t="s">
        <v>17</v>
      </c>
      <c r="S20" s="2">
        <v>0.11</v>
      </c>
      <c r="T20" s="2">
        <v>7.4999999999999997E-2</v>
      </c>
      <c r="V20" s="6">
        <f>T24/P22</f>
        <v>9.0036014405762324E-2</v>
      </c>
      <c r="W20" s="6">
        <f>V20*SQRT((T27/T24)^2+(P24/P22)^2)</f>
        <v>2.5860907403573385E-3</v>
      </c>
    </row>
    <row r="21" spans="1:26" x14ac:dyDescent="0.25">
      <c r="B21" s="2">
        <v>-1.22</v>
      </c>
      <c r="C21" s="2">
        <v>0.04</v>
      </c>
      <c r="D21" s="2">
        <v>0.86</v>
      </c>
      <c r="F21" s="2">
        <v>0.39</v>
      </c>
      <c r="G21" s="2">
        <v>1.67</v>
      </c>
      <c r="H21" s="2">
        <v>2.54</v>
      </c>
      <c r="J21" s="2" t="s">
        <v>17</v>
      </c>
      <c r="K21" s="7" t="s">
        <v>21</v>
      </c>
      <c r="L21" s="7" t="s">
        <v>22</v>
      </c>
      <c r="O21" s="7" t="s">
        <v>21</v>
      </c>
      <c r="P21" s="7" t="s">
        <v>22</v>
      </c>
      <c r="Q21" s="3"/>
      <c r="S21" s="2">
        <v>0.112</v>
      </c>
      <c r="T21" s="2">
        <v>7.4999999999999997E-2</v>
      </c>
    </row>
    <row r="22" spans="1:26" x14ac:dyDescent="0.25">
      <c r="B22" s="2">
        <v>-1.23</v>
      </c>
      <c r="C22" s="2">
        <v>0.01</v>
      </c>
      <c r="D22" s="2">
        <v>0.88</v>
      </c>
      <c r="F22" s="2">
        <v>0.42</v>
      </c>
      <c r="G22" s="2">
        <v>1.67</v>
      </c>
      <c r="H22" s="2">
        <v>2.5299999999999998</v>
      </c>
      <c r="J22" s="2" t="s">
        <v>17</v>
      </c>
      <c r="K22" s="6">
        <f t="shared" ref="K22:L22" si="13">L17-K17</f>
        <v>1.2450000000000001</v>
      </c>
      <c r="L22" s="6">
        <f t="shared" si="13"/>
        <v>0.83699999999999997</v>
      </c>
      <c r="O22" s="6">
        <f t="shared" ref="O22:P22" si="14">P17-O17</f>
        <v>1.2790000000000001</v>
      </c>
      <c r="P22" s="6">
        <f t="shared" si="14"/>
        <v>0.83299999999999974</v>
      </c>
    </row>
    <row r="23" spans="1:26" x14ac:dyDescent="0.25">
      <c r="B23" s="2">
        <v>-1.24</v>
      </c>
      <c r="C23" s="2">
        <v>0.04</v>
      </c>
      <c r="D23" s="2">
        <v>0.88</v>
      </c>
      <c r="F23" s="2">
        <v>0.41</v>
      </c>
      <c r="G23" s="2">
        <v>1.69</v>
      </c>
      <c r="H23" s="2">
        <v>2.52</v>
      </c>
      <c r="J23" s="2" t="s">
        <v>17</v>
      </c>
      <c r="K23" s="8" t="s">
        <v>23</v>
      </c>
      <c r="L23" s="8" t="s">
        <v>24</v>
      </c>
      <c r="O23" s="8" t="s">
        <v>23</v>
      </c>
      <c r="P23" s="8" t="s">
        <v>24</v>
      </c>
      <c r="S23" s="7" t="s">
        <v>25</v>
      </c>
      <c r="T23" s="8" t="s">
        <v>26</v>
      </c>
    </row>
    <row r="24" spans="1:26" x14ac:dyDescent="0.25">
      <c r="B24" s="2">
        <v>-1.21</v>
      </c>
      <c r="C24" s="2">
        <v>0.05</v>
      </c>
      <c r="D24" s="2">
        <v>0.85</v>
      </c>
      <c r="F24" s="2">
        <v>0.4</v>
      </c>
      <c r="G24" s="2">
        <v>1.71</v>
      </c>
      <c r="H24" s="2">
        <v>2.5299999999999998</v>
      </c>
      <c r="J24" s="2" t="s">
        <v>17</v>
      </c>
      <c r="K24" s="9">
        <f>SQRT(K19^2+L19^2)</f>
        <v>2.3056027455165242E-2</v>
      </c>
      <c r="L24" s="9">
        <f t="shared" ref="K24:L24" si="15">SQRT(L19^2+M19^2)</f>
        <v>2.4052423346884986E-2</v>
      </c>
      <c r="O24" s="9">
        <f>SQRT(O19^2+P19^2)</f>
        <v>2.0695780607543061E-2</v>
      </c>
      <c r="P24" s="9">
        <f t="shared" ref="O24:P24" si="16">SQRT(P19^2+Q19^2)</f>
        <v>1.7634303724401647E-2</v>
      </c>
      <c r="S24" s="6">
        <f t="shared" ref="S24:T24" si="17">AVERAGE(S17:S21)</f>
        <v>0.11100000000000002</v>
      </c>
      <c r="T24" s="6">
        <f t="shared" si="17"/>
        <v>7.4999999999999997E-2</v>
      </c>
    </row>
    <row r="25" spans="1:26" x14ac:dyDescent="0.25">
      <c r="B25" s="2">
        <v>-1.21</v>
      </c>
      <c r="C25" s="2">
        <v>0</v>
      </c>
      <c r="D25" s="2">
        <v>0.88</v>
      </c>
      <c r="F25" s="2">
        <v>0.44</v>
      </c>
      <c r="G25" s="2">
        <v>1.68</v>
      </c>
      <c r="H25" s="2">
        <v>2.52</v>
      </c>
      <c r="J25" s="2" t="s">
        <v>17</v>
      </c>
      <c r="S25" s="6"/>
      <c r="T25" s="6"/>
    </row>
    <row r="26" spans="1:26" x14ac:dyDescent="0.25">
      <c r="B26" s="2">
        <v>-1.21</v>
      </c>
      <c r="C26" s="2">
        <v>0</v>
      </c>
      <c r="D26" s="2">
        <v>0.87</v>
      </c>
      <c r="F26" s="2">
        <v>0.42</v>
      </c>
      <c r="G26" s="2">
        <v>1.69</v>
      </c>
      <c r="H26" s="2">
        <v>2.5099999999999998</v>
      </c>
      <c r="J26" s="2" t="s">
        <v>17</v>
      </c>
      <c r="S26" s="7" t="s">
        <v>27</v>
      </c>
      <c r="T26" s="8" t="s">
        <v>28</v>
      </c>
    </row>
    <row r="27" spans="1:26" x14ac:dyDescent="0.25">
      <c r="S27" s="6">
        <f t="shared" ref="S27:T27" si="18">4.6041*STDEV(S17:S21)/SQRT(5)</f>
        <v>2.0590161150413583E-3</v>
      </c>
      <c r="T27" s="6">
        <f t="shared" si="18"/>
        <v>1.4559442575181247E-3</v>
      </c>
    </row>
    <row r="29" spans="1:26" ht="13.2" x14ac:dyDescent="0.25">
      <c r="A29" s="1" t="s">
        <v>36</v>
      </c>
      <c r="C29" s="1" t="s">
        <v>1</v>
      </c>
      <c r="G29" s="1" t="s">
        <v>2</v>
      </c>
      <c r="L29" s="1" t="s">
        <v>1</v>
      </c>
      <c r="P29" s="1" t="s">
        <v>2</v>
      </c>
      <c r="Q29" s="1"/>
    </row>
    <row r="30" spans="1:26" ht="13.2" x14ac:dyDescent="0.25">
      <c r="A30" s="2" t="s">
        <v>3</v>
      </c>
      <c r="B30" s="2" t="s">
        <v>37</v>
      </c>
      <c r="C30" s="2" t="s">
        <v>38</v>
      </c>
      <c r="D30" s="2" t="s">
        <v>39</v>
      </c>
      <c r="F30" s="2" t="s">
        <v>40</v>
      </c>
      <c r="G30" s="2" t="s">
        <v>41</v>
      </c>
      <c r="H30" s="2" t="s">
        <v>42</v>
      </c>
      <c r="K30" s="2" t="s">
        <v>10</v>
      </c>
      <c r="L30" s="2" t="s">
        <v>11</v>
      </c>
      <c r="M30" s="2" t="s">
        <v>12</v>
      </c>
      <c r="O30" s="2" t="s">
        <v>10</v>
      </c>
      <c r="P30" s="2" t="s">
        <v>11</v>
      </c>
      <c r="Q30" s="2" t="s">
        <v>12</v>
      </c>
      <c r="S30" s="2" t="s">
        <v>13</v>
      </c>
      <c r="T30" s="2" t="s">
        <v>14</v>
      </c>
      <c r="V30" s="2" t="s">
        <v>15</v>
      </c>
      <c r="W30" s="2" t="s">
        <v>16</v>
      </c>
      <c r="Y30" s="3" t="s">
        <v>15</v>
      </c>
      <c r="Z30" s="3" t="s">
        <v>16</v>
      </c>
    </row>
    <row r="31" spans="1:26" ht="22.8" x14ac:dyDescent="0.4">
      <c r="A31" s="2">
        <v>44.44</v>
      </c>
      <c r="B31" s="2">
        <v>0.48</v>
      </c>
      <c r="C31" s="2">
        <v>1.39</v>
      </c>
      <c r="D31" s="2">
        <v>2</v>
      </c>
      <c r="F31" s="2">
        <v>-0.15</v>
      </c>
      <c r="G31" s="2">
        <v>0.75</v>
      </c>
      <c r="H31" s="2">
        <v>1.38</v>
      </c>
      <c r="J31" s="4" t="s">
        <v>17</v>
      </c>
      <c r="K31" s="5">
        <f t="shared" ref="K31:M31" si="19">AVERAGE(B31:B40)</f>
        <v>0.4880000000000001</v>
      </c>
      <c r="L31" s="5">
        <f t="shared" si="19"/>
        <v>1.389</v>
      </c>
      <c r="M31" s="5">
        <f t="shared" si="19"/>
        <v>1.9799999999999998</v>
      </c>
      <c r="O31" s="5">
        <f t="shared" ref="O31:Q31" si="20">AVERAGE(F31:F40)</f>
        <v>-0.13599999999999998</v>
      </c>
      <c r="P31" s="5">
        <f t="shared" si="20"/>
        <v>0.76</v>
      </c>
      <c r="Q31" s="5">
        <f t="shared" si="20"/>
        <v>1.3719999999999999</v>
      </c>
      <c r="S31" s="2">
        <v>0.11</v>
      </c>
      <c r="T31" s="2">
        <v>7.3999999999999996E-2</v>
      </c>
      <c r="V31" s="6">
        <f>S38/K36</f>
        <v>0.12319644839067706</v>
      </c>
      <c r="W31" s="6">
        <f>V31*SQRT((S41/S38)^2+(K38/K36)^2)</f>
        <v>3.3220839869513704E-3</v>
      </c>
      <c r="Y31" s="10">
        <f>(V31/W31^2+V32/W32^2+V33/W33^2+V34/W34^2)/(1/W31^2+1/W32^2+1/W33^2+1/W34^2)</f>
        <v>0.12386718470970272</v>
      </c>
      <c r="Z31" s="11">
        <f>1/SQRT(1/W31^2+1/W32^2+1/W33^2+1/W34^2)</f>
        <v>2.0893141960300309E-3</v>
      </c>
    </row>
    <row r="32" spans="1:26" ht="13.2" x14ac:dyDescent="0.25">
      <c r="B32" s="2">
        <v>0.49</v>
      </c>
      <c r="C32" s="2">
        <v>1.39</v>
      </c>
      <c r="D32" s="2">
        <v>1.97</v>
      </c>
      <c r="F32" s="2">
        <v>-0.13</v>
      </c>
      <c r="G32" s="2">
        <v>0.75</v>
      </c>
      <c r="H32" s="2">
        <v>1.38</v>
      </c>
      <c r="J32" s="2" t="s">
        <v>17</v>
      </c>
      <c r="K32" s="2" t="s">
        <v>18</v>
      </c>
      <c r="L32" s="2" t="s">
        <v>19</v>
      </c>
      <c r="M32" s="2" t="s">
        <v>20</v>
      </c>
      <c r="O32" s="2" t="s">
        <v>18</v>
      </c>
      <c r="P32" s="2" t="s">
        <v>19</v>
      </c>
      <c r="Q32" s="2" t="s">
        <v>20</v>
      </c>
      <c r="S32" s="2">
        <v>0.112</v>
      </c>
      <c r="T32" s="2">
        <v>7.4999999999999997E-2</v>
      </c>
      <c r="V32" s="6">
        <f>S38/O36</f>
        <v>0.12388392857142859</v>
      </c>
      <c r="W32" s="6">
        <f>V32*SQRT((S41/S38)^2+(O38/O36)^2)</f>
        <v>4.01725660998459E-3</v>
      </c>
    </row>
    <row r="33" spans="1:26" ht="13.2" x14ac:dyDescent="0.25">
      <c r="B33" s="2">
        <v>0.5</v>
      </c>
      <c r="C33" s="2">
        <v>1.4</v>
      </c>
      <c r="D33" s="2">
        <v>1.98</v>
      </c>
      <c r="F33" s="2">
        <v>-0.16</v>
      </c>
      <c r="G33" s="2">
        <v>0.76</v>
      </c>
      <c r="H33" s="2">
        <v>1.34</v>
      </c>
      <c r="J33" s="2" t="s">
        <v>17</v>
      </c>
      <c r="K33" s="5">
        <f t="shared" ref="K33:M33" si="21">3.2498*STDEV(B31:B40)/SQRT(10)</f>
        <v>1.3529996330130073E-2</v>
      </c>
      <c r="L33" s="5">
        <f t="shared" si="21"/>
        <v>1.1309636030885802E-2</v>
      </c>
      <c r="M33" s="5">
        <f t="shared" si="21"/>
        <v>1.8126518361536233E-2</v>
      </c>
      <c r="O33" s="5">
        <f t="shared" ref="O33:Q33" si="22">3.2498*STDEV(F31:F40)/SQRT(10)</f>
        <v>1.8887399715624691E-2</v>
      </c>
      <c r="P33" s="5">
        <f t="shared" si="22"/>
        <v>1.4533547426557646E-2</v>
      </c>
      <c r="Q33" s="5">
        <f t="shared" si="22"/>
        <v>1.6641458300948854E-2</v>
      </c>
      <c r="S33" s="2">
        <v>0.111</v>
      </c>
      <c r="T33" s="2">
        <v>7.5999999999999998E-2</v>
      </c>
      <c r="V33" s="6">
        <f>T38/L36</f>
        <v>0.12690355329949243</v>
      </c>
      <c r="W33" s="6">
        <f>V33*SQRT((T41/T38)^2+(L38/L36)^2)</f>
        <v>5.2073119272643843E-3</v>
      </c>
    </row>
    <row r="34" spans="1:26" ht="13.2" x14ac:dyDescent="0.25">
      <c r="B34" s="2">
        <v>0.48</v>
      </c>
      <c r="C34" s="2">
        <v>1.38</v>
      </c>
      <c r="D34" s="2">
        <v>1.99</v>
      </c>
      <c r="F34" s="2">
        <v>-0.15</v>
      </c>
      <c r="G34" s="2">
        <v>0.79</v>
      </c>
      <c r="H34" s="2">
        <v>1.37</v>
      </c>
      <c r="J34" s="2" t="s">
        <v>17</v>
      </c>
      <c r="S34" s="2">
        <v>0.11</v>
      </c>
      <c r="T34" s="2">
        <v>7.4999999999999997E-2</v>
      </c>
      <c r="V34" s="6">
        <f>T38/P36</f>
        <v>0.12254901960784316</v>
      </c>
      <c r="W34" s="6">
        <f>V34*SQRT((T41/T38)^2+(P38/P36)^2)</f>
        <v>5.0233128992121278E-3</v>
      </c>
    </row>
    <row r="35" spans="1:26" ht="13.2" x14ac:dyDescent="0.25">
      <c r="B35" s="2">
        <v>0.49</v>
      </c>
      <c r="C35" s="2">
        <v>1.39</v>
      </c>
      <c r="D35" s="2">
        <v>1.98</v>
      </c>
      <c r="F35" s="2">
        <v>-0.15</v>
      </c>
      <c r="G35" s="2">
        <v>0.77</v>
      </c>
      <c r="H35" s="2">
        <v>1.39</v>
      </c>
      <c r="J35" s="2" t="s">
        <v>17</v>
      </c>
      <c r="K35" s="7" t="s">
        <v>21</v>
      </c>
      <c r="L35" s="7" t="s">
        <v>22</v>
      </c>
      <c r="O35" s="7" t="s">
        <v>21</v>
      </c>
      <c r="P35" s="7" t="s">
        <v>22</v>
      </c>
      <c r="Q35" s="3"/>
      <c r="S35" s="2">
        <v>0.112</v>
      </c>
      <c r="T35" s="2">
        <v>7.4999999999999997E-2</v>
      </c>
    </row>
    <row r="36" spans="1:26" ht="13.2" x14ac:dyDescent="0.25">
      <c r="B36" s="2">
        <v>0.5</v>
      </c>
      <c r="C36" s="2">
        <v>1.39</v>
      </c>
      <c r="D36" s="2">
        <v>1.98</v>
      </c>
      <c r="F36" s="2">
        <v>-0.11</v>
      </c>
      <c r="G36" s="2">
        <v>0.77</v>
      </c>
      <c r="H36" s="2">
        <v>1.38</v>
      </c>
      <c r="J36" s="2" t="s">
        <v>17</v>
      </c>
      <c r="K36" s="6">
        <f t="shared" ref="K36:L36" si="23">L31-K31</f>
        <v>0.90099999999999991</v>
      </c>
      <c r="L36" s="6">
        <f t="shared" si="23"/>
        <v>0.59099999999999975</v>
      </c>
      <c r="O36" s="6">
        <f t="shared" ref="O36:P36" si="24">P31-O31</f>
        <v>0.89600000000000002</v>
      </c>
      <c r="P36" s="6">
        <f t="shared" si="24"/>
        <v>0.61199999999999988</v>
      </c>
    </row>
    <row r="37" spans="1:26" ht="13.2" x14ac:dyDescent="0.25">
      <c r="B37" s="2">
        <v>0.5</v>
      </c>
      <c r="C37" s="2">
        <v>1.38</v>
      </c>
      <c r="D37" s="2">
        <v>1.95</v>
      </c>
      <c r="F37" s="2">
        <v>-0.15</v>
      </c>
      <c r="G37" s="2">
        <v>0.74</v>
      </c>
      <c r="H37" s="2">
        <v>1.39</v>
      </c>
      <c r="J37" s="2" t="s">
        <v>17</v>
      </c>
      <c r="K37" s="8" t="s">
        <v>23</v>
      </c>
      <c r="L37" s="8" t="s">
        <v>24</v>
      </c>
      <c r="O37" s="8" t="s">
        <v>23</v>
      </c>
      <c r="P37" s="8" t="s">
        <v>24</v>
      </c>
      <c r="S37" s="7" t="s">
        <v>25</v>
      </c>
      <c r="T37" s="8" t="s">
        <v>26</v>
      </c>
    </row>
    <row r="38" spans="1:26" ht="13.2" x14ac:dyDescent="0.25">
      <c r="B38" s="2">
        <v>0.5</v>
      </c>
      <c r="C38" s="2">
        <v>1.41</v>
      </c>
      <c r="D38" s="2">
        <v>1.96</v>
      </c>
      <c r="F38" s="2">
        <v>-0.11</v>
      </c>
      <c r="G38" s="2">
        <v>0.76</v>
      </c>
      <c r="H38" s="2">
        <v>1.35</v>
      </c>
      <c r="J38" s="2" t="s">
        <v>17</v>
      </c>
      <c r="K38" s="9">
        <f t="shared" ref="K38:L38" si="25">SQRT(K33^2+L33^2)</f>
        <v>1.7634303724401584E-2</v>
      </c>
      <c r="L38" s="9">
        <f t="shared" si="25"/>
        <v>2.1365358294730762E-2</v>
      </c>
      <c r="O38" s="9">
        <f t="shared" ref="O38:P38" si="26">SQRT(O33^2+P33^2)</f>
        <v>2.3831866666666712E-2</v>
      </c>
      <c r="P38" s="9">
        <f t="shared" si="26"/>
        <v>2.2094391487031725E-2</v>
      </c>
      <c r="S38" s="6">
        <f t="shared" ref="S38:T38" si="27">AVERAGE(S31:S35)</f>
        <v>0.11100000000000002</v>
      </c>
      <c r="T38" s="6">
        <f t="shared" si="27"/>
        <v>7.4999999999999997E-2</v>
      </c>
    </row>
    <row r="39" spans="1:26" ht="13.2" x14ac:dyDescent="0.25">
      <c r="B39" s="2">
        <v>0.46</v>
      </c>
      <c r="C39" s="2">
        <v>1.39</v>
      </c>
      <c r="D39" s="2">
        <v>1.98</v>
      </c>
      <c r="F39" s="2">
        <v>-0.12</v>
      </c>
      <c r="G39" s="2">
        <v>0.76</v>
      </c>
      <c r="H39" s="2">
        <v>1.37</v>
      </c>
      <c r="J39" s="2" t="s">
        <v>17</v>
      </c>
      <c r="S39" s="6"/>
      <c r="T39" s="6"/>
    </row>
    <row r="40" spans="1:26" ht="13.2" x14ac:dyDescent="0.25">
      <c r="B40" s="2">
        <v>0.48</v>
      </c>
      <c r="C40" s="2">
        <v>1.37</v>
      </c>
      <c r="D40" s="2">
        <v>2.0099999999999998</v>
      </c>
      <c r="F40" s="2">
        <v>-0.13</v>
      </c>
      <c r="G40" s="2">
        <v>0.75</v>
      </c>
      <c r="H40" s="2">
        <v>1.37</v>
      </c>
      <c r="J40" s="2" t="s">
        <v>17</v>
      </c>
      <c r="S40" s="7" t="s">
        <v>27</v>
      </c>
      <c r="T40" s="8" t="s">
        <v>28</v>
      </c>
    </row>
    <row r="41" spans="1:26" ht="13.2" x14ac:dyDescent="0.25">
      <c r="S41" s="6">
        <f t="shared" ref="S41:T41" si="28">4.6041*STDEV(S31:S35)/SQRT(5)</f>
        <v>2.0590161150413583E-3</v>
      </c>
      <c r="T41" s="6">
        <f t="shared" si="28"/>
        <v>1.4559442575181247E-3</v>
      </c>
    </row>
    <row r="43" spans="1:26" ht="13.2" x14ac:dyDescent="0.25">
      <c r="A43" s="1" t="s">
        <v>43</v>
      </c>
      <c r="C43" s="1" t="s">
        <v>1</v>
      </c>
      <c r="G43" s="1" t="s">
        <v>2</v>
      </c>
      <c r="L43" s="1" t="s">
        <v>1</v>
      </c>
      <c r="P43" s="1" t="s">
        <v>2</v>
      </c>
      <c r="Q43" s="1"/>
    </row>
    <row r="44" spans="1:26" ht="13.2" x14ac:dyDescent="0.25">
      <c r="A44" s="2" t="s">
        <v>3</v>
      </c>
      <c r="B44" s="2" t="s">
        <v>44</v>
      </c>
      <c r="C44" s="2" t="s">
        <v>45</v>
      </c>
      <c r="D44" s="2" t="s">
        <v>46</v>
      </c>
      <c r="F44" s="2" t="s">
        <v>47</v>
      </c>
      <c r="G44" s="2" t="s">
        <v>48</v>
      </c>
      <c r="H44" s="2" t="s">
        <v>49</v>
      </c>
      <c r="K44" s="2" t="s">
        <v>10</v>
      </c>
      <c r="L44" s="2" t="s">
        <v>11</v>
      </c>
      <c r="M44" s="2" t="s">
        <v>12</v>
      </c>
      <c r="O44" s="2" t="s">
        <v>10</v>
      </c>
      <c r="P44" s="2" t="s">
        <v>11</v>
      </c>
      <c r="Q44" s="2" t="s">
        <v>12</v>
      </c>
      <c r="S44" s="2" t="s">
        <v>13</v>
      </c>
      <c r="T44" s="2" t="s">
        <v>14</v>
      </c>
      <c r="V44" s="2" t="s">
        <v>15</v>
      </c>
      <c r="W44" s="2" t="s">
        <v>16</v>
      </c>
      <c r="Y44" s="3" t="s">
        <v>15</v>
      </c>
      <c r="Z44" s="3" t="s">
        <v>16</v>
      </c>
    </row>
    <row r="45" spans="1:26" ht="22.8" x14ac:dyDescent="0.4">
      <c r="A45" s="2">
        <v>11.62</v>
      </c>
      <c r="B45" s="2">
        <v>-1.24</v>
      </c>
      <c r="C45" s="2">
        <v>-0.45400000000000001</v>
      </c>
      <c r="D45" s="2">
        <v>0.14399999999999999</v>
      </c>
      <c r="F45" s="2">
        <v>-0.77</v>
      </c>
      <c r="G45" s="2">
        <v>4.0000000000000001E-3</v>
      </c>
      <c r="H45" s="2">
        <v>0.64600000000000002</v>
      </c>
      <c r="J45" s="4" t="s">
        <v>17</v>
      </c>
      <c r="K45" s="5">
        <f t="shared" ref="K45:M45" si="29">AVERAGE(B45:B54)</f>
        <v>-1.1853</v>
      </c>
      <c r="L45" s="5">
        <f t="shared" si="29"/>
        <v>-0.437</v>
      </c>
      <c r="M45" s="5">
        <f t="shared" si="29"/>
        <v>0.15599999999999997</v>
      </c>
      <c r="O45" s="5">
        <f t="shared" ref="O45:Q45" si="30">AVERAGE(F45:F54)</f>
        <v>-0.77900000000000014</v>
      </c>
      <c r="P45" s="5">
        <f t="shared" si="30"/>
        <v>-3.0000000000000001E-3</v>
      </c>
      <c r="Q45" s="5">
        <f t="shared" si="30"/>
        <v>0.64439999999999997</v>
      </c>
      <c r="S45" s="2">
        <v>0.11</v>
      </c>
      <c r="T45" s="2">
        <v>7.3999999999999996E-2</v>
      </c>
      <c r="V45" s="6">
        <f>S52/K50</f>
        <v>0.14833622878524658</v>
      </c>
      <c r="W45" s="6">
        <f>V45*SQRT((S55/S52)^2+(K52/K50)^2)</f>
        <v>8.4933919936076262E-3</v>
      </c>
      <c r="Y45" s="10">
        <f>(V45/W45^2+V46/W46^2+V47/W47^2+V48/W48^2)/(1/W45^2+1/W46^2+1/W47^2+1/W48^2)</f>
        <v>0.12830400072898798</v>
      </c>
      <c r="Z45" s="11">
        <f>1/SQRT(1/W45^2+1/W46^2+1/W47^2+1/W48^2)</f>
        <v>1.8659384302807075E-3</v>
      </c>
    </row>
    <row r="46" spans="1:26" ht="13.2" x14ac:dyDescent="0.25">
      <c r="B46" s="2">
        <v>-1.218</v>
      </c>
      <c r="C46" s="2">
        <v>-0.46200000000000002</v>
      </c>
      <c r="D46" s="2">
        <v>0.154</v>
      </c>
      <c r="F46" s="2">
        <v>-0.78800000000000003</v>
      </c>
      <c r="G46" s="2">
        <v>0</v>
      </c>
      <c r="H46" s="2">
        <v>0.64800000000000002</v>
      </c>
      <c r="J46" s="2" t="s">
        <v>17</v>
      </c>
      <c r="K46" s="2" t="s">
        <v>18</v>
      </c>
      <c r="L46" s="2" t="s">
        <v>19</v>
      </c>
      <c r="M46" s="2" t="s">
        <v>20</v>
      </c>
      <c r="O46" s="2" t="s">
        <v>18</v>
      </c>
      <c r="P46" s="2" t="s">
        <v>19</v>
      </c>
      <c r="Q46" s="2" t="s">
        <v>20</v>
      </c>
      <c r="S46" s="2">
        <v>0.112</v>
      </c>
      <c r="T46" s="2">
        <v>7.4999999999999997E-2</v>
      </c>
      <c r="V46" s="6">
        <f>S52/O50</f>
        <v>0.14304123711340205</v>
      </c>
      <c r="W46" s="6">
        <f>V46*SQRT((S55/S52)^2+(O52/O50)^2)</f>
        <v>3.1557917759562617E-3</v>
      </c>
    </row>
    <row r="47" spans="1:26" ht="13.2" x14ac:dyDescent="0.25">
      <c r="B47" s="2">
        <v>-1.208</v>
      </c>
      <c r="C47" s="2">
        <v>-0.45800000000000002</v>
      </c>
      <c r="D47" s="2">
        <v>0.14599999999999999</v>
      </c>
      <c r="F47" s="2">
        <v>-0.78800000000000003</v>
      </c>
      <c r="G47" s="2">
        <v>8.0000000000000002E-3</v>
      </c>
      <c r="H47" s="2">
        <v>0.65</v>
      </c>
      <c r="J47" s="2" t="s">
        <v>17</v>
      </c>
      <c r="K47" s="5">
        <f t="shared" ref="K47:M47" si="31">3.2498*STDEV(B45:B54)/SQRT(10)</f>
        <v>3.5135433292839864E-2</v>
      </c>
      <c r="L47" s="5">
        <f t="shared" si="31"/>
        <v>2.0213883715923805E-2</v>
      </c>
      <c r="M47" s="5">
        <f t="shared" si="31"/>
        <v>6.9193525839729682E-3</v>
      </c>
      <c r="O47" s="5">
        <f t="shared" ref="O47:Q47" si="32">3.2498*STDEV(F45:F54)/SQRT(10)</f>
        <v>6.6601081198431064E-3</v>
      </c>
      <c r="P47" s="5">
        <f t="shared" si="32"/>
        <v>6.4452090856180399E-3</v>
      </c>
      <c r="Q47" s="5">
        <f t="shared" si="32"/>
        <v>5.549032839149144E-3</v>
      </c>
      <c r="S47" s="2">
        <v>0.111</v>
      </c>
      <c r="T47" s="2">
        <v>7.5999999999999998E-2</v>
      </c>
      <c r="V47" s="6">
        <f>T52/L50</f>
        <v>0.12647554806070826</v>
      </c>
      <c r="W47" s="6">
        <f>V47*SQRT((T55/T52)^2+(L52/L50)^2)</f>
        <v>5.1761685947522519E-3</v>
      </c>
    </row>
    <row r="48" spans="1:26" ht="13.2" x14ac:dyDescent="0.25">
      <c r="B48" s="2">
        <v>-1.17</v>
      </c>
      <c r="C48" s="2">
        <v>-0.44800000000000001</v>
      </c>
      <c r="D48" s="2">
        <v>0.16200000000000001</v>
      </c>
      <c r="F48" s="2">
        <v>-0.78</v>
      </c>
      <c r="G48" s="2">
        <v>-4.0000000000000001E-3</v>
      </c>
      <c r="H48" s="2">
        <v>0.65</v>
      </c>
      <c r="J48" s="2" t="s">
        <v>17</v>
      </c>
      <c r="S48" s="2">
        <v>0.11</v>
      </c>
      <c r="T48" s="2">
        <v>7.4999999999999997E-2</v>
      </c>
      <c r="V48" s="6">
        <f>T52/P50</f>
        <v>0.11584800741427248</v>
      </c>
      <c r="W48" s="6">
        <f>V48*SQRT((T55/T52)^2+(P52/P50)^2)</f>
        <v>2.715462651294776E-3</v>
      </c>
    </row>
    <row r="49" spans="1:26" ht="13.2" x14ac:dyDescent="0.25">
      <c r="B49" s="2">
        <v>-1.18</v>
      </c>
      <c r="C49" s="2">
        <v>-0.442</v>
      </c>
      <c r="D49" s="2">
        <v>0.16200000000000001</v>
      </c>
      <c r="F49" s="2">
        <v>-0.78</v>
      </c>
      <c r="G49" s="2">
        <v>-0.01</v>
      </c>
      <c r="H49" s="2">
        <v>0.64600000000000002</v>
      </c>
      <c r="J49" s="2" t="s">
        <v>17</v>
      </c>
      <c r="K49" s="7" t="s">
        <v>21</v>
      </c>
      <c r="L49" s="7" t="s">
        <v>22</v>
      </c>
      <c r="O49" s="7" t="s">
        <v>21</v>
      </c>
      <c r="P49" s="7" t="s">
        <v>22</v>
      </c>
      <c r="Q49" s="3"/>
      <c r="S49" s="2">
        <v>0.112</v>
      </c>
      <c r="T49" s="2">
        <v>7.4999999999999997E-2</v>
      </c>
    </row>
    <row r="50" spans="1:26" ht="13.2" x14ac:dyDescent="0.25">
      <c r="B50" s="2">
        <v>-1.121</v>
      </c>
      <c r="C50" s="2">
        <v>-0.41199999999999998</v>
      </c>
      <c r="D50" s="2">
        <v>0.152</v>
      </c>
      <c r="F50" s="2">
        <v>-0.77600000000000002</v>
      </c>
      <c r="G50" s="2">
        <v>-2E-3</v>
      </c>
      <c r="H50" s="2">
        <v>0.64400000000000002</v>
      </c>
      <c r="J50" s="2" t="s">
        <v>17</v>
      </c>
      <c r="K50" s="6">
        <f t="shared" ref="K50:L50" si="33">L45-K45</f>
        <v>0.74829999999999997</v>
      </c>
      <c r="L50" s="6">
        <f t="shared" si="33"/>
        <v>0.59299999999999997</v>
      </c>
      <c r="O50" s="6">
        <f t="shared" ref="O50:P50" si="34">P45-O45</f>
        <v>0.77600000000000013</v>
      </c>
      <c r="P50" s="6">
        <f t="shared" si="34"/>
        <v>0.64739999999999998</v>
      </c>
    </row>
    <row r="51" spans="1:26" ht="13.2" x14ac:dyDescent="0.25">
      <c r="B51" s="2">
        <v>-1.1519999999999999</v>
      </c>
      <c r="C51" s="2">
        <v>-0.41199999999999998</v>
      </c>
      <c r="D51" s="2">
        <v>0.16</v>
      </c>
      <c r="F51" s="2">
        <v>-0.78</v>
      </c>
      <c r="G51" s="2">
        <v>-1.2E-2</v>
      </c>
      <c r="H51" s="2">
        <v>0.63800000000000001</v>
      </c>
      <c r="J51" s="2" t="s">
        <v>17</v>
      </c>
      <c r="K51" s="8" t="s">
        <v>23</v>
      </c>
      <c r="L51" s="8" t="s">
        <v>24</v>
      </c>
      <c r="O51" s="8" t="s">
        <v>23</v>
      </c>
      <c r="P51" s="8" t="s">
        <v>24</v>
      </c>
      <c r="S51" s="7" t="s">
        <v>25</v>
      </c>
      <c r="T51" s="8" t="s">
        <v>26</v>
      </c>
    </row>
    <row r="52" spans="1:26" ht="13.2" x14ac:dyDescent="0.25">
      <c r="B52" s="2">
        <v>-1.1719999999999999</v>
      </c>
      <c r="C52" s="2">
        <v>-0.41199999999999998</v>
      </c>
      <c r="D52" s="2">
        <v>0.158</v>
      </c>
      <c r="F52" s="2">
        <v>-0.78400000000000003</v>
      </c>
      <c r="G52" s="2">
        <v>-6.0000000000000001E-3</v>
      </c>
      <c r="H52" s="2">
        <v>0.63400000000000001</v>
      </c>
      <c r="J52" s="2" t="s">
        <v>17</v>
      </c>
      <c r="K52" s="9">
        <f t="shared" ref="K52:L52" si="35">SQRT(K47^2+L47^2)</f>
        <v>4.0535167047349017E-2</v>
      </c>
      <c r="L52" s="9">
        <f t="shared" si="35"/>
        <v>2.1365358294730817E-2</v>
      </c>
      <c r="O52" s="9">
        <f t="shared" ref="O52:P52" si="36">SQRT(O47^2+P47^2)</f>
        <v>9.2681044623662608E-3</v>
      </c>
      <c r="P52" s="9">
        <f t="shared" si="36"/>
        <v>8.5048507104645253E-3</v>
      </c>
      <c r="S52" s="6">
        <f t="shared" ref="S52:T52" si="37">AVERAGE(S45:S49)</f>
        <v>0.11100000000000002</v>
      </c>
      <c r="T52" s="6">
        <f t="shared" si="37"/>
        <v>7.4999999999999997E-2</v>
      </c>
    </row>
    <row r="53" spans="1:26" ht="13.2" x14ac:dyDescent="0.25">
      <c r="B53" s="2">
        <v>-1.1919999999999999</v>
      </c>
      <c r="C53" s="2">
        <v>-0.42799999999999999</v>
      </c>
      <c r="D53" s="2">
        <v>0.16200000000000001</v>
      </c>
      <c r="F53" s="2">
        <v>-0.77200000000000002</v>
      </c>
      <c r="G53" s="2">
        <v>-8.0000000000000002E-3</v>
      </c>
      <c r="H53" s="2">
        <v>0.64</v>
      </c>
      <c r="J53" s="2" t="s">
        <v>17</v>
      </c>
      <c r="S53" s="6"/>
      <c r="T53" s="6"/>
    </row>
    <row r="54" spans="1:26" ht="13.2" x14ac:dyDescent="0.25">
      <c r="B54" s="2">
        <v>-1.2</v>
      </c>
      <c r="C54" s="2">
        <v>-0.442</v>
      </c>
      <c r="D54" s="2">
        <v>0.16</v>
      </c>
      <c r="F54" s="2">
        <v>-0.77200000000000002</v>
      </c>
      <c r="G54" s="2">
        <v>0</v>
      </c>
      <c r="H54" s="2">
        <v>0.64800000000000002</v>
      </c>
      <c r="J54" s="2" t="s">
        <v>17</v>
      </c>
      <c r="S54" s="7" t="s">
        <v>27</v>
      </c>
      <c r="T54" s="8" t="s">
        <v>28</v>
      </c>
    </row>
    <row r="55" spans="1:26" ht="13.2" x14ac:dyDescent="0.25">
      <c r="S55" s="6">
        <f t="shared" ref="S55:T55" si="38">4.6041*STDEV(S45:S49)/SQRT(5)</f>
        <v>2.0590161150413583E-3</v>
      </c>
      <c r="T55" s="6">
        <f t="shared" si="38"/>
        <v>1.4559442575181247E-3</v>
      </c>
    </row>
    <row r="57" spans="1:26" ht="13.2" x14ac:dyDescent="0.25">
      <c r="A57" s="1" t="s">
        <v>50</v>
      </c>
      <c r="C57" s="1" t="s">
        <v>1</v>
      </c>
      <c r="G57" s="1" t="s">
        <v>2</v>
      </c>
      <c r="L57" s="1" t="s">
        <v>1</v>
      </c>
      <c r="P57" s="1" t="s">
        <v>2</v>
      </c>
      <c r="Q57" s="1"/>
    </row>
    <row r="58" spans="1:26" ht="13.2" x14ac:dyDescent="0.25">
      <c r="A58" s="2" t="s">
        <v>3</v>
      </c>
      <c r="B58" s="2" t="s">
        <v>51</v>
      </c>
      <c r="C58" s="2" t="s">
        <v>52</v>
      </c>
      <c r="D58" s="2" t="s">
        <v>53</v>
      </c>
      <c r="F58" s="2" t="s">
        <v>54</v>
      </c>
      <c r="G58" s="2" t="s">
        <v>55</v>
      </c>
      <c r="H58" s="2" t="s">
        <v>56</v>
      </c>
      <c r="K58" s="2" t="s">
        <v>10</v>
      </c>
      <c r="L58" s="2" t="s">
        <v>11</v>
      </c>
      <c r="M58" s="2" t="s">
        <v>12</v>
      </c>
      <c r="O58" s="2" t="s">
        <v>10</v>
      </c>
      <c r="P58" s="2" t="s">
        <v>11</v>
      </c>
      <c r="Q58" s="2" t="s">
        <v>12</v>
      </c>
      <c r="S58" s="2" t="s">
        <v>13</v>
      </c>
      <c r="T58" s="2" t="s">
        <v>14</v>
      </c>
      <c r="V58" s="2" t="s">
        <v>15</v>
      </c>
      <c r="W58" s="2" t="s">
        <v>16</v>
      </c>
      <c r="Y58" s="3" t="s">
        <v>15</v>
      </c>
      <c r="Z58" s="3" t="s">
        <v>16</v>
      </c>
    </row>
    <row r="59" spans="1:26" ht="22.8" x14ac:dyDescent="0.4">
      <c r="A59" s="2">
        <v>20.65</v>
      </c>
      <c r="B59" s="2">
        <v>-0.64200000000000002</v>
      </c>
      <c r="C59" s="2">
        <v>-0.16200000000000001</v>
      </c>
      <c r="D59" s="2">
        <v>0.14399999999999999</v>
      </c>
      <c r="F59" s="2">
        <v>-1.0880000000000001</v>
      </c>
      <c r="G59" s="2">
        <v>-0.63200000000000001</v>
      </c>
      <c r="H59" s="2">
        <v>-0.312</v>
      </c>
      <c r="J59" s="4" t="s">
        <v>17</v>
      </c>
      <c r="K59" s="5">
        <f t="shared" ref="K59:M59" si="39">AVERAGE(B59:B68)</f>
        <v>-0.63780000000000003</v>
      </c>
      <c r="L59" s="5">
        <f t="shared" si="39"/>
        <v>-0.16159999999999999</v>
      </c>
      <c r="M59" s="5">
        <f t="shared" si="39"/>
        <v>0.14660000000000001</v>
      </c>
      <c r="O59" s="5">
        <f t="shared" ref="O59:Q59" si="40">AVERAGE(F59:F68)</f>
        <v>-1.0882000000000001</v>
      </c>
      <c r="P59" s="5">
        <f t="shared" si="40"/>
        <v>-0.63020000000000009</v>
      </c>
      <c r="Q59" s="5">
        <f t="shared" si="40"/>
        <v>-0.31320000000000003</v>
      </c>
      <c r="S59" s="2">
        <v>0.11</v>
      </c>
      <c r="T59" s="2">
        <v>7.3999999999999996E-2</v>
      </c>
      <c r="V59" s="6">
        <f>S66/K64</f>
        <v>0.23309533809323812</v>
      </c>
      <c r="W59" s="6">
        <f>V59*SQRT((S69/S66)^2+(K66/K64)^2)</f>
        <v>4.8683024527744973E-3</v>
      </c>
      <c r="Y59" s="10">
        <f>(V59/W59^2+V60/W60^2+V61/W61^2+V62/W62^2)/(1/W59^2+1/W60^2+1/W61^2+1/W62^2)</f>
        <v>0.23835342877344504</v>
      </c>
      <c r="Z59" s="11">
        <f>1/SQRT(1/W59^2+1/W60^2+1/W61^2+1/W62^2)</f>
        <v>2.7351091345278532E-3</v>
      </c>
    </row>
    <row r="60" spans="1:26" ht="13.2" x14ac:dyDescent="0.25">
      <c r="B60" s="2">
        <v>-0.63800000000000001</v>
      </c>
      <c r="C60" s="2">
        <v>-0.16</v>
      </c>
      <c r="D60" s="2">
        <v>0.14199999999999999</v>
      </c>
      <c r="F60" s="2">
        <v>-1.0900000000000001</v>
      </c>
      <c r="G60" s="2">
        <v>-0.63200000000000001</v>
      </c>
      <c r="H60" s="2">
        <v>-0.312</v>
      </c>
      <c r="J60" s="2" t="s">
        <v>17</v>
      </c>
      <c r="K60" s="2" t="s">
        <v>18</v>
      </c>
      <c r="L60" s="2" t="s">
        <v>19</v>
      </c>
      <c r="M60" s="2" t="s">
        <v>20</v>
      </c>
      <c r="O60" s="2" t="s">
        <v>18</v>
      </c>
      <c r="P60" s="2" t="s">
        <v>19</v>
      </c>
      <c r="Q60" s="2" t="s">
        <v>20</v>
      </c>
      <c r="S60" s="2">
        <v>0.112</v>
      </c>
      <c r="T60" s="2">
        <v>7.4999999999999997E-2</v>
      </c>
      <c r="V60" s="6">
        <f>S66/O64</f>
        <v>0.24235807860262015</v>
      </c>
      <c r="W60" s="6">
        <f>V60*SQRT((S69/S66)^2+(O66/O64)^2)</f>
        <v>5.01789998047294E-3</v>
      </c>
    </row>
    <row r="61" spans="1:26" ht="13.2" x14ac:dyDescent="0.25">
      <c r="B61" s="2">
        <v>-0.64400000000000002</v>
      </c>
      <c r="C61" s="2">
        <v>-0.16600000000000001</v>
      </c>
      <c r="D61" s="2">
        <v>0.14199999999999999</v>
      </c>
      <c r="F61" s="2">
        <v>-1.0920000000000001</v>
      </c>
      <c r="G61" s="2">
        <v>-0.63200000000000001</v>
      </c>
      <c r="H61" s="2">
        <v>-0.32</v>
      </c>
      <c r="J61" s="2" t="s">
        <v>17</v>
      </c>
      <c r="K61" s="5">
        <f t="shared" ref="K61:M61" si="41">3.2498*STDEV(B59:B68)/SQRT(10)</f>
        <v>3.5533788682260686E-3</v>
      </c>
      <c r="L61" s="5">
        <f t="shared" si="41"/>
        <v>2.8742312649858636E-3</v>
      </c>
      <c r="M61" s="5">
        <f t="shared" si="41"/>
        <v>5.131529216494176E-3</v>
      </c>
      <c r="O61" s="5">
        <f t="shared" ref="O61:Q61" si="42">3.2498*STDEV(F59:F68)/SQRT(10)</f>
        <v>2.8164933333333355E-3</v>
      </c>
      <c r="P61" s="5">
        <f t="shared" si="42"/>
        <v>3.1321209061096126E-3</v>
      </c>
      <c r="Q61" s="5">
        <f t="shared" si="42"/>
        <v>3.7774799431249313E-3</v>
      </c>
      <c r="S61" s="2">
        <v>0.111</v>
      </c>
      <c r="T61" s="2">
        <v>7.5999999999999998E-2</v>
      </c>
      <c r="V61" s="6">
        <f>T66/L64</f>
        <v>0.2433484750162232</v>
      </c>
      <c r="W61" s="6">
        <f>V61*SQRT((T69/T66)^2+(L66/L64)^2)</f>
        <v>6.6244568769993654E-3</v>
      </c>
    </row>
    <row r="62" spans="1:26" ht="13.2" x14ac:dyDescent="0.25">
      <c r="B62" s="2">
        <v>-0.64</v>
      </c>
      <c r="C62" s="2">
        <v>-0.16</v>
      </c>
      <c r="D62" s="2">
        <v>0.152</v>
      </c>
      <c r="F62" s="2">
        <v>-1.0900000000000001</v>
      </c>
      <c r="G62" s="2">
        <v>-0.63</v>
      </c>
      <c r="H62" s="2">
        <v>-0.31</v>
      </c>
      <c r="J62" s="2" t="s">
        <v>17</v>
      </c>
      <c r="S62" s="2">
        <v>0.11</v>
      </c>
      <c r="T62" s="2">
        <v>7.4999999999999997E-2</v>
      </c>
      <c r="V62" s="6">
        <f>T66/P64</f>
        <v>0.23659305993690846</v>
      </c>
      <c r="W62" s="6">
        <f>V62*SQRT((T69/T66)^2+(P66/P64)^2)</f>
        <v>5.874335804922433E-3</v>
      </c>
    </row>
    <row r="63" spans="1:26" ht="13.2" x14ac:dyDescent="0.25">
      <c r="B63" s="2">
        <v>-0.63800000000000001</v>
      </c>
      <c r="C63" s="2">
        <v>-0.16200000000000001</v>
      </c>
      <c r="D63" s="2">
        <v>0.15</v>
      </c>
      <c r="F63" s="2">
        <v>-1.0880000000000001</v>
      </c>
      <c r="G63" s="2">
        <v>-0.628</v>
      </c>
      <c r="H63" s="2">
        <v>-0.314</v>
      </c>
      <c r="J63" s="2" t="s">
        <v>17</v>
      </c>
      <c r="K63" s="7" t="s">
        <v>21</v>
      </c>
      <c r="L63" s="7" t="s">
        <v>22</v>
      </c>
      <c r="O63" s="7" t="s">
        <v>21</v>
      </c>
      <c r="P63" s="7" t="s">
        <v>22</v>
      </c>
      <c r="Q63" s="3"/>
      <c r="S63" s="2">
        <v>0.112</v>
      </c>
      <c r="T63" s="2">
        <v>7.4999999999999997E-2</v>
      </c>
    </row>
    <row r="64" spans="1:26" ht="13.2" x14ac:dyDescent="0.25">
      <c r="B64" s="2">
        <v>-0.63400000000000001</v>
      </c>
      <c r="C64" s="2">
        <v>-0.156</v>
      </c>
      <c r="D64" s="2">
        <v>0.14199999999999999</v>
      </c>
      <c r="F64" s="2">
        <v>-1.0920000000000001</v>
      </c>
      <c r="G64" s="2">
        <v>-0.628</v>
      </c>
      <c r="H64" s="2">
        <v>-0.31</v>
      </c>
      <c r="J64" s="2" t="s">
        <v>17</v>
      </c>
      <c r="K64" s="6">
        <f t="shared" ref="K64:L64" si="43">L59-K59</f>
        <v>0.47620000000000007</v>
      </c>
      <c r="L64" s="6">
        <f t="shared" si="43"/>
        <v>0.30820000000000003</v>
      </c>
      <c r="O64" s="6">
        <f t="shared" ref="O64:P64" si="44">P59-O59</f>
        <v>0.45799999999999996</v>
      </c>
      <c r="P64" s="6">
        <f t="shared" si="44"/>
        <v>0.31700000000000006</v>
      </c>
    </row>
    <row r="65" spans="2:20" ht="13.2" x14ac:dyDescent="0.25">
      <c r="B65" s="2">
        <v>-0.63600000000000001</v>
      </c>
      <c r="C65" s="2">
        <v>-0.16400000000000001</v>
      </c>
      <c r="D65" s="2">
        <v>0.152</v>
      </c>
      <c r="F65" s="2">
        <v>-1.0840000000000001</v>
      </c>
      <c r="G65" s="2">
        <v>-0.63400000000000001</v>
      </c>
      <c r="H65" s="2">
        <v>-0.31</v>
      </c>
      <c r="J65" s="2" t="s">
        <v>17</v>
      </c>
      <c r="K65" s="8" t="s">
        <v>23</v>
      </c>
      <c r="L65" s="8" t="s">
        <v>24</v>
      </c>
      <c r="O65" s="8" t="s">
        <v>23</v>
      </c>
      <c r="P65" s="8" t="s">
        <v>24</v>
      </c>
      <c r="S65" s="7" t="s">
        <v>25</v>
      </c>
      <c r="T65" s="8" t="s">
        <v>26</v>
      </c>
    </row>
    <row r="66" spans="2:20" ht="13.2" x14ac:dyDescent="0.25">
      <c r="B66" s="2">
        <v>-0.63400000000000001</v>
      </c>
      <c r="C66" s="2">
        <v>-0.16</v>
      </c>
      <c r="D66" s="2">
        <v>0.14000000000000001</v>
      </c>
      <c r="F66" s="2">
        <v>-1.0860000000000001</v>
      </c>
      <c r="G66" s="2">
        <v>-0.63400000000000001</v>
      </c>
      <c r="H66" s="2">
        <v>-0.318</v>
      </c>
      <c r="J66" s="2" t="s">
        <v>17</v>
      </c>
      <c r="K66" s="9">
        <f t="shared" ref="K66:L66" si="45">SQRT(K61^2+L61^2)</f>
        <v>4.5703070734664881E-3</v>
      </c>
      <c r="L66" s="9">
        <f t="shared" si="45"/>
        <v>5.8816492129636199E-3</v>
      </c>
      <c r="O66" s="9">
        <f t="shared" ref="O66:P66" si="46">SQRT(O61^2+P61^2)</f>
        <v>4.2122222243371754E-3</v>
      </c>
      <c r="P66" s="9">
        <f t="shared" si="46"/>
        <v>4.9070903895485803E-3</v>
      </c>
      <c r="S66" s="6">
        <f t="shared" ref="S66:T66" si="47">AVERAGE(S59:S63)</f>
        <v>0.11100000000000002</v>
      </c>
      <c r="T66" s="6">
        <f t="shared" si="47"/>
        <v>7.4999999999999997E-2</v>
      </c>
    </row>
    <row r="67" spans="2:20" ht="13.2" x14ac:dyDescent="0.25">
      <c r="B67" s="2">
        <v>-0.63400000000000001</v>
      </c>
      <c r="C67" s="2">
        <v>-0.16200000000000001</v>
      </c>
      <c r="D67" s="2">
        <v>0.152</v>
      </c>
      <c r="F67" s="2">
        <v>-1.0860000000000001</v>
      </c>
      <c r="G67" s="2">
        <v>-0.626</v>
      </c>
      <c r="H67" s="2">
        <v>-0.316</v>
      </c>
      <c r="J67" s="2" t="s">
        <v>17</v>
      </c>
      <c r="S67" s="6"/>
      <c r="T67" s="6"/>
    </row>
    <row r="68" spans="2:20" ht="13.2" x14ac:dyDescent="0.25">
      <c r="B68" s="2">
        <v>-0.63800000000000001</v>
      </c>
      <c r="C68" s="2">
        <v>-0.16400000000000001</v>
      </c>
      <c r="D68" s="2">
        <v>0.15</v>
      </c>
      <c r="F68" s="2">
        <v>-1.0860000000000001</v>
      </c>
      <c r="G68" s="2">
        <v>-0.626</v>
      </c>
      <c r="H68" s="2">
        <v>-0.31</v>
      </c>
      <c r="J68" s="2" t="s">
        <v>17</v>
      </c>
      <c r="S68" s="7" t="s">
        <v>27</v>
      </c>
      <c r="T68" s="8" t="s">
        <v>28</v>
      </c>
    </row>
    <row r="69" spans="2:20" ht="13.2" x14ac:dyDescent="0.25">
      <c r="S69" s="6">
        <f t="shared" ref="S69:T69" si="48">4.6041*STDEV(S59:S63)/SQRT(5)</f>
        <v>2.0590161150413583E-3</v>
      </c>
      <c r="T69" s="6">
        <f t="shared" si="48"/>
        <v>1.4559442575181247E-3</v>
      </c>
    </row>
    <row r="90" spans="2:7" ht="22.8" x14ac:dyDescent="0.4">
      <c r="D90" s="4"/>
    </row>
    <row r="92" spans="2:7" ht="13.2" x14ac:dyDescent="0.25">
      <c r="B92" s="1"/>
      <c r="G92" s="1"/>
    </row>
    <row r="98" spans="2:7" ht="13.2" x14ac:dyDescent="0.25">
      <c r="B98" s="3"/>
      <c r="G98" s="3"/>
    </row>
    <row r="114" spans="4:4" ht="13.2" x14ac:dyDescent="0.25">
      <c r="D114" s="1"/>
    </row>
    <row r="116" spans="4:4" ht="13.2" x14ac:dyDescent="0.25">
      <c r="D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Yura Salov</cp:lastModifiedBy>
  <dcterms:modified xsi:type="dcterms:W3CDTF">2024-11-17T19:29:55Z</dcterms:modified>
</cp:coreProperties>
</file>