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127" documentId="13_ncr:1_{0D544680-1651-48A1-8D04-58DF2CC179C8}" xr6:coauthVersionLast="47" xr6:coauthVersionMax="47" xr10:uidLastSave="{57E50DA7-DB91-43A2-96AA-A7C9F1E61063}"/>
  <bookViews>
    <workbookView xWindow="-120" yWindow="-120" windowWidth="29040" windowHeight="15840" activeTab="6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8" i="2"/>
  <c r="U6" i="2"/>
  <c r="R23" i="2"/>
  <c r="O18" i="2"/>
  <c r="O19" i="2" s="1"/>
  <c r="O20" i="2" s="1"/>
  <c r="R17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R18" i="2" l="1"/>
  <c r="R20" i="2"/>
  <c r="R19" i="2"/>
  <c r="H13" i="1"/>
  <c r="I14" i="1"/>
  <c r="F33" i="2"/>
  <c r="F40" i="2"/>
  <c r="F20" i="2"/>
  <c r="F26" i="2"/>
  <c r="I15" i="1" s="1"/>
  <c r="R21" i="2" l="1"/>
  <c r="D23" i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<sst xmlns="http://schemas.openxmlformats.org/spreadsheetml/2006/main" count="223" uniqueCount="182">
  <si>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</si>
  <si>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</si>
  <si>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</si>
  <si>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</si>
  <si>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</si>
  <si>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</si>
  <si>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</si>
  <si>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</si>
  <si>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</si>
  <si>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</si>
  <si>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</si>
  <si>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</si>
  <si>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</si>
  <si>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</si>
  <si>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</si>
  <si>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</si>
  <si>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</si>
  <si>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</si>
  <si>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</si>
  <si>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</si>
  <si>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</si>
  <si>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</si>
  <si>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</si>
  <si>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</si>
  <si>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</si>
  <si>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</si>
  <si>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</si>
  <si>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</si>
  <si>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</si>
  <si>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</si>
  <si>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</si>
  <si>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</si>
  <si>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</si>
  <si>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</si>
  <si>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</si>
  <si>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</si>
  <si>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</si>
  <si>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</si>
  <si>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</si>
  <si>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</si>
  <si>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</si>
  <si>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</si>
  <si>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</si>
  <si>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</si>
  <si>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</si>
  <si>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</si>
  <si>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</si>
  <si>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</si>
  <si>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</si>
  <si>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</si>
  <si>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</si>
  <si>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</si>
  <si>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</si>
  <si>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</si>
  <si>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</si>
  <si>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</si>
  <si>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</si>
  <si>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</si>
  <si>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</si>
  <si>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</si>
  <si>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</si>
  <si>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</si>
  <si>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</si>
  <si>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</si>
  <si>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</si>
  <si>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</si>
  <si>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</si>
  <si>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</si>
  <si>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</si>
  <si>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</si>
  <si>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</si>
  <si>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</si>
  <si>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</si>
  <si>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</si>
  <si>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</si>
  <si>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</si>
  <si>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</si>
  <si>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</si>
  <si>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</si>
  <si>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</si>
  <si>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</si>
  <si>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</si>
  <si>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</si>
  <si>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</si>
  <si>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</si>
  <si>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</si>
  <si>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</si>
  <si>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</si>
  <si>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</si>
  <si>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</si>
  <si>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</si>
  <si>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</si>
  <si>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</si>
  <si>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</si>
  <si>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</si>
  <si>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</si>
  <si>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</si>
  <si>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</si>
  <si>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</si>
  <si>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</si>
  <si>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</si>
  <si>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</si>
  <si>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</si>
  <si>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</si>
  <si>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</si>
  <si>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</si>
  <si>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</si>
  <si>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</si>
  <si>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</si>
  <si>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</si>
  <si>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</si>
  <si>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</si>
  <si>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</si>
  <si>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</si>
  <si>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</si>
  <si>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</si>
  <si>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</si>
  <si>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</si>
  <si>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</si>
  <si>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</si>
  <si>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</si>
  <si>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</si>
  <si>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</si>
  <si>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</si>
  <si>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</si>
  <si>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</si>
  <si>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</si>
  <si>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</si>
  <si>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</si>
  <si>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</si>
  <si>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</si>
  <si>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</si>
  <si>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</si>
  <si>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</si>
  <si>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</si>
  <si>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</si>
  <si>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</si>
  <si>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</si>
  <si>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</si>
  <si>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</si>
  <si>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</si>
  <si>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</si>
  <si>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</si>
  <si>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</si>
  <si>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</si>
  <si>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</si>
  <si>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</si>
  <si>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</si>
  <si>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</si>
  <si>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</si>
  <si>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</si>
  <si>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</si>
  <si>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</si>
  <si>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</si>
  <si>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</si>
  <si>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</si>
  <si>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</si>
  <si>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</si>
  <si>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</si>
  <si>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</si>
  <si>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</si>
  <si>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</si>
  <si>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</si>
  <si>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</si>
  <si>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</si>
  <si>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</si>
  <si>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</si>
  <si>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</si>
  <si>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</si>
  <si>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</si>
  <si>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</si>
  <si>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</si>
  <si>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</si>
  <si>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</si>
  <si>
    <t>total</t>
  </si>
  <si>
    <t>inss</t>
  </si>
  <si>
    <t>vencimentos</t>
  </si>
  <si>
    <t>BC</t>
  </si>
  <si>
    <t>aliquota</t>
  </si>
  <si>
    <t>R$%</t>
  </si>
  <si>
    <t>deduzir</t>
  </si>
  <si>
    <t>recolhe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</si>
</sst>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22</xdr:row>
      <xdr:rowOff>161925</xdr:rowOff>
    </xdr:from>
    <xdr:to>
      <xdr:col>14</xdr:col>
      <xdr:colOff>552450</xdr:colOff>
      <xdr:row>34</xdr:row>
      <xdr:rowOff>171450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294DE96-D3D3-FF90-A586-5B536C044EE5}"/>
            </a:ext>
          </a:extLst>
        </xdr:cNvPr>
        <xdr:cNvSpPr txBox="1"/>
      </xdr:nvSpPr>
      <xdr:spPr>
        <a:xfrm>
          <a:off x="7648575" y="4352925"/>
          <a:ext cx="2762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1 e 5 parecem estar errados.</a:t>
          </a:r>
        </a:p>
        <a:p>
          <a:r>
            <a:rPr lang="pt-BR" sz="1100"/>
            <a:t>valor do exemplo 1 deveria ser 82,5?</a:t>
          </a:r>
        </a:p>
        <a:p>
          <a:r>
            <a:rPr lang="pt-BR" sz="1100"/>
            <a:t>valor</a:t>
          </a:r>
          <a:r>
            <a:rPr lang="pt-BR" sz="1100" baseline="0"/>
            <a:t> do exemplo 5 deveria ser 828,39?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18</xdr:row>
      <xdr:rowOff>95250</xdr:rowOff>
    </xdr:from>
    <xdr:to>
      <xdr:col>16</xdr:col>
      <xdr:colOff>47625</xdr:colOff>
      <xdr:row>30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4EDB3B2-EFEB-A1F4-5831-B6D9786FDA2E}"/>
            </a:ext>
          </a:extLst>
        </xdr:cNvPr>
        <xdr:cNvSpPr txBox="1"/>
      </xdr:nvSpPr>
      <xdr:spPr>
        <a:xfrm>
          <a:off x="6781800" y="3524250"/>
          <a:ext cx="404812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 errado?</a:t>
          </a:r>
        </a:p>
        <a:p>
          <a:r>
            <a:rPr lang="pt-BR" sz="1100"/>
            <a:t>o desconto do inss deveria ser 279.80</a:t>
          </a:r>
        </a:p>
        <a:p>
          <a:r>
            <a:rPr lang="pt-BR" sz="1100"/>
            <a:t>pois a base seria 3090</a:t>
          </a:r>
        </a:p>
        <a:p>
          <a:endParaRPr lang="pt-BR" sz="1100"/>
        </a:p>
        <a:p>
          <a:r>
            <a:rPr lang="pt-BR" sz="1100"/>
            <a:t>269</a:t>
          </a:r>
          <a:r>
            <a:rPr lang="pt-BR" sz="1100" baseline="0"/>
            <a:t> é o recolhimento de inss se vencimentos == 3000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topLeftCell="A10" workbookViewId="0">
      <selection activeCell="C37" sqref="C32:C37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workbookViewId="0">
      <selection activeCell="F25" sqref="F25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U43"/>
  <sheetViews>
    <sheetView workbookViewId="0">
      <selection activeCell="O18" sqref="O18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8" max="9" width="10.7109375" bestFit="1" customWidth="1"/>
    <col min="13" max="13" width="10.7109375" bestFit="1" customWidth="1"/>
    <col min="15" max="15" width="14.5703125" customWidth="1"/>
    <col min="18" max="18" width="13.28515625" customWidth="1"/>
  </cols>
  <sheetData>
    <row r="2" spans="2:21" x14ac:dyDescent="0.25">
      <c r="B2" s="78" t="s">
        <v>20</v>
      </c>
      <c r="C2" s="78"/>
      <c r="D2" s="78"/>
      <c r="E2" s="78"/>
      <c r="F2" s="78"/>
    </row>
    <row r="3" spans="2:21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21" x14ac:dyDescent="0.25">
      <c r="B4" s="80"/>
      <c r="C4" s="45" t="s">
        <v>24</v>
      </c>
      <c r="D4" s="45" t="s">
        <v>25</v>
      </c>
      <c r="E4" s="80"/>
      <c r="F4" s="80"/>
    </row>
    <row r="5" spans="2:21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/>
      <c r="J5" s="62"/>
      <c r="K5" s="9"/>
      <c r="P5">
        <v>1212</v>
      </c>
      <c r="Q5">
        <v>7.4999999999999997E-2</v>
      </c>
      <c r="R5">
        <v>90.9</v>
      </c>
      <c r="T5">
        <v>1212</v>
      </c>
    </row>
    <row r="6" spans="2:21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H6" s="9"/>
      <c r="I6" s="9"/>
      <c r="J6" s="62"/>
      <c r="K6" s="9"/>
      <c r="P6">
        <v>1215.3399999999999</v>
      </c>
      <c r="Q6">
        <v>0.09</v>
      </c>
      <c r="R6">
        <v>109.38</v>
      </c>
      <c r="T6">
        <v>2427.35</v>
      </c>
      <c r="U6">
        <f>T6-T5</f>
        <v>1215.3499999999999</v>
      </c>
    </row>
    <row r="7" spans="2:21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/>
      <c r="J7" s="62"/>
      <c r="K7" s="9"/>
      <c r="P7">
        <v>1213.67</v>
      </c>
      <c r="Q7">
        <v>0.12</v>
      </c>
      <c r="R7">
        <v>145.63999999999999</v>
      </c>
      <c r="T7">
        <v>3641.03</v>
      </c>
      <c r="U7">
        <f t="shared" ref="U7:U8" si="0">T7-T6</f>
        <v>1213.6800000000003</v>
      </c>
    </row>
    <row r="8" spans="2:21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/>
      <c r="J8" s="62"/>
      <c r="K8" s="9"/>
      <c r="M8" s="9"/>
      <c r="N8" s="9"/>
      <c r="P8">
        <v>3446.1800000000003</v>
      </c>
      <c r="Q8">
        <v>0.14000000000000001</v>
      </c>
      <c r="R8">
        <v>482.47</v>
      </c>
      <c r="T8">
        <v>7087.22</v>
      </c>
      <c r="U8">
        <f t="shared" si="0"/>
        <v>3446.19</v>
      </c>
    </row>
    <row r="9" spans="2:21" x14ac:dyDescent="0.25">
      <c r="B9" s="47"/>
      <c r="C9" s="48"/>
      <c r="D9" s="48"/>
      <c r="E9" s="49"/>
      <c r="F9" s="50"/>
      <c r="K9" s="9"/>
      <c r="P9" s="9"/>
      <c r="Q9" t="s">
        <v>173</v>
      </c>
      <c r="R9">
        <v>828.39</v>
      </c>
    </row>
    <row r="10" spans="2:21" x14ac:dyDescent="0.25">
      <c r="B10" s="47"/>
      <c r="C10" t="s">
        <v>36</v>
      </c>
      <c r="D10" s="48"/>
      <c r="E10" s="49"/>
      <c r="F10" s="50"/>
    </row>
    <row r="11" spans="2:21" x14ac:dyDescent="0.25">
      <c r="B11" s="47"/>
      <c r="C11" t="s">
        <v>128</v>
      </c>
      <c r="D11" s="48"/>
      <c r="E11" s="49"/>
      <c r="F11" s="50"/>
    </row>
    <row r="12" spans="2:21" x14ac:dyDescent="0.25">
      <c r="B12" s="47"/>
      <c r="D12" s="48"/>
      <c r="E12" s="49"/>
      <c r="F12" s="50"/>
    </row>
    <row r="13" spans="2:21" x14ac:dyDescent="0.25">
      <c r="B13" s="47"/>
      <c r="C13" s="48" t="s">
        <v>129</v>
      </c>
      <c r="D13" s="48"/>
      <c r="E13" s="49"/>
      <c r="F13" s="50"/>
    </row>
    <row r="14" spans="2:21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  <c r="R14">
        <v>82.5</v>
      </c>
    </row>
    <row r="15" spans="2:21" x14ac:dyDescent="0.25">
      <c r="E15" t="s">
        <v>82</v>
      </c>
      <c r="F15" s="9">
        <f>F14</f>
        <v>8.4</v>
      </c>
    </row>
    <row r="17" spans="3:18" x14ac:dyDescent="0.25">
      <c r="C17" t="s">
        <v>87</v>
      </c>
      <c r="O17" s="3">
        <v>3090</v>
      </c>
      <c r="P17">
        <v>1212</v>
      </c>
      <c r="Q17">
        <v>7.4999999999999997E-2</v>
      </c>
      <c r="R17">
        <f>IF(O17&gt;0,(IF(O17&gt;P17,Q17*P17,Q17*O17)),0)</f>
        <v>90.899999999999991</v>
      </c>
    </row>
    <row r="18" spans="3:18" x14ac:dyDescent="0.25">
      <c r="C18" t="s">
        <v>37</v>
      </c>
      <c r="D18" t="s">
        <v>83</v>
      </c>
      <c r="F18" s="9">
        <f>D5*E5</f>
        <v>90.899999999999991</v>
      </c>
      <c r="O18">
        <f>O17-P17</f>
        <v>1878</v>
      </c>
      <c r="P18">
        <v>1215.3399999999999</v>
      </c>
      <c r="Q18">
        <v>0.09</v>
      </c>
      <c r="R18">
        <f t="shared" ref="R18:R20" si="1">IF(O18&gt;0,(IF(O18&gt;P18,Q18*P18,Q18*O18)),0)</f>
        <v>109.38059999999999</v>
      </c>
    </row>
    <row r="19" spans="3:18" x14ac:dyDescent="0.25">
      <c r="C19" t="s">
        <v>38</v>
      </c>
      <c r="D19" t="s">
        <v>84</v>
      </c>
      <c r="F19" s="9">
        <f>(1500-C6)*E6</f>
        <v>25.9191</v>
      </c>
      <c r="G19" t="s">
        <v>132</v>
      </c>
      <c r="O19">
        <f t="shared" ref="O19:O20" si="2">O18-P18</f>
        <v>662.66000000000008</v>
      </c>
      <c r="P19">
        <v>1213.67</v>
      </c>
      <c r="Q19">
        <v>0.12</v>
      </c>
      <c r="R19">
        <f t="shared" si="1"/>
        <v>79.519200000000012</v>
      </c>
    </row>
    <row r="20" spans="3:18" x14ac:dyDescent="0.25">
      <c r="E20" t="s">
        <v>40</v>
      </c>
      <c r="F20" s="9">
        <f>SUM(F18:F19)</f>
        <v>116.81909999999999</v>
      </c>
      <c r="O20">
        <f t="shared" si="2"/>
        <v>-551.01</v>
      </c>
      <c r="P20">
        <v>3446.1800000000003</v>
      </c>
      <c r="Q20">
        <v>0.14000000000000001</v>
      </c>
      <c r="R20">
        <f t="shared" si="1"/>
        <v>0</v>
      </c>
    </row>
    <row r="21" spans="3:18" x14ac:dyDescent="0.25">
      <c r="F21" s="9"/>
      <c r="Q21" t="s">
        <v>174</v>
      </c>
      <c r="R21">
        <f>SUM(R17:R20)</f>
        <v>279.7998</v>
      </c>
    </row>
    <row r="22" spans="3:18" x14ac:dyDescent="0.25">
      <c r="C22" t="s">
        <v>130</v>
      </c>
    </row>
    <row r="23" spans="3:18" x14ac:dyDescent="0.25">
      <c r="C23" t="s">
        <v>37</v>
      </c>
      <c r="D23" t="s">
        <v>83</v>
      </c>
      <c r="F23" s="9">
        <f>D5*E5</f>
        <v>90.899999999999991</v>
      </c>
      <c r="R23" s="9">
        <f>F24+F23</f>
        <v>200.28059999999999</v>
      </c>
    </row>
    <row r="24" spans="3:18" x14ac:dyDescent="0.25">
      <c r="C24" t="s">
        <v>38</v>
      </c>
      <c r="D24" t="s">
        <v>85</v>
      </c>
      <c r="F24" s="9">
        <f>(D6-C6) * E6</f>
        <v>109.38059999999999</v>
      </c>
    </row>
    <row r="25" spans="3:18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18" x14ac:dyDescent="0.25">
      <c r="E26" t="s">
        <v>40</v>
      </c>
      <c r="F26" s="9">
        <f>SUM(F23:F25)</f>
        <v>268.99739999999997</v>
      </c>
    </row>
    <row r="28" spans="3:18" x14ac:dyDescent="0.25">
      <c r="C28" t="s">
        <v>131</v>
      </c>
    </row>
    <row r="29" spans="3:18" x14ac:dyDescent="0.25">
      <c r="C29" t="s">
        <v>37</v>
      </c>
      <c r="D29" t="s">
        <v>83</v>
      </c>
      <c r="F29" s="9">
        <f>D5*E5</f>
        <v>90.899999999999991</v>
      </c>
    </row>
    <row r="30" spans="3:18" x14ac:dyDescent="0.25">
      <c r="C30" t="s">
        <v>38</v>
      </c>
      <c r="D30" t="s">
        <v>85</v>
      </c>
      <c r="F30" s="9">
        <f>(D6-C6)*E6</f>
        <v>109.38059999999999</v>
      </c>
    </row>
    <row r="31" spans="3:18" x14ac:dyDescent="0.25">
      <c r="C31" t="s">
        <v>39</v>
      </c>
      <c r="D31" t="s">
        <v>89</v>
      </c>
      <c r="F31" s="9">
        <f>(D7-C7)*E7</f>
        <v>145.6404</v>
      </c>
    </row>
    <row r="32" spans="3:18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S30"/>
  <sheetViews>
    <sheetView tabSelected="1" workbookViewId="0">
      <selection activeCell="S3" sqref="S3:S6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19" x14ac:dyDescent="0.25">
      <c r="B2" s="83" t="s">
        <v>33</v>
      </c>
      <c r="C2" s="83"/>
      <c r="D2" s="83"/>
      <c r="E2" s="83"/>
    </row>
    <row r="3" spans="2:19" x14ac:dyDescent="0.25">
      <c r="B3" s="84" t="s">
        <v>29</v>
      </c>
      <c r="C3" s="84"/>
      <c r="D3" s="85" t="s">
        <v>31</v>
      </c>
      <c r="E3" s="85" t="s">
        <v>23</v>
      </c>
      <c r="S3">
        <v>1903.88</v>
      </c>
    </row>
    <row r="4" spans="2:19" x14ac:dyDescent="0.25">
      <c r="B4" s="46" t="s">
        <v>24</v>
      </c>
      <c r="C4" s="46" t="s">
        <v>25</v>
      </c>
      <c r="D4" s="85"/>
      <c r="E4" s="85"/>
      <c r="S4">
        <v>2826.65</v>
      </c>
    </row>
    <row r="5" spans="2:19" x14ac:dyDescent="0.25">
      <c r="B5" s="3">
        <v>0</v>
      </c>
      <c r="C5" s="3">
        <v>1903.88</v>
      </c>
      <c r="D5" s="8">
        <v>0</v>
      </c>
      <c r="E5" s="5">
        <v>0</v>
      </c>
      <c r="S5">
        <v>3751.05</v>
      </c>
    </row>
    <row r="6" spans="2:1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  <c r="G6" s="9"/>
      <c r="S6">
        <v>4664.68</v>
      </c>
    </row>
    <row r="7" spans="2:1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1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1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19" x14ac:dyDescent="0.25">
      <c r="B11" s="86" t="s">
        <v>32</v>
      </c>
      <c r="C11" s="87"/>
      <c r="D11" s="81">
        <v>189.59</v>
      </c>
      <c r="E11" s="82"/>
    </row>
    <row r="13" spans="2:19" x14ac:dyDescent="0.25">
      <c r="R13" t="s">
        <v>176</v>
      </c>
      <c r="S13">
        <v>3090</v>
      </c>
    </row>
    <row r="14" spans="2:19" x14ac:dyDescent="0.25">
      <c r="B14" t="s">
        <v>135</v>
      </c>
    </row>
    <row r="15" spans="2:19" x14ac:dyDescent="0.25">
      <c r="B15" t="s">
        <v>134</v>
      </c>
      <c r="R15" t="s">
        <v>175</v>
      </c>
      <c r="S15">
        <v>279.8</v>
      </c>
    </row>
    <row r="16" spans="2:19" x14ac:dyDescent="0.25">
      <c r="B16" t="s">
        <v>136</v>
      </c>
      <c r="R16" t="s">
        <v>177</v>
      </c>
      <c r="S16">
        <v>2810.2</v>
      </c>
    </row>
    <row r="17" spans="2:19" x14ac:dyDescent="0.25">
      <c r="R17" t="s">
        <v>178</v>
      </c>
      <c r="S17">
        <v>7.4999999999999997E-2</v>
      </c>
    </row>
    <row r="18" spans="2:19" x14ac:dyDescent="0.25">
      <c r="B18" t="s">
        <v>138</v>
      </c>
      <c r="R18" t="s">
        <v>179</v>
      </c>
      <c r="S18">
        <v>210.76</v>
      </c>
    </row>
    <row r="19" spans="2:19" x14ac:dyDescent="0.25">
      <c r="B19" t="s">
        <v>139</v>
      </c>
      <c r="D19" s="54">
        <f>3090 - 269</f>
        <v>2821</v>
      </c>
      <c r="R19" t="s">
        <v>180</v>
      </c>
      <c r="S19">
        <v>142.80000000000001</v>
      </c>
    </row>
    <row r="20" spans="2:19" x14ac:dyDescent="0.25">
      <c r="R20" t="s">
        <v>181</v>
      </c>
      <c r="S20">
        <v>67.959999999999994</v>
      </c>
    </row>
    <row r="21" spans="2:19" x14ac:dyDescent="0.25">
      <c r="B21" t="s">
        <v>140</v>
      </c>
    </row>
    <row r="22" spans="2:19" x14ac:dyDescent="0.25">
      <c r="B22" t="s">
        <v>141</v>
      </c>
      <c r="D22" s="54">
        <f>D19*D6</f>
        <v>211.57499999999999</v>
      </c>
    </row>
    <row r="24" spans="2:19" x14ac:dyDescent="0.25">
      <c r="B24" t="s">
        <v>142</v>
      </c>
    </row>
    <row r="25" spans="2:19" x14ac:dyDescent="0.25">
      <c r="B25" s="55" t="s">
        <v>143</v>
      </c>
      <c r="D25" s="55">
        <f>D22-E6</f>
        <v>68.774999999999977</v>
      </c>
    </row>
    <row r="27" spans="2:19" x14ac:dyDescent="0.25">
      <c r="B27" t="s">
        <v>145</v>
      </c>
    </row>
    <row r="30" spans="2:19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2022-06-24T19:27:07Z</dcterms:modified>
</cp:coreProperties>
</file>